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6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7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8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9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10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11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2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3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4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3.xml" ContentType="application/vnd.openxmlformats-officedocument.drawing+xml"/>
  <Override PartName="/xl/charts/chart15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theme/themeOverride1.xml" ContentType="application/vnd.openxmlformats-officedocument.themeOverride+xml"/>
  <Override PartName="/xl/charts/chart16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7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4.xml" ContentType="application/vnd.openxmlformats-officedocument.drawing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harts/chart21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22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23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theme/themeOverride2.xml" ContentType="application/vnd.openxmlformats-officedocument.themeOverride+xml"/>
  <Override PartName="/xl/charts/chart24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7.xml" ContentType="application/vnd.openxmlformats-officedocument.drawing+xml"/>
  <Override PartName="/xl/charts/chart25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6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7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8.xml" ContentType="application/vnd.openxmlformats-officedocument.drawing+xml"/>
  <Override PartName="/xl/charts/chart28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15_REPOS\02_Beta-Me\Beta_xls\"/>
    </mc:Choice>
  </mc:AlternateContent>
  <xr:revisionPtr revIDLastSave="0" documentId="13_ncr:1_{8BC10906-D0F3-407A-94D3-6444996A9DCC}" xr6:coauthVersionLast="47" xr6:coauthVersionMax="47" xr10:uidLastSave="{00000000-0000-0000-0000-000000000000}"/>
  <bookViews>
    <workbookView xWindow="-120" yWindow="-120" windowWidth="29040" windowHeight="16440" activeTab="3" xr2:uid="{83E4F81B-9CD2-40C2-970A-DD2823CEBE82}"/>
  </bookViews>
  <sheets>
    <sheet name="ALL" sheetId="7" r:id="rId1"/>
    <sheet name="SFR" sheetId="8" r:id="rId2"/>
    <sheet name="11" sheetId="1" r:id="rId3"/>
    <sheet name="b" sheetId="10" r:id="rId4"/>
    <sheet name="12" sheetId="5" r:id="rId5"/>
    <sheet name="13" sheetId="2" r:id="rId6"/>
    <sheet name="14" sheetId="3" r:id="rId7"/>
    <sheet name="15" sheetId="4" r:id="rId8"/>
    <sheet name="51" sheetId="6" r:id="rId9"/>
  </sheets>
  <definedNames>
    <definedName name="a">#REF!</definedName>
    <definedName name="ai">#REF!</definedName>
    <definedName name="aq">#REF!</definedName>
    <definedName name="AV">#REF!</definedName>
    <definedName name="baa">#REF!</definedName>
    <definedName name="Coord">#REF!</definedName>
    <definedName name="CS">#REF!</definedName>
    <definedName name="CZ">#REF!</definedName>
    <definedName name="DG">#REF!</definedName>
    <definedName name="earlier">#REF!</definedName>
    <definedName name="EG">#REF!</definedName>
    <definedName name="EI">#REF!</definedName>
    <definedName name="HLinst">#REF!</definedName>
    <definedName name="HP">#REF!</definedName>
    <definedName name="I">#REF!</definedName>
    <definedName name="JA">#REF!</definedName>
    <definedName name="Mean_A">#REF!</definedName>
    <definedName name="mean_X">#REF!</definedName>
    <definedName name="mean_X.">#REF!</definedName>
    <definedName name="mean_Y">#REF!</definedName>
    <definedName name="mean_Y.">#REF!</definedName>
    <definedName name="mu">#REF!</definedName>
    <definedName name="mu_A">#REF!</definedName>
    <definedName name="mu_B">#REF!</definedName>
    <definedName name="P1_A">#REF!</definedName>
    <definedName name="P2_A">#REF!</definedName>
    <definedName name="P3_A">#REF!</definedName>
    <definedName name="P4_A">#REF!</definedName>
    <definedName name="P5_A">#REF!</definedName>
    <definedName name="Rot">#REF!</definedName>
    <definedName name="SD_A">#REF!</definedName>
    <definedName name="SD_X">#REF!</definedName>
    <definedName name="SD_Y">#REF!</definedName>
    <definedName name="sigma">#REF!</definedName>
    <definedName name="sigma_AB">#REF!</definedName>
    <definedName name="sigma2_A">#REF!</definedName>
    <definedName name="sigma2_B">#REF!</definedName>
    <definedName name="Tab.43">#REF!</definedName>
    <definedName name="Tab.44">#REF!</definedName>
    <definedName name="Target_P">#REF!</definedName>
    <definedName name="Total_Mass">#REF!</definedName>
    <definedName name="Variance_A">#REF!</definedName>
    <definedName name="X">#REF!</definedName>
    <definedName name="x_A">#REF!</definedName>
    <definedName name="x_B">#REF!</definedName>
    <definedName name="Xo">#REF!</definedName>
    <definedName name="Yo.1">#REF!</definedName>
    <definedName name="Yo.2">#REF!</definedName>
    <definedName name="yt">#REF!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Y42" i="10" l="1"/>
  <c r="Y41" i="10"/>
  <c r="Y40" i="10"/>
  <c r="Y39" i="10"/>
  <c r="Y38" i="10"/>
  <c r="Y37" i="10"/>
  <c r="Y36" i="10"/>
  <c r="Y35" i="10"/>
  <c r="Y34" i="10"/>
  <c r="Y33" i="10"/>
  <c r="Y32" i="10"/>
  <c r="Y31" i="10"/>
  <c r="Y30" i="10"/>
  <c r="Y29" i="10"/>
  <c r="Y28" i="10"/>
  <c r="Y27" i="10"/>
  <c r="Y26" i="10"/>
  <c r="Y25" i="10"/>
  <c r="Y24" i="10"/>
  <c r="Y23" i="10"/>
  <c r="Y22" i="10"/>
  <c r="Y21" i="10"/>
  <c r="Y20" i="10"/>
  <c r="Y19" i="10"/>
  <c r="Y18" i="10"/>
  <c r="Y17" i="10"/>
  <c r="Y16" i="10"/>
  <c r="Y15" i="10"/>
  <c r="Y14" i="10"/>
  <c r="Y13" i="10"/>
  <c r="Y12" i="10"/>
  <c r="Y11" i="10"/>
  <c r="Y10" i="10"/>
  <c r="Y9" i="10"/>
  <c r="Y8" i="10"/>
  <c r="Y7" i="10"/>
  <c r="Y1" i="10"/>
  <c r="AL1" i="10"/>
  <c r="V3" i="10" l="1"/>
  <c r="R3" i="10"/>
  <c r="Q3" i="10" l="1"/>
  <c r="T3" i="10"/>
  <c r="X3" i="10"/>
  <c r="W3" i="10"/>
  <c r="AZ1" i="10"/>
  <c r="AH37" i="10"/>
  <c r="AE25" i="10"/>
  <c r="Z29" i="10"/>
  <c r="AI34" i="10"/>
  <c r="AH30" i="10"/>
  <c r="AH31" i="10"/>
  <c r="AH32" i="10"/>
  <c r="AH33" i="10"/>
  <c r="AJ35" i="10"/>
  <c r="AJ36" i="10"/>
  <c r="AK37" i="10"/>
  <c r="AK38" i="10"/>
  <c r="AK39" i="10"/>
  <c r="AK40" i="10"/>
  <c r="AK41" i="10"/>
  <c r="AK42" i="10"/>
  <c r="AC22" i="10"/>
  <c r="AA16" i="10"/>
  <c r="AS15" i="10"/>
  <c r="AY41" i="10"/>
  <c r="AY40" i="10"/>
  <c r="AY39" i="10"/>
  <c r="AY38" i="10"/>
  <c r="AX37" i="10"/>
  <c r="AW36" i="10"/>
  <c r="AW35" i="10"/>
  <c r="AV34" i="10"/>
  <c r="AP22" i="10"/>
  <c r="AU32" i="10"/>
  <c r="AU31" i="10"/>
  <c r="AU30" i="10"/>
  <c r="AT29" i="10"/>
  <c r="AS28" i="10"/>
  <c r="AS27" i="10"/>
  <c r="AS26" i="10"/>
  <c r="AQ24" i="10"/>
  <c r="AQ23" i="10"/>
  <c r="AR25" i="10"/>
  <c r="AN10" i="10"/>
  <c r="AO16" i="10"/>
  <c r="AO17" i="10"/>
  <c r="AO18" i="10"/>
  <c r="AO19" i="10"/>
  <c r="AO20" i="10"/>
  <c r="AM14" i="10"/>
  <c r="AM13" i="10"/>
  <c r="AM12" i="10"/>
  <c r="AM11" i="10"/>
  <c r="AM10" i="10"/>
  <c r="AM9" i="10"/>
  <c r="AM8" i="10"/>
  <c r="AG29" i="10"/>
  <c r="AF28" i="10"/>
  <c r="AF27" i="10"/>
  <c r="AF26" i="10"/>
  <c r="AD24" i="10"/>
  <c r="AD23" i="10"/>
  <c r="AB21" i="10"/>
  <c r="AB20" i="10"/>
  <c r="AB19" i="10"/>
  <c r="AB18" i="10"/>
  <c r="AB17" i="10"/>
  <c r="AB25" i="10"/>
  <c r="Z15" i="10"/>
  <c r="Z14" i="10"/>
  <c r="Z13" i="10"/>
  <c r="Z12" i="10"/>
  <c r="Z11" i="10"/>
  <c r="Z10" i="10"/>
  <c r="Z9" i="10"/>
  <c r="Z8" i="10"/>
  <c r="Z7" i="10"/>
  <c r="R25" i="10"/>
  <c r="R26" i="10"/>
  <c r="R27" i="10"/>
  <c r="R28" i="10"/>
  <c r="BG1" i="10" l="1"/>
  <c r="BT8" i="10"/>
  <c r="BU8" i="10"/>
  <c r="BT9" i="10"/>
  <c r="BU9" i="10"/>
  <c r="BT10" i="10"/>
  <c r="BU10" i="10"/>
  <c r="BT11" i="10"/>
  <c r="BU11" i="10"/>
  <c r="BT12" i="10"/>
  <c r="BU12" i="10"/>
  <c r="BT13" i="10"/>
  <c r="BU13" i="10"/>
  <c r="BT14" i="10"/>
  <c r="BU14" i="10"/>
  <c r="BT15" i="10"/>
  <c r="BU15" i="10"/>
  <c r="BT16" i="10"/>
  <c r="BU16" i="10"/>
  <c r="BT17" i="10"/>
  <c r="BU17" i="10"/>
  <c r="BT18" i="10"/>
  <c r="BU18" i="10"/>
  <c r="BT19" i="10"/>
  <c r="BU19" i="10"/>
  <c r="BT20" i="10"/>
  <c r="BU20" i="10"/>
  <c r="BT21" i="10"/>
  <c r="BU21" i="10"/>
  <c r="BT22" i="10"/>
  <c r="BU22" i="10"/>
  <c r="BT23" i="10"/>
  <c r="BU23" i="10"/>
  <c r="BT24" i="10"/>
  <c r="BU24" i="10"/>
  <c r="BT25" i="10"/>
  <c r="BU25" i="10"/>
  <c r="BT26" i="10"/>
  <c r="BU26" i="10"/>
  <c r="BT27" i="10"/>
  <c r="BU27" i="10"/>
  <c r="BT28" i="10"/>
  <c r="BU28" i="10"/>
  <c r="BT29" i="10"/>
  <c r="BU29" i="10"/>
  <c r="BT30" i="10"/>
  <c r="BU30" i="10"/>
  <c r="BT31" i="10"/>
  <c r="BU31" i="10"/>
  <c r="BT32" i="10"/>
  <c r="BU32" i="10"/>
  <c r="BT33" i="10"/>
  <c r="BU33" i="10"/>
  <c r="BT34" i="10"/>
  <c r="BU34" i="10"/>
  <c r="BT35" i="10"/>
  <c r="BU35" i="10"/>
  <c r="BT36" i="10"/>
  <c r="BU36" i="10"/>
  <c r="BT37" i="10"/>
  <c r="BU37" i="10"/>
  <c r="BT38" i="10"/>
  <c r="BU38" i="10"/>
  <c r="BT39" i="10"/>
  <c r="BU39" i="10"/>
  <c r="BT40" i="10"/>
  <c r="BU40" i="10"/>
  <c r="BT41" i="10"/>
  <c r="BU41" i="10"/>
  <c r="BN41" i="10" s="1"/>
  <c r="BT42" i="10"/>
  <c r="BU42" i="10"/>
  <c r="BU7" i="10"/>
  <c r="BT7" i="10"/>
  <c r="A1" i="10"/>
  <c r="BS7" i="10" l="1"/>
  <c r="BS8" i="10" s="1"/>
  <c r="BS9" i="10" s="1"/>
  <c r="BS10" i="10" s="1"/>
  <c r="BS11" i="10" s="1"/>
  <c r="BS12" i="10" s="1"/>
  <c r="BS13" i="10" s="1"/>
  <c r="BS14" i="10" s="1"/>
  <c r="BS15" i="10" s="1"/>
  <c r="BS16" i="10" s="1"/>
  <c r="BS17" i="10" s="1"/>
  <c r="BS18" i="10" s="1"/>
  <c r="BS19" i="10" s="1"/>
  <c r="BS20" i="10" s="1"/>
  <c r="BS21" i="10" s="1"/>
  <c r="BS22" i="10" s="1"/>
  <c r="BS23" i="10" s="1"/>
  <c r="BS24" i="10" s="1"/>
  <c r="BS25" i="10" s="1"/>
  <c r="BS26" i="10" s="1"/>
  <c r="BS27" i="10" s="1"/>
  <c r="BS28" i="10" s="1"/>
  <c r="BS29" i="10" s="1"/>
  <c r="BS30" i="10" s="1"/>
  <c r="BS31" i="10" s="1"/>
  <c r="BS32" i="10" s="1"/>
  <c r="BS33" i="10" s="1"/>
  <c r="BS34" i="10" s="1"/>
  <c r="BS35" i="10" s="1"/>
  <c r="BS36" i="10" s="1"/>
  <c r="BS37" i="10" s="1"/>
  <c r="BS38" i="10" s="1"/>
  <c r="BS39" i="10" s="1"/>
  <c r="BS40" i="10" s="1"/>
  <c r="BS41" i="10" s="1"/>
  <c r="BS42" i="10" s="1"/>
  <c r="BN16" i="10"/>
  <c r="BN32" i="10"/>
  <c r="BN38" i="10"/>
  <c r="BN23" i="10"/>
  <c r="BN10" i="10"/>
  <c r="BN22" i="10"/>
  <c r="BN11" i="10"/>
  <c r="BN26" i="10"/>
  <c r="BN20" i="10"/>
  <c r="BN14" i="10"/>
  <c r="BN35" i="10"/>
  <c r="BN42" i="10"/>
  <c r="BN29" i="10"/>
  <c r="BN34" i="10"/>
  <c r="BN31" i="10"/>
  <c r="BN40" i="10"/>
  <c r="BN28" i="10"/>
  <c r="BN19" i="10"/>
  <c r="BN8" i="10"/>
  <c r="BN13" i="10"/>
  <c r="BN30" i="10"/>
  <c r="BN18" i="10"/>
  <c r="BN12" i="10"/>
  <c r="BN25" i="10"/>
  <c r="BN24" i="10"/>
  <c r="BN17" i="10"/>
  <c r="BN36" i="10"/>
  <c r="BN37" i="10"/>
  <c r="BN21" i="10"/>
  <c r="BN9" i="10"/>
  <c r="BN33" i="10"/>
  <c r="BN39" i="10"/>
  <c r="BN27" i="10"/>
  <c r="BN15" i="10"/>
  <c r="CG38" i="10" l="1"/>
  <c r="CG39" i="10" s="1"/>
  <c r="CG40" i="10" s="1"/>
  <c r="CG41" i="10" s="1"/>
  <c r="CG42" i="10" s="1"/>
  <c r="CH38" i="10"/>
  <c r="CJ38" i="10" s="1"/>
  <c r="R38" i="10" s="1"/>
  <c r="CJ37" i="10"/>
  <c r="R37" i="10" s="1"/>
  <c r="CH39" i="10" l="1"/>
  <c r="CK1" i="10"/>
  <c r="BO1" i="10"/>
  <c r="CF1" i="10"/>
  <c r="CV1" i="10"/>
  <c r="DG1" i="10"/>
  <c r="BQ3" i="10"/>
  <c r="BY3" i="10"/>
  <c r="BZ3" i="10"/>
  <c r="BR4" i="10"/>
  <c r="BS4" i="10" s="1"/>
  <c r="CM5" i="10"/>
  <c r="CN5" i="10" s="1"/>
  <c r="CW5" i="10"/>
  <c r="CX5" i="10" s="1"/>
  <c r="CY5" i="10" s="1"/>
  <c r="CZ5" i="10" s="1"/>
  <c r="DA5" i="10" s="1"/>
  <c r="DB5" i="10" s="1"/>
  <c r="DC5" i="10" s="1"/>
  <c r="DD5" i="10" s="1"/>
  <c r="DE5" i="10" s="1"/>
  <c r="DF5" i="10" s="1"/>
  <c r="CD6" i="10"/>
  <c r="BQ7" i="10"/>
  <c r="BP7" i="10" s="1"/>
  <c r="CJ7" i="10"/>
  <c r="R7" i="10" s="1"/>
  <c r="BQ8" i="10"/>
  <c r="BP8" i="10" s="1"/>
  <c r="CB8" i="10"/>
  <c r="CB9" i="10"/>
  <c r="CC9" i="10" s="1"/>
  <c r="CB11" i="10"/>
  <c r="CB13" i="10"/>
  <c r="CC13" i="10" s="1"/>
  <c r="CB17" i="10"/>
  <c r="CC17" i="10" s="1"/>
  <c r="CB19" i="10"/>
  <c r="CC19" i="10" s="1"/>
  <c r="CB20" i="10"/>
  <c r="CC20" i="10" s="1"/>
  <c r="CB22" i="10"/>
  <c r="CB24" i="10"/>
  <c r="CC24" i="10" s="1"/>
  <c r="CB25" i="10"/>
  <c r="CC25" i="10" s="1"/>
  <c r="CB26" i="10"/>
  <c r="CC26" i="10" s="1"/>
  <c r="CB28" i="10"/>
  <c r="CC28" i="10" s="1"/>
  <c r="CB29" i="10"/>
  <c r="CB30" i="10"/>
  <c r="CC30" i="10" s="1"/>
  <c r="CB34" i="10"/>
  <c r="CB42" i="10"/>
  <c r="CC42" i="10" s="1"/>
  <c r="BK18" i="8"/>
  <c r="BJ18" i="8"/>
  <c r="BC55" i="8"/>
  <c r="BC51" i="8"/>
  <c r="BC52" i="8" s="1"/>
  <c r="BC53" i="8" s="1"/>
  <c r="BC54" i="8" s="1"/>
  <c r="BC47" i="8"/>
  <c r="BC48" i="8" s="1"/>
  <c r="BC49" i="8" s="1"/>
  <c r="BC50" i="8" s="1"/>
  <c r="BC43" i="8"/>
  <c r="BC44" i="8" s="1"/>
  <c r="BC45" i="8" s="1"/>
  <c r="BC46" i="8" s="1"/>
  <c r="BC39" i="8"/>
  <c r="BC40" i="8" s="1"/>
  <c r="BC41" i="8" s="1"/>
  <c r="BC42" i="8" s="1"/>
  <c r="BC35" i="8"/>
  <c r="BC36" i="8" s="1"/>
  <c r="BC37" i="8" s="1"/>
  <c r="BC38" i="8" s="1"/>
  <c r="BC29" i="8"/>
  <c r="BC30" i="8" s="1"/>
  <c r="BC31" i="8" s="1"/>
  <c r="BC32" i="8" s="1"/>
  <c r="BC33" i="8" s="1"/>
  <c r="BC34" i="8" s="1"/>
  <c r="BC24" i="8"/>
  <c r="BC25" i="8" s="1"/>
  <c r="BC26" i="8" s="1"/>
  <c r="BC27" i="8" s="1"/>
  <c r="BC28" i="8" s="1"/>
  <c r="BC19" i="8"/>
  <c r="BC20" i="8" s="1"/>
  <c r="BC21" i="8" s="1"/>
  <c r="BC22" i="8" s="1"/>
  <c r="BC23" i="8" s="1"/>
  <c r="BC18" i="8"/>
  <c r="BB18" i="8"/>
  <c r="AC17" i="8"/>
  <c r="H16" i="8"/>
  <c r="AQ15" i="8"/>
  <c r="AR15" i="8"/>
  <c r="AS15" i="8"/>
  <c r="C17" i="8"/>
  <c r="D17" i="8" s="1"/>
  <c r="E17" i="8" s="1"/>
  <c r="F17" i="8" s="1"/>
  <c r="G17" i="8" s="1"/>
  <c r="H17" i="8" s="1"/>
  <c r="I17" i="8" s="1"/>
  <c r="J17" i="8" s="1"/>
  <c r="K17" i="8" s="1"/>
  <c r="L17" i="8" s="1"/>
  <c r="M17" i="8" s="1"/>
  <c r="N17" i="8" s="1"/>
  <c r="O17" i="8" s="1"/>
  <c r="P17" i="8" s="1"/>
  <c r="Q17" i="8" s="1"/>
  <c r="R17" i="8" s="1"/>
  <c r="S17" i="8" s="1"/>
  <c r="T17" i="8" s="1"/>
  <c r="U17" i="8" s="1"/>
  <c r="V17" i="8" s="1"/>
  <c r="W17" i="8" s="1"/>
  <c r="X17" i="8" s="1"/>
  <c r="Y17" i="8" s="1"/>
  <c r="Z17" i="8" s="1"/>
  <c r="AC18" i="8" a="1"/>
  <c r="AC21" i="8" s="1"/>
  <c r="CB7" i="10" l="1"/>
  <c r="CC7" i="10" s="1"/>
  <c r="CD7" i="10" s="1"/>
  <c r="CI7" i="10" s="1"/>
  <c r="Q7" i="10" s="1"/>
  <c r="CH40" i="10"/>
  <c r="CJ39" i="10"/>
  <c r="R39" i="10" s="1"/>
  <c r="CB40" i="10"/>
  <c r="CC40" i="10" s="1"/>
  <c r="CB12" i="10"/>
  <c r="CC12" i="10" s="1"/>
  <c r="CB14" i="10"/>
  <c r="CC14" i="10" s="1"/>
  <c r="BY33" i="10"/>
  <c r="CB16" i="10"/>
  <c r="BZ41" i="10"/>
  <c r="BQ9" i="10"/>
  <c r="BP9" i="10" s="1"/>
  <c r="BZ42" i="10"/>
  <c r="BY41" i="10"/>
  <c r="BZ32" i="10"/>
  <c r="CB10" i="10"/>
  <c r="CC10" i="10" s="1"/>
  <c r="BZ10" i="10"/>
  <c r="BZ31" i="10"/>
  <c r="BY7" i="10"/>
  <c r="CB18" i="10"/>
  <c r="CC18" i="10" s="1"/>
  <c r="BZ16" i="10"/>
  <c r="BZ38" i="10"/>
  <c r="CB15" i="10"/>
  <c r="CC15" i="10" s="1"/>
  <c r="CB37" i="10"/>
  <c r="CC37" i="10" s="1"/>
  <c r="BY37" i="10"/>
  <c r="BZ35" i="10"/>
  <c r="BZ26" i="10"/>
  <c r="BY10" i="10"/>
  <c r="BZ27" i="10"/>
  <c r="CB27" i="10"/>
  <c r="CC27" i="10" s="1"/>
  <c r="BY26" i="10"/>
  <c r="BZ12" i="10"/>
  <c r="CB35" i="10"/>
  <c r="CC35" i="10" s="1"/>
  <c r="BY35" i="10"/>
  <c r="BY9" i="10"/>
  <c r="BZ8" i="10"/>
  <c r="CB36" i="10"/>
  <c r="CC36" i="10" s="1"/>
  <c r="BY36" i="10"/>
  <c r="BZ39" i="10"/>
  <c r="BZ33" i="10"/>
  <c r="CB33" i="10"/>
  <c r="CC33" i="10" s="1"/>
  <c r="BZ24" i="10"/>
  <c r="BZ15" i="10"/>
  <c r="BZ13" i="10"/>
  <c r="BY31" i="10"/>
  <c r="BZ20" i="10"/>
  <c r="BY34" i="10"/>
  <c r="BY8" i="10"/>
  <c r="BZ14" i="10"/>
  <c r="BZ9" i="10"/>
  <c r="BY42" i="10"/>
  <c r="BY40" i="10"/>
  <c r="CB31" i="10"/>
  <c r="CC31" i="10" s="1"/>
  <c r="BZ30" i="10"/>
  <c r="BY13" i="10"/>
  <c r="BZ19" i="10"/>
  <c r="BZ34" i="10"/>
  <c r="BY30" i="10"/>
  <c r="CO5" i="10"/>
  <c r="BZ23" i="10"/>
  <c r="BZ40" i="10"/>
  <c r="BZ18" i="10"/>
  <c r="CB39" i="10"/>
  <c r="CC39" i="10" s="1"/>
  <c r="BY39" i="10"/>
  <c r="CB41" i="10"/>
  <c r="CC41" i="10" s="1"/>
  <c r="BY32" i="10"/>
  <c r="BZ37" i="10"/>
  <c r="BZ29" i="10"/>
  <c r="BZ7" i="10"/>
  <c r="BY11" i="10"/>
  <c r="BZ17" i="10"/>
  <c r="BT4" i="10"/>
  <c r="BS3" i="10"/>
  <c r="BZ25" i="10"/>
  <c r="CB38" i="10"/>
  <c r="CC38" i="10" s="1"/>
  <c r="BY38" i="10"/>
  <c r="BZ36" i="10"/>
  <c r="CB32" i="10"/>
  <c r="CC32" i="10" s="1"/>
  <c r="BY27" i="10"/>
  <c r="BY24" i="10"/>
  <c r="BY29" i="10"/>
  <c r="BY15" i="10"/>
  <c r="BY16" i="10"/>
  <c r="BY17" i="10"/>
  <c r="BY18" i="10"/>
  <c r="BY19" i="10"/>
  <c r="BY20" i="10"/>
  <c r="BY25" i="10"/>
  <c r="BY21" i="10"/>
  <c r="BZ21" i="10"/>
  <c r="CB21" i="10"/>
  <c r="CC21" i="10" s="1"/>
  <c r="BZ11" i="10"/>
  <c r="BZ28" i="10"/>
  <c r="BY23" i="10"/>
  <c r="BY28" i="10"/>
  <c r="BZ22" i="10"/>
  <c r="BY22" i="10"/>
  <c r="BR3" i="10"/>
  <c r="CC8" i="10"/>
  <c r="BY14" i="10"/>
  <c r="BY12" i="10"/>
  <c r="CB23" i="10"/>
  <c r="CC23" i="10" s="1"/>
  <c r="BJ17" i="8"/>
  <c r="BK17" i="8"/>
  <c r="BB17" i="8"/>
  <c r="BC17" i="8"/>
  <c r="AS14" i="8"/>
  <c r="AQ14" i="8"/>
  <c r="AR14" i="8"/>
  <c r="AB18" i="8" a="1"/>
  <c r="AB18" i="8" s="1"/>
  <c r="AC40" i="8"/>
  <c r="AC28" i="8"/>
  <c r="AC39" i="8"/>
  <c r="AC27" i="8"/>
  <c r="AC20" i="8"/>
  <c r="AC19" i="8"/>
  <c r="AC30" i="8"/>
  <c r="AC41" i="8"/>
  <c r="AC38" i="8"/>
  <c r="AC37" i="8"/>
  <c r="AC36" i="8"/>
  <c r="AC35" i="8"/>
  <c r="AC34" i="8"/>
  <c r="AC22" i="8"/>
  <c r="AC32" i="8"/>
  <c r="AC31" i="8"/>
  <c r="AC42" i="8"/>
  <c r="AC18" i="8"/>
  <c r="AC29" i="8"/>
  <c r="AC26" i="8"/>
  <c r="AC25" i="8"/>
  <c r="AC24" i="8"/>
  <c r="AC23" i="8"/>
  <c r="AC33" i="8"/>
  <c r="S27" i="6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U3" i="7"/>
  <c r="Q1" i="7"/>
  <c r="BA1" i="7"/>
  <c r="BC95" i="7"/>
  <c r="BC94" i="7"/>
  <c r="BC93" i="7"/>
  <c r="BC92" i="7"/>
  <c r="BC91" i="7"/>
  <c r="BC90" i="7"/>
  <c r="BC89" i="7"/>
  <c r="BC88" i="7"/>
  <c r="BC87" i="7"/>
  <c r="BC86" i="7"/>
  <c r="BC85" i="7"/>
  <c r="BC84" i="7"/>
  <c r="BC83" i="7"/>
  <c r="BC82" i="7"/>
  <c r="BC81" i="7"/>
  <c r="BC80" i="7"/>
  <c r="BC79" i="7"/>
  <c r="BC78" i="7"/>
  <c r="BC77" i="7"/>
  <c r="BC76" i="7"/>
  <c r="BC75" i="7"/>
  <c r="BC74" i="7"/>
  <c r="BC73" i="7"/>
  <c r="BC72" i="7"/>
  <c r="BC71" i="7"/>
  <c r="BC70" i="7"/>
  <c r="BC69" i="7"/>
  <c r="BC68" i="7"/>
  <c r="BC67" i="7"/>
  <c r="BC66" i="7"/>
  <c r="BC65" i="7"/>
  <c r="BC64" i="7"/>
  <c r="BC63" i="7"/>
  <c r="BC62" i="7"/>
  <c r="BC61" i="7"/>
  <c r="BC60" i="7"/>
  <c r="BC59" i="7"/>
  <c r="BC58" i="7"/>
  <c r="BC57" i="7"/>
  <c r="BC56" i="7"/>
  <c r="BC55" i="7"/>
  <c r="BC54" i="7"/>
  <c r="BC53" i="7"/>
  <c r="BC52" i="7"/>
  <c r="BC51" i="7"/>
  <c r="BC50" i="7"/>
  <c r="BC49" i="7"/>
  <c r="BC48" i="7"/>
  <c r="BC47" i="7"/>
  <c r="BC46" i="7"/>
  <c r="BC45" i="7"/>
  <c r="BC44" i="7"/>
  <c r="BC43" i="7"/>
  <c r="BC42" i="7"/>
  <c r="BC41" i="7"/>
  <c r="BC40" i="7"/>
  <c r="BC39" i="7"/>
  <c r="BC38" i="7"/>
  <c r="BC37" i="7"/>
  <c r="BC36" i="7"/>
  <c r="BC35" i="7"/>
  <c r="BC34" i="7"/>
  <c r="BC33" i="7"/>
  <c r="BC32" i="7"/>
  <c r="BC31" i="7"/>
  <c r="BC30" i="7"/>
  <c r="BC29" i="7"/>
  <c r="BC28" i="7"/>
  <c r="BC27" i="7"/>
  <c r="BC26" i="7"/>
  <c r="BC25" i="7"/>
  <c r="BC24" i="7"/>
  <c r="BE24" i="7" s="1"/>
  <c r="BC23" i="7"/>
  <c r="BE23" i="7" s="1"/>
  <c r="BC22" i="7"/>
  <c r="BE22" i="7" s="1"/>
  <c r="BC21" i="7"/>
  <c r="BE21" i="7" s="1"/>
  <c r="BC20" i="7"/>
  <c r="BE20" i="7" s="1"/>
  <c r="BC19" i="7"/>
  <c r="BE19" i="7" s="1"/>
  <c r="BC18" i="7"/>
  <c r="BE18" i="7" s="1"/>
  <c r="BC17" i="7"/>
  <c r="BE17" i="7" s="1"/>
  <c r="BC16" i="7"/>
  <c r="BE16" i="7" s="1"/>
  <c r="BC15" i="7"/>
  <c r="BE15" i="7" s="1"/>
  <c r="BC14" i="7"/>
  <c r="BE14" i="7" s="1"/>
  <c r="BC13" i="7"/>
  <c r="BE13" i="7" s="1"/>
  <c r="BC12" i="7"/>
  <c r="BC11" i="7"/>
  <c r="BC10" i="7"/>
  <c r="BE10" i="7" s="1"/>
  <c r="BC9" i="7"/>
  <c r="BE9" i="7" s="1"/>
  <c r="BC8" i="7"/>
  <c r="BE8" i="7" s="1"/>
  <c r="BC7" i="7"/>
  <c r="BE7" i="7" s="1"/>
  <c r="BC6" i="7"/>
  <c r="BE6" i="7" s="1"/>
  <c r="BC5" i="7"/>
  <c r="BF1" i="7"/>
  <c r="BB51" i="7"/>
  <c r="BB52" i="7"/>
  <c r="BB53" i="7"/>
  <c r="BB54" i="7"/>
  <c r="BB55" i="7"/>
  <c r="BB56" i="7"/>
  <c r="BB57" i="7"/>
  <c r="BB58" i="7"/>
  <c r="BB59" i="7"/>
  <c r="BB60" i="7"/>
  <c r="BB61" i="7"/>
  <c r="BB62" i="7"/>
  <c r="BB63" i="7"/>
  <c r="BB64" i="7"/>
  <c r="BB65" i="7"/>
  <c r="BB66" i="7"/>
  <c r="BB67" i="7"/>
  <c r="BB68" i="7"/>
  <c r="BB69" i="7"/>
  <c r="BB70" i="7"/>
  <c r="BB71" i="7"/>
  <c r="BB72" i="7"/>
  <c r="BB73" i="7"/>
  <c r="BB74" i="7"/>
  <c r="BB75" i="7"/>
  <c r="BB76" i="7"/>
  <c r="BB77" i="7"/>
  <c r="BB78" i="7"/>
  <c r="BB79" i="7"/>
  <c r="BB80" i="7"/>
  <c r="BB81" i="7"/>
  <c r="BB82" i="7"/>
  <c r="BB83" i="7"/>
  <c r="BB84" i="7"/>
  <c r="BB85" i="7"/>
  <c r="BB86" i="7"/>
  <c r="BB87" i="7"/>
  <c r="BB88" i="7"/>
  <c r="BB89" i="7"/>
  <c r="BB90" i="7"/>
  <c r="BB91" i="7"/>
  <c r="BB92" i="7"/>
  <c r="BB93" i="7"/>
  <c r="BB94" i="7"/>
  <c r="BB95" i="7"/>
  <c r="BB5" i="7"/>
  <c r="BB6" i="7" s="1"/>
  <c r="BD4" i="7"/>
  <c r="M1" i="7"/>
  <c r="A1" i="7"/>
  <c r="BE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M34" i="7"/>
  <c r="M35" i="7"/>
  <c r="M36" i="7"/>
  <c r="M37" i="7"/>
  <c r="M38" i="7"/>
  <c r="M39" i="7"/>
  <c r="M40" i="7"/>
  <c r="M41" i="7"/>
  <c r="M42" i="7"/>
  <c r="M43" i="7"/>
  <c r="M44" i="7"/>
  <c r="M45" i="7"/>
  <c r="M46" i="7"/>
  <c r="M47" i="7"/>
  <c r="M48" i="7"/>
  <c r="M49" i="7"/>
  <c r="M50" i="7"/>
  <c r="M51" i="7"/>
  <c r="M52" i="7"/>
  <c r="M53" i="7"/>
  <c r="M54" i="7"/>
  <c r="M55" i="7"/>
  <c r="M56" i="7"/>
  <c r="M57" i="7"/>
  <c r="M58" i="7"/>
  <c r="M59" i="7"/>
  <c r="M60" i="7"/>
  <c r="M61" i="7"/>
  <c r="M62" i="7"/>
  <c r="M63" i="7"/>
  <c r="M64" i="7"/>
  <c r="M65" i="7"/>
  <c r="M66" i="7"/>
  <c r="M67" i="7"/>
  <c r="M68" i="7"/>
  <c r="M69" i="7"/>
  <c r="M70" i="7"/>
  <c r="M71" i="7"/>
  <c r="M72" i="7"/>
  <c r="M73" i="7"/>
  <c r="M74" i="7"/>
  <c r="M75" i="7"/>
  <c r="M76" i="7"/>
  <c r="M77" i="7"/>
  <c r="M78" i="7"/>
  <c r="M79" i="7"/>
  <c r="M80" i="7"/>
  <c r="M81" i="7"/>
  <c r="M82" i="7"/>
  <c r="M83" i="7"/>
  <c r="M84" i="7"/>
  <c r="M85" i="7"/>
  <c r="M86" i="7"/>
  <c r="M87" i="7"/>
  <c r="M88" i="7"/>
  <c r="M89" i="7"/>
  <c r="M90" i="7"/>
  <c r="M91" i="7"/>
  <c r="M92" i="7"/>
  <c r="M93" i="7"/>
  <c r="M94" i="7"/>
  <c r="M95" i="7"/>
  <c r="M96" i="7"/>
  <c r="M97" i="7"/>
  <c r="M98" i="7"/>
  <c r="M99" i="7"/>
  <c r="M100" i="7"/>
  <c r="M101" i="7"/>
  <c r="M102" i="7"/>
  <c r="M103" i="7"/>
  <c r="M104" i="7"/>
  <c r="M105" i="7"/>
  <c r="M106" i="7"/>
  <c r="M107" i="7"/>
  <c r="M108" i="7"/>
  <c r="M109" i="7"/>
  <c r="M110" i="7"/>
  <c r="M111" i="7"/>
  <c r="M112" i="7"/>
  <c r="M113" i="7"/>
  <c r="M114" i="7"/>
  <c r="M115" i="7"/>
  <c r="M116" i="7"/>
  <c r="M117" i="7"/>
  <c r="M118" i="7"/>
  <c r="M119" i="7"/>
  <c r="M120" i="7"/>
  <c r="M121" i="7"/>
  <c r="M122" i="7"/>
  <c r="M123" i="7"/>
  <c r="M124" i="7"/>
  <c r="M125" i="7"/>
  <c r="M126" i="7"/>
  <c r="M127" i="7"/>
  <c r="M128" i="7"/>
  <c r="M129" i="7"/>
  <c r="M130" i="7"/>
  <c r="M131" i="7"/>
  <c r="M132" i="7"/>
  <c r="M133" i="7"/>
  <c r="M134" i="7"/>
  <c r="M135" i="7"/>
  <c r="M136" i="7"/>
  <c r="M137" i="7"/>
  <c r="M138" i="7"/>
  <c r="M139" i="7"/>
  <c r="M140" i="7"/>
  <c r="M141" i="7"/>
  <c r="M142" i="7"/>
  <c r="M143" i="7"/>
  <c r="M144" i="7"/>
  <c r="M145" i="7"/>
  <c r="M146" i="7"/>
  <c r="M147" i="7"/>
  <c r="M148" i="7"/>
  <c r="M149" i="7"/>
  <c r="M150" i="7"/>
  <c r="M151" i="7"/>
  <c r="M152" i="7"/>
  <c r="M153" i="7"/>
  <c r="M154" i="7"/>
  <c r="M155" i="7"/>
  <c r="M156" i="7"/>
  <c r="M157" i="7"/>
  <c r="M158" i="7"/>
  <c r="M159" i="7"/>
  <c r="M160" i="7"/>
  <c r="M161" i="7"/>
  <c r="M162" i="7"/>
  <c r="M163" i="7"/>
  <c r="M164" i="7"/>
  <c r="M165" i="7"/>
  <c r="M166" i="7"/>
  <c r="M167" i="7"/>
  <c r="M168" i="7"/>
  <c r="M169" i="7"/>
  <c r="M170" i="7"/>
  <c r="M171" i="7"/>
  <c r="M172" i="7"/>
  <c r="M173" i="7"/>
  <c r="M174" i="7"/>
  <c r="M175" i="7"/>
  <c r="M176" i="7"/>
  <c r="M177" i="7"/>
  <c r="M178" i="7"/>
  <c r="M179" i="7"/>
  <c r="M180" i="7"/>
  <c r="M181" i="7"/>
  <c r="M182" i="7"/>
  <c r="M183" i="7"/>
  <c r="M184" i="7"/>
  <c r="M185" i="7"/>
  <c r="M186" i="7"/>
  <c r="M187" i="7"/>
  <c r="M188" i="7"/>
  <c r="M189" i="7"/>
  <c r="M190" i="7"/>
  <c r="M191" i="7"/>
  <c r="M192" i="7"/>
  <c r="M193" i="7"/>
  <c r="M194" i="7"/>
  <c r="M195" i="7"/>
  <c r="M196" i="7"/>
  <c r="M197" i="7"/>
  <c r="M198" i="7"/>
  <c r="M199" i="7"/>
  <c r="M200" i="7"/>
  <c r="M201" i="7"/>
  <c r="M202" i="7"/>
  <c r="M203" i="7"/>
  <c r="M204" i="7"/>
  <c r="M205" i="7"/>
  <c r="M206" i="7"/>
  <c r="M207" i="7"/>
  <c r="M208" i="7"/>
  <c r="M209" i="7"/>
  <c r="M210" i="7"/>
  <c r="M211" i="7"/>
  <c r="M212" i="7"/>
  <c r="M213" i="7"/>
  <c r="M214" i="7"/>
  <c r="M215" i="7"/>
  <c r="M216" i="7"/>
  <c r="M217" i="7"/>
  <c r="M218" i="7"/>
  <c r="M219" i="7"/>
  <c r="M220" i="7"/>
  <c r="M221" i="7"/>
  <c r="M222" i="7"/>
  <c r="M223" i="7"/>
  <c r="M224" i="7"/>
  <c r="M225" i="7"/>
  <c r="M226" i="7"/>
  <c r="M227" i="7"/>
  <c r="M228" i="7"/>
  <c r="M229" i="7"/>
  <c r="M230" i="7"/>
  <c r="M231" i="7"/>
  <c r="M232" i="7"/>
  <c r="M233" i="7"/>
  <c r="M234" i="7"/>
  <c r="M235" i="7"/>
  <c r="M236" i="7"/>
  <c r="M237" i="7"/>
  <c r="M238" i="7"/>
  <c r="M239" i="7"/>
  <c r="M240" i="7"/>
  <c r="M241" i="7"/>
  <c r="M242" i="7"/>
  <c r="M243" i="7"/>
  <c r="M244" i="7"/>
  <c r="M245" i="7"/>
  <c r="M246" i="7"/>
  <c r="M247" i="7"/>
  <c r="M248" i="7"/>
  <c r="M249" i="7"/>
  <c r="M250" i="7"/>
  <c r="M251" i="7"/>
  <c r="M252" i="7"/>
  <c r="M253" i="7"/>
  <c r="M254" i="7"/>
  <c r="M255" i="7"/>
  <c r="M256" i="7"/>
  <c r="M257" i="7"/>
  <c r="M258" i="7"/>
  <c r="M259" i="7"/>
  <c r="M260" i="7"/>
  <c r="M261" i="7"/>
  <c r="M262" i="7"/>
  <c r="M263" i="7"/>
  <c r="M264" i="7"/>
  <c r="M265" i="7"/>
  <c r="M266" i="7"/>
  <c r="M267" i="7"/>
  <c r="M268" i="7"/>
  <c r="M269" i="7"/>
  <c r="M270" i="7"/>
  <c r="M271" i="7"/>
  <c r="M272" i="7"/>
  <c r="M273" i="7"/>
  <c r="M274" i="7"/>
  <c r="M275" i="7"/>
  <c r="M276" i="7"/>
  <c r="M277" i="7"/>
  <c r="M278" i="7"/>
  <c r="M279" i="7"/>
  <c r="M280" i="7"/>
  <c r="M281" i="7"/>
  <c r="M282" i="7"/>
  <c r="M283" i="7"/>
  <c r="M284" i="7"/>
  <c r="M285" i="7"/>
  <c r="M286" i="7"/>
  <c r="M287" i="7"/>
  <c r="M288" i="7"/>
  <c r="M289" i="7"/>
  <c r="M290" i="7"/>
  <c r="M291" i="7"/>
  <c r="M292" i="7"/>
  <c r="M293" i="7"/>
  <c r="M294" i="7"/>
  <c r="M295" i="7"/>
  <c r="M296" i="7"/>
  <c r="M297" i="7"/>
  <c r="M298" i="7"/>
  <c r="M299" i="7"/>
  <c r="M300" i="7"/>
  <c r="M301" i="7"/>
  <c r="M302" i="7"/>
  <c r="M303" i="7"/>
  <c r="M304" i="7"/>
  <c r="M305" i="7"/>
  <c r="M306" i="7"/>
  <c r="M307" i="7"/>
  <c r="M308" i="7"/>
  <c r="M309" i="7"/>
  <c r="M310" i="7"/>
  <c r="M311" i="7"/>
  <c r="M312" i="7"/>
  <c r="M313" i="7"/>
  <c r="M314" i="7"/>
  <c r="M315" i="7"/>
  <c r="M316" i="7"/>
  <c r="M317" i="7"/>
  <c r="M318" i="7"/>
  <c r="M319" i="7"/>
  <c r="M320" i="7"/>
  <c r="M321" i="7"/>
  <c r="M322" i="7"/>
  <c r="M323" i="7"/>
  <c r="M324" i="7"/>
  <c r="M325" i="7"/>
  <c r="M326" i="7"/>
  <c r="M327" i="7"/>
  <c r="M328" i="7"/>
  <c r="M329" i="7"/>
  <c r="M330" i="7"/>
  <c r="M331" i="7"/>
  <c r="M332" i="7"/>
  <c r="M333" i="7"/>
  <c r="M334" i="7"/>
  <c r="M335" i="7"/>
  <c r="M336" i="7"/>
  <c r="M337" i="7"/>
  <c r="M338" i="7"/>
  <c r="M339" i="7"/>
  <c r="M340" i="7"/>
  <c r="M341" i="7"/>
  <c r="M342" i="7"/>
  <c r="M343" i="7"/>
  <c r="M344" i="7"/>
  <c r="M345" i="7"/>
  <c r="M346" i="7"/>
  <c r="M347" i="7"/>
  <c r="M348" i="7"/>
  <c r="M349" i="7"/>
  <c r="M350" i="7"/>
  <c r="M351" i="7"/>
  <c r="M352" i="7"/>
  <c r="M353" i="7"/>
  <c r="M354" i="7"/>
  <c r="M355" i="7"/>
  <c r="M356" i="7"/>
  <c r="M357" i="7"/>
  <c r="M358" i="7"/>
  <c r="M359" i="7"/>
  <c r="M360" i="7"/>
  <c r="M361" i="7"/>
  <c r="M362" i="7"/>
  <c r="M363" i="7"/>
  <c r="M364" i="7"/>
  <c r="M365" i="7"/>
  <c r="M366" i="7"/>
  <c r="M367" i="7"/>
  <c r="M368" i="7"/>
  <c r="M369" i="7"/>
  <c r="M370" i="7"/>
  <c r="M371" i="7"/>
  <c r="M372" i="7"/>
  <c r="M373" i="7"/>
  <c r="M374" i="7"/>
  <c r="M375" i="7"/>
  <c r="M376" i="7"/>
  <c r="M377" i="7"/>
  <c r="M378" i="7"/>
  <c r="M379" i="7"/>
  <c r="M380" i="7"/>
  <c r="M381" i="7"/>
  <c r="M382" i="7"/>
  <c r="M383" i="7"/>
  <c r="M384" i="7"/>
  <c r="M385" i="7"/>
  <c r="M386" i="7"/>
  <c r="M387" i="7"/>
  <c r="M388" i="7"/>
  <c r="M389" i="7"/>
  <c r="M390" i="7"/>
  <c r="M391" i="7"/>
  <c r="M392" i="7"/>
  <c r="M393" i="7"/>
  <c r="M394" i="7"/>
  <c r="M395" i="7"/>
  <c r="M396" i="7"/>
  <c r="M397" i="7"/>
  <c r="M398" i="7"/>
  <c r="M399" i="7"/>
  <c r="M400" i="7"/>
  <c r="M401" i="7"/>
  <c r="M402" i="7"/>
  <c r="M403" i="7"/>
  <c r="M404" i="7"/>
  <c r="M405" i="7"/>
  <c r="M406" i="7"/>
  <c r="M407" i="7"/>
  <c r="M408" i="7"/>
  <c r="M409" i="7"/>
  <c r="M410" i="7"/>
  <c r="M411" i="7"/>
  <c r="M412" i="7"/>
  <c r="M413" i="7"/>
  <c r="M414" i="7"/>
  <c r="M415" i="7"/>
  <c r="M416" i="7"/>
  <c r="M417" i="7"/>
  <c r="M418" i="7"/>
  <c r="M419" i="7"/>
  <c r="M420" i="7"/>
  <c r="M421" i="7"/>
  <c r="M422" i="7"/>
  <c r="M423" i="7"/>
  <c r="M424" i="7"/>
  <c r="M425" i="7"/>
  <c r="M426" i="7"/>
  <c r="M427" i="7"/>
  <c r="M428" i="7"/>
  <c r="M429" i="7"/>
  <c r="M430" i="7"/>
  <c r="M431" i="7"/>
  <c r="M432" i="7"/>
  <c r="M433" i="7"/>
  <c r="M434" i="7"/>
  <c r="M435" i="7"/>
  <c r="M436" i="7"/>
  <c r="M437" i="7"/>
  <c r="M438" i="7"/>
  <c r="M439" i="7"/>
  <c r="M440" i="7"/>
  <c r="M441" i="7"/>
  <c r="M442" i="7"/>
  <c r="M443" i="7"/>
  <c r="M444" i="7"/>
  <c r="M445" i="7"/>
  <c r="M446" i="7"/>
  <c r="M447" i="7"/>
  <c r="M448" i="7"/>
  <c r="M449" i="7"/>
  <c r="M450" i="7"/>
  <c r="M451" i="7"/>
  <c r="M452" i="7"/>
  <c r="M453" i="7"/>
  <c r="M454" i="7"/>
  <c r="M455" i="7"/>
  <c r="M456" i="7"/>
  <c r="M457" i="7"/>
  <c r="M458" i="7"/>
  <c r="M459" i="7"/>
  <c r="M460" i="7"/>
  <c r="M461" i="7"/>
  <c r="M462" i="7"/>
  <c r="M463" i="7"/>
  <c r="M464" i="7"/>
  <c r="M465" i="7"/>
  <c r="M466" i="7"/>
  <c r="M467" i="7"/>
  <c r="M468" i="7"/>
  <c r="M469" i="7"/>
  <c r="M470" i="7"/>
  <c r="M471" i="7"/>
  <c r="M472" i="7"/>
  <c r="M473" i="7"/>
  <c r="M474" i="7"/>
  <c r="M475" i="7"/>
  <c r="M476" i="7"/>
  <c r="M477" i="7"/>
  <c r="M478" i="7"/>
  <c r="M479" i="7"/>
  <c r="M480" i="7"/>
  <c r="M481" i="7"/>
  <c r="M482" i="7"/>
  <c r="M483" i="7"/>
  <c r="M484" i="7"/>
  <c r="M485" i="7"/>
  <c r="M486" i="7"/>
  <c r="M487" i="7"/>
  <c r="M488" i="7"/>
  <c r="M489" i="7"/>
  <c r="M490" i="7"/>
  <c r="M491" i="7"/>
  <c r="M492" i="7"/>
  <c r="M493" i="7"/>
  <c r="M494" i="7"/>
  <c r="M495" i="7"/>
  <c r="M496" i="7"/>
  <c r="M497" i="7"/>
  <c r="M498" i="7"/>
  <c r="M499" i="7"/>
  <c r="M500" i="7"/>
  <c r="M501" i="7"/>
  <c r="M502" i="7"/>
  <c r="M503" i="7"/>
  <c r="M504" i="7"/>
  <c r="M505" i="7"/>
  <c r="M506" i="7"/>
  <c r="M507" i="7"/>
  <c r="M508" i="7"/>
  <c r="M509" i="7"/>
  <c r="M510" i="7"/>
  <c r="M511" i="7"/>
  <c r="M512" i="7"/>
  <c r="M513" i="7"/>
  <c r="M514" i="7"/>
  <c r="M515" i="7"/>
  <c r="M516" i="7"/>
  <c r="M517" i="7"/>
  <c r="M518" i="7"/>
  <c r="M519" i="7"/>
  <c r="M520" i="7"/>
  <c r="M521" i="7"/>
  <c r="M522" i="7"/>
  <c r="M523" i="7"/>
  <c r="M524" i="7"/>
  <c r="M525" i="7"/>
  <c r="M526" i="7"/>
  <c r="M527" i="7"/>
  <c r="M528" i="7"/>
  <c r="M529" i="7"/>
  <c r="M530" i="7"/>
  <c r="M531" i="7"/>
  <c r="M532" i="7"/>
  <c r="M533" i="7"/>
  <c r="M534" i="7"/>
  <c r="M535" i="7"/>
  <c r="M536" i="7"/>
  <c r="M537" i="7"/>
  <c r="M538" i="7"/>
  <c r="M539" i="7"/>
  <c r="M540" i="7"/>
  <c r="M541" i="7"/>
  <c r="M542" i="7"/>
  <c r="M543" i="7"/>
  <c r="M544" i="7"/>
  <c r="M545" i="7"/>
  <c r="M546" i="7"/>
  <c r="M547" i="7"/>
  <c r="M548" i="7"/>
  <c r="M549" i="7"/>
  <c r="M550" i="7"/>
  <c r="M551" i="7"/>
  <c r="M552" i="7"/>
  <c r="M553" i="7"/>
  <c r="M554" i="7"/>
  <c r="M555" i="7"/>
  <c r="M556" i="7"/>
  <c r="M557" i="7"/>
  <c r="M558" i="7"/>
  <c r="M559" i="7"/>
  <c r="M560" i="7"/>
  <c r="M561" i="7"/>
  <c r="M562" i="7"/>
  <c r="M563" i="7"/>
  <c r="M564" i="7"/>
  <c r="M565" i="7"/>
  <c r="M566" i="7"/>
  <c r="M567" i="7"/>
  <c r="M568" i="7"/>
  <c r="M569" i="7"/>
  <c r="M570" i="7"/>
  <c r="M571" i="7"/>
  <c r="M572" i="7"/>
  <c r="M573" i="7"/>
  <c r="M574" i="7"/>
  <c r="M575" i="7"/>
  <c r="M576" i="7"/>
  <c r="M577" i="7"/>
  <c r="M578" i="7"/>
  <c r="M579" i="7"/>
  <c r="M580" i="7"/>
  <c r="M581" i="7"/>
  <c r="M582" i="7"/>
  <c r="M583" i="7"/>
  <c r="M584" i="7"/>
  <c r="M585" i="7"/>
  <c r="M586" i="7"/>
  <c r="M587" i="7"/>
  <c r="M588" i="7"/>
  <c r="M589" i="7"/>
  <c r="M590" i="7"/>
  <c r="M591" i="7"/>
  <c r="M592" i="7"/>
  <c r="M593" i="7"/>
  <c r="M594" i="7"/>
  <c r="M595" i="7"/>
  <c r="M596" i="7"/>
  <c r="M597" i="7"/>
  <c r="M598" i="7"/>
  <c r="M599" i="7"/>
  <c r="M600" i="7"/>
  <c r="M601" i="7"/>
  <c r="M602" i="7"/>
  <c r="M603" i="7"/>
  <c r="M604" i="7"/>
  <c r="M605" i="7"/>
  <c r="M606" i="7"/>
  <c r="M607" i="7"/>
  <c r="M608" i="7"/>
  <c r="M609" i="7"/>
  <c r="M610" i="7"/>
  <c r="M611" i="7"/>
  <c r="M612" i="7"/>
  <c r="M613" i="7"/>
  <c r="M614" i="7"/>
  <c r="M615" i="7"/>
  <c r="M616" i="7"/>
  <c r="M617" i="7"/>
  <c r="M618" i="7"/>
  <c r="M619" i="7"/>
  <c r="M620" i="7"/>
  <c r="M621" i="7"/>
  <c r="M622" i="7"/>
  <c r="M623" i="7"/>
  <c r="M624" i="7"/>
  <c r="M625" i="7"/>
  <c r="M626" i="7"/>
  <c r="M627" i="7"/>
  <c r="M628" i="7"/>
  <c r="M629" i="7"/>
  <c r="M630" i="7"/>
  <c r="M631" i="7"/>
  <c r="M632" i="7"/>
  <c r="M633" i="7"/>
  <c r="M634" i="7"/>
  <c r="M635" i="7"/>
  <c r="M636" i="7"/>
  <c r="M637" i="7"/>
  <c r="M638" i="7"/>
  <c r="M639" i="7"/>
  <c r="M640" i="7"/>
  <c r="M641" i="7"/>
  <c r="M642" i="7"/>
  <c r="M643" i="7"/>
  <c r="M644" i="7"/>
  <c r="M645" i="7"/>
  <c r="M646" i="7"/>
  <c r="M647" i="7"/>
  <c r="M648" i="7"/>
  <c r="M649" i="7"/>
  <c r="M650" i="7"/>
  <c r="M651" i="7"/>
  <c r="M652" i="7"/>
  <c r="M653" i="7"/>
  <c r="M654" i="7"/>
  <c r="M655" i="7"/>
  <c r="M656" i="7"/>
  <c r="M657" i="7"/>
  <c r="M658" i="7"/>
  <c r="M659" i="7"/>
  <c r="M660" i="7"/>
  <c r="M661" i="7"/>
  <c r="M662" i="7"/>
  <c r="M663" i="7"/>
  <c r="M664" i="7"/>
  <c r="M665" i="7"/>
  <c r="M666" i="7"/>
  <c r="M667" i="7"/>
  <c r="M668" i="7"/>
  <c r="M669" i="7"/>
  <c r="M670" i="7"/>
  <c r="M671" i="7"/>
  <c r="M672" i="7"/>
  <c r="M673" i="7"/>
  <c r="M674" i="7"/>
  <c r="M675" i="7"/>
  <c r="M676" i="7"/>
  <c r="M677" i="7"/>
  <c r="M678" i="7"/>
  <c r="M679" i="7"/>
  <c r="M680" i="7"/>
  <c r="M681" i="7"/>
  <c r="M682" i="7"/>
  <c r="M683" i="7"/>
  <c r="M684" i="7"/>
  <c r="M685" i="7"/>
  <c r="M686" i="7"/>
  <c r="M687" i="7"/>
  <c r="M688" i="7"/>
  <c r="M689" i="7"/>
  <c r="M690" i="7"/>
  <c r="M691" i="7"/>
  <c r="M692" i="7"/>
  <c r="M693" i="7"/>
  <c r="M694" i="7"/>
  <c r="M695" i="7"/>
  <c r="M696" i="7"/>
  <c r="M697" i="7"/>
  <c r="M698" i="7"/>
  <c r="M699" i="7"/>
  <c r="M700" i="7"/>
  <c r="M701" i="7"/>
  <c r="M702" i="7"/>
  <c r="M703" i="7"/>
  <c r="M704" i="7"/>
  <c r="M705" i="7"/>
  <c r="M706" i="7"/>
  <c r="M707" i="7"/>
  <c r="M708" i="7"/>
  <c r="M709" i="7"/>
  <c r="M710" i="7"/>
  <c r="M711" i="7"/>
  <c r="M712" i="7"/>
  <c r="M713" i="7"/>
  <c r="M714" i="7"/>
  <c r="M715" i="7"/>
  <c r="M716" i="7"/>
  <c r="M717" i="7"/>
  <c r="M718" i="7"/>
  <c r="M719" i="7"/>
  <c r="M720" i="7"/>
  <c r="M721" i="7"/>
  <c r="M722" i="7"/>
  <c r="M723" i="7"/>
  <c r="M724" i="7"/>
  <c r="M725" i="7"/>
  <c r="M726" i="7"/>
  <c r="M727" i="7"/>
  <c r="M728" i="7"/>
  <c r="M729" i="7"/>
  <c r="M730" i="7"/>
  <c r="M731" i="7"/>
  <c r="M732" i="7"/>
  <c r="M733" i="7"/>
  <c r="M734" i="7"/>
  <c r="M735" i="7"/>
  <c r="M736" i="7"/>
  <c r="M737" i="7"/>
  <c r="M738" i="7"/>
  <c r="M739" i="7"/>
  <c r="M740" i="7"/>
  <c r="M741" i="7"/>
  <c r="M742" i="7"/>
  <c r="M743" i="7"/>
  <c r="M744" i="7"/>
  <c r="M745" i="7"/>
  <c r="M746" i="7"/>
  <c r="M747" i="7"/>
  <c r="M748" i="7"/>
  <c r="M749" i="7"/>
  <c r="M750" i="7"/>
  <c r="M751" i="7"/>
  <c r="M752" i="7"/>
  <c r="M753" i="7"/>
  <c r="M754" i="7"/>
  <c r="M755" i="7"/>
  <c r="M756" i="7"/>
  <c r="M757" i="7"/>
  <c r="M758" i="7"/>
  <c r="M759" i="7"/>
  <c r="M760" i="7"/>
  <c r="M761" i="7"/>
  <c r="M762" i="7"/>
  <c r="M763" i="7"/>
  <c r="M764" i="7"/>
  <c r="M765" i="7"/>
  <c r="M766" i="7"/>
  <c r="M767" i="7"/>
  <c r="M768" i="7"/>
  <c r="M769" i="7"/>
  <c r="M770" i="7"/>
  <c r="M771" i="7"/>
  <c r="M772" i="7"/>
  <c r="M773" i="7"/>
  <c r="M774" i="7"/>
  <c r="M775" i="7"/>
  <c r="M776" i="7"/>
  <c r="M777" i="7"/>
  <c r="M778" i="7"/>
  <c r="M779" i="7"/>
  <c r="M780" i="7"/>
  <c r="M781" i="7"/>
  <c r="M782" i="7"/>
  <c r="M783" i="7"/>
  <c r="M784" i="7"/>
  <c r="M785" i="7"/>
  <c r="M786" i="7"/>
  <c r="M787" i="7"/>
  <c r="M788" i="7"/>
  <c r="M789" i="7"/>
  <c r="M790" i="7"/>
  <c r="M791" i="7"/>
  <c r="M792" i="7"/>
  <c r="M793" i="7"/>
  <c r="M794" i="7"/>
  <c r="M795" i="7"/>
  <c r="M796" i="7"/>
  <c r="M797" i="7"/>
  <c r="M798" i="7"/>
  <c r="M799" i="7"/>
  <c r="M800" i="7"/>
  <c r="M801" i="7"/>
  <c r="M802" i="7"/>
  <c r="M803" i="7"/>
  <c r="M804" i="7"/>
  <c r="M805" i="7"/>
  <c r="M806" i="7"/>
  <c r="M807" i="7"/>
  <c r="M808" i="7"/>
  <c r="M809" i="7"/>
  <c r="M810" i="7"/>
  <c r="M811" i="7"/>
  <c r="M812" i="7"/>
  <c r="M813" i="7"/>
  <c r="M814" i="7"/>
  <c r="M815" i="7"/>
  <c r="M816" i="7"/>
  <c r="M817" i="7"/>
  <c r="M818" i="7"/>
  <c r="M819" i="7"/>
  <c r="M820" i="7"/>
  <c r="M821" i="7"/>
  <c r="M822" i="7"/>
  <c r="M823" i="7"/>
  <c r="M824" i="7"/>
  <c r="M825" i="7"/>
  <c r="M826" i="7"/>
  <c r="M827" i="7"/>
  <c r="M828" i="7"/>
  <c r="M829" i="7"/>
  <c r="M830" i="7"/>
  <c r="M831" i="7"/>
  <c r="M832" i="7"/>
  <c r="M833" i="7"/>
  <c r="M834" i="7"/>
  <c r="M835" i="7"/>
  <c r="M836" i="7"/>
  <c r="M837" i="7"/>
  <c r="M838" i="7"/>
  <c r="M839" i="7"/>
  <c r="M840" i="7"/>
  <c r="M841" i="7"/>
  <c r="M842" i="7"/>
  <c r="M843" i="7"/>
  <c r="M844" i="7"/>
  <c r="M845" i="7"/>
  <c r="M846" i="7"/>
  <c r="M847" i="7"/>
  <c r="M848" i="7"/>
  <c r="M849" i="7"/>
  <c r="M850" i="7"/>
  <c r="M851" i="7"/>
  <c r="M852" i="7"/>
  <c r="M853" i="7"/>
  <c r="M854" i="7"/>
  <c r="M855" i="7"/>
  <c r="M856" i="7"/>
  <c r="M857" i="7"/>
  <c r="M858" i="7"/>
  <c r="M859" i="7"/>
  <c r="M860" i="7"/>
  <c r="M861" i="7"/>
  <c r="M862" i="7"/>
  <c r="M863" i="7"/>
  <c r="M864" i="7"/>
  <c r="M865" i="7"/>
  <c r="M866" i="7"/>
  <c r="M867" i="7"/>
  <c r="M868" i="7"/>
  <c r="M869" i="7"/>
  <c r="M870" i="7"/>
  <c r="M871" i="7"/>
  <c r="M872" i="7"/>
  <c r="M873" i="7"/>
  <c r="M874" i="7"/>
  <c r="M875" i="7"/>
  <c r="M876" i="7"/>
  <c r="M877" i="7"/>
  <c r="M878" i="7"/>
  <c r="M879" i="7"/>
  <c r="M880" i="7"/>
  <c r="M881" i="7"/>
  <c r="M882" i="7"/>
  <c r="M883" i="7"/>
  <c r="M884" i="7"/>
  <c r="M885" i="7"/>
  <c r="M886" i="7"/>
  <c r="M887" i="7"/>
  <c r="M888" i="7"/>
  <c r="M889" i="7"/>
  <c r="M890" i="7"/>
  <c r="M891" i="7"/>
  <c r="M892" i="7"/>
  <c r="M893" i="7"/>
  <c r="M894" i="7"/>
  <c r="M895" i="7"/>
  <c r="M896" i="7"/>
  <c r="M897" i="7"/>
  <c r="M898" i="7"/>
  <c r="M899" i="7"/>
  <c r="M900" i="7"/>
  <c r="M901" i="7"/>
  <c r="M902" i="7"/>
  <c r="M903" i="7"/>
  <c r="M904" i="7"/>
  <c r="M905" i="7"/>
  <c r="M906" i="7"/>
  <c r="M907" i="7"/>
  <c r="M908" i="7"/>
  <c r="M909" i="7"/>
  <c r="M910" i="7"/>
  <c r="M911" i="7"/>
  <c r="M912" i="7"/>
  <c r="M913" i="7"/>
  <c r="M914" i="7"/>
  <c r="M915" i="7"/>
  <c r="M916" i="7"/>
  <c r="M917" i="7"/>
  <c r="M918" i="7"/>
  <c r="M919" i="7"/>
  <c r="M920" i="7"/>
  <c r="M921" i="7"/>
  <c r="M922" i="7"/>
  <c r="M923" i="7"/>
  <c r="M924" i="7"/>
  <c r="M925" i="7"/>
  <c r="M926" i="7"/>
  <c r="M927" i="7"/>
  <c r="M928" i="7"/>
  <c r="M929" i="7"/>
  <c r="M930" i="7"/>
  <c r="M931" i="7"/>
  <c r="M932" i="7"/>
  <c r="M933" i="7"/>
  <c r="M934" i="7"/>
  <c r="M935" i="7"/>
  <c r="M936" i="7"/>
  <c r="M937" i="7"/>
  <c r="M938" i="7"/>
  <c r="M939" i="7"/>
  <c r="M940" i="7"/>
  <c r="M941" i="7"/>
  <c r="M942" i="7"/>
  <c r="M943" i="7"/>
  <c r="M944" i="7"/>
  <c r="M945" i="7"/>
  <c r="M946" i="7"/>
  <c r="M947" i="7"/>
  <c r="M948" i="7"/>
  <c r="M949" i="7"/>
  <c r="M950" i="7"/>
  <c r="M951" i="7"/>
  <c r="M952" i="7"/>
  <c r="M953" i="7"/>
  <c r="M954" i="7"/>
  <c r="M955" i="7"/>
  <c r="M956" i="7"/>
  <c r="M957" i="7"/>
  <c r="M958" i="7"/>
  <c r="M959" i="7"/>
  <c r="M960" i="7"/>
  <c r="M961" i="7"/>
  <c r="M962" i="7"/>
  <c r="M963" i="7"/>
  <c r="M964" i="7"/>
  <c r="M965" i="7"/>
  <c r="M966" i="7"/>
  <c r="M967" i="7"/>
  <c r="M968" i="7"/>
  <c r="M969" i="7"/>
  <c r="M970" i="7"/>
  <c r="M971" i="7"/>
  <c r="M972" i="7"/>
  <c r="M973" i="7"/>
  <c r="M974" i="7"/>
  <c r="M975" i="7"/>
  <c r="M976" i="7"/>
  <c r="M977" i="7"/>
  <c r="M978" i="7"/>
  <c r="M979" i="7"/>
  <c r="M980" i="7"/>
  <c r="M981" i="7"/>
  <c r="M982" i="7"/>
  <c r="M983" i="7"/>
  <c r="M984" i="7"/>
  <c r="M985" i="7"/>
  <c r="M986" i="7"/>
  <c r="M987" i="7"/>
  <c r="M988" i="7"/>
  <c r="M989" i="7"/>
  <c r="M990" i="7"/>
  <c r="M991" i="7"/>
  <c r="M992" i="7"/>
  <c r="M993" i="7"/>
  <c r="M994" i="7"/>
  <c r="M995" i="7"/>
  <c r="M996" i="7"/>
  <c r="M997" i="7"/>
  <c r="M998" i="7"/>
  <c r="M999" i="7"/>
  <c r="M1000" i="7"/>
  <c r="M1001" i="7"/>
  <c r="M1002" i="7"/>
  <c r="M1003" i="7"/>
  <c r="M1004" i="7"/>
  <c r="M1005" i="7"/>
  <c r="M1006" i="7"/>
  <c r="M1007" i="7"/>
  <c r="M1008" i="7"/>
  <c r="M1009" i="7"/>
  <c r="M1010" i="7"/>
  <c r="M1011" i="7"/>
  <c r="M1012" i="7"/>
  <c r="M1013" i="7"/>
  <c r="M1014" i="7"/>
  <c r="M1015" i="7"/>
  <c r="M1016" i="7"/>
  <c r="M1017" i="7"/>
  <c r="M1018" i="7"/>
  <c r="M1019" i="7"/>
  <c r="M1020" i="7"/>
  <c r="M1021" i="7"/>
  <c r="M1022" i="7"/>
  <c r="M1023" i="7"/>
  <c r="M1024" i="7"/>
  <c r="M1025" i="7"/>
  <c r="M1026" i="7"/>
  <c r="M1027" i="7"/>
  <c r="M1028" i="7"/>
  <c r="M1029" i="7"/>
  <c r="M1030" i="7"/>
  <c r="M1031" i="7"/>
  <c r="M1032" i="7"/>
  <c r="M1033" i="7"/>
  <c r="M1034" i="7"/>
  <c r="M1035" i="7"/>
  <c r="M1036" i="7"/>
  <c r="M1037" i="7"/>
  <c r="M1038" i="7"/>
  <c r="M1039" i="7"/>
  <c r="M1040" i="7"/>
  <c r="M1041" i="7"/>
  <c r="M1042" i="7"/>
  <c r="M1043" i="7"/>
  <c r="M1044" i="7"/>
  <c r="M1045" i="7"/>
  <c r="M1046" i="7"/>
  <c r="M1047" i="7"/>
  <c r="M1048" i="7"/>
  <c r="M1049" i="7"/>
  <c r="M1050" i="7"/>
  <c r="M1051" i="7"/>
  <c r="M1052" i="7"/>
  <c r="M1053" i="7"/>
  <c r="M1054" i="7"/>
  <c r="M1055" i="7"/>
  <c r="M1056" i="7"/>
  <c r="M1057" i="7"/>
  <c r="M1058" i="7"/>
  <c r="M1059" i="7"/>
  <c r="M1060" i="7"/>
  <c r="M1061" i="7"/>
  <c r="M1062" i="7"/>
  <c r="M1063" i="7"/>
  <c r="M1064" i="7"/>
  <c r="M1065" i="7"/>
  <c r="M1066" i="7"/>
  <c r="M1067" i="7"/>
  <c r="M1068" i="7"/>
  <c r="M1069" i="7"/>
  <c r="M1070" i="7"/>
  <c r="M1071" i="7"/>
  <c r="M1072" i="7"/>
  <c r="M1073" i="7"/>
  <c r="M1074" i="7"/>
  <c r="M1075" i="7"/>
  <c r="M1076" i="7"/>
  <c r="M1077" i="7"/>
  <c r="M1078" i="7"/>
  <c r="M1079" i="7"/>
  <c r="M1080" i="7"/>
  <c r="M1081" i="7"/>
  <c r="M1082" i="7"/>
  <c r="M1083" i="7"/>
  <c r="M1084" i="7"/>
  <c r="M1085" i="7"/>
  <c r="M1086" i="7"/>
  <c r="M1087" i="7"/>
  <c r="M1088" i="7"/>
  <c r="M1089" i="7"/>
  <c r="M1090" i="7"/>
  <c r="M1091" i="7"/>
  <c r="M1092" i="7"/>
  <c r="M1093" i="7"/>
  <c r="M1094" i="7"/>
  <c r="M1095" i="7"/>
  <c r="M1096" i="7"/>
  <c r="M1097" i="7"/>
  <c r="M1098" i="7"/>
  <c r="M1099" i="7"/>
  <c r="M1100" i="7"/>
  <c r="M1101" i="7"/>
  <c r="M1102" i="7"/>
  <c r="M1103" i="7"/>
  <c r="M1104" i="7"/>
  <c r="M1105" i="7"/>
  <c r="M1106" i="7"/>
  <c r="M1107" i="7"/>
  <c r="M1108" i="7"/>
  <c r="M1109" i="7"/>
  <c r="M1110" i="7"/>
  <c r="M1111" i="7"/>
  <c r="M1112" i="7"/>
  <c r="M1113" i="7"/>
  <c r="M1114" i="7"/>
  <c r="M1115" i="7"/>
  <c r="M1116" i="7"/>
  <c r="M1117" i="7"/>
  <c r="M1118" i="7"/>
  <c r="M1119" i="7"/>
  <c r="M1120" i="7"/>
  <c r="M1121" i="7"/>
  <c r="M1122" i="7"/>
  <c r="M1123" i="7"/>
  <c r="M1124" i="7"/>
  <c r="M1125" i="7"/>
  <c r="M1126" i="7"/>
  <c r="M1127" i="7"/>
  <c r="M1128" i="7"/>
  <c r="M1129" i="7"/>
  <c r="M1130" i="7"/>
  <c r="M1131" i="7"/>
  <c r="M1132" i="7"/>
  <c r="M1133" i="7"/>
  <c r="M1134" i="7"/>
  <c r="M1135" i="7"/>
  <c r="M1136" i="7"/>
  <c r="M1137" i="7"/>
  <c r="M1138" i="7"/>
  <c r="M1139" i="7"/>
  <c r="M1140" i="7"/>
  <c r="M1141" i="7"/>
  <c r="M1142" i="7"/>
  <c r="M1143" i="7"/>
  <c r="M1144" i="7"/>
  <c r="M1145" i="7"/>
  <c r="M1146" i="7"/>
  <c r="M1147" i="7"/>
  <c r="M1148" i="7"/>
  <c r="M1149" i="7"/>
  <c r="M1150" i="7"/>
  <c r="M1151" i="7"/>
  <c r="M1152" i="7"/>
  <c r="M1153" i="7"/>
  <c r="M1154" i="7"/>
  <c r="M1155" i="7"/>
  <c r="M1156" i="7"/>
  <c r="M1157" i="7"/>
  <c r="M1158" i="7"/>
  <c r="M1159" i="7"/>
  <c r="M1160" i="7"/>
  <c r="M1161" i="7"/>
  <c r="M1162" i="7"/>
  <c r="M1163" i="7"/>
  <c r="M1164" i="7"/>
  <c r="M1165" i="7"/>
  <c r="M1166" i="7"/>
  <c r="M1167" i="7"/>
  <c r="M1168" i="7"/>
  <c r="M1169" i="7"/>
  <c r="M1170" i="7"/>
  <c r="M1171" i="7"/>
  <c r="M1172" i="7"/>
  <c r="M1173" i="7"/>
  <c r="M1174" i="7"/>
  <c r="M1175" i="7"/>
  <c r="M1176" i="7"/>
  <c r="M1177" i="7"/>
  <c r="M1178" i="7"/>
  <c r="M1179" i="7"/>
  <c r="M1180" i="7"/>
  <c r="M1181" i="7"/>
  <c r="M1182" i="7"/>
  <c r="M1183" i="7"/>
  <c r="M1184" i="7"/>
  <c r="M1185" i="7"/>
  <c r="M1186" i="7"/>
  <c r="M1187" i="7"/>
  <c r="M1188" i="7"/>
  <c r="M1189" i="7"/>
  <c r="M1190" i="7"/>
  <c r="M1191" i="7"/>
  <c r="M1192" i="7"/>
  <c r="M1193" i="7"/>
  <c r="M1194" i="7"/>
  <c r="M1195" i="7"/>
  <c r="M1196" i="7"/>
  <c r="M1197" i="7"/>
  <c r="M1198" i="7"/>
  <c r="M1199" i="7"/>
  <c r="M1200" i="7"/>
  <c r="M1201" i="7"/>
  <c r="M1202" i="7"/>
  <c r="M1203" i="7"/>
  <c r="M1204" i="7"/>
  <c r="M1205" i="7"/>
  <c r="M1206" i="7"/>
  <c r="M1207" i="7"/>
  <c r="M1208" i="7"/>
  <c r="M1209" i="7"/>
  <c r="M1210" i="7"/>
  <c r="M1211" i="7"/>
  <c r="M1212" i="7"/>
  <c r="M1213" i="7"/>
  <c r="M1214" i="7"/>
  <c r="M1215" i="7"/>
  <c r="M1216" i="7"/>
  <c r="M1217" i="7"/>
  <c r="M1218" i="7"/>
  <c r="M1219" i="7"/>
  <c r="M1220" i="7"/>
  <c r="M1221" i="7"/>
  <c r="M1222" i="7"/>
  <c r="M1223" i="7"/>
  <c r="M1224" i="7"/>
  <c r="M1225" i="7"/>
  <c r="M1226" i="7"/>
  <c r="M1227" i="7"/>
  <c r="M1228" i="7"/>
  <c r="M1229" i="7"/>
  <c r="M1230" i="7"/>
  <c r="M1231" i="7"/>
  <c r="M1232" i="7"/>
  <c r="M1233" i="7"/>
  <c r="M1234" i="7"/>
  <c r="M1235" i="7"/>
  <c r="M1236" i="7"/>
  <c r="M1237" i="7"/>
  <c r="M1238" i="7"/>
  <c r="M1239" i="7"/>
  <c r="M1240" i="7"/>
  <c r="M1241" i="7"/>
  <c r="M1242" i="7"/>
  <c r="M1243" i="7"/>
  <c r="M1244" i="7"/>
  <c r="M1245" i="7"/>
  <c r="M1246" i="7"/>
  <c r="M1247" i="7"/>
  <c r="M1248" i="7"/>
  <c r="M1249" i="7"/>
  <c r="M1250" i="7"/>
  <c r="M1251" i="7"/>
  <c r="M1252" i="7"/>
  <c r="M1253" i="7"/>
  <c r="M1254" i="7"/>
  <c r="M1255" i="7"/>
  <c r="M1256" i="7"/>
  <c r="M1257" i="7"/>
  <c r="M1258" i="7"/>
  <c r="M1259" i="7"/>
  <c r="M1260" i="7"/>
  <c r="M1261" i="7"/>
  <c r="M1262" i="7"/>
  <c r="M1263" i="7"/>
  <c r="M1264" i="7"/>
  <c r="M1265" i="7"/>
  <c r="M1266" i="7"/>
  <c r="M1267" i="7"/>
  <c r="M1268" i="7"/>
  <c r="M1269" i="7"/>
  <c r="M1270" i="7"/>
  <c r="M1271" i="7"/>
  <c r="M1272" i="7"/>
  <c r="M1273" i="7"/>
  <c r="M1274" i="7"/>
  <c r="M1275" i="7"/>
  <c r="M1276" i="7"/>
  <c r="M1277" i="7"/>
  <c r="M1278" i="7"/>
  <c r="M1279" i="7"/>
  <c r="M1280" i="7"/>
  <c r="M1281" i="7"/>
  <c r="M1282" i="7"/>
  <c r="M1283" i="7"/>
  <c r="M1284" i="7"/>
  <c r="M1285" i="7"/>
  <c r="M1286" i="7"/>
  <c r="M1287" i="7"/>
  <c r="M1288" i="7"/>
  <c r="M1289" i="7"/>
  <c r="M1290" i="7"/>
  <c r="M1291" i="7"/>
  <c r="M1292" i="7"/>
  <c r="M1293" i="7"/>
  <c r="M1294" i="7"/>
  <c r="M1295" i="7"/>
  <c r="M1296" i="7"/>
  <c r="M1297" i="7"/>
  <c r="M1298" i="7"/>
  <c r="M1299" i="7"/>
  <c r="M1300" i="7"/>
  <c r="M1301" i="7"/>
  <c r="M1302" i="7"/>
  <c r="M1303" i="7"/>
  <c r="M1304" i="7"/>
  <c r="M1305" i="7"/>
  <c r="M1306" i="7"/>
  <c r="M1307" i="7"/>
  <c r="M1308" i="7"/>
  <c r="M1309" i="7"/>
  <c r="M1310" i="7"/>
  <c r="M1311" i="7"/>
  <c r="M1312" i="7"/>
  <c r="M1313" i="7"/>
  <c r="M1314" i="7"/>
  <c r="M1315" i="7"/>
  <c r="M1316" i="7"/>
  <c r="M1317" i="7"/>
  <c r="M1318" i="7"/>
  <c r="M1319" i="7"/>
  <c r="M1320" i="7"/>
  <c r="M1321" i="7"/>
  <c r="M1322" i="7"/>
  <c r="M1323" i="7"/>
  <c r="M1324" i="7"/>
  <c r="M1325" i="7"/>
  <c r="M1326" i="7"/>
  <c r="M1327" i="7"/>
  <c r="M1328" i="7"/>
  <c r="M1329" i="7"/>
  <c r="M1330" i="7"/>
  <c r="M1331" i="7"/>
  <c r="M1332" i="7"/>
  <c r="M1333" i="7"/>
  <c r="M1334" i="7"/>
  <c r="M1335" i="7"/>
  <c r="M1336" i="7"/>
  <c r="M1337" i="7"/>
  <c r="M1338" i="7"/>
  <c r="M1339" i="7"/>
  <c r="M1340" i="7"/>
  <c r="M1341" i="7"/>
  <c r="M1342" i="7"/>
  <c r="M1343" i="7"/>
  <c r="M1344" i="7"/>
  <c r="M1345" i="7"/>
  <c r="M1346" i="7"/>
  <c r="M1347" i="7"/>
  <c r="M1348" i="7"/>
  <c r="M1349" i="7"/>
  <c r="M1350" i="7"/>
  <c r="M1351" i="7"/>
  <c r="M1352" i="7"/>
  <c r="M1353" i="7"/>
  <c r="M1354" i="7"/>
  <c r="M1355" i="7"/>
  <c r="M1356" i="7"/>
  <c r="M1357" i="7"/>
  <c r="M1358" i="7"/>
  <c r="M1359" i="7"/>
  <c r="M1360" i="7"/>
  <c r="M1361" i="7"/>
  <c r="M1362" i="7"/>
  <c r="M1363" i="7"/>
  <c r="M1364" i="7"/>
  <c r="M1365" i="7"/>
  <c r="M1366" i="7"/>
  <c r="M1367" i="7"/>
  <c r="M1368" i="7"/>
  <c r="M1369" i="7"/>
  <c r="M1370" i="7"/>
  <c r="M1371" i="7"/>
  <c r="M1372" i="7"/>
  <c r="M1373" i="7"/>
  <c r="M1374" i="7"/>
  <c r="M1375" i="7"/>
  <c r="M1376" i="7"/>
  <c r="M1377" i="7"/>
  <c r="M1378" i="7"/>
  <c r="M1379" i="7"/>
  <c r="M1380" i="7"/>
  <c r="M1381" i="7"/>
  <c r="M1382" i="7"/>
  <c r="M1383" i="7"/>
  <c r="M1384" i="7"/>
  <c r="M1385" i="7"/>
  <c r="M1386" i="7"/>
  <c r="M1387" i="7"/>
  <c r="M1388" i="7"/>
  <c r="M1389" i="7"/>
  <c r="M1390" i="7"/>
  <c r="M1391" i="7"/>
  <c r="M1392" i="7"/>
  <c r="M1393" i="7"/>
  <c r="M1394" i="7"/>
  <c r="M1395" i="7"/>
  <c r="M1396" i="7"/>
  <c r="M1397" i="7"/>
  <c r="M1398" i="7"/>
  <c r="M1399" i="7"/>
  <c r="M1400" i="7"/>
  <c r="M1401" i="7"/>
  <c r="M1402" i="7"/>
  <c r="M1403" i="7"/>
  <c r="M1404" i="7"/>
  <c r="M1405" i="7"/>
  <c r="M1406" i="7"/>
  <c r="M1407" i="7"/>
  <c r="M1408" i="7"/>
  <c r="M1409" i="7"/>
  <c r="M1410" i="7"/>
  <c r="M1411" i="7"/>
  <c r="M1412" i="7"/>
  <c r="M1413" i="7"/>
  <c r="M1414" i="7"/>
  <c r="M1415" i="7"/>
  <c r="M1416" i="7"/>
  <c r="M1417" i="7"/>
  <c r="M1418" i="7"/>
  <c r="M1419" i="7"/>
  <c r="M1420" i="7"/>
  <c r="M1421" i="7"/>
  <c r="M1422" i="7"/>
  <c r="M1423" i="7"/>
  <c r="M1424" i="7"/>
  <c r="M1425" i="7"/>
  <c r="M1426" i="7"/>
  <c r="M1427" i="7"/>
  <c r="M1428" i="7"/>
  <c r="M1429" i="7"/>
  <c r="M1430" i="7"/>
  <c r="M1431" i="7"/>
  <c r="M1432" i="7"/>
  <c r="M1433" i="7"/>
  <c r="M1434" i="7"/>
  <c r="M1435" i="7"/>
  <c r="M1436" i="7"/>
  <c r="M1437" i="7"/>
  <c r="M1438" i="7"/>
  <c r="M1439" i="7"/>
  <c r="M1440" i="7"/>
  <c r="M1441" i="7"/>
  <c r="M1442" i="7"/>
  <c r="M1443" i="7"/>
  <c r="M1444" i="7"/>
  <c r="M1445" i="7"/>
  <c r="M1446" i="7"/>
  <c r="M1447" i="7"/>
  <c r="M1448" i="7"/>
  <c r="M1449" i="7"/>
  <c r="M1450" i="7"/>
  <c r="M1451" i="7"/>
  <c r="M1452" i="7"/>
  <c r="M1453" i="7"/>
  <c r="M1454" i="7"/>
  <c r="M1455" i="7"/>
  <c r="M1456" i="7"/>
  <c r="M1457" i="7"/>
  <c r="M1458" i="7"/>
  <c r="M1459" i="7"/>
  <c r="M1460" i="7"/>
  <c r="M1461" i="7"/>
  <c r="M1462" i="7"/>
  <c r="M1463" i="7"/>
  <c r="M1464" i="7"/>
  <c r="M1465" i="7"/>
  <c r="M1466" i="7"/>
  <c r="M1467" i="7"/>
  <c r="M1468" i="7"/>
  <c r="M1469" i="7"/>
  <c r="M1470" i="7"/>
  <c r="M1471" i="7"/>
  <c r="M1472" i="7"/>
  <c r="M1473" i="7"/>
  <c r="M1474" i="7"/>
  <c r="M1475" i="7"/>
  <c r="M1476" i="7"/>
  <c r="M1477" i="7"/>
  <c r="M1478" i="7"/>
  <c r="M1479" i="7"/>
  <c r="M1480" i="7"/>
  <c r="M1481" i="7"/>
  <c r="M1482" i="7"/>
  <c r="M1483" i="7"/>
  <c r="M1484" i="7"/>
  <c r="M1485" i="7"/>
  <c r="M1486" i="7"/>
  <c r="M1487" i="7"/>
  <c r="M1488" i="7"/>
  <c r="M1489" i="7"/>
  <c r="M1490" i="7"/>
  <c r="M1491" i="7"/>
  <c r="M1492" i="7"/>
  <c r="M1493" i="7"/>
  <c r="M1494" i="7"/>
  <c r="M1495" i="7"/>
  <c r="M1496" i="7"/>
  <c r="M1497" i="7"/>
  <c r="M1498" i="7"/>
  <c r="M1499" i="7"/>
  <c r="M1500" i="7"/>
  <c r="M1501" i="7"/>
  <c r="M1502" i="7"/>
  <c r="M1503" i="7"/>
  <c r="M1504" i="7"/>
  <c r="M1505" i="7"/>
  <c r="M1506" i="7"/>
  <c r="M1507" i="7"/>
  <c r="M1508" i="7"/>
  <c r="M1509" i="7"/>
  <c r="M1510" i="7"/>
  <c r="M1511" i="7"/>
  <c r="M1512" i="7"/>
  <c r="M1513" i="7"/>
  <c r="M1514" i="7"/>
  <c r="M1515" i="7"/>
  <c r="M1516" i="7"/>
  <c r="M1517" i="7"/>
  <c r="M1518" i="7"/>
  <c r="M1519" i="7"/>
  <c r="M1520" i="7"/>
  <c r="M1521" i="7"/>
  <c r="M1522" i="7"/>
  <c r="M1523" i="7"/>
  <c r="M1524" i="7"/>
  <c r="M1525" i="7"/>
  <c r="AJ142" i="7"/>
  <c r="AJ130" i="7"/>
  <c r="AQ3" i="7"/>
  <c r="AR3" i="7"/>
  <c r="AS3" i="7"/>
  <c r="AT3" i="7"/>
  <c r="O3" i="7"/>
  <c r="N3" i="7"/>
  <c r="AP3" i="7"/>
  <c r="AJ128" i="7"/>
  <c r="AJ129" i="7"/>
  <c r="AJ131" i="7"/>
  <c r="AJ132" i="7"/>
  <c r="AJ133" i="7"/>
  <c r="AJ134" i="7"/>
  <c r="AJ135" i="7"/>
  <c r="AJ136" i="7"/>
  <c r="AJ137" i="7"/>
  <c r="AJ138" i="7"/>
  <c r="AJ139" i="7"/>
  <c r="AJ140" i="7"/>
  <c r="AJ141" i="7"/>
  <c r="AJ143" i="7"/>
  <c r="AJ144" i="7"/>
  <c r="AJ145" i="7"/>
  <c r="AJ146" i="7"/>
  <c r="AJ147" i="7"/>
  <c r="AJ148" i="7"/>
  <c r="AJ149" i="7"/>
  <c r="AJ150" i="7"/>
  <c r="AJ151" i="7"/>
  <c r="AJ152" i="7"/>
  <c r="AJ153" i="7"/>
  <c r="AJ154" i="7"/>
  <c r="AJ155" i="7"/>
  <c r="AJ156" i="7"/>
  <c r="AJ157" i="7"/>
  <c r="AJ158" i="7"/>
  <c r="AJ159" i="7"/>
  <c r="AJ160" i="7"/>
  <c r="AJ161" i="7"/>
  <c r="AJ162" i="7"/>
  <c r="AJ163" i="7"/>
  <c r="AJ164" i="7"/>
  <c r="AJ165" i="7"/>
  <c r="AJ166" i="7"/>
  <c r="AJ167" i="7"/>
  <c r="AJ168" i="7"/>
  <c r="AJ169" i="7"/>
  <c r="AJ170" i="7"/>
  <c r="AJ171" i="7"/>
  <c r="AJ172" i="7"/>
  <c r="AJ173" i="7"/>
  <c r="AJ174" i="7"/>
  <c r="AJ175" i="7"/>
  <c r="AJ176" i="7"/>
  <c r="AJ177" i="7"/>
  <c r="AJ178" i="7"/>
  <c r="AJ179" i="7"/>
  <c r="AJ180" i="7"/>
  <c r="AJ181" i="7"/>
  <c r="AH128" i="7"/>
  <c r="AI128" i="7"/>
  <c r="AK128" i="7"/>
  <c r="AL128" i="7"/>
  <c r="AM128" i="7"/>
  <c r="AN128" i="7"/>
  <c r="AH129" i="7"/>
  <c r="AI129" i="7"/>
  <c r="AK129" i="7"/>
  <c r="AL129" i="7"/>
  <c r="AM129" i="7"/>
  <c r="AN129" i="7"/>
  <c r="AH131" i="7"/>
  <c r="AI131" i="7"/>
  <c r="AK131" i="7"/>
  <c r="AL131" i="7"/>
  <c r="AM131" i="7"/>
  <c r="AN131" i="7"/>
  <c r="AH132" i="7"/>
  <c r="AI132" i="7"/>
  <c r="AK132" i="7"/>
  <c r="AL132" i="7"/>
  <c r="AM132" i="7"/>
  <c r="AN132" i="7"/>
  <c r="AH133" i="7"/>
  <c r="AI133" i="7"/>
  <c r="AK133" i="7"/>
  <c r="AL133" i="7"/>
  <c r="AM133" i="7"/>
  <c r="AN133" i="7"/>
  <c r="AH134" i="7"/>
  <c r="AI134" i="7"/>
  <c r="AK134" i="7"/>
  <c r="AL134" i="7"/>
  <c r="AM134" i="7"/>
  <c r="AN134" i="7"/>
  <c r="AH135" i="7"/>
  <c r="AI135" i="7"/>
  <c r="AK135" i="7"/>
  <c r="AL135" i="7"/>
  <c r="AM135" i="7"/>
  <c r="AN135" i="7"/>
  <c r="AH136" i="7"/>
  <c r="AI136" i="7"/>
  <c r="AK136" i="7"/>
  <c r="AL136" i="7"/>
  <c r="AM136" i="7"/>
  <c r="AN136" i="7"/>
  <c r="AH137" i="7"/>
  <c r="AI137" i="7"/>
  <c r="AK137" i="7"/>
  <c r="AL137" i="7"/>
  <c r="AM137" i="7"/>
  <c r="AN137" i="7"/>
  <c r="AH138" i="7"/>
  <c r="AI138" i="7"/>
  <c r="AK138" i="7"/>
  <c r="AL138" i="7"/>
  <c r="AM138" i="7"/>
  <c r="AN138" i="7"/>
  <c r="AH139" i="7"/>
  <c r="AI139" i="7"/>
  <c r="AK139" i="7"/>
  <c r="AL139" i="7"/>
  <c r="AM139" i="7"/>
  <c r="AN139" i="7"/>
  <c r="AH140" i="7"/>
  <c r="AI140" i="7"/>
  <c r="AK140" i="7"/>
  <c r="AL140" i="7"/>
  <c r="AM140" i="7"/>
  <c r="AN140" i="7"/>
  <c r="AH141" i="7"/>
  <c r="AI141" i="7"/>
  <c r="AK141" i="7"/>
  <c r="AL141" i="7"/>
  <c r="AM141" i="7"/>
  <c r="AN141" i="7"/>
  <c r="AH143" i="7"/>
  <c r="AI143" i="7"/>
  <c r="AK143" i="7"/>
  <c r="AL143" i="7"/>
  <c r="AM143" i="7"/>
  <c r="AN143" i="7"/>
  <c r="AH144" i="7"/>
  <c r="AI144" i="7"/>
  <c r="AK144" i="7"/>
  <c r="AL144" i="7"/>
  <c r="AM144" i="7"/>
  <c r="AN144" i="7"/>
  <c r="AH145" i="7"/>
  <c r="AI145" i="7"/>
  <c r="AK145" i="7"/>
  <c r="AL145" i="7"/>
  <c r="AM145" i="7"/>
  <c r="AN145" i="7"/>
  <c r="AH146" i="7"/>
  <c r="AI146" i="7"/>
  <c r="AK146" i="7"/>
  <c r="AL146" i="7"/>
  <c r="AM146" i="7"/>
  <c r="AN146" i="7"/>
  <c r="AH147" i="7"/>
  <c r="AI147" i="7"/>
  <c r="AK147" i="7"/>
  <c r="AL147" i="7"/>
  <c r="AM147" i="7"/>
  <c r="AN147" i="7"/>
  <c r="AH148" i="7"/>
  <c r="AI148" i="7"/>
  <c r="AK148" i="7"/>
  <c r="AL148" i="7"/>
  <c r="AM148" i="7"/>
  <c r="AN148" i="7"/>
  <c r="AH149" i="7"/>
  <c r="AI149" i="7"/>
  <c r="AK149" i="7"/>
  <c r="AL149" i="7"/>
  <c r="AM149" i="7"/>
  <c r="AN149" i="7"/>
  <c r="AH150" i="7"/>
  <c r="AI150" i="7"/>
  <c r="AK150" i="7"/>
  <c r="AL150" i="7"/>
  <c r="AM150" i="7"/>
  <c r="AN150" i="7"/>
  <c r="AH151" i="7"/>
  <c r="AI151" i="7"/>
  <c r="AK151" i="7"/>
  <c r="AL151" i="7"/>
  <c r="AM151" i="7"/>
  <c r="AN151" i="7"/>
  <c r="AH152" i="7"/>
  <c r="AI152" i="7"/>
  <c r="AK152" i="7"/>
  <c r="AL152" i="7"/>
  <c r="AM152" i="7"/>
  <c r="AN152" i="7"/>
  <c r="AH153" i="7"/>
  <c r="AI153" i="7"/>
  <c r="AK153" i="7"/>
  <c r="AL153" i="7"/>
  <c r="AM153" i="7"/>
  <c r="AN153" i="7"/>
  <c r="AH154" i="7"/>
  <c r="AI154" i="7"/>
  <c r="AK154" i="7"/>
  <c r="AL154" i="7"/>
  <c r="AM154" i="7"/>
  <c r="AN154" i="7"/>
  <c r="AH155" i="7"/>
  <c r="AI155" i="7"/>
  <c r="AK155" i="7"/>
  <c r="AL155" i="7"/>
  <c r="AM155" i="7"/>
  <c r="AN155" i="7"/>
  <c r="AH156" i="7"/>
  <c r="AI156" i="7"/>
  <c r="AK156" i="7"/>
  <c r="AL156" i="7"/>
  <c r="AM156" i="7"/>
  <c r="AN156" i="7"/>
  <c r="AH157" i="7"/>
  <c r="AI157" i="7"/>
  <c r="AK157" i="7"/>
  <c r="AL157" i="7"/>
  <c r="AM157" i="7"/>
  <c r="AN157" i="7"/>
  <c r="AH158" i="7"/>
  <c r="AI158" i="7"/>
  <c r="AK158" i="7"/>
  <c r="AL158" i="7"/>
  <c r="AM158" i="7"/>
  <c r="AN158" i="7"/>
  <c r="AH159" i="7"/>
  <c r="AI159" i="7"/>
  <c r="AK159" i="7"/>
  <c r="AL159" i="7"/>
  <c r="AM159" i="7"/>
  <c r="AN159" i="7"/>
  <c r="AH160" i="7"/>
  <c r="AI160" i="7"/>
  <c r="AK160" i="7"/>
  <c r="AL160" i="7"/>
  <c r="AM160" i="7"/>
  <c r="AN160" i="7"/>
  <c r="AH161" i="7"/>
  <c r="AI161" i="7"/>
  <c r="AK161" i="7"/>
  <c r="AL161" i="7"/>
  <c r="AM161" i="7"/>
  <c r="AN161" i="7"/>
  <c r="AH162" i="7"/>
  <c r="AI162" i="7"/>
  <c r="AK162" i="7"/>
  <c r="AL162" i="7"/>
  <c r="AM162" i="7"/>
  <c r="AN162" i="7"/>
  <c r="AH163" i="7"/>
  <c r="AI163" i="7"/>
  <c r="AK163" i="7"/>
  <c r="AL163" i="7"/>
  <c r="AM163" i="7"/>
  <c r="AN163" i="7"/>
  <c r="AH164" i="7"/>
  <c r="AI164" i="7"/>
  <c r="AK164" i="7"/>
  <c r="AL164" i="7"/>
  <c r="AM164" i="7"/>
  <c r="AN164" i="7"/>
  <c r="AH165" i="7"/>
  <c r="AI165" i="7"/>
  <c r="AK165" i="7"/>
  <c r="AL165" i="7"/>
  <c r="AM165" i="7"/>
  <c r="AN165" i="7"/>
  <c r="AH166" i="7"/>
  <c r="AI166" i="7"/>
  <c r="AK166" i="7"/>
  <c r="AL166" i="7"/>
  <c r="AM166" i="7"/>
  <c r="AN166" i="7"/>
  <c r="AH167" i="7"/>
  <c r="AI167" i="7"/>
  <c r="AK167" i="7"/>
  <c r="AL167" i="7"/>
  <c r="AM167" i="7"/>
  <c r="AN167" i="7"/>
  <c r="AH168" i="7"/>
  <c r="AI168" i="7"/>
  <c r="AK168" i="7"/>
  <c r="AL168" i="7"/>
  <c r="AM168" i="7"/>
  <c r="AN168" i="7"/>
  <c r="AH169" i="7"/>
  <c r="AI169" i="7"/>
  <c r="AK169" i="7"/>
  <c r="AL169" i="7"/>
  <c r="AM169" i="7"/>
  <c r="AN169" i="7"/>
  <c r="AH170" i="7"/>
  <c r="AI170" i="7"/>
  <c r="AK170" i="7"/>
  <c r="AL170" i="7"/>
  <c r="AM170" i="7"/>
  <c r="AN170" i="7"/>
  <c r="AH171" i="7"/>
  <c r="AI171" i="7"/>
  <c r="AK171" i="7"/>
  <c r="AL171" i="7"/>
  <c r="AM171" i="7"/>
  <c r="AN171" i="7"/>
  <c r="AH172" i="7"/>
  <c r="AI172" i="7"/>
  <c r="AK172" i="7"/>
  <c r="AL172" i="7"/>
  <c r="AM172" i="7"/>
  <c r="AN172" i="7"/>
  <c r="AH173" i="7"/>
  <c r="AI173" i="7"/>
  <c r="AK173" i="7"/>
  <c r="AL173" i="7"/>
  <c r="AM173" i="7"/>
  <c r="AN173" i="7"/>
  <c r="AH174" i="7"/>
  <c r="AI174" i="7"/>
  <c r="AK174" i="7"/>
  <c r="AL174" i="7"/>
  <c r="AM174" i="7"/>
  <c r="AN174" i="7"/>
  <c r="AH175" i="7"/>
  <c r="AI175" i="7"/>
  <c r="AK175" i="7"/>
  <c r="AL175" i="7"/>
  <c r="AM175" i="7"/>
  <c r="AN175" i="7"/>
  <c r="AH176" i="7"/>
  <c r="AI176" i="7"/>
  <c r="AK176" i="7"/>
  <c r="AL176" i="7"/>
  <c r="AM176" i="7"/>
  <c r="AN176" i="7"/>
  <c r="AH177" i="7"/>
  <c r="AI177" i="7"/>
  <c r="AK177" i="7"/>
  <c r="AL177" i="7"/>
  <c r="AM177" i="7"/>
  <c r="AN177" i="7"/>
  <c r="AH178" i="7"/>
  <c r="AI178" i="7"/>
  <c r="AK178" i="7"/>
  <c r="AL178" i="7"/>
  <c r="AM178" i="7"/>
  <c r="AN178" i="7"/>
  <c r="AH179" i="7"/>
  <c r="AI179" i="7"/>
  <c r="AK179" i="7"/>
  <c r="AL179" i="7"/>
  <c r="AM179" i="7"/>
  <c r="AN179" i="7"/>
  <c r="AH180" i="7"/>
  <c r="AI180" i="7"/>
  <c r="AK180" i="7"/>
  <c r="AL180" i="7"/>
  <c r="AM180" i="7"/>
  <c r="AN180" i="7"/>
  <c r="AH181" i="7"/>
  <c r="AI181" i="7"/>
  <c r="AK181" i="7"/>
  <c r="AL181" i="7"/>
  <c r="AM181" i="7"/>
  <c r="AN181" i="7"/>
  <c r="I127" i="7"/>
  <c r="H127" i="7"/>
  <c r="B127" i="7"/>
  <c r="I126" i="7"/>
  <c r="H126" i="7"/>
  <c r="B126" i="7"/>
  <c r="I125" i="7"/>
  <c r="H125" i="7"/>
  <c r="B125" i="7"/>
  <c r="I124" i="7"/>
  <c r="H124" i="7"/>
  <c r="B124" i="7"/>
  <c r="I123" i="7"/>
  <c r="H123" i="7"/>
  <c r="B123" i="7"/>
  <c r="C123" i="7" s="1"/>
  <c r="G123" i="7" s="1"/>
  <c r="I122" i="7"/>
  <c r="H122" i="7"/>
  <c r="B122" i="7"/>
  <c r="I121" i="7"/>
  <c r="H121" i="7"/>
  <c r="B121" i="7"/>
  <c r="I120" i="7"/>
  <c r="H120" i="7"/>
  <c r="B120" i="7"/>
  <c r="I119" i="7"/>
  <c r="H119" i="7"/>
  <c r="B119" i="7"/>
  <c r="I118" i="7"/>
  <c r="H118" i="7"/>
  <c r="B118" i="7"/>
  <c r="I117" i="7"/>
  <c r="H117" i="7"/>
  <c r="B117" i="7"/>
  <c r="C117" i="7" s="1"/>
  <c r="G117" i="7" s="1"/>
  <c r="I116" i="7"/>
  <c r="H116" i="7"/>
  <c r="B116" i="7"/>
  <c r="I115" i="7"/>
  <c r="H115" i="7"/>
  <c r="B115" i="7"/>
  <c r="I114" i="7"/>
  <c r="H114" i="7"/>
  <c r="B114" i="7"/>
  <c r="I113" i="7"/>
  <c r="H113" i="7"/>
  <c r="B113" i="7"/>
  <c r="I112" i="7"/>
  <c r="H112" i="7"/>
  <c r="B112" i="7"/>
  <c r="I111" i="7"/>
  <c r="H111" i="7"/>
  <c r="B111" i="7"/>
  <c r="C111" i="7" s="1"/>
  <c r="G111" i="7" s="1"/>
  <c r="I110" i="7"/>
  <c r="H110" i="7"/>
  <c r="B110" i="7"/>
  <c r="I109" i="7"/>
  <c r="H109" i="7"/>
  <c r="B109" i="7"/>
  <c r="I108" i="7"/>
  <c r="H108" i="7"/>
  <c r="B108" i="7"/>
  <c r="I107" i="7"/>
  <c r="H107" i="7"/>
  <c r="B107" i="7"/>
  <c r="I106" i="7"/>
  <c r="H106" i="7"/>
  <c r="B106" i="7"/>
  <c r="I105" i="7"/>
  <c r="H105" i="7"/>
  <c r="B105" i="7"/>
  <c r="C105" i="7" s="1"/>
  <c r="G105" i="7" s="1"/>
  <c r="I104" i="7"/>
  <c r="H104" i="7"/>
  <c r="B104" i="7"/>
  <c r="I103" i="7"/>
  <c r="H103" i="7"/>
  <c r="B103" i="7"/>
  <c r="I102" i="7"/>
  <c r="H102" i="7"/>
  <c r="B102" i="7"/>
  <c r="I101" i="7"/>
  <c r="H101" i="7"/>
  <c r="B101" i="7"/>
  <c r="I100" i="7"/>
  <c r="H100" i="7"/>
  <c r="B100" i="7"/>
  <c r="I99" i="7"/>
  <c r="H99" i="7"/>
  <c r="B99" i="7"/>
  <c r="C99" i="7" s="1"/>
  <c r="G99" i="7" s="1"/>
  <c r="I98" i="7"/>
  <c r="H98" i="7"/>
  <c r="B98" i="7"/>
  <c r="I97" i="7"/>
  <c r="H97" i="7"/>
  <c r="B97" i="7"/>
  <c r="I96" i="7"/>
  <c r="H96" i="7"/>
  <c r="B96" i="7"/>
  <c r="I95" i="7"/>
  <c r="H95" i="7"/>
  <c r="B95" i="7"/>
  <c r="I94" i="7"/>
  <c r="H94" i="7"/>
  <c r="B94" i="7"/>
  <c r="I93" i="7"/>
  <c r="H93" i="7"/>
  <c r="B93" i="7"/>
  <c r="C93" i="7" s="1"/>
  <c r="G93" i="7" s="1"/>
  <c r="I92" i="7"/>
  <c r="H92" i="7"/>
  <c r="B92" i="7"/>
  <c r="I91" i="7"/>
  <c r="H91" i="7"/>
  <c r="B91" i="7"/>
  <c r="I90" i="7"/>
  <c r="H90" i="7"/>
  <c r="B90" i="7"/>
  <c r="I89" i="7"/>
  <c r="H89" i="7"/>
  <c r="B89" i="7"/>
  <c r="I88" i="7"/>
  <c r="H88" i="7"/>
  <c r="B88" i="7"/>
  <c r="I87" i="7"/>
  <c r="H87" i="7"/>
  <c r="B87" i="7"/>
  <c r="C87" i="7" s="1"/>
  <c r="G87" i="7" s="1"/>
  <c r="I86" i="7"/>
  <c r="H86" i="7"/>
  <c r="B86" i="7"/>
  <c r="I85" i="7"/>
  <c r="H85" i="7"/>
  <c r="B85" i="7"/>
  <c r="I84" i="7"/>
  <c r="H84" i="7"/>
  <c r="B84" i="7"/>
  <c r="I83" i="7"/>
  <c r="H83" i="7"/>
  <c r="B83" i="7"/>
  <c r="I82" i="7"/>
  <c r="H82" i="7"/>
  <c r="B82" i="7"/>
  <c r="I81" i="7"/>
  <c r="H81" i="7"/>
  <c r="B81" i="7"/>
  <c r="C81" i="7" s="1"/>
  <c r="G81" i="7" s="1"/>
  <c r="I80" i="7"/>
  <c r="H80" i="7"/>
  <c r="B80" i="7"/>
  <c r="I79" i="7"/>
  <c r="H79" i="7"/>
  <c r="B79" i="7"/>
  <c r="I78" i="7"/>
  <c r="H78" i="7"/>
  <c r="B78" i="7"/>
  <c r="I77" i="7"/>
  <c r="H77" i="7"/>
  <c r="B77" i="7"/>
  <c r="I76" i="7"/>
  <c r="H76" i="7"/>
  <c r="B76" i="7"/>
  <c r="I75" i="7"/>
  <c r="H75" i="7"/>
  <c r="B75" i="7"/>
  <c r="C75" i="7" s="1"/>
  <c r="G75" i="7" s="1"/>
  <c r="I74" i="7"/>
  <c r="H74" i="7"/>
  <c r="B74" i="7"/>
  <c r="I73" i="7"/>
  <c r="H73" i="7"/>
  <c r="B73" i="7"/>
  <c r="I72" i="7"/>
  <c r="H72" i="7"/>
  <c r="B72" i="7"/>
  <c r="I71" i="7"/>
  <c r="H71" i="7"/>
  <c r="B71" i="7"/>
  <c r="I70" i="7"/>
  <c r="H70" i="7"/>
  <c r="B70" i="7"/>
  <c r="I69" i="7"/>
  <c r="H69" i="7"/>
  <c r="B69" i="7"/>
  <c r="C69" i="7" s="1"/>
  <c r="G69" i="7" s="1"/>
  <c r="I68" i="7"/>
  <c r="H68" i="7"/>
  <c r="B68" i="7"/>
  <c r="I67" i="7"/>
  <c r="H67" i="7"/>
  <c r="B67" i="7"/>
  <c r="I66" i="7"/>
  <c r="H66" i="7"/>
  <c r="B66" i="7"/>
  <c r="I65" i="7"/>
  <c r="H65" i="7"/>
  <c r="B65" i="7"/>
  <c r="I64" i="7"/>
  <c r="H64" i="7"/>
  <c r="B64" i="7"/>
  <c r="I63" i="7"/>
  <c r="H63" i="7"/>
  <c r="B63" i="7"/>
  <c r="C63" i="7" s="1"/>
  <c r="G63" i="7" s="1"/>
  <c r="I62" i="7"/>
  <c r="H62" i="7"/>
  <c r="B62" i="7"/>
  <c r="I61" i="7"/>
  <c r="H61" i="7"/>
  <c r="B61" i="7"/>
  <c r="I60" i="7"/>
  <c r="H60" i="7"/>
  <c r="B60" i="7"/>
  <c r="I59" i="7"/>
  <c r="H59" i="7"/>
  <c r="B59" i="7"/>
  <c r="I58" i="7"/>
  <c r="H58" i="7"/>
  <c r="B58" i="7"/>
  <c r="I57" i="7"/>
  <c r="H57" i="7"/>
  <c r="B57" i="7"/>
  <c r="C57" i="7" s="1"/>
  <c r="G57" i="7" s="1"/>
  <c r="I56" i="7"/>
  <c r="H56" i="7"/>
  <c r="B56" i="7"/>
  <c r="I55" i="7"/>
  <c r="H55" i="7"/>
  <c r="B55" i="7"/>
  <c r="I54" i="7"/>
  <c r="H54" i="7"/>
  <c r="B54" i="7"/>
  <c r="I53" i="7"/>
  <c r="H53" i="7"/>
  <c r="B53" i="7"/>
  <c r="I52" i="7"/>
  <c r="H52" i="7"/>
  <c r="B52" i="7"/>
  <c r="I51" i="7"/>
  <c r="H51" i="7"/>
  <c r="B51" i="7"/>
  <c r="C51" i="7" s="1"/>
  <c r="G51" i="7" s="1"/>
  <c r="I50" i="7"/>
  <c r="H50" i="7"/>
  <c r="B50" i="7"/>
  <c r="I49" i="7"/>
  <c r="H49" i="7"/>
  <c r="B49" i="7"/>
  <c r="C49" i="7" s="1"/>
  <c r="G49" i="7" s="1"/>
  <c r="I48" i="7"/>
  <c r="H48" i="7"/>
  <c r="B48" i="7"/>
  <c r="I47" i="7"/>
  <c r="H47" i="7"/>
  <c r="B47" i="7"/>
  <c r="I46" i="7"/>
  <c r="H46" i="7"/>
  <c r="B46" i="7"/>
  <c r="I45" i="7"/>
  <c r="H45" i="7"/>
  <c r="B45" i="7"/>
  <c r="C45" i="7" s="1"/>
  <c r="I44" i="7"/>
  <c r="H44" i="7"/>
  <c r="B44" i="7"/>
  <c r="I43" i="7"/>
  <c r="H43" i="7"/>
  <c r="B43" i="7"/>
  <c r="C43" i="7" s="1"/>
  <c r="I42" i="7"/>
  <c r="H42" i="7"/>
  <c r="B42" i="7"/>
  <c r="I41" i="7"/>
  <c r="H41" i="7"/>
  <c r="B41" i="7"/>
  <c r="B40" i="7"/>
  <c r="B39" i="7"/>
  <c r="C39" i="7" s="1"/>
  <c r="B38" i="7"/>
  <c r="B37" i="7"/>
  <c r="C37" i="7" s="1"/>
  <c r="B36" i="7"/>
  <c r="B35" i="7"/>
  <c r="B34" i="7"/>
  <c r="I128" i="7"/>
  <c r="I129" i="7"/>
  <c r="I130" i="7"/>
  <c r="I131" i="7"/>
  <c r="I132" i="7"/>
  <c r="I133" i="7"/>
  <c r="I134" i="7"/>
  <c r="I135" i="7"/>
  <c r="I136" i="7"/>
  <c r="I137" i="7"/>
  <c r="I138" i="7"/>
  <c r="I139" i="7"/>
  <c r="I140" i="7"/>
  <c r="I141" i="7"/>
  <c r="I142" i="7"/>
  <c r="I143" i="7"/>
  <c r="I144" i="7"/>
  <c r="I145" i="7"/>
  <c r="I146" i="7"/>
  <c r="I147" i="7"/>
  <c r="I148" i="7"/>
  <c r="I149" i="7"/>
  <c r="I150" i="7"/>
  <c r="I151" i="7"/>
  <c r="I152" i="7"/>
  <c r="I153" i="7"/>
  <c r="I154" i="7"/>
  <c r="I155" i="7"/>
  <c r="I156" i="7"/>
  <c r="I157" i="7"/>
  <c r="I158" i="7"/>
  <c r="I159" i="7"/>
  <c r="I160" i="7"/>
  <c r="I161" i="7"/>
  <c r="I162" i="7"/>
  <c r="I163" i="7"/>
  <c r="I164" i="7"/>
  <c r="I165" i="7"/>
  <c r="I166" i="7"/>
  <c r="I167" i="7"/>
  <c r="I168" i="7"/>
  <c r="I169" i="7"/>
  <c r="I170" i="7"/>
  <c r="I171" i="7"/>
  <c r="I172" i="7"/>
  <c r="I173" i="7"/>
  <c r="I174" i="7"/>
  <c r="I175" i="7"/>
  <c r="I176" i="7"/>
  <c r="I177" i="7"/>
  <c r="I178" i="7"/>
  <c r="I179" i="7"/>
  <c r="I180" i="7"/>
  <c r="I181" i="7"/>
  <c r="I182" i="7"/>
  <c r="I183" i="7"/>
  <c r="I184" i="7"/>
  <c r="I185" i="7"/>
  <c r="I186" i="7"/>
  <c r="I187" i="7"/>
  <c r="I188" i="7"/>
  <c r="I189" i="7"/>
  <c r="I190" i="7"/>
  <c r="I191" i="7"/>
  <c r="I192" i="7"/>
  <c r="I193" i="7"/>
  <c r="I194" i="7"/>
  <c r="I195" i="7"/>
  <c r="I196" i="7"/>
  <c r="I197" i="7"/>
  <c r="I198" i="7"/>
  <c r="I199" i="7"/>
  <c r="I200" i="7"/>
  <c r="I201" i="7"/>
  <c r="I202" i="7"/>
  <c r="I203" i="7"/>
  <c r="I204" i="7"/>
  <c r="I205" i="7"/>
  <c r="I206" i="7"/>
  <c r="I207" i="7"/>
  <c r="I208" i="7"/>
  <c r="I209" i="7"/>
  <c r="I210" i="7"/>
  <c r="I211" i="7"/>
  <c r="I212" i="7"/>
  <c r="I213" i="7"/>
  <c r="I214" i="7"/>
  <c r="I215" i="7"/>
  <c r="I216" i="7"/>
  <c r="I217" i="7"/>
  <c r="I218" i="7"/>
  <c r="I219" i="7"/>
  <c r="I220" i="7"/>
  <c r="I221" i="7"/>
  <c r="I222" i="7"/>
  <c r="I223" i="7"/>
  <c r="I224" i="7"/>
  <c r="I225" i="7"/>
  <c r="I226" i="7"/>
  <c r="I227" i="7"/>
  <c r="I228" i="7"/>
  <c r="I229" i="7"/>
  <c r="I230" i="7"/>
  <c r="I231" i="7"/>
  <c r="I232" i="7"/>
  <c r="I233" i="7"/>
  <c r="I234" i="7"/>
  <c r="I235" i="7"/>
  <c r="I236" i="7"/>
  <c r="I237" i="7"/>
  <c r="I238" i="7"/>
  <c r="I239" i="7"/>
  <c r="I240" i="7"/>
  <c r="I241" i="7"/>
  <c r="I242" i="7"/>
  <c r="I243" i="7"/>
  <c r="I244" i="7"/>
  <c r="I245" i="7"/>
  <c r="I246" i="7"/>
  <c r="I247" i="7"/>
  <c r="I248" i="7"/>
  <c r="I249" i="7"/>
  <c r="I250" i="7"/>
  <c r="I251" i="7"/>
  <c r="I252" i="7"/>
  <c r="I253" i="7"/>
  <c r="I254" i="7"/>
  <c r="I255" i="7"/>
  <c r="I256" i="7"/>
  <c r="I257" i="7"/>
  <c r="I258" i="7"/>
  <c r="I259" i="7"/>
  <c r="I260" i="7"/>
  <c r="I261" i="7"/>
  <c r="I262" i="7"/>
  <c r="I263" i="7"/>
  <c r="I264" i="7"/>
  <c r="I265" i="7"/>
  <c r="I266" i="7"/>
  <c r="I267" i="7"/>
  <c r="I268" i="7"/>
  <c r="I269" i="7"/>
  <c r="I270" i="7"/>
  <c r="I271" i="7"/>
  <c r="I272" i="7"/>
  <c r="I273" i="7"/>
  <c r="I274" i="7"/>
  <c r="I275" i="7"/>
  <c r="I276" i="7"/>
  <c r="I277" i="7"/>
  <c r="I278" i="7"/>
  <c r="I279" i="7"/>
  <c r="I280" i="7"/>
  <c r="I281" i="7"/>
  <c r="I282" i="7"/>
  <c r="I283" i="7"/>
  <c r="I284" i="7"/>
  <c r="I285" i="7"/>
  <c r="I286" i="7"/>
  <c r="I287" i="7"/>
  <c r="I288" i="7"/>
  <c r="I289" i="7"/>
  <c r="I290" i="7"/>
  <c r="I291" i="7"/>
  <c r="I292" i="7"/>
  <c r="I293" i="7"/>
  <c r="I294" i="7"/>
  <c r="I295" i="7"/>
  <c r="I296" i="7"/>
  <c r="I297" i="7"/>
  <c r="I298" i="7"/>
  <c r="I299" i="7"/>
  <c r="I300" i="7"/>
  <c r="I301" i="7"/>
  <c r="I302" i="7"/>
  <c r="I303" i="7"/>
  <c r="I304" i="7"/>
  <c r="I305" i="7"/>
  <c r="I306" i="7"/>
  <c r="I307" i="7"/>
  <c r="I308" i="7"/>
  <c r="I309" i="7"/>
  <c r="I310" i="7"/>
  <c r="I311" i="7"/>
  <c r="I312" i="7"/>
  <c r="I313" i="7"/>
  <c r="I314" i="7"/>
  <c r="I315" i="7"/>
  <c r="I316" i="7"/>
  <c r="I317" i="7"/>
  <c r="I318" i="7"/>
  <c r="I319" i="7"/>
  <c r="I320" i="7"/>
  <c r="I321" i="7"/>
  <c r="I322" i="7"/>
  <c r="I323" i="7"/>
  <c r="I324" i="7"/>
  <c r="I325" i="7"/>
  <c r="I326" i="7"/>
  <c r="I327" i="7"/>
  <c r="I328" i="7"/>
  <c r="I329" i="7"/>
  <c r="I330" i="7"/>
  <c r="I331" i="7"/>
  <c r="I332" i="7"/>
  <c r="I333" i="7"/>
  <c r="I334" i="7"/>
  <c r="I335" i="7"/>
  <c r="I336" i="7"/>
  <c r="I337" i="7"/>
  <c r="I338" i="7"/>
  <c r="I339" i="7"/>
  <c r="I340" i="7"/>
  <c r="I341" i="7"/>
  <c r="I342" i="7"/>
  <c r="I343" i="7"/>
  <c r="I344" i="7"/>
  <c r="I345" i="7"/>
  <c r="I346" i="7"/>
  <c r="I347" i="7"/>
  <c r="I348" i="7"/>
  <c r="I349" i="7"/>
  <c r="I350" i="7"/>
  <c r="I351" i="7"/>
  <c r="I352" i="7"/>
  <c r="I353" i="7"/>
  <c r="I354" i="7"/>
  <c r="I355" i="7"/>
  <c r="I356" i="7"/>
  <c r="I357" i="7"/>
  <c r="I358" i="7"/>
  <c r="I359" i="7"/>
  <c r="I360" i="7"/>
  <c r="I361" i="7"/>
  <c r="I362" i="7"/>
  <c r="I363" i="7"/>
  <c r="I364" i="7"/>
  <c r="I365" i="7"/>
  <c r="I366" i="7"/>
  <c r="I367" i="7"/>
  <c r="I368" i="7"/>
  <c r="I369" i="7"/>
  <c r="I370" i="7"/>
  <c r="I371" i="7"/>
  <c r="I372" i="7"/>
  <c r="I373" i="7"/>
  <c r="I374" i="7"/>
  <c r="I375" i="7"/>
  <c r="I376" i="7"/>
  <c r="I377" i="7"/>
  <c r="I378" i="7"/>
  <c r="I379" i="7"/>
  <c r="I380" i="7"/>
  <c r="I381" i="7"/>
  <c r="I382" i="7"/>
  <c r="I383" i="7"/>
  <c r="I384" i="7"/>
  <c r="I385" i="7"/>
  <c r="I386" i="7"/>
  <c r="I387" i="7"/>
  <c r="I388" i="7"/>
  <c r="I389" i="7"/>
  <c r="I390" i="7"/>
  <c r="I391" i="7"/>
  <c r="I392" i="7"/>
  <c r="I393" i="7"/>
  <c r="I394" i="7"/>
  <c r="I395" i="7"/>
  <c r="I396" i="7"/>
  <c r="I397" i="7"/>
  <c r="I398" i="7"/>
  <c r="I399" i="7"/>
  <c r="I400" i="7"/>
  <c r="I401" i="7"/>
  <c r="I402" i="7"/>
  <c r="I403" i="7"/>
  <c r="I404" i="7"/>
  <c r="I405" i="7"/>
  <c r="I406" i="7"/>
  <c r="I407" i="7"/>
  <c r="I408" i="7"/>
  <c r="I409" i="7"/>
  <c r="I410" i="7"/>
  <c r="I411" i="7"/>
  <c r="I412" i="7"/>
  <c r="I413" i="7"/>
  <c r="I414" i="7"/>
  <c r="I415" i="7"/>
  <c r="I416" i="7"/>
  <c r="I417" i="7"/>
  <c r="I418" i="7"/>
  <c r="I419" i="7"/>
  <c r="I420" i="7"/>
  <c r="I421" i="7"/>
  <c r="I422" i="7"/>
  <c r="I423" i="7"/>
  <c r="I424" i="7"/>
  <c r="I425" i="7"/>
  <c r="I426" i="7"/>
  <c r="I427" i="7"/>
  <c r="I428" i="7"/>
  <c r="I429" i="7"/>
  <c r="I430" i="7"/>
  <c r="I431" i="7"/>
  <c r="I432" i="7"/>
  <c r="I433" i="7"/>
  <c r="I434" i="7"/>
  <c r="I435" i="7"/>
  <c r="I436" i="7"/>
  <c r="I437" i="7"/>
  <c r="I438" i="7"/>
  <c r="I439" i="7"/>
  <c r="I440" i="7"/>
  <c r="I441" i="7"/>
  <c r="I442" i="7"/>
  <c r="I443" i="7"/>
  <c r="I444" i="7"/>
  <c r="I445" i="7"/>
  <c r="I446" i="7"/>
  <c r="I447" i="7"/>
  <c r="I448" i="7"/>
  <c r="I449" i="7"/>
  <c r="I450" i="7"/>
  <c r="I451" i="7"/>
  <c r="I452" i="7"/>
  <c r="I453" i="7"/>
  <c r="I454" i="7"/>
  <c r="I455" i="7"/>
  <c r="I456" i="7"/>
  <c r="I457" i="7"/>
  <c r="I458" i="7"/>
  <c r="I459" i="7"/>
  <c r="I460" i="7"/>
  <c r="I461" i="7"/>
  <c r="I462" i="7"/>
  <c r="I463" i="7"/>
  <c r="I464" i="7"/>
  <c r="I465" i="7"/>
  <c r="I466" i="7"/>
  <c r="I467" i="7"/>
  <c r="I468" i="7"/>
  <c r="I469" i="7"/>
  <c r="I470" i="7"/>
  <c r="I471" i="7"/>
  <c r="I472" i="7"/>
  <c r="I473" i="7"/>
  <c r="I474" i="7"/>
  <c r="I475" i="7"/>
  <c r="I476" i="7"/>
  <c r="I477" i="7"/>
  <c r="I478" i="7"/>
  <c r="I479" i="7"/>
  <c r="I480" i="7"/>
  <c r="I481" i="7"/>
  <c r="I482" i="7"/>
  <c r="I483" i="7"/>
  <c r="I484" i="7"/>
  <c r="I485" i="7"/>
  <c r="I486" i="7"/>
  <c r="I487" i="7"/>
  <c r="I488" i="7"/>
  <c r="I489" i="7"/>
  <c r="I490" i="7"/>
  <c r="I491" i="7"/>
  <c r="I492" i="7"/>
  <c r="I493" i="7"/>
  <c r="I494" i="7"/>
  <c r="I495" i="7"/>
  <c r="I496" i="7"/>
  <c r="I497" i="7"/>
  <c r="I498" i="7"/>
  <c r="I499" i="7"/>
  <c r="I500" i="7"/>
  <c r="I501" i="7"/>
  <c r="I502" i="7"/>
  <c r="I503" i="7"/>
  <c r="I504" i="7"/>
  <c r="I505" i="7"/>
  <c r="I506" i="7"/>
  <c r="I507" i="7"/>
  <c r="I508" i="7"/>
  <c r="I509" i="7"/>
  <c r="I510" i="7"/>
  <c r="I511" i="7"/>
  <c r="I512" i="7"/>
  <c r="I513" i="7"/>
  <c r="I514" i="7"/>
  <c r="I515" i="7"/>
  <c r="I516" i="7"/>
  <c r="I517" i="7"/>
  <c r="I518" i="7"/>
  <c r="I519" i="7"/>
  <c r="I520" i="7"/>
  <c r="I521" i="7"/>
  <c r="I522" i="7"/>
  <c r="I523" i="7"/>
  <c r="I524" i="7"/>
  <c r="I525" i="7"/>
  <c r="I526" i="7"/>
  <c r="I527" i="7"/>
  <c r="I528" i="7"/>
  <c r="I529" i="7"/>
  <c r="I530" i="7"/>
  <c r="I531" i="7"/>
  <c r="I532" i="7"/>
  <c r="I533" i="7"/>
  <c r="I534" i="7"/>
  <c r="I535" i="7"/>
  <c r="I536" i="7"/>
  <c r="I537" i="7"/>
  <c r="I538" i="7"/>
  <c r="I539" i="7"/>
  <c r="I540" i="7"/>
  <c r="I541" i="7"/>
  <c r="I542" i="7"/>
  <c r="I543" i="7"/>
  <c r="I544" i="7"/>
  <c r="I545" i="7"/>
  <c r="I546" i="7"/>
  <c r="I547" i="7"/>
  <c r="I548" i="7"/>
  <c r="I549" i="7"/>
  <c r="I550" i="7"/>
  <c r="I551" i="7"/>
  <c r="I552" i="7"/>
  <c r="I553" i="7"/>
  <c r="I554" i="7"/>
  <c r="I555" i="7"/>
  <c r="I556" i="7"/>
  <c r="I557" i="7"/>
  <c r="I558" i="7"/>
  <c r="I559" i="7"/>
  <c r="I560" i="7"/>
  <c r="I561" i="7"/>
  <c r="I562" i="7"/>
  <c r="I563" i="7"/>
  <c r="I564" i="7"/>
  <c r="I565" i="7"/>
  <c r="I566" i="7"/>
  <c r="I567" i="7"/>
  <c r="I568" i="7"/>
  <c r="I569" i="7"/>
  <c r="I570" i="7"/>
  <c r="I571" i="7"/>
  <c r="I572" i="7"/>
  <c r="I573" i="7"/>
  <c r="I574" i="7"/>
  <c r="I575" i="7"/>
  <c r="I576" i="7"/>
  <c r="I577" i="7"/>
  <c r="I578" i="7"/>
  <c r="I579" i="7"/>
  <c r="I580" i="7"/>
  <c r="I581" i="7"/>
  <c r="I582" i="7"/>
  <c r="I583" i="7"/>
  <c r="I584" i="7"/>
  <c r="I585" i="7"/>
  <c r="I586" i="7"/>
  <c r="I587" i="7"/>
  <c r="I588" i="7"/>
  <c r="I589" i="7"/>
  <c r="I590" i="7"/>
  <c r="I591" i="7"/>
  <c r="I592" i="7"/>
  <c r="I593" i="7"/>
  <c r="I594" i="7"/>
  <c r="I595" i="7"/>
  <c r="I596" i="7"/>
  <c r="I597" i="7"/>
  <c r="I598" i="7"/>
  <c r="I599" i="7"/>
  <c r="I600" i="7"/>
  <c r="I601" i="7"/>
  <c r="I602" i="7"/>
  <c r="I603" i="7"/>
  <c r="I604" i="7"/>
  <c r="I605" i="7"/>
  <c r="I606" i="7"/>
  <c r="I607" i="7"/>
  <c r="I608" i="7"/>
  <c r="I609" i="7"/>
  <c r="I610" i="7"/>
  <c r="I611" i="7"/>
  <c r="I612" i="7"/>
  <c r="I613" i="7"/>
  <c r="I614" i="7"/>
  <c r="I615" i="7"/>
  <c r="I616" i="7"/>
  <c r="I617" i="7"/>
  <c r="I618" i="7"/>
  <c r="I619" i="7"/>
  <c r="I620" i="7"/>
  <c r="I621" i="7"/>
  <c r="I622" i="7"/>
  <c r="I623" i="7"/>
  <c r="I624" i="7"/>
  <c r="I625" i="7"/>
  <c r="I626" i="7"/>
  <c r="I627" i="7"/>
  <c r="I628" i="7"/>
  <c r="I629" i="7"/>
  <c r="I630" i="7"/>
  <c r="I631" i="7"/>
  <c r="I632" i="7"/>
  <c r="I633" i="7"/>
  <c r="I634" i="7"/>
  <c r="I635" i="7"/>
  <c r="I636" i="7"/>
  <c r="I637" i="7"/>
  <c r="I638" i="7"/>
  <c r="I639" i="7"/>
  <c r="I640" i="7"/>
  <c r="I641" i="7"/>
  <c r="I642" i="7"/>
  <c r="I643" i="7"/>
  <c r="I644" i="7"/>
  <c r="I645" i="7"/>
  <c r="I646" i="7"/>
  <c r="I647" i="7"/>
  <c r="I648" i="7"/>
  <c r="I649" i="7"/>
  <c r="I650" i="7"/>
  <c r="I651" i="7"/>
  <c r="I652" i="7"/>
  <c r="I653" i="7"/>
  <c r="I654" i="7"/>
  <c r="I655" i="7"/>
  <c r="I656" i="7"/>
  <c r="I657" i="7"/>
  <c r="I658" i="7"/>
  <c r="I659" i="7"/>
  <c r="I660" i="7"/>
  <c r="I661" i="7"/>
  <c r="I662" i="7"/>
  <c r="I663" i="7"/>
  <c r="I664" i="7"/>
  <c r="I665" i="7"/>
  <c r="I666" i="7"/>
  <c r="I667" i="7"/>
  <c r="I668" i="7"/>
  <c r="I669" i="7"/>
  <c r="I670" i="7"/>
  <c r="I671" i="7"/>
  <c r="I672" i="7"/>
  <c r="I673" i="7"/>
  <c r="I674" i="7"/>
  <c r="I675" i="7"/>
  <c r="I676" i="7"/>
  <c r="I677" i="7"/>
  <c r="I678" i="7"/>
  <c r="I679" i="7"/>
  <c r="I680" i="7"/>
  <c r="I681" i="7"/>
  <c r="I682" i="7"/>
  <c r="I683" i="7"/>
  <c r="I684" i="7"/>
  <c r="I685" i="7"/>
  <c r="I686" i="7"/>
  <c r="I687" i="7"/>
  <c r="I688" i="7"/>
  <c r="I689" i="7"/>
  <c r="I690" i="7"/>
  <c r="I691" i="7"/>
  <c r="I692" i="7"/>
  <c r="I693" i="7"/>
  <c r="I694" i="7"/>
  <c r="I695" i="7"/>
  <c r="I696" i="7"/>
  <c r="I697" i="7"/>
  <c r="I698" i="7"/>
  <c r="I699" i="7"/>
  <c r="I700" i="7"/>
  <c r="I701" i="7"/>
  <c r="I702" i="7"/>
  <c r="I703" i="7"/>
  <c r="I704" i="7"/>
  <c r="I705" i="7"/>
  <c r="I706" i="7"/>
  <c r="I707" i="7"/>
  <c r="I708" i="7"/>
  <c r="I709" i="7"/>
  <c r="I710" i="7"/>
  <c r="I711" i="7"/>
  <c r="I712" i="7"/>
  <c r="I713" i="7"/>
  <c r="I714" i="7"/>
  <c r="I715" i="7"/>
  <c r="I716" i="7"/>
  <c r="I717" i="7"/>
  <c r="I718" i="7"/>
  <c r="I719" i="7"/>
  <c r="I720" i="7"/>
  <c r="I721" i="7"/>
  <c r="I722" i="7"/>
  <c r="I723" i="7"/>
  <c r="I724" i="7"/>
  <c r="I725" i="7"/>
  <c r="I726" i="7"/>
  <c r="I727" i="7"/>
  <c r="I728" i="7"/>
  <c r="I729" i="7"/>
  <c r="I730" i="7"/>
  <c r="I731" i="7"/>
  <c r="I732" i="7"/>
  <c r="I733" i="7"/>
  <c r="I734" i="7"/>
  <c r="I735" i="7"/>
  <c r="I736" i="7"/>
  <c r="I737" i="7"/>
  <c r="I738" i="7"/>
  <c r="I739" i="7"/>
  <c r="I740" i="7"/>
  <c r="I741" i="7"/>
  <c r="I742" i="7"/>
  <c r="I743" i="7"/>
  <c r="I744" i="7"/>
  <c r="I745" i="7"/>
  <c r="I746" i="7"/>
  <c r="I747" i="7"/>
  <c r="I748" i="7"/>
  <c r="I749" i="7"/>
  <c r="I750" i="7"/>
  <c r="I751" i="7"/>
  <c r="I752" i="7"/>
  <c r="I753" i="7"/>
  <c r="I754" i="7"/>
  <c r="I755" i="7"/>
  <c r="I756" i="7"/>
  <c r="I757" i="7"/>
  <c r="I758" i="7"/>
  <c r="I759" i="7"/>
  <c r="I760" i="7"/>
  <c r="I761" i="7"/>
  <c r="I762" i="7"/>
  <c r="I763" i="7"/>
  <c r="I764" i="7"/>
  <c r="I765" i="7"/>
  <c r="I766" i="7"/>
  <c r="I767" i="7"/>
  <c r="I768" i="7"/>
  <c r="I769" i="7"/>
  <c r="I770" i="7"/>
  <c r="I771" i="7"/>
  <c r="I772" i="7"/>
  <c r="I773" i="7"/>
  <c r="I774" i="7"/>
  <c r="I775" i="7"/>
  <c r="I776" i="7"/>
  <c r="I777" i="7"/>
  <c r="I778" i="7"/>
  <c r="I779" i="7"/>
  <c r="I780" i="7"/>
  <c r="I781" i="7"/>
  <c r="I782" i="7"/>
  <c r="I783" i="7"/>
  <c r="I784" i="7"/>
  <c r="I785" i="7"/>
  <c r="I786" i="7"/>
  <c r="I787" i="7"/>
  <c r="I788" i="7"/>
  <c r="I789" i="7"/>
  <c r="I790" i="7"/>
  <c r="I791" i="7"/>
  <c r="I792" i="7"/>
  <c r="I793" i="7"/>
  <c r="I794" i="7"/>
  <c r="I795" i="7"/>
  <c r="I796" i="7"/>
  <c r="I797" i="7"/>
  <c r="I798" i="7"/>
  <c r="I799" i="7"/>
  <c r="I800" i="7"/>
  <c r="I801" i="7"/>
  <c r="I802" i="7"/>
  <c r="I803" i="7"/>
  <c r="I804" i="7"/>
  <c r="I805" i="7"/>
  <c r="I806" i="7"/>
  <c r="I807" i="7"/>
  <c r="I808" i="7"/>
  <c r="I809" i="7"/>
  <c r="I810" i="7"/>
  <c r="I811" i="7"/>
  <c r="I812" i="7"/>
  <c r="I813" i="7"/>
  <c r="I814" i="7"/>
  <c r="I815" i="7"/>
  <c r="I816" i="7"/>
  <c r="I817" i="7"/>
  <c r="I818" i="7"/>
  <c r="I819" i="7"/>
  <c r="I820" i="7"/>
  <c r="I821" i="7"/>
  <c r="I822" i="7"/>
  <c r="I823" i="7"/>
  <c r="I824" i="7"/>
  <c r="I825" i="7"/>
  <c r="I826" i="7"/>
  <c r="I827" i="7"/>
  <c r="I828" i="7"/>
  <c r="I829" i="7"/>
  <c r="I830" i="7"/>
  <c r="I831" i="7"/>
  <c r="I832" i="7"/>
  <c r="I833" i="7"/>
  <c r="I834" i="7"/>
  <c r="I835" i="7"/>
  <c r="I836" i="7"/>
  <c r="I837" i="7"/>
  <c r="I838" i="7"/>
  <c r="I839" i="7"/>
  <c r="I840" i="7"/>
  <c r="I841" i="7"/>
  <c r="I842" i="7"/>
  <c r="I843" i="7"/>
  <c r="I844" i="7"/>
  <c r="I845" i="7"/>
  <c r="I846" i="7"/>
  <c r="I847" i="7"/>
  <c r="I848" i="7"/>
  <c r="I849" i="7"/>
  <c r="I850" i="7"/>
  <c r="I851" i="7"/>
  <c r="I852" i="7"/>
  <c r="I853" i="7"/>
  <c r="I854" i="7"/>
  <c r="I855" i="7"/>
  <c r="I856" i="7"/>
  <c r="I857" i="7"/>
  <c r="I858" i="7"/>
  <c r="I859" i="7"/>
  <c r="I860" i="7"/>
  <c r="I861" i="7"/>
  <c r="I862" i="7"/>
  <c r="I863" i="7"/>
  <c r="I864" i="7"/>
  <c r="I865" i="7"/>
  <c r="I866" i="7"/>
  <c r="I867" i="7"/>
  <c r="I868" i="7"/>
  <c r="I869" i="7"/>
  <c r="I870" i="7"/>
  <c r="I871" i="7"/>
  <c r="I872" i="7"/>
  <c r="I873" i="7"/>
  <c r="I874" i="7"/>
  <c r="I875" i="7"/>
  <c r="I876" i="7"/>
  <c r="I877" i="7"/>
  <c r="I878" i="7"/>
  <c r="I879" i="7"/>
  <c r="I880" i="7"/>
  <c r="I881" i="7"/>
  <c r="I882" i="7"/>
  <c r="I883" i="7"/>
  <c r="I884" i="7"/>
  <c r="I885" i="7"/>
  <c r="I886" i="7"/>
  <c r="I887" i="7"/>
  <c r="I888" i="7"/>
  <c r="I889" i="7"/>
  <c r="I890" i="7"/>
  <c r="I891" i="7"/>
  <c r="I892" i="7"/>
  <c r="I893" i="7"/>
  <c r="I894" i="7"/>
  <c r="I895" i="7"/>
  <c r="I896" i="7"/>
  <c r="I897" i="7"/>
  <c r="I898" i="7"/>
  <c r="I899" i="7"/>
  <c r="I900" i="7"/>
  <c r="I901" i="7"/>
  <c r="I902" i="7"/>
  <c r="I903" i="7"/>
  <c r="I904" i="7"/>
  <c r="I905" i="7"/>
  <c r="I906" i="7"/>
  <c r="I907" i="7"/>
  <c r="I908" i="7"/>
  <c r="I909" i="7"/>
  <c r="I910" i="7"/>
  <c r="I911" i="7"/>
  <c r="I912" i="7"/>
  <c r="I913" i="7"/>
  <c r="I914" i="7"/>
  <c r="I915" i="7"/>
  <c r="I916" i="7"/>
  <c r="I917" i="7"/>
  <c r="I918" i="7"/>
  <c r="I919" i="7"/>
  <c r="I920" i="7"/>
  <c r="I921" i="7"/>
  <c r="I922" i="7"/>
  <c r="I923" i="7"/>
  <c r="I924" i="7"/>
  <c r="I925" i="7"/>
  <c r="I926" i="7"/>
  <c r="I927" i="7"/>
  <c r="I928" i="7"/>
  <c r="I929" i="7"/>
  <c r="I930" i="7"/>
  <c r="I931" i="7"/>
  <c r="I932" i="7"/>
  <c r="I933" i="7"/>
  <c r="I934" i="7"/>
  <c r="I935" i="7"/>
  <c r="I936" i="7"/>
  <c r="I937" i="7"/>
  <c r="I938" i="7"/>
  <c r="I939" i="7"/>
  <c r="I940" i="7"/>
  <c r="I941" i="7"/>
  <c r="I942" i="7"/>
  <c r="I943" i="7"/>
  <c r="I944" i="7"/>
  <c r="I945" i="7"/>
  <c r="I946" i="7"/>
  <c r="I947" i="7"/>
  <c r="I948" i="7"/>
  <c r="I949" i="7"/>
  <c r="I950" i="7"/>
  <c r="I951" i="7"/>
  <c r="I952" i="7"/>
  <c r="I953" i="7"/>
  <c r="I954" i="7"/>
  <c r="I955" i="7"/>
  <c r="I956" i="7"/>
  <c r="I957" i="7"/>
  <c r="I958" i="7"/>
  <c r="I959" i="7"/>
  <c r="I960" i="7"/>
  <c r="I961" i="7"/>
  <c r="I962" i="7"/>
  <c r="I963" i="7"/>
  <c r="I964" i="7"/>
  <c r="I965" i="7"/>
  <c r="I966" i="7"/>
  <c r="I967" i="7"/>
  <c r="I968" i="7"/>
  <c r="I969" i="7"/>
  <c r="I970" i="7"/>
  <c r="I971" i="7"/>
  <c r="I972" i="7"/>
  <c r="I973" i="7"/>
  <c r="I974" i="7"/>
  <c r="I975" i="7"/>
  <c r="I976" i="7"/>
  <c r="I977" i="7"/>
  <c r="I978" i="7"/>
  <c r="I979" i="7"/>
  <c r="I980" i="7"/>
  <c r="I981" i="7"/>
  <c r="I982" i="7"/>
  <c r="I983" i="7"/>
  <c r="I984" i="7"/>
  <c r="I985" i="7"/>
  <c r="I986" i="7"/>
  <c r="I987" i="7"/>
  <c r="I988" i="7"/>
  <c r="I989" i="7"/>
  <c r="I990" i="7"/>
  <c r="I991" i="7"/>
  <c r="I992" i="7"/>
  <c r="I993" i="7"/>
  <c r="I994" i="7"/>
  <c r="I995" i="7"/>
  <c r="I996" i="7"/>
  <c r="I997" i="7"/>
  <c r="I998" i="7"/>
  <c r="I999" i="7"/>
  <c r="I1000" i="7"/>
  <c r="I1001" i="7"/>
  <c r="I1002" i="7"/>
  <c r="I1003" i="7"/>
  <c r="I1004" i="7"/>
  <c r="I1005" i="7"/>
  <c r="I1006" i="7"/>
  <c r="I1007" i="7"/>
  <c r="I1008" i="7"/>
  <c r="I1009" i="7"/>
  <c r="I1010" i="7"/>
  <c r="I1011" i="7"/>
  <c r="I1012" i="7"/>
  <c r="I1013" i="7"/>
  <c r="I1014" i="7"/>
  <c r="I1015" i="7"/>
  <c r="I1016" i="7"/>
  <c r="I1017" i="7"/>
  <c r="I1018" i="7"/>
  <c r="I1019" i="7"/>
  <c r="I1020" i="7"/>
  <c r="I1021" i="7"/>
  <c r="I1022" i="7"/>
  <c r="I1023" i="7"/>
  <c r="I1024" i="7"/>
  <c r="I1025" i="7"/>
  <c r="I1026" i="7"/>
  <c r="I1027" i="7"/>
  <c r="I1028" i="7"/>
  <c r="I1029" i="7"/>
  <c r="I1030" i="7"/>
  <c r="I1031" i="7"/>
  <c r="I1032" i="7"/>
  <c r="I1033" i="7"/>
  <c r="I1034" i="7"/>
  <c r="I1035" i="7"/>
  <c r="I1036" i="7"/>
  <c r="I1037" i="7"/>
  <c r="I1038" i="7"/>
  <c r="I1039" i="7"/>
  <c r="I1040" i="7"/>
  <c r="I1041" i="7"/>
  <c r="I1042" i="7"/>
  <c r="I1043" i="7"/>
  <c r="I1044" i="7"/>
  <c r="I1045" i="7"/>
  <c r="I1046" i="7"/>
  <c r="I1047" i="7"/>
  <c r="I1048" i="7"/>
  <c r="I1049" i="7"/>
  <c r="I1050" i="7"/>
  <c r="I1051" i="7"/>
  <c r="I1052" i="7"/>
  <c r="I1053" i="7"/>
  <c r="I1054" i="7"/>
  <c r="I1055" i="7"/>
  <c r="I1056" i="7"/>
  <c r="I1057" i="7"/>
  <c r="I1058" i="7"/>
  <c r="I1059" i="7"/>
  <c r="I1060" i="7"/>
  <c r="I1061" i="7"/>
  <c r="I1062" i="7"/>
  <c r="I1063" i="7"/>
  <c r="I1064" i="7"/>
  <c r="I1065" i="7"/>
  <c r="I1066" i="7"/>
  <c r="I1067" i="7"/>
  <c r="I1068" i="7"/>
  <c r="I1069" i="7"/>
  <c r="I1070" i="7"/>
  <c r="I1071" i="7"/>
  <c r="I1072" i="7"/>
  <c r="I1073" i="7"/>
  <c r="I1074" i="7"/>
  <c r="I1075" i="7"/>
  <c r="I1076" i="7"/>
  <c r="I1077" i="7"/>
  <c r="I1078" i="7"/>
  <c r="I1079" i="7"/>
  <c r="I1080" i="7"/>
  <c r="I1081" i="7"/>
  <c r="I1082" i="7"/>
  <c r="I1083" i="7"/>
  <c r="I1084" i="7"/>
  <c r="I1085" i="7"/>
  <c r="I1086" i="7"/>
  <c r="I1087" i="7"/>
  <c r="I1088" i="7"/>
  <c r="I1089" i="7"/>
  <c r="I1090" i="7"/>
  <c r="I1091" i="7"/>
  <c r="I1092" i="7"/>
  <c r="I1093" i="7"/>
  <c r="I1094" i="7"/>
  <c r="I1095" i="7"/>
  <c r="I1096" i="7"/>
  <c r="I1097" i="7"/>
  <c r="I1098" i="7"/>
  <c r="I1099" i="7"/>
  <c r="I1100" i="7"/>
  <c r="I1101" i="7"/>
  <c r="I1102" i="7"/>
  <c r="I1103" i="7"/>
  <c r="I1104" i="7"/>
  <c r="I1105" i="7"/>
  <c r="I1106" i="7"/>
  <c r="I1107" i="7"/>
  <c r="I1108" i="7"/>
  <c r="I1109" i="7"/>
  <c r="I1110" i="7"/>
  <c r="I1111" i="7"/>
  <c r="I1112" i="7"/>
  <c r="I1113" i="7"/>
  <c r="I1114" i="7"/>
  <c r="I1115" i="7"/>
  <c r="I1116" i="7"/>
  <c r="I1117" i="7"/>
  <c r="I1118" i="7"/>
  <c r="I1119" i="7"/>
  <c r="I1120" i="7"/>
  <c r="I1121" i="7"/>
  <c r="I1122" i="7"/>
  <c r="I1123" i="7"/>
  <c r="I1124" i="7"/>
  <c r="I1125" i="7"/>
  <c r="I1126" i="7"/>
  <c r="I1127" i="7"/>
  <c r="I1128" i="7"/>
  <c r="I1129" i="7"/>
  <c r="I1130" i="7"/>
  <c r="I1131" i="7"/>
  <c r="I1132" i="7"/>
  <c r="I1133" i="7"/>
  <c r="I1134" i="7"/>
  <c r="I1135" i="7"/>
  <c r="I1136" i="7"/>
  <c r="I1137" i="7"/>
  <c r="I1138" i="7"/>
  <c r="I1139" i="7"/>
  <c r="I1140" i="7"/>
  <c r="I1141" i="7"/>
  <c r="I1142" i="7"/>
  <c r="I1143" i="7"/>
  <c r="I1144" i="7"/>
  <c r="I1145" i="7"/>
  <c r="I1146" i="7"/>
  <c r="I1147" i="7"/>
  <c r="I1148" i="7"/>
  <c r="I1149" i="7"/>
  <c r="I1150" i="7"/>
  <c r="I1151" i="7"/>
  <c r="I1152" i="7"/>
  <c r="I1153" i="7"/>
  <c r="I1154" i="7"/>
  <c r="I1155" i="7"/>
  <c r="I1156" i="7"/>
  <c r="I1157" i="7"/>
  <c r="I1158" i="7"/>
  <c r="I1159" i="7"/>
  <c r="I1160" i="7"/>
  <c r="I1161" i="7"/>
  <c r="I1162" i="7"/>
  <c r="I1163" i="7"/>
  <c r="I1164" i="7"/>
  <c r="I1165" i="7"/>
  <c r="I1166" i="7"/>
  <c r="I1167" i="7"/>
  <c r="I1168" i="7"/>
  <c r="I1169" i="7"/>
  <c r="I1170" i="7"/>
  <c r="I1171" i="7"/>
  <c r="I1172" i="7"/>
  <c r="I1173" i="7"/>
  <c r="I1174" i="7"/>
  <c r="I1175" i="7"/>
  <c r="I1176" i="7"/>
  <c r="I1177" i="7"/>
  <c r="I1178" i="7"/>
  <c r="I1179" i="7"/>
  <c r="I1180" i="7"/>
  <c r="I1181" i="7"/>
  <c r="I1182" i="7"/>
  <c r="I1183" i="7"/>
  <c r="I1184" i="7"/>
  <c r="I1185" i="7"/>
  <c r="I1186" i="7"/>
  <c r="I1187" i="7"/>
  <c r="I1188" i="7"/>
  <c r="I1189" i="7"/>
  <c r="I1190" i="7"/>
  <c r="I1191" i="7"/>
  <c r="I1192" i="7"/>
  <c r="I1193" i="7"/>
  <c r="I1194" i="7"/>
  <c r="I1195" i="7"/>
  <c r="I1196" i="7"/>
  <c r="I1197" i="7"/>
  <c r="I1198" i="7"/>
  <c r="I1199" i="7"/>
  <c r="I1200" i="7"/>
  <c r="I1201" i="7"/>
  <c r="I1202" i="7"/>
  <c r="I1203" i="7"/>
  <c r="I1204" i="7"/>
  <c r="I1205" i="7"/>
  <c r="I1206" i="7"/>
  <c r="I1207" i="7"/>
  <c r="I1208" i="7"/>
  <c r="I1209" i="7"/>
  <c r="I1210" i="7"/>
  <c r="I1211" i="7"/>
  <c r="I1212" i="7"/>
  <c r="I1213" i="7"/>
  <c r="I1214" i="7"/>
  <c r="I1215" i="7"/>
  <c r="I1216" i="7"/>
  <c r="I1217" i="7"/>
  <c r="I1218" i="7"/>
  <c r="I1219" i="7"/>
  <c r="I1220" i="7"/>
  <c r="I1221" i="7"/>
  <c r="I1222" i="7"/>
  <c r="I1223" i="7"/>
  <c r="I1224" i="7"/>
  <c r="I1225" i="7"/>
  <c r="I1226" i="7"/>
  <c r="I1227" i="7"/>
  <c r="I1228" i="7"/>
  <c r="I1229" i="7"/>
  <c r="I1230" i="7"/>
  <c r="I1231" i="7"/>
  <c r="I1232" i="7"/>
  <c r="I1233" i="7"/>
  <c r="I1234" i="7"/>
  <c r="I1235" i="7"/>
  <c r="I1236" i="7"/>
  <c r="I1237" i="7"/>
  <c r="I1238" i="7"/>
  <c r="I1239" i="7"/>
  <c r="I1240" i="7"/>
  <c r="I1241" i="7"/>
  <c r="I1242" i="7"/>
  <c r="I1243" i="7"/>
  <c r="I1244" i="7"/>
  <c r="I1245" i="7"/>
  <c r="I1246" i="7"/>
  <c r="I1247" i="7"/>
  <c r="I1248" i="7"/>
  <c r="I1249" i="7"/>
  <c r="I1250" i="7"/>
  <c r="I1251" i="7"/>
  <c r="I1252" i="7"/>
  <c r="I1253" i="7"/>
  <c r="I1254" i="7"/>
  <c r="I1255" i="7"/>
  <c r="I1256" i="7"/>
  <c r="I1257" i="7"/>
  <c r="I1258" i="7"/>
  <c r="I1259" i="7"/>
  <c r="I1260" i="7"/>
  <c r="I1261" i="7"/>
  <c r="I1262" i="7"/>
  <c r="I1263" i="7"/>
  <c r="I1264" i="7"/>
  <c r="I1265" i="7"/>
  <c r="I1266" i="7"/>
  <c r="I1267" i="7"/>
  <c r="I1268" i="7"/>
  <c r="I1269" i="7"/>
  <c r="I1270" i="7"/>
  <c r="I1271" i="7"/>
  <c r="I1272" i="7"/>
  <c r="I1273" i="7"/>
  <c r="I1274" i="7"/>
  <c r="I1275" i="7"/>
  <c r="I1276" i="7"/>
  <c r="I1277" i="7"/>
  <c r="I1278" i="7"/>
  <c r="I1279" i="7"/>
  <c r="I1280" i="7"/>
  <c r="I1281" i="7"/>
  <c r="I1282" i="7"/>
  <c r="I1283" i="7"/>
  <c r="I1284" i="7"/>
  <c r="I1285" i="7"/>
  <c r="I1286" i="7"/>
  <c r="I1287" i="7"/>
  <c r="I1288" i="7"/>
  <c r="I1289" i="7"/>
  <c r="I1290" i="7"/>
  <c r="I1291" i="7"/>
  <c r="I1292" i="7"/>
  <c r="I1293" i="7"/>
  <c r="I1294" i="7"/>
  <c r="I1295" i="7"/>
  <c r="I1296" i="7"/>
  <c r="I1297" i="7"/>
  <c r="I1298" i="7"/>
  <c r="I1299" i="7"/>
  <c r="I1300" i="7"/>
  <c r="I1301" i="7"/>
  <c r="I1302" i="7"/>
  <c r="I1303" i="7"/>
  <c r="I1304" i="7"/>
  <c r="I1305" i="7"/>
  <c r="I1306" i="7"/>
  <c r="I1307" i="7"/>
  <c r="I1308" i="7"/>
  <c r="I1309" i="7"/>
  <c r="I1310" i="7"/>
  <c r="I1311" i="7"/>
  <c r="I1312" i="7"/>
  <c r="I1313" i="7"/>
  <c r="I1314" i="7"/>
  <c r="I1315" i="7"/>
  <c r="I1316" i="7"/>
  <c r="I1317" i="7"/>
  <c r="I1318" i="7"/>
  <c r="I1319" i="7"/>
  <c r="I1320" i="7"/>
  <c r="I1321" i="7"/>
  <c r="I1322" i="7"/>
  <c r="I1323" i="7"/>
  <c r="I1324" i="7"/>
  <c r="I1325" i="7"/>
  <c r="I1326" i="7"/>
  <c r="I1327" i="7"/>
  <c r="I1328" i="7"/>
  <c r="I1329" i="7"/>
  <c r="I1330" i="7"/>
  <c r="I1331" i="7"/>
  <c r="I1332" i="7"/>
  <c r="I1333" i="7"/>
  <c r="I1334" i="7"/>
  <c r="I1335" i="7"/>
  <c r="I1336" i="7"/>
  <c r="I1337" i="7"/>
  <c r="I1338" i="7"/>
  <c r="I1339" i="7"/>
  <c r="I1340" i="7"/>
  <c r="I1341" i="7"/>
  <c r="I1342" i="7"/>
  <c r="I1343" i="7"/>
  <c r="I1344" i="7"/>
  <c r="I1345" i="7"/>
  <c r="I1346" i="7"/>
  <c r="I1347" i="7"/>
  <c r="I1348" i="7"/>
  <c r="I1349" i="7"/>
  <c r="I1350" i="7"/>
  <c r="I1351" i="7"/>
  <c r="I1352" i="7"/>
  <c r="I1353" i="7"/>
  <c r="I1354" i="7"/>
  <c r="I1355" i="7"/>
  <c r="I1356" i="7"/>
  <c r="I1357" i="7"/>
  <c r="I1358" i="7"/>
  <c r="I1359" i="7"/>
  <c r="I1360" i="7"/>
  <c r="I1361" i="7"/>
  <c r="I1362" i="7"/>
  <c r="I1363" i="7"/>
  <c r="I1364" i="7"/>
  <c r="I1365" i="7"/>
  <c r="I1366" i="7"/>
  <c r="I1367" i="7"/>
  <c r="I1368" i="7"/>
  <c r="I1369" i="7"/>
  <c r="I1370" i="7"/>
  <c r="I1371" i="7"/>
  <c r="I1372" i="7"/>
  <c r="I1373" i="7"/>
  <c r="I1374" i="7"/>
  <c r="I1375" i="7"/>
  <c r="I1376" i="7"/>
  <c r="I1377" i="7"/>
  <c r="I1378" i="7"/>
  <c r="I1379" i="7"/>
  <c r="I1380" i="7"/>
  <c r="I1381" i="7"/>
  <c r="I1382" i="7"/>
  <c r="I1383" i="7"/>
  <c r="I1384" i="7"/>
  <c r="I1385" i="7"/>
  <c r="I1386" i="7"/>
  <c r="I1387" i="7"/>
  <c r="I1388" i="7"/>
  <c r="I1389" i="7"/>
  <c r="I1390" i="7"/>
  <c r="I1391" i="7"/>
  <c r="I1392" i="7"/>
  <c r="I1393" i="7"/>
  <c r="I1394" i="7"/>
  <c r="I1395" i="7"/>
  <c r="I1396" i="7"/>
  <c r="I1397" i="7"/>
  <c r="I1398" i="7"/>
  <c r="I1399" i="7"/>
  <c r="I1400" i="7"/>
  <c r="I1401" i="7"/>
  <c r="I1402" i="7"/>
  <c r="I1403" i="7"/>
  <c r="I1404" i="7"/>
  <c r="I1405" i="7"/>
  <c r="I1406" i="7"/>
  <c r="I1407" i="7"/>
  <c r="I1408" i="7"/>
  <c r="I1409" i="7"/>
  <c r="I1410" i="7"/>
  <c r="I1411" i="7"/>
  <c r="I1412" i="7"/>
  <c r="I1413" i="7"/>
  <c r="I1414" i="7"/>
  <c r="I1415" i="7"/>
  <c r="I1416" i="7"/>
  <c r="I1417" i="7"/>
  <c r="I1418" i="7"/>
  <c r="I1419" i="7"/>
  <c r="I1420" i="7"/>
  <c r="I1421" i="7"/>
  <c r="I1422" i="7"/>
  <c r="I1423" i="7"/>
  <c r="I1424" i="7"/>
  <c r="I1425" i="7"/>
  <c r="I1426" i="7"/>
  <c r="I1427" i="7"/>
  <c r="I1428" i="7"/>
  <c r="I1429" i="7"/>
  <c r="I1430" i="7"/>
  <c r="I1431" i="7"/>
  <c r="I1432" i="7"/>
  <c r="I1433" i="7"/>
  <c r="I1434" i="7"/>
  <c r="I1435" i="7"/>
  <c r="I1436" i="7"/>
  <c r="I1437" i="7"/>
  <c r="I1438" i="7"/>
  <c r="I1439" i="7"/>
  <c r="I1440" i="7"/>
  <c r="I1441" i="7"/>
  <c r="I1442" i="7"/>
  <c r="I1443" i="7"/>
  <c r="I1444" i="7"/>
  <c r="I1445" i="7"/>
  <c r="I1446" i="7"/>
  <c r="I1447" i="7"/>
  <c r="I1448" i="7"/>
  <c r="I1449" i="7"/>
  <c r="I1450" i="7"/>
  <c r="I1451" i="7"/>
  <c r="I1452" i="7"/>
  <c r="I1453" i="7"/>
  <c r="I1454" i="7"/>
  <c r="I1455" i="7"/>
  <c r="I1456" i="7"/>
  <c r="I1457" i="7"/>
  <c r="I1458" i="7"/>
  <c r="I1459" i="7"/>
  <c r="I1460" i="7"/>
  <c r="I1461" i="7"/>
  <c r="I1462" i="7"/>
  <c r="I1463" i="7"/>
  <c r="I1464" i="7"/>
  <c r="I1465" i="7"/>
  <c r="I1466" i="7"/>
  <c r="I1467" i="7"/>
  <c r="I1468" i="7"/>
  <c r="I1469" i="7"/>
  <c r="I1470" i="7"/>
  <c r="I1471" i="7"/>
  <c r="I1472" i="7"/>
  <c r="I1473" i="7"/>
  <c r="I1474" i="7"/>
  <c r="I1475" i="7"/>
  <c r="I1476" i="7"/>
  <c r="I1477" i="7"/>
  <c r="I1478" i="7"/>
  <c r="I1479" i="7"/>
  <c r="I1480" i="7"/>
  <c r="I1481" i="7"/>
  <c r="I1482" i="7"/>
  <c r="I1483" i="7"/>
  <c r="I1484" i="7"/>
  <c r="I1485" i="7"/>
  <c r="I1486" i="7"/>
  <c r="I1487" i="7"/>
  <c r="I1488" i="7"/>
  <c r="I1489" i="7"/>
  <c r="I1490" i="7"/>
  <c r="I1491" i="7"/>
  <c r="I1492" i="7"/>
  <c r="I1493" i="7"/>
  <c r="I1494" i="7"/>
  <c r="I1495" i="7"/>
  <c r="I1496" i="7"/>
  <c r="I1497" i="7"/>
  <c r="I1498" i="7"/>
  <c r="I1499" i="7"/>
  <c r="I1500" i="7"/>
  <c r="I1501" i="7"/>
  <c r="I1502" i="7"/>
  <c r="I1503" i="7"/>
  <c r="I1504" i="7"/>
  <c r="I1505" i="7"/>
  <c r="I1506" i="7"/>
  <c r="I1507" i="7"/>
  <c r="I1508" i="7"/>
  <c r="I1509" i="7"/>
  <c r="I1510" i="7"/>
  <c r="I1511" i="7"/>
  <c r="I1512" i="7"/>
  <c r="I1513" i="7"/>
  <c r="I1514" i="7"/>
  <c r="I1515" i="7"/>
  <c r="I1516" i="7"/>
  <c r="I1517" i="7"/>
  <c r="I1518" i="7"/>
  <c r="I1519" i="7"/>
  <c r="I1520" i="7"/>
  <c r="I1521" i="7"/>
  <c r="I1522" i="7"/>
  <c r="I1523" i="7"/>
  <c r="I1524" i="7"/>
  <c r="I1525" i="7"/>
  <c r="B4" i="7"/>
  <c r="E4" i="7"/>
  <c r="CA7" i="10" l="1"/>
  <c r="CH41" i="10"/>
  <c r="CJ40" i="10"/>
  <c r="R40" i="10" s="1"/>
  <c r="BQ10" i="10"/>
  <c r="BP10" i="10" s="1"/>
  <c r="BU4" i="10"/>
  <c r="BT3" i="10"/>
  <c r="CP5" i="10"/>
  <c r="CD8" i="10"/>
  <c r="CE8" i="10"/>
  <c r="CC16" i="10"/>
  <c r="AB32" i="8"/>
  <c r="AB33" i="8"/>
  <c r="AB23" i="8"/>
  <c r="AB27" i="8"/>
  <c r="AB25" i="8"/>
  <c r="AB24" i="8"/>
  <c r="AB37" i="8"/>
  <c r="AB38" i="8"/>
  <c r="AB28" i="8"/>
  <c r="AB41" i="8"/>
  <c r="AB30" i="8"/>
  <c r="AB20" i="8"/>
  <c r="AB42" i="8"/>
  <c r="AB21" i="8"/>
  <c r="AB40" i="8"/>
  <c r="AB34" i="8"/>
  <c r="AB19" i="8"/>
  <c r="AB36" i="8"/>
  <c r="AB31" i="8"/>
  <c r="AB26" i="8"/>
  <c r="AB22" i="8"/>
  <c r="AB39" i="8"/>
  <c r="AB35" i="8"/>
  <c r="AB29" i="8"/>
  <c r="BB7" i="7"/>
  <c r="BB8" i="7" s="1"/>
  <c r="AN142" i="7"/>
  <c r="AN130" i="7"/>
  <c r="AM142" i="7"/>
  <c r="AM130" i="7"/>
  <c r="AL142" i="7"/>
  <c r="AL130" i="7"/>
  <c r="AK142" i="7"/>
  <c r="AK130" i="7"/>
  <c r="AI142" i="7"/>
  <c r="AI130" i="7"/>
  <c r="AH142" i="7"/>
  <c r="AH130" i="7"/>
  <c r="C50" i="7"/>
  <c r="G50" i="7" s="1"/>
  <c r="C74" i="7"/>
  <c r="G74" i="7" s="1"/>
  <c r="C44" i="7"/>
  <c r="C68" i="7"/>
  <c r="G68" i="7" s="1"/>
  <c r="C38" i="7"/>
  <c r="C62" i="7"/>
  <c r="G62" i="7" s="1"/>
  <c r="C56" i="7"/>
  <c r="G56" i="7" s="1"/>
  <c r="C80" i="7"/>
  <c r="G80" i="7" s="1"/>
  <c r="C86" i="7"/>
  <c r="G86" i="7" s="1"/>
  <c r="C92" i="7"/>
  <c r="G92" i="7" s="1"/>
  <c r="C98" i="7"/>
  <c r="G98" i="7" s="1"/>
  <c r="C104" i="7"/>
  <c r="G104" i="7" s="1"/>
  <c r="C110" i="7"/>
  <c r="G110" i="7" s="1"/>
  <c r="C116" i="7"/>
  <c r="G116" i="7" s="1"/>
  <c r="C122" i="7"/>
  <c r="G122" i="7" s="1"/>
  <c r="C55" i="7"/>
  <c r="G55" i="7" s="1"/>
  <c r="C61" i="7"/>
  <c r="G61" i="7" s="1"/>
  <c r="C67" i="7"/>
  <c r="G67" i="7" s="1"/>
  <c r="C73" i="7"/>
  <c r="G73" i="7" s="1"/>
  <c r="C79" i="7"/>
  <c r="G79" i="7" s="1"/>
  <c r="C85" i="7"/>
  <c r="G85" i="7" s="1"/>
  <c r="C91" i="7"/>
  <c r="G91" i="7" s="1"/>
  <c r="C97" i="7"/>
  <c r="G97" i="7" s="1"/>
  <c r="C103" i="7"/>
  <c r="G103" i="7" s="1"/>
  <c r="C109" i="7"/>
  <c r="G109" i="7" s="1"/>
  <c r="C115" i="7"/>
  <c r="G115" i="7" s="1"/>
  <c r="C121" i="7"/>
  <c r="G121" i="7" s="1"/>
  <c r="C127" i="7"/>
  <c r="G127" i="7" s="1"/>
  <c r="C36" i="7"/>
  <c r="C42" i="7"/>
  <c r="C48" i="7"/>
  <c r="G48" i="7" s="1"/>
  <c r="C54" i="7"/>
  <c r="G54" i="7" s="1"/>
  <c r="C60" i="7"/>
  <c r="G60" i="7" s="1"/>
  <c r="C66" i="7"/>
  <c r="G66" i="7" s="1"/>
  <c r="C72" i="7"/>
  <c r="G72" i="7" s="1"/>
  <c r="C78" i="7"/>
  <c r="G78" i="7" s="1"/>
  <c r="C84" i="7"/>
  <c r="G84" i="7" s="1"/>
  <c r="C90" i="7"/>
  <c r="G90" i="7" s="1"/>
  <c r="C96" i="7"/>
  <c r="G96" i="7" s="1"/>
  <c r="C102" i="7"/>
  <c r="G102" i="7" s="1"/>
  <c r="C108" i="7"/>
  <c r="G108" i="7" s="1"/>
  <c r="C114" i="7"/>
  <c r="G114" i="7" s="1"/>
  <c r="C120" i="7"/>
  <c r="G120" i="7" s="1"/>
  <c r="C126" i="7"/>
  <c r="G126" i="7" s="1"/>
  <c r="C41" i="7"/>
  <c r="C47" i="7"/>
  <c r="G47" i="7" s="1"/>
  <c r="C53" i="7"/>
  <c r="G53" i="7" s="1"/>
  <c r="C59" i="7"/>
  <c r="G59" i="7" s="1"/>
  <c r="C65" i="7"/>
  <c r="G65" i="7" s="1"/>
  <c r="C71" i="7"/>
  <c r="G71" i="7" s="1"/>
  <c r="C77" i="7"/>
  <c r="G77" i="7" s="1"/>
  <c r="C83" i="7"/>
  <c r="G83" i="7" s="1"/>
  <c r="C89" i="7"/>
  <c r="G89" i="7" s="1"/>
  <c r="C95" i="7"/>
  <c r="G95" i="7" s="1"/>
  <c r="C101" i="7"/>
  <c r="G101" i="7" s="1"/>
  <c r="C107" i="7"/>
  <c r="G107" i="7" s="1"/>
  <c r="C113" i="7"/>
  <c r="G113" i="7" s="1"/>
  <c r="C119" i="7"/>
  <c r="G119" i="7" s="1"/>
  <c r="C125" i="7"/>
  <c r="G125" i="7" s="1"/>
  <c r="C40" i="7"/>
  <c r="C46" i="7"/>
  <c r="C52" i="7"/>
  <c r="G52" i="7" s="1"/>
  <c r="C58" i="7"/>
  <c r="G58" i="7" s="1"/>
  <c r="C64" i="7"/>
  <c r="G64" i="7" s="1"/>
  <c r="C70" i="7"/>
  <c r="G70" i="7" s="1"/>
  <c r="C76" i="7"/>
  <c r="G76" i="7" s="1"/>
  <c r="C82" i="7"/>
  <c r="G82" i="7" s="1"/>
  <c r="C88" i="7"/>
  <c r="G88" i="7" s="1"/>
  <c r="C94" i="7"/>
  <c r="G94" i="7" s="1"/>
  <c r="C100" i="7"/>
  <c r="G100" i="7" s="1"/>
  <c r="C106" i="7"/>
  <c r="G106" i="7" s="1"/>
  <c r="C112" i="7"/>
  <c r="G112" i="7" s="1"/>
  <c r="C118" i="7"/>
  <c r="G118" i="7" s="1"/>
  <c r="C124" i="7"/>
  <c r="G124" i="7" s="1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L4" i="7"/>
  <c r="BK4" i="7"/>
  <c r="BJ4" i="7"/>
  <c r="BI4" i="7"/>
  <c r="BH4" i="7"/>
  <c r="BG4" i="7"/>
  <c r="AO1" i="7"/>
  <c r="S4" i="7"/>
  <c r="AA4" i="7"/>
  <c r="BV4" i="10" l="1"/>
  <c r="BU3" i="10"/>
  <c r="CH42" i="10"/>
  <c r="CJ42" i="10" s="1"/>
  <c r="R42" i="10" s="1"/>
  <c r="CJ41" i="10"/>
  <c r="R41" i="10" s="1"/>
  <c r="BQ11" i="10"/>
  <c r="BP11" i="10" s="1"/>
  <c r="CJ8" i="10"/>
  <c r="R8" i="10" s="1"/>
  <c r="CE9" i="10"/>
  <c r="CJ9" i="10" s="1"/>
  <c r="R9" i="10" s="1"/>
  <c r="CI8" i="10"/>
  <c r="Q8" i="10" s="1"/>
  <c r="CD9" i="10"/>
  <c r="CQ5" i="10"/>
  <c r="CC22" i="10"/>
  <c r="BD6" i="7"/>
  <c r="BD7" i="7"/>
  <c r="BD8" i="7"/>
  <c r="BD17" i="7"/>
  <c r="BD18" i="7"/>
  <c r="BD19" i="7"/>
  <c r="BD20" i="7"/>
  <c r="BD21" i="7"/>
  <c r="BD10" i="7"/>
  <c r="BD22" i="7"/>
  <c r="BD23" i="7"/>
  <c r="BD24" i="7"/>
  <c r="BD16" i="7"/>
  <c r="BD13" i="7"/>
  <c r="BD14" i="7"/>
  <c r="BD15" i="7"/>
  <c r="BB9" i="7"/>
  <c r="BB10" i="7" s="1"/>
  <c r="BB11" i="7" s="1"/>
  <c r="T4" i="7"/>
  <c r="U4" i="7" s="1"/>
  <c r="V4" i="7" s="1"/>
  <c r="W4" i="7" s="1"/>
  <c r="X4" i="7" s="1"/>
  <c r="AB4" i="7"/>
  <c r="AC4" i="7" s="1"/>
  <c r="AD4" i="7" s="1"/>
  <c r="AE4" i="7" s="1"/>
  <c r="AF4" i="7" s="1"/>
  <c r="C5" i="7"/>
  <c r="BS2" i="6"/>
  <c r="BU2" i="6"/>
  <c r="BV2" i="6"/>
  <c r="BW2" i="6"/>
  <c r="AF3" i="6"/>
  <c r="BR3" i="6"/>
  <c r="BU3" i="6"/>
  <c r="BV3" i="6"/>
  <c r="BW3" i="6"/>
  <c r="BL4" i="6"/>
  <c r="BL5" i="6" s="1"/>
  <c r="BM6" i="6" s="1"/>
  <c r="C5" i="6"/>
  <c r="D5" i="6"/>
  <c r="E5" i="6"/>
  <c r="F5" i="6"/>
  <c r="G5" i="6"/>
  <c r="H5" i="6"/>
  <c r="I5" i="6"/>
  <c r="J5" i="6"/>
  <c r="K5" i="6"/>
  <c r="L5" i="6"/>
  <c r="M5" i="6"/>
  <c r="N5" i="6"/>
  <c r="O5" i="6"/>
  <c r="P5" i="6"/>
  <c r="Q5" i="6"/>
  <c r="R5" i="6"/>
  <c r="S5" i="6"/>
  <c r="T5" i="6"/>
  <c r="U5" i="6"/>
  <c r="V5" i="6"/>
  <c r="W5" i="6"/>
  <c r="X5" i="6"/>
  <c r="Y5" i="6"/>
  <c r="AG5" i="6"/>
  <c r="AW5" i="6"/>
  <c r="AW6" i="6" s="1"/>
  <c r="AW7" i="6" s="1"/>
  <c r="BD5" i="6"/>
  <c r="BD6" i="6" s="1"/>
  <c r="BD7" i="6" s="1"/>
  <c r="BD8" i="6" s="1"/>
  <c r="BD9" i="6" s="1"/>
  <c r="BJ5" i="6"/>
  <c r="BN5" i="6"/>
  <c r="AG6" i="6"/>
  <c r="BJ6" i="6"/>
  <c r="BL6" i="6"/>
  <c r="AG7" i="6"/>
  <c r="BJ7" i="6"/>
  <c r="BL7" i="6"/>
  <c r="AG8" i="6"/>
  <c r="BJ8" i="6"/>
  <c r="BL8" i="6"/>
  <c r="AG9" i="6"/>
  <c r="BJ9" i="6"/>
  <c r="BL9" i="6"/>
  <c r="U10" i="6"/>
  <c r="V10" i="6"/>
  <c r="AG10" i="6"/>
  <c r="BD10" i="6"/>
  <c r="BJ10" i="6"/>
  <c r="BL10" i="6"/>
  <c r="T11" i="6"/>
  <c r="U11" i="6"/>
  <c r="V11" i="6"/>
  <c r="AG11" i="6"/>
  <c r="BD11" i="6"/>
  <c r="BJ11" i="6"/>
  <c r="BL11" i="6"/>
  <c r="R12" i="6"/>
  <c r="S12" i="6"/>
  <c r="T12" i="6"/>
  <c r="U12" i="6"/>
  <c r="V12" i="6"/>
  <c r="AG12" i="6"/>
  <c r="BD12" i="6"/>
  <c r="BD13" i="6" s="1"/>
  <c r="BD14" i="6" s="1"/>
  <c r="BD15" i="6" s="1"/>
  <c r="BD16" i="6" s="1"/>
  <c r="BD17" i="6" s="1"/>
  <c r="BD18" i="6" s="1"/>
  <c r="BD19" i="6" s="1"/>
  <c r="BD20" i="6" s="1"/>
  <c r="BD21" i="6" s="1"/>
  <c r="BD22" i="6" s="1"/>
  <c r="BJ12" i="6"/>
  <c r="BL12" i="6"/>
  <c r="R13" i="6"/>
  <c r="S13" i="6"/>
  <c r="T13" i="6"/>
  <c r="U13" i="6"/>
  <c r="V13" i="6"/>
  <c r="W13" i="6"/>
  <c r="AG13" i="6"/>
  <c r="BJ13" i="6"/>
  <c r="BL13" i="6"/>
  <c r="R14" i="6"/>
  <c r="S14" i="6"/>
  <c r="T14" i="6"/>
  <c r="U14" i="6"/>
  <c r="V14" i="6"/>
  <c r="W14" i="6"/>
  <c r="AG14" i="6"/>
  <c r="BJ14" i="6"/>
  <c r="BL14" i="6"/>
  <c r="S15" i="6"/>
  <c r="T15" i="6"/>
  <c r="U15" i="6"/>
  <c r="V15" i="6"/>
  <c r="W15" i="6"/>
  <c r="AG15" i="6"/>
  <c r="BJ15" i="6"/>
  <c r="BL15" i="6"/>
  <c r="S16" i="6"/>
  <c r="T16" i="6"/>
  <c r="U16" i="6"/>
  <c r="V16" i="6"/>
  <c r="W16" i="6"/>
  <c r="AG16" i="6"/>
  <c r="BJ16" i="6"/>
  <c r="BL16" i="6"/>
  <c r="S17" i="6"/>
  <c r="T17" i="6"/>
  <c r="U17" i="6"/>
  <c r="V17" i="6"/>
  <c r="AG17" i="6"/>
  <c r="BJ17" i="6"/>
  <c r="BL17" i="6"/>
  <c r="S18" i="6"/>
  <c r="T18" i="6"/>
  <c r="U18" i="6"/>
  <c r="V18" i="6"/>
  <c r="AG18" i="6"/>
  <c r="BJ18" i="6"/>
  <c r="BL18" i="6"/>
  <c r="S19" i="6"/>
  <c r="T19" i="6"/>
  <c r="U19" i="6"/>
  <c r="AG19" i="6"/>
  <c r="BJ19" i="6"/>
  <c r="BL19" i="6"/>
  <c r="T20" i="6"/>
  <c r="AG20" i="6"/>
  <c r="BJ20" i="6"/>
  <c r="BL20" i="6"/>
  <c r="AG21" i="6"/>
  <c r="BJ21" i="6"/>
  <c r="BL21" i="6"/>
  <c r="AG22" i="6"/>
  <c r="BJ22" i="6"/>
  <c r="BL22" i="6"/>
  <c r="D23" i="6"/>
  <c r="AG23" i="6"/>
  <c r="BD23" i="6"/>
  <c r="BD24" i="6" s="1"/>
  <c r="BD25" i="6" s="1"/>
  <c r="BD26" i="6" s="1"/>
  <c r="BD27" i="6" s="1"/>
  <c r="BD28" i="6" s="1"/>
  <c r="BD29" i="6" s="1"/>
  <c r="BD30" i="6" s="1"/>
  <c r="BD31" i="6" s="1"/>
  <c r="BD32" i="6" s="1"/>
  <c r="BD33" i="6" s="1"/>
  <c r="BD34" i="6" s="1"/>
  <c r="BD35" i="6" s="1"/>
  <c r="BD36" i="6" s="1"/>
  <c r="BD37" i="6" s="1"/>
  <c r="BD38" i="6" s="1"/>
  <c r="BD39" i="6" s="1"/>
  <c r="BD40" i="6" s="1"/>
  <c r="BD41" i="6" s="1"/>
  <c r="BJ23" i="6"/>
  <c r="BL23" i="6"/>
  <c r="D24" i="6"/>
  <c r="AG24" i="6"/>
  <c r="BJ24" i="6"/>
  <c r="BL24" i="6"/>
  <c r="D25" i="6"/>
  <c r="AG25" i="6"/>
  <c r="BJ25" i="6"/>
  <c r="BL25" i="6"/>
  <c r="D26" i="6"/>
  <c r="E26" i="6"/>
  <c r="AG26" i="6"/>
  <c r="BJ26" i="6"/>
  <c r="BL26" i="6"/>
  <c r="C27" i="6"/>
  <c r="D27" i="6"/>
  <c r="E27" i="6"/>
  <c r="F27" i="6"/>
  <c r="AG27" i="6"/>
  <c r="BJ27" i="6"/>
  <c r="BL27" i="6"/>
  <c r="C28" i="6"/>
  <c r="D28" i="6"/>
  <c r="E28" i="6"/>
  <c r="F28" i="6"/>
  <c r="AG28" i="6"/>
  <c r="BJ28" i="6"/>
  <c r="BL28" i="6"/>
  <c r="C29" i="6"/>
  <c r="D29" i="6"/>
  <c r="AG29" i="6"/>
  <c r="BJ29" i="6"/>
  <c r="BL29" i="6"/>
  <c r="C30" i="6"/>
  <c r="D30" i="6"/>
  <c r="AG30" i="6"/>
  <c r="BJ30" i="6"/>
  <c r="BL30" i="6"/>
  <c r="AG31" i="6"/>
  <c r="BJ31" i="6"/>
  <c r="BL31" i="6"/>
  <c r="AG32" i="6"/>
  <c r="BJ32" i="6"/>
  <c r="BL32" i="6"/>
  <c r="AG33" i="6"/>
  <c r="BJ33" i="6"/>
  <c r="BL33" i="6"/>
  <c r="AG34" i="6"/>
  <c r="BJ34" i="6"/>
  <c r="BL34" i="6"/>
  <c r="AG35" i="6"/>
  <c r="BJ35" i="6"/>
  <c r="BL35" i="6"/>
  <c r="AG36" i="6"/>
  <c r="BJ36" i="6"/>
  <c r="BL36" i="6"/>
  <c r="AG37" i="6"/>
  <c r="BJ37" i="6"/>
  <c r="BL37" i="6"/>
  <c r="AG38" i="6"/>
  <c r="BJ38" i="6"/>
  <c r="BL38" i="6"/>
  <c r="AG39" i="6"/>
  <c r="BJ39" i="6"/>
  <c r="BL39" i="6"/>
  <c r="AG40" i="6"/>
  <c r="BJ40" i="6"/>
  <c r="BL40" i="6"/>
  <c r="AG41" i="6"/>
  <c r="BJ41" i="6"/>
  <c r="BL41" i="6"/>
  <c r="BM41" i="6"/>
  <c r="AG42" i="6"/>
  <c r="BD42" i="6"/>
  <c r="BJ42" i="6"/>
  <c r="BL42" i="6"/>
  <c r="BJ43" i="6"/>
  <c r="BL43" i="6"/>
  <c r="BB44" i="6"/>
  <c r="BJ44" i="6"/>
  <c r="BL44" i="6"/>
  <c r="BM44" i="6" s="1"/>
  <c r="BB45" i="6"/>
  <c r="BB48" i="6" s="1"/>
  <c r="BJ45" i="6"/>
  <c r="BL45" i="6"/>
  <c r="BB46" i="6"/>
  <c r="BJ46" i="6"/>
  <c r="BL46" i="6"/>
  <c r="BB47" i="6"/>
  <c r="BJ47" i="6"/>
  <c r="BL47" i="6"/>
  <c r="AK48" i="6"/>
  <c r="BJ48" i="6"/>
  <c r="BL48" i="6"/>
  <c r="AA49" i="6"/>
  <c r="AD49" i="6"/>
  <c r="BJ49" i="6"/>
  <c r="BL49" i="6"/>
  <c r="AA50" i="6"/>
  <c r="AD50" i="6"/>
  <c r="BJ50" i="6"/>
  <c r="BL50" i="6"/>
  <c r="AA51" i="6"/>
  <c r="BP3" i="6" s="1"/>
  <c r="AX51" i="6" s="1"/>
  <c r="AI51" i="6"/>
  <c r="BJ51" i="6"/>
  <c r="BL51" i="6"/>
  <c r="BM51" i="6" s="1"/>
  <c r="AA52" i="6"/>
  <c r="AS52" i="6"/>
  <c r="AS53" i="6" s="1"/>
  <c r="BJ52" i="6"/>
  <c r="BL52" i="6"/>
  <c r="BJ53" i="6"/>
  <c r="BL53" i="6"/>
  <c r="BM53" i="6" s="1"/>
  <c r="BJ54" i="6"/>
  <c r="BL54" i="6"/>
  <c r="AA55" i="6"/>
  <c r="BJ55" i="6"/>
  <c r="BL55" i="6"/>
  <c r="BJ56" i="6"/>
  <c r="BL56" i="6"/>
  <c r="BM57" i="6" s="1"/>
  <c r="BJ57" i="6"/>
  <c r="BL57" i="6"/>
  <c r="BJ58" i="6"/>
  <c r="BL58" i="6"/>
  <c r="BJ59" i="6"/>
  <c r="BL59" i="6"/>
  <c r="BM59" i="6" s="1"/>
  <c r="BJ60" i="6"/>
  <c r="BL60" i="6"/>
  <c r="BJ61" i="6"/>
  <c r="BL61" i="6"/>
  <c r="AS62" i="6"/>
  <c r="AS63" i="6" s="1"/>
  <c r="AS64" i="6" s="1"/>
  <c r="AS65" i="6" s="1"/>
  <c r="BJ62" i="6"/>
  <c r="BL62" i="6"/>
  <c r="BJ63" i="6"/>
  <c r="BL63" i="6"/>
  <c r="BM63" i="6" s="1"/>
  <c r="BJ64" i="6"/>
  <c r="BL64" i="6"/>
  <c r="BJ65" i="6"/>
  <c r="BL65" i="6"/>
  <c r="BJ66" i="6"/>
  <c r="BL66" i="6"/>
  <c r="BJ67" i="6"/>
  <c r="BL67" i="6"/>
  <c r="BM67" i="6" s="1"/>
  <c r="BJ68" i="6"/>
  <c r="BL68" i="6"/>
  <c r="BJ69" i="6"/>
  <c r="BL69" i="6"/>
  <c r="BJ70" i="6"/>
  <c r="BL70" i="6"/>
  <c r="BM70" i="6"/>
  <c r="BJ71" i="6"/>
  <c r="BL71" i="6"/>
  <c r="BJ72" i="6"/>
  <c r="BL72" i="6"/>
  <c r="BJ73" i="6"/>
  <c r="BL73" i="6"/>
  <c r="BM73" i="6"/>
  <c r="BJ74" i="6"/>
  <c r="BL74" i="6"/>
  <c r="BJ75" i="6"/>
  <c r="BL75" i="6"/>
  <c r="BJ76" i="6"/>
  <c r="BL76" i="6"/>
  <c r="BM77" i="6" s="1"/>
  <c r="BM76" i="6"/>
  <c r="BN77" i="6" s="1"/>
  <c r="BJ77" i="6"/>
  <c r="BL77" i="6"/>
  <c r="BJ78" i="6"/>
  <c r="BL78" i="6"/>
  <c r="BJ79" i="6"/>
  <c r="BL79" i="6"/>
  <c r="BM80" i="6" s="1"/>
  <c r="BJ80" i="6"/>
  <c r="BL80" i="6"/>
  <c r="BJ81" i="6"/>
  <c r="BL81" i="6"/>
  <c r="BJ82" i="6"/>
  <c r="BL82" i="6"/>
  <c r="BM83" i="6" s="1"/>
  <c r="B83" i="6"/>
  <c r="BJ83" i="6"/>
  <c r="BL83" i="6"/>
  <c r="B84" i="6"/>
  <c r="C84" i="6"/>
  <c r="C93" i="6" s="1"/>
  <c r="D84" i="6"/>
  <c r="E84" i="6"/>
  <c r="F84" i="6"/>
  <c r="G84" i="6"/>
  <c r="H84" i="6"/>
  <c r="H90" i="6" s="1"/>
  <c r="I84" i="6"/>
  <c r="I88" i="6" s="1"/>
  <c r="J84" i="6"/>
  <c r="K84" i="6"/>
  <c r="L84" i="6"/>
  <c r="M84" i="6"/>
  <c r="N84" i="6"/>
  <c r="N85" i="6" s="1"/>
  <c r="O84" i="6"/>
  <c r="P84" i="6"/>
  <c r="Q84" i="6"/>
  <c r="R84" i="6"/>
  <c r="R85" i="6" s="1"/>
  <c r="S84" i="6"/>
  <c r="S90" i="6" s="1"/>
  <c r="T84" i="6"/>
  <c r="T90" i="6" s="1"/>
  <c r="U84" i="6"/>
  <c r="U88" i="6" s="1"/>
  <c r="V84" i="6"/>
  <c r="W84" i="6"/>
  <c r="X84" i="6"/>
  <c r="Y84" i="6"/>
  <c r="BJ84" i="6"/>
  <c r="BL84" i="6"/>
  <c r="B85" i="6"/>
  <c r="D85" i="6" s="1"/>
  <c r="E85" i="6"/>
  <c r="K85" i="6"/>
  <c r="P85" i="6"/>
  <c r="Q85" i="6"/>
  <c r="BJ85" i="6"/>
  <c r="BL85" i="6"/>
  <c r="BM85" i="6" s="1"/>
  <c r="B86" i="6"/>
  <c r="L86" i="6"/>
  <c r="M86" i="6"/>
  <c r="BJ86" i="6"/>
  <c r="BL86" i="6"/>
  <c r="B87" i="6"/>
  <c r="K87" i="6" s="1"/>
  <c r="F87" i="6"/>
  <c r="R87" i="6"/>
  <c r="V87" i="6"/>
  <c r="BJ87" i="6"/>
  <c r="BL87" i="6"/>
  <c r="B88" i="6"/>
  <c r="C88" i="6" s="1"/>
  <c r="E88" i="6"/>
  <c r="F88" i="6"/>
  <c r="J88" i="6"/>
  <c r="K88" i="6"/>
  <c r="N88" i="6"/>
  <c r="O88" i="6"/>
  <c r="P88" i="6"/>
  <c r="Q88" i="6"/>
  <c r="V88" i="6"/>
  <c r="BJ88" i="6"/>
  <c r="BL88" i="6"/>
  <c r="BM89" i="6" s="1"/>
  <c r="B89" i="6"/>
  <c r="E89" i="6"/>
  <c r="F89" i="6"/>
  <c r="G89" i="6"/>
  <c r="X89" i="6"/>
  <c r="Y89" i="6"/>
  <c r="BJ89" i="6"/>
  <c r="BL89" i="6"/>
  <c r="B90" i="6"/>
  <c r="C90" i="6"/>
  <c r="F90" i="6"/>
  <c r="G90" i="6"/>
  <c r="J90" i="6"/>
  <c r="M90" i="6"/>
  <c r="N90" i="6"/>
  <c r="R90" i="6"/>
  <c r="V90" i="6"/>
  <c r="Y90" i="6"/>
  <c r="BJ90" i="6"/>
  <c r="BL90" i="6"/>
  <c r="B91" i="6"/>
  <c r="C91" i="6" s="1"/>
  <c r="D91" i="6"/>
  <c r="I91" i="6"/>
  <c r="K91" i="6"/>
  <c r="N91" i="6"/>
  <c r="BJ91" i="6"/>
  <c r="BL91" i="6"/>
  <c r="B92" i="6"/>
  <c r="E92" i="6" s="1"/>
  <c r="X92" i="6"/>
  <c r="Y92" i="6"/>
  <c r="BJ92" i="6"/>
  <c r="BL92" i="6"/>
  <c r="B93" i="6"/>
  <c r="F93" i="6" s="1"/>
  <c r="G93" i="6"/>
  <c r="H93" i="6"/>
  <c r="I93" i="6"/>
  <c r="J93" i="6"/>
  <c r="M93" i="6"/>
  <c r="N93" i="6"/>
  <c r="O93" i="6"/>
  <c r="R93" i="6"/>
  <c r="S93" i="6"/>
  <c r="V93" i="6"/>
  <c r="BJ93" i="6"/>
  <c r="BL93" i="6"/>
  <c r="BM93" i="6" s="1"/>
  <c r="B94" i="6"/>
  <c r="Q94" i="6" s="1"/>
  <c r="E94" i="6"/>
  <c r="F94" i="6"/>
  <c r="K94" i="6"/>
  <c r="O94" i="6"/>
  <c r="W94" i="6"/>
  <c r="BJ94" i="6"/>
  <c r="BL94" i="6"/>
  <c r="BM94" i="6" s="1"/>
  <c r="B95" i="6"/>
  <c r="F95" i="6" s="1"/>
  <c r="E95" i="6"/>
  <c r="G95" i="6"/>
  <c r="H95" i="6"/>
  <c r="J95" i="6"/>
  <c r="Q95" i="6"/>
  <c r="R95" i="6"/>
  <c r="T95" i="6"/>
  <c r="X95" i="6"/>
  <c r="Y95" i="6"/>
  <c r="BJ95" i="6"/>
  <c r="BL95" i="6"/>
  <c r="B96" i="6"/>
  <c r="C96" i="6" s="1"/>
  <c r="S96" i="6"/>
  <c r="BJ96" i="6"/>
  <c r="BL96" i="6"/>
  <c r="BM96" i="6"/>
  <c r="B97" i="6"/>
  <c r="D97" i="6" s="1"/>
  <c r="O97" i="6"/>
  <c r="X97" i="6"/>
  <c r="BJ97" i="6"/>
  <c r="BL97" i="6"/>
  <c r="B98" i="6"/>
  <c r="F98" i="6" s="1"/>
  <c r="L98" i="6"/>
  <c r="R98" i="6"/>
  <c r="T98" i="6"/>
  <c r="V98" i="6"/>
  <c r="Y98" i="6"/>
  <c r="BJ98" i="6"/>
  <c r="BL98" i="6"/>
  <c r="B99" i="6"/>
  <c r="D99" i="6"/>
  <c r="F99" i="6"/>
  <c r="R99" i="6"/>
  <c r="S99" i="6"/>
  <c r="BJ99" i="6"/>
  <c r="BL99" i="6"/>
  <c r="BM99" i="6" s="1"/>
  <c r="B100" i="6"/>
  <c r="C100" i="6" s="1"/>
  <c r="BJ100" i="6"/>
  <c r="BL100" i="6"/>
  <c r="B101" i="6"/>
  <c r="F101" i="6" s="1"/>
  <c r="V101" i="6"/>
  <c r="BJ101" i="6"/>
  <c r="BL101" i="6"/>
  <c r="B102" i="6"/>
  <c r="BJ102" i="6"/>
  <c r="BL102" i="6"/>
  <c r="BM102" i="6" s="1"/>
  <c r="B103" i="6"/>
  <c r="V103" i="6"/>
  <c r="BJ103" i="6"/>
  <c r="BL103" i="6"/>
  <c r="B104" i="6"/>
  <c r="E104" i="6" s="1"/>
  <c r="I104" i="6"/>
  <c r="S104" i="6"/>
  <c r="T104" i="6"/>
  <c r="U104" i="6"/>
  <c r="V104" i="6"/>
  <c r="BJ104" i="6"/>
  <c r="BL104" i="6"/>
  <c r="B105" i="6"/>
  <c r="I105" i="6" s="1"/>
  <c r="G105" i="6"/>
  <c r="P105" i="6"/>
  <c r="T105" i="6"/>
  <c r="U105" i="6"/>
  <c r="BJ105" i="6"/>
  <c r="BL105" i="6"/>
  <c r="B106" i="6"/>
  <c r="P106" i="6" s="1"/>
  <c r="C106" i="6"/>
  <c r="E106" i="6"/>
  <c r="H106" i="6"/>
  <c r="I106" i="6"/>
  <c r="L106" i="6"/>
  <c r="O106" i="6"/>
  <c r="T106" i="6"/>
  <c r="U106" i="6"/>
  <c r="V106" i="6"/>
  <c r="BJ106" i="6"/>
  <c r="BL106" i="6"/>
  <c r="BM106" i="6"/>
  <c r="B107" i="6"/>
  <c r="D107" i="6" s="1"/>
  <c r="R107" i="6"/>
  <c r="BJ107" i="6"/>
  <c r="BL107" i="6"/>
  <c r="BM107" i="6"/>
  <c r="B108" i="6"/>
  <c r="N108" i="6" s="1"/>
  <c r="K108" i="6"/>
  <c r="Y108" i="6"/>
  <c r="BJ108" i="6"/>
  <c r="BL108" i="6"/>
  <c r="B109" i="6"/>
  <c r="C109" i="6" s="1"/>
  <c r="I109" i="6"/>
  <c r="K109" i="6"/>
  <c r="L109" i="6"/>
  <c r="N109" i="6"/>
  <c r="BJ109" i="6"/>
  <c r="BL109" i="6"/>
  <c r="B110" i="6"/>
  <c r="G110" i="6" s="1"/>
  <c r="W110" i="6"/>
  <c r="BJ110" i="6"/>
  <c r="BL110" i="6"/>
  <c r="B111" i="6"/>
  <c r="D111" i="6" s="1"/>
  <c r="I111" i="6"/>
  <c r="M111" i="6"/>
  <c r="O111" i="6"/>
  <c r="P111" i="6"/>
  <c r="S111" i="6"/>
  <c r="X111" i="6"/>
  <c r="BJ111" i="6"/>
  <c r="BL111" i="6"/>
  <c r="B112" i="6"/>
  <c r="D112" i="6" s="1"/>
  <c r="G112" i="6"/>
  <c r="W112" i="6"/>
  <c r="BJ112" i="6"/>
  <c r="BL112" i="6"/>
  <c r="BM112" i="6"/>
  <c r="B113" i="6"/>
  <c r="R113" i="6"/>
  <c r="BJ113" i="6"/>
  <c r="BL113" i="6"/>
  <c r="BM113" i="6" s="1"/>
  <c r="B114" i="6"/>
  <c r="C114" i="6" s="1"/>
  <c r="D114" i="6"/>
  <c r="F114" i="6"/>
  <c r="G114" i="6"/>
  <c r="P114" i="6"/>
  <c r="S114" i="6"/>
  <c r="T114" i="6"/>
  <c r="U114" i="6"/>
  <c r="X114" i="6"/>
  <c r="BJ114" i="6"/>
  <c r="BL114" i="6"/>
  <c r="B115" i="6"/>
  <c r="C115" i="6" s="1"/>
  <c r="E115" i="6"/>
  <c r="F115" i="6"/>
  <c r="I115" i="6"/>
  <c r="K115" i="6"/>
  <c r="L115" i="6"/>
  <c r="N115" i="6"/>
  <c r="O115" i="6"/>
  <c r="Q115" i="6"/>
  <c r="R115" i="6"/>
  <c r="X115" i="6"/>
  <c r="BJ115" i="6"/>
  <c r="BL115" i="6"/>
  <c r="BM115" i="6"/>
  <c r="B116" i="6"/>
  <c r="Q116" i="6" s="1"/>
  <c r="BJ116" i="6"/>
  <c r="BL116" i="6"/>
  <c r="B117" i="6"/>
  <c r="I117" i="6" s="1"/>
  <c r="I37" i="6" s="1"/>
  <c r="F117" i="6"/>
  <c r="F37" i="6" s="1"/>
  <c r="V117" i="6"/>
  <c r="BJ117" i="6"/>
  <c r="BL117" i="6"/>
  <c r="B118" i="6"/>
  <c r="C118" i="6" s="1"/>
  <c r="H118" i="6"/>
  <c r="L118" i="6"/>
  <c r="L38" i="6" s="1"/>
  <c r="N118" i="6"/>
  <c r="N38" i="6" s="1"/>
  <c r="O118" i="6"/>
  <c r="O38" i="6" s="1"/>
  <c r="U118" i="6"/>
  <c r="BJ118" i="6"/>
  <c r="BL118" i="6"/>
  <c r="B119" i="6"/>
  <c r="D119" i="6" s="1"/>
  <c r="Q119" i="6"/>
  <c r="Q39" i="6" s="1"/>
  <c r="BJ119" i="6"/>
  <c r="BL119" i="6"/>
  <c r="BM120" i="6" s="1"/>
  <c r="BM119" i="6"/>
  <c r="B120" i="6"/>
  <c r="M120" i="6" s="1"/>
  <c r="S120" i="6"/>
  <c r="BJ120" i="6"/>
  <c r="BL120" i="6"/>
  <c r="BJ121" i="6"/>
  <c r="BL121" i="6"/>
  <c r="BM121" i="6" s="1"/>
  <c r="BJ122" i="6"/>
  <c r="BL122" i="6"/>
  <c r="BJ123" i="6"/>
  <c r="BL123" i="6"/>
  <c r="BJ124" i="6"/>
  <c r="BL124" i="6"/>
  <c r="BM124" i="6" s="1"/>
  <c r="BJ125" i="6"/>
  <c r="BL125" i="6"/>
  <c r="BJ126" i="6"/>
  <c r="BL126" i="6"/>
  <c r="BJ127" i="6"/>
  <c r="BL127" i="6"/>
  <c r="BJ128" i="6"/>
  <c r="BL128" i="6"/>
  <c r="BM128" i="6"/>
  <c r="BJ129" i="6"/>
  <c r="BL129" i="6"/>
  <c r="BJ130" i="6"/>
  <c r="BL130" i="6"/>
  <c r="BM130" i="6"/>
  <c r="BJ131" i="6"/>
  <c r="BL131" i="6"/>
  <c r="BM131" i="6" s="1"/>
  <c r="BJ132" i="6"/>
  <c r="BL132" i="6"/>
  <c r="BJ133" i="6"/>
  <c r="BL133" i="6"/>
  <c r="BJ134" i="6"/>
  <c r="BL134" i="6"/>
  <c r="BM134" i="6" s="1"/>
  <c r="BJ135" i="6"/>
  <c r="BL135" i="6"/>
  <c r="BJ136" i="6"/>
  <c r="BL136" i="6"/>
  <c r="BM137" i="6" s="1"/>
  <c r="BJ137" i="6"/>
  <c r="BL137" i="6"/>
  <c r="BJ138" i="6"/>
  <c r="BL138" i="6"/>
  <c r="BM138" i="6" s="1"/>
  <c r="BJ139" i="6"/>
  <c r="BL139" i="6"/>
  <c r="BM139" i="6" s="1"/>
  <c r="BJ140" i="6"/>
  <c r="BL140" i="6"/>
  <c r="BJ141" i="6"/>
  <c r="BL141" i="6"/>
  <c r="BM141" i="6" s="1"/>
  <c r="BJ142" i="6"/>
  <c r="BL142" i="6"/>
  <c r="BJ143" i="6"/>
  <c r="BL143" i="6"/>
  <c r="BJ144" i="6"/>
  <c r="BL144" i="6"/>
  <c r="BM144" i="6" s="1"/>
  <c r="BJ145" i="6"/>
  <c r="BL145" i="6"/>
  <c r="BJ146" i="6"/>
  <c r="BL146" i="6"/>
  <c r="BM146" i="6" s="1"/>
  <c r="BJ147" i="6"/>
  <c r="BL147" i="6"/>
  <c r="BJ148" i="6"/>
  <c r="BL148" i="6"/>
  <c r="BM148" i="6"/>
  <c r="BJ149" i="6"/>
  <c r="BL149" i="6"/>
  <c r="BM149" i="6" s="1"/>
  <c r="BJ150" i="6"/>
  <c r="BL150" i="6"/>
  <c r="BJ151" i="6"/>
  <c r="BL151" i="6"/>
  <c r="BM152" i="6" s="1"/>
  <c r="BJ152" i="6"/>
  <c r="BL152" i="6"/>
  <c r="BJ153" i="6"/>
  <c r="BL153" i="6"/>
  <c r="BM153" i="6" s="1"/>
  <c r="BJ154" i="6"/>
  <c r="BL154" i="6"/>
  <c r="BM154" i="6" s="1"/>
  <c r="BJ155" i="6"/>
  <c r="BL155" i="6"/>
  <c r="BJ156" i="6"/>
  <c r="BL156" i="6"/>
  <c r="BJ157" i="6"/>
  <c r="BL157" i="6"/>
  <c r="BJ158" i="6"/>
  <c r="BL158" i="6"/>
  <c r="BJ159" i="6"/>
  <c r="BL159" i="6"/>
  <c r="BJ160" i="6"/>
  <c r="BL160" i="6"/>
  <c r="BJ161" i="6"/>
  <c r="BL161" i="6"/>
  <c r="BJ162" i="6"/>
  <c r="BL162" i="6"/>
  <c r="BM163" i="6" s="1"/>
  <c r="BJ163" i="6"/>
  <c r="BL163" i="6"/>
  <c r="BJ164" i="6"/>
  <c r="BL164" i="6"/>
  <c r="BJ165" i="6"/>
  <c r="BL165" i="6"/>
  <c r="BJ166" i="6"/>
  <c r="BL166" i="6"/>
  <c r="BM166" i="6"/>
  <c r="BJ167" i="6"/>
  <c r="BL167" i="6"/>
  <c r="BM167" i="6" s="1"/>
  <c r="BJ168" i="6"/>
  <c r="BL168" i="6"/>
  <c r="BJ169" i="6"/>
  <c r="BL169" i="6"/>
  <c r="BM169" i="6" s="1"/>
  <c r="BJ170" i="6"/>
  <c r="BL170" i="6"/>
  <c r="BM170" i="6" s="1"/>
  <c r="BJ171" i="6"/>
  <c r="BL171" i="6"/>
  <c r="BJ172" i="6"/>
  <c r="BL172" i="6"/>
  <c r="BM173" i="6" s="1"/>
  <c r="BJ173" i="6"/>
  <c r="BL173" i="6"/>
  <c r="BJ174" i="6"/>
  <c r="BL174" i="6"/>
  <c r="BJ175" i="6"/>
  <c r="BL175" i="6"/>
  <c r="BM175" i="6" s="1"/>
  <c r="BJ176" i="6"/>
  <c r="BL176" i="6"/>
  <c r="BJ177" i="6"/>
  <c r="BL177" i="6"/>
  <c r="BJ178" i="6"/>
  <c r="BL178" i="6"/>
  <c r="BJ179" i="6"/>
  <c r="BL179" i="6"/>
  <c r="BM179" i="6"/>
  <c r="BJ180" i="6"/>
  <c r="BL180" i="6"/>
  <c r="BJ181" i="6"/>
  <c r="BL181" i="6"/>
  <c r="BJ182" i="6"/>
  <c r="BL182" i="6"/>
  <c r="BM182" i="6" s="1"/>
  <c r="BJ183" i="6"/>
  <c r="BL183" i="6"/>
  <c r="BJ184" i="6"/>
  <c r="BL184" i="6"/>
  <c r="BJ185" i="6"/>
  <c r="BL185" i="6"/>
  <c r="BM186" i="6" s="1"/>
  <c r="BM185" i="6"/>
  <c r="BJ186" i="6"/>
  <c r="BL186" i="6"/>
  <c r="BJ187" i="6"/>
  <c r="BL187" i="6"/>
  <c r="BJ188" i="6"/>
  <c r="BL188" i="6"/>
  <c r="BJ189" i="6"/>
  <c r="BL189" i="6"/>
  <c r="BJ190" i="6"/>
  <c r="BL190" i="6"/>
  <c r="BJ191" i="6"/>
  <c r="BL191" i="6"/>
  <c r="BJ192" i="6"/>
  <c r="BL192" i="6"/>
  <c r="BM192" i="6"/>
  <c r="BJ193" i="6"/>
  <c r="BL193" i="6"/>
  <c r="BM193" i="6" s="1"/>
  <c r="BJ194" i="6"/>
  <c r="BL194" i="6"/>
  <c r="BJ195" i="6"/>
  <c r="BL195" i="6"/>
  <c r="BJ196" i="6"/>
  <c r="BL196" i="6"/>
  <c r="BM196" i="6" s="1"/>
  <c r="BJ197" i="6"/>
  <c r="BL197" i="6"/>
  <c r="BJ198" i="6"/>
  <c r="BL198" i="6"/>
  <c r="BM198" i="6" s="1"/>
  <c r="BJ199" i="6"/>
  <c r="BL199" i="6"/>
  <c r="BM199" i="6" s="1"/>
  <c r="BJ200" i="6"/>
  <c r="BL200" i="6"/>
  <c r="BJ201" i="6"/>
  <c r="BL201" i="6"/>
  <c r="BJ202" i="6"/>
  <c r="BL202" i="6"/>
  <c r="BM202" i="6"/>
  <c r="BJ203" i="6"/>
  <c r="BL203" i="6"/>
  <c r="BM203" i="6" s="1"/>
  <c r="BJ204" i="6"/>
  <c r="BL204" i="6"/>
  <c r="BJ205" i="6"/>
  <c r="BL205" i="6"/>
  <c r="BM205" i="6" s="1"/>
  <c r="BJ206" i="6"/>
  <c r="BL206" i="6"/>
  <c r="BJ207" i="6"/>
  <c r="BL207" i="6"/>
  <c r="BJ208" i="6"/>
  <c r="BL208" i="6"/>
  <c r="BM208" i="6" s="1"/>
  <c r="BJ209" i="6"/>
  <c r="BL209" i="6"/>
  <c r="BM209" i="6" s="1"/>
  <c r="BJ210" i="6"/>
  <c r="BL210" i="6"/>
  <c r="BM211" i="6" s="1"/>
  <c r="BJ211" i="6"/>
  <c r="BL211" i="6"/>
  <c r="BJ212" i="6"/>
  <c r="BL212" i="6"/>
  <c r="BM212" i="6" s="1"/>
  <c r="BJ213" i="6"/>
  <c r="BL213" i="6"/>
  <c r="BJ214" i="6"/>
  <c r="BL214" i="6"/>
  <c r="BJ215" i="6"/>
  <c r="BL215" i="6"/>
  <c r="BM215" i="6"/>
  <c r="BJ216" i="6"/>
  <c r="BL216" i="6"/>
  <c r="BJ217" i="6"/>
  <c r="BL217" i="6"/>
  <c r="BJ218" i="6"/>
  <c r="BL218" i="6"/>
  <c r="BJ219" i="6"/>
  <c r="BL219" i="6"/>
  <c r="BJ220" i="6"/>
  <c r="BL220" i="6"/>
  <c r="BM220" i="6"/>
  <c r="BJ221" i="6"/>
  <c r="BL221" i="6"/>
  <c r="BM221" i="6" s="1"/>
  <c r="BJ222" i="6"/>
  <c r="BL222" i="6"/>
  <c r="BJ223" i="6"/>
  <c r="BL223" i="6"/>
  <c r="BJ224" i="6"/>
  <c r="BL224" i="6"/>
  <c r="BJ225" i="6"/>
  <c r="BL225" i="6"/>
  <c r="BM225" i="6"/>
  <c r="BJ226" i="6"/>
  <c r="BL226" i="6"/>
  <c r="BJ227" i="6"/>
  <c r="BL227" i="6"/>
  <c r="BJ228" i="6"/>
  <c r="BL228" i="6"/>
  <c r="BJ229" i="6"/>
  <c r="BL229" i="6"/>
  <c r="BJ230" i="6"/>
  <c r="BL230" i="6"/>
  <c r="BJ231" i="6"/>
  <c r="BL231" i="6"/>
  <c r="BJ232" i="6"/>
  <c r="BL232" i="6"/>
  <c r="BM232" i="6"/>
  <c r="BJ233" i="6"/>
  <c r="BL233" i="6"/>
  <c r="BJ234" i="6"/>
  <c r="BL234" i="6"/>
  <c r="BJ235" i="6"/>
  <c r="BL235" i="6"/>
  <c r="BJ236" i="6"/>
  <c r="BL236" i="6"/>
  <c r="BJ237" i="6"/>
  <c r="BL237" i="6"/>
  <c r="BJ238" i="6"/>
  <c r="BL238" i="6"/>
  <c r="BJ239" i="6"/>
  <c r="BL239" i="6"/>
  <c r="BJ240" i="6"/>
  <c r="BL240" i="6"/>
  <c r="BJ241" i="6"/>
  <c r="BL241" i="6"/>
  <c r="BM241" i="6"/>
  <c r="BJ242" i="6"/>
  <c r="BL242" i="6"/>
  <c r="BJ243" i="6"/>
  <c r="BL243" i="6"/>
  <c r="BJ244" i="6"/>
  <c r="BL244" i="6"/>
  <c r="BM244" i="6" s="1"/>
  <c r="BJ245" i="6"/>
  <c r="BL245" i="6"/>
  <c r="BJ246" i="6"/>
  <c r="BL246" i="6"/>
  <c r="BJ247" i="6"/>
  <c r="BL247" i="6"/>
  <c r="BJ248" i="6"/>
  <c r="BL248" i="6"/>
  <c r="BJ249" i="6"/>
  <c r="BL249" i="6"/>
  <c r="BM249" i="6" s="1"/>
  <c r="BJ250" i="6"/>
  <c r="BL250" i="6"/>
  <c r="BJ251" i="6"/>
  <c r="BL251" i="6"/>
  <c r="BJ252" i="6"/>
  <c r="BL252" i="6"/>
  <c r="BJ253" i="6"/>
  <c r="BL253" i="6"/>
  <c r="BM253" i="6" s="1"/>
  <c r="BJ254" i="6"/>
  <c r="BL254" i="6"/>
  <c r="BJ255" i="6"/>
  <c r="BL255" i="6"/>
  <c r="BJ256" i="6"/>
  <c r="BL256" i="6"/>
  <c r="BM256" i="6" s="1"/>
  <c r="BJ257" i="6"/>
  <c r="BL257" i="6"/>
  <c r="BJ258" i="6"/>
  <c r="BL258" i="6"/>
  <c r="BJ259" i="6"/>
  <c r="BL259" i="6"/>
  <c r="BJ260" i="6"/>
  <c r="BL260" i="6"/>
  <c r="BJ261" i="6"/>
  <c r="BL261" i="6"/>
  <c r="BJ262" i="6"/>
  <c r="BL262" i="6"/>
  <c r="BJ263" i="6"/>
  <c r="BL263" i="6"/>
  <c r="BJ264" i="6"/>
  <c r="BL264" i="6"/>
  <c r="BM265" i="6" s="1"/>
  <c r="BJ265" i="6"/>
  <c r="BL265" i="6"/>
  <c r="BJ266" i="6"/>
  <c r="BL266" i="6"/>
  <c r="BJ267" i="6"/>
  <c r="BL267" i="6"/>
  <c r="BJ268" i="6"/>
  <c r="BL268" i="6"/>
  <c r="BM268" i="6" s="1"/>
  <c r="BJ269" i="6"/>
  <c r="BL269" i="6"/>
  <c r="BJ270" i="6"/>
  <c r="BL270" i="6"/>
  <c r="BJ271" i="6"/>
  <c r="BL271" i="6"/>
  <c r="BM271" i="6" s="1"/>
  <c r="BJ272" i="6"/>
  <c r="BL272" i="6"/>
  <c r="BM273" i="6" s="1"/>
  <c r="BJ273" i="6"/>
  <c r="BL273" i="6"/>
  <c r="BJ274" i="6"/>
  <c r="BL274" i="6"/>
  <c r="BJ275" i="6"/>
  <c r="BL275" i="6"/>
  <c r="BJ276" i="6"/>
  <c r="BL276" i="6"/>
  <c r="BM276" i="6"/>
  <c r="BJ277" i="6"/>
  <c r="BL277" i="6"/>
  <c r="BM277" i="6" s="1"/>
  <c r="BJ278" i="6"/>
  <c r="BL278" i="6"/>
  <c r="BJ279" i="6"/>
  <c r="BL279" i="6"/>
  <c r="BM279" i="6"/>
  <c r="BJ280" i="6"/>
  <c r="BL280" i="6"/>
  <c r="BM280" i="6" s="1"/>
  <c r="BJ281" i="6"/>
  <c r="BL281" i="6"/>
  <c r="BJ282" i="6"/>
  <c r="BL282" i="6"/>
  <c r="BJ283" i="6"/>
  <c r="BL283" i="6"/>
  <c r="BJ284" i="6"/>
  <c r="BL284" i="6"/>
  <c r="BJ285" i="6"/>
  <c r="BL285" i="6"/>
  <c r="BJ286" i="6"/>
  <c r="BL286" i="6"/>
  <c r="BM286" i="6"/>
  <c r="BJ287" i="6"/>
  <c r="BL287" i="6"/>
  <c r="BJ288" i="6"/>
  <c r="BL288" i="6"/>
  <c r="BJ289" i="6"/>
  <c r="BL289" i="6"/>
  <c r="BM289" i="6" s="1"/>
  <c r="BJ290" i="6"/>
  <c r="BL290" i="6"/>
  <c r="BM291" i="6" s="1"/>
  <c r="BJ291" i="6"/>
  <c r="BL291" i="6"/>
  <c r="BJ292" i="6"/>
  <c r="BL292" i="6"/>
  <c r="BJ293" i="6"/>
  <c r="BL293" i="6"/>
  <c r="BJ294" i="6"/>
  <c r="BL294" i="6"/>
  <c r="BM294" i="6" s="1"/>
  <c r="BJ295" i="6"/>
  <c r="BL295" i="6"/>
  <c r="BM295" i="6" s="1"/>
  <c r="BJ296" i="6"/>
  <c r="BL296" i="6"/>
  <c r="BJ297" i="6"/>
  <c r="BL297" i="6"/>
  <c r="BM297" i="6"/>
  <c r="BJ298" i="6"/>
  <c r="BL298" i="6"/>
  <c r="BJ299" i="6"/>
  <c r="BL299" i="6"/>
  <c r="BJ300" i="6"/>
  <c r="BL300" i="6"/>
  <c r="BJ301" i="6"/>
  <c r="BL301" i="6"/>
  <c r="BJ302" i="6"/>
  <c r="BL302" i="6"/>
  <c r="BJ303" i="6"/>
  <c r="BL303" i="6"/>
  <c r="BJ304" i="6"/>
  <c r="BL304" i="6"/>
  <c r="BM304" i="6" s="1"/>
  <c r="BJ305" i="6"/>
  <c r="BL305" i="6"/>
  <c r="BJ306" i="6"/>
  <c r="BL306" i="6"/>
  <c r="BJ307" i="6"/>
  <c r="BL307" i="6"/>
  <c r="BM307" i="6" s="1"/>
  <c r="BJ308" i="6"/>
  <c r="BL308" i="6"/>
  <c r="BJ309" i="6"/>
  <c r="BL309" i="6"/>
  <c r="BJ310" i="6"/>
  <c r="BL310" i="6"/>
  <c r="BJ311" i="6"/>
  <c r="BL311" i="6"/>
  <c r="BM312" i="6" s="1"/>
  <c r="BJ312" i="6"/>
  <c r="BL312" i="6"/>
  <c r="BJ313" i="6"/>
  <c r="BL313" i="6"/>
  <c r="BM313" i="6" s="1"/>
  <c r="BJ314" i="6"/>
  <c r="BL314" i="6"/>
  <c r="BJ315" i="6"/>
  <c r="BL315" i="6"/>
  <c r="BM315" i="6" s="1"/>
  <c r="BJ316" i="6"/>
  <c r="BL316" i="6"/>
  <c r="BM316" i="6" s="1"/>
  <c r="BJ317" i="6"/>
  <c r="BL317" i="6"/>
  <c r="BJ318" i="6"/>
  <c r="BL318" i="6"/>
  <c r="BM318" i="6" s="1"/>
  <c r="BJ319" i="6"/>
  <c r="BL319" i="6"/>
  <c r="BJ320" i="6"/>
  <c r="BL320" i="6"/>
  <c r="BJ321" i="6"/>
  <c r="BL321" i="6"/>
  <c r="BM322" i="6" s="1"/>
  <c r="BJ322" i="6"/>
  <c r="BL322" i="6"/>
  <c r="BJ323" i="6"/>
  <c r="BL323" i="6"/>
  <c r="BJ324" i="6"/>
  <c r="BL324" i="6"/>
  <c r="BJ325" i="6"/>
  <c r="BL325" i="6"/>
  <c r="BJ326" i="6"/>
  <c r="BL326" i="6"/>
  <c r="BJ327" i="6"/>
  <c r="BL327" i="6"/>
  <c r="BM327" i="6" s="1"/>
  <c r="BJ328" i="6"/>
  <c r="BL328" i="6"/>
  <c r="BJ329" i="6"/>
  <c r="BL329" i="6"/>
  <c r="BJ330" i="6"/>
  <c r="BL330" i="6"/>
  <c r="BJ331" i="6"/>
  <c r="BL331" i="6"/>
  <c r="BJ332" i="6"/>
  <c r="BL332" i="6"/>
  <c r="BM333" i="6" s="1"/>
  <c r="BJ333" i="6"/>
  <c r="BL333" i="6"/>
  <c r="BJ334" i="6"/>
  <c r="BL334" i="6"/>
  <c r="BM334" i="6" s="1"/>
  <c r="BJ335" i="6"/>
  <c r="BL335" i="6"/>
  <c r="BJ336" i="6"/>
  <c r="BL336" i="6"/>
  <c r="BJ337" i="6"/>
  <c r="BL337" i="6"/>
  <c r="BM337" i="6" s="1"/>
  <c r="BJ338" i="6"/>
  <c r="BL338" i="6"/>
  <c r="BJ339" i="6"/>
  <c r="BL339" i="6"/>
  <c r="BJ340" i="6"/>
  <c r="BL340" i="6"/>
  <c r="BJ341" i="6"/>
  <c r="BL341" i="6"/>
  <c r="BJ342" i="6"/>
  <c r="BL342" i="6"/>
  <c r="BJ343" i="6"/>
  <c r="BL343" i="6"/>
  <c r="BJ344" i="6"/>
  <c r="BL344" i="6"/>
  <c r="BJ345" i="6"/>
  <c r="BL345" i="6"/>
  <c r="BJ346" i="6"/>
  <c r="BL346" i="6"/>
  <c r="BJ347" i="6"/>
  <c r="BL347" i="6"/>
  <c r="BJ348" i="6"/>
  <c r="BL348" i="6"/>
  <c r="BM348" i="6" s="1"/>
  <c r="BJ349" i="6"/>
  <c r="BL349" i="6"/>
  <c r="BJ350" i="6"/>
  <c r="BL350" i="6"/>
  <c r="BM351" i="6" s="1"/>
  <c r="BJ351" i="6"/>
  <c r="BL351" i="6"/>
  <c r="BJ352" i="6"/>
  <c r="BL352" i="6"/>
  <c r="BM352" i="6"/>
  <c r="BJ353" i="6"/>
  <c r="BL353" i="6"/>
  <c r="BJ354" i="6"/>
  <c r="BL354" i="6"/>
  <c r="BM354" i="6" s="1"/>
  <c r="BJ355" i="6"/>
  <c r="BL355" i="6"/>
  <c r="BM355" i="6" s="1"/>
  <c r="BJ356" i="6"/>
  <c r="BL356" i="6"/>
  <c r="BJ357" i="6"/>
  <c r="BL357" i="6"/>
  <c r="BJ358" i="6"/>
  <c r="BL358" i="6"/>
  <c r="BM358" i="6" s="1"/>
  <c r="BJ359" i="6"/>
  <c r="BL359" i="6"/>
  <c r="BJ360" i="6"/>
  <c r="BL360" i="6"/>
  <c r="BJ361" i="6"/>
  <c r="BL361" i="6"/>
  <c r="BJ362" i="6"/>
  <c r="BL362" i="6"/>
  <c r="BJ363" i="6"/>
  <c r="BL363" i="6"/>
  <c r="BM364" i="6" s="1"/>
  <c r="BJ364" i="6"/>
  <c r="BL364" i="6"/>
  <c r="BL365" i="6"/>
  <c r="BM365" i="6"/>
  <c r="BL366" i="6"/>
  <c r="BM366" i="6" s="1"/>
  <c r="BL367" i="6"/>
  <c r="BM368" i="6" s="1"/>
  <c r="BL368" i="6"/>
  <c r="BI369" i="6"/>
  <c r="BL369" i="6"/>
  <c r="BL370" i="6"/>
  <c r="BM370" i="6" s="1"/>
  <c r="BL371" i="6"/>
  <c r="BL372" i="6"/>
  <c r="BL373" i="6"/>
  <c r="BL374" i="6"/>
  <c r="BM374" i="6" s="1"/>
  <c r="BL375" i="6"/>
  <c r="BL376" i="6"/>
  <c r="BM376" i="6" s="1"/>
  <c r="BL377" i="6"/>
  <c r="BL378" i="6"/>
  <c r="BM378" i="6"/>
  <c r="BL379" i="6"/>
  <c r="BL380" i="6"/>
  <c r="BL381" i="6"/>
  <c r="BL382" i="6"/>
  <c r="BL383" i="6"/>
  <c r="BL384" i="6"/>
  <c r="BM384" i="6" s="1"/>
  <c r="BL385" i="6"/>
  <c r="BL386" i="6"/>
  <c r="BL387" i="6"/>
  <c r="BL388" i="6"/>
  <c r="BM388" i="6" s="1"/>
  <c r="BL389" i="6"/>
  <c r="BM390" i="6" s="1"/>
  <c r="BL390" i="6"/>
  <c r="BL391" i="6"/>
  <c r="BM391" i="6" s="1"/>
  <c r="BL392" i="6"/>
  <c r="BL393" i="6"/>
  <c r="BL394" i="6"/>
  <c r="BM394" i="6" s="1"/>
  <c r="BL395" i="6"/>
  <c r="BM395" i="6" s="1"/>
  <c r="BL396" i="6"/>
  <c r="BL397" i="6"/>
  <c r="BL398" i="6"/>
  <c r="BL399" i="6"/>
  <c r="BL400" i="6"/>
  <c r="BM400" i="6" s="1"/>
  <c r="BL401" i="6"/>
  <c r="BL402" i="6"/>
  <c r="BM402" i="6"/>
  <c r="BL403" i="6"/>
  <c r="BL404" i="6"/>
  <c r="BM404" i="6" s="1"/>
  <c r="BL405" i="6"/>
  <c r="BL406" i="6"/>
  <c r="BL407" i="6"/>
  <c r="BM408" i="6" s="1"/>
  <c r="BL408" i="6"/>
  <c r="BL409" i="6"/>
  <c r="BL410" i="6"/>
  <c r="BM411" i="6" s="1"/>
  <c r="BL411" i="6"/>
  <c r="BL412" i="6"/>
  <c r="BL413" i="6"/>
  <c r="BL414" i="6"/>
  <c r="BL415" i="6"/>
  <c r="BM415" i="6"/>
  <c r="BL416" i="6"/>
  <c r="BL417" i="6"/>
  <c r="BM418" i="6" s="1"/>
  <c r="BL418" i="6"/>
  <c r="BL419" i="6"/>
  <c r="BM419" i="6" s="1"/>
  <c r="BL420" i="6"/>
  <c r="BL421" i="6"/>
  <c r="BL422" i="6"/>
  <c r="BL423" i="6"/>
  <c r="BM423" i="6" s="1"/>
  <c r="BL424" i="6"/>
  <c r="BM424" i="6"/>
  <c r="BL425" i="6"/>
  <c r="BL426" i="6"/>
  <c r="BM426" i="6" s="1"/>
  <c r="BL427" i="6"/>
  <c r="BM427" i="6"/>
  <c r="BL428" i="6"/>
  <c r="BM428" i="6" s="1"/>
  <c r="BL429" i="6"/>
  <c r="BL430" i="6"/>
  <c r="BL431" i="6"/>
  <c r="BL432" i="6"/>
  <c r="BM432" i="6"/>
  <c r="BL433" i="6"/>
  <c r="BL434" i="6"/>
  <c r="BL435" i="6"/>
  <c r="BL436" i="6"/>
  <c r="BM436" i="6" s="1"/>
  <c r="BL437" i="6"/>
  <c r="BL438" i="6"/>
  <c r="BM438" i="6" s="1"/>
  <c r="BL439" i="6"/>
  <c r="BL440" i="6"/>
  <c r="BL441" i="6"/>
  <c r="BL442" i="6"/>
  <c r="BM442" i="6"/>
  <c r="BL443" i="6"/>
  <c r="BM443" i="6" s="1"/>
  <c r="BL444" i="6"/>
  <c r="BL445" i="6"/>
  <c r="BL446" i="6"/>
  <c r="BL447" i="6"/>
  <c r="BM447" i="6" s="1"/>
  <c r="BL448" i="6"/>
  <c r="BM448" i="6" s="1"/>
  <c r="BL449" i="6"/>
  <c r="BL450" i="6"/>
  <c r="BM450" i="6"/>
  <c r="BL451" i="6"/>
  <c r="BL452" i="6"/>
  <c r="BL453" i="6"/>
  <c r="BL454" i="6"/>
  <c r="BL455" i="6"/>
  <c r="BL456" i="6"/>
  <c r="BM456" i="6" s="1"/>
  <c r="BL457" i="6"/>
  <c r="BL458" i="6"/>
  <c r="BM458" i="6"/>
  <c r="BL459" i="6"/>
  <c r="BL460" i="6"/>
  <c r="BL461" i="6"/>
  <c r="BL462" i="6"/>
  <c r="BL463" i="6"/>
  <c r="BM463" i="6" s="1"/>
  <c r="BL464" i="6"/>
  <c r="BL465" i="6"/>
  <c r="BL466" i="6"/>
  <c r="BM466" i="6" s="1"/>
  <c r="BL467" i="6"/>
  <c r="BM467" i="6" s="1"/>
  <c r="BL468" i="6"/>
  <c r="BL469" i="6"/>
  <c r="BL470" i="6"/>
  <c r="BM471" i="6" s="1"/>
  <c r="BL471" i="6"/>
  <c r="BL472" i="6"/>
  <c r="BM472" i="6" s="1"/>
  <c r="BL473" i="6"/>
  <c r="BL474" i="6"/>
  <c r="BL475" i="6"/>
  <c r="BL476" i="6"/>
  <c r="BM476" i="6"/>
  <c r="BL477" i="6"/>
  <c r="BL478" i="6"/>
  <c r="BM479" i="6" s="1"/>
  <c r="BL479" i="6"/>
  <c r="BL480" i="6"/>
  <c r="BM480" i="6"/>
  <c r="BL481" i="6"/>
  <c r="BL482" i="6"/>
  <c r="BM483" i="6" s="1"/>
  <c r="BL483" i="6"/>
  <c r="BL484" i="6"/>
  <c r="BL485" i="6"/>
  <c r="BL486" i="6"/>
  <c r="BM486" i="6"/>
  <c r="BL487" i="6"/>
  <c r="BL488" i="6"/>
  <c r="BL489" i="6"/>
  <c r="BL490" i="6"/>
  <c r="BM490" i="6"/>
  <c r="BL491" i="6"/>
  <c r="BM491" i="6" s="1"/>
  <c r="BL492" i="6"/>
  <c r="BL493" i="6"/>
  <c r="BL494" i="6"/>
  <c r="BL495" i="6"/>
  <c r="BL496" i="6"/>
  <c r="BM496" i="6" s="1"/>
  <c r="BL497" i="6"/>
  <c r="BL498" i="6"/>
  <c r="BM498" i="6"/>
  <c r="BL499" i="6"/>
  <c r="BM499" i="6"/>
  <c r="BL500" i="6"/>
  <c r="BL501" i="6"/>
  <c r="BL502" i="6"/>
  <c r="BM503" i="6" s="1"/>
  <c r="BL503" i="6"/>
  <c r="BL504" i="6"/>
  <c r="BM504" i="6"/>
  <c r="BL505" i="6"/>
  <c r="BL506" i="6"/>
  <c r="BL507" i="6"/>
  <c r="BL508" i="6"/>
  <c r="BL509" i="6"/>
  <c r="BL510" i="6"/>
  <c r="BL511" i="6"/>
  <c r="BM511" i="6" s="1"/>
  <c r="BL512" i="6"/>
  <c r="BL513" i="6"/>
  <c r="BL514" i="6"/>
  <c r="BM514" i="6"/>
  <c r="BL515" i="6"/>
  <c r="BM515" i="6" s="1"/>
  <c r="BL516" i="6"/>
  <c r="BL517" i="6"/>
  <c r="BL518" i="6"/>
  <c r="BL519" i="6"/>
  <c r="BL520" i="6"/>
  <c r="BL521" i="6"/>
  <c r="BM522" i="6" s="1"/>
  <c r="BL522" i="6"/>
  <c r="BL523" i="6"/>
  <c r="BM523" i="6"/>
  <c r="BL524" i="6"/>
  <c r="BM524" i="6" s="1"/>
  <c r="BL525" i="6"/>
  <c r="BL526" i="6"/>
  <c r="BL527" i="6"/>
  <c r="BL528" i="6"/>
  <c r="BM528" i="6"/>
  <c r="BL529" i="6"/>
  <c r="BL530" i="6"/>
  <c r="BL531" i="6"/>
  <c r="BL532" i="6"/>
  <c r="BL533" i="6"/>
  <c r="BL534" i="6"/>
  <c r="BM534" i="6" s="1"/>
  <c r="BL535" i="6"/>
  <c r="BL536" i="6"/>
  <c r="BL537" i="6"/>
  <c r="BL538" i="6"/>
  <c r="BM538" i="6" s="1"/>
  <c r="BL539" i="6"/>
  <c r="BM539" i="6" s="1"/>
  <c r="BL540" i="6"/>
  <c r="BL541" i="6"/>
  <c r="BL542" i="6"/>
  <c r="BL543" i="6"/>
  <c r="BL544" i="6"/>
  <c r="BL545" i="6"/>
  <c r="BL546" i="6"/>
  <c r="BM546" i="6"/>
  <c r="BL547" i="6"/>
  <c r="BM547" i="6"/>
  <c r="BL548" i="6"/>
  <c r="BL549" i="6"/>
  <c r="BL550" i="6"/>
  <c r="BL551" i="6"/>
  <c r="BM551" i="6"/>
  <c r="BL552" i="6"/>
  <c r="BM552" i="6" s="1"/>
  <c r="BL553" i="6"/>
  <c r="BL554" i="6"/>
  <c r="BL555" i="6"/>
  <c r="BL556" i="6"/>
  <c r="BL557" i="6"/>
  <c r="BL558" i="6"/>
  <c r="BL559" i="6"/>
  <c r="BM559" i="6" s="1"/>
  <c r="BL560" i="6"/>
  <c r="BL561" i="6"/>
  <c r="BL562" i="6"/>
  <c r="BM562" i="6" s="1"/>
  <c r="BL563" i="6"/>
  <c r="BM563" i="6"/>
  <c r="BL564" i="6"/>
  <c r="BL565" i="6"/>
  <c r="BL566" i="6"/>
  <c r="BM567" i="6" s="1"/>
  <c r="BL567" i="6"/>
  <c r="BL568" i="6"/>
  <c r="BL569" i="6"/>
  <c r="BL570" i="6"/>
  <c r="BM571" i="6" s="1"/>
  <c r="BM570" i="6"/>
  <c r="BL571" i="6"/>
  <c r="BL572" i="6"/>
  <c r="BL573" i="6"/>
  <c r="BL574" i="6"/>
  <c r="BL575" i="6"/>
  <c r="BM575" i="6" s="1"/>
  <c r="BL576" i="6"/>
  <c r="BL577" i="6"/>
  <c r="BL578" i="6"/>
  <c r="BM578" i="6" s="1"/>
  <c r="BL579" i="6"/>
  <c r="BL580" i="6"/>
  <c r="BL581" i="6"/>
  <c r="BL582" i="6"/>
  <c r="BM582" i="6" s="1"/>
  <c r="BL583" i="6"/>
  <c r="BM584" i="6" s="1"/>
  <c r="BM583" i="6"/>
  <c r="BL584" i="6"/>
  <c r="BL585" i="6"/>
  <c r="BL586" i="6"/>
  <c r="BM586" i="6"/>
  <c r="BL587" i="6"/>
  <c r="BM587" i="6" s="1"/>
  <c r="BL588" i="6"/>
  <c r="BL589" i="6"/>
  <c r="BL590" i="6"/>
  <c r="BM590" i="6" s="1"/>
  <c r="BL591" i="6"/>
  <c r="BM591" i="6" s="1"/>
  <c r="BL592" i="6"/>
  <c r="BL593" i="6"/>
  <c r="BL594" i="6"/>
  <c r="BM594" i="6" s="1"/>
  <c r="BL595" i="6"/>
  <c r="BM595" i="6"/>
  <c r="BL596" i="6"/>
  <c r="BL597" i="6"/>
  <c r="BL598" i="6"/>
  <c r="BL599" i="6"/>
  <c r="BL600" i="6"/>
  <c r="BM600" i="6"/>
  <c r="BL601" i="6"/>
  <c r="BL602" i="6"/>
  <c r="BM603" i="6" s="1"/>
  <c r="BL603" i="6"/>
  <c r="BL604" i="6"/>
  <c r="BM604" i="6" s="1"/>
  <c r="BL605" i="6"/>
  <c r="BL606" i="6"/>
  <c r="BM606" i="6" s="1"/>
  <c r="BL607" i="6"/>
  <c r="BL608" i="6"/>
  <c r="BL609" i="6"/>
  <c r="BL610" i="6"/>
  <c r="BM611" i="6" s="1"/>
  <c r="BL611" i="6"/>
  <c r="BL612" i="6"/>
  <c r="BL613" i="6"/>
  <c r="BL614" i="6"/>
  <c r="BM614" i="6" s="1"/>
  <c r="BL615" i="6"/>
  <c r="BM615" i="6" s="1"/>
  <c r="BL616" i="6"/>
  <c r="BL617" i="6"/>
  <c r="BL618" i="6"/>
  <c r="BL619" i="6"/>
  <c r="BM620" i="6" s="1"/>
  <c r="BL620" i="6"/>
  <c r="BL621" i="6"/>
  <c r="BL622" i="6"/>
  <c r="BM622" i="6" s="1"/>
  <c r="BL623" i="6"/>
  <c r="BL624" i="6"/>
  <c r="BL625" i="6"/>
  <c r="BL626" i="6"/>
  <c r="BM626" i="6"/>
  <c r="BL627" i="6"/>
  <c r="BM627" i="6" s="1"/>
  <c r="BL628" i="6"/>
  <c r="BL629" i="6"/>
  <c r="BL630" i="6"/>
  <c r="BM630" i="6" s="1"/>
  <c r="BL631" i="6"/>
  <c r="BM631" i="6"/>
  <c r="BL632" i="6"/>
  <c r="BL633" i="6"/>
  <c r="BL634" i="6"/>
  <c r="BL635" i="6"/>
  <c r="BM636" i="6" s="1"/>
  <c r="BL636" i="6"/>
  <c r="BL637" i="6"/>
  <c r="BM638" i="6" s="1"/>
  <c r="BL638" i="6"/>
  <c r="BL639" i="6"/>
  <c r="BL640" i="6"/>
  <c r="BM640" i="6" s="1"/>
  <c r="BL641" i="6"/>
  <c r="BL642" i="6"/>
  <c r="BM642" i="6" s="1"/>
  <c r="BL643" i="6"/>
  <c r="BL644" i="6"/>
  <c r="BM644" i="6" s="1"/>
  <c r="BL645" i="6"/>
  <c r="BM645" i="6"/>
  <c r="BL646" i="6"/>
  <c r="BL647" i="6"/>
  <c r="BL648" i="6"/>
  <c r="BL649" i="6"/>
  <c r="BL650" i="6"/>
  <c r="BM650" i="6"/>
  <c r="BL651" i="6"/>
  <c r="BL652" i="6"/>
  <c r="BM652" i="6"/>
  <c r="BL653" i="6"/>
  <c r="BL654" i="6"/>
  <c r="BL655" i="6"/>
  <c r="BM655" i="6" s="1"/>
  <c r="BL656" i="6"/>
  <c r="BL657" i="6"/>
  <c r="BM657" i="6" s="1"/>
  <c r="BL658" i="6"/>
  <c r="BL659" i="6"/>
  <c r="BL660" i="6"/>
  <c r="BM660" i="6"/>
  <c r="BL661" i="6"/>
  <c r="BM661" i="6"/>
  <c r="BL662" i="6"/>
  <c r="BL663" i="6"/>
  <c r="BL664" i="6"/>
  <c r="BL665" i="6"/>
  <c r="BM665" i="6"/>
  <c r="BL666" i="6"/>
  <c r="BL667" i="6"/>
  <c r="BL668" i="6"/>
  <c r="BL669" i="6"/>
  <c r="BM669" i="6" s="1"/>
  <c r="BL670" i="6"/>
  <c r="BM671" i="6" s="1"/>
  <c r="BM670" i="6"/>
  <c r="BL671" i="6"/>
  <c r="BL672" i="6"/>
  <c r="BL673" i="6"/>
  <c r="BM674" i="6" s="1"/>
  <c r="BL674" i="6"/>
  <c r="BL675" i="6"/>
  <c r="BL676" i="6"/>
  <c r="BM676" i="6"/>
  <c r="BL677" i="6"/>
  <c r="BM677" i="6" s="1"/>
  <c r="BL678" i="6"/>
  <c r="BM678" i="6" s="1"/>
  <c r="BL679" i="6"/>
  <c r="BL680" i="6"/>
  <c r="BM680" i="6" s="1"/>
  <c r="BL681" i="6"/>
  <c r="BM681" i="6"/>
  <c r="BL682" i="6"/>
  <c r="BL683" i="6"/>
  <c r="BL684" i="6"/>
  <c r="BM684" i="6"/>
  <c r="BL685" i="6"/>
  <c r="BM685" i="6" s="1"/>
  <c r="BL686" i="6"/>
  <c r="BM686" i="6" s="1"/>
  <c r="BL687" i="6"/>
  <c r="BL688" i="6"/>
  <c r="BL689" i="6"/>
  <c r="BL690" i="6"/>
  <c r="BM690" i="6"/>
  <c r="BL691" i="6"/>
  <c r="BL692" i="6"/>
  <c r="BL693" i="6"/>
  <c r="BM693" i="6" s="1"/>
  <c r="BL694" i="6"/>
  <c r="BL695" i="6"/>
  <c r="BM695" i="6"/>
  <c r="BL696" i="6"/>
  <c r="BL697" i="6"/>
  <c r="BL698" i="6"/>
  <c r="BM698" i="6" s="1"/>
  <c r="BL699" i="6"/>
  <c r="BM699" i="6"/>
  <c r="BL700" i="6"/>
  <c r="BL701" i="6"/>
  <c r="BL702" i="6"/>
  <c r="BL703" i="6"/>
  <c r="BM703" i="6"/>
  <c r="BL704" i="6"/>
  <c r="BM704" i="6"/>
  <c r="BL705" i="6"/>
  <c r="BL706" i="6"/>
  <c r="BM706" i="6" s="1"/>
  <c r="BL707" i="6"/>
  <c r="BM707" i="6" s="1"/>
  <c r="BL708" i="6"/>
  <c r="BL709" i="6"/>
  <c r="BL710" i="6"/>
  <c r="BM710" i="6" s="1"/>
  <c r="BL711" i="6"/>
  <c r="BL712" i="6"/>
  <c r="BM712" i="6" s="1"/>
  <c r="BL713" i="6"/>
  <c r="BL714" i="6"/>
  <c r="BL715" i="6"/>
  <c r="BM715" i="6"/>
  <c r="BL716" i="6"/>
  <c r="BM716" i="6" s="1"/>
  <c r="BL717" i="6"/>
  <c r="BL718" i="6"/>
  <c r="BL719" i="6"/>
  <c r="BM719" i="6" s="1"/>
  <c r="BL720" i="6"/>
  <c r="BL721" i="6"/>
  <c r="BL722" i="6"/>
  <c r="BL723" i="6"/>
  <c r="BL724" i="6"/>
  <c r="BL725" i="6"/>
  <c r="BL726" i="6"/>
  <c r="BL727" i="6"/>
  <c r="BM728" i="6" s="1"/>
  <c r="BL728" i="6"/>
  <c r="BL729" i="6"/>
  <c r="BL730" i="6"/>
  <c r="BL731" i="6"/>
  <c r="BL732" i="6"/>
  <c r="BM732" i="6"/>
  <c r="BL733" i="6"/>
  <c r="BM733" i="6" s="1"/>
  <c r="BL734" i="6"/>
  <c r="BL735" i="6"/>
  <c r="BL736" i="6"/>
  <c r="BM736" i="6"/>
  <c r="BL737" i="6"/>
  <c r="BL738" i="6"/>
  <c r="BM738" i="6" s="1"/>
  <c r="BL739" i="6"/>
  <c r="BL740" i="6"/>
  <c r="BM741" i="6" s="1"/>
  <c r="BL741" i="6"/>
  <c r="BL742" i="6"/>
  <c r="BL743" i="6"/>
  <c r="BL744" i="6"/>
  <c r="BM745" i="6" s="1"/>
  <c r="BM744" i="6"/>
  <c r="BL745" i="6"/>
  <c r="BL746" i="6"/>
  <c r="BM746" i="6"/>
  <c r="BL747" i="6"/>
  <c r="BL748" i="6"/>
  <c r="BL749" i="6"/>
  <c r="BM749" i="6" s="1"/>
  <c r="BL750" i="6"/>
  <c r="BL751" i="6"/>
  <c r="BL752" i="6"/>
  <c r="BL753" i="6"/>
  <c r="BM753" i="6" s="1"/>
  <c r="BL754" i="6"/>
  <c r="BM754" i="6"/>
  <c r="BL755" i="6"/>
  <c r="BL756" i="6"/>
  <c r="BM756" i="6"/>
  <c r="BL757" i="6"/>
  <c r="BM758" i="6" s="1"/>
  <c r="BL758" i="6"/>
  <c r="BL759" i="6"/>
  <c r="BL760" i="6"/>
  <c r="BM760" i="6" s="1"/>
  <c r="BL761" i="6"/>
  <c r="BM761" i="6"/>
  <c r="BN761" i="6"/>
  <c r="BL762" i="6"/>
  <c r="BL763" i="6"/>
  <c r="BL764" i="6"/>
  <c r="BM764" i="6" s="1"/>
  <c r="BL765" i="6"/>
  <c r="BM765" i="6" s="1"/>
  <c r="BL766" i="6"/>
  <c r="BL767" i="6"/>
  <c r="BL768" i="6"/>
  <c r="BM768" i="6"/>
  <c r="BL769" i="6"/>
  <c r="BM769" i="6" s="1"/>
  <c r="BL770" i="6"/>
  <c r="BL771" i="6"/>
  <c r="BL772" i="6"/>
  <c r="BM773" i="6" s="1"/>
  <c r="BL773" i="6"/>
  <c r="BL774" i="6"/>
  <c r="BL775" i="6"/>
  <c r="BL776" i="6"/>
  <c r="BM777" i="6" s="1"/>
  <c r="BM776" i="6"/>
  <c r="BL777" i="6"/>
  <c r="BL778" i="6"/>
  <c r="BM778" i="6"/>
  <c r="BL779" i="6"/>
  <c r="BL780" i="6"/>
  <c r="BL781" i="6"/>
  <c r="BL782" i="6"/>
  <c r="BM782" i="6"/>
  <c r="BL783" i="6"/>
  <c r="BL784" i="6"/>
  <c r="BM784" i="6"/>
  <c r="BL785" i="6"/>
  <c r="BM785" i="6" s="1"/>
  <c r="BL786" i="6"/>
  <c r="BL787" i="6"/>
  <c r="BM788" i="6" s="1"/>
  <c r="BL788" i="6"/>
  <c r="BL789" i="6"/>
  <c r="BM789" i="6"/>
  <c r="BL790" i="6"/>
  <c r="BM790" i="6"/>
  <c r="BL791" i="6"/>
  <c r="BL792" i="6"/>
  <c r="BM793" i="6" s="1"/>
  <c r="BM792" i="6"/>
  <c r="BL793" i="6"/>
  <c r="BL794" i="6"/>
  <c r="BM794" i="6" s="1"/>
  <c r="BL795" i="6"/>
  <c r="BM796" i="6" s="1"/>
  <c r="BN797" i="6" s="1"/>
  <c r="BL796" i="6"/>
  <c r="BL797" i="6"/>
  <c r="BM797" i="6"/>
  <c r="BL798" i="6"/>
  <c r="BL799" i="6"/>
  <c r="BL800" i="6"/>
  <c r="BM800" i="6" s="1"/>
  <c r="BL801" i="6"/>
  <c r="BL802" i="6"/>
  <c r="BM802" i="6" s="1"/>
  <c r="BL803" i="6"/>
  <c r="BL804" i="6"/>
  <c r="BM804" i="6" s="1"/>
  <c r="BL805" i="6"/>
  <c r="BL806" i="6"/>
  <c r="BM806" i="6" s="1"/>
  <c r="BL807" i="6"/>
  <c r="BL808" i="6"/>
  <c r="BM808" i="6" s="1"/>
  <c r="BL809" i="6"/>
  <c r="BL810" i="6"/>
  <c r="BL811" i="6"/>
  <c r="BL812" i="6"/>
  <c r="BM813" i="6" s="1"/>
  <c r="BL813" i="6"/>
  <c r="BL814" i="6"/>
  <c r="BM814" i="6"/>
  <c r="BL815" i="6"/>
  <c r="BL816" i="6"/>
  <c r="BM816" i="6"/>
  <c r="BL817" i="6"/>
  <c r="BM817" i="6"/>
  <c r="BL818" i="6"/>
  <c r="BM818" i="6" s="1"/>
  <c r="BL819" i="6"/>
  <c r="BM820" i="6" s="1"/>
  <c r="BL820" i="6"/>
  <c r="BL821" i="6"/>
  <c r="BM821" i="6"/>
  <c r="BL822" i="6"/>
  <c r="BL823" i="6"/>
  <c r="BL824" i="6"/>
  <c r="BM824" i="6" s="1"/>
  <c r="BL825" i="6"/>
  <c r="BL826" i="6"/>
  <c r="BM826" i="6" s="1"/>
  <c r="BL827" i="6"/>
  <c r="BM828" i="6" s="1"/>
  <c r="BL828" i="6"/>
  <c r="BL829" i="6"/>
  <c r="BN829" i="6" s="1"/>
  <c r="BL830" i="6"/>
  <c r="BL831" i="6"/>
  <c r="BN831" i="6" s="1"/>
  <c r="BM831" i="6"/>
  <c r="BL832" i="6"/>
  <c r="BM832" i="6"/>
  <c r="BN832" i="6"/>
  <c r="BL833" i="6"/>
  <c r="BM833" i="6" s="1"/>
  <c r="BL834" i="6"/>
  <c r="BN834" i="6" s="1"/>
  <c r="BL835" i="6"/>
  <c r="BM835" i="6" s="1"/>
  <c r="BN835" i="6"/>
  <c r="BL836" i="6"/>
  <c r="BN836" i="6" s="1"/>
  <c r="BM836" i="6"/>
  <c r="BL837" i="6"/>
  <c r="BM837" i="6"/>
  <c r="BN837" i="6"/>
  <c r="BL838" i="6"/>
  <c r="BN838" i="6" s="1"/>
  <c r="BL839" i="6"/>
  <c r="BN839" i="6" s="1"/>
  <c r="BM839" i="6"/>
  <c r="BL840" i="6"/>
  <c r="BM840" i="6" s="1"/>
  <c r="BN840" i="6"/>
  <c r="BL841" i="6"/>
  <c r="BM841" i="6" s="1"/>
  <c r="BL842" i="6"/>
  <c r="BN842" i="6" s="1"/>
  <c r="BL843" i="6"/>
  <c r="BN843" i="6" s="1"/>
  <c r="BM843" i="6"/>
  <c r="BL844" i="6"/>
  <c r="BM844" i="6" s="1"/>
  <c r="BN844" i="6"/>
  <c r="BL845" i="6"/>
  <c r="BM845" i="6"/>
  <c r="BN845" i="6"/>
  <c r="BL846" i="6"/>
  <c r="BL847" i="6"/>
  <c r="BM847" i="6" s="1"/>
  <c r="BL848" i="6"/>
  <c r="BM848" i="6" s="1"/>
  <c r="BL849" i="6"/>
  <c r="BM849" i="6"/>
  <c r="BN849" i="6"/>
  <c r="BL850" i="6"/>
  <c r="BN850" i="6" s="1"/>
  <c r="BL851" i="6"/>
  <c r="BM851" i="6"/>
  <c r="BN851" i="6"/>
  <c r="BL852" i="6"/>
  <c r="BN852" i="6" s="1"/>
  <c r="BM852" i="6"/>
  <c r="BL853" i="6"/>
  <c r="BM853" i="6" s="1"/>
  <c r="BL854" i="6"/>
  <c r="BN854" i="6" s="1"/>
  <c r="BL855" i="6"/>
  <c r="BM855" i="6"/>
  <c r="BN855" i="6"/>
  <c r="BL856" i="6"/>
  <c r="BM856" i="6"/>
  <c r="BN856" i="6"/>
  <c r="BL857" i="6"/>
  <c r="BN857" i="6" s="1"/>
  <c r="BM857" i="6"/>
  <c r="BL858" i="6"/>
  <c r="BN858" i="6" s="1"/>
  <c r="BL859" i="6"/>
  <c r="BN859" i="6" s="1"/>
  <c r="BM859" i="6"/>
  <c r="BL860" i="6"/>
  <c r="BM860" i="6"/>
  <c r="BN860" i="6"/>
  <c r="BL861" i="6"/>
  <c r="BN861" i="6" s="1"/>
  <c r="BM861" i="6"/>
  <c r="BL862" i="6"/>
  <c r="BL863" i="6"/>
  <c r="BM863" i="6"/>
  <c r="BN863" i="6"/>
  <c r="BL864" i="6"/>
  <c r="BN864" i="6" s="1"/>
  <c r="BM864" i="6"/>
  <c r="BL865" i="6"/>
  <c r="BM865" i="6"/>
  <c r="BN865" i="6"/>
  <c r="BL866" i="6"/>
  <c r="BN866" i="6" s="1"/>
  <c r="BM866" i="6"/>
  <c r="BL867" i="6"/>
  <c r="BM867" i="6"/>
  <c r="BN867" i="6"/>
  <c r="BL868" i="6"/>
  <c r="BM868" i="6" s="1"/>
  <c r="BL869" i="6"/>
  <c r="BM869" i="6"/>
  <c r="BN869" i="6"/>
  <c r="BL870" i="6"/>
  <c r="BL871" i="6"/>
  <c r="BM871" i="6" s="1"/>
  <c r="BN871" i="6"/>
  <c r="BL872" i="6"/>
  <c r="BM872" i="6" s="1"/>
  <c r="BL873" i="6"/>
  <c r="BM873" i="6" s="1"/>
  <c r="BL874" i="6"/>
  <c r="BN874" i="6" s="1"/>
  <c r="BL875" i="6"/>
  <c r="BM875" i="6" s="1"/>
  <c r="BN875" i="6"/>
  <c r="BL876" i="6"/>
  <c r="BM876" i="6"/>
  <c r="BN876" i="6"/>
  <c r="BL877" i="6"/>
  <c r="BM877" i="6" s="1"/>
  <c r="BL878" i="6"/>
  <c r="BN878" i="6" s="1"/>
  <c r="BL879" i="6"/>
  <c r="BN879" i="6" s="1"/>
  <c r="BL880" i="6"/>
  <c r="BM880" i="6" s="1"/>
  <c r="BN880" i="6"/>
  <c r="BL881" i="6"/>
  <c r="BM881" i="6"/>
  <c r="BN881" i="6"/>
  <c r="BL882" i="6"/>
  <c r="BN882" i="6" s="1"/>
  <c r="BL883" i="6"/>
  <c r="BM883" i="6"/>
  <c r="BN883" i="6"/>
  <c r="BL884" i="6"/>
  <c r="BM884" i="6" s="1"/>
  <c r="BN884" i="6"/>
  <c r="BL885" i="6"/>
  <c r="BM885" i="6"/>
  <c r="BN885" i="6"/>
  <c r="BL886" i="6"/>
  <c r="BN886" i="6" s="1"/>
  <c r="BM886" i="6"/>
  <c r="BL887" i="6"/>
  <c r="BN887" i="6" s="1"/>
  <c r="BM887" i="6"/>
  <c r="BL888" i="6"/>
  <c r="BN888" i="6" s="1"/>
  <c r="BM888" i="6"/>
  <c r="BL889" i="6"/>
  <c r="BM889" i="6" s="1"/>
  <c r="BN889" i="6"/>
  <c r="BL890" i="6"/>
  <c r="BN890" i="6" s="1"/>
  <c r="BL891" i="6"/>
  <c r="BM891" i="6"/>
  <c r="BN891" i="6"/>
  <c r="BL892" i="6"/>
  <c r="BM892" i="6"/>
  <c r="BN892" i="6"/>
  <c r="BL893" i="6"/>
  <c r="BM893" i="6"/>
  <c r="BN893" i="6"/>
  <c r="BL894" i="6"/>
  <c r="BL895" i="6"/>
  <c r="BM895" i="6" s="1"/>
  <c r="BL896" i="6"/>
  <c r="BM896" i="6" s="1"/>
  <c r="BN896" i="6"/>
  <c r="BL897" i="6"/>
  <c r="BN897" i="6" s="1"/>
  <c r="BM897" i="6"/>
  <c r="BL898" i="6"/>
  <c r="BN898" i="6" s="1"/>
  <c r="BL899" i="6"/>
  <c r="BN899" i="6" s="1"/>
  <c r="BM899" i="6"/>
  <c r="BL900" i="6"/>
  <c r="BN900" i="6" s="1"/>
  <c r="BM900" i="6"/>
  <c r="BL901" i="6"/>
  <c r="BM901" i="6"/>
  <c r="BN901" i="6"/>
  <c r="BL902" i="6"/>
  <c r="BN902" i="6" s="1"/>
  <c r="BM902" i="6"/>
  <c r="BL903" i="6"/>
  <c r="BM903" i="6" s="1"/>
  <c r="BL904" i="6"/>
  <c r="BM904" i="6"/>
  <c r="BN904" i="6"/>
  <c r="BL905" i="6"/>
  <c r="BM905" i="6"/>
  <c r="BN905" i="6"/>
  <c r="BL906" i="6"/>
  <c r="BM906" i="6" s="1"/>
  <c r="BN906" i="6"/>
  <c r="BL907" i="6"/>
  <c r="BN907" i="6" s="1"/>
  <c r="BM907" i="6"/>
  <c r="BL908" i="6"/>
  <c r="BM908" i="6"/>
  <c r="BN908" i="6"/>
  <c r="BL909" i="6"/>
  <c r="BM909" i="6" s="1"/>
  <c r="BL910" i="6"/>
  <c r="BM910" i="6" s="1"/>
  <c r="BL911" i="6"/>
  <c r="BM911" i="6"/>
  <c r="BN911" i="6"/>
  <c r="BL912" i="6"/>
  <c r="BM912" i="6"/>
  <c r="BN912" i="6"/>
  <c r="BL913" i="6"/>
  <c r="BN913" i="6" s="1"/>
  <c r="BM913" i="6"/>
  <c r="BL914" i="6"/>
  <c r="BM914" i="6" s="1"/>
  <c r="BN914" i="6"/>
  <c r="BL915" i="6"/>
  <c r="BM915" i="6"/>
  <c r="BN915" i="6"/>
  <c r="BL916" i="6"/>
  <c r="BM916" i="6" s="1"/>
  <c r="BL917" i="6"/>
  <c r="BM917" i="6" s="1"/>
  <c r="BL918" i="6"/>
  <c r="BM918" i="6" s="1"/>
  <c r="BN918" i="6"/>
  <c r="BL919" i="6"/>
  <c r="BM919" i="6" s="1"/>
  <c r="BL920" i="6"/>
  <c r="BN920" i="6" s="1"/>
  <c r="BM920" i="6"/>
  <c r="BL921" i="6"/>
  <c r="BM921" i="6"/>
  <c r="BN921" i="6"/>
  <c r="BL922" i="6"/>
  <c r="BM922" i="6" s="1"/>
  <c r="BL923" i="6"/>
  <c r="BM923" i="6"/>
  <c r="BN923" i="6"/>
  <c r="BL924" i="6"/>
  <c r="BM924" i="6"/>
  <c r="BN924" i="6"/>
  <c r="BL925" i="6"/>
  <c r="BM925" i="6"/>
  <c r="BN925" i="6"/>
  <c r="BL926" i="6"/>
  <c r="BM926" i="6" s="1"/>
  <c r="BN926" i="6"/>
  <c r="BL927" i="6"/>
  <c r="BM927" i="6"/>
  <c r="BN927" i="6"/>
  <c r="BL928" i="6"/>
  <c r="BM928" i="6"/>
  <c r="BN928" i="6"/>
  <c r="BL929" i="6"/>
  <c r="BM929" i="6" s="1"/>
  <c r="BL930" i="6"/>
  <c r="BM930" i="6" s="1"/>
  <c r="BL931" i="6"/>
  <c r="BM931" i="6" s="1"/>
  <c r="BL932" i="6"/>
  <c r="BM932" i="6" s="1"/>
  <c r="BL933" i="6"/>
  <c r="BN933" i="6" s="1"/>
  <c r="BM933" i="6"/>
  <c r="BL934" i="6"/>
  <c r="BM934" i="6" s="1"/>
  <c r="BN934" i="6"/>
  <c r="BL935" i="6"/>
  <c r="BN935" i="6" s="1"/>
  <c r="BM935" i="6"/>
  <c r="BL936" i="6"/>
  <c r="BM936" i="6"/>
  <c r="BN936" i="6"/>
  <c r="BL937" i="6"/>
  <c r="BM937" i="6"/>
  <c r="BN937" i="6"/>
  <c r="BL938" i="6"/>
  <c r="BM938" i="6" s="1"/>
  <c r="BN938" i="6"/>
  <c r="BL939" i="6"/>
  <c r="BM939" i="6" s="1"/>
  <c r="BL940" i="6"/>
  <c r="BM940" i="6"/>
  <c r="BN940" i="6"/>
  <c r="BL941" i="6"/>
  <c r="BM941" i="6"/>
  <c r="BN941" i="6"/>
  <c r="BL942" i="6"/>
  <c r="BM942" i="6" s="1"/>
  <c r="BL943" i="6"/>
  <c r="BM943" i="6"/>
  <c r="BN943" i="6"/>
  <c r="BL944" i="6"/>
  <c r="BM944" i="6" s="1"/>
  <c r="BL945" i="6"/>
  <c r="BM945" i="6" s="1"/>
  <c r="BN945" i="6"/>
  <c r="BL946" i="6"/>
  <c r="BM946" i="6" s="1"/>
  <c r="BN946" i="6"/>
  <c r="BL947" i="6"/>
  <c r="BM947" i="6"/>
  <c r="BN947" i="6"/>
  <c r="BL948" i="6"/>
  <c r="BN948" i="6" s="1"/>
  <c r="BM948" i="6"/>
  <c r="BL949" i="6"/>
  <c r="BM949" i="6"/>
  <c r="BN949" i="6"/>
  <c r="BL950" i="6"/>
  <c r="BM950" i="6" s="1"/>
  <c r="BL951" i="6"/>
  <c r="BM951" i="6" s="1"/>
  <c r="BL952" i="6"/>
  <c r="BM952" i="6" s="1"/>
  <c r="BL953" i="6"/>
  <c r="BM953" i="6"/>
  <c r="BN953" i="6"/>
  <c r="BL954" i="6"/>
  <c r="BM954" i="6" s="1"/>
  <c r="BN954" i="6"/>
  <c r="BL955" i="6"/>
  <c r="BN955" i="6" s="1"/>
  <c r="BM955" i="6"/>
  <c r="BL956" i="6"/>
  <c r="BM956" i="6"/>
  <c r="BN956" i="6"/>
  <c r="BL957" i="6"/>
  <c r="BM957" i="6" s="1"/>
  <c r="BL958" i="6"/>
  <c r="BM958" i="6" s="1"/>
  <c r="BL959" i="6"/>
  <c r="BM959" i="6" s="1"/>
  <c r="BN959" i="6"/>
  <c r="BL960" i="6"/>
  <c r="BM960" i="6"/>
  <c r="BN960" i="6"/>
  <c r="BL961" i="6"/>
  <c r="BN961" i="6" s="1"/>
  <c r="BM961" i="6"/>
  <c r="BL962" i="6"/>
  <c r="BM962" i="6" s="1"/>
  <c r="BN962" i="6"/>
  <c r="BL963" i="6"/>
  <c r="BM963" i="6"/>
  <c r="BN963" i="6"/>
  <c r="BL964" i="6"/>
  <c r="BM964" i="6" s="1"/>
  <c r="BL965" i="6"/>
  <c r="BM965" i="6" s="1"/>
  <c r="BL966" i="6"/>
  <c r="BM966" i="6" s="1"/>
  <c r="BN966" i="6"/>
  <c r="BL967" i="6"/>
  <c r="BM967" i="6" s="1"/>
  <c r="BL968" i="6"/>
  <c r="BN968" i="6" s="1"/>
  <c r="BM968" i="6"/>
  <c r="BL969" i="6"/>
  <c r="BM969" i="6"/>
  <c r="BN969" i="6"/>
  <c r="BL970" i="6"/>
  <c r="BM970" i="6" s="1"/>
  <c r="BL971" i="6"/>
  <c r="BM971" i="6"/>
  <c r="BN971" i="6"/>
  <c r="BL972" i="6"/>
  <c r="BM972" i="6" s="1"/>
  <c r="BN972" i="6"/>
  <c r="BL973" i="6"/>
  <c r="BM973" i="6"/>
  <c r="BN973" i="6"/>
  <c r="BL974" i="6"/>
  <c r="BM974" i="6" s="1"/>
  <c r="BN974" i="6"/>
  <c r="BL975" i="6"/>
  <c r="BM975" i="6"/>
  <c r="BN975" i="6"/>
  <c r="BL976" i="6"/>
  <c r="BM976" i="6"/>
  <c r="BN976" i="6"/>
  <c r="BL977" i="6"/>
  <c r="BM977" i="6" s="1"/>
  <c r="BL978" i="6"/>
  <c r="BM978" i="6" s="1"/>
  <c r="BL979" i="6"/>
  <c r="BM979" i="6" s="1"/>
  <c r="BL980" i="6"/>
  <c r="BM980" i="6" s="1"/>
  <c r="BL981" i="6"/>
  <c r="BN981" i="6" s="1"/>
  <c r="BM981" i="6"/>
  <c r="BL982" i="6"/>
  <c r="BM982" i="6" s="1"/>
  <c r="BN982" i="6"/>
  <c r="BL983" i="6"/>
  <c r="BN983" i="6" s="1"/>
  <c r="BM983" i="6"/>
  <c r="BL984" i="6"/>
  <c r="BM984" i="6"/>
  <c r="BN984" i="6"/>
  <c r="BL985" i="6"/>
  <c r="BM985" i="6" s="1"/>
  <c r="BN985" i="6"/>
  <c r="BL986" i="6"/>
  <c r="BM986" i="6" s="1"/>
  <c r="BN986" i="6"/>
  <c r="BL987" i="6"/>
  <c r="BM987" i="6" s="1"/>
  <c r="BL988" i="6"/>
  <c r="BM988" i="6"/>
  <c r="BN988" i="6"/>
  <c r="BL989" i="6"/>
  <c r="BM989" i="6"/>
  <c r="BN989" i="6"/>
  <c r="BL990" i="6"/>
  <c r="BM990" i="6" s="1"/>
  <c r="BL991" i="6"/>
  <c r="BM991" i="6"/>
  <c r="BN991" i="6"/>
  <c r="BL992" i="6"/>
  <c r="BM992" i="6" s="1"/>
  <c r="BL993" i="6"/>
  <c r="BM993" i="6" s="1"/>
  <c r="BL994" i="6"/>
  <c r="BM994" i="6" s="1"/>
  <c r="BN994" i="6"/>
  <c r="BL995" i="6"/>
  <c r="BL996" i="6"/>
  <c r="BM996" i="6"/>
  <c r="BN996" i="6"/>
  <c r="BL997" i="6"/>
  <c r="BM997" i="6" s="1"/>
  <c r="BL998" i="6"/>
  <c r="BM998" i="6" s="1"/>
  <c r="BL999" i="6"/>
  <c r="BL1000" i="6"/>
  <c r="BN1000" i="6" s="1"/>
  <c r="BM1000" i="6"/>
  <c r="BL1001" i="6"/>
  <c r="BM1001" i="6"/>
  <c r="BN1001" i="6"/>
  <c r="BL1002" i="6"/>
  <c r="BM1002" i="6" s="1"/>
  <c r="BL1003" i="6"/>
  <c r="BL1004" i="6"/>
  <c r="BM1004" i="6" s="1"/>
  <c r="BL1005" i="6"/>
  <c r="BN1005" i="6" s="1"/>
  <c r="BM1005" i="6"/>
  <c r="BL1006" i="6"/>
  <c r="BM1006" i="6" s="1"/>
  <c r="BN1006" i="6"/>
  <c r="BL1007" i="6"/>
  <c r="BL1008" i="6"/>
  <c r="BM1008" i="6" s="1"/>
  <c r="BL1009" i="6"/>
  <c r="BM1009" i="6" s="1"/>
  <c r="BL1010" i="6"/>
  <c r="BM1010" i="6" s="1"/>
  <c r="BL1011" i="6"/>
  <c r="BL1012" i="6"/>
  <c r="BM1012" i="6"/>
  <c r="BN1012" i="6"/>
  <c r="BL1013" i="6"/>
  <c r="BN1013" i="6" s="1"/>
  <c r="BM1013" i="6"/>
  <c r="BL1014" i="6"/>
  <c r="BM1014" i="6" s="1"/>
  <c r="BN1014" i="6"/>
  <c r="BL1015" i="6"/>
  <c r="BL1016" i="6"/>
  <c r="BM1016" i="6"/>
  <c r="BN1016" i="6"/>
  <c r="BL1017" i="6"/>
  <c r="BM1017" i="6"/>
  <c r="BN1017" i="6"/>
  <c r="BL1018" i="6"/>
  <c r="BM1018" i="6" s="1"/>
  <c r="BL1019" i="6"/>
  <c r="BL1020" i="6"/>
  <c r="BM1020" i="6"/>
  <c r="BN1020" i="6"/>
  <c r="BL1021" i="6"/>
  <c r="BM1021" i="6"/>
  <c r="BN1021" i="6"/>
  <c r="BL1022" i="6"/>
  <c r="BM1022" i="6" s="1"/>
  <c r="BL1023" i="6"/>
  <c r="BL1024" i="6"/>
  <c r="BM1024" i="6"/>
  <c r="BN1024" i="6"/>
  <c r="BL1025" i="6"/>
  <c r="BM1025" i="6" s="1"/>
  <c r="BL1026" i="6"/>
  <c r="BM1026" i="6" s="1"/>
  <c r="BL1027" i="6"/>
  <c r="BL1028" i="6"/>
  <c r="BM1028" i="6"/>
  <c r="BN1028" i="6"/>
  <c r="BL1029" i="6"/>
  <c r="BM1029" i="6"/>
  <c r="BN1029" i="6"/>
  <c r="BL1030" i="6"/>
  <c r="BM1030" i="6" s="1"/>
  <c r="BN1030" i="6"/>
  <c r="BL1031" i="6"/>
  <c r="BL1032" i="6"/>
  <c r="BM1032" i="6"/>
  <c r="BN1032" i="6"/>
  <c r="BL1033" i="6"/>
  <c r="BM1033" i="6"/>
  <c r="BN1033" i="6"/>
  <c r="BL1034" i="6"/>
  <c r="BM1034" i="6" s="1"/>
  <c r="BL1035" i="6"/>
  <c r="BL1036" i="6"/>
  <c r="BM1036" i="6" s="1"/>
  <c r="BL1037" i="6"/>
  <c r="BM1037" i="6"/>
  <c r="BN1037" i="6"/>
  <c r="BL1038" i="6"/>
  <c r="BM1038" i="6" s="1"/>
  <c r="BL1039" i="6"/>
  <c r="BL1040" i="6"/>
  <c r="BN1040" i="6" s="1"/>
  <c r="BM1040" i="6"/>
  <c r="BL1041" i="6"/>
  <c r="BM1041" i="6"/>
  <c r="BN1041" i="6"/>
  <c r="BL1042" i="6"/>
  <c r="BM1042" i="6" s="1"/>
  <c r="BL1043" i="6"/>
  <c r="BL1044" i="6"/>
  <c r="BM1044" i="6" s="1"/>
  <c r="BL1045" i="6"/>
  <c r="BN1045" i="6" s="1"/>
  <c r="BM1045" i="6"/>
  <c r="BL1046" i="6"/>
  <c r="BM1046" i="6" s="1"/>
  <c r="BN1046" i="6"/>
  <c r="BL1047" i="6"/>
  <c r="BL1048" i="6"/>
  <c r="BM1048" i="6" s="1"/>
  <c r="BL1049" i="6"/>
  <c r="BM1049" i="6" s="1"/>
  <c r="BL1050" i="6"/>
  <c r="BM1050" i="6" s="1"/>
  <c r="BL1051" i="6"/>
  <c r="BL1052" i="6"/>
  <c r="BM1052" i="6"/>
  <c r="BN1052" i="6"/>
  <c r="BL1053" i="6"/>
  <c r="BN1053" i="6" s="1"/>
  <c r="BL1054" i="6"/>
  <c r="BM1054" i="6" s="1"/>
  <c r="BL1055" i="6"/>
  <c r="BL1056" i="6"/>
  <c r="BM1056" i="6" s="1"/>
  <c r="BL1057" i="6"/>
  <c r="BM1057" i="6" s="1"/>
  <c r="BL1058" i="6"/>
  <c r="BM1058" i="6" s="1"/>
  <c r="BL1059" i="6"/>
  <c r="BL1060" i="6"/>
  <c r="BM1060" i="6"/>
  <c r="BN1060" i="6"/>
  <c r="BL1061" i="6"/>
  <c r="BM1061" i="6" s="1"/>
  <c r="BL1062" i="6"/>
  <c r="BM1062" i="6" s="1"/>
  <c r="BL1063" i="6"/>
  <c r="BL1064" i="6"/>
  <c r="BM1064" i="6"/>
  <c r="BN1064" i="6"/>
  <c r="BL1065" i="6"/>
  <c r="BM1065" i="6" s="1"/>
  <c r="BL1066" i="6"/>
  <c r="BM1066" i="6" s="1"/>
  <c r="BL1067" i="6"/>
  <c r="BL1068" i="6"/>
  <c r="BM1068" i="6" s="1"/>
  <c r="BL1069" i="6"/>
  <c r="BN1069" i="6" s="1"/>
  <c r="BL1070" i="6"/>
  <c r="BM1070" i="6" s="1"/>
  <c r="BL1071" i="6"/>
  <c r="BL1072" i="6"/>
  <c r="BM1072" i="6"/>
  <c r="BN1072" i="6"/>
  <c r="BL1073" i="6"/>
  <c r="BM1073" i="6" s="1"/>
  <c r="BL1074" i="6"/>
  <c r="BM1074" i="6" s="1"/>
  <c r="BN1074" i="6"/>
  <c r="BL1075" i="6"/>
  <c r="BL1076" i="6"/>
  <c r="BN1076" i="6" s="1"/>
  <c r="BM1076" i="6"/>
  <c r="BL1077" i="6"/>
  <c r="BM1077" i="6" s="1"/>
  <c r="BN1077" i="6"/>
  <c r="BL1078" i="6"/>
  <c r="BM1078" i="6" s="1"/>
  <c r="BL1079" i="6"/>
  <c r="BL1080" i="6"/>
  <c r="BN1080" i="6" s="1"/>
  <c r="BM1080" i="6"/>
  <c r="BL1081" i="6"/>
  <c r="BM1081" i="6" s="1"/>
  <c r="BL1082" i="6"/>
  <c r="BM1082" i="6" s="1"/>
  <c r="BL1083" i="6"/>
  <c r="BL1084" i="6"/>
  <c r="BM1084" i="6" s="1"/>
  <c r="BL1085" i="6"/>
  <c r="BN1085" i="6" s="1"/>
  <c r="BL1086" i="6"/>
  <c r="BM1086" i="6" s="1"/>
  <c r="BL1087" i="6"/>
  <c r="BL1088" i="6"/>
  <c r="BM1088" i="6" s="1"/>
  <c r="BL1089" i="6"/>
  <c r="BM1089" i="6" s="1"/>
  <c r="BL1090" i="6"/>
  <c r="BM1090" i="6" s="1"/>
  <c r="BN1090" i="6"/>
  <c r="BL1091" i="6"/>
  <c r="BL1092" i="6"/>
  <c r="BM1092" i="6"/>
  <c r="BN1092" i="6"/>
  <c r="BL1093" i="6"/>
  <c r="BM1093" i="6" s="1"/>
  <c r="BN1093" i="6"/>
  <c r="BL1094" i="6"/>
  <c r="BM1094" i="6" s="1"/>
  <c r="BL1095" i="6"/>
  <c r="BL1096" i="6"/>
  <c r="BM1096" i="6"/>
  <c r="BN1096" i="6"/>
  <c r="BL1097" i="6"/>
  <c r="BM1097" i="6" s="1"/>
  <c r="BL1098" i="6"/>
  <c r="BM1098" i="6" s="1"/>
  <c r="BL1099" i="6"/>
  <c r="BL1100" i="6"/>
  <c r="BM1100" i="6" s="1"/>
  <c r="BL1101" i="6"/>
  <c r="BN1101" i="6" s="1"/>
  <c r="BM1101" i="6"/>
  <c r="BL1102" i="6"/>
  <c r="BM1102" i="6" s="1"/>
  <c r="BL1103" i="6"/>
  <c r="BL1104" i="6"/>
  <c r="BM1104" i="6" s="1"/>
  <c r="BL1105" i="6"/>
  <c r="BM1105" i="6" s="1"/>
  <c r="BL1106" i="6"/>
  <c r="BM1106" i="6" s="1"/>
  <c r="BL1107" i="6"/>
  <c r="BL1108" i="6"/>
  <c r="BM1108" i="6"/>
  <c r="BN1108" i="6"/>
  <c r="BL1109" i="6"/>
  <c r="BM1109" i="6" s="1"/>
  <c r="BL1110" i="6"/>
  <c r="BM1110" i="6" s="1"/>
  <c r="BL1111" i="6"/>
  <c r="BL1112" i="6"/>
  <c r="BN1112" i="6" s="1"/>
  <c r="BL1113" i="6"/>
  <c r="BM1113" i="6" s="1"/>
  <c r="BL1114" i="6"/>
  <c r="BM1114" i="6" s="1"/>
  <c r="BL1115" i="6"/>
  <c r="BL1116" i="6"/>
  <c r="BM1116" i="6"/>
  <c r="BN1116" i="6"/>
  <c r="BL1117" i="6"/>
  <c r="BN1117" i="6" s="1"/>
  <c r="BM1117" i="6"/>
  <c r="BL1118" i="6"/>
  <c r="BM1118" i="6" s="1"/>
  <c r="BL1119" i="6"/>
  <c r="BL1120" i="6"/>
  <c r="BM1120" i="6" s="1"/>
  <c r="BL1121" i="6"/>
  <c r="BM1121" i="6" s="1"/>
  <c r="BL1122" i="6"/>
  <c r="BM1122" i="6" s="1"/>
  <c r="BN1122" i="6"/>
  <c r="BL1123" i="6"/>
  <c r="BL1124" i="6"/>
  <c r="BM1124" i="6" s="1"/>
  <c r="BL1125" i="6"/>
  <c r="BM1125" i="6" s="1"/>
  <c r="BL1126" i="6"/>
  <c r="BM1126" i="6" s="1"/>
  <c r="BL1127" i="6"/>
  <c r="BL1128" i="6"/>
  <c r="BM1128" i="6"/>
  <c r="BN1128" i="6"/>
  <c r="BL1129" i="6"/>
  <c r="BM1129" i="6" s="1"/>
  <c r="BL1130" i="6"/>
  <c r="BM1130" i="6" s="1"/>
  <c r="BL1131" i="6"/>
  <c r="BL1132" i="6"/>
  <c r="BM1132" i="6"/>
  <c r="BN1132" i="6"/>
  <c r="BL1133" i="6"/>
  <c r="BN1133" i="6" s="1"/>
  <c r="BL1134" i="6"/>
  <c r="BM1134" i="6" s="1"/>
  <c r="BL1135" i="6"/>
  <c r="BL1136" i="6"/>
  <c r="BM1136" i="6"/>
  <c r="BN1136" i="6"/>
  <c r="BL1137" i="6"/>
  <c r="BM1137" i="6" s="1"/>
  <c r="BL1138" i="6"/>
  <c r="BM1138" i="6" s="1"/>
  <c r="BN1138" i="6"/>
  <c r="BL1139" i="6"/>
  <c r="BL1140" i="6"/>
  <c r="BM1140" i="6"/>
  <c r="BN1140" i="6"/>
  <c r="BL1141" i="6"/>
  <c r="BM1141" i="6" s="1"/>
  <c r="BL1142" i="6"/>
  <c r="BM1142" i="6" s="1"/>
  <c r="BL1143" i="6"/>
  <c r="BL1144" i="6"/>
  <c r="BM1144" i="6"/>
  <c r="BN1144" i="6"/>
  <c r="BL1145" i="6"/>
  <c r="BM1145" i="6" s="1"/>
  <c r="BL1146" i="6"/>
  <c r="BM1146" i="6" s="1"/>
  <c r="BL1147" i="6"/>
  <c r="BL1148" i="6"/>
  <c r="BM1148" i="6" s="1"/>
  <c r="BL1149" i="6"/>
  <c r="BN1149" i="6" s="1"/>
  <c r="BM1149" i="6"/>
  <c r="BL1150" i="6"/>
  <c r="BM1150" i="6" s="1"/>
  <c r="BL1151" i="6"/>
  <c r="BN1151" i="6" s="1"/>
  <c r="BM1151" i="6"/>
  <c r="BL1152" i="6"/>
  <c r="BN1152" i="6" s="1"/>
  <c r="BM1152" i="6"/>
  <c r="BL1153" i="6"/>
  <c r="BM1153" i="6"/>
  <c r="BN1153" i="6"/>
  <c r="BL1154" i="6"/>
  <c r="BL1155" i="6"/>
  <c r="BN1155" i="6" s="1"/>
  <c r="BL1156" i="6"/>
  <c r="BM1156" i="6"/>
  <c r="BN1156" i="6"/>
  <c r="BL1157" i="6"/>
  <c r="BN1157" i="6" s="1"/>
  <c r="BM1157" i="6"/>
  <c r="BL1158" i="6"/>
  <c r="BM1158" i="6" s="1"/>
  <c r="BL1159" i="6"/>
  <c r="BL1160" i="6"/>
  <c r="BL1161" i="6"/>
  <c r="BM1161" i="6" s="1"/>
  <c r="BN1161" i="6"/>
  <c r="BL1162" i="6"/>
  <c r="BM1162" i="6" s="1"/>
  <c r="BL1163" i="6"/>
  <c r="BN1163" i="6" s="1"/>
  <c r="BM1163" i="6"/>
  <c r="BL1164" i="6"/>
  <c r="BN1164" i="6" s="1"/>
  <c r="BM1164" i="6"/>
  <c r="BL1165" i="6"/>
  <c r="BM1165" i="6"/>
  <c r="BN1165" i="6"/>
  <c r="BL1166" i="6"/>
  <c r="BM1166" i="6" s="1"/>
  <c r="BL1167" i="6"/>
  <c r="BN1167" i="6" s="1"/>
  <c r="BL1168" i="6"/>
  <c r="BM1168" i="6" s="1"/>
  <c r="BL1169" i="6"/>
  <c r="BM1169" i="6" s="1"/>
  <c r="BL1170" i="6"/>
  <c r="BL1171" i="6"/>
  <c r="BN1171" i="6" s="1"/>
  <c r="BM1171" i="6"/>
  <c r="BL1172" i="6"/>
  <c r="BN1172" i="6" s="1"/>
  <c r="BM1172" i="6"/>
  <c r="BL1173" i="6"/>
  <c r="BN1173" i="6" s="1"/>
  <c r="BL1174" i="6"/>
  <c r="BM1174" i="6" s="1"/>
  <c r="BL1175" i="6"/>
  <c r="BN1175" i="6" s="1"/>
  <c r="BM1175" i="6"/>
  <c r="BL1176" i="6"/>
  <c r="BN1176" i="6" s="1"/>
  <c r="BM1176" i="6"/>
  <c r="BL1177" i="6"/>
  <c r="BM1177" i="6"/>
  <c r="BN1177" i="6"/>
  <c r="BL1178" i="6"/>
  <c r="BL1179" i="6"/>
  <c r="BN1179" i="6" s="1"/>
  <c r="BL1180" i="6"/>
  <c r="BM1180" i="6"/>
  <c r="BN1180" i="6"/>
  <c r="BL1181" i="6"/>
  <c r="BN1181" i="6" s="1"/>
  <c r="BM1181" i="6"/>
  <c r="BL1182" i="6"/>
  <c r="BL1183" i="6"/>
  <c r="BL1184" i="6"/>
  <c r="BL1185" i="6"/>
  <c r="BM1185" i="6" s="1"/>
  <c r="BN1185" i="6"/>
  <c r="BL1186" i="6"/>
  <c r="BM1186" i="6" s="1"/>
  <c r="BL1187" i="6"/>
  <c r="BN1187" i="6" s="1"/>
  <c r="BM1187" i="6"/>
  <c r="BL1188" i="6"/>
  <c r="BN1188" i="6" s="1"/>
  <c r="BM1188" i="6"/>
  <c r="BL1189" i="6"/>
  <c r="BM1189" i="6"/>
  <c r="BN1189" i="6"/>
  <c r="BL1190" i="6"/>
  <c r="BM1190" i="6" s="1"/>
  <c r="BL1191" i="6"/>
  <c r="BN1191" i="6" s="1"/>
  <c r="BL1192" i="6"/>
  <c r="BM1192" i="6" s="1"/>
  <c r="BL1193" i="6"/>
  <c r="BN1193" i="6" s="1"/>
  <c r="BM1193" i="6"/>
  <c r="BL1194" i="6"/>
  <c r="BM1194" i="6" s="1"/>
  <c r="BN1194" i="6"/>
  <c r="BL1195" i="6"/>
  <c r="BL1196" i="6"/>
  <c r="BM1196" i="6" s="1"/>
  <c r="BL1197" i="6"/>
  <c r="BN1197" i="6" s="1"/>
  <c r="BL1198" i="6"/>
  <c r="BM1198" i="6" s="1"/>
  <c r="BL1199" i="6"/>
  <c r="BN1199" i="6" s="1"/>
  <c r="BM1199" i="6"/>
  <c r="BL1200" i="6"/>
  <c r="BM1200" i="6"/>
  <c r="BN1200" i="6"/>
  <c r="BL1201" i="6"/>
  <c r="BN1201" i="6" s="1"/>
  <c r="BM1201" i="6"/>
  <c r="BL1202" i="6"/>
  <c r="BL1203" i="6"/>
  <c r="BN1203" i="6" s="1"/>
  <c r="BL1204" i="6"/>
  <c r="BM1204" i="6"/>
  <c r="BN1204" i="6"/>
  <c r="BL1205" i="6"/>
  <c r="BL1206" i="6"/>
  <c r="BM1206" i="6"/>
  <c r="BN1206" i="6"/>
  <c r="BL1207" i="6"/>
  <c r="BN1207" i="6" s="1"/>
  <c r="BL1208" i="6"/>
  <c r="BM1208" i="6"/>
  <c r="BN1208" i="6"/>
  <c r="BL1209" i="6"/>
  <c r="BM1209" i="6" s="1"/>
  <c r="BN1209" i="6"/>
  <c r="BL1210" i="6"/>
  <c r="BM1210" i="6"/>
  <c r="BN1210" i="6"/>
  <c r="BL1211" i="6"/>
  <c r="BL1212" i="6"/>
  <c r="BM1212" i="6" s="1"/>
  <c r="BL1213" i="6"/>
  <c r="BL1214" i="6"/>
  <c r="BM1214" i="6" s="1"/>
  <c r="BL1215" i="6"/>
  <c r="BN1215" i="6" s="1"/>
  <c r="BM1215" i="6"/>
  <c r="BL1216" i="6"/>
  <c r="BM1216" i="6"/>
  <c r="BN1216" i="6"/>
  <c r="BL1217" i="6"/>
  <c r="BN1217" i="6" s="1"/>
  <c r="BM1217" i="6"/>
  <c r="BL1218" i="6"/>
  <c r="BN1218" i="6" s="1"/>
  <c r="BM1218" i="6"/>
  <c r="BL1219" i="6"/>
  <c r="BN1219" i="6" s="1"/>
  <c r="BM1219" i="6"/>
  <c r="BL1220" i="6"/>
  <c r="BN1220" i="6" s="1"/>
  <c r="BM1220" i="6"/>
  <c r="BL1221" i="6"/>
  <c r="BM1221" i="6"/>
  <c r="BN1221" i="6"/>
  <c r="BL1222" i="6"/>
  <c r="BM1222" i="6" s="1"/>
  <c r="BL1223" i="6"/>
  <c r="BL1224" i="6"/>
  <c r="BN1224" i="6" s="1"/>
  <c r="BL1225" i="6"/>
  <c r="BM1225" i="6" s="1"/>
  <c r="BL1226" i="6"/>
  <c r="BL1227" i="6"/>
  <c r="BN1227" i="6" s="1"/>
  <c r="BL1228" i="6"/>
  <c r="BL1229" i="6"/>
  <c r="BN1229" i="6" s="1"/>
  <c r="BM1229" i="6"/>
  <c r="BL1230" i="6"/>
  <c r="BM1230" i="6" s="1"/>
  <c r="BL1231" i="6"/>
  <c r="BN1231" i="6" s="1"/>
  <c r="BM1231" i="6"/>
  <c r="BL1232" i="6"/>
  <c r="BM1232" i="6"/>
  <c r="BN1232" i="6"/>
  <c r="BL1233" i="6"/>
  <c r="BL1234" i="6"/>
  <c r="BM1234" i="6" s="1"/>
  <c r="BL1235" i="6"/>
  <c r="BL1236" i="6"/>
  <c r="BM1236" i="6" s="1"/>
  <c r="BL1237" i="6"/>
  <c r="BN1237" i="6" s="1"/>
  <c r="BM1237" i="6"/>
  <c r="BL1238" i="6"/>
  <c r="BM1238" i="6" s="1"/>
  <c r="BL1239" i="6"/>
  <c r="BN1239" i="6" s="1"/>
  <c r="BL1240" i="6"/>
  <c r="BL1241" i="6"/>
  <c r="BM1241" i="6" s="1"/>
  <c r="BL1242" i="6"/>
  <c r="BL1243" i="6"/>
  <c r="BN1243" i="6" s="1"/>
  <c r="BL1244" i="6"/>
  <c r="BL1245" i="6"/>
  <c r="BL1246" i="6"/>
  <c r="BL1247" i="6"/>
  <c r="BN1247" i="6" s="1"/>
  <c r="BM1247" i="6"/>
  <c r="BL1248" i="6"/>
  <c r="BM1248" i="6" s="1"/>
  <c r="BN1248" i="6"/>
  <c r="BL1249" i="6"/>
  <c r="BM1249" i="6" s="1"/>
  <c r="BL1250" i="6"/>
  <c r="BL1251" i="6"/>
  <c r="BN1251" i="6" s="1"/>
  <c r="BL1252" i="6"/>
  <c r="BM1252" i="6" s="1"/>
  <c r="BL1253" i="6"/>
  <c r="BN1253" i="6" s="1"/>
  <c r="BM1253" i="6"/>
  <c r="BL1254" i="6"/>
  <c r="BM1254" i="6" s="1"/>
  <c r="BN1254" i="6"/>
  <c r="BL1255" i="6"/>
  <c r="BN1255" i="6" s="1"/>
  <c r="BL1256" i="6"/>
  <c r="BM1256" i="6"/>
  <c r="BN1256" i="6"/>
  <c r="BL1257" i="6"/>
  <c r="BN1257" i="6" s="1"/>
  <c r="BM1257" i="6"/>
  <c r="BL1258" i="6"/>
  <c r="BM1258" i="6"/>
  <c r="BN1258" i="6"/>
  <c r="BL1259" i="6"/>
  <c r="BL1260" i="6"/>
  <c r="BM1260" i="6" s="1"/>
  <c r="BL1261" i="6"/>
  <c r="BL1262" i="6"/>
  <c r="BM1262" i="6" s="1"/>
  <c r="BL1263" i="6"/>
  <c r="BN1263" i="6" s="1"/>
  <c r="BL1264" i="6"/>
  <c r="BN1264" i="6" s="1"/>
  <c r="BM1264" i="6"/>
  <c r="BL1265" i="6"/>
  <c r="BM1265" i="6"/>
  <c r="BN1265" i="6"/>
  <c r="BL1266" i="6"/>
  <c r="BN1266" i="6" s="1"/>
  <c r="BM1266" i="6"/>
  <c r="BL1267" i="6"/>
  <c r="BN1267" i="6" s="1"/>
  <c r="BM1267" i="6"/>
  <c r="BL1268" i="6"/>
  <c r="BL1269" i="6"/>
  <c r="BM1269" i="6"/>
  <c r="BN1269" i="6"/>
  <c r="BL1270" i="6"/>
  <c r="BL1271" i="6"/>
  <c r="BL1272" i="6"/>
  <c r="BN1272" i="6" s="1"/>
  <c r="BL1273" i="6"/>
  <c r="BM1273" i="6" s="1"/>
  <c r="BL1274" i="6"/>
  <c r="BM1274" i="6" s="1"/>
  <c r="BN1274" i="6"/>
  <c r="BL1275" i="6"/>
  <c r="BN1275" i="6" s="1"/>
  <c r="BL1276" i="6"/>
  <c r="BN1276" i="6" s="1"/>
  <c r="BL1277" i="6"/>
  <c r="BN1277" i="6" s="1"/>
  <c r="BM1277" i="6"/>
  <c r="BL1278" i="6"/>
  <c r="BM1278" i="6"/>
  <c r="BN1278" i="6"/>
  <c r="BL1279" i="6"/>
  <c r="BL1280" i="6"/>
  <c r="BM1280" i="6"/>
  <c r="BN1280" i="6"/>
  <c r="BL1281" i="6"/>
  <c r="BL1282" i="6"/>
  <c r="BM1282" i="6"/>
  <c r="BN1282" i="6"/>
  <c r="BL1283" i="6"/>
  <c r="BM1283" i="6"/>
  <c r="BN1283" i="6"/>
  <c r="BL1284" i="6"/>
  <c r="BL1285" i="6"/>
  <c r="BL1286" i="6"/>
  <c r="BN1286" i="6" s="1"/>
  <c r="BL1287" i="6"/>
  <c r="BM1287" i="6"/>
  <c r="BN1287" i="6"/>
  <c r="BL1288" i="6"/>
  <c r="BM1288" i="6"/>
  <c r="BN1288" i="6"/>
  <c r="BL1289" i="6"/>
  <c r="BL1290" i="6"/>
  <c r="BM1290" i="6"/>
  <c r="BN1290" i="6"/>
  <c r="BL1291" i="6"/>
  <c r="BL1292" i="6"/>
  <c r="BM1292" i="6" s="1"/>
  <c r="BL1293" i="6"/>
  <c r="BL1294" i="6"/>
  <c r="BL1295" i="6"/>
  <c r="BM1295" i="6"/>
  <c r="BN1295" i="6"/>
  <c r="BL1296" i="6"/>
  <c r="BM1296" i="6"/>
  <c r="BN1296" i="6"/>
  <c r="BL1297" i="6"/>
  <c r="BL1298" i="6"/>
  <c r="BM1298" i="6" s="1"/>
  <c r="BL1299" i="6"/>
  <c r="BM1299" i="6"/>
  <c r="BN1299" i="6"/>
  <c r="BL1300" i="6"/>
  <c r="BN1300" i="6" s="1"/>
  <c r="BM1300" i="6"/>
  <c r="BL1301" i="6"/>
  <c r="BL1302" i="6"/>
  <c r="BM1302" i="6" s="1"/>
  <c r="BN1302" i="6"/>
  <c r="BL1303" i="6"/>
  <c r="BN1303" i="6" s="1"/>
  <c r="BM1303" i="6"/>
  <c r="BL1304" i="6"/>
  <c r="BM1304" i="6"/>
  <c r="BN1304" i="6"/>
  <c r="BL1305" i="6"/>
  <c r="BL1306" i="6"/>
  <c r="BM1306" i="6"/>
  <c r="BN1306" i="6"/>
  <c r="BL1307" i="6"/>
  <c r="BM1307" i="6"/>
  <c r="BN1307" i="6"/>
  <c r="BL1308" i="6"/>
  <c r="BM1308" i="6" s="1"/>
  <c r="BN1308" i="6"/>
  <c r="BL1309" i="6"/>
  <c r="BL1310" i="6"/>
  <c r="BN1310" i="6" s="1"/>
  <c r="BM1310" i="6"/>
  <c r="BL1311" i="6"/>
  <c r="BM1311" i="6"/>
  <c r="BN1311" i="6"/>
  <c r="BL1312" i="6"/>
  <c r="BN1312" i="6" s="1"/>
  <c r="BM1312" i="6"/>
  <c r="BL1313" i="6"/>
  <c r="BL1314" i="6"/>
  <c r="BN1314" i="6" s="1"/>
  <c r="BM1314" i="6"/>
  <c r="BL1315" i="6"/>
  <c r="BM1315" i="6" s="1"/>
  <c r="BN1315" i="6"/>
  <c r="BL1316" i="6"/>
  <c r="BM1316" i="6" s="1"/>
  <c r="BN1316" i="6"/>
  <c r="BL1317" i="6"/>
  <c r="BL1318" i="6"/>
  <c r="BM1318" i="6" s="1"/>
  <c r="BL1319" i="6"/>
  <c r="BM1319" i="6" s="1"/>
  <c r="BN1319" i="6"/>
  <c r="BL1320" i="6"/>
  <c r="BM1320" i="6"/>
  <c r="BN1320" i="6"/>
  <c r="BL1321" i="6"/>
  <c r="BL1322" i="6"/>
  <c r="BM1322" i="6"/>
  <c r="BN1322" i="6"/>
  <c r="BL1323" i="6"/>
  <c r="BM1323" i="6"/>
  <c r="BN1323" i="6"/>
  <c r="BL1324" i="6"/>
  <c r="BN1324" i="6" s="1"/>
  <c r="BM1324" i="6"/>
  <c r="BL1325" i="6"/>
  <c r="BL1326" i="6"/>
  <c r="BM1326" i="6"/>
  <c r="BN1326" i="6"/>
  <c r="BL1327" i="6"/>
  <c r="BN1327" i="6" s="1"/>
  <c r="BM1327" i="6"/>
  <c r="BL1328" i="6"/>
  <c r="BN1328" i="6" s="1"/>
  <c r="BM1328" i="6"/>
  <c r="BL1329" i="6"/>
  <c r="BL1330" i="6"/>
  <c r="BM1330" i="6"/>
  <c r="BN1330" i="6"/>
  <c r="BL1331" i="6"/>
  <c r="BM1331" i="6" s="1"/>
  <c r="BN1331" i="6"/>
  <c r="BL1332" i="6"/>
  <c r="BM1332" i="6" s="1"/>
  <c r="BN1332" i="6"/>
  <c r="BL1333" i="6"/>
  <c r="BL1334" i="6"/>
  <c r="BN1334" i="6" s="1"/>
  <c r="BL1335" i="6"/>
  <c r="BM1335" i="6" s="1"/>
  <c r="BN1335" i="6"/>
  <c r="BL1336" i="6"/>
  <c r="BM1336" i="6"/>
  <c r="BN1336" i="6"/>
  <c r="BL1337" i="6"/>
  <c r="BL1338" i="6"/>
  <c r="BM1338" i="6"/>
  <c r="BN1338" i="6"/>
  <c r="BL1339" i="6"/>
  <c r="BM1339" i="6" s="1"/>
  <c r="BL1340" i="6"/>
  <c r="BM1340" i="6" s="1"/>
  <c r="BN1340" i="6"/>
  <c r="BL1341" i="6"/>
  <c r="BL1342" i="6"/>
  <c r="BM1342" i="6" s="1"/>
  <c r="BL1343" i="6"/>
  <c r="BM1343" i="6" s="1"/>
  <c r="BN1343" i="6"/>
  <c r="BL1344" i="6"/>
  <c r="BM1344" i="6"/>
  <c r="BN1344" i="6"/>
  <c r="BL1345" i="6"/>
  <c r="BL1346" i="6"/>
  <c r="BN1346" i="6" s="1"/>
  <c r="BM1346" i="6"/>
  <c r="BL1347" i="6"/>
  <c r="BM1347" i="6"/>
  <c r="BN1347" i="6"/>
  <c r="BL1348" i="6"/>
  <c r="BN1348" i="6" s="1"/>
  <c r="BM1348" i="6"/>
  <c r="BL1349" i="6"/>
  <c r="BL1350" i="6"/>
  <c r="BM1350" i="6" s="1"/>
  <c r="BN1350" i="6"/>
  <c r="BL1351" i="6"/>
  <c r="BN1351" i="6" s="1"/>
  <c r="BM1351" i="6"/>
  <c r="BL1352" i="6"/>
  <c r="BM1352" i="6"/>
  <c r="BN1352" i="6"/>
  <c r="BL1353" i="6"/>
  <c r="BL1354" i="6"/>
  <c r="BM1354" i="6"/>
  <c r="BN1354" i="6"/>
  <c r="BL1355" i="6"/>
  <c r="BM1355" i="6" s="1"/>
  <c r="BN1355" i="6"/>
  <c r="BL1356" i="6"/>
  <c r="BM1356" i="6" s="1"/>
  <c r="BN1356" i="6"/>
  <c r="BL1357" i="6"/>
  <c r="BL1358" i="6"/>
  <c r="BN1358" i="6" s="1"/>
  <c r="BL1359" i="6"/>
  <c r="BM1359" i="6" s="1"/>
  <c r="BN1359" i="6"/>
  <c r="BL1360" i="6"/>
  <c r="BN1360" i="6" s="1"/>
  <c r="BM1360" i="6"/>
  <c r="BL1361" i="6"/>
  <c r="BL1362" i="6"/>
  <c r="BN1362" i="6" s="1"/>
  <c r="BM1362" i="6"/>
  <c r="BL1363" i="6"/>
  <c r="BM1363" i="6" s="1"/>
  <c r="BL1364" i="6"/>
  <c r="BM1364" i="6" s="1"/>
  <c r="BN1364" i="6"/>
  <c r="BL1365" i="6"/>
  <c r="BL1366" i="6"/>
  <c r="BM1366" i="6" s="1"/>
  <c r="BN1366" i="6"/>
  <c r="BL1367" i="6"/>
  <c r="BN1367" i="6" s="1"/>
  <c r="BM1367" i="6"/>
  <c r="BL1368" i="6"/>
  <c r="BM1368" i="6"/>
  <c r="BN1368" i="6"/>
  <c r="BL1369" i="6"/>
  <c r="BL1370" i="6"/>
  <c r="BM1370" i="6"/>
  <c r="BN1370" i="6"/>
  <c r="BL1371" i="6"/>
  <c r="BM1371" i="6"/>
  <c r="BN1371" i="6"/>
  <c r="BL1372" i="6"/>
  <c r="BN1372" i="6" s="1"/>
  <c r="BL1373" i="6"/>
  <c r="BL1374" i="6"/>
  <c r="BN1374" i="6" s="1"/>
  <c r="BM1374" i="6"/>
  <c r="BL1375" i="6"/>
  <c r="BM1375" i="6"/>
  <c r="BN1375" i="6"/>
  <c r="BL1376" i="6"/>
  <c r="BM1376" i="6"/>
  <c r="BN1376" i="6"/>
  <c r="BL1377" i="6"/>
  <c r="BL1378" i="6"/>
  <c r="BM1378" i="6"/>
  <c r="BN1378" i="6"/>
  <c r="BL1379" i="6"/>
  <c r="BM1379" i="6" s="1"/>
  <c r="BN1379" i="6"/>
  <c r="BL1380" i="6"/>
  <c r="BN1380" i="6" s="1"/>
  <c r="BM1380" i="6"/>
  <c r="BL1381" i="6"/>
  <c r="BL1382" i="6"/>
  <c r="BN1382" i="6" s="1"/>
  <c r="BM1382" i="6"/>
  <c r="BL1383" i="6"/>
  <c r="BM1383" i="6"/>
  <c r="BN1383" i="6"/>
  <c r="BL1384" i="6"/>
  <c r="BM1384" i="6" s="1"/>
  <c r="BN1384" i="6"/>
  <c r="BL1385" i="6"/>
  <c r="BL1386" i="6"/>
  <c r="BM1386" i="6" s="1"/>
  <c r="BN1386" i="6"/>
  <c r="BL1387" i="6"/>
  <c r="BM1387" i="6" s="1"/>
  <c r="BN1387" i="6"/>
  <c r="BL1388" i="6"/>
  <c r="BM1388" i="6"/>
  <c r="BN1388" i="6"/>
  <c r="BL1389" i="6"/>
  <c r="BL1390" i="6"/>
  <c r="BM1390" i="6"/>
  <c r="BN1390" i="6"/>
  <c r="BL1391" i="6"/>
  <c r="BM1391" i="6" s="1"/>
  <c r="BN1391" i="6"/>
  <c r="BL1392" i="6"/>
  <c r="BM1392" i="6"/>
  <c r="BN1392" i="6"/>
  <c r="BL1393" i="6"/>
  <c r="BL1394" i="6"/>
  <c r="BM1394" i="6" s="1"/>
  <c r="BL1395" i="6"/>
  <c r="BM1395" i="6"/>
  <c r="BN1395" i="6"/>
  <c r="BL1396" i="6"/>
  <c r="BN1396" i="6" s="1"/>
  <c r="BM1396" i="6"/>
  <c r="BL1397" i="6"/>
  <c r="BL1398" i="6"/>
  <c r="BM1398" i="6" s="1"/>
  <c r="BL1399" i="6"/>
  <c r="BM1399" i="6" s="1"/>
  <c r="BL1400" i="6"/>
  <c r="BM1400" i="6"/>
  <c r="BN1400" i="6"/>
  <c r="BL1401" i="6"/>
  <c r="BL1402" i="6"/>
  <c r="BM1402" i="6"/>
  <c r="BN1402" i="6"/>
  <c r="BL1403" i="6"/>
  <c r="BM1403" i="6"/>
  <c r="BN1403" i="6"/>
  <c r="BL1404" i="6"/>
  <c r="BM1404" i="6" s="1"/>
  <c r="BN1404" i="6"/>
  <c r="BL1405" i="6"/>
  <c r="BL1406" i="6"/>
  <c r="BN1406" i="6" s="1"/>
  <c r="BL1407" i="6"/>
  <c r="BM1407" i="6" s="1"/>
  <c r="BN1407" i="6"/>
  <c r="BL1408" i="6"/>
  <c r="BM1408" i="6"/>
  <c r="BN1408" i="6"/>
  <c r="BL1409" i="6"/>
  <c r="BL1410" i="6"/>
  <c r="BM1410" i="6"/>
  <c r="BN1410" i="6"/>
  <c r="BL1411" i="6"/>
  <c r="BM1411" i="6" s="1"/>
  <c r="BL1412" i="6"/>
  <c r="BM1412" i="6" s="1"/>
  <c r="BN1412" i="6"/>
  <c r="BL1413" i="6"/>
  <c r="BL1414" i="6"/>
  <c r="BM1414" i="6" s="1"/>
  <c r="BL1415" i="6"/>
  <c r="BM1415" i="6"/>
  <c r="BN1415" i="6"/>
  <c r="BL1416" i="6"/>
  <c r="BM1416" i="6"/>
  <c r="BN1416" i="6"/>
  <c r="BL1417" i="6"/>
  <c r="BL1418" i="6"/>
  <c r="BM1418" i="6" s="1"/>
  <c r="BL1419" i="6"/>
  <c r="BM1419" i="6" s="1"/>
  <c r="BL1420" i="6"/>
  <c r="BN1420" i="6" s="1"/>
  <c r="BM1420" i="6"/>
  <c r="BL1421" i="6"/>
  <c r="BL1422" i="6"/>
  <c r="BM1422" i="6"/>
  <c r="BN1422" i="6"/>
  <c r="BL1423" i="6"/>
  <c r="BM1423" i="6" s="1"/>
  <c r="BL1424" i="6"/>
  <c r="BM1424" i="6" s="1"/>
  <c r="BL1425" i="6"/>
  <c r="BL1426" i="6"/>
  <c r="BM1426" i="6"/>
  <c r="BN1426" i="6"/>
  <c r="BL1427" i="6"/>
  <c r="BM1427" i="6" s="1"/>
  <c r="BN1427" i="6"/>
  <c r="BL1428" i="6"/>
  <c r="BM1428" i="6"/>
  <c r="BN1428" i="6"/>
  <c r="BL1429" i="6"/>
  <c r="BL1430" i="6"/>
  <c r="BN1430" i="6" s="1"/>
  <c r="BM1430" i="6"/>
  <c r="BL1431" i="6"/>
  <c r="BN1431" i="6" s="1"/>
  <c r="BM1431" i="6"/>
  <c r="BL1432" i="6"/>
  <c r="BM1432" i="6" s="1"/>
  <c r="BN1432" i="6"/>
  <c r="BL1433" i="6"/>
  <c r="BL1434" i="6"/>
  <c r="BM1434" i="6" s="1"/>
  <c r="BL1435" i="6"/>
  <c r="BM1435" i="6" s="1"/>
  <c r="BN1435" i="6"/>
  <c r="BL1436" i="6"/>
  <c r="BN1436" i="6" s="1"/>
  <c r="BM1436" i="6"/>
  <c r="BL1437" i="6"/>
  <c r="BL1438" i="6"/>
  <c r="BN1438" i="6" s="1"/>
  <c r="BM1438" i="6"/>
  <c r="BL1439" i="6"/>
  <c r="BM1439" i="6" s="1"/>
  <c r="BL1440" i="6"/>
  <c r="BM1440" i="6"/>
  <c r="BN1440" i="6"/>
  <c r="BL1441" i="6"/>
  <c r="BL1442" i="6"/>
  <c r="BM1442" i="6"/>
  <c r="BN1442" i="6"/>
  <c r="BL1443" i="6"/>
  <c r="BM1443" i="6" s="1"/>
  <c r="BL1444" i="6"/>
  <c r="BN1444" i="6" s="1"/>
  <c r="BL1445" i="6"/>
  <c r="BL1446" i="6"/>
  <c r="BM1446" i="6"/>
  <c r="BN1446" i="6"/>
  <c r="BL1447" i="6"/>
  <c r="BM1447" i="6"/>
  <c r="BN1447" i="6"/>
  <c r="BL1448" i="6"/>
  <c r="BM1448" i="6" s="1"/>
  <c r="BL1449" i="6"/>
  <c r="BL1450" i="6"/>
  <c r="BM1450" i="6"/>
  <c r="BN1450" i="6"/>
  <c r="BL1451" i="6"/>
  <c r="BN1451" i="6" s="1"/>
  <c r="BM1451" i="6"/>
  <c r="BL1452" i="6"/>
  <c r="BM1452" i="6" s="1"/>
  <c r="BN1452" i="6"/>
  <c r="BL1453" i="6"/>
  <c r="BL1454" i="6"/>
  <c r="BN1454" i="6" s="1"/>
  <c r="BL1455" i="6"/>
  <c r="BM1455" i="6"/>
  <c r="BN1455" i="6"/>
  <c r="BL1456" i="6"/>
  <c r="BN1456" i="6" s="1"/>
  <c r="BM1456" i="6"/>
  <c r="BL1457" i="6"/>
  <c r="BL1458" i="6"/>
  <c r="BN1458" i="6" s="1"/>
  <c r="BM1458" i="6"/>
  <c r="BL1459" i="6"/>
  <c r="BM1459" i="6" s="1"/>
  <c r="BL1460" i="6"/>
  <c r="BM1460" i="6"/>
  <c r="BN1460" i="6"/>
  <c r="BL1461" i="6"/>
  <c r="BL1462" i="6"/>
  <c r="BM1462" i="6" s="1"/>
  <c r="BN1462" i="6"/>
  <c r="BL1463" i="6"/>
  <c r="BN1463" i="6" s="1"/>
  <c r="BM1463" i="6"/>
  <c r="BL1464" i="6"/>
  <c r="BM1464" i="6"/>
  <c r="BN1464" i="6"/>
  <c r="BL1465" i="6"/>
  <c r="BL1466" i="6"/>
  <c r="BM1466" i="6"/>
  <c r="BN1466" i="6"/>
  <c r="BL1467" i="6"/>
  <c r="BM1467" i="6"/>
  <c r="BN1467" i="6"/>
  <c r="BL1468" i="6"/>
  <c r="BN1468" i="6" s="1"/>
  <c r="BL1469" i="6"/>
  <c r="BL1470" i="6"/>
  <c r="BM1470" i="6" s="1"/>
  <c r="BL1471" i="6"/>
  <c r="BM1471" i="6"/>
  <c r="BN1471" i="6"/>
  <c r="BL1472" i="6"/>
  <c r="BM1472" i="6"/>
  <c r="BN1472" i="6"/>
  <c r="BL1473" i="6"/>
  <c r="BL1474" i="6"/>
  <c r="BM1474" i="6"/>
  <c r="BN1474" i="6"/>
  <c r="BL1475" i="6"/>
  <c r="BM1475" i="6"/>
  <c r="BN1475" i="6"/>
  <c r="BL1476" i="6"/>
  <c r="BN1476" i="6" s="1"/>
  <c r="BM1476" i="6"/>
  <c r="BL1477" i="6"/>
  <c r="BL1478" i="6"/>
  <c r="BN1478" i="6" s="1"/>
  <c r="BM1478" i="6"/>
  <c r="BL1479" i="6"/>
  <c r="BM1479" i="6"/>
  <c r="BN1479" i="6"/>
  <c r="BL1480" i="6"/>
  <c r="BM1480" i="6"/>
  <c r="BN1480" i="6"/>
  <c r="BL1481" i="6"/>
  <c r="BL1482" i="6"/>
  <c r="BM1482" i="6" s="1"/>
  <c r="BN1482" i="6"/>
  <c r="BL1483" i="6"/>
  <c r="BM1483" i="6" s="1"/>
  <c r="BN1483" i="6"/>
  <c r="BL1484" i="6"/>
  <c r="BM1484" i="6" s="1"/>
  <c r="BN1484" i="6"/>
  <c r="BL1485" i="6"/>
  <c r="BL1486" i="6"/>
  <c r="BM1486" i="6"/>
  <c r="BN1486" i="6"/>
  <c r="BL1487" i="6"/>
  <c r="BN1487" i="6" s="1"/>
  <c r="BM1487" i="6"/>
  <c r="BL1488" i="6"/>
  <c r="BM1488" i="6" s="1"/>
  <c r="BN1488" i="6"/>
  <c r="BL1489" i="6"/>
  <c r="BL1490" i="6"/>
  <c r="BM1490" i="6" s="1"/>
  <c r="BL1491" i="6"/>
  <c r="BM1491" i="6"/>
  <c r="BN1491" i="6"/>
  <c r="BL1492" i="6"/>
  <c r="BM1492" i="6" s="1"/>
  <c r="BL1493" i="6"/>
  <c r="BL1494" i="6"/>
  <c r="BM1494" i="6" s="1"/>
  <c r="BN1494" i="6"/>
  <c r="BL1495" i="6"/>
  <c r="BN1495" i="6" s="1"/>
  <c r="BM1495" i="6"/>
  <c r="BL1496" i="6"/>
  <c r="BM1496" i="6" s="1"/>
  <c r="BL1497" i="6"/>
  <c r="BL1498" i="6"/>
  <c r="BM1498" i="6"/>
  <c r="BN1498" i="6"/>
  <c r="BL1499" i="6"/>
  <c r="BM1499" i="6"/>
  <c r="BN1499" i="6"/>
  <c r="BL1500" i="6"/>
  <c r="BM1500" i="6" s="1"/>
  <c r="BL1501" i="6"/>
  <c r="BL1502" i="6"/>
  <c r="BM1502" i="6" s="1"/>
  <c r="BL1503" i="6"/>
  <c r="BM1503" i="6" s="1"/>
  <c r="BL1504" i="6"/>
  <c r="BM1504" i="6"/>
  <c r="BN1504" i="6"/>
  <c r="BL1505" i="6"/>
  <c r="BL1506" i="6"/>
  <c r="BM1506" i="6" s="1"/>
  <c r="BN1506" i="6"/>
  <c r="BL1507" i="6"/>
  <c r="BM1507" i="6" s="1"/>
  <c r="BN1507" i="6"/>
  <c r="BL1508" i="6"/>
  <c r="BM1508" i="6" s="1"/>
  <c r="BL1509" i="6"/>
  <c r="BL1510" i="6"/>
  <c r="BM1510" i="6"/>
  <c r="BN1510" i="6"/>
  <c r="BL1511" i="6"/>
  <c r="BM1511" i="6"/>
  <c r="BN1511" i="6"/>
  <c r="BL1512" i="6"/>
  <c r="BM1512" i="6" s="1"/>
  <c r="BL1513" i="6"/>
  <c r="BL1514" i="6"/>
  <c r="BM1514" i="6"/>
  <c r="BN1514" i="6"/>
  <c r="BL1515" i="6"/>
  <c r="BN1515" i="6" s="1"/>
  <c r="BM1515" i="6"/>
  <c r="BL1516" i="6"/>
  <c r="BM1516" i="6" s="1"/>
  <c r="BL1517" i="6"/>
  <c r="BL1518" i="6"/>
  <c r="BM1518" i="6" s="1"/>
  <c r="BL1519" i="6"/>
  <c r="BN1519" i="6" s="1"/>
  <c r="BL1520" i="6"/>
  <c r="BM1520" i="6" s="1"/>
  <c r="BN1520" i="6"/>
  <c r="BL1521" i="6"/>
  <c r="BL1522" i="6"/>
  <c r="BM1522" i="6" s="1"/>
  <c r="BN1522" i="6"/>
  <c r="BL1523" i="6"/>
  <c r="BN1523" i="6" s="1"/>
  <c r="BM1523" i="6"/>
  <c r="BL1524" i="6"/>
  <c r="BM1524" i="6" s="1"/>
  <c r="BL1525" i="6"/>
  <c r="BL1526" i="6"/>
  <c r="BM1526" i="6"/>
  <c r="BN1526" i="6"/>
  <c r="BL1527" i="6"/>
  <c r="BN1527" i="6" s="1"/>
  <c r="BM1527" i="6"/>
  <c r="BL1528" i="6"/>
  <c r="BM1528" i="6" s="1"/>
  <c r="BN1528" i="6"/>
  <c r="BL1529" i="6"/>
  <c r="BL1530" i="6"/>
  <c r="BM1530" i="6" s="1"/>
  <c r="BL1531" i="6"/>
  <c r="BM1531" i="6" s="1"/>
  <c r="BL1532" i="6"/>
  <c r="BM1532" i="6" s="1"/>
  <c r="BN1532" i="6"/>
  <c r="BL1533" i="6"/>
  <c r="BL1534" i="6"/>
  <c r="BM1534" i="6" s="1"/>
  <c r="BN1534" i="6"/>
  <c r="BL1535" i="6"/>
  <c r="BM1535" i="6"/>
  <c r="BN1535" i="6"/>
  <c r="BL1536" i="6"/>
  <c r="BM1536" i="6"/>
  <c r="BN1536" i="6"/>
  <c r="BL1537" i="6"/>
  <c r="BL1538" i="6"/>
  <c r="BM1538" i="6" s="1"/>
  <c r="BN1538" i="6"/>
  <c r="BL1539" i="6"/>
  <c r="BN1539" i="6" s="1"/>
  <c r="BM1539" i="6"/>
  <c r="BL1540" i="6"/>
  <c r="BM1540" i="6" s="1"/>
  <c r="BL1541" i="6"/>
  <c r="BL1542" i="6"/>
  <c r="BM1542" i="6"/>
  <c r="BN1542" i="6"/>
  <c r="BL1543" i="6"/>
  <c r="BN1543" i="6" s="1"/>
  <c r="BM1543" i="6"/>
  <c r="BL1544" i="6"/>
  <c r="BM1544" i="6" s="1"/>
  <c r="BN1544" i="6"/>
  <c r="BL1545" i="6"/>
  <c r="BL1546" i="6"/>
  <c r="BM1546" i="6" s="1"/>
  <c r="BL1547" i="6"/>
  <c r="BM1547" i="6" s="1"/>
  <c r="BN1547" i="6"/>
  <c r="BL1548" i="6"/>
  <c r="BM1548" i="6" s="1"/>
  <c r="BL1549" i="6"/>
  <c r="BL1550" i="6"/>
  <c r="BM1550" i="6" s="1"/>
  <c r="BN1550" i="6"/>
  <c r="BL1551" i="6"/>
  <c r="BN1551" i="6" s="1"/>
  <c r="BM1551" i="6"/>
  <c r="BL1552" i="6"/>
  <c r="BM1552" i="6"/>
  <c r="BN1552" i="6"/>
  <c r="BL1553" i="6"/>
  <c r="BL1554" i="6"/>
  <c r="BM1554" i="6"/>
  <c r="BN1554" i="6"/>
  <c r="BL1555" i="6"/>
  <c r="BM1555" i="6" s="1"/>
  <c r="BL1556" i="6"/>
  <c r="BM1556" i="6" s="1"/>
  <c r="BL1557" i="6"/>
  <c r="BL1558" i="6"/>
  <c r="BM1558" i="6"/>
  <c r="BN1558" i="6"/>
  <c r="BL1559" i="6"/>
  <c r="BM1559" i="6"/>
  <c r="BN1559" i="6"/>
  <c r="BL1560" i="6"/>
  <c r="BN1560" i="6" s="1"/>
  <c r="BM1560" i="6"/>
  <c r="BL1561" i="6"/>
  <c r="BL1562" i="6"/>
  <c r="BN1562" i="6" s="1"/>
  <c r="BM1562" i="6"/>
  <c r="BL1563" i="6"/>
  <c r="BM1563" i="6" s="1"/>
  <c r="BL1564" i="6"/>
  <c r="BM1564" i="6" s="1"/>
  <c r="BL1565" i="6"/>
  <c r="BL1566" i="6"/>
  <c r="BN1566" i="6" s="1"/>
  <c r="BM1566" i="6"/>
  <c r="BL1567" i="6"/>
  <c r="BN1567" i="6" s="1"/>
  <c r="BL1568" i="6"/>
  <c r="BM1568" i="6" s="1"/>
  <c r="BL1569" i="6"/>
  <c r="BL1570" i="6"/>
  <c r="BM1570" i="6" s="1"/>
  <c r="BN1570" i="6"/>
  <c r="BL1571" i="6"/>
  <c r="BM1571" i="6"/>
  <c r="BN1571" i="6"/>
  <c r="BL1572" i="6"/>
  <c r="BM1572" i="6" s="1"/>
  <c r="BL1573" i="6"/>
  <c r="BL1574" i="6"/>
  <c r="BN1574" i="6" s="1"/>
  <c r="BM1574" i="6"/>
  <c r="BL1575" i="6"/>
  <c r="BM1575" i="6" s="1"/>
  <c r="BL1576" i="6"/>
  <c r="BM1576" i="6" s="1"/>
  <c r="BN1576" i="6"/>
  <c r="BL1577" i="6"/>
  <c r="BL1578" i="6"/>
  <c r="BN1578" i="6" s="1"/>
  <c r="BM1578" i="6"/>
  <c r="BL1579" i="6"/>
  <c r="BM1579" i="6" s="1"/>
  <c r="BL1580" i="6"/>
  <c r="BM1580" i="6" s="1"/>
  <c r="BL1581" i="6"/>
  <c r="BL1582" i="6"/>
  <c r="BM1582" i="6" s="1"/>
  <c r="BN1582" i="6"/>
  <c r="BL1583" i="6"/>
  <c r="BM1583" i="6"/>
  <c r="BN1583" i="6"/>
  <c r="BL1584" i="6"/>
  <c r="BM1584" i="6"/>
  <c r="BN1584" i="6"/>
  <c r="BL1585" i="6"/>
  <c r="BL1586" i="6"/>
  <c r="BM1586" i="6"/>
  <c r="BN1586" i="6"/>
  <c r="BL1587" i="6"/>
  <c r="BM1587" i="6"/>
  <c r="BN1587" i="6"/>
  <c r="BL1588" i="6"/>
  <c r="BM1588" i="6" s="1"/>
  <c r="BL1589" i="6"/>
  <c r="BL1590" i="6"/>
  <c r="BM1590" i="6"/>
  <c r="BN1590" i="6"/>
  <c r="BL1591" i="6"/>
  <c r="BN1591" i="6" s="1"/>
  <c r="BL1592" i="6"/>
  <c r="BM1592" i="6" s="1"/>
  <c r="BL1593" i="6"/>
  <c r="BL1594" i="6"/>
  <c r="BM1594" i="6"/>
  <c r="BN1594" i="6"/>
  <c r="BL1595" i="6"/>
  <c r="BM1595" i="6" s="1"/>
  <c r="BN1595" i="6"/>
  <c r="BL1596" i="6"/>
  <c r="BM1596" i="6" s="1"/>
  <c r="BL1597" i="6"/>
  <c r="BL1598" i="6"/>
  <c r="BM1598" i="6"/>
  <c r="BN1598" i="6"/>
  <c r="BL1599" i="6"/>
  <c r="BM1599" i="6" s="1"/>
  <c r="BL1600" i="6"/>
  <c r="BM1600" i="6"/>
  <c r="BN1600" i="6"/>
  <c r="BL1601" i="6"/>
  <c r="BL1602" i="6"/>
  <c r="BM1602" i="6"/>
  <c r="BN1602" i="6"/>
  <c r="BL1603" i="6"/>
  <c r="BM1603" i="6" s="1"/>
  <c r="BL1604" i="6"/>
  <c r="BM1604" i="6" s="1"/>
  <c r="BL1605" i="6"/>
  <c r="BL1606" i="6"/>
  <c r="BM1606" i="6" s="1"/>
  <c r="BN1606" i="6"/>
  <c r="BL1607" i="6"/>
  <c r="BM1607" i="6" s="1"/>
  <c r="BN1607" i="6"/>
  <c r="BL1608" i="6"/>
  <c r="BN1608" i="6" s="1"/>
  <c r="BM1608" i="6"/>
  <c r="BL1609" i="6"/>
  <c r="BL1610" i="6"/>
  <c r="BM1610" i="6" s="1"/>
  <c r="BN1610" i="6"/>
  <c r="BL1611" i="6"/>
  <c r="BM1611" i="6"/>
  <c r="BN1611" i="6"/>
  <c r="BL1612" i="6"/>
  <c r="BM1612" i="6" s="1"/>
  <c r="BL1613" i="6"/>
  <c r="BL1614" i="6"/>
  <c r="BN1614" i="6" s="1"/>
  <c r="BM1614" i="6"/>
  <c r="BL1615" i="6"/>
  <c r="BN1615" i="6" s="1"/>
  <c r="BL1616" i="6"/>
  <c r="BM1616" i="6" s="1"/>
  <c r="BN1616" i="6"/>
  <c r="BL1617" i="6"/>
  <c r="BL1618" i="6"/>
  <c r="BN1618" i="6" s="1"/>
  <c r="BM1618" i="6"/>
  <c r="BL1619" i="6"/>
  <c r="BM1619" i="6" s="1"/>
  <c r="BN1619" i="6"/>
  <c r="BL1620" i="6"/>
  <c r="BM1620" i="6" s="1"/>
  <c r="BL1621" i="6"/>
  <c r="BL1622" i="6"/>
  <c r="BM1622" i="6" s="1"/>
  <c r="BN1622" i="6"/>
  <c r="BL1623" i="6"/>
  <c r="BM1623" i="6" s="1"/>
  <c r="BL1624" i="6"/>
  <c r="BN1624" i="6" s="1"/>
  <c r="BM1624" i="6"/>
  <c r="BL1625" i="6"/>
  <c r="BL1626" i="6"/>
  <c r="BN1626" i="6" s="1"/>
  <c r="BM1626" i="6"/>
  <c r="BL1627" i="6"/>
  <c r="BM1627" i="6" s="1"/>
  <c r="BL1628" i="6"/>
  <c r="BM1628" i="6" s="1"/>
  <c r="BN1628" i="6"/>
  <c r="BL1629" i="6"/>
  <c r="BL1630" i="6"/>
  <c r="BN1630" i="6" s="1"/>
  <c r="BM1630" i="6"/>
  <c r="BL1631" i="6"/>
  <c r="BM1631" i="6" s="1"/>
  <c r="BN1631" i="6"/>
  <c r="BL1632" i="6"/>
  <c r="BM1632" i="6"/>
  <c r="BN1632" i="6"/>
  <c r="BL1633" i="6"/>
  <c r="BL1634" i="6"/>
  <c r="BM1634" i="6" s="1"/>
  <c r="BN1634" i="6"/>
  <c r="BL1635" i="6"/>
  <c r="BM1635" i="6" s="1"/>
  <c r="BN1635" i="6"/>
  <c r="BL1636" i="6"/>
  <c r="BM1636" i="6" s="1"/>
  <c r="BL1637" i="6"/>
  <c r="BL1638" i="6"/>
  <c r="BM1638" i="6"/>
  <c r="BN1638" i="6"/>
  <c r="BL1639" i="6"/>
  <c r="BN1639" i="6" s="1"/>
  <c r="BM1639" i="6"/>
  <c r="BL1640" i="6"/>
  <c r="BM1640" i="6" s="1"/>
  <c r="BN1640" i="6"/>
  <c r="BL1641" i="6"/>
  <c r="BL1642" i="6"/>
  <c r="BM1642" i="6"/>
  <c r="BN1642" i="6"/>
  <c r="BL1643" i="6"/>
  <c r="BM1643" i="6" s="1"/>
  <c r="BL1644" i="6"/>
  <c r="BM1644" i="6" s="1"/>
  <c r="BL1645" i="6"/>
  <c r="BL1646" i="6"/>
  <c r="BM1646" i="6" s="1"/>
  <c r="BN1646" i="6"/>
  <c r="BL1647" i="6"/>
  <c r="BM1647" i="6" s="1"/>
  <c r="BL1648" i="6"/>
  <c r="BM1648" i="6"/>
  <c r="BN1648" i="6"/>
  <c r="BL1649" i="6"/>
  <c r="BL1650" i="6"/>
  <c r="BM1650" i="6"/>
  <c r="BN1650" i="6"/>
  <c r="BL1651" i="6"/>
  <c r="BM1651" i="6" s="1"/>
  <c r="BN1651" i="6"/>
  <c r="BL1652" i="6"/>
  <c r="BM1652" i="6"/>
  <c r="BN1652" i="6"/>
  <c r="BL1653" i="6"/>
  <c r="BL1654" i="6"/>
  <c r="BM1654" i="6" s="1"/>
  <c r="BN1654" i="6"/>
  <c r="BL1655" i="6"/>
  <c r="BM1655" i="6"/>
  <c r="BN1655" i="6"/>
  <c r="BL1656" i="6"/>
  <c r="BM1656" i="6"/>
  <c r="BN1656" i="6"/>
  <c r="BL1657" i="6"/>
  <c r="BL1658" i="6"/>
  <c r="BM1658" i="6" s="1"/>
  <c r="BN1658" i="6"/>
  <c r="BL1659" i="6"/>
  <c r="BN1659" i="6" s="1"/>
  <c r="BM1659" i="6"/>
  <c r="BL1660" i="6"/>
  <c r="BN1660" i="6" s="1"/>
  <c r="BL1661" i="6"/>
  <c r="BL1662" i="6"/>
  <c r="BM1662" i="6" s="1"/>
  <c r="BN1662" i="6"/>
  <c r="BL1663" i="6"/>
  <c r="BN1663" i="6" s="1"/>
  <c r="BL1664" i="6"/>
  <c r="BM1664" i="6" s="1"/>
  <c r="BL1665" i="6"/>
  <c r="BL1666" i="6"/>
  <c r="BM1666" i="6"/>
  <c r="BN1666" i="6"/>
  <c r="BL1667" i="6"/>
  <c r="BM1667" i="6"/>
  <c r="BN1667" i="6"/>
  <c r="BL1668" i="6"/>
  <c r="BM1668" i="6" s="1"/>
  <c r="BL1669" i="6"/>
  <c r="BL1670" i="6"/>
  <c r="BM1670" i="6" s="1"/>
  <c r="BL1671" i="6"/>
  <c r="BM1671" i="6" s="1"/>
  <c r="BL1672" i="6"/>
  <c r="BN1672" i="6" s="1"/>
  <c r="BM1672" i="6"/>
  <c r="BL1673" i="6"/>
  <c r="BL1674" i="6"/>
  <c r="BM1674" i="6" s="1"/>
  <c r="BL1675" i="6"/>
  <c r="BM1675" i="6" s="1"/>
  <c r="BL1676" i="6"/>
  <c r="BM1676" i="6" s="1"/>
  <c r="BN1676" i="6"/>
  <c r="BL1677" i="6"/>
  <c r="BL1678" i="6"/>
  <c r="BM1678" i="6" s="1"/>
  <c r="BL1679" i="6"/>
  <c r="BN1679" i="6" s="1"/>
  <c r="BM1679" i="6"/>
  <c r="BL1680" i="6"/>
  <c r="BM1680" i="6" s="1"/>
  <c r="BL1681" i="6"/>
  <c r="BL1682" i="6"/>
  <c r="BM1682" i="6"/>
  <c r="BN1682" i="6"/>
  <c r="BL1683" i="6"/>
  <c r="BM1683" i="6"/>
  <c r="BN1683" i="6"/>
  <c r="BL1684" i="6"/>
  <c r="BM1684" i="6" s="1"/>
  <c r="BL1685" i="6"/>
  <c r="BL1686" i="6"/>
  <c r="BM1686" i="6" s="1"/>
  <c r="BL1687" i="6"/>
  <c r="BN1687" i="6" s="1"/>
  <c r="BM1687" i="6"/>
  <c r="BL1688" i="6"/>
  <c r="BM1688" i="6" s="1"/>
  <c r="BN1688" i="6"/>
  <c r="BL1689" i="6"/>
  <c r="BL1690" i="6"/>
  <c r="BM1690" i="6"/>
  <c r="BN1690" i="6"/>
  <c r="BL1691" i="6"/>
  <c r="BM1691" i="6" s="1"/>
  <c r="BL1692" i="6"/>
  <c r="BM1692" i="6" s="1"/>
  <c r="BL1693" i="6"/>
  <c r="BL1694" i="6"/>
  <c r="BM1694" i="6" s="1"/>
  <c r="BL1695" i="6"/>
  <c r="BM1695" i="6" s="1"/>
  <c r="BL1696" i="6"/>
  <c r="BN1696" i="6" s="1"/>
  <c r="BM1696" i="6"/>
  <c r="BL1697" i="6"/>
  <c r="BL1698" i="6"/>
  <c r="BM1698" i="6" s="1"/>
  <c r="BN1698" i="6"/>
  <c r="BL1699" i="6"/>
  <c r="BM1699" i="6" s="1"/>
  <c r="BN1699" i="6"/>
  <c r="BL1700" i="6"/>
  <c r="BM1700" i="6" s="1"/>
  <c r="BL1701" i="6"/>
  <c r="BL1702" i="6"/>
  <c r="BM1702" i="6" s="1"/>
  <c r="BL1703" i="6"/>
  <c r="BN1703" i="6" s="1"/>
  <c r="BM1703" i="6"/>
  <c r="BL1704" i="6"/>
  <c r="BM1704" i="6" s="1"/>
  <c r="BN1704" i="6"/>
  <c r="BL1705" i="6"/>
  <c r="BL1706" i="6"/>
  <c r="BM1706" i="6" s="1"/>
  <c r="BL1707" i="6"/>
  <c r="BM1707" i="6" s="1"/>
  <c r="BN1707" i="6"/>
  <c r="BL1708" i="6"/>
  <c r="BN1708" i="6" s="1"/>
  <c r="BL1709" i="6"/>
  <c r="BL1710" i="6"/>
  <c r="BM1710" i="6" s="1"/>
  <c r="BN1710" i="6"/>
  <c r="BL1711" i="6"/>
  <c r="BN1711" i="6" s="1"/>
  <c r="BM1711" i="6"/>
  <c r="BL1712" i="6"/>
  <c r="BM1712" i="6" s="1"/>
  <c r="BL1713" i="6"/>
  <c r="BL1714" i="6"/>
  <c r="BM1714" i="6"/>
  <c r="BN1714" i="6"/>
  <c r="BL1715" i="6"/>
  <c r="BM1715" i="6"/>
  <c r="BN1715" i="6"/>
  <c r="BL1716" i="6"/>
  <c r="BM1716" i="6" s="1"/>
  <c r="BL1717" i="6"/>
  <c r="BL1718" i="6"/>
  <c r="BN1718" i="6" s="1"/>
  <c r="BL1719" i="6"/>
  <c r="BM1719" i="6" s="1"/>
  <c r="BL1720" i="6"/>
  <c r="BM1720" i="6" s="1"/>
  <c r="BN1720" i="6"/>
  <c r="BL1721" i="6"/>
  <c r="BL1722" i="6"/>
  <c r="BM1722" i="6" s="1"/>
  <c r="BN1722" i="6"/>
  <c r="BL1723" i="6"/>
  <c r="BM1723" i="6" s="1"/>
  <c r="BN1723" i="6"/>
  <c r="BL1724" i="6"/>
  <c r="BM1724" i="6" s="1"/>
  <c r="BN1724" i="6"/>
  <c r="BL1725" i="6"/>
  <c r="BL1726" i="6"/>
  <c r="BM1726" i="6" s="1"/>
  <c r="BL1727" i="6"/>
  <c r="BM1727" i="6" s="1"/>
  <c r="BN1727" i="6"/>
  <c r="BL1728" i="6"/>
  <c r="BM1728" i="6" s="1"/>
  <c r="BN1728" i="6"/>
  <c r="BL1729" i="6"/>
  <c r="BL1730" i="6"/>
  <c r="BM1730" i="6" s="1"/>
  <c r="BL1731" i="6"/>
  <c r="BM1731" i="6" s="1"/>
  <c r="BN1731" i="6"/>
  <c r="BL1732" i="6"/>
  <c r="BN1732" i="6" s="1"/>
  <c r="BM1732" i="6"/>
  <c r="BL1733" i="6"/>
  <c r="BL1734" i="6"/>
  <c r="BM1734" i="6" s="1"/>
  <c r="BN1734" i="6"/>
  <c r="BL1735" i="6"/>
  <c r="BN1735" i="6" s="1"/>
  <c r="BM1735" i="6"/>
  <c r="BL1736" i="6"/>
  <c r="BM1736" i="6" s="1"/>
  <c r="BN1736" i="6"/>
  <c r="BL1737" i="6"/>
  <c r="BL1738" i="6"/>
  <c r="BM1738" i="6"/>
  <c r="BN1738" i="6"/>
  <c r="BL1739" i="6"/>
  <c r="BN1739" i="6" s="1"/>
  <c r="BM1739" i="6"/>
  <c r="BL1740" i="6"/>
  <c r="BM1740" i="6" s="1"/>
  <c r="BL1741" i="6"/>
  <c r="BL1742" i="6"/>
  <c r="BN1742" i="6" s="1"/>
  <c r="BL1743" i="6"/>
  <c r="BN1743" i="6" s="1"/>
  <c r="BL1744" i="6"/>
  <c r="BM1744" i="6"/>
  <c r="BN1744" i="6"/>
  <c r="BL1745" i="6"/>
  <c r="BL1746" i="6"/>
  <c r="BM1746" i="6" s="1"/>
  <c r="BL1747" i="6"/>
  <c r="BM1747" i="6" s="1"/>
  <c r="BN1747" i="6"/>
  <c r="BL1748" i="6"/>
  <c r="BM1748" i="6" s="1"/>
  <c r="BL1749" i="6"/>
  <c r="BL1750" i="6"/>
  <c r="BM1750" i="6" s="1"/>
  <c r="BL1751" i="6"/>
  <c r="BM1751" i="6"/>
  <c r="BN1751" i="6"/>
  <c r="BL1752" i="6"/>
  <c r="BN1752" i="6" s="1"/>
  <c r="BM1752" i="6"/>
  <c r="BL1753" i="6"/>
  <c r="BM1753" i="6" s="1"/>
  <c r="BN1753" i="6"/>
  <c r="BL1754" i="6"/>
  <c r="BN1754" i="6" s="1"/>
  <c r="BL1755" i="6"/>
  <c r="BM1755" i="6" s="1"/>
  <c r="BL1756" i="6"/>
  <c r="BM1756" i="6" s="1"/>
  <c r="BN1756" i="6"/>
  <c r="BL1757" i="6"/>
  <c r="BM1757" i="6" s="1"/>
  <c r="BL1758" i="6"/>
  <c r="BN1758" i="6" s="1"/>
  <c r="BM1758" i="6"/>
  <c r="BL1759" i="6"/>
  <c r="BM1759" i="6"/>
  <c r="BN1759" i="6"/>
  <c r="BL1760" i="6"/>
  <c r="BN1760" i="6" s="1"/>
  <c r="BM1760" i="6"/>
  <c r="BL1761" i="6"/>
  <c r="BM1761" i="6" s="1"/>
  <c r="BL1762" i="6"/>
  <c r="BM1762" i="6"/>
  <c r="BN1762" i="6"/>
  <c r="BL1763" i="6"/>
  <c r="BM1763" i="6" s="1"/>
  <c r="BL1764" i="6"/>
  <c r="BM1764" i="6"/>
  <c r="BN1764" i="6"/>
  <c r="BL1765" i="6"/>
  <c r="BM1765" i="6" s="1"/>
  <c r="BL1766" i="6"/>
  <c r="BM1766" i="6" s="1"/>
  <c r="BL1767" i="6"/>
  <c r="BN1767" i="6" s="1"/>
  <c r="BM1767" i="6"/>
  <c r="BL1768" i="6"/>
  <c r="BM1768" i="6" s="1"/>
  <c r="BN1768" i="6"/>
  <c r="BL1769" i="6"/>
  <c r="BM1769" i="6" s="1"/>
  <c r="BL1770" i="6"/>
  <c r="BM1770" i="6"/>
  <c r="BN1770" i="6"/>
  <c r="BL1771" i="6"/>
  <c r="BM1771" i="6" s="1"/>
  <c r="BL1772" i="6"/>
  <c r="BM1772" i="6" s="1"/>
  <c r="BN1772" i="6"/>
  <c r="BL1773" i="6"/>
  <c r="BM1773" i="6" s="1"/>
  <c r="BN1773" i="6"/>
  <c r="BL1774" i="6"/>
  <c r="BM1774" i="6" s="1"/>
  <c r="BN1774" i="6"/>
  <c r="BL1775" i="6"/>
  <c r="BN1775" i="6" s="1"/>
  <c r="BM1775" i="6"/>
  <c r="BL1776" i="6"/>
  <c r="BM1776" i="6" s="1"/>
  <c r="BL1777" i="6"/>
  <c r="BM1777" i="6" s="1"/>
  <c r="BL1778" i="6"/>
  <c r="BM1778" i="6" s="1"/>
  <c r="BN1778" i="6"/>
  <c r="BL1779" i="6"/>
  <c r="BN1779" i="6" s="1"/>
  <c r="BM1779" i="6"/>
  <c r="BL1780" i="6"/>
  <c r="BN1780" i="6" s="1"/>
  <c r="BM1780" i="6"/>
  <c r="BL1781" i="6"/>
  <c r="BM1781" i="6" s="1"/>
  <c r="BL1782" i="6"/>
  <c r="BN1782" i="6" s="1"/>
  <c r="BM1782" i="6"/>
  <c r="BL1783" i="6"/>
  <c r="BM1783" i="6" s="1"/>
  <c r="BN1783" i="6"/>
  <c r="BL1784" i="6"/>
  <c r="BM1784" i="6"/>
  <c r="BN1784" i="6"/>
  <c r="BL1785" i="6"/>
  <c r="BM1785" i="6" s="1"/>
  <c r="BN1785" i="6"/>
  <c r="BL1786" i="6"/>
  <c r="BN1786" i="6" s="1"/>
  <c r="BM1786" i="6"/>
  <c r="BL1787" i="6"/>
  <c r="BM1787" i="6" s="1"/>
  <c r="BL1788" i="6"/>
  <c r="BM1788" i="6"/>
  <c r="BN1788" i="6"/>
  <c r="BL1789" i="6"/>
  <c r="BM1789" i="6" s="1"/>
  <c r="BL1790" i="6"/>
  <c r="BM1790" i="6" s="1"/>
  <c r="BN1790" i="6"/>
  <c r="BL1791" i="6"/>
  <c r="BM1791" i="6" s="1"/>
  <c r="BN1791" i="6"/>
  <c r="BL1792" i="6"/>
  <c r="BM1792" i="6"/>
  <c r="BN1792" i="6"/>
  <c r="CA8" i="10" l="1"/>
  <c r="BW4" i="10"/>
  <c r="BV3" i="10"/>
  <c r="BQ12" i="10"/>
  <c r="BP12" i="10" s="1"/>
  <c r="CC34" i="10"/>
  <c r="CI9" i="10"/>
  <c r="Q9" i="10" s="1"/>
  <c r="CD10" i="10"/>
  <c r="CR5" i="10"/>
  <c r="CE10" i="10"/>
  <c r="CJ10" i="10" s="1"/>
  <c r="R10" i="10" s="1"/>
  <c r="AN6" i="7"/>
  <c r="AN8" i="7"/>
  <c r="AN10" i="7"/>
  <c r="BB12" i="7"/>
  <c r="C6" i="7"/>
  <c r="C7" i="7" s="1"/>
  <c r="BN1664" i="6"/>
  <c r="BN1579" i="6"/>
  <c r="BM1567" i="6"/>
  <c r="BN1556" i="6"/>
  <c r="BN1279" i="6"/>
  <c r="BM1279" i="6"/>
  <c r="BM1272" i="6"/>
  <c r="BN1252" i="6"/>
  <c r="BM1243" i="6"/>
  <c r="BM1226" i="6"/>
  <c r="BN1226" i="6"/>
  <c r="BM1244" i="6"/>
  <c r="BN1244" i="6"/>
  <c r="BM1284" i="6"/>
  <c r="BN1284" i="6"/>
  <c r="BN1205" i="6"/>
  <c r="BM1205" i="6"/>
  <c r="BM1182" i="6"/>
  <c r="BN1182" i="6"/>
  <c r="BM1160" i="6"/>
  <c r="BN1160" i="6"/>
  <c r="BN1746" i="6"/>
  <c r="BM1708" i="6"/>
  <c r="BM1663" i="6"/>
  <c r="BN1555" i="6"/>
  <c r="BN1411" i="6"/>
  <c r="BM1406" i="6"/>
  <c r="BN1339" i="6"/>
  <c r="BM1334" i="6"/>
  <c r="BN1318" i="6"/>
  <c r="BN1271" i="6"/>
  <c r="BM1271" i="6"/>
  <c r="BN1242" i="6"/>
  <c r="BM1242" i="6"/>
  <c r="BM1270" i="6"/>
  <c r="BN1270" i="6"/>
  <c r="BN1250" i="6"/>
  <c r="BM1250" i="6"/>
  <c r="BN1223" i="6"/>
  <c r="BM1223" i="6"/>
  <c r="BM1291" i="6"/>
  <c r="BN1291" i="6"/>
  <c r="BN1240" i="6"/>
  <c r="BM1240" i="6"/>
  <c r="BN1675" i="6"/>
  <c r="BN1531" i="6"/>
  <c r="BN1195" i="6"/>
  <c r="BM1195" i="6"/>
  <c r="BN1470" i="6"/>
  <c r="BN1424" i="6"/>
  <c r="BN1419" i="6"/>
  <c r="BN1399" i="6"/>
  <c r="BN1394" i="6"/>
  <c r="BM1276" i="6"/>
  <c r="BM1255" i="6"/>
  <c r="BN1230" i="6"/>
  <c r="BM1184" i="6"/>
  <c r="BN1184" i="6"/>
  <c r="BN1787" i="6"/>
  <c r="BN1777" i="6"/>
  <c r="BN1761" i="6"/>
  <c r="BN1712" i="6"/>
  <c r="BN1706" i="6"/>
  <c r="BN1700" i="6"/>
  <c r="BN1680" i="6"/>
  <c r="BN1674" i="6"/>
  <c r="BN1563" i="6"/>
  <c r="BN1530" i="6"/>
  <c r="BM1519" i="6"/>
  <c r="BN1508" i="6"/>
  <c r="BN1502" i="6"/>
  <c r="BN1496" i="6"/>
  <c r="BN1490" i="6"/>
  <c r="BM1444" i="6"/>
  <c r="BN1439" i="6"/>
  <c r="BN1434" i="6"/>
  <c r="BN1414" i="6"/>
  <c r="BM1294" i="6"/>
  <c r="BN1294" i="6"/>
  <c r="BM1261" i="6"/>
  <c r="BN1261" i="6"/>
  <c r="BN1766" i="6"/>
  <c r="BN1755" i="6"/>
  <c r="BM1743" i="6"/>
  <c r="BM1718" i="6"/>
  <c r="BN1686" i="6"/>
  <c r="BM1660" i="6"/>
  <c r="BN1627" i="6"/>
  <c r="BM1615" i="6"/>
  <c r="BN1604" i="6"/>
  <c r="BN1592" i="6"/>
  <c r="BN1459" i="6"/>
  <c r="BM1454" i="6"/>
  <c r="BN1363" i="6"/>
  <c r="BM1358" i="6"/>
  <c r="BN1342" i="6"/>
  <c r="BN1730" i="6"/>
  <c r="BN1643" i="6"/>
  <c r="BN1546" i="6"/>
  <c r="BN1518" i="6"/>
  <c r="BN1512" i="6"/>
  <c r="BN1448" i="6"/>
  <c r="BN1443" i="6"/>
  <c r="BN1423" i="6"/>
  <c r="BN1418" i="6"/>
  <c r="BN1398" i="6"/>
  <c r="BN1298" i="6"/>
  <c r="BN1292" i="6"/>
  <c r="BN1771" i="6"/>
  <c r="BN1691" i="6"/>
  <c r="BN1765" i="6"/>
  <c r="BM1754" i="6"/>
  <c r="BN1748" i="6"/>
  <c r="BM1742" i="6"/>
  <c r="BN1603" i="6"/>
  <c r="BM1591" i="6"/>
  <c r="BN1580" i="6"/>
  <c r="BN1568" i="6"/>
  <c r="BM1468" i="6"/>
  <c r="BM1372" i="6"/>
  <c r="BM1286" i="6"/>
  <c r="BM1245" i="6"/>
  <c r="BN1245" i="6"/>
  <c r="BN1235" i="6"/>
  <c r="BM1235" i="6"/>
  <c r="BM1228" i="6"/>
  <c r="BN1228" i="6"/>
  <c r="BM1213" i="6"/>
  <c r="BN1213" i="6"/>
  <c r="BM1170" i="6"/>
  <c r="BN1170" i="6"/>
  <c r="BN1148" i="6"/>
  <c r="BM1112" i="6"/>
  <c r="BN1104" i="6"/>
  <c r="BN1068" i="6"/>
  <c r="BM1053" i="6"/>
  <c r="BN1036" i="6"/>
  <c r="BN987" i="6"/>
  <c r="BN965" i="6"/>
  <c r="BN952" i="6"/>
  <c r="BN939" i="6"/>
  <c r="BN917" i="6"/>
  <c r="BN873" i="6"/>
  <c r="BN868" i="6"/>
  <c r="BM812" i="6"/>
  <c r="BM780" i="6"/>
  <c r="BM772" i="6"/>
  <c r="BM757" i="6"/>
  <c r="BM740" i="6"/>
  <c r="BM720" i="6"/>
  <c r="BM616" i="6"/>
  <c r="BM439" i="6"/>
  <c r="BM330" i="6"/>
  <c r="BM300" i="6"/>
  <c r="BM301" i="6"/>
  <c r="BN1125" i="6"/>
  <c r="BN978" i="6"/>
  <c r="BN930" i="6"/>
  <c r="BM878" i="6"/>
  <c r="BN853" i="6"/>
  <c r="BN848" i="6"/>
  <c r="BM748" i="6"/>
  <c r="BM701" i="6"/>
  <c r="BM702" i="6"/>
  <c r="BM656" i="6"/>
  <c r="BM646" i="6"/>
  <c r="BM647" i="6"/>
  <c r="BM375" i="6"/>
  <c r="BM729" i="6"/>
  <c r="BM730" i="6"/>
  <c r="BN1124" i="6"/>
  <c r="BN1088" i="6"/>
  <c r="BN977" i="6"/>
  <c r="BN964" i="6"/>
  <c r="BN951" i="6"/>
  <c r="BN929" i="6"/>
  <c r="BN916" i="6"/>
  <c r="BN903" i="6"/>
  <c r="BN877" i="6"/>
  <c r="BN872" i="6"/>
  <c r="BN847" i="6"/>
  <c r="BN841" i="6"/>
  <c r="BM825" i="6"/>
  <c r="BM801" i="6"/>
  <c r="BM770" i="6"/>
  <c r="BM708" i="6"/>
  <c r="BN1158" i="6"/>
  <c r="BN1109" i="6"/>
  <c r="BN990" i="6"/>
  <c r="BN942" i="6"/>
  <c r="BM809" i="6"/>
  <c r="BM737" i="6"/>
  <c r="BM662" i="6"/>
  <c r="BM633" i="6"/>
  <c r="BM510" i="6"/>
  <c r="BM446" i="6"/>
  <c r="BM340" i="6"/>
  <c r="BM298" i="6"/>
  <c r="BN862" i="6"/>
  <c r="BM862" i="6"/>
  <c r="BN950" i="6"/>
  <c r="BM346" i="6"/>
  <c r="BM345" i="6"/>
  <c r="BM229" i="6"/>
  <c r="BM228" i="6"/>
  <c r="BN1192" i="6"/>
  <c r="BN1168" i="6"/>
  <c r="BN1100" i="6"/>
  <c r="BN1056" i="6"/>
  <c r="BN1049" i="6"/>
  <c r="BN1044" i="6"/>
  <c r="BN1009" i="6"/>
  <c r="BN1004" i="6"/>
  <c r="BN993" i="6"/>
  <c r="BN980" i="6"/>
  <c r="BN967" i="6"/>
  <c r="BN932" i="6"/>
  <c r="BN919" i="6"/>
  <c r="BN830" i="6"/>
  <c r="BM830" i="6"/>
  <c r="BM725" i="6"/>
  <c r="BN725" i="6"/>
  <c r="BM641" i="6"/>
  <c r="BM610" i="6"/>
  <c r="BM558" i="6"/>
  <c r="BM403" i="6"/>
  <c r="BM1197" i="6"/>
  <c r="BM1085" i="6"/>
  <c r="BN998" i="6"/>
  <c r="BN958" i="6"/>
  <c r="BN910" i="6"/>
  <c r="BN870" i="6"/>
  <c r="BM870" i="6"/>
  <c r="BM850" i="6"/>
  <c r="BM829" i="6"/>
  <c r="BM752" i="6"/>
  <c r="BM734" i="6"/>
  <c r="BM599" i="6"/>
  <c r="BM379" i="6"/>
  <c r="BM380" i="6"/>
  <c r="BM805" i="6"/>
  <c r="BM766" i="6"/>
  <c r="BM724" i="6"/>
  <c r="BN1241" i="6"/>
  <c r="BN1234" i="6"/>
  <c r="BN1222" i="6"/>
  <c r="BN1212" i="6"/>
  <c r="BN1196" i="6"/>
  <c r="BN1120" i="6"/>
  <c r="BN1084" i="6"/>
  <c r="BN1048" i="6"/>
  <c r="BN1025" i="6"/>
  <c r="BN1008" i="6"/>
  <c r="BN997" i="6"/>
  <c r="BN992" i="6"/>
  <c r="BN979" i="6"/>
  <c r="BN957" i="6"/>
  <c r="BN944" i="6"/>
  <c r="BN931" i="6"/>
  <c r="BN909" i="6"/>
  <c r="BN895" i="6"/>
  <c r="BN833" i="6"/>
  <c r="BM750" i="6"/>
  <c r="BM668" i="6"/>
  <c r="BM667" i="6"/>
  <c r="BM474" i="6"/>
  <c r="BM475" i="6"/>
  <c r="BM451" i="6"/>
  <c r="BM452" i="6"/>
  <c r="BM319" i="6"/>
  <c r="BM1207" i="6"/>
  <c r="BN1190" i="6"/>
  <c r="BN1166" i="6"/>
  <c r="BN1141" i="6"/>
  <c r="BN1061" i="6"/>
  <c r="BN1042" i="6"/>
  <c r="BN1002" i="6"/>
  <c r="BN970" i="6"/>
  <c r="BN922" i="6"/>
  <c r="BM879" i="6"/>
  <c r="BM854" i="6"/>
  <c r="BM838" i="6"/>
  <c r="BM781" i="6"/>
  <c r="BM711" i="6"/>
  <c r="BM596" i="6"/>
  <c r="BM576" i="6"/>
  <c r="BM535" i="6"/>
  <c r="BM282" i="6"/>
  <c r="BM261" i="6"/>
  <c r="BM172" i="6"/>
  <c r="BM162" i="6"/>
  <c r="H117" i="6"/>
  <c r="H37" i="6" s="1"/>
  <c r="I112" i="6"/>
  <c r="BM110" i="6"/>
  <c r="M108" i="6"/>
  <c r="S107" i="6"/>
  <c r="C107" i="6"/>
  <c r="V105" i="6"/>
  <c r="H105" i="6"/>
  <c r="W101" i="6"/>
  <c r="E101" i="6"/>
  <c r="E100" i="6"/>
  <c r="BM97" i="6"/>
  <c r="U34" i="6"/>
  <c r="R33" i="6"/>
  <c r="R27" i="6"/>
  <c r="G9" i="6"/>
  <c r="Y87" i="6"/>
  <c r="C87" i="6"/>
  <c r="BM145" i="6"/>
  <c r="BM125" i="6"/>
  <c r="I108" i="6"/>
  <c r="Q107" i="6"/>
  <c r="F105" i="6"/>
  <c r="T101" i="6"/>
  <c r="BM709" i="6"/>
  <c r="BM634" i="6"/>
  <c r="BM527" i="6"/>
  <c r="BM171" i="6"/>
  <c r="BM140" i="6"/>
  <c r="BM135" i="6"/>
  <c r="X118" i="6"/>
  <c r="K118" i="6"/>
  <c r="K38" i="6" s="1"/>
  <c r="Y117" i="6"/>
  <c r="BN113" i="6"/>
  <c r="L111" i="6"/>
  <c r="V110" i="6"/>
  <c r="F108" i="6"/>
  <c r="P107" i="6"/>
  <c r="G106" i="6"/>
  <c r="S105" i="6"/>
  <c r="E105" i="6"/>
  <c r="R104" i="6"/>
  <c r="S101" i="6"/>
  <c r="Q98" i="6"/>
  <c r="W97" i="6"/>
  <c r="D94" i="6"/>
  <c r="G92" i="6"/>
  <c r="I90" i="6"/>
  <c r="U87" i="6"/>
  <c r="BM71" i="6"/>
  <c r="BM675" i="6"/>
  <c r="BM659" i="6"/>
  <c r="BM651" i="6"/>
  <c r="BM507" i="6"/>
  <c r="BM399" i="6"/>
  <c r="BM371" i="6"/>
  <c r="BM343" i="6"/>
  <c r="BM292" i="6"/>
  <c r="BM270" i="6"/>
  <c r="BM237" i="6"/>
  <c r="BM216" i="6"/>
  <c r="X119" i="6"/>
  <c r="W118" i="6"/>
  <c r="J118" i="6"/>
  <c r="J38" i="6" s="1"/>
  <c r="X117" i="6"/>
  <c r="K111" i="6"/>
  <c r="E110" i="6"/>
  <c r="D108" i="6"/>
  <c r="O107" i="6"/>
  <c r="F106" i="6"/>
  <c r="R105" i="6"/>
  <c r="D105" i="6"/>
  <c r="N104" i="6"/>
  <c r="Q101" i="6"/>
  <c r="Y100" i="6"/>
  <c r="N98" i="6"/>
  <c r="U97" i="6"/>
  <c r="U96" i="6"/>
  <c r="V95" i="6"/>
  <c r="C94" i="6"/>
  <c r="F92" i="6"/>
  <c r="T87" i="6"/>
  <c r="BM470" i="6"/>
  <c r="BM460" i="6"/>
  <c r="BM398" i="6"/>
  <c r="BM197" i="6"/>
  <c r="S119" i="6"/>
  <c r="S39" i="6" s="1"/>
  <c r="V118" i="6"/>
  <c r="I118" i="6"/>
  <c r="W117" i="6"/>
  <c r="T116" i="6"/>
  <c r="Y111" i="6"/>
  <c r="J111" i="6"/>
  <c r="C108" i="6"/>
  <c r="N107" i="6"/>
  <c r="Q105" i="6"/>
  <c r="C105" i="6"/>
  <c r="L104" i="6"/>
  <c r="M101" i="6"/>
  <c r="X100" i="6"/>
  <c r="M98" i="6"/>
  <c r="Q97" i="6"/>
  <c r="T96" i="6"/>
  <c r="BM88" i="6"/>
  <c r="S87" i="6"/>
  <c r="BM79" i="6"/>
  <c r="BM60" i="6"/>
  <c r="M107" i="6"/>
  <c r="L101" i="6"/>
  <c r="W100" i="6"/>
  <c r="R120" i="6"/>
  <c r="O119" i="6"/>
  <c r="T118" i="6"/>
  <c r="G118" i="6"/>
  <c r="U117" i="6"/>
  <c r="S112" i="6"/>
  <c r="W111" i="6"/>
  <c r="H111" i="6"/>
  <c r="X108" i="6"/>
  <c r="K107" i="6"/>
  <c r="O105" i="6"/>
  <c r="H104" i="6"/>
  <c r="K101" i="6"/>
  <c r="R100" i="6"/>
  <c r="K98" i="6"/>
  <c r="K97" i="6"/>
  <c r="R96" i="6"/>
  <c r="O87" i="6"/>
  <c r="G86" i="6"/>
  <c r="BM722" i="6"/>
  <c r="BM700" i="6"/>
  <c r="BM689" i="6"/>
  <c r="BM666" i="6"/>
  <c r="BM632" i="6"/>
  <c r="BM459" i="6"/>
  <c r="BM387" i="6"/>
  <c r="BM336" i="6"/>
  <c r="BM133" i="6"/>
  <c r="BM129" i="6"/>
  <c r="P120" i="6"/>
  <c r="L119" i="6"/>
  <c r="S118" i="6"/>
  <c r="F118" i="6"/>
  <c r="M117" i="6"/>
  <c r="BM116" i="6"/>
  <c r="Q112" i="6"/>
  <c r="V111" i="6"/>
  <c r="G111" i="6"/>
  <c r="T109" i="6"/>
  <c r="V108" i="6"/>
  <c r="G107" i="6"/>
  <c r="S106" i="6"/>
  <c r="N105" i="6"/>
  <c r="G104" i="6"/>
  <c r="BM101" i="6"/>
  <c r="J101" i="6"/>
  <c r="K100" i="6"/>
  <c r="J98" i="6"/>
  <c r="J97" i="6"/>
  <c r="P96" i="6"/>
  <c r="N95" i="6"/>
  <c r="V94" i="6"/>
  <c r="Y93" i="6"/>
  <c r="V91" i="6"/>
  <c r="U90" i="6"/>
  <c r="W88" i="6"/>
  <c r="D88" i="6"/>
  <c r="N87" i="6"/>
  <c r="BM74" i="6"/>
  <c r="BM721" i="6"/>
  <c r="BM713" i="6"/>
  <c r="BM325" i="6"/>
  <c r="BM283" i="6"/>
  <c r="BM210" i="6"/>
  <c r="BM168" i="6"/>
  <c r="O120" i="6"/>
  <c r="K119" i="6"/>
  <c r="R118" i="6"/>
  <c r="E118" i="6"/>
  <c r="K117" i="6"/>
  <c r="BM114" i="6"/>
  <c r="O112" i="6"/>
  <c r="U111" i="6"/>
  <c r="F111" i="6"/>
  <c r="P109" i="6"/>
  <c r="S108" i="6"/>
  <c r="F107" i="6"/>
  <c r="R106" i="6"/>
  <c r="M105" i="6"/>
  <c r="X104" i="6"/>
  <c r="F104" i="6"/>
  <c r="I101" i="6"/>
  <c r="J100" i="6"/>
  <c r="H98" i="6"/>
  <c r="I97" i="6"/>
  <c r="D96" i="6"/>
  <c r="M95" i="6"/>
  <c r="U94" i="6"/>
  <c r="R91" i="6"/>
  <c r="M87" i="6"/>
  <c r="BM86" i="6"/>
  <c r="BM62" i="6"/>
  <c r="BM705" i="6"/>
  <c r="BM697" i="6"/>
  <c r="BM687" i="6"/>
  <c r="BM531" i="6"/>
  <c r="BM422" i="6"/>
  <c r="BM367" i="6"/>
  <c r="BM309" i="6"/>
  <c r="BM288" i="6"/>
  <c r="BM274" i="6"/>
  <c r="BM174" i="6"/>
  <c r="BM127" i="6"/>
  <c r="BM122" i="6"/>
  <c r="J120" i="6"/>
  <c r="J119" i="6"/>
  <c r="Q118" i="6"/>
  <c r="D118" i="6"/>
  <c r="J117" i="6"/>
  <c r="K112" i="6"/>
  <c r="T111" i="6"/>
  <c r="C111" i="6"/>
  <c r="O109" i="6"/>
  <c r="R108" i="6"/>
  <c r="X107" i="6"/>
  <c r="E107" i="6"/>
  <c r="Y105" i="6"/>
  <c r="J105" i="6"/>
  <c r="W104" i="6"/>
  <c r="Y101" i="6"/>
  <c r="H101" i="6"/>
  <c r="I100" i="6"/>
  <c r="E98" i="6"/>
  <c r="F97" i="6"/>
  <c r="K95" i="6"/>
  <c r="U93" i="6"/>
  <c r="O91" i="6"/>
  <c r="H87" i="6"/>
  <c r="J87" i="6"/>
  <c r="BM82" i="6"/>
  <c r="BM68" i="6"/>
  <c r="BM548" i="6"/>
  <c r="BM500" i="6"/>
  <c r="BM412" i="6"/>
  <c r="BM324" i="6"/>
  <c r="BM183" i="6"/>
  <c r="C120" i="6"/>
  <c r="G119" i="6"/>
  <c r="P118" i="6"/>
  <c r="J112" i="6"/>
  <c r="T107" i="6"/>
  <c r="W105" i="6"/>
  <c r="X101" i="6"/>
  <c r="G101" i="6"/>
  <c r="F100" i="6"/>
  <c r="E97" i="6"/>
  <c r="G87" i="6"/>
  <c r="BM56" i="6"/>
  <c r="BR2" i="6"/>
  <c r="BM555" i="6"/>
  <c r="BM554" i="6"/>
  <c r="BM238" i="6"/>
  <c r="BM176" i="6"/>
  <c r="BM150" i="6"/>
  <c r="BM1677" i="6"/>
  <c r="BN1677" i="6"/>
  <c r="BN1653" i="6"/>
  <c r="BM1653" i="6"/>
  <c r="BN1341" i="6"/>
  <c r="BM1341" i="6"/>
  <c r="BN1757" i="6"/>
  <c r="BN1729" i="6"/>
  <c r="BM1729" i="6"/>
  <c r="BN1719" i="6"/>
  <c r="BN1705" i="6"/>
  <c r="BM1705" i="6"/>
  <c r="BN1695" i="6"/>
  <c r="BN1681" i="6"/>
  <c r="BM1681" i="6"/>
  <c r="BN1671" i="6"/>
  <c r="BN1657" i="6"/>
  <c r="BM1657" i="6"/>
  <c r="BN1647" i="6"/>
  <c r="BN1633" i="6"/>
  <c r="BM1633" i="6"/>
  <c r="BN1623" i="6"/>
  <c r="BN1609" i="6"/>
  <c r="BM1609" i="6"/>
  <c r="BN1599" i="6"/>
  <c r="BN1585" i="6"/>
  <c r="BM1585" i="6"/>
  <c r="BN1575" i="6"/>
  <c r="BN1561" i="6"/>
  <c r="BM1561" i="6"/>
  <c r="BN1537" i="6"/>
  <c r="BM1537" i="6"/>
  <c r="BN1513" i="6"/>
  <c r="BM1513" i="6"/>
  <c r="BN1503" i="6"/>
  <c r="BN1489" i="6"/>
  <c r="BM1489" i="6"/>
  <c r="BN1465" i="6"/>
  <c r="BM1465" i="6"/>
  <c r="BN1441" i="6"/>
  <c r="BM1441" i="6"/>
  <c r="BN1417" i="6"/>
  <c r="BM1417" i="6"/>
  <c r="BN1393" i="6"/>
  <c r="BM1393" i="6"/>
  <c r="BN1369" i="6"/>
  <c r="BM1369" i="6"/>
  <c r="BN1345" i="6"/>
  <c r="BM1345" i="6"/>
  <c r="BN1321" i="6"/>
  <c r="BM1321" i="6"/>
  <c r="BN1297" i="6"/>
  <c r="BM1297" i="6"/>
  <c r="BN1259" i="6"/>
  <c r="BM1259" i="6"/>
  <c r="BM1224" i="6"/>
  <c r="BM553" i="6"/>
  <c r="BN1183" i="6"/>
  <c r="BM1183" i="6"/>
  <c r="BN1317" i="6"/>
  <c r="BM1317" i="6"/>
  <c r="BN1159" i="6"/>
  <c r="BM1159" i="6"/>
  <c r="BN1629" i="6"/>
  <c r="BM1629" i="6"/>
  <c r="BN1605" i="6"/>
  <c r="BM1605" i="6"/>
  <c r="BN1581" i="6"/>
  <c r="BM1581" i="6"/>
  <c r="BN1485" i="6"/>
  <c r="BM1485" i="6"/>
  <c r="BN1365" i="6"/>
  <c r="BM1365" i="6"/>
  <c r="BM1685" i="6"/>
  <c r="BN1685" i="6"/>
  <c r="BM1661" i="6"/>
  <c r="BN1661" i="6"/>
  <c r="BN1637" i="6"/>
  <c r="BM1637" i="6"/>
  <c r="BN1613" i="6"/>
  <c r="BM1613" i="6"/>
  <c r="BN1589" i="6"/>
  <c r="BM1589" i="6"/>
  <c r="BN1565" i="6"/>
  <c r="BM1565" i="6"/>
  <c r="BN1541" i="6"/>
  <c r="BM1541" i="6"/>
  <c r="BN1517" i="6"/>
  <c r="BM1517" i="6"/>
  <c r="BN1493" i="6"/>
  <c r="BM1493" i="6"/>
  <c r="BN1469" i="6"/>
  <c r="BM1469" i="6"/>
  <c r="BN1445" i="6"/>
  <c r="BM1445" i="6"/>
  <c r="BN1421" i="6"/>
  <c r="BM1421" i="6"/>
  <c r="BN1397" i="6"/>
  <c r="BM1397" i="6"/>
  <c r="BN1373" i="6"/>
  <c r="BM1373" i="6"/>
  <c r="BN1349" i="6"/>
  <c r="BM1349" i="6"/>
  <c r="BN1325" i="6"/>
  <c r="BM1325" i="6"/>
  <c r="BN1301" i="6"/>
  <c r="BM1301" i="6"/>
  <c r="BM1725" i="6"/>
  <c r="BN1725" i="6"/>
  <c r="BN1557" i="6"/>
  <c r="BM1557" i="6"/>
  <c r="BN1533" i="6"/>
  <c r="BM1533" i="6"/>
  <c r="BN1413" i="6"/>
  <c r="BM1413" i="6"/>
  <c r="BM1709" i="6"/>
  <c r="BN1709" i="6"/>
  <c r="BN1769" i="6"/>
  <c r="BN1694" i="6"/>
  <c r="BN1684" i="6"/>
  <c r="BN1670" i="6"/>
  <c r="BN1636" i="6"/>
  <c r="BN1612" i="6"/>
  <c r="BN1588" i="6"/>
  <c r="BN1564" i="6"/>
  <c r="BN1540" i="6"/>
  <c r="BN1516" i="6"/>
  <c r="BN1492" i="6"/>
  <c r="BN1058" i="6"/>
  <c r="BM1701" i="6"/>
  <c r="BN1701" i="6"/>
  <c r="BN1437" i="6"/>
  <c r="BM1437" i="6"/>
  <c r="BN1293" i="6"/>
  <c r="BM1293" i="6"/>
  <c r="BN1713" i="6"/>
  <c r="BM1713" i="6"/>
  <c r="BN1689" i="6"/>
  <c r="BM1689" i="6"/>
  <c r="BN1665" i="6"/>
  <c r="BM1665" i="6"/>
  <c r="BN1641" i="6"/>
  <c r="BM1641" i="6"/>
  <c r="BN1617" i="6"/>
  <c r="BM1617" i="6"/>
  <c r="BN1593" i="6"/>
  <c r="BM1593" i="6"/>
  <c r="BN1569" i="6"/>
  <c r="BM1569" i="6"/>
  <c r="BN1545" i="6"/>
  <c r="BM1545" i="6"/>
  <c r="BN1521" i="6"/>
  <c r="BM1521" i="6"/>
  <c r="BN1497" i="6"/>
  <c r="BM1497" i="6"/>
  <c r="BN1473" i="6"/>
  <c r="BM1473" i="6"/>
  <c r="BN1449" i="6"/>
  <c r="BM1449" i="6"/>
  <c r="BN1425" i="6"/>
  <c r="BM1425" i="6"/>
  <c r="BN1401" i="6"/>
  <c r="BM1401" i="6"/>
  <c r="BN1377" i="6"/>
  <c r="BM1377" i="6"/>
  <c r="BN1353" i="6"/>
  <c r="BM1353" i="6"/>
  <c r="BN1329" i="6"/>
  <c r="BM1329" i="6"/>
  <c r="BN1305" i="6"/>
  <c r="BM1305" i="6"/>
  <c r="BN1281" i="6"/>
  <c r="BM1281" i="6"/>
  <c r="BN1246" i="6"/>
  <c r="BM1246" i="6"/>
  <c r="BM1202" i="6"/>
  <c r="BN1202" i="6"/>
  <c r="BM1173" i="6"/>
  <c r="BM775" i="6"/>
  <c r="BM774" i="6"/>
  <c r="BM1737" i="6"/>
  <c r="BN1737" i="6"/>
  <c r="BN1781" i="6"/>
  <c r="BN1741" i="6"/>
  <c r="BM1741" i="6"/>
  <c r="BM1717" i="6"/>
  <c r="BN1717" i="6"/>
  <c r="BM1693" i="6"/>
  <c r="BN1693" i="6"/>
  <c r="BM1669" i="6"/>
  <c r="BN1669" i="6"/>
  <c r="BN1645" i="6"/>
  <c r="BM1645" i="6"/>
  <c r="BN1621" i="6"/>
  <c r="BM1621" i="6"/>
  <c r="BN1597" i="6"/>
  <c r="BM1597" i="6"/>
  <c r="BN1573" i="6"/>
  <c r="BM1573" i="6"/>
  <c r="BN1549" i="6"/>
  <c r="BM1549" i="6"/>
  <c r="BN1525" i="6"/>
  <c r="BM1525" i="6"/>
  <c r="BN1501" i="6"/>
  <c r="BM1501" i="6"/>
  <c r="BN1477" i="6"/>
  <c r="BM1477" i="6"/>
  <c r="BN1453" i="6"/>
  <c r="BM1453" i="6"/>
  <c r="BN1429" i="6"/>
  <c r="BM1429" i="6"/>
  <c r="BN1405" i="6"/>
  <c r="BM1405" i="6"/>
  <c r="BN1381" i="6"/>
  <c r="BM1381" i="6"/>
  <c r="BN1357" i="6"/>
  <c r="BM1357" i="6"/>
  <c r="BN1333" i="6"/>
  <c r="BM1333" i="6"/>
  <c r="BN1309" i="6"/>
  <c r="BM1309" i="6"/>
  <c r="BN1285" i="6"/>
  <c r="BM1285" i="6"/>
  <c r="BM1263" i="6"/>
  <c r="BN1233" i="6"/>
  <c r="BM1233" i="6"/>
  <c r="BM1178" i="6"/>
  <c r="BN1178" i="6"/>
  <c r="BN1106" i="6"/>
  <c r="BN1010" i="6"/>
  <c r="BM898" i="6"/>
  <c r="BN1749" i="6"/>
  <c r="BM1749" i="6"/>
  <c r="BN1509" i="6"/>
  <c r="BM1509" i="6"/>
  <c r="BN1461" i="6"/>
  <c r="BM1461" i="6"/>
  <c r="BN1389" i="6"/>
  <c r="BM1389" i="6"/>
  <c r="BN1776" i="6"/>
  <c r="BN1763" i="6"/>
  <c r="BN1750" i="6"/>
  <c r="BN1716" i="6"/>
  <c r="BN1702" i="6"/>
  <c r="BN1692" i="6"/>
  <c r="BN1678" i="6"/>
  <c r="BN1668" i="6"/>
  <c r="BN1644" i="6"/>
  <c r="BN1620" i="6"/>
  <c r="BN1596" i="6"/>
  <c r="BN1572" i="6"/>
  <c r="BN1548" i="6"/>
  <c r="BN1524" i="6"/>
  <c r="BN1500" i="6"/>
  <c r="BN1211" i="6"/>
  <c r="BM1211" i="6"/>
  <c r="BM1154" i="6"/>
  <c r="BN1154" i="6"/>
  <c r="BM823" i="6"/>
  <c r="BM822" i="6"/>
  <c r="BM1733" i="6"/>
  <c r="BN1733" i="6"/>
  <c r="BN1740" i="6"/>
  <c r="BN1726" i="6"/>
  <c r="BN1789" i="6"/>
  <c r="BM1745" i="6"/>
  <c r="BN1745" i="6"/>
  <c r="BN1721" i="6"/>
  <c r="BM1721" i="6"/>
  <c r="BN1697" i="6"/>
  <c r="BM1697" i="6"/>
  <c r="BN1673" i="6"/>
  <c r="BM1673" i="6"/>
  <c r="BM1649" i="6"/>
  <c r="BN1649" i="6"/>
  <c r="BN1625" i="6"/>
  <c r="BM1625" i="6"/>
  <c r="BN1601" i="6"/>
  <c r="BM1601" i="6"/>
  <c r="BN1577" i="6"/>
  <c r="BM1577" i="6"/>
  <c r="BN1553" i="6"/>
  <c r="BM1553" i="6"/>
  <c r="BN1529" i="6"/>
  <c r="BM1529" i="6"/>
  <c r="BN1505" i="6"/>
  <c r="BM1505" i="6"/>
  <c r="BN1481" i="6"/>
  <c r="BM1481" i="6"/>
  <c r="BN1457" i="6"/>
  <c r="BM1457" i="6"/>
  <c r="BN1433" i="6"/>
  <c r="BM1433" i="6"/>
  <c r="BN1409" i="6"/>
  <c r="BM1409" i="6"/>
  <c r="BN1385" i="6"/>
  <c r="BM1385" i="6"/>
  <c r="BN1361" i="6"/>
  <c r="BM1361" i="6"/>
  <c r="BN1337" i="6"/>
  <c r="BM1337" i="6"/>
  <c r="BN1313" i="6"/>
  <c r="BM1313" i="6"/>
  <c r="BN1289" i="6"/>
  <c r="BM1289" i="6"/>
  <c r="BN1268" i="6"/>
  <c r="BM1268" i="6"/>
  <c r="BM1133" i="6"/>
  <c r="BM1069" i="6"/>
  <c r="BN1026" i="6"/>
  <c r="BN1139" i="6"/>
  <c r="BM1139" i="6"/>
  <c r="BN1123" i="6"/>
  <c r="BM1123" i="6"/>
  <c r="BN1107" i="6"/>
  <c r="BM1107" i="6"/>
  <c r="BN1091" i="6"/>
  <c r="BM1091" i="6"/>
  <c r="BN1075" i="6"/>
  <c r="BM1075" i="6"/>
  <c r="BN1059" i="6"/>
  <c r="BM1059" i="6"/>
  <c r="BN1043" i="6"/>
  <c r="BM1043" i="6"/>
  <c r="BN1027" i="6"/>
  <c r="BM1027" i="6"/>
  <c r="BN1011" i="6"/>
  <c r="BM1011" i="6"/>
  <c r="BN995" i="6"/>
  <c r="BM995" i="6"/>
  <c r="BM518" i="6"/>
  <c r="BN1262" i="6"/>
  <c r="BN1249" i="6"/>
  <c r="BN1236" i="6"/>
  <c r="BN1214" i="6"/>
  <c r="BN1143" i="6"/>
  <c r="BM1143" i="6"/>
  <c r="BN1137" i="6"/>
  <c r="BN1127" i="6"/>
  <c r="BM1127" i="6"/>
  <c r="BN1121" i="6"/>
  <c r="BN1111" i="6"/>
  <c r="BM1111" i="6"/>
  <c r="BN1105" i="6"/>
  <c r="BN1095" i="6"/>
  <c r="BM1095" i="6"/>
  <c r="BN1089" i="6"/>
  <c r="BN1079" i="6"/>
  <c r="BM1079" i="6"/>
  <c r="BN1073" i="6"/>
  <c r="BN1063" i="6"/>
  <c r="BM1063" i="6"/>
  <c r="BN1057" i="6"/>
  <c r="BN1047" i="6"/>
  <c r="BM1047" i="6"/>
  <c r="BN1031" i="6"/>
  <c r="BM1031" i="6"/>
  <c r="BN1015" i="6"/>
  <c r="BM1015" i="6"/>
  <c r="BN999" i="6"/>
  <c r="BM999" i="6"/>
  <c r="BM1275" i="6"/>
  <c r="BM1227" i="6"/>
  <c r="BM1191" i="6"/>
  <c r="BN1186" i="6"/>
  <c r="BM1167" i="6"/>
  <c r="BN1162" i="6"/>
  <c r="BN1142" i="6"/>
  <c r="BN1126" i="6"/>
  <c r="BN1110" i="6"/>
  <c r="BN1094" i="6"/>
  <c r="BN1078" i="6"/>
  <c r="BN1062" i="6"/>
  <c r="BM579" i="6"/>
  <c r="BM787" i="6"/>
  <c r="BM786" i="6"/>
  <c r="BN1147" i="6"/>
  <c r="BM1147" i="6"/>
  <c r="BN1131" i="6"/>
  <c r="BM1131" i="6"/>
  <c r="BN1115" i="6"/>
  <c r="BM1115" i="6"/>
  <c r="BN1099" i="6"/>
  <c r="BM1099" i="6"/>
  <c r="BN1083" i="6"/>
  <c r="BM1083" i="6"/>
  <c r="BN1067" i="6"/>
  <c r="BM1067" i="6"/>
  <c r="BN1051" i="6"/>
  <c r="BM1051" i="6"/>
  <c r="BN1035" i="6"/>
  <c r="BM1035" i="6"/>
  <c r="BN1019" i="6"/>
  <c r="BM1019" i="6"/>
  <c r="BN1003" i="6"/>
  <c r="BM1003" i="6"/>
  <c r="BN846" i="6"/>
  <c r="BM846" i="6"/>
  <c r="BM1239" i="6"/>
  <c r="BN1146" i="6"/>
  <c r="BN1130" i="6"/>
  <c r="BN1114" i="6"/>
  <c r="BN1098" i="6"/>
  <c r="BN1082" i="6"/>
  <c r="BN1066" i="6"/>
  <c r="BN1050" i="6"/>
  <c r="BN1034" i="6"/>
  <c r="BN1018" i="6"/>
  <c r="BM799" i="6"/>
  <c r="BM798" i="6"/>
  <c r="BN1273" i="6"/>
  <c r="BN1260" i="6"/>
  <c r="BN1238" i="6"/>
  <c r="BN1225" i="6"/>
  <c r="BN1145" i="6"/>
  <c r="BN1135" i="6"/>
  <c r="BM1135" i="6"/>
  <c r="BN1129" i="6"/>
  <c r="BN1119" i="6"/>
  <c r="BM1119" i="6"/>
  <c r="BN1113" i="6"/>
  <c r="BN1103" i="6"/>
  <c r="BM1103" i="6"/>
  <c r="BN1097" i="6"/>
  <c r="BN1087" i="6"/>
  <c r="BM1087" i="6"/>
  <c r="BN1081" i="6"/>
  <c r="BN1071" i="6"/>
  <c r="BM1071" i="6"/>
  <c r="BN1065" i="6"/>
  <c r="BN1055" i="6"/>
  <c r="BM1055" i="6"/>
  <c r="BN1039" i="6"/>
  <c r="BM1039" i="6"/>
  <c r="BN1023" i="6"/>
  <c r="BM1023" i="6"/>
  <c r="BN1007" i="6"/>
  <c r="BM1007" i="6"/>
  <c r="BM1251" i="6"/>
  <c r="BM1203" i="6"/>
  <c r="BN1198" i="6"/>
  <c r="BM1179" i="6"/>
  <c r="BN1174" i="6"/>
  <c r="BN1169" i="6"/>
  <c r="BM1155" i="6"/>
  <c r="BN1150" i="6"/>
  <c r="BN1134" i="6"/>
  <c r="BN1118" i="6"/>
  <c r="BN1102" i="6"/>
  <c r="BN1086" i="6"/>
  <c r="BN1070" i="6"/>
  <c r="BN1054" i="6"/>
  <c r="BN1038" i="6"/>
  <c r="BN1022" i="6"/>
  <c r="BN894" i="6"/>
  <c r="BM894" i="6"/>
  <c r="BM811" i="6"/>
  <c r="BM810" i="6"/>
  <c r="BM735" i="6"/>
  <c r="BM727" i="6"/>
  <c r="BM726" i="6"/>
  <c r="BM519" i="6"/>
  <c r="BM763" i="6"/>
  <c r="BM743" i="6"/>
  <c r="BM683" i="6"/>
  <c r="BM628" i="6"/>
  <c r="BM492" i="6"/>
  <c r="BM858" i="6"/>
  <c r="BM755" i="6"/>
  <c r="BM717" i="6"/>
  <c r="BM718" i="6"/>
  <c r="BM672" i="6"/>
  <c r="BM673" i="6"/>
  <c r="BM643" i="6"/>
  <c r="BM619" i="6"/>
  <c r="BM618" i="6"/>
  <c r="BM601" i="6"/>
  <c r="BM413" i="6"/>
  <c r="BM414" i="6"/>
  <c r="BM544" i="6"/>
  <c r="BM328" i="6"/>
  <c r="BM827" i="6"/>
  <c r="BM815" i="6"/>
  <c r="BM803" i="6"/>
  <c r="BM791" i="6"/>
  <c r="BM779" i="6"/>
  <c r="BM767" i="6"/>
  <c r="BM747" i="6"/>
  <c r="BM696" i="6"/>
  <c r="BM658" i="6"/>
  <c r="BM543" i="6"/>
  <c r="BM454" i="6"/>
  <c r="BM455" i="6"/>
  <c r="BM542" i="6"/>
  <c r="BM453" i="6"/>
  <c r="BM331" i="6"/>
  <c r="BM874" i="6"/>
  <c r="BM739" i="6"/>
  <c r="BM649" i="6"/>
  <c r="BM648" i="6"/>
  <c r="BM608" i="6"/>
  <c r="BM607" i="6"/>
  <c r="BM568" i="6"/>
  <c r="BM488" i="6"/>
  <c r="BM487" i="6"/>
  <c r="BM462" i="6"/>
  <c r="BM759" i="6"/>
  <c r="BM624" i="6"/>
  <c r="BM623" i="6"/>
  <c r="BM461" i="6"/>
  <c r="BM882" i="6"/>
  <c r="BM834" i="6"/>
  <c r="BM819" i="6"/>
  <c r="BM807" i="6"/>
  <c r="BM795" i="6"/>
  <c r="BM783" i="6"/>
  <c r="BM771" i="6"/>
  <c r="BM731" i="6"/>
  <c r="BM692" i="6"/>
  <c r="BM691" i="6"/>
  <c r="BM435" i="6"/>
  <c r="BM434" i="6"/>
  <c r="BM751" i="6"/>
  <c r="BM572" i="6"/>
  <c r="BM529" i="6"/>
  <c r="BM433" i="6"/>
  <c r="BM392" i="6"/>
  <c r="BM890" i="6"/>
  <c r="BM842" i="6"/>
  <c r="BM762" i="6"/>
  <c r="BN762" i="6" s="1"/>
  <c r="BM742" i="6"/>
  <c r="BM682" i="6"/>
  <c r="BM639" i="6"/>
  <c r="BM612" i="6"/>
  <c r="BM512" i="6"/>
  <c r="BM359" i="6"/>
  <c r="BM653" i="6"/>
  <c r="BM505" i="6"/>
  <c r="BM494" i="6"/>
  <c r="BM468" i="6"/>
  <c r="BM420" i="6"/>
  <c r="BM405" i="6"/>
  <c r="BM385" i="6"/>
  <c r="BM360" i="6"/>
  <c r="BM341" i="6"/>
  <c r="BM250" i="6"/>
  <c r="M40" i="6"/>
  <c r="BM637" i="6"/>
  <c r="BM589" i="6"/>
  <c r="BM577" i="6"/>
  <c r="BM566" i="6"/>
  <c r="BM536" i="6"/>
  <c r="BM516" i="6"/>
  <c r="X38" i="6"/>
  <c r="Y37" i="6"/>
  <c r="BM694" i="6"/>
  <c r="BM621" i="6"/>
  <c r="BM588" i="6"/>
  <c r="BM565" i="6"/>
  <c r="BM560" i="6"/>
  <c r="BM540" i="6"/>
  <c r="BM440" i="6"/>
  <c r="BM382" i="6"/>
  <c r="BM383" i="6"/>
  <c r="BM349" i="6"/>
  <c r="BM306" i="6"/>
  <c r="BM206" i="6"/>
  <c r="BM605" i="6"/>
  <c r="BM564" i="6"/>
  <c r="BM485" i="6"/>
  <c r="BM478" i="6"/>
  <c r="BM410" i="6"/>
  <c r="BM396" i="6"/>
  <c r="BM381" i="6"/>
  <c r="BM363" i="6"/>
  <c r="BM180" i="6"/>
  <c r="BM161" i="6"/>
  <c r="BM160" i="6"/>
  <c r="BM509" i="6"/>
  <c r="BM502" i="6"/>
  <c r="BM484" i="6"/>
  <c r="BM477" i="6"/>
  <c r="BM430" i="6"/>
  <c r="BM431" i="6"/>
  <c r="BM305" i="6"/>
  <c r="BM258" i="6"/>
  <c r="BM259" i="6"/>
  <c r="Q36" i="6"/>
  <c r="BM598" i="6"/>
  <c r="BM533" i="6"/>
  <c r="BM526" i="6"/>
  <c r="BM508" i="6"/>
  <c r="BM501" i="6"/>
  <c r="BM444" i="6"/>
  <c r="BM429" i="6"/>
  <c r="BM409" i="6"/>
  <c r="BM338" i="6"/>
  <c r="BM339" i="6"/>
  <c r="BM723" i="6"/>
  <c r="BM688" i="6"/>
  <c r="BN689" i="6" s="1"/>
  <c r="BN690" i="6" s="1"/>
  <c r="BM679" i="6"/>
  <c r="BM635" i="6"/>
  <c r="BM625" i="6"/>
  <c r="BM597" i="6"/>
  <c r="BM592" i="6"/>
  <c r="BM581" i="6"/>
  <c r="BN581" i="6" s="1"/>
  <c r="BM557" i="6"/>
  <c r="BM550" i="6"/>
  <c r="BM532" i="6"/>
  <c r="BM525" i="6"/>
  <c r="BM520" i="6"/>
  <c r="BM457" i="6"/>
  <c r="BM437" i="6"/>
  <c r="BN437" i="6" s="1"/>
  <c r="BM246" i="6"/>
  <c r="BM247" i="6"/>
  <c r="BM714" i="6"/>
  <c r="BM664" i="6"/>
  <c r="BM580" i="6"/>
  <c r="BM574" i="6"/>
  <c r="BM556" i="6"/>
  <c r="BM549" i="6"/>
  <c r="BM482" i="6"/>
  <c r="BM416" i="6"/>
  <c r="BM372" i="6"/>
  <c r="BM356" i="6"/>
  <c r="BM357" i="6"/>
  <c r="BM190" i="6"/>
  <c r="BM189" i="6"/>
  <c r="BM654" i="6"/>
  <c r="BM573" i="6"/>
  <c r="BM506" i="6"/>
  <c r="BM495" i="6"/>
  <c r="BM464" i="6"/>
  <c r="BM386" i="6"/>
  <c r="BM361" i="6"/>
  <c r="BM342" i="6"/>
  <c r="BM323" i="6"/>
  <c r="BM310" i="6"/>
  <c r="BM262" i="6"/>
  <c r="BM234" i="6"/>
  <c r="BM235" i="6"/>
  <c r="BM663" i="6"/>
  <c r="BM629" i="6"/>
  <c r="BM613" i="6"/>
  <c r="BM602" i="6"/>
  <c r="BM530" i="6"/>
  <c r="BM481" i="6"/>
  <c r="BM406" i="6"/>
  <c r="BM407" i="6"/>
  <c r="BM213" i="6"/>
  <c r="BM320" i="6"/>
  <c r="BM302" i="6"/>
  <c r="BM284" i="6"/>
  <c r="BM266" i="6"/>
  <c r="BM254" i="6"/>
  <c r="BM242" i="6"/>
  <c r="BM230" i="6"/>
  <c r="BM218" i="6"/>
  <c r="BM164" i="6"/>
  <c r="BM165" i="6"/>
  <c r="BM155" i="6"/>
  <c r="X34" i="6"/>
  <c r="L26" i="6"/>
  <c r="V25" i="6"/>
  <c r="H25" i="6"/>
  <c r="U24" i="6"/>
  <c r="BM103" i="6"/>
  <c r="BM287" i="6"/>
  <c r="BM269" i="6"/>
  <c r="BM217" i="6"/>
  <c r="X39" i="6"/>
  <c r="W38" i="6"/>
  <c r="X37" i="6"/>
  <c r="N35" i="6"/>
  <c r="I113" i="6"/>
  <c r="I33" i="6" s="1"/>
  <c r="U113" i="6"/>
  <c r="U33" i="6" s="1"/>
  <c r="K113" i="6"/>
  <c r="K33" i="6" s="1"/>
  <c r="X113" i="6"/>
  <c r="X33" i="6" s="1"/>
  <c r="L113" i="6"/>
  <c r="L33" i="6" s="1"/>
  <c r="Y113" i="6"/>
  <c r="Y33" i="6" s="1"/>
  <c r="N113" i="6"/>
  <c r="N33" i="6" s="1"/>
  <c r="D113" i="6"/>
  <c r="D33" i="6" s="1"/>
  <c r="T113" i="6"/>
  <c r="T33" i="6" s="1"/>
  <c r="E113" i="6"/>
  <c r="E33" i="6" s="1"/>
  <c r="V113" i="6"/>
  <c r="V33" i="6" s="1"/>
  <c r="F113" i="6"/>
  <c r="F33" i="6" s="1"/>
  <c r="W113" i="6"/>
  <c r="W33" i="6" s="1"/>
  <c r="G113" i="6"/>
  <c r="G33" i="6" s="1"/>
  <c r="H113" i="6"/>
  <c r="H33" i="6" s="1"/>
  <c r="J113" i="6"/>
  <c r="J33" i="6" s="1"/>
  <c r="M113" i="6"/>
  <c r="M33" i="6" s="1"/>
  <c r="O113" i="6"/>
  <c r="O33" i="6" s="1"/>
  <c r="P113" i="6"/>
  <c r="P33" i="6" s="1"/>
  <c r="Q113" i="6"/>
  <c r="Q33" i="6" s="1"/>
  <c r="C113" i="6"/>
  <c r="C33" i="6" s="1"/>
  <c r="S113" i="6"/>
  <c r="S33" i="6" s="1"/>
  <c r="D32" i="6"/>
  <c r="W30" i="6"/>
  <c r="I28" i="6"/>
  <c r="BM257" i="6"/>
  <c r="BN257" i="6" s="1"/>
  <c r="BM245" i="6"/>
  <c r="BM233" i="6"/>
  <c r="S40" i="6"/>
  <c r="V38" i="6"/>
  <c r="I38" i="6"/>
  <c r="T36" i="6"/>
  <c r="L35" i="6"/>
  <c r="W17" i="6"/>
  <c r="F15" i="6"/>
  <c r="BM362" i="6"/>
  <c r="BM344" i="6"/>
  <c r="BM326" i="6"/>
  <c r="BM308" i="6"/>
  <c r="BM290" i="6"/>
  <c r="BM272" i="6"/>
  <c r="BN149" i="6"/>
  <c r="R40" i="6"/>
  <c r="E30" i="6"/>
  <c r="BM389" i="6"/>
  <c r="BN221" i="6"/>
  <c r="BM200" i="6"/>
  <c r="BM201" i="6"/>
  <c r="BM184" i="6"/>
  <c r="BN185" i="6" s="1"/>
  <c r="BN186" i="6" s="1"/>
  <c r="P40" i="6"/>
  <c r="O39" i="6"/>
  <c r="I116" i="6"/>
  <c r="I36" i="6" s="1"/>
  <c r="U116" i="6"/>
  <c r="U36" i="6" s="1"/>
  <c r="E116" i="6"/>
  <c r="E36" i="6" s="1"/>
  <c r="R116" i="6"/>
  <c r="R36" i="6" s="1"/>
  <c r="F116" i="6"/>
  <c r="F36" i="6" s="1"/>
  <c r="S116" i="6"/>
  <c r="S36" i="6" s="1"/>
  <c r="H116" i="6"/>
  <c r="H36" i="6" s="1"/>
  <c r="V116" i="6"/>
  <c r="V36" i="6" s="1"/>
  <c r="D116" i="6"/>
  <c r="D36" i="6" s="1"/>
  <c r="X116" i="6"/>
  <c r="X36" i="6" s="1"/>
  <c r="G116" i="6"/>
  <c r="G36" i="6" s="1"/>
  <c r="Y116" i="6"/>
  <c r="Y36" i="6" s="1"/>
  <c r="J116" i="6"/>
  <c r="J36" i="6" s="1"/>
  <c r="K116" i="6"/>
  <c r="K36" i="6" s="1"/>
  <c r="L116" i="6"/>
  <c r="L36" i="6" s="1"/>
  <c r="M116" i="6"/>
  <c r="M36" i="6" s="1"/>
  <c r="N116" i="6"/>
  <c r="N36" i="6" s="1"/>
  <c r="O116" i="6"/>
  <c r="O36" i="6" s="1"/>
  <c r="P116" i="6"/>
  <c r="P36" i="6" s="1"/>
  <c r="C116" i="6"/>
  <c r="C36" i="6" s="1"/>
  <c r="W116" i="6"/>
  <c r="W36" i="6" s="1"/>
  <c r="Y31" i="6"/>
  <c r="J31" i="6"/>
  <c r="G30" i="6"/>
  <c r="R19" i="6"/>
  <c r="BM347" i="6"/>
  <c r="BM329" i="6"/>
  <c r="BM311" i="6"/>
  <c r="BM293" i="6"/>
  <c r="BN293" i="6" s="1"/>
  <c r="BM275" i="6"/>
  <c r="BM260" i="6"/>
  <c r="BM248" i="6"/>
  <c r="BM236" i="6"/>
  <c r="BM204" i="6"/>
  <c r="BM187" i="6"/>
  <c r="BM188" i="6"/>
  <c r="BM136" i="6"/>
  <c r="O40" i="6"/>
  <c r="L39" i="6"/>
  <c r="F34" i="6"/>
  <c r="BM609" i="6"/>
  <c r="BM585" i="6"/>
  <c r="BM561" i="6"/>
  <c r="BM537" i="6"/>
  <c r="BM513" i="6"/>
  <c r="BM489" i="6"/>
  <c r="BM465" i="6"/>
  <c r="BM441" i="6"/>
  <c r="BM417" i="6"/>
  <c r="BM393" i="6"/>
  <c r="BM369" i="6"/>
  <c r="BN365" i="6"/>
  <c r="BN366" i="6" s="1"/>
  <c r="BN367" i="6" s="1"/>
  <c r="BN368" i="6" s="1"/>
  <c r="BN369" i="6" s="1"/>
  <c r="BM264" i="6"/>
  <c r="BM252" i="6"/>
  <c r="BM240" i="6"/>
  <c r="BM191" i="6"/>
  <c r="BM178" i="6"/>
  <c r="BM157" i="6"/>
  <c r="BM158" i="6"/>
  <c r="BM126" i="6"/>
  <c r="K39" i="6"/>
  <c r="BI3" i="6"/>
  <c r="AD51" i="6"/>
  <c r="BM350" i="6"/>
  <c r="BM332" i="6"/>
  <c r="BM314" i="6"/>
  <c r="BM296" i="6"/>
  <c r="BM278" i="6"/>
  <c r="BM219" i="6"/>
  <c r="BM195" i="6"/>
  <c r="J40" i="6"/>
  <c r="J37" i="6"/>
  <c r="C35" i="6"/>
  <c r="J21" i="6"/>
  <c r="K20" i="6"/>
  <c r="BM541" i="6"/>
  <c r="BM517" i="6"/>
  <c r="BM493" i="6"/>
  <c r="BM469" i="6"/>
  <c r="BM445" i="6"/>
  <c r="BM421" i="6"/>
  <c r="BM397" i="6"/>
  <c r="BM373" i="6"/>
  <c r="BM321" i="6"/>
  <c r="BM303" i="6"/>
  <c r="BM285" i="6"/>
  <c r="BM267" i="6"/>
  <c r="BM263" i="6"/>
  <c r="BM251" i="6"/>
  <c r="BM239" i="6"/>
  <c r="BM227" i="6"/>
  <c r="BM223" i="6"/>
  <c r="BM224" i="6"/>
  <c r="BM207" i="6"/>
  <c r="BM177" i="6"/>
  <c r="BM156" i="6"/>
  <c r="BM147" i="6"/>
  <c r="C40" i="6"/>
  <c r="G39" i="6"/>
  <c r="O32" i="6"/>
  <c r="BM353" i="6"/>
  <c r="BM335" i="6"/>
  <c r="BM317" i="6"/>
  <c r="BM299" i="6"/>
  <c r="BM281" i="6"/>
  <c r="BM255" i="6"/>
  <c r="BM243" i="6"/>
  <c r="BM231" i="6"/>
  <c r="BM194" i="6"/>
  <c r="BM181" i="6"/>
  <c r="E120" i="6"/>
  <c r="E40" i="6" s="1"/>
  <c r="Q120" i="6"/>
  <c r="Q40" i="6" s="1"/>
  <c r="K120" i="6"/>
  <c r="K40" i="6" s="1"/>
  <c r="X120" i="6"/>
  <c r="X40" i="6" s="1"/>
  <c r="N120" i="6"/>
  <c r="N40" i="6" s="1"/>
  <c r="D120" i="6"/>
  <c r="D40" i="6" s="1"/>
  <c r="T120" i="6"/>
  <c r="T40" i="6" s="1"/>
  <c r="F120" i="6"/>
  <c r="F40" i="6" s="1"/>
  <c r="U120" i="6"/>
  <c r="U40" i="6" s="1"/>
  <c r="G120" i="6"/>
  <c r="G40" i="6" s="1"/>
  <c r="V120" i="6"/>
  <c r="V40" i="6" s="1"/>
  <c r="H120" i="6"/>
  <c r="H40" i="6" s="1"/>
  <c r="W120" i="6"/>
  <c r="W40" i="6" s="1"/>
  <c r="I120" i="6"/>
  <c r="I40" i="6" s="1"/>
  <c r="Y120" i="6"/>
  <c r="Y40" i="6" s="1"/>
  <c r="L120" i="6"/>
  <c r="L40" i="6" s="1"/>
  <c r="D39" i="6"/>
  <c r="O29" i="6"/>
  <c r="BM617" i="6"/>
  <c r="BN618" i="6" s="1"/>
  <c r="BN617" i="6"/>
  <c r="BM593" i="6"/>
  <c r="BM569" i="6"/>
  <c r="BM545" i="6"/>
  <c r="BM521" i="6"/>
  <c r="BM497" i="6"/>
  <c r="BM473" i="6"/>
  <c r="BN473" i="6"/>
  <c r="BM449" i="6"/>
  <c r="BM425" i="6"/>
  <c r="BM401" i="6"/>
  <c r="BM377" i="6"/>
  <c r="BM226" i="6"/>
  <c r="BM222" i="6"/>
  <c r="BN222" i="6" s="1"/>
  <c r="BM214" i="6"/>
  <c r="BM151" i="6"/>
  <c r="BM142" i="6"/>
  <c r="BM143" i="6"/>
  <c r="K37" i="6"/>
  <c r="O35" i="6"/>
  <c r="G34" i="6"/>
  <c r="Q32" i="6"/>
  <c r="K31" i="6"/>
  <c r="X110" i="6"/>
  <c r="X30" i="6" s="1"/>
  <c r="P29" i="6"/>
  <c r="K28" i="6"/>
  <c r="O26" i="6"/>
  <c r="W25" i="6"/>
  <c r="I25" i="6"/>
  <c r="V24" i="6"/>
  <c r="G103" i="6"/>
  <c r="G23" i="6" s="1"/>
  <c r="S103" i="6"/>
  <c r="S23" i="6" s="1"/>
  <c r="H103" i="6"/>
  <c r="H23" i="6" s="1"/>
  <c r="T103" i="6"/>
  <c r="T23" i="6" s="1"/>
  <c r="O103" i="6"/>
  <c r="O23" i="6" s="1"/>
  <c r="F103" i="6"/>
  <c r="F23" i="6" s="1"/>
  <c r="W103" i="6"/>
  <c r="W23" i="6" s="1"/>
  <c r="I103" i="6"/>
  <c r="I23" i="6" s="1"/>
  <c r="X103" i="6"/>
  <c r="X23" i="6" s="1"/>
  <c r="J103" i="6"/>
  <c r="J23" i="6" s="1"/>
  <c r="Y103" i="6"/>
  <c r="Y23" i="6" s="1"/>
  <c r="K103" i="6"/>
  <c r="K23" i="6" s="1"/>
  <c r="M103" i="6"/>
  <c r="M23" i="6" s="1"/>
  <c r="N103" i="6"/>
  <c r="N23" i="6" s="1"/>
  <c r="K102" i="6"/>
  <c r="K22" i="6" s="1"/>
  <c r="W102" i="6"/>
  <c r="W22" i="6" s="1"/>
  <c r="L102" i="6"/>
  <c r="L22" i="6" s="1"/>
  <c r="X102" i="6"/>
  <c r="X22" i="6" s="1"/>
  <c r="O102" i="6"/>
  <c r="O22" i="6" s="1"/>
  <c r="D102" i="6"/>
  <c r="D22" i="6" s="1"/>
  <c r="S102" i="6"/>
  <c r="S22" i="6" s="1"/>
  <c r="E102" i="6"/>
  <c r="E22" i="6" s="1"/>
  <c r="T102" i="6"/>
  <c r="T22" i="6" s="1"/>
  <c r="F102" i="6"/>
  <c r="F22" i="6" s="1"/>
  <c r="U102" i="6"/>
  <c r="U22" i="6" s="1"/>
  <c r="G102" i="6"/>
  <c r="G22" i="6" s="1"/>
  <c r="V102" i="6"/>
  <c r="V22" i="6" s="1"/>
  <c r="I102" i="6"/>
  <c r="I22" i="6" s="1"/>
  <c r="J102" i="6"/>
  <c r="J22" i="6" s="1"/>
  <c r="K21" i="6"/>
  <c r="Q18" i="6"/>
  <c r="X17" i="6"/>
  <c r="P8" i="6"/>
  <c r="F7" i="6"/>
  <c r="D34" i="6"/>
  <c r="K32" i="6"/>
  <c r="X31" i="6"/>
  <c r="I31" i="6"/>
  <c r="V30" i="6"/>
  <c r="I110" i="6"/>
  <c r="I30" i="6" s="1"/>
  <c r="U110" i="6"/>
  <c r="U30" i="6" s="1"/>
  <c r="C110" i="6"/>
  <c r="P110" i="6"/>
  <c r="P30" i="6" s="1"/>
  <c r="D110" i="6"/>
  <c r="Q110" i="6"/>
  <c r="Q30" i="6" s="1"/>
  <c r="F110" i="6"/>
  <c r="F30" i="6" s="1"/>
  <c r="S110" i="6"/>
  <c r="S30" i="6" s="1"/>
  <c r="N29" i="6"/>
  <c r="Y28" i="6"/>
  <c r="Q27" i="6"/>
  <c r="I26" i="6"/>
  <c r="U25" i="6"/>
  <c r="G25" i="6"/>
  <c r="T24" i="6"/>
  <c r="J20" i="6"/>
  <c r="F19" i="6"/>
  <c r="M18" i="6"/>
  <c r="G12" i="6"/>
  <c r="C11" i="6"/>
  <c r="F9" i="6"/>
  <c r="K35" i="6"/>
  <c r="T34" i="6"/>
  <c r="C34" i="6"/>
  <c r="J32" i="6"/>
  <c r="W31" i="6"/>
  <c r="H31" i="6"/>
  <c r="T110" i="6"/>
  <c r="T30" i="6" s="1"/>
  <c r="L29" i="6"/>
  <c r="X28" i="6"/>
  <c r="P27" i="6"/>
  <c r="H26" i="6"/>
  <c r="T25" i="6"/>
  <c r="F25" i="6"/>
  <c r="V23" i="6"/>
  <c r="Y21" i="6"/>
  <c r="I20" i="6"/>
  <c r="D19" i="6"/>
  <c r="L18" i="6"/>
  <c r="BM95" i="6"/>
  <c r="F12" i="6"/>
  <c r="J39" i="6"/>
  <c r="U38" i="6"/>
  <c r="H38" i="6"/>
  <c r="W37" i="6"/>
  <c r="I35" i="6"/>
  <c r="S34" i="6"/>
  <c r="E114" i="6"/>
  <c r="E34" i="6" s="1"/>
  <c r="Q114" i="6"/>
  <c r="Q34" i="6" s="1"/>
  <c r="I114" i="6"/>
  <c r="I34" i="6" s="1"/>
  <c r="V114" i="6"/>
  <c r="V34" i="6" s="1"/>
  <c r="J114" i="6"/>
  <c r="J34" i="6" s="1"/>
  <c r="W114" i="6"/>
  <c r="W34" i="6" s="1"/>
  <c r="L114" i="6"/>
  <c r="L34" i="6" s="1"/>
  <c r="Y114" i="6"/>
  <c r="Y34" i="6" s="1"/>
  <c r="I32" i="6"/>
  <c r="V31" i="6"/>
  <c r="G31" i="6"/>
  <c r="R110" i="6"/>
  <c r="R30" i="6" s="1"/>
  <c r="BM109" i="6"/>
  <c r="K29" i="6"/>
  <c r="V28" i="6"/>
  <c r="O27" i="6"/>
  <c r="G26" i="6"/>
  <c r="S25" i="6"/>
  <c r="E25" i="6"/>
  <c r="U103" i="6"/>
  <c r="U23" i="6" s="1"/>
  <c r="Y102" i="6"/>
  <c r="Y22" i="6" s="1"/>
  <c r="G21" i="6"/>
  <c r="F20" i="6"/>
  <c r="K99" i="6"/>
  <c r="K19" i="6" s="1"/>
  <c r="W99" i="6"/>
  <c r="W19" i="6" s="1"/>
  <c r="L99" i="6"/>
  <c r="L19" i="6" s="1"/>
  <c r="X99" i="6"/>
  <c r="X19" i="6" s="1"/>
  <c r="E99" i="6"/>
  <c r="E19" i="6" s="1"/>
  <c r="Q99" i="6"/>
  <c r="Q19" i="6" s="1"/>
  <c r="I99" i="6"/>
  <c r="I19" i="6" s="1"/>
  <c r="G99" i="6"/>
  <c r="G19" i="6" s="1"/>
  <c r="Y99" i="6"/>
  <c r="Y19" i="6" s="1"/>
  <c r="H99" i="6"/>
  <c r="H19" i="6" s="1"/>
  <c r="J99" i="6"/>
  <c r="J19" i="6" s="1"/>
  <c r="M99" i="6"/>
  <c r="M19" i="6" s="1"/>
  <c r="N99" i="6"/>
  <c r="N19" i="6" s="1"/>
  <c r="O99" i="6"/>
  <c r="O19" i="6" s="1"/>
  <c r="P99" i="6"/>
  <c r="P19" i="6" s="1"/>
  <c r="C99" i="6"/>
  <c r="C19" i="6" s="1"/>
  <c r="R15" i="6"/>
  <c r="E12" i="6"/>
  <c r="BM159" i="6"/>
  <c r="Y119" i="6"/>
  <c r="Y39" i="6" s="1"/>
  <c r="H119" i="6"/>
  <c r="H39" i="6" s="1"/>
  <c r="T38" i="6"/>
  <c r="G38" i="6"/>
  <c r="V37" i="6"/>
  <c r="E117" i="6"/>
  <c r="E37" i="6" s="1"/>
  <c r="Q117" i="6"/>
  <c r="Q37" i="6" s="1"/>
  <c r="C117" i="6"/>
  <c r="C37" i="6" s="1"/>
  <c r="P117" i="6"/>
  <c r="P37" i="6" s="1"/>
  <c r="D117" i="6"/>
  <c r="D37" i="6" s="1"/>
  <c r="R117" i="6"/>
  <c r="R37" i="6" s="1"/>
  <c r="G117" i="6"/>
  <c r="G37" i="6" s="1"/>
  <c r="T117" i="6"/>
  <c r="T37" i="6" s="1"/>
  <c r="F35" i="6"/>
  <c r="R114" i="6"/>
  <c r="R34" i="6" s="1"/>
  <c r="X112" i="6"/>
  <c r="X32" i="6" s="1"/>
  <c r="H112" i="6"/>
  <c r="H32" i="6" s="1"/>
  <c r="U31" i="6"/>
  <c r="F31" i="6"/>
  <c r="O110" i="6"/>
  <c r="O30" i="6" s="1"/>
  <c r="J109" i="6"/>
  <c r="J29" i="6" s="1"/>
  <c r="S28" i="6"/>
  <c r="E108" i="6"/>
  <c r="Q108" i="6"/>
  <c r="Q28" i="6" s="1"/>
  <c r="G108" i="6"/>
  <c r="G28" i="6" s="1"/>
  <c r="T108" i="6"/>
  <c r="T28" i="6" s="1"/>
  <c r="H108" i="6"/>
  <c r="H28" i="6" s="1"/>
  <c r="U108" i="6"/>
  <c r="U28" i="6" s="1"/>
  <c r="J108" i="6"/>
  <c r="J28" i="6" s="1"/>
  <c r="W108" i="6"/>
  <c r="W28" i="6" s="1"/>
  <c r="N27" i="6"/>
  <c r="F26" i="6"/>
  <c r="N24" i="6"/>
  <c r="R103" i="6"/>
  <c r="R23" i="6" s="1"/>
  <c r="R102" i="6"/>
  <c r="R22" i="6" s="1"/>
  <c r="E20" i="6"/>
  <c r="K17" i="6"/>
  <c r="Q15" i="6"/>
  <c r="S38" i="6"/>
  <c r="F38" i="6"/>
  <c r="U37" i="6"/>
  <c r="X35" i="6"/>
  <c r="E35" i="6"/>
  <c r="P34" i="6"/>
  <c r="W32" i="6"/>
  <c r="G32" i="6"/>
  <c r="T31" i="6"/>
  <c r="C31" i="6"/>
  <c r="N110" i="6"/>
  <c r="N30" i="6" s="1"/>
  <c r="I29" i="6"/>
  <c r="R28" i="6"/>
  <c r="M27" i="6"/>
  <c r="V26" i="6"/>
  <c r="Q25" i="6"/>
  <c r="C25" i="6"/>
  <c r="L24" i="6"/>
  <c r="Q103" i="6"/>
  <c r="Q23" i="6" s="1"/>
  <c r="Q102" i="6"/>
  <c r="Q22" i="6" s="1"/>
  <c r="V21" i="6"/>
  <c r="F21" i="6"/>
  <c r="C20" i="6"/>
  <c r="J17" i="6"/>
  <c r="BM123" i="6"/>
  <c r="W119" i="6"/>
  <c r="W39" i="6" s="1"/>
  <c r="F119" i="6"/>
  <c r="F39" i="6" s="1"/>
  <c r="S117" i="6"/>
  <c r="S37" i="6" s="1"/>
  <c r="V115" i="6"/>
  <c r="V35" i="6" s="1"/>
  <c r="D115" i="6"/>
  <c r="D35" i="6" s="1"/>
  <c r="O114" i="6"/>
  <c r="O34" i="6" s="1"/>
  <c r="V112" i="6"/>
  <c r="V32" i="6" s="1"/>
  <c r="F112" i="6"/>
  <c r="F32" i="6" s="1"/>
  <c r="S31" i="6"/>
  <c r="D31" i="6"/>
  <c r="M110" i="6"/>
  <c r="M30" i="6" s="1"/>
  <c r="X109" i="6"/>
  <c r="X29" i="6" s="1"/>
  <c r="G109" i="6"/>
  <c r="G29" i="6" s="1"/>
  <c r="P108" i="6"/>
  <c r="P28" i="6" s="1"/>
  <c r="K27" i="6"/>
  <c r="U26" i="6"/>
  <c r="C26" i="6"/>
  <c r="I24" i="6"/>
  <c r="P103" i="6"/>
  <c r="P23" i="6" s="1"/>
  <c r="P102" i="6"/>
  <c r="P22" i="6" s="1"/>
  <c r="BM100" i="6"/>
  <c r="D16" i="6"/>
  <c r="V119" i="6"/>
  <c r="V39" i="6" s="1"/>
  <c r="E119" i="6"/>
  <c r="E39" i="6" s="1"/>
  <c r="Q38" i="6"/>
  <c r="D38" i="6"/>
  <c r="O117" i="6"/>
  <c r="O37" i="6" s="1"/>
  <c r="S115" i="6"/>
  <c r="S35" i="6" s="1"/>
  <c r="N114" i="6"/>
  <c r="N34" i="6" s="1"/>
  <c r="U112" i="6"/>
  <c r="U32" i="6" s="1"/>
  <c r="E112" i="6"/>
  <c r="E32" i="6" s="1"/>
  <c r="P31" i="6"/>
  <c r="L110" i="6"/>
  <c r="L30" i="6" s="1"/>
  <c r="W109" i="6"/>
  <c r="W29" i="6" s="1"/>
  <c r="D109" i="6"/>
  <c r="O108" i="6"/>
  <c r="O28" i="6" s="1"/>
  <c r="G27" i="6"/>
  <c r="T26" i="6"/>
  <c r="M106" i="6"/>
  <c r="M26" i="6" s="1"/>
  <c r="Y106" i="6"/>
  <c r="Y26" i="6" s="1"/>
  <c r="J106" i="6"/>
  <c r="J26" i="6" s="1"/>
  <c r="W106" i="6"/>
  <c r="W26" i="6" s="1"/>
  <c r="K106" i="6"/>
  <c r="K26" i="6" s="1"/>
  <c r="X106" i="6"/>
  <c r="X26" i="6" s="1"/>
  <c r="N106" i="6"/>
  <c r="N26" i="6" s="1"/>
  <c r="D106" i="6"/>
  <c r="Q106" i="6"/>
  <c r="Q26" i="6" s="1"/>
  <c r="BM104" i="6"/>
  <c r="H24" i="6"/>
  <c r="L103" i="6"/>
  <c r="L23" i="6" s="1"/>
  <c r="N102" i="6"/>
  <c r="N22" i="6" s="1"/>
  <c r="F18" i="6"/>
  <c r="C16" i="6"/>
  <c r="T119" i="6"/>
  <c r="T39" i="6" s="1"/>
  <c r="N117" i="6"/>
  <c r="N37" i="6" s="1"/>
  <c r="R35" i="6"/>
  <c r="M115" i="6"/>
  <c r="M35" i="6" s="1"/>
  <c r="Y115" i="6"/>
  <c r="Y35" i="6" s="1"/>
  <c r="G115" i="6"/>
  <c r="G35" i="6" s="1"/>
  <c r="T115" i="6"/>
  <c r="T35" i="6" s="1"/>
  <c r="H115" i="6"/>
  <c r="H35" i="6" s="1"/>
  <c r="U115" i="6"/>
  <c r="U35" i="6" s="1"/>
  <c r="J115" i="6"/>
  <c r="J35" i="6" s="1"/>
  <c r="W115" i="6"/>
  <c r="W35" i="6" s="1"/>
  <c r="M114" i="6"/>
  <c r="M34" i="6" s="1"/>
  <c r="T112" i="6"/>
  <c r="T32" i="6" s="1"/>
  <c r="BM111" i="6"/>
  <c r="K110" i="6"/>
  <c r="K30" i="6" s="1"/>
  <c r="V109" i="6"/>
  <c r="V29" i="6" s="1"/>
  <c r="N28" i="6"/>
  <c r="S26" i="6"/>
  <c r="BM105" i="6"/>
  <c r="N25" i="6"/>
  <c r="G24" i="6"/>
  <c r="E103" i="6"/>
  <c r="E23" i="6" s="1"/>
  <c r="M102" i="6"/>
  <c r="M22" i="6" s="1"/>
  <c r="Q21" i="6"/>
  <c r="Y20" i="6"/>
  <c r="V99" i="6"/>
  <c r="V19" i="6" s="1"/>
  <c r="O11" i="6"/>
  <c r="S10" i="6"/>
  <c r="I119" i="6"/>
  <c r="I39" i="6" s="1"/>
  <c r="U119" i="6"/>
  <c r="U39" i="6" s="1"/>
  <c r="M119" i="6"/>
  <c r="M39" i="6" s="1"/>
  <c r="N119" i="6"/>
  <c r="N39" i="6" s="1"/>
  <c r="C119" i="6"/>
  <c r="C39" i="6" s="1"/>
  <c r="P119" i="6"/>
  <c r="P39" i="6" s="1"/>
  <c r="M37" i="6"/>
  <c r="Q35" i="6"/>
  <c r="K114" i="6"/>
  <c r="K34" i="6" s="1"/>
  <c r="S32" i="6"/>
  <c r="M112" i="6"/>
  <c r="M32" i="6" s="1"/>
  <c r="Y112" i="6"/>
  <c r="Y32" i="6" s="1"/>
  <c r="L112" i="6"/>
  <c r="L32" i="6" s="1"/>
  <c r="N112" i="6"/>
  <c r="N32" i="6" s="1"/>
  <c r="C112" i="6"/>
  <c r="C32" i="6" s="1"/>
  <c r="P112" i="6"/>
  <c r="P32" i="6" s="1"/>
  <c r="M31" i="6"/>
  <c r="J110" i="6"/>
  <c r="J30" i="6" s="1"/>
  <c r="T29" i="6"/>
  <c r="M109" i="6"/>
  <c r="M29" i="6" s="1"/>
  <c r="Y109" i="6"/>
  <c r="Y29" i="6" s="1"/>
  <c r="E109" i="6"/>
  <c r="E29" i="6" s="1"/>
  <c r="R109" i="6"/>
  <c r="R29" i="6" s="1"/>
  <c r="F109" i="6"/>
  <c r="F29" i="6" s="1"/>
  <c r="S109" i="6"/>
  <c r="S29" i="6" s="1"/>
  <c r="H109" i="6"/>
  <c r="H29" i="6" s="1"/>
  <c r="U109" i="6"/>
  <c r="U29" i="6" s="1"/>
  <c r="M28" i="6"/>
  <c r="X27" i="6"/>
  <c r="R26" i="6"/>
  <c r="X24" i="6"/>
  <c r="F24" i="6"/>
  <c r="D103" i="6"/>
  <c r="H102" i="6"/>
  <c r="H22" i="6" s="1"/>
  <c r="M21" i="6"/>
  <c r="X20" i="6"/>
  <c r="U99" i="6"/>
  <c r="BM98" i="6"/>
  <c r="D17" i="6"/>
  <c r="K14" i="6"/>
  <c r="N11" i="6"/>
  <c r="BM132" i="6"/>
  <c r="R119" i="6"/>
  <c r="R39" i="6" s="1"/>
  <c r="BM118" i="6"/>
  <c r="BM117" i="6"/>
  <c r="L117" i="6"/>
  <c r="L37" i="6" s="1"/>
  <c r="P115" i="6"/>
  <c r="P35" i="6" s="1"/>
  <c r="BN114" i="6"/>
  <c r="BN115" i="6" s="1"/>
  <c r="BN116" i="6" s="1"/>
  <c r="BN117" i="6" s="1"/>
  <c r="H114" i="6"/>
  <c r="H34" i="6" s="1"/>
  <c r="R112" i="6"/>
  <c r="R32" i="6" s="1"/>
  <c r="L31" i="6"/>
  <c r="Y110" i="6"/>
  <c r="Y30" i="6" s="1"/>
  <c r="H110" i="6"/>
  <c r="H30" i="6" s="1"/>
  <c r="Q109" i="6"/>
  <c r="Q29" i="6" s="1"/>
  <c r="BM108" i="6"/>
  <c r="L108" i="6"/>
  <c r="L28" i="6" s="1"/>
  <c r="T27" i="6"/>
  <c r="P26" i="6"/>
  <c r="W24" i="6"/>
  <c r="E24" i="6"/>
  <c r="C103" i="6"/>
  <c r="C23" i="6" s="1"/>
  <c r="C102" i="6"/>
  <c r="C22" i="6" s="1"/>
  <c r="L21" i="6"/>
  <c r="W20" i="6"/>
  <c r="T99" i="6"/>
  <c r="R18" i="6"/>
  <c r="F14" i="6"/>
  <c r="N18" i="6"/>
  <c r="I17" i="6"/>
  <c r="K96" i="6"/>
  <c r="K16" i="6" s="1"/>
  <c r="W96" i="6"/>
  <c r="L96" i="6"/>
  <c r="L16" i="6" s="1"/>
  <c r="X96" i="6"/>
  <c r="X16" i="6" s="1"/>
  <c r="E96" i="6"/>
  <c r="E16" i="6" s="1"/>
  <c r="Q96" i="6"/>
  <c r="Q16" i="6" s="1"/>
  <c r="O96" i="6"/>
  <c r="O16" i="6" s="1"/>
  <c r="N15" i="6"/>
  <c r="E14" i="6"/>
  <c r="O13" i="6"/>
  <c r="K11" i="6"/>
  <c r="E9" i="6"/>
  <c r="N8" i="6"/>
  <c r="V7" i="6"/>
  <c r="F17" i="6"/>
  <c r="R16" i="6"/>
  <c r="M15" i="6"/>
  <c r="D14" i="6"/>
  <c r="N13" i="6"/>
  <c r="Y12" i="6"/>
  <c r="C92" i="6"/>
  <c r="C12" i="6" s="1"/>
  <c r="O92" i="6"/>
  <c r="O12" i="6" s="1"/>
  <c r="D92" i="6"/>
  <c r="D12" i="6" s="1"/>
  <c r="P92" i="6"/>
  <c r="P12" i="6" s="1"/>
  <c r="H92" i="6"/>
  <c r="H12" i="6" s="1"/>
  <c r="T92" i="6"/>
  <c r="I92" i="6"/>
  <c r="I12" i="6" s="1"/>
  <c r="U92" i="6"/>
  <c r="M92" i="6"/>
  <c r="M12" i="6" s="1"/>
  <c r="N92" i="6"/>
  <c r="N12" i="6" s="1"/>
  <c r="R92" i="6"/>
  <c r="I11" i="6"/>
  <c r="N10" i="6"/>
  <c r="Y9" i="6"/>
  <c r="C89" i="6"/>
  <c r="C9" i="6" s="1"/>
  <c r="O89" i="6"/>
  <c r="O9" i="6" s="1"/>
  <c r="D89" i="6"/>
  <c r="D9" i="6" s="1"/>
  <c r="P89" i="6"/>
  <c r="P9" i="6" s="1"/>
  <c r="H89" i="6"/>
  <c r="H9" i="6" s="1"/>
  <c r="T89" i="6"/>
  <c r="T9" i="6" s="1"/>
  <c r="I89" i="6"/>
  <c r="I9" i="6" s="1"/>
  <c r="U89" i="6"/>
  <c r="U9" i="6" s="1"/>
  <c r="J89" i="6"/>
  <c r="J9" i="6" s="1"/>
  <c r="K89" i="6"/>
  <c r="K9" i="6" s="1"/>
  <c r="M89" i="6"/>
  <c r="M9" i="6" s="1"/>
  <c r="K8" i="6"/>
  <c r="U7" i="6"/>
  <c r="E17" i="6"/>
  <c r="P16" i="6"/>
  <c r="K15" i="6"/>
  <c r="C14" i="6"/>
  <c r="M13" i="6"/>
  <c r="X12" i="6"/>
  <c r="D11" i="6"/>
  <c r="M10" i="6"/>
  <c r="X9" i="6"/>
  <c r="J8" i="6"/>
  <c r="T7" i="6"/>
  <c r="I107" i="6"/>
  <c r="I27" i="6" s="1"/>
  <c r="U107" i="6"/>
  <c r="U27" i="6" s="1"/>
  <c r="R25" i="6"/>
  <c r="S24" i="6"/>
  <c r="C104" i="6"/>
  <c r="C24" i="6" s="1"/>
  <c r="O104" i="6"/>
  <c r="O24" i="6" s="1"/>
  <c r="D104" i="6"/>
  <c r="P104" i="6"/>
  <c r="P24" i="6" s="1"/>
  <c r="Q104" i="6"/>
  <c r="Q24" i="6" s="1"/>
  <c r="X21" i="6"/>
  <c r="I21" i="6"/>
  <c r="V100" i="6"/>
  <c r="V20" i="6" s="1"/>
  <c r="D100" i="6"/>
  <c r="D20" i="6" s="1"/>
  <c r="K18" i="6"/>
  <c r="V97" i="6"/>
  <c r="N96" i="6"/>
  <c r="N16" i="6" s="1"/>
  <c r="J15" i="6"/>
  <c r="G94" i="6"/>
  <c r="G14" i="6" s="1"/>
  <c r="S94" i="6"/>
  <c r="H94" i="6"/>
  <c r="H14" i="6" s="1"/>
  <c r="T94" i="6"/>
  <c r="M94" i="6"/>
  <c r="M14" i="6" s="1"/>
  <c r="Y94" i="6"/>
  <c r="Y14" i="6" s="1"/>
  <c r="I94" i="6"/>
  <c r="I14" i="6" s="1"/>
  <c r="X94" i="6"/>
  <c r="X14" i="6" s="1"/>
  <c r="J94" i="6"/>
  <c r="J14" i="6" s="1"/>
  <c r="J13" i="6"/>
  <c r="W92" i="6"/>
  <c r="W12" i="6" s="1"/>
  <c r="BM92" i="6"/>
  <c r="BM91" i="6"/>
  <c r="J10" i="6"/>
  <c r="W89" i="6"/>
  <c r="W9" i="6" s="1"/>
  <c r="I8" i="6"/>
  <c r="R24" i="6"/>
  <c r="W21" i="6"/>
  <c r="H21" i="6"/>
  <c r="U100" i="6"/>
  <c r="U20" i="6" s="1"/>
  <c r="J18" i="6"/>
  <c r="G97" i="6"/>
  <c r="G17" i="6" s="1"/>
  <c r="S97" i="6"/>
  <c r="H97" i="6"/>
  <c r="H17" i="6" s="1"/>
  <c r="T97" i="6"/>
  <c r="M97" i="6"/>
  <c r="M17" i="6" s="1"/>
  <c r="Y97" i="6"/>
  <c r="Y17" i="6" s="1"/>
  <c r="C97" i="6"/>
  <c r="C17" i="6" s="1"/>
  <c r="R97" i="6"/>
  <c r="R17" i="6" s="1"/>
  <c r="M96" i="6"/>
  <c r="M16" i="6" s="1"/>
  <c r="Y15" i="6"/>
  <c r="H15" i="6"/>
  <c r="R94" i="6"/>
  <c r="I13" i="6"/>
  <c r="V92" i="6"/>
  <c r="G91" i="6"/>
  <c r="G11" i="6" s="1"/>
  <c r="S91" i="6"/>
  <c r="S11" i="6" s="1"/>
  <c r="H91" i="6"/>
  <c r="H11" i="6" s="1"/>
  <c r="T91" i="6"/>
  <c r="L91" i="6"/>
  <c r="L11" i="6" s="1"/>
  <c r="X91" i="6"/>
  <c r="X11" i="6" s="1"/>
  <c r="M91" i="6"/>
  <c r="M11" i="6" s="1"/>
  <c r="Y91" i="6"/>
  <c r="Y11" i="6" s="1"/>
  <c r="E91" i="6"/>
  <c r="E11" i="6" s="1"/>
  <c r="W91" i="6"/>
  <c r="W11" i="6" s="1"/>
  <c r="F91" i="6"/>
  <c r="F11" i="6" s="1"/>
  <c r="J91" i="6"/>
  <c r="J11" i="6" s="1"/>
  <c r="I10" i="6"/>
  <c r="V89" i="6"/>
  <c r="V9" i="6" s="1"/>
  <c r="F8" i="6"/>
  <c r="R20" i="6"/>
  <c r="G100" i="6"/>
  <c r="G20" i="6" s="1"/>
  <c r="S100" i="6"/>
  <c r="S20" i="6" s="1"/>
  <c r="H100" i="6"/>
  <c r="H20" i="6" s="1"/>
  <c r="T100" i="6"/>
  <c r="M100" i="6"/>
  <c r="M20" i="6" s="1"/>
  <c r="N100" i="6"/>
  <c r="N20" i="6" s="1"/>
  <c r="Y18" i="6"/>
  <c r="H18" i="6"/>
  <c r="Q17" i="6"/>
  <c r="J96" i="6"/>
  <c r="J16" i="6" s="1"/>
  <c r="X15" i="6"/>
  <c r="G15" i="6"/>
  <c r="Q14" i="6"/>
  <c r="H13" i="6"/>
  <c r="S92" i="6"/>
  <c r="BM90" i="6"/>
  <c r="H10" i="6"/>
  <c r="S89" i="6"/>
  <c r="S9" i="6" s="1"/>
  <c r="E8" i="6"/>
  <c r="G6" i="6"/>
  <c r="R38" i="6"/>
  <c r="E38" i="6"/>
  <c r="R111" i="6"/>
  <c r="R31" i="6" s="1"/>
  <c r="Y107" i="6"/>
  <c r="Y27" i="6" s="1"/>
  <c r="L107" i="6"/>
  <c r="L27" i="6" s="1"/>
  <c r="O25" i="6"/>
  <c r="M104" i="6"/>
  <c r="M24" i="6" s="1"/>
  <c r="U101" i="6"/>
  <c r="U21" i="6" s="1"/>
  <c r="Q100" i="6"/>
  <c r="Q20" i="6" s="1"/>
  <c r="X98" i="6"/>
  <c r="X18" i="6" s="1"/>
  <c r="P97" i="6"/>
  <c r="P17" i="6" s="1"/>
  <c r="I96" i="6"/>
  <c r="I16" i="6" s="1"/>
  <c r="W95" i="6"/>
  <c r="P94" i="6"/>
  <c r="P14" i="6" s="1"/>
  <c r="Q92" i="6"/>
  <c r="Q12" i="6" s="1"/>
  <c r="U91" i="6"/>
  <c r="G10" i="6"/>
  <c r="R89" i="6"/>
  <c r="R9" i="6" s="1"/>
  <c r="D8" i="6"/>
  <c r="T21" i="6"/>
  <c r="E21" i="6"/>
  <c r="P100" i="6"/>
  <c r="P20" i="6" s="1"/>
  <c r="E18" i="6"/>
  <c r="O17" i="6"/>
  <c r="H96" i="6"/>
  <c r="H16" i="6" s="1"/>
  <c r="E15" i="6"/>
  <c r="O14" i="6"/>
  <c r="F13" i="6"/>
  <c r="L92" i="6"/>
  <c r="L12" i="6" s="1"/>
  <c r="R11" i="6"/>
  <c r="Y10" i="6"/>
  <c r="F10" i="6"/>
  <c r="Q89" i="6"/>
  <c r="Q9" i="6" s="1"/>
  <c r="V8" i="6"/>
  <c r="P38" i="6"/>
  <c r="C38" i="6"/>
  <c r="O31" i="6"/>
  <c r="E111" i="6"/>
  <c r="E31" i="6" s="1"/>
  <c r="Q111" i="6"/>
  <c r="Q31" i="6" s="1"/>
  <c r="W107" i="6"/>
  <c r="W27" i="6" s="1"/>
  <c r="J107" i="6"/>
  <c r="J27" i="6" s="1"/>
  <c r="M25" i="6"/>
  <c r="K104" i="6"/>
  <c r="K24" i="6" s="1"/>
  <c r="S21" i="6"/>
  <c r="C101" i="6"/>
  <c r="C21" i="6" s="1"/>
  <c r="O101" i="6"/>
  <c r="O21" i="6" s="1"/>
  <c r="D101" i="6"/>
  <c r="D21" i="6" s="1"/>
  <c r="P101" i="6"/>
  <c r="P21" i="6" s="1"/>
  <c r="N101" i="6"/>
  <c r="N21" i="6" s="1"/>
  <c r="O100" i="6"/>
  <c r="O20" i="6" s="1"/>
  <c r="C98" i="6"/>
  <c r="C18" i="6" s="1"/>
  <c r="O98" i="6"/>
  <c r="O18" i="6" s="1"/>
  <c r="D98" i="6"/>
  <c r="D18" i="6" s="1"/>
  <c r="P98" i="6"/>
  <c r="P18" i="6" s="1"/>
  <c r="I98" i="6"/>
  <c r="I18" i="6" s="1"/>
  <c r="U98" i="6"/>
  <c r="G98" i="6"/>
  <c r="G18" i="6" s="1"/>
  <c r="W98" i="6"/>
  <c r="W18" i="6" s="1"/>
  <c r="N97" i="6"/>
  <c r="N17" i="6" s="1"/>
  <c r="Y96" i="6"/>
  <c r="Y16" i="6" s="1"/>
  <c r="G96" i="6"/>
  <c r="G16" i="6" s="1"/>
  <c r="C95" i="6"/>
  <c r="C15" i="6" s="1"/>
  <c r="O95" i="6"/>
  <c r="O15" i="6" s="1"/>
  <c r="D95" i="6"/>
  <c r="D15" i="6" s="1"/>
  <c r="P95" i="6"/>
  <c r="P15" i="6" s="1"/>
  <c r="I95" i="6"/>
  <c r="I15" i="6" s="1"/>
  <c r="U95" i="6"/>
  <c r="L95" i="6"/>
  <c r="L15" i="6" s="1"/>
  <c r="N94" i="6"/>
  <c r="N14" i="6" s="1"/>
  <c r="K92" i="6"/>
  <c r="K12" i="6" s="1"/>
  <c r="Q91" i="6"/>
  <c r="Q11" i="6" s="1"/>
  <c r="C10" i="6"/>
  <c r="N89" i="6"/>
  <c r="N9" i="6" s="1"/>
  <c r="J7" i="6"/>
  <c r="M118" i="6"/>
  <c r="M38" i="6" s="1"/>
  <c r="Y118" i="6"/>
  <c r="Y38" i="6" s="1"/>
  <c r="N111" i="6"/>
  <c r="N31" i="6" s="1"/>
  <c r="V107" i="6"/>
  <c r="V27" i="6" s="1"/>
  <c r="H107" i="6"/>
  <c r="H27" i="6" s="1"/>
  <c r="Y25" i="6"/>
  <c r="J25" i="6"/>
  <c r="Y104" i="6"/>
  <c r="Y24" i="6" s="1"/>
  <c r="J104" i="6"/>
  <c r="J24" i="6" s="1"/>
  <c r="R101" i="6"/>
  <c r="R21" i="6" s="1"/>
  <c r="L100" i="6"/>
  <c r="L20" i="6" s="1"/>
  <c r="S98" i="6"/>
  <c r="L97" i="6"/>
  <c r="L17" i="6" s="1"/>
  <c r="V96" i="6"/>
  <c r="F96" i="6"/>
  <c r="F16" i="6" s="1"/>
  <c r="S95" i="6"/>
  <c r="L94" i="6"/>
  <c r="L14" i="6" s="1"/>
  <c r="J92" i="6"/>
  <c r="J12" i="6" s="1"/>
  <c r="P91" i="6"/>
  <c r="P11" i="6" s="1"/>
  <c r="L89" i="6"/>
  <c r="L9" i="6" s="1"/>
  <c r="H7" i="6"/>
  <c r="N86" i="6"/>
  <c r="N6" i="6" s="1"/>
  <c r="BM36" i="6"/>
  <c r="BM35" i="6"/>
  <c r="O8" i="6"/>
  <c r="Y7" i="6"/>
  <c r="G7" i="6"/>
  <c r="M6" i="6"/>
  <c r="BM65" i="6"/>
  <c r="BM64" i="6"/>
  <c r="BM48" i="6"/>
  <c r="BM47" i="6"/>
  <c r="AW8" i="6"/>
  <c r="AW9" i="6" s="1"/>
  <c r="AW10" i="6" s="1"/>
  <c r="L6" i="6"/>
  <c r="C7" i="6"/>
  <c r="K86" i="6"/>
  <c r="K6" i="6" s="1"/>
  <c r="BM81" i="6"/>
  <c r="BM72" i="6"/>
  <c r="BM55" i="6"/>
  <c r="K7" i="6"/>
  <c r="J86" i="6"/>
  <c r="J6" i="6" s="1"/>
  <c r="BM50" i="6"/>
  <c r="BM49" i="6"/>
  <c r="BM42" i="6"/>
  <c r="S7" i="6"/>
  <c r="F85" i="6"/>
  <c r="R7" i="6"/>
  <c r="C86" i="6"/>
  <c r="C6" i="6" s="1"/>
  <c r="O86" i="6"/>
  <c r="O6" i="6" s="1"/>
  <c r="D86" i="6"/>
  <c r="D6" i="6" s="1"/>
  <c r="P86" i="6"/>
  <c r="P6" i="6" s="1"/>
  <c r="E86" i="6"/>
  <c r="E6" i="6" s="1"/>
  <c r="Q86" i="6"/>
  <c r="Q6" i="6" s="1"/>
  <c r="F86" i="6"/>
  <c r="F6" i="6" s="1"/>
  <c r="R86" i="6"/>
  <c r="R6" i="6" s="1"/>
  <c r="H86" i="6"/>
  <c r="H6" i="6" s="1"/>
  <c r="T86" i="6"/>
  <c r="T6" i="6" s="1"/>
  <c r="I86" i="6"/>
  <c r="I6" i="6" s="1"/>
  <c r="U86" i="6"/>
  <c r="U6" i="6" s="1"/>
  <c r="BM54" i="6"/>
  <c r="Y13" i="6"/>
  <c r="G13" i="6"/>
  <c r="T10" i="6"/>
  <c r="K90" i="6"/>
  <c r="K10" i="6" s="1"/>
  <c r="W90" i="6"/>
  <c r="W10" i="6" s="1"/>
  <c r="L90" i="6"/>
  <c r="L10" i="6" s="1"/>
  <c r="X90" i="6"/>
  <c r="X10" i="6" s="1"/>
  <c r="D90" i="6"/>
  <c r="D10" i="6" s="1"/>
  <c r="P90" i="6"/>
  <c r="P10" i="6" s="1"/>
  <c r="E90" i="6"/>
  <c r="E10" i="6" s="1"/>
  <c r="Q90" i="6"/>
  <c r="Q10" i="6" s="1"/>
  <c r="W8" i="6"/>
  <c r="O7" i="6"/>
  <c r="Y86" i="6"/>
  <c r="Y6" i="6" s="1"/>
  <c r="BM75" i="6"/>
  <c r="BM66" i="6"/>
  <c r="BM58" i="6"/>
  <c r="BM45" i="6"/>
  <c r="BM46" i="6"/>
  <c r="BM40" i="6"/>
  <c r="BN41" i="6" s="1"/>
  <c r="BN42" i="6" s="1"/>
  <c r="BM39" i="6"/>
  <c r="N7" i="6"/>
  <c r="X86" i="6"/>
  <c r="X6" i="6" s="1"/>
  <c r="G85" i="6"/>
  <c r="S85" i="6"/>
  <c r="H85" i="6"/>
  <c r="T85" i="6"/>
  <c r="I85" i="6"/>
  <c r="U85" i="6"/>
  <c r="J85" i="6"/>
  <c r="V85" i="6"/>
  <c r="L85" i="6"/>
  <c r="X85" i="6"/>
  <c r="M85" i="6"/>
  <c r="Y85" i="6"/>
  <c r="C85" i="6"/>
  <c r="O85" i="6"/>
  <c r="C13" i="6"/>
  <c r="R10" i="6"/>
  <c r="U8" i="6"/>
  <c r="C8" i="6"/>
  <c r="M7" i="6"/>
  <c r="W86" i="6"/>
  <c r="W6" i="6" s="1"/>
  <c r="BM84" i="6"/>
  <c r="C83" i="6"/>
  <c r="D83" i="6" s="1"/>
  <c r="E83" i="6" s="1"/>
  <c r="F83" i="6" s="1"/>
  <c r="G83" i="6" s="1"/>
  <c r="H83" i="6" s="1"/>
  <c r="I83" i="6" s="1"/>
  <c r="J83" i="6" s="1"/>
  <c r="K83" i="6" s="1"/>
  <c r="L83" i="6" s="1"/>
  <c r="M83" i="6" s="1"/>
  <c r="N83" i="6" s="1"/>
  <c r="O83" i="6" s="1"/>
  <c r="P83" i="6" s="1"/>
  <c r="Q83" i="6" s="1"/>
  <c r="R83" i="6" s="1"/>
  <c r="S83" i="6" s="1"/>
  <c r="T83" i="6" s="1"/>
  <c r="U83" i="6" s="1"/>
  <c r="V83" i="6" s="1"/>
  <c r="W83" i="6" s="1"/>
  <c r="X83" i="6" s="1"/>
  <c r="Y83" i="6" s="1"/>
  <c r="P25" i="6"/>
  <c r="K105" i="6"/>
  <c r="K25" i="6" s="1"/>
  <c r="L105" i="6"/>
  <c r="L25" i="6" s="1"/>
  <c r="X105" i="6"/>
  <c r="X25" i="6" s="1"/>
  <c r="T93" i="6"/>
  <c r="K93" i="6"/>
  <c r="K13" i="6" s="1"/>
  <c r="W93" i="6"/>
  <c r="L93" i="6"/>
  <c r="L13" i="6" s="1"/>
  <c r="X93" i="6"/>
  <c r="X13" i="6" s="1"/>
  <c r="D93" i="6"/>
  <c r="D13" i="6" s="1"/>
  <c r="P93" i="6"/>
  <c r="P13" i="6" s="1"/>
  <c r="E93" i="6"/>
  <c r="E13" i="6" s="1"/>
  <c r="Q93" i="6"/>
  <c r="Q13" i="6" s="1"/>
  <c r="O90" i="6"/>
  <c r="O10" i="6" s="1"/>
  <c r="R88" i="6"/>
  <c r="R8" i="6" s="1"/>
  <c r="G88" i="6"/>
  <c r="G8" i="6" s="1"/>
  <c r="S88" i="6"/>
  <c r="S8" i="6" s="1"/>
  <c r="H88" i="6"/>
  <c r="H8" i="6" s="1"/>
  <c r="T88" i="6"/>
  <c r="T8" i="6" s="1"/>
  <c r="L88" i="6"/>
  <c r="L8" i="6" s="1"/>
  <c r="X88" i="6"/>
  <c r="X8" i="6" s="1"/>
  <c r="M88" i="6"/>
  <c r="M8" i="6" s="1"/>
  <c r="Y88" i="6"/>
  <c r="Y8" i="6" s="1"/>
  <c r="V86" i="6"/>
  <c r="V6" i="6" s="1"/>
  <c r="Q8" i="6"/>
  <c r="BM87" i="6"/>
  <c r="I87" i="6"/>
  <c r="I7" i="6" s="1"/>
  <c r="S86" i="6"/>
  <c r="S6" i="6" s="1"/>
  <c r="W85" i="6"/>
  <c r="BM78" i="6"/>
  <c r="BN78" i="6" s="1"/>
  <c r="BM69" i="6"/>
  <c r="BM61" i="6"/>
  <c r="BM14" i="6"/>
  <c r="BM13" i="6"/>
  <c r="BM8" i="6"/>
  <c r="BM7" i="6"/>
  <c r="BM30" i="6"/>
  <c r="BM29" i="6"/>
  <c r="W3" i="6"/>
  <c r="Q87" i="6"/>
  <c r="Q7" i="6" s="1"/>
  <c r="E87" i="6"/>
  <c r="E7" i="6" s="1"/>
  <c r="BM18" i="6"/>
  <c r="BM17" i="6"/>
  <c r="P87" i="6"/>
  <c r="P7" i="6" s="1"/>
  <c r="D87" i="6"/>
  <c r="D7" i="6" s="1"/>
  <c r="BM32" i="6"/>
  <c r="BM31" i="6"/>
  <c r="BM12" i="6"/>
  <c r="BM11" i="6"/>
  <c r="BM10" i="6"/>
  <c r="BM9" i="6"/>
  <c r="BM52" i="6"/>
  <c r="BM28" i="6"/>
  <c r="BM27" i="6"/>
  <c r="BM43" i="6"/>
  <c r="BM38" i="6"/>
  <c r="BM37" i="6"/>
  <c r="BM26" i="6"/>
  <c r="BM25" i="6"/>
  <c r="X87" i="6"/>
  <c r="X7" i="6" s="1"/>
  <c r="L87" i="6"/>
  <c r="L7" i="6" s="1"/>
  <c r="BM16" i="6"/>
  <c r="BM15" i="6"/>
  <c r="W87" i="6"/>
  <c r="W7" i="6" s="1"/>
  <c r="BM34" i="6"/>
  <c r="BM33" i="6"/>
  <c r="BM24" i="6"/>
  <c r="BM23" i="6"/>
  <c r="BM22" i="6"/>
  <c r="BM21" i="6"/>
  <c r="BM20" i="6"/>
  <c r="BM19" i="6"/>
  <c r="BN6" i="6"/>
  <c r="BL3" i="6"/>
  <c r="BY293" i="5"/>
  <c r="BX293" i="5"/>
  <c r="BT293" i="5"/>
  <c r="BY292" i="5"/>
  <c r="BX292" i="5"/>
  <c r="BT292" i="5"/>
  <c r="BS292" i="5"/>
  <c r="BL292" i="5"/>
  <c r="BK292" i="5"/>
  <c r="BD292" i="5"/>
  <c r="BY291" i="5"/>
  <c r="BX291" i="5"/>
  <c r="BT291" i="5"/>
  <c r="BS291" i="5"/>
  <c r="BL291" i="5"/>
  <c r="BK291" i="5"/>
  <c r="BD291" i="5"/>
  <c r="BY290" i="5"/>
  <c r="BX290" i="5"/>
  <c r="BT290" i="5"/>
  <c r="BS290" i="5"/>
  <c r="BL290" i="5"/>
  <c r="BK290" i="5"/>
  <c r="BD290" i="5"/>
  <c r="BY289" i="5"/>
  <c r="BX289" i="5"/>
  <c r="BT289" i="5"/>
  <c r="BS289" i="5"/>
  <c r="BL289" i="5"/>
  <c r="BK289" i="5"/>
  <c r="BD289" i="5"/>
  <c r="BY288" i="5"/>
  <c r="BX288" i="5"/>
  <c r="BT288" i="5"/>
  <c r="BS288" i="5"/>
  <c r="BL288" i="5"/>
  <c r="BK288" i="5"/>
  <c r="BD288" i="5"/>
  <c r="BY287" i="5"/>
  <c r="BX287" i="5"/>
  <c r="BT287" i="5"/>
  <c r="BS287" i="5"/>
  <c r="BL287" i="5"/>
  <c r="BK287" i="5"/>
  <c r="BD287" i="5"/>
  <c r="BY286" i="5"/>
  <c r="BX286" i="5"/>
  <c r="BT286" i="5"/>
  <c r="BS286" i="5"/>
  <c r="BL286" i="5"/>
  <c r="BK286" i="5"/>
  <c r="BD286" i="5"/>
  <c r="BY285" i="5"/>
  <c r="BX285" i="5"/>
  <c r="BT285" i="5"/>
  <c r="BS285" i="5"/>
  <c r="BL285" i="5"/>
  <c r="BK285" i="5"/>
  <c r="BD285" i="5"/>
  <c r="BY284" i="5"/>
  <c r="BX284" i="5"/>
  <c r="BT284" i="5"/>
  <c r="BS284" i="5"/>
  <c r="BL284" i="5"/>
  <c r="BK284" i="5"/>
  <c r="BD284" i="5"/>
  <c r="BY283" i="5"/>
  <c r="BX283" i="5"/>
  <c r="BT283" i="5"/>
  <c r="BS283" i="5"/>
  <c r="BL283" i="5"/>
  <c r="BK283" i="5"/>
  <c r="BD283" i="5"/>
  <c r="BY282" i="5"/>
  <c r="BX282" i="5"/>
  <c r="BT282" i="5"/>
  <c r="BS282" i="5"/>
  <c r="BL282" i="5"/>
  <c r="BK282" i="5"/>
  <c r="BD282" i="5"/>
  <c r="BY281" i="5"/>
  <c r="BX281" i="5"/>
  <c r="BT281" i="5"/>
  <c r="BS281" i="5"/>
  <c r="BL281" i="5"/>
  <c r="BK281" i="5"/>
  <c r="BD281" i="5"/>
  <c r="BY280" i="5"/>
  <c r="BX280" i="5"/>
  <c r="BT280" i="5"/>
  <c r="BS280" i="5"/>
  <c r="BL280" i="5"/>
  <c r="BK280" i="5"/>
  <c r="BD280" i="5"/>
  <c r="BY279" i="5"/>
  <c r="BX279" i="5"/>
  <c r="BT279" i="5"/>
  <c r="BS279" i="5"/>
  <c r="BL279" i="5"/>
  <c r="BK279" i="5"/>
  <c r="BD279" i="5"/>
  <c r="BY278" i="5"/>
  <c r="BX278" i="5"/>
  <c r="BT278" i="5"/>
  <c r="BS278" i="5"/>
  <c r="BL278" i="5"/>
  <c r="BK278" i="5"/>
  <c r="BD278" i="5"/>
  <c r="BY277" i="5"/>
  <c r="BX277" i="5"/>
  <c r="BT277" i="5"/>
  <c r="BS277" i="5"/>
  <c r="BL277" i="5"/>
  <c r="BK277" i="5"/>
  <c r="BD277" i="5"/>
  <c r="BY276" i="5"/>
  <c r="BX276" i="5"/>
  <c r="BT276" i="5"/>
  <c r="BS276" i="5"/>
  <c r="BL276" i="5"/>
  <c r="BK276" i="5"/>
  <c r="BD276" i="5"/>
  <c r="BY275" i="5"/>
  <c r="BX275" i="5"/>
  <c r="BT275" i="5"/>
  <c r="BS275" i="5"/>
  <c r="BL275" i="5"/>
  <c r="BK275" i="5"/>
  <c r="BD275" i="5"/>
  <c r="BY274" i="5"/>
  <c r="BX274" i="5"/>
  <c r="BT274" i="5"/>
  <c r="BS274" i="5"/>
  <c r="BL274" i="5"/>
  <c r="BK274" i="5"/>
  <c r="BD274" i="5"/>
  <c r="BY273" i="5"/>
  <c r="BX273" i="5"/>
  <c r="BT273" i="5"/>
  <c r="BS273" i="5"/>
  <c r="BL273" i="5"/>
  <c r="BK273" i="5"/>
  <c r="BD273" i="5"/>
  <c r="BY272" i="5"/>
  <c r="BX272" i="5"/>
  <c r="BT272" i="5"/>
  <c r="BS272" i="5"/>
  <c r="BL272" i="5"/>
  <c r="BK272" i="5"/>
  <c r="BD272" i="5"/>
  <c r="BY271" i="5"/>
  <c r="BX271" i="5"/>
  <c r="BT271" i="5"/>
  <c r="BS271" i="5"/>
  <c r="BL271" i="5"/>
  <c r="BK271" i="5"/>
  <c r="BD271" i="5"/>
  <c r="BY270" i="5"/>
  <c r="BX270" i="5"/>
  <c r="BT270" i="5"/>
  <c r="BS270" i="5"/>
  <c r="BL270" i="5"/>
  <c r="BK270" i="5"/>
  <c r="BD270" i="5"/>
  <c r="BY269" i="5"/>
  <c r="BX269" i="5"/>
  <c r="BT269" i="5"/>
  <c r="BS269" i="5"/>
  <c r="BL269" i="5"/>
  <c r="BK269" i="5"/>
  <c r="BD269" i="5"/>
  <c r="BY268" i="5"/>
  <c r="BX268" i="5"/>
  <c r="BT268" i="5"/>
  <c r="BS268" i="5"/>
  <c r="BL268" i="5"/>
  <c r="BK268" i="5"/>
  <c r="BD268" i="5"/>
  <c r="BY267" i="5"/>
  <c r="BX267" i="5"/>
  <c r="BT267" i="5"/>
  <c r="BS267" i="5"/>
  <c r="BL267" i="5"/>
  <c r="BK267" i="5"/>
  <c r="BD267" i="5"/>
  <c r="BY266" i="5"/>
  <c r="BX266" i="5"/>
  <c r="BT266" i="5"/>
  <c r="BS266" i="5"/>
  <c r="BL266" i="5"/>
  <c r="BK266" i="5"/>
  <c r="BD266" i="5"/>
  <c r="BY265" i="5"/>
  <c r="BX265" i="5"/>
  <c r="BT265" i="5"/>
  <c r="BS265" i="5"/>
  <c r="BL265" i="5"/>
  <c r="BK265" i="5"/>
  <c r="BD265" i="5"/>
  <c r="BY264" i="5"/>
  <c r="BX264" i="5"/>
  <c r="BT264" i="5"/>
  <c r="BS264" i="5"/>
  <c r="BL264" i="5"/>
  <c r="BK264" i="5"/>
  <c r="BD264" i="5"/>
  <c r="BY263" i="5"/>
  <c r="BX263" i="5"/>
  <c r="BT263" i="5"/>
  <c r="BS263" i="5"/>
  <c r="BL263" i="5"/>
  <c r="BK263" i="5"/>
  <c r="BD263" i="5"/>
  <c r="BY262" i="5"/>
  <c r="BX262" i="5"/>
  <c r="BT262" i="5"/>
  <c r="BS262" i="5"/>
  <c r="BL262" i="5"/>
  <c r="BK262" i="5"/>
  <c r="BD262" i="5"/>
  <c r="BY261" i="5"/>
  <c r="BX261" i="5"/>
  <c r="BT261" i="5"/>
  <c r="BS261" i="5"/>
  <c r="BL261" i="5"/>
  <c r="BK261" i="5"/>
  <c r="BD261" i="5"/>
  <c r="BY260" i="5"/>
  <c r="BX260" i="5"/>
  <c r="BT260" i="5"/>
  <c r="BS260" i="5"/>
  <c r="BL260" i="5"/>
  <c r="BK260" i="5"/>
  <c r="BD260" i="5"/>
  <c r="BY259" i="5"/>
  <c r="BX259" i="5"/>
  <c r="BT259" i="5"/>
  <c r="BS259" i="5"/>
  <c r="BL259" i="5"/>
  <c r="BK259" i="5"/>
  <c r="BD259" i="5"/>
  <c r="BY258" i="5"/>
  <c r="BX258" i="5"/>
  <c r="BT258" i="5"/>
  <c r="BS258" i="5"/>
  <c r="BL258" i="5"/>
  <c r="BK258" i="5"/>
  <c r="BD258" i="5"/>
  <c r="BY257" i="5"/>
  <c r="BX257" i="5"/>
  <c r="BT257" i="5"/>
  <c r="BS257" i="5"/>
  <c r="BL257" i="5"/>
  <c r="BK257" i="5"/>
  <c r="BD257" i="5"/>
  <c r="BY256" i="5"/>
  <c r="BX256" i="5"/>
  <c r="BT256" i="5"/>
  <c r="BS256" i="5"/>
  <c r="BL256" i="5"/>
  <c r="BK256" i="5"/>
  <c r="BD256" i="5"/>
  <c r="BY255" i="5"/>
  <c r="BX255" i="5"/>
  <c r="BT255" i="5"/>
  <c r="BS255" i="5"/>
  <c r="BL255" i="5"/>
  <c r="BK255" i="5"/>
  <c r="BD255" i="5"/>
  <c r="BY254" i="5"/>
  <c r="BX254" i="5"/>
  <c r="BT254" i="5"/>
  <c r="BS254" i="5"/>
  <c r="BL254" i="5"/>
  <c r="BK254" i="5"/>
  <c r="BD254" i="5"/>
  <c r="BY253" i="5"/>
  <c r="BX253" i="5"/>
  <c r="BT253" i="5"/>
  <c r="BS253" i="5"/>
  <c r="BL253" i="5"/>
  <c r="BK253" i="5"/>
  <c r="BD253" i="5"/>
  <c r="BY252" i="5"/>
  <c r="BX252" i="5"/>
  <c r="BT252" i="5"/>
  <c r="BS252" i="5"/>
  <c r="BL252" i="5"/>
  <c r="BK252" i="5"/>
  <c r="BD252" i="5"/>
  <c r="BY251" i="5"/>
  <c r="BX251" i="5"/>
  <c r="BT251" i="5"/>
  <c r="BS251" i="5"/>
  <c r="BL251" i="5"/>
  <c r="BK251" i="5"/>
  <c r="BD251" i="5"/>
  <c r="BY250" i="5"/>
  <c r="BX250" i="5"/>
  <c r="BT250" i="5"/>
  <c r="BS250" i="5"/>
  <c r="BL250" i="5"/>
  <c r="BK250" i="5"/>
  <c r="BD250" i="5"/>
  <c r="BY249" i="5"/>
  <c r="BX249" i="5"/>
  <c r="BT249" i="5"/>
  <c r="BS249" i="5"/>
  <c r="BL249" i="5"/>
  <c r="BK249" i="5"/>
  <c r="BD249" i="5"/>
  <c r="BY248" i="5"/>
  <c r="BX248" i="5"/>
  <c r="BT248" i="5"/>
  <c r="BS248" i="5"/>
  <c r="BL248" i="5"/>
  <c r="BK248" i="5"/>
  <c r="BD248" i="5"/>
  <c r="BY247" i="5"/>
  <c r="BX247" i="5"/>
  <c r="BT247" i="5"/>
  <c r="BS247" i="5"/>
  <c r="BL247" i="5"/>
  <c r="BK247" i="5"/>
  <c r="BD247" i="5"/>
  <c r="BY246" i="5"/>
  <c r="BX246" i="5"/>
  <c r="BT246" i="5"/>
  <c r="BS246" i="5"/>
  <c r="BL246" i="5"/>
  <c r="BK246" i="5"/>
  <c r="BD246" i="5"/>
  <c r="BY245" i="5"/>
  <c r="BX245" i="5"/>
  <c r="BT245" i="5"/>
  <c r="BS245" i="5"/>
  <c r="BL245" i="5"/>
  <c r="BK245" i="5"/>
  <c r="BD245" i="5"/>
  <c r="BY244" i="5"/>
  <c r="BX244" i="5"/>
  <c r="BT244" i="5"/>
  <c r="BS244" i="5"/>
  <c r="BL244" i="5"/>
  <c r="BK244" i="5"/>
  <c r="BD244" i="5"/>
  <c r="BY243" i="5"/>
  <c r="BX243" i="5"/>
  <c r="BT243" i="5"/>
  <c r="BS243" i="5"/>
  <c r="BL243" i="5"/>
  <c r="BK243" i="5"/>
  <c r="BD243" i="5"/>
  <c r="BY242" i="5"/>
  <c r="BX242" i="5"/>
  <c r="BT242" i="5"/>
  <c r="BS242" i="5"/>
  <c r="BL242" i="5"/>
  <c r="BK242" i="5"/>
  <c r="BD242" i="5"/>
  <c r="BY241" i="5"/>
  <c r="BX241" i="5"/>
  <c r="BT241" i="5"/>
  <c r="BS241" i="5"/>
  <c r="BL241" i="5"/>
  <c r="BK241" i="5"/>
  <c r="BD241" i="5"/>
  <c r="BY240" i="5"/>
  <c r="BX240" i="5"/>
  <c r="BT240" i="5"/>
  <c r="BS240" i="5"/>
  <c r="BL240" i="5"/>
  <c r="BK240" i="5"/>
  <c r="BD240" i="5"/>
  <c r="BY239" i="5"/>
  <c r="BX239" i="5"/>
  <c r="BT239" i="5"/>
  <c r="BS239" i="5"/>
  <c r="BL239" i="5"/>
  <c r="BK239" i="5"/>
  <c r="BD239" i="5"/>
  <c r="BY238" i="5"/>
  <c r="BX238" i="5"/>
  <c r="BT238" i="5"/>
  <c r="BS238" i="5"/>
  <c r="BL238" i="5"/>
  <c r="BK238" i="5"/>
  <c r="BD238" i="5"/>
  <c r="BY237" i="5"/>
  <c r="BX237" i="5"/>
  <c r="BT237" i="5"/>
  <c r="BS237" i="5"/>
  <c r="BL237" i="5"/>
  <c r="BK237" i="5"/>
  <c r="BD237" i="5"/>
  <c r="BY236" i="5"/>
  <c r="BX236" i="5"/>
  <c r="BT236" i="5"/>
  <c r="BS236" i="5"/>
  <c r="BL236" i="5"/>
  <c r="BK236" i="5"/>
  <c r="BD236" i="5"/>
  <c r="BY235" i="5"/>
  <c r="BX235" i="5"/>
  <c r="BT235" i="5"/>
  <c r="BS235" i="5"/>
  <c r="BL235" i="5"/>
  <c r="BK235" i="5"/>
  <c r="BD235" i="5"/>
  <c r="BY234" i="5"/>
  <c r="BX234" i="5"/>
  <c r="BT234" i="5"/>
  <c r="BS234" i="5"/>
  <c r="BL234" i="5"/>
  <c r="BK234" i="5"/>
  <c r="BD234" i="5"/>
  <c r="BY233" i="5"/>
  <c r="BX233" i="5"/>
  <c r="BT233" i="5"/>
  <c r="BS233" i="5"/>
  <c r="BL233" i="5"/>
  <c r="BK233" i="5"/>
  <c r="BD233" i="5"/>
  <c r="BY232" i="5"/>
  <c r="BX232" i="5"/>
  <c r="BT232" i="5"/>
  <c r="BS232" i="5"/>
  <c r="BL232" i="5"/>
  <c r="BK232" i="5"/>
  <c r="BD232" i="5"/>
  <c r="BY231" i="5"/>
  <c r="BX231" i="5"/>
  <c r="BT231" i="5"/>
  <c r="BS231" i="5"/>
  <c r="BL231" i="5"/>
  <c r="BK231" i="5"/>
  <c r="BD231" i="5"/>
  <c r="BY230" i="5"/>
  <c r="BX230" i="5"/>
  <c r="BT230" i="5"/>
  <c r="BS230" i="5"/>
  <c r="BL230" i="5"/>
  <c r="BK230" i="5"/>
  <c r="BD230" i="5"/>
  <c r="BY229" i="5"/>
  <c r="BX229" i="5"/>
  <c r="BT229" i="5"/>
  <c r="BS229" i="5"/>
  <c r="BL229" i="5"/>
  <c r="BK229" i="5"/>
  <c r="BD229" i="5"/>
  <c r="BY228" i="5"/>
  <c r="BX228" i="5"/>
  <c r="BT228" i="5"/>
  <c r="BS228" i="5"/>
  <c r="BL228" i="5"/>
  <c r="BK228" i="5"/>
  <c r="BD228" i="5"/>
  <c r="BY227" i="5"/>
  <c r="BX227" i="5"/>
  <c r="BT227" i="5"/>
  <c r="BS227" i="5"/>
  <c r="BL227" i="5"/>
  <c r="BK227" i="5"/>
  <c r="BD227" i="5"/>
  <c r="BY226" i="5"/>
  <c r="BX226" i="5"/>
  <c r="BT226" i="5"/>
  <c r="BS226" i="5"/>
  <c r="BL226" i="5"/>
  <c r="BK226" i="5"/>
  <c r="BD226" i="5"/>
  <c r="BY225" i="5"/>
  <c r="BX225" i="5"/>
  <c r="BT225" i="5"/>
  <c r="BS225" i="5"/>
  <c r="BL225" i="5"/>
  <c r="BK225" i="5"/>
  <c r="BD225" i="5"/>
  <c r="BY224" i="5"/>
  <c r="BX224" i="5"/>
  <c r="BT224" i="5"/>
  <c r="BS224" i="5"/>
  <c r="BL224" i="5"/>
  <c r="BK224" i="5"/>
  <c r="BD224" i="5"/>
  <c r="BY223" i="5"/>
  <c r="BX223" i="5"/>
  <c r="BT223" i="5"/>
  <c r="BS223" i="5"/>
  <c r="BL223" i="5"/>
  <c r="BK223" i="5"/>
  <c r="BD223" i="5"/>
  <c r="BY222" i="5"/>
  <c r="BX222" i="5"/>
  <c r="BT222" i="5"/>
  <c r="BS222" i="5"/>
  <c r="BL222" i="5"/>
  <c r="BK222" i="5"/>
  <c r="BD222" i="5"/>
  <c r="BY221" i="5"/>
  <c r="BX221" i="5"/>
  <c r="BT221" i="5"/>
  <c r="BS221" i="5"/>
  <c r="BL221" i="5"/>
  <c r="BK221" i="5"/>
  <c r="BD221" i="5"/>
  <c r="BY220" i="5"/>
  <c r="BX220" i="5"/>
  <c r="BT220" i="5"/>
  <c r="BS220" i="5"/>
  <c r="BL220" i="5"/>
  <c r="BK220" i="5"/>
  <c r="BD220" i="5"/>
  <c r="BY219" i="5"/>
  <c r="BX219" i="5"/>
  <c r="BT219" i="5"/>
  <c r="BS219" i="5"/>
  <c r="BL219" i="5"/>
  <c r="BK219" i="5"/>
  <c r="BD219" i="5"/>
  <c r="BY218" i="5"/>
  <c r="BX218" i="5"/>
  <c r="BT218" i="5"/>
  <c r="BS218" i="5"/>
  <c r="BL218" i="5"/>
  <c r="BK218" i="5"/>
  <c r="BD218" i="5"/>
  <c r="BY217" i="5"/>
  <c r="BX217" i="5"/>
  <c r="BT217" i="5"/>
  <c r="BS217" i="5"/>
  <c r="BL217" i="5"/>
  <c r="BK217" i="5"/>
  <c r="BD217" i="5"/>
  <c r="BY216" i="5"/>
  <c r="BX216" i="5"/>
  <c r="BT216" i="5"/>
  <c r="BS216" i="5"/>
  <c r="BL216" i="5"/>
  <c r="BK216" i="5"/>
  <c r="BD216" i="5"/>
  <c r="BY215" i="5"/>
  <c r="BX215" i="5"/>
  <c r="BT215" i="5"/>
  <c r="BS215" i="5"/>
  <c r="BL215" i="5"/>
  <c r="BK215" i="5"/>
  <c r="BD215" i="5"/>
  <c r="BY214" i="5"/>
  <c r="BX214" i="5"/>
  <c r="BT214" i="5"/>
  <c r="BS214" i="5"/>
  <c r="BL214" i="5"/>
  <c r="BK214" i="5"/>
  <c r="BD214" i="5"/>
  <c r="BY213" i="5"/>
  <c r="BX213" i="5"/>
  <c r="BT213" i="5"/>
  <c r="BS213" i="5"/>
  <c r="BL213" i="5"/>
  <c r="BK213" i="5"/>
  <c r="BD213" i="5"/>
  <c r="BY212" i="5"/>
  <c r="BX212" i="5"/>
  <c r="BT212" i="5"/>
  <c r="BS212" i="5"/>
  <c r="BL212" i="5"/>
  <c r="BK212" i="5"/>
  <c r="BD212" i="5"/>
  <c r="BY211" i="5"/>
  <c r="BX211" i="5"/>
  <c r="BT211" i="5"/>
  <c r="BS211" i="5"/>
  <c r="BL211" i="5"/>
  <c r="BK211" i="5"/>
  <c r="BD211" i="5"/>
  <c r="BY210" i="5"/>
  <c r="BX210" i="5"/>
  <c r="BT210" i="5"/>
  <c r="BS210" i="5"/>
  <c r="BL210" i="5"/>
  <c r="BK210" i="5"/>
  <c r="BD210" i="5"/>
  <c r="BY209" i="5"/>
  <c r="BX209" i="5"/>
  <c r="BT209" i="5"/>
  <c r="BS209" i="5"/>
  <c r="BL209" i="5"/>
  <c r="BK209" i="5"/>
  <c r="BD209" i="5"/>
  <c r="BY208" i="5"/>
  <c r="BX208" i="5"/>
  <c r="BT208" i="5"/>
  <c r="BS208" i="5"/>
  <c r="BL208" i="5"/>
  <c r="BK208" i="5"/>
  <c r="BD208" i="5"/>
  <c r="BY207" i="5"/>
  <c r="BX207" i="5"/>
  <c r="BT207" i="5"/>
  <c r="BS207" i="5"/>
  <c r="BL207" i="5"/>
  <c r="BK207" i="5"/>
  <c r="BD207" i="5"/>
  <c r="BY206" i="5"/>
  <c r="BX206" i="5"/>
  <c r="BT206" i="5"/>
  <c r="BS206" i="5"/>
  <c r="BL206" i="5"/>
  <c r="BK206" i="5"/>
  <c r="BD206" i="5"/>
  <c r="BY205" i="5"/>
  <c r="BX205" i="5"/>
  <c r="BT205" i="5"/>
  <c r="BS205" i="5"/>
  <c r="BL205" i="5"/>
  <c r="BK205" i="5"/>
  <c r="BD205" i="5"/>
  <c r="BY204" i="5"/>
  <c r="BX204" i="5"/>
  <c r="BT204" i="5"/>
  <c r="BS204" i="5"/>
  <c r="BL204" i="5"/>
  <c r="BK204" i="5"/>
  <c r="BD204" i="5"/>
  <c r="BY203" i="5"/>
  <c r="BX203" i="5"/>
  <c r="BT203" i="5"/>
  <c r="BS203" i="5"/>
  <c r="BL203" i="5"/>
  <c r="BK203" i="5"/>
  <c r="BD203" i="5"/>
  <c r="BY202" i="5"/>
  <c r="BX202" i="5"/>
  <c r="BT202" i="5"/>
  <c r="BS202" i="5"/>
  <c r="BL202" i="5"/>
  <c r="BK202" i="5"/>
  <c r="BD202" i="5"/>
  <c r="BY201" i="5"/>
  <c r="BX201" i="5"/>
  <c r="BT201" i="5"/>
  <c r="BS201" i="5"/>
  <c r="BL201" i="5"/>
  <c r="BK201" i="5"/>
  <c r="BD201" i="5"/>
  <c r="BY200" i="5"/>
  <c r="BX200" i="5"/>
  <c r="BT200" i="5"/>
  <c r="BS200" i="5"/>
  <c r="BL200" i="5"/>
  <c r="BK200" i="5"/>
  <c r="BD200" i="5"/>
  <c r="BY199" i="5"/>
  <c r="BX199" i="5"/>
  <c r="BT199" i="5"/>
  <c r="BS199" i="5"/>
  <c r="BL199" i="5"/>
  <c r="BK199" i="5"/>
  <c r="BD199" i="5"/>
  <c r="BY198" i="5"/>
  <c r="BX198" i="5"/>
  <c r="BT198" i="5"/>
  <c r="BS198" i="5"/>
  <c r="BL198" i="5"/>
  <c r="BK198" i="5"/>
  <c r="BD198" i="5"/>
  <c r="BY197" i="5"/>
  <c r="BX197" i="5"/>
  <c r="BT197" i="5"/>
  <c r="BS197" i="5"/>
  <c r="BL197" i="5"/>
  <c r="BK197" i="5"/>
  <c r="BD197" i="5"/>
  <c r="BY196" i="5"/>
  <c r="BX196" i="5"/>
  <c r="BT196" i="5"/>
  <c r="BS196" i="5"/>
  <c r="BL196" i="5"/>
  <c r="BK196" i="5"/>
  <c r="BD196" i="5"/>
  <c r="BY195" i="5"/>
  <c r="BX195" i="5"/>
  <c r="BT195" i="5"/>
  <c r="BS195" i="5"/>
  <c r="BL195" i="5"/>
  <c r="BK195" i="5"/>
  <c r="BD195" i="5"/>
  <c r="BY194" i="5"/>
  <c r="BX194" i="5"/>
  <c r="BT194" i="5"/>
  <c r="BS194" i="5"/>
  <c r="BL194" i="5"/>
  <c r="BK194" i="5"/>
  <c r="BD194" i="5"/>
  <c r="BY193" i="5"/>
  <c r="BX193" i="5"/>
  <c r="BT193" i="5"/>
  <c r="BS193" i="5"/>
  <c r="BL193" i="5"/>
  <c r="BK193" i="5"/>
  <c r="BD193" i="5"/>
  <c r="BY192" i="5"/>
  <c r="BX192" i="5"/>
  <c r="BT192" i="5"/>
  <c r="BS192" i="5"/>
  <c r="BL192" i="5"/>
  <c r="BK192" i="5"/>
  <c r="BD192" i="5"/>
  <c r="BY191" i="5"/>
  <c r="BX191" i="5"/>
  <c r="BT191" i="5"/>
  <c r="BS191" i="5"/>
  <c r="BL191" i="5"/>
  <c r="BK191" i="5"/>
  <c r="BD191" i="5"/>
  <c r="BY190" i="5"/>
  <c r="BX190" i="5"/>
  <c r="BT190" i="5"/>
  <c r="BS190" i="5"/>
  <c r="BL190" i="5"/>
  <c r="BK190" i="5"/>
  <c r="BD190" i="5"/>
  <c r="BY189" i="5"/>
  <c r="BX189" i="5"/>
  <c r="BT189" i="5"/>
  <c r="BS189" i="5"/>
  <c r="BL189" i="5"/>
  <c r="BK189" i="5"/>
  <c r="BD189" i="5"/>
  <c r="BY188" i="5"/>
  <c r="BX188" i="5"/>
  <c r="BT188" i="5"/>
  <c r="BS188" i="5"/>
  <c r="BL188" i="5"/>
  <c r="BK188" i="5"/>
  <c r="BD188" i="5"/>
  <c r="BY187" i="5"/>
  <c r="BX187" i="5"/>
  <c r="BT187" i="5"/>
  <c r="BS187" i="5"/>
  <c r="BL187" i="5"/>
  <c r="BK187" i="5"/>
  <c r="BD187" i="5"/>
  <c r="BY186" i="5"/>
  <c r="BX186" i="5"/>
  <c r="BT186" i="5"/>
  <c r="BS186" i="5"/>
  <c r="BL186" i="5"/>
  <c r="BK186" i="5"/>
  <c r="BD186" i="5"/>
  <c r="BY185" i="5"/>
  <c r="BX185" i="5"/>
  <c r="BT185" i="5"/>
  <c r="BS185" i="5"/>
  <c r="BL185" i="5"/>
  <c r="BK185" i="5"/>
  <c r="BD185" i="5"/>
  <c r="BY184" i="5"/>
  <c r="BX184" i="5"/>
  <c r="BT184" i="5"/>
  <c r="BS184" i="5"/>
  <c r="BL184" i="5"/>
  <c r="BK184" i="5"/>
  <c r="BD184" i="5"/>
  <c r="BY183" i="5"/>
  <c r="BX183" i="5"/>
  <c r="BT183" i="5"/>
  <c r="BS183" i="5"/>
  <c r="BL183" i="5"/>
  <c r="BK183" i="5"/>
  <c r="BD183" i="5"/>
  <c r="BY182" i="5"/>
  <c r="BX182" i="5"/>
  <c r="BT182" i="5"/>
  <c r="BS182" i="5"/>
  <c r="BL182" i="5"/>
  <c r="BK182" i="5"/>
  <c r="BD182" i="5"/>
  <c r="BY181" i="5"/>
  <c r="BX181" i="5"/>
  <c r="BT181" i="5"/>
  <c r="BS181" i="5"/>
  <c r="BL181" i="5"/>
  <c r="BK181" i="5"/>
  <c r="BD181" i="5"/>
  <c r="BY180" i="5"/>
  <c r="BX180" i="5"/>
  <c r="BT180" i="5"/>
  <c r="BS180" i="5"/>
  <c r="BL180" i="5"/>
  <c r="BK180" i="5"/>
  <c r="BD180" i="5"/>
  <c r="BY179" i="5"/>
  <c r="BX179" i="5"/>
  <c r="BT179" i="5"/>
  <c r="BS179" i="5"/>
  <c r="BL179" i="5"/>
  <c r="BK179" i="5"/>
  <c r="BD179" i="5"/>
  <c r="BY178" i="5"/>
  <c r="BX178" i="5"/>
  <c r="BT178" i="5"/>
  <c r="BS178" i="5"/>
  <c r="BL178" i="5"/>
  <c r="BK178" i="5"/>
  <c r="BD178" i="5"/>
  <c r="BY177" i="5"/>
  <c r="BX177" i="5"/>
  <c r="BT177" i="5"/>
  <c r="BS177" i="5"/>
  <c r="BL177" i="5"/>
  <c r="BK177" i="5"/>
  <c r="BD177" i="5"/>
  <c r="BY176" i="5"/>
  <c r="BX176" i="5"/>
  <c r="BT176" i="5"/>
  <c r="BS176" i="5"/>
  <c r="BL176" i="5"/>
  <c r="BK176" i="5"/>
  <c r="BD176" i="5"/>
  <c r="BY175" i="5"/>
  <c r="BX175" i="5"/>
  <c r="BT175" i="5"/>
  <c r="BS175" i="5"/>
  <c r="BL175" i="5"/>
  <c r="BK175" i="5"/>
  <c r="BD175" i="5"/>
  <c r="BY174" i="5"/>
  <c r="BX174" i="5"/>
  <c r="BT174" i="5"/>
  <c r="BS174" i="5"/>
  <c r="BL174" i="5"/>
  <c r="BK174" i="5"/>
  <c r="BD174" i="5"/>
  <c r="BY173" i="5"/>
  <c r="BX173" i="5"/>
  <c r="BT173" i="5"/>
  <c r="BS173" i="5"/>
  <c r="BL173" i="5"/>
  <c r="BK173" i="5"/>
  <c r="BD173" i="5"/>
  <c r="BY172" i="5"/>
  <c r="BX172" i="5"/>
  <c r="BT172" i="5"/>
  <c r="BS172" i="5"/>
  <c r="BL172" i="5"/>
  <c r="BK172" i="5"/>
  <c r="BD172" i="5"/>
  <c r="BY171" i="5"/>
  <c r="BX171" i="5"/>
  <c r="BT171" i="5"/>
  <c r="BS171" i="5"/>
  <c r="BL171" i="5"/>
  <c r="BK171" i="5"/>
  <c r="BD171" i="5"/>
  <c r="BY170" i="5"/>
  <c r="BX170" i="5"/>
  <c r="BT170" i="5"/>
  <c r="BS170" i="5"/>
  <c r="BL170" i="5"/>
  <c r="BK170" i="5"/>
  <c r="BD170" i="5"/>
  <c r="BY169" i="5"/>
  <c r="BX169" i="5"/>
  <c r="BT169" i="5"/>
  <c r="BS169" i="5"/>
  <c r="BL169" i="5"/>
  <c r="BK169" i="5"/>
  <c r="BD169" i="5"/>
  <c r="BY168" i="5"/>
  <c r="BX168" i="5"/>
  <c r="BT168" i="5"/>
  <c r="BS168" i="5"/>
  <c r="BL168" i="5"/>
  <c r="BK168" i="5"/>
  <c r="BD168" i="5"/>
  <c r="BY167" i="5"/>
  <c r="BX167" i="5"/>
  <c r="BT167" i="5"/>
  <c r="BS167" i="5"/>
  <c r="BL167" i="5"/>
  <c r="BK167" i="5"/>
  <c r="BD167" i="5"/>
  <c r="BY166" i="5"/>
  <c r="BX166" i="5"/>
  <c r="BT166" i="5"/>
  <c r="BS166" i="5"/>
  <c r="BL166" i="5"/>
  <c r="BK166" i="5"/>
  <c r="BD166" i="5"/>
  <c r="BY165" i="5"/>
  <c r="BX165" i="5"/>
  <c r="BT165" i="5"/>
  <c r="BS165" i="5"/>
  <c r="BL165" i="5"/>
  <c r="BK165" i="5"/>
  <c r="BD165" i="5"/>
  <c r="BY164" i="5"/>
  <c r="BX164" i="5"/>
  <c r="BT164" i="5"/>
  <c r="BS164" i="5"/>
  <c r="BL164" i="5"/>
  <c r="BK164" i="5"/>
  <c r="BD164" i="5"/>
  <c r="BY163" i="5"/>
  <c r="BX163" i="5"/>
  <c r="BT163" i="5"/>
  <c r="BS163" i="5"/>
  <c r="BL163" i="5"/>
  <c r="BK163" i="5"/>
  <c r="BD163" i="5"/>
  <c r="BY162" i="5"/>
  <c r="BX162" i="5"/>
  <c r="BT162" i="5"/>
  <c r="BS162" i="5"/>
  <c r="BL162" i="5"/>
  <c r="BK162" i="5"/>
  <c r="BD162" i="5"/>
  <c r="BY161" i="5"/>
  <c r="BX161" i="5"/>
  <c r="BT161" i="5"/>
  <c r="BS161" i="5"/>
  <c r="BL161" i="5"/>
  <c r="BK161" i="5"/>
  <c r="BD161" i="5"/>
  <c r="BY160" i="5"/>
  <c r="BX160" i="5"/>
  <c r="BT160" i="5"/>
  <c r="BS160" i="5"/>
  <c r="BL160" i="5"/>
  <c r="BK160" i="5"/>
  <c r="BD160" i="5"/>
  <c r="BY159" i="5"/>
  <c r="BX159" i="5"/>
  <c r="BT159" i="5"/>
  <c r="BS159" i="5"/>
  <c r="BL159" i="5"/>
  <c r="BK159" i="5"/>
  <c r="BD159" i="5"/>
  <c r="BY158" i="5"/>
  <c r="BX158" i="5"/>
  <c r="BT158" i="5"/>
  <c r="BS158" i="5"/>
  <c r="BL158" i="5"/>
  <c r="BK158" i="5"/>
  <c r="BD158" i="5"/>
  <c r="BY157" i="5"/>
  <c r="BX157" i="5"/>
  <c r="BT157" i="5"/>
  <c r="BS157" i="5"/>
  <c r="BL157" i="5"/>
  <c r="BK157" i="5"/>
  <c r="BD157" i="5"/>
  <c r="BY156" i="5"/>
  <c r="BX156" i="5"/>
  <c r="BT156" i="5"/>
  <c r="BS156" i="5"/>
  <c r="BL156" i="5"/>
  <c r="BK156" i="5"/>
  <c r="BD156" i="5"/>
  <c r="BY155" i="5"/>
  <c r="BX155" i="5"/>
  <c r="BT155" i="5"/>
  <c r="BS155" i="5"/>
  <c r="BL155" i="5"/>
  <c r="BK155" i="5"/>
  <c r="BD155" i="5"/>
  <c r="BY154" i="5"/>
  <c r="BX154" i="5"/>
  <c r="BT154" i="5"/>
  <c r="BS154" i="5"/>
  <c r="BL154" i="5"/>
  <c r="BK154" i="5"/>
  <c r="BD154" i="5"/>
  <c r="BY153" i="5"/>
  <c r="BX153" i="5"/>
  <c r="BT153" i="5"/>
  <c r="BS153" i="5"/>
  <c r="BL153" i="5"/>
  <c r="BK153" i="5"/>
  <c r="BD153" i="5"/>
  <c r="BY152" i="5"/>
  <c r="BX152" i="5"/>
  <c r="BT152" i="5"/>
  <c r="BS152" i="5"/>
  <c r="BL152" i="5"/>
  <c r="BK152" i="5"/>
  <c r="BD152" i="5"/>
  <c r="BY151" i="5"/>
  <c r="BX151" i="5"/>
  <c r="BT151" i="5"/>
  <c r="BS151" i="5"/>
  <c r="BL151" i="5"/>
  <c r="BK151" i="5"/>
  <c r="BD151" i="5"/>
  <c r="BY150" i="5"/>
  <c r="BX150" i="5"/>
  <c r="BT150" i="5"/>
  <c r="BS150" i="5"/>
  <c r="BL150" i="5"/>
  <c r="BK150" i="5"/>
  <c r="BD150" i="5"/>
  <c r="BY149" i="5"/>
  <c r="BX149" i="5"/>
  <c r="BT149" i="5"/>
  <c r="BS149" i="5"/>
  <c r="BL149" i="5"/>
  <c r="BK149" i="5"/>
  <c r="BD149" i="5"/>
  <c r="BY148" i="5"/>
  <c r="BX148" i="5"/>
  <c r="BT148" i="5"/>
  <c r="BS148" i="5"/>
  <c r="BL148" i="5"/>
  <c r="BK148" i="5"/>
  <c r="BD148" i="5"/>
  <c r="BY147" i="5"/>
  <c r="BX147" i="5"/>
  <c r="BT147" i="5"/>
  <c r="BS147" i="5"/>
  <c r="BL147" i="5"/>
  <c r="BK147" i="5"/>
  <c r="BD147" i="5"/>
  <c r="BY146" i="5"/>
  <c r="BX146" i="5"/>
  <c r="BT146" i="5"/>
  <c r="BS146" i="5"/>
  <c r="BL146" i="5"/>
  <c r="BK146" i="5"/>
  <c r="BD146" i="5"/>
  <c r="BY145" i="5"/>
  <c r="BX145" i="5"/>
  <c r="BT145" i="5"/>
  <c r="BS145" i="5"/>
  <c r="BL145" i="5"/>
  <c r="BK145" i="5"/>
  <c r="BD145" i="5"/>
  <c r="BY144" i="5"/>
  <c r="BX144" i="5"/>
  <c r="BT144" i="5"/>
  <c r="BS144" i="5"/>
  <c r="BL144" i="5"/>
  <c r="BK144" i="5"/>
  <c r="BD144" i="5"/>
  <c r="BY143" i="5"/>
  <c r="BX143" i="5"/>
  <c r="BT143" i="5"/>
  <c r="BS143" i="5"/>
  <c r="BL143" i="5"/>
  <c r="BK143" i="5"/>
  <c r="BD143" i="5"/>
  <c r="BY142" i="5"/>
  <c r="BX142" i="5"/>
  <c r="BT142" i="5"/>
  <c r="BS142" i="5"/>
  <c r="BL142" i="5"/>
  <c r="BK142" i="5"/>
  <c r="BD142" i="5"/>
  <c r="BY141" i="5"/>
  <c r="BX141" i="5"/>
  <c r="BT141" i="5"/>
  <c r="BS141" i="5"/>
  <c r="BL141" i="5"/>
  <c r="BK141" i="5"/>
  <c r="BD141" i="5"/>
  <c r="BY140" i="5"/>
  <c r="BX140" i="5"/>
  <c r="BT140" i="5"/>
  <c r="BS140" i="5"/>
  <c r="BL140" i="5"/>
  <c r="BK140" i="5"/>
  <c r="BD140" i="5"/>
  <c r="BY139" i="5"/>
  <c r="BX139" i="5"/>
  <c r="BT139" i="5"/>
  <c r="BS139" i="5"/>
  <c r="BL139" i="5"/>
  <c r="BK139" i="5"/>
  <c r="BD139" i="5"/>
  <c r="BY138" i="5"/>
  <c r="BX138" i="5"/>
  <c r="BT138" i="5"/>
  <c r="BS138" i="5"/>
  <c r="BL138" i="5"/>
  <c r="BK138" i="5"/>
  <c r="BD138" i="5"/>
  <c r="BY137" i="5"/>
  <c r="BX137" i="5"/>
  <c r="BT137" i="5"/>
  <c r="BS137" i="5"/>
  <c r="BL137" i="5"/>
  <c r="BK137" i="5"/>
  <c r="BD137" i="5"/>
  <c r="BY136" i="5"/>
  <c r="BX136" i="5"/>
  <c r="BT136" i="5"/>
  <c r="BS136" i="5"/>
  <c r="BL136" i="5"/>
  <c r="BK136" i="5"/>
  <c r="BD136" i="5"/>
  <c r="BY135" i="5"/>
  <c r="BX135" i="5"/>
  <c r="BT135" i="5"/>
  <c r="BS135" i="5"/>
  <c r="BL135" i="5"/>
  <c r="BK135" i="5"/>
  <c r="BD135" i="5"/>
  <c r="BY134" i="5"/>
  <c r="BX134" i="5"/>
  <c r="BT134" i="5"/>
  <c r="BS134" i="5"/>
  <c r="BL134" i="5"/>
  <c r="BK134" i="5"/>
  <c r="BD134" i="5"/>
  <c r="BY133" i="5"/>
  <c r="BX133" i="5"/>
  <c r="BT133" i="5"/>
  <c r="BS133" i="5"/>
  <c r="BL133" i="5"/>
  <c r="BK133" i="5"/>
  <c r="BD133" i="5"/>
  <c r="BY132" i="5"/>
  <c r="BX132" i="5"/>
  <c r="BT132" i="5"/>
  <c r="BS132" i="5"/>
  <c r="BL132" i="5"/>
  <c r="BK132" i="5"/>
  <c r="BD132" i="5"/>
  <c r="BY131" i="5"/>
  <c r="BX131" i="5"/>
  <c r="BT131" i="5"/>
  <c r="BS131" i="5"/>
  <c r="BL131" i="5"/>
  <c r="BK131" i="5"/>
  <c r="BD131" i="5"/>
  <c r="BY130" i="5"/>
  <c r="BX130" i="5"/>
  <c r="BT130" i="5"/>
  <c r="BS130" i="5"/>
  <c r="BL130" i="5"/>
  <c r="BK130" i="5"/>
  <c r="BD130" i="5"/>
  <c r="BY129" i="5"/>
  <c r="BX129" i="5"/>
  <c r="BT129" i="5"/>
  <c r="BS129" i="5"/>
  <c r="BL129" i="5"/>
  <c r="BK129" i="5"/>
  <c r="BD129" i="5"/>
  <c r="BY128" i="5"/>
  <c r="BX128" i="5"/>
  <c r="BT128" i="5"/>
  <c r="BS128" i="5"/>
  <c r="BL128" i="5"/>
  <c r="BK128" i="5"/>
  <c r="BD128" i="5"/>
  <c r="BY127" i="5"/>
  <c r="BX127" i="5"/>
  <c r="BT127" i="5"/>
  <c r="BS127" i="5"/>
  <c r="BL127" i="5"/>
  <c r="BK127" i="5"/>
  <c r="BD127" i="5"/>
  <c r="BY126" i="5"/>
  <c r="BX126" i="5"/>
  <c r="BT126" i="5"/>
  <c r="BS126" i="5"/>
  <c r="BL126" i="5"/>
  <c r="BK126" i="5"/>
  <c r="BD126" i="5"/>
  <c r="BY125" i="5"/>
  <c r="BX125" i="5"/>
  <c r="BT125" i="5"/>
  <c r="BS125" i="5"/>
  <c r="BL125" i="5"/>
  <c r="BK125" i="5"/>
  <c r="BD125" i="5"/>
  <c r="BY124" i="5"/>
  <c r="BX124" i="5"/>
  <c r="BT124" i="5"/>
  <c r="BS124" i="5"/>
  <c r="BL124" i="5"/>
  <c r="BK124" i="5"/>
  <c r="BD124" i="5"/>
  <c r="BY123" i="5"/>
  <c r="BX123" i="5"/>
  <c r="BT123" i="5"/>
  <c r="BS123" i="5"/>
  <c r="BL123" i="5"/>
  <c r="BK123" i="5"/>
  <c r="BD123" i="5"/>
  <c r="BY122" i="5"/>
  <c r="BX122" i="5"/>
  <c r="BT122" i="5"/>
  <c r="BS122" i="5"/>
  <c r="BL122" i="5"/>
  <c r="BK122" i="5"/>
  <c r="BD122" i="5"/>
  <c r="BY121" i="5"/>
  <c r="BX121" i="5"/>
  <c r="BT121" i="5"/>
  <c r="BS121" i="5"/>
  <c r="BL121" i="5"/>
  <c r="BK121" i="5"/>
  <c r="BD121" i="5"/>
  <c r="BY120" i="5"/>
  <c r="BX120" i="5"/>
  <c r="BT120" i="5"/>
  <c r="BS120" i="5"/>
  <c r="BL120" i="5"/>
  <c r="BK120" i="5"/>
  <c r="BD120" i="5"/>
  <c r="BY119" i="5"/>
  <c r="BX119" i="5"/>
  <c r="BT119" i="5"/>
  <c r="BS119" i="5"/>
  <c r="BL119" i="5"/>
  <c r="BK119" i="5"/>
  <c r="BD119" i="5"/>
  <c r="BY118" i="5"/>
  <c r="BX118" i="5"/>
  <c r="BT118" i="5"/>
  <c r="BS118" i="5"/>
  <c r="BL118" i="5"/>
  <c r="BK118" i="5"/>
  <c r="BD118" i="5"/>
  <c r="BY117" i="5"/>
  <c r="BX117" i="5"/>
  <c r="BT117" i="5"/>
  <c r="BS117" i="5"/>
  <c r="BL117" i="5"/>
  <c r="BK117" i="5"/>
  <c r="BD117" i="5"/>
  <c r="BY116" i="5"/>
  <c r="BX116" i="5"/>
  <c r="BT116" i="5"/>
  <c r="BS116" i="5"/>
  <c r="BL116" i="5"/>
  <c r="BK116" i="5"/>
  <c r="BD116" i="5"/>
  <c r="BY115" i="5"/>
  <c r="BX115" i="5"/>
  <c r="BT115" i="5"/>
  <c r="BS115" i="5"/>
  <c r="BL115" i="5"/>
  <c r="BK115" i="5"/>
  <c r="BD115" i="5"/>
  <c r="BY114" i="5"/>
  <c r="BX114" i="5"/>
  <c r="BT114" i="5"/>
  <c r="BS114" i="5"/>
  <c r="BL114" i="5"/>
  <c r="BK114" i="5"/>
  <c r="BD114" i="5"/>
  <c r="BY113" i="5"/>
  <c r="BX113" i="5"/>
  <c r="BT113" i="5"/>
  <c r="BS113" i="5"/>
  <c r="BL113" i="5"/>
  <c r="BK113" i="5"/>
  <c r="BD113" i="5"/>
  <c r="BY112" i="5"/>
  <c r="BX112" i="5"/>
  <c r="BT112" i="5"/>
  <c r="BS112" i="5"/>
  <c r="BL112" i="5"/>
  <c r="BK112" i="5"/>
  <c r="BD112" i="5"/>
  <c r="BY111" i="5"/>
  <c r="BX111" i="5"/>
  <c r="BT111" i="5"/>
  <c r="BS111" i="5"/>
  <c r="BL111" i="5"/>
  <c r="BK111" i="5"/>
  <c r="BD111" i="5"/>
  <c r="BY110" i="5"/>
  <c r="BX110" i="5"/>
  <c r="BT110" i="5"/>
  <c r="BS110" i="5"/>
  <c r="BL110" i="5"/>
  <c r="BK110" i="5"/>
  <c r="BD110" i="5"/>
  <c r="BY109" i="5"/>
  <c r="BX109" i="5"/>
  <c r="BT109" i="5"/>
  <c r="BS109" i="5"/>
  <c r="BL109" i="5"/>
  <c r="BK109" i="5"/>
  <c r="BD109" i="5"/>
  <c r="BY108" i="5"/>
  <c r="BX108" i="5"/>
  <c r="BT108" i="5"/>
  <c r="BS108" i="5"/>
  <c r="BL108" i="5"/>
  <c r="BK108" i="5"/>
  <c r="BD108" i="5"/>
  <c r="BY107" i="5"/>
  <c r="BX107" i="5"/>
  <c r="BT107" i="5"/>
  <c r="BS107" i="5"/>
  <c r="BL107" i="5"/>
  <c r="BK107" i="5"/>
  <c r="BD107" i="5"/>
  <c r="BY106" i="5"/>
  <c r="BX106" i="5"/>
  <c r="BT106" i="5"/>
  <c r="BS106" i="5"/>
  <c r="BL106" i="5"/>
  <c r="BK106" i="5"/>
  <c r="BD106" i="5"/>
  <c r="BY105" i="5"/>
  <c r="BX105" i="5"/>
  <c r="BT105" i="5"/>
  <c r="BS105" i="5"/>
  <c r="BL105" i="5"/>
  <c r="BK105" i="5"/>
  <c r="BD105" i="5"/>
  <c r="BY104" i="5"/>
  <c r="BX104" i="5"/>
  <c r="BT104" i="5"/>
  <c r="BS104" i="5"/>
  <c r="BL104" i="5"/>
  <c r="BK104" i="5"/>
  <c r="BD104" i="5"/>
  <c r="BY103" i="5"/>
  <c r="BX103" i="5"/>
  <c r="BT103" i="5"/>
  <c r="BS103" i="5"/>
  <c r="BL103" i="5"/>
  <c r="BK103" i="5"/>
  <c r="BD103" i="5"/>
  <c r="BY102" i="5"/>
  <c r="BX102" i="5"/>
  <c r="BT102" i="5"/>
  <c r="BS102" i="5"/>
  <c r="BL102" i="5"/>
  <c r="BK102" i="5"/>
  <c r="BD102" i="5"/>
  <c r="BY101" i="5"/>
  <c r="BX101" i="5"/>
  <c r="BT101" i="5"/>
  <c r="BS101" i="5"/>
  <c r="BL101" i="5"/>
  <c r="BK101" i="5"/>
  <c r="BD101" i="5"/>
  <c r="BY100" i="5"/>
  <c r="BX100" i="5"/>
  <c r="BT100" i="5"/>
  <c r="BS100" i="5"/>
  <c r="BL100" i="5"/>
  <c r="BK100" i="5"/>
  <c r="BD100" i="5"/>
  <c r="BY99" i="5"/>
  <c r="BX99" i="5"/>
  <c r="BT99" i="5"/>
  <c r="BS99" i="5"/>
  <c r="BL99" i="5"/>
  <c r="BK99" i="5"/>
  <c r="BD99" i="5"/>
  <c r="BY98" i="5"/>
  <c r="BX98" i="5"/>
  <c r="BT98" i="5"/>
  <c r="BS98" i="5"/>
  <c r="BL98" i="5"/>
  <c r="BK98" i="5"/>
  <c r="BD98" i="5"/>
  <c r="BY97" i="5"/>
  <c r="BX97" i="5"/>
  <c r="BT97" i="5"/>
  <c r="BS97" i="5"/>
  <c r="BL97" i="5"/>
  <c r="BK97" i="5"/>
  <c r="BD97" i="5"/>
  <c r="BY96" i="5"/>
  <c r="BX96" i="5"/>
  <c r="BT96" i="5"/>
  <c r="BS96" i="5"/>
  <c r="BL96" i="5"/>
  <c r="BK96" i="5"/>
  <c r="BD96" i="5"/>
  <c r="BY95" i="5"/>
  <c r="BX95" i="5"/>
  <c r="BT95" i="5"/>
  <c r="BS95" i="5"/>
  <c r="BL95" i="5"/>
  <c r="BK95" i="5"/>
  <c r="BD95" i="5"/>
  <c r="BY94" i="5"/>
  <c r="BX94" i="5"/>
  <c r="BT94" i="5"/>
  <c r="BS94" i="5"/>
  <c r="BL94" i="5"/>
  <c r="BK94" i="5"/>
  <c r="BD94" i="5"/>
  <c r="BY93" i="5"/>
  <c r="BX93" i="5"/>
  <c r="BT93" i="5"/>
  <c r="BS93" i="5"/>
  <c r="BL93" i="5"/>
  <c r="BK93" i="5"/>
  <c r="BD93" i="5"/>
  <c r="BY92" i="5"/>
  <c r="BX92" i="5"/>
  <c r="BT92" i="5"/>
  <c r="BS92" i="5"/>
  <c r="BL92" i="5"/>
  <c r="BK92" i="5"/>
  <c r="BD92" i="5"/>
  <c r="BY91" i="5"/>
  <c r="BX91" i="5"/>
  <c r="BT91" i="5"/>
  <c r="BS91" i="5"/>
  <c r="BL91" i="5"/>
  <c r="BK91" i="5"/>
  <c r="BD91" i="5"/>
  <c r="BY90" i="5"/>
  <c r="BX90" i="5"/>
  <c r="BT90" i="5"/>
  <c r="BS90" i="5"/>
  <c r="BL90" i="5"/>
  <c r="BK90" i="5"/>
  <c r="BD90" i="5"/>
  <c r="BY89" i="5"/>
  <c r="BX89" i="5"/>
  <c r="BT89" i="5"/>
  <c r="BS89" i="5"/>
  <c r="BL89" i="5"/>
  <c r="BK89" i="5"/>
  <c r="BD89" i="5"/>
  <c r="BY88" i="5"/>
  <c r="BX88" i="5"/>
  <c r="BT88" i="5"/>
  <c r="BS88" i="5"/>
  <c r="BL88" i="5"/>
  <c r="BK88" i="5"/>
  <c r="BD88" i="5"/>
  <c r="BY87" i="5"/>
  <c r="BX87" i="5"/>
  <c r="BT87" i="5"/>
  <c r="BS87" i="5"/>
  <c r="BL87" i="5"/>
  <c r="BK87" i="5"/>
  <c r="BD87" i="5"/>
  <c r="BY86" i="5"/>
  <c r="BX86" i="5"/>
  <c r="BT86" i="5"/>
  <c r="BS86" i="5"/>
  <c r="BL86" i="5"/>
  <c r="BK86" i="5"/>
  <c r="BD86" i="5"/>
  <c r="BY85" i="5"/>
  <c r="BX85" i="5"/>
  <c r="BT85" i="5"/>
  <c r="BS85" i="5"/>
  <c r="BL85" i="5"/>
  <c r="BK85" i="5"/>
  <c r="BD85" i="5"/>
  <c r="BY84" i="5"/>
  <c r="BX84" i="5"/>
  <c r="BT84" i="5"/>
  <c r="BS84" i="5"/>
  <c r="BL84" i="5"/>
  <c r="BK84" i="5"/>
  <c r="BD84" i="5"/>
  <c r="BY83" i="5"/>
  <c r="BX83" i="5"/>
  <c r="BT83" i="5"/>
  <c r="BS83" i="5"/>
  <c r="BL83" i="5"/>
  <c r="BK83" i="5"/>
  <c r="BD83" i="5"/>
  <c r="BY82" i="5"/>
  <c r="BX82" i="5"/>
  <c r="BT82" i="5"/>
  <c r="BS82" i="5"/>
  <c r="BL82" i="5"/>
  <c r="BK82" i="5"/>
  <c r="BD82" i="5"/>
  <c r="BY81" i="5"/>
  <c r="BX81" i="5"/>
  <c r="BT81" i="5"/>
  <c r="BS81" i="5"/>
  <c r="BL81" i="5"/>
  <c r="BK81" i="5"/>
  <c r="BD81" i="5"/>
  <c r="BY80" i="5"/>
  <c r="BX80" i="5"/>
  <c r="BT80" i="5"/>
  <c r="BS80" i="5"/>
  <c r="BL80" i="5"/>
  <c r="BK80" i="5"/>
  <c r="BD80" i="5"/>
  <c r="BY79" i="5"/>
  <c r="BX79" i="5"/>
  <c r="BT79" i="5"/>
  <c r="BS79" i="5"/>
  <c r="BL79" i="5"/>
  <c r="BK79" i="5"/>
  <c r="BD79" i="5"/>
  <c r="BY78" i="5"/>
  <c r="BX78" i="5"/>
  <c r="BT78" i="5"/>
  <c r="BS78" i="5"/>
  <c r="BL78" i="5"/>
  <c r="BK78" i="5"/>
  <c r="BD78" i="5"/>
  <c r="BY77" i="5"/>
  <c r="BX77" i="5"/>
  <c r="BT77" i="5"/>
  <c r="BS77" i="5"/>
  <c r="BL77" i="5"/>
  <c r="BK77" i="5"/>
  <c r="BD77" i="5"/>
  <c r="BY76" i="5"/>
  <c r="BX76" i="5"/>
  <c r="BT76" i="5"/>
  <c r="BS76" i="5"/>
  <c r="BL76" i="5"/>
  <c r="BK76" i="5"/>
  <c r="BD76" i="5"/>
  <c r="BY75" i="5"/>
  <c r="BX75" i="5"/>
  <c r="BT75" i="5"/>
  <c r="BS75" i="5"/>
  <c r="BL75" i="5"/>
  <c r="BK75" i="5"/>
  <c r="BD75" i="5"/>
  <c r="BY74" i="5"/>
  <c r="BX74" i="5"/>
  <c r="BT74" i="5"/>
  <c r="BS74" i="5"/>
  <c r="BL74" i="5"/>
  <c r="BK74" i="5"/>
  <c r="BD74" i="5"/>
  <c r="BY73" i="5"/>
  <c r="BX73" i="5"/>
  <c r="BT73" i="5"/>
  <c r="BS73" i="5"/>
  <c r="BL73" i="5"/>
  <c r="BK73" i="5"/>
  <c r="BD73" i="5"/>
  <c r="BY72" i="5"/>
  <c r="BX72" i="5"/>
  <c r="BT72" i="5"/>
  <c r="BS72" i="5"/>
  <c r="BL72" i="5"/>
  <c r="BK72" i="5"/>
  <c r="BD72" i="5"/>
  <c r="BY71" i="5"/>
  <c r="BX71" i="5"/>
  <c r="BT71" i="5"/>
  <c r="BS71" i="5"/>
  <c r="BL71" i="5"/>
  <c r="BK71" i="5"/>
  <c r="BD71" i="5"/>
  <c r="BY70" i="5"/>
  <c r="BX70" i="5"/>
  <c r="BT70" i="5"/>
  <c r="BS70" i="5"/>
  <c r="BL70" i="5"/>
  <c r="BK70" i="5"/>
  <c r="BD70" i="5"/>
  <c r="BY69" i="5"/>
  <c r="BX69" i="5"/>
  <c r="BT69" i="5"/>
  <c r="BS69" i="5"/>
  <c r="BL69" i="5"/>
  <c r="BK69" i="5"/>
  <c r="BD69" i="5"/>
  <c r="V69" i="5"/>
  <c r="BY68" i="5"/>
  <c r="BX68" i="5"/>
  <c r="BT68" i="5"/>
  <c r="BS68" i="5"/>
  <c r="BL68" i="5"/>
  <c r="BK68" i="5"/>
  <c r="BD68" i="5"/>
  <c r="V68" i="5"/>
  <c r="BY67" i="5"/>
  <c r="BX67" i="5"/>
  <c r="BT67" i="5"/>
  <c r="BS67" i="5"/>
  <c r="BL67" i="5"/>
  <c r="BK67" i="5"/>
  <c r="BD67" i="5"/>
  <c r="V67" i="5"/>
  <c r="BY66" i="5"/>
  <c r="BX66" i="5"/>
  <c r="BT66" i="5"/>
  <c r="BS66" i="5"/>
  <c r="BL66" i="5"/>
  <c r="BK66" i="5"/>
  <c r="BD66" i="5"/>
  <c r="V66" i="5"/>
  <c r="BY65" i="5"/>
  <c r="BX65" i="5"/>
  <c r="BT65" i="5"/>
  <c r="BS65" i="5"/>
  <c r="BL65" i="5"/>
  <c r="BK65" i="5"/>
  <c r="BD65" i="5"/>
  <c r="V65" i="5"/>
  <c r="BY64" i="5"/>
  <c r="BX64" i="5"/>
  <c r="BT64" i="5"/>
  <c r="BS64" i="5"/>
  <c r="BL64" i="5"/>
  <c r="BK64" i="5"/>
  <c r="BD64" i="5"/>
  <c r="V64" i="5"/>
  <c r="BY63" i="5"/>
  <c r="BX63" i="5"/>
  <c r="BT63" i="5"/>
  <c r="BS63" i="5"/>
  <c r="BL63" i="5"/>
  <c r="BK63" i="5"/>
  <c r="BD63" i="5"/>
  <c r="V63" i="5"/>
  <c r="BY62" i="5"/>
  <c r="BX62" i="5"/>
  <c r="BT62" i="5"/>
  <c r="BS62" i="5"/>
  <c r="BL62" i="5"/>
  <c r="BK62" i="5"/>
  <c r="BD62" i="5"/>
  <c r="V62" i="5"/>
  <c r="BY61" i="5"/>
  <c r="BX61" i="5"/>
  <c r="BT61" i="5"/>
  <c r="BS61" i="5"/>
  <c r="BL61" i="5"/>
  <c r="BK61" i="5"/>
  <c r="BD61" i="5"/>
  <c r="V61" i="5"/>
  <c r="BY60" i="5"/>
  <c r="BX60" i="5"/>
  <c r="BT60" i="5"/>
  <c r="BS60" i="5"/>
  <c r="BL60" i="5"/>
  <c r="BK60" i="5"/>
  <c r="BD60" i="5"/>
  <c r="V60" i="5"/>
  <c r="BY59" i="5"/>
  <c r="BX59" i="5"/>
  <c r="BT59" i="5"/>
  <c r="BS59" i="5"/>
  <c r="BL59" i="5"/>
  <c r="BK59" i="5"/>
  <c r="BD59" i="5"/>
  <c r="V59" i="5"/>
  <c r="BY58" i="5"/>
  <c r="BX58" i="5"/>
  <c r="BT58" i="5"/>
  <c r="BS58" i="5"/>
  <c r="BL58" i="5"/>
  <c r="BK58" i="5"/>
  <c r="BD58" i="5"/>
  <c r="V58" i="5"/>
  <c r="BY57" i="5"/>
  <c r="BX57" i="5"/>
  <c r="BT57" i="5"/>
  <c r="BS57" i="5"/>
  <c r="BL57" i="5"/>
  <c r="BK57" i="5"/>
  <c r="BD57" i="5"/>
  <c r="V57" i="5"/>
  <c r="BY56" i="5"/>
  <c r="BX56" i="5"/>
  <c r="BT56" i="5"/>
  <c r="BS56" i="5"/>
  <c r="BL56" i="5"/>
  <c r="BK56" i="5"/>
  <c r="BD56" i="5"/>
  <c r="V56" i="5"/>
  <c r="BY55" i="5"/>
  <c r="BX55" i="5"/>
  <c r="BT55" i="5"/>
  <c r="BS55" i="5"/>
  <c r="BL55" i="5"/>
  <c r="BK55" i="5"/>
  <c r="BD55" i="5"/>
  <c r="V55" i="5"/>
  <c r="BY54" i="5"/>
  <c r="BX54" i="5"/>
  <c r="BT54" i="5"/>
  <c r="BS54" i="5"/>
  <c r="BL54" i="5"/>
  <c r="BK54" i="5"/>
  <c r="BD54" i="5"/>
  <c r="V54" i="5"/>
  <c r="BY53" i="5"/>
  <c r="BX53" i="5"/>
  <c r="BT53" i="5"/>
  <c r="BS53" i="5"/>
  <c r="BL53" i="5"/>
  <c r="BK53" i="5"/>
  <c r="BD53" i="5"/>
  <c r="V53" i="5"/>
  <c r="BY52" i="5"/>
  <c r="BX52" i="5"/>
  <c r="BT52" i="5"/>
  <c r="BS52" i="5"/>
  <c r="BL52" i="5"/>
  <c r="BK52" i="5"/>
  <c r="BD52" i="5"/>
  <c r="V52" i="5"/>
  <c r="BY51" i="5"/>
  <c r="BX51" i="5"/>
  <c r="BT51" i="5"/>
  <c r="BS51" i="5"/>
  <c r="BL51" i="5"/>
  <c r="BK51" i="5"/>
  <c r="BD51" i="5"/>
  <c r="V51" i="5"/>
  <c r="BY50" i="5"/>
  <c r="BX50" i="5"/>
  <c r="BT50" i="5"/>
  <c r="BS50" i="5"/>
  <c r="BL50" i="5"/>
  <c r="BK50" i="5"/>
  <c r="BD50" i="5"/>
  <c r="V50" i="5"/>
  <c r="BY49" i="5"/>
  <c r="BX49" i="5"/>
  <c r="BT49" i="5"/>
  <c r="BS49" i="5"/>
  <c r="BL49" i="5"/>
  <c r="BK49" i="5"/>
  <c r="BD49" i="5"/>
  <c r="V49" i="5"/>
  <c r="BY48" i="5"/>
  <c r="BX48" i="5"/>
  <c r="BT48" i="5"/>
  <c r="BS48" i="5"/>
  <c r="BL48" i="5"/>
  <c r="BK48" i="5"/>
  <c r="BD48" i="5"/>
  <c r="V48" i="5"/>
  <c r="BY47" i="5"/>
  <c r="BX47" i="5"/>
  <c r="BT47" i="5"/>
  <c r="BS47" i="5"/>
  <c r="BL47" i="5"/>
  <c r="BK47" i="5"/>
  <c r="BD47" i="5"/>
  <c r="V47" i="5"/>
  <c r="BY46" i="5"/>
  <c r="BX46" i="5"/>
  <c r="BT46" i="5"/>
  <c r="BS46" i="5"/>
  <c r="BL46" i="5"/>
  <c r="BK46" i="5"/>
  <c r="BD46" i="5"/>
  <c r="V46" i="5"/>
  <c r="BY45" i="5"/>
  <c r="BX45" i="5"/>
  <c r="BT45" i="5"/>
  <c r="BS45" i="5"/>
  <c r="BL45" i="5"/>
  <c r="BK45" i="5"/>
  <c r="BD45" i="5"/>
  <c r="V45" i="5"/>
  <c r="BY44" i="5"/>
  <c r="BX44" i="5"/>
  <c r="BT44" i="5"/>
  <c r="BS44" i="5"/>
  <c r="BL44" i="5"/>
  <c r="BK44" i="5"/>
  <c r="BD44" i="5"/>
  <c r="V44" i="5"/>
  <c r="BY43" i="5"/>
  <c r="BX43" i="5"/>
  <c r="BT43" i="5"/>
  <c r="BS43" i="5"/>
  <c r="BL43" i="5"/>
  <c r="BK43" i="5"/>
  <c r="BD43" i="5"/>
  <c r="V43" i="5"/>
  <c r="BY42" i="5"/>
  <c r="BX42" i="5"/>
  <c r="BT42" i="5"/>
  <c r="BS42" i="5"/>
  <c r="BL42" i="5"/>
  <c r="BK42" i="5"/>
  <c r="BD42" i="5"/>
  <c r="V42" i="5"/>
  <c r="BY41" i="5"/>
  <c r="BX41" i="5"/>
  <c r="BT41" i="5"/>
  <c r="BS41" i="5"/>
  <c r="BL41" i="5"/>
  <c r="BK41" i="5"/>
  <c r="BD41" i="5"/>
  <c r="V41" i="5"/>
  <c r="BY40" i="5"/>
  <c r="BX40" i="5"/>
  <c r="BT40" i="5"/>
  <c r="BS40" i="5"/>
  <c r="BL40" i="5"/>
  <c r="BK40" i="5"/>
  <c r="BD40" i="5"/>
  <c r="V40" i="5"/>
  <c r="BY39" i="5"/>
  <c r="BX39" i="5"/>
  <c r="BT39" i="5"/>
  <c r="BS39" i="5"/>
  <c r="BL39" i="5"/>
  <c r="BK39" i="5"/>
  <c r="BD39" i="5"/>
  <c r="V39" i="5"/>
  <c r="BY38" i="5"/>
  <c r="BX38" i="5"/>
  <c r="BT38" i="5"/>
  <c r="BS38" i="5"/>
  <c r="BL38" i="5"/>
  <c r="BK38" i="5"/>
  <c r="BD38" i="5"/>
  <c r="V38" i="5"/>
  <c r="BY37" i="5"/>
  <c r="BX37" i="5"/>
  <c r="BT37" i="5"/>
  <c r="BS37" i="5"/>
  <c r="BL37" i="5"/>
  <c r="BK37" i="5"/>
  <c r="BD37" i="5"/>
  <c r="V37" i="5"/>
  <c r="BY36" i="5"/>
  <c r="BX36" i="5"/>
  <c r="BT36" i="5"/>
  <c r="BS36" i="5"/>
  <c r="BL36" i="5"/>
  <c r="BK36" i="5"/>
  <c r="BD36" i="5"/>
  <c r="V36" i="5"/>
  <c r="BY35" i="5"/>
  <c r="BX35" i="5"/>
  <c r="BT35" i="5"/>
  <c r="BS35" i="5"/>
  <c r="BL35" i="5"/>
  <c r="BK35" i="5"/>
  <c r="BD35" i="5"/>
  <c r="V35" i="5"/>
  <c r="BY34" i="5"/>
  <c r="BX34" i="5"/>
  <c r="BT34" i="5"/>
  <c r="BS34" i="5"/>
  <c r="BL34" i="5"/>
  <c r="BK34" i="5"/>
  <c r="BD34" i="5"/>
  <c r="V34" i="5"/>
  <c r="BY33" i="5"/>
  <c r="BX33" i="5"/>
  <c r="BT33" i="5"/>
  <c r="BS33" i="5"/>
  <c r="BL33" i="5"/>
  <c r="BK33" i="5"/>
  <c r="BD33" i="5"/>
  <c r="V33" i="5"/>
  <c r="BY32" i="5"/>
  <c r="BX32" i="5"/>
  <c r="BT32" i="5"/>
  <c r="BS32" i="5"/>
  <c r="BL32" i="5"/>
  <c r="BK32" i="5"/>
  <c r="BD32" i="5"/>
  <c r="V32" i="5"/>
  <c r="BY31" i="5"/>
  <c r="BX31" i="5"/>
  <c r="BT31" i="5"/>
  <c r="BS31" i="5"/>
  <c r="BL31" i="5"/>
  <c r="BK31" i="5"/>
  <c r="BD31" i="5"/>
  <c r="V31" i="5"/>
  <c r="BY30" i="5"/>
  <c r="BX30" i="5"/>
  <c r="BT30" i="5"/>
  <c r="BS30" i="5"/>
  <c r="BL30" i="5"/>
  <c r="BK30" i="5"/>
  <c r="BD30" i="5"/>
  <c r="V30" i="5"/>
  <c r="BY29" i="5"/>
  <c r="BX29" i="5"/>
  <c r="BT29" i="5"/>
  <c r="BS29" i="5"/>
  <c r="BL29" i="5"/>
  <c r="BK29" i="5"/>
  <c r="BD29" i="5"/>
  <c r="V29" i="5"/>
  <c r="BY28" i="5"/>
  <c r="BX28" i="5"/>
  <c r="BT28" i="5"/>
  <c r="BS28" i="5"/>
  <c r="BL28" i="5"/>
  <c r="BK28" i="5"/>
  <c r="BD28" i="5"/>
  <c r="V28" i="5"/>
  <c r="BY27" i="5"/>
  <c r="BX27" i="5"/>
  <c r="BT27" i="5"/>
  <c r="BS27" i="5"/>
  <c r="BL27" i="5"/>
  <c r="BK27" i="5"/>
  <c r="BD27" i="5"/>
  <c r="V27" i="5"/>
  <c r="BY26" i="5"/>
  <c r="BX26" i="5"/>
  <c r="BT26" i="5"/>
  <c r="BS26" i="5"/>
  <c r="BL26" i="5"/>
  <c r="BK26" i="5"/>
  <c r="BD26" i="5"/>
  <c r="V26" i="5"/>
  <c r="BY25" i="5"/>
  <c r="BX25" i="5"/>
  <c r="BT25" i="5"/>
  <c r="BS25" i="5"/>
  <c r="BL25" i="5"/>
  <c r="BK25" i="5"/>
  <c r="BD25" i="5"/>
  <c r="V25" i="5"/>
  <c r="BY24" i="5"/>
  <c r="BX24" i="5"/>
  <c r="BT24" i="5"/>
  <c r="BS24" i="5"/>
  <c r="BL24" i="5"/>
  <c r="BK24" i="5"/>
  <c r="BD24" i="5"/>
  <c r="V24" i="5"/>
  <c r="BY23" i="5"/>
  <c r="BX23" i="5"/>
  <c r="BT23" i="5"/>
  <c r="BS23" i="5"/>
  <c r="BL23" i="5"/>
  <c r="BK23" i="5"/>
  <c r="BD23" i="5"/>
  <c r="V23" i="5"/>
  <c r="BY22" i="5"/>
  <c r="BX22" i="5"/>
  <c r="BT22" i="5"/>
  <c r="BS22" i="5"/>
  <c r="BL22" i="5"/>
  <c r="BK22" i="5"/>
  <c r="BD22" i="5"/>
  <c r="V22" i="5"/>
  <c r="BY21" i="5"/>
  <c r="BX21" i="5"/>
  <c r="BT21" i="5"/>
  <c r="BS21" i="5"/>
  <c r="BL21" i="5"/>
  <c r="BK21" i="5"/>
  <c r="BD21" i="5"/>
  <c r="V21" i="5"/>
  <c r="BY20" i="5"/>
  <c r="BX20" i="5"/>
  <c r="BT20" i="5"/>
  <c r="BS20" i="5"/>
  <c r="BL20" i="5"/>
  <c r="BK20" i="5"/>
  <c r="BD20" i="5"/>
  <c r="V20" i="5"/>
  <c r="BY19" i="5"/>
  <c r="BX19" i="5"/>
  <c r="BT19" i="5"/>
  <c r="BS19" i="5"/>
  <c r="BL19" i="5"/>
  <c r="BK19" i="5"/>
  <c r="BD19" i="5"/>
  <c r="V19" i="5"/>
  <c r="BY18" i="5"/>
  <c r="BX18" i="5"/>
  <c r="BT18" i="5"/>
  <c r="BS18" i="5"/>
  <c r="BL18" i="5"/>
  <c r="BK18" i="5"/>
  <c r="BD18" i="5"/>
  <c r="V18" i="5"/>
  <c r="BY17" i="5"/>
  <c r="BX17" i="5"/>
  <c r="BT17" i="5"/>
  <c r="BS17" i="5"/>
  <c r="BL17" i="5"/>
  <c r="BK17" i="5"/>
  <c r="BD17" i="5"/>
  <c r="V17" i="5"/>
  <c r="BY16" i="5"/>
  <c r="BX16" i="5"/>
  <c r="BT16" i="5"/>
  <c r="BS16" i="5"/>
  <c r="BL16" i="5"/>
  <c r="BK16" i="5"/>
  <c r="BD16" i="5"/>
  <c r="V16" i="5"/>
  <c r="BY15" i="5"/>
  <c r="BX15" i="5"/>
  <c r="BT15" i="5"/>
  <c r="BS15" i="5"/>
  <c r="BL15" i="5"/>
  <c r="BK15" i="5"/>
  <c r="BD15" i="5"/>
  <c r="V15" i="5"/>
  <c r="BY14" i="5"/>
  <c r="BX14" i="5"/>
  <c r="BT14" i="5"/>
  <c r="BS14" i="5"/>
  <c r="BL14" i="5"/>
  <c r="BK14" i="5"/>
  <c r="BD14" i="5"/>
  <c r="V14" i="5"/>
  <c r="BY13" i="5"/>
  <c r="BX13" i="5"/>
  <c r="BT13" i="5"/>
  <c r="BS13" i="5"/>
  <c r="BL13" i="5"/>
  <c r="BK13" i="5"/>
  <c r="BD13" i="5"/>
  <c r="V13" i="5"/>
  <c r="BY12" i="5"/>
  <c r="BX12" i="5"/>
  <c r="BT12" i="5"/>
  <c r="BS12" i="5"/>
  <c r="BL12" i="5"/>
  <c r="BK12" i="5"/>
  <c r="BD12" i="5"/>
  <c r="V12" i="5"/>
  <c r="BY11" i="5"/>
  <c r="BX11" i="5"/>
  <c r="BT11" i="5"/>
  <c r="BS11" i="5"/>
  <c r="BL11" i="5"/>
  <c r="BK11" i="5"/>
  <c r="BD11" i="5"/>
  <c r="V11" i="5"/>
  <c r="BY10" i="5"/>
  <c r="BX10" i="5"/>
  <c r="BT10" i="5"/>
  <c r="BS10" i="5"/>
  <c r="BL10" i="5"/>
  <c r="BK10" i="5"/>
  <c r="BD10" i="5"/>
  <c r="V10" i="5"/>
  <c r="BY9" i="5"/>
  <c r="BX9" i="5"/>
  <c r="BT9" i="5"/>
  <c r="BS9" i="5"/>
  <c r="BL9" i="5"/>
  <c r="BK9" i="5"/>
  <c r="BD9" i="5"/>
  <c r="V9" i="5"/>
  <c r="BY8" i="5"/>
  <c r="BX8" i="5"/>
  <c r="BT8" i="5"/>
  <c r="BS8" i="5"/>
  <c r="BL8" i="5"/>
  <c r="BK8" i="5"/>
  <c r="BD8" i="5"/>
  <c r="V8" i="5"/>
  <c r="BY7" i="5"/>
  <c r="BX7" i="5"/>
  <c r="BT7" i="5"/>
  <c r="BS7" i="5"/>
  <c r="BL7" i="5"/>
  <c r="BK7" i="5"/>
  <c r="BD7" i="5"/>
  <c r="V7" i="5"/>
  <c r="B7" i="5"/>
  <c r="B8" i="5" s="1"/>
  <c r="BY6" i="5"/>
  <c r="BX6" i="5"/>
  <c r="BT6" i="5"/>
  <c r="BS6" i="5"/>
  <c r="BL6" i="5"/>
  <c r="BK6" i="5"/>
  <c r="BD6" i="5"/>
  <c r="V6" i="5"/>
  <c r="B6" i="5"/>
  <c r="BY5" i="5"/>
  <c r="BX5" i="5"/>
  <c r="BT5" i="5"/>
  <c r="BS5" i="5"/>
  <c r="BL5" i="5"/>
  <c r="BK5" i="5"/>
  <c r="BD5" i="5"/>
  <c r="BD2" i="5" s="1"/>
  <c r="V5" i="5"/>
  <c r="V2" i="5" s="1"/>
  <c r="AR4" i="5"/>
  <c r="AS4" i="5" s="1"/>
  <c r="AT4" i="5" s="1"/>
  <c r="AU4" i="5" s="1"/>
  <c r="AV4" i="5" s="1"/>
  <c r="AW4" i="5" s="1"/>
  <c r="AX4" i="5" s="1"/>
  <c r="AY4" i="5" s="1"/>
  <c r="AZ4" i="5" s="1"/>
  <c r="BA4" i="5" s="1"/>
  <c r="BB4" i="5" s="1"/>
  <c r="AQ4" i="5"/>
  <c r="AP4" i="5"/>
  <c r="AO4" i="5"/>
  <c r="Z4" i="5"/>
  <c r="AA4" i="5" s="1"/>
  <c r="AB4" i="5" s="1"/>
  <c r="AC4" i="5" s="1"/>
  <c r="AD4" i="5" s="1"/>
  <c r="AE4" i="5" s="1"/>
  <c r="AF4" i="5" s="1"/>
  <c r="AG4" i="5" s="1"/>
  <c r="AH4" i="5" s="1"/>
  <c r="AI4" i="5" s="1"/>
  <c r="AJ4" i="5" s="1"/>
  <c r="AK4" i="5" s="1"/>
  <c r="AL4" i="5" s="1"/>
  <c r="Y4" i="5"/>
  <c r="AP3" i="5"/>
  <c r="V1" i="5"/>
  <c r="CA9" i="10" l="1"/>
  <c r="BX4" i="10"/>
  <c r="BW3" i="10"/>
  <c r="BQ13" i="10"/>
  <c r="BP13" i="10" s="1"/>
  <c r="CI10" i="10"/>
  <c r="Q10" i="10" s="1"/>
  <c r="CD11" i="10"/>
  <c r="CE11" i="10"/>
  <c r="CS5" i="10"/>
  <c r="AN9" i="7"/>
  <c r="BB13" i="7"/>
  <c r="BC4" i="7" s="1"/>
  <c r="C8" i="7"/>
  <c r="BN7" i="6"/>
  <c r="BN187" i="6"/>
  <c r="BN188" i="6" s="1"/>
  <c r="BN189" i="6" s="1"/>
  <c r="BN190" i="6" s="1"/>
  <c r="BN191" i="6" s="1"/>
  <c r="BN192" i="6" s="1"/>
  <c r="BN193" i="6" s="1"/>
  <c r="BN194" i="6" s="1"/>
  <c r="BN195" i="6" s="1"/>
  <c r="BN196" i="6" s="1"/>
  <c r="BN197" i="6" s="1"/>
  <c r="BN198" i="6" s="1"/>
  <c r="BN199" i="6" s="1"/>
  <c r="BN200" i="6" s="1"/>
  <c r="BN201" i="6" s="1"/>
  <c r="BN202" i="6" s="1"/>
  <c r="BN203" i="6" s="1"/>
  <c r="BN204" i="6" s="1"/>
  <c r="BN205" i="6" s="1"/>
  <c r="BN206" i="6" s="1"/>
  <c r="BN207" i="6" s="1"/>
  <c r="BN208" i="6" s="1"/>
  <c r="BN209" i="6" s="1"/>
  <c r="BN210" i="6" s="1"/>
  <c r="BN211" i="6" s="1"/>
  <c r="BN212" i="6" s="1"/>
  <c r="BN213" i="6" s="1"/>
  <c r="BN214" i="6" s="1"/>
  <c r="BN215" i="6" s="1"/>
  <c r="BN216" i="6" s="1"/>
  <c r="BN217" i="6" s="1"/>
  <c r="BN218" i="6" s="1"/>
  <c r="BN219" i="6" s="1"/>
  <c r="BN220" i="6" s="1"/>
  <c r="BN258" i="6"/>
  <c r="BN259" i="6" s="1"/>
  <c r="BN260" i="6" s="1"/>
  <c r="BN261" i="6" s="1"/>
  <c r="BN262" i="6" s="1"/>
  <c r="BN263" i="6" s="1"/>
  <c r="BN264" i="6" s="1"/>
  <c r="BN265" i="6" s="1"/>
  <c r="BN266" i="6" s="1"/>
  <c r="BN267" i="6" s="1"/>
  <c r="BN268" i="6" s="1"/>
  <c r="BN269" i="6" s="1"/>
  <c r="BN270" i="6" s="1"/>
  <c r="BN271" i="6" s="1"/>
  <c r="BN272" i="6" s="1"/>
  <c r="BN273" i="6" s="1"/>
  <c r="BN274" i="6" s="1"/>
  <c r="BN275" i="6" s="1"/>
  <c r="BN276" i="6" s="1"/>
  <c r="BN277" i="6" s="1"/>
  <c r="BN278" i="6" s="1"/>
  <c r="BN279" i="6" s="1"/>
  <c r="BN280" i="6" s="1"/>
  <c r="BN281" i="6" s="1"/>
  <c r="BN282" i="6" s="1"/>
  <c r="BN283" i="6" s="1"/>
  <c r="BN284" i="6" s="1"/>
  <c r="BN285" i="6" s="1"/>
  <c r="BN286" i="6" s="1"/>
  <c r="BN287" i="6" s="1"/>
  <c r="BN288" i="6" s="1"/>
  <c r="BN289" i="6" s="1"/>
  <c r="BN290" i="6" s="1"/>
  <c r="BN291" i="6" s="1"/>
  <c r="BN292" i="6" s="1"/>
  <c r="BN582" i="6"/>
  <c r="BN583" i="6" s="1"/>
  <c r="BN584" i="6" s="1"/>
  <c r="BN118" i="6"/>
  <c r="BN509" i="6"/>
  <c r="Y44" i="6"/>
  <c r="BN545" i="6"/>
  <c r="BN150" i="6"/>
  <c r="BN151" i="6" s="1"/>
  <c r="BN119" i="6"/>
  <c r="BN120" i="6" s="1"/>
  <c r="BN121" i="6" s="1"/>
  <c r="BN122" i="6" s="1"/>
  <c r="BN123" i="6" s="1"/>
  <c r="BN124" i="6" s="1"/>
  <c r="BN125" i="6" s="1"/>
  <c r="BN126" i="6" s="1"/>
  <c r="BN127" i="6" s="1"/>
  <c r="BN128" i="6" s="1"/>
  <c r="BN129" i="6" s="1"/>
  <c r="BN130" i="6" s="1"/>
  <c r="BN131" i="6" s="1"/>
  <c r="BN132" i="6" s="1"/>
  <c r="BN133" i="6" s="1"/>
  <c r="BN134" i="6" s="1"/>
  <c r="BN135" i="6" s="1"/>
  <c r="BN136" i="6" s="1"/>
  <c r="BN137" i="6" s="1"/>
  <c r="BN138" i="6" s="1"/>
  <c r="BN139" i="6" s="1"/>
  <c r="BN140" i="6" s="1"/>
  <c r="BN141" i="6" s="1"/>
  <c r="BN142" i="6" s="1"/>
  <c r="BN143" i="6" s="1"/>
  <c r="BN144" i="6" s="1"/>
  <c r="BN145" i="6" s="1"/>
  <c r="BN146" i="6" s="1"/>
  <c r="BN147" i="6" s="1"/>
  <c r="BN148" i="6" s="1"/>
  <c r="BN43" i="6"/>
  <c r="BN44" i="6" s="1"/>
  <c r="BN45" i="6" s="1"/>
  <c r="BN46" i="6" s="1"/>
  <c r="BN47" i="6" s="1"/>
  <c r="BN48" i="6" s="1"/>
  <c r="BN49" i="6" s="1"/>
  <c r="BN50" i="6" s="1"/>
  <c r="BN51" i="6" s="1"/>
  <c r="BN52" i="6" s="1"/>
  <c r="BN53" i="6" s="1"/>
  <c r="BN54" i="6" s="1"/>
  <c r="BN55" i="6" s="1"/>
  <c r="BN56" i="6" s="1"/>
  <c r="BN57" i="6" s="1"/>
  <c r="BN58" i="6" s="1"/>
  <c r="BN59" i="6" s="1"/>
  <c r="BN60" i="6" s="1"/>
  <c r="BN61" i="6" s="1"/>
  <c r="BN62" i="6" s="1"/>
  <c r="BN63" i="6" s="1"/>
  <c r="BN64" i="6" s="1"/>
  <c r="BN65" i="6" s="1"/>
  <c r="BN66" i="6" s="1"/>
  <c r="BN67" i="6" s="1"/>
  <c r="BN68" i="6" s="1"/>
  <c r="BN69" i="6" s="1"/>
  <c r="BN70" i="6" s="1"/>
  <c r="BN71" i="6" s="1"/>
  <c r="BN72" i="6" s="1"/>
  <c r="BN73" i="6" s="1"/>
  <c r="BN74" i="6" s="1"/>
  <c r="BN75" i="6" s="1"/>
  <c r="BN76" i="6" s="1"/>
  <c r="BN294" i="6"/>
  <c r="BN295" i="6" s="1"/>
  <c r="BN296" i="6" s="1"/>
  <c r="BN297" i="6" s="1"/>
  <c r="BN298" i="6" s="1"/>
  <c r="BN299" i="6" s="1"/>
  <c r="BN300" i="6" s="1"/>
  <c r="BN301" i="6" s="1"/>
  <c r="BN302" i="6" s="1"/>
  <c r="BN303" i="6" s="1"/>
  <c r="BN304" i="6" s="1"/>
  <c r="BN305" i="6" s="1"/>
  <c r="BN306" i="6" s="1"/>
  <c r="BN307" i="6" s="1"/>
  <c r="BN308" i="6" s="1"/>
  <c r="BN309" i="6" s="1"/>
  <c r="BN310" i="6" s="1"/>
  <c r="BN311" i="6" s="1"/>
  <c r="BN312" i="6" s="1"/>
  <c r="BN313" i="6" s="1"/>
  <c r="BN314" i="6" s="1"/>
  <c r="BN315" i="6" s="1"/>
  <c r="BN316" i="6" s="1"/>
  <c r="BN317" i="6" s="1"/>
  <c r="BN318" i="6" s="1"/>
  <c r="BN319" i="6" s="1"/>
  <c r="BN320" i="6" s="1"/>
  <c r="BN321" i="6" s="1"/>
  <c r="BN322" i="6" s="1"/>
  <c r="BN323" i="6" s="1"/>
  <c r="BN324" i="6" s="1"/>
  <c r="BN325" i="6" s="1"/>
  <c r="BN326" i="6" s="1"/>
  <c r="BN327" i="6" s="1"/>
  <c r="BN328" i="6" s="1"/>
  <c r="BN691" i="6"/>
  <c r="BN692" i="6" s="1"/>
  <c r="BN693" i="6" s="1"/>
  <c r="BN694" i="6" s="1"/>
  <c r="BN695" i="6" s="1"/>
  <c r="BN696" i="6" s="1"/>
  <c r="BN697" i="6" s="1"/>
  <c r="BN698" i="6" s="1"/>
  <c r="BN699" i="6" s="1"/>
  <c r="BN700" i="6" s="1"/>
  <c r="BN701" i="6" s="1"/>
  <c r="BN702" i="6" s="1"/>
  <c r="BN703" i="6" s="1"/>
  <c r="BN704" i="6" s="1"/>
  <c r="BN705" i="6" s="1"/>
  <c r="BN706" i="6" s="1"/>
  <c r="BN707" i="6" s="1"/>
  <c r="BN708" i="6" s="1"/>
  <c r="BN709" i="6" s="1"/>
  <c r="BN710" i="6" s="1"/>
  <c r="BN711" i="6" s="1"/>
  <c r="BN712" i="6" s="1"/>
  <c r="BN713" i="6" s="1"/>
  <c r="BN714" i="6" s="1"/>
  <c r="BN715" i="6" s="1"/>
  <c r="BN716" i="6" s="1"/>
  <c r="BN717" i="6" s="1"/>
  <c r="BN718" i="6" s="1"/>
  <c r="BN719" i="6" s="1"/>
  <c r="BN720" i="6" s="1"/>
  <c r="BN721" i="6" s="1"/>
  <c r="BN722" i="6" s="1"/>
  <c r="BN723" i="6" s="1"/>
  <c r="BN724" i="6" s="1"/>
  <c r="BN799" i="6"/>
  <c r="BN800" i="6" s="1"/>
  <c r="BN801" i="6" s="1"/>
  <c r="BN802" i="6" s="1"/>
  <c r="BN803" i="6" s="1"/>
  <c r="BN804" i="6" s="1"/>
  <c r="BN805" i="6" s="1"/>
  <c r="BN806" i="6" s="1"/>
  <c r="BN807" i="6" s="1"/>
  <c r="BN808" i="6" s="1"/>
  <c r="BN809" i="6" s="1"/>
  <c r="BN810" i="6" s="1"/>
  <c r="BN811" i="6" s="1"/>
  <c r="BN812" i="6" s="1"/>
  <c r="BN813" i="6" s="1"/>
  <c r="BN814" i="6" s="1"/>
  <c r="BN815" i="6" s="1"/>
  <c r="BN816" i="6" s="1"/>
  <c r="BN817" i="6" s="1"/>
  <c r="BN818" i="6" s="1"/>
  <c r="BN819" i="6" s="1"/>
  <c r="BN820" i="6" s="1"/>
  <c r="BN821" i="6" s="1"/>
  <c r="BN822" i="6" s="1"/>
  <c r="BN823" i="6" s="1"/>
  <c r="BN824" i="6" s="1"/>
  <c r="BN825" i="6" s="1"/>
  <c r="BN826" i="6" s="1"/>
  <c r="BN827" i="6" s="1"/>
  <c r="BN828" i="6" s="1"/>
  <c r="BN546" i="6"/>
  <c r="BN547" i="6" s="1"/>
  <c r="BN548" i="6" s="1"/>
  <c r="BN549" i="6" s="1"/>
  <c r="BN550" i="6" s="1"/>
  <c r="BN551" i="6" s="1"/>
  <c r="BN552" i="6" s="1"/>
  <c r="BN553" i="6" s="1"/>
  <c r="BN554" i="6" s="1"/>
  <c r="BN555" i="6" s="1"/>
  <c r="BN556" i="6" s="1"/>
  <c r="BN557" i="6" s="1"/>
  <c r="BN558" i="6" s="1"/>
  <c r="BN559" i="6" s="1"/>
  <c r="BN560" i="6" s="1"/>
  <c r="BN561" i="6" s="1"/>
  <c r="BN562" i="6" s="1"/>
  <c r="BN563" i="6" s="1"/>
  <c r="BN564" i="6" s="1"/>
  <c r="BN565" i="6" s="1"/>
  <c r="BN566" i="6" s="1"/>
  <c r="BN567" i="6" s="1"/>
  <c r="BN568" i="6" s="1"/>
  <c r="BN569" i="6" s="1"/>
  <c r="BN570" i="6" s="1"/>
  <c r="BN571" i="6" s="1"/>
  <c r="BN572" i="6" s="1"/>
  <c r="BN573" i="6" s="1"/>
  <c r="BN574" i="6" s="1"/>
  <c r="BN575" i="6" s="1"/>
  <c r="BN576" i="6" s="1"/>
  <c r="BN577" i="6" s="1"/>
  <c r="BN578" i="6" s="1"/>
  <c r="BN579" i="6" s="1"/>
  <c r="BN580" i="6" s="1"/>
  <c r="BN79" i="6"/>
  <c r="BN80" i="6" s="1"/>
  <c r="BN81" i="6" s="1"/>
  <c r="BN82" i="6" s="1"/>
  <c r="BN83" i="6" s="1"/>
  <c r="BN84" i="6" s="1"/>
  <c r="BN85" i="6" s="1"/>
  <c r="BN86" i="6" s="1"/>
  <c r="BN87" i="6" s="1"/>
  <c r="BN88" i="6" s="1"/>
  <c r="BN89" i="6" s="1"/>
  <c r="BN90" i="6" s="1"/>
  <c r="BN91" i="6" s="1"/>
  <c r="BN92" i="6" s="1"/>
  <c r="BN93" i="6" s="1"/>
  <c r="BN94" i="6" s="1"/>
  <c r="BN95" i="6" s="1"/>
  <c r="BN96" i="6" s="1"/>
  <c r="BN97" i="6" s="1"/>
  <c r="BN98" i="6" s="1"/>
  <c r="BN99" i="6" s="1"/>
  <c r="BN100" i="6" s="1"/>
  <c r="BN101" i="6" s="1"/>
  <c r="BN102" i="6" s="1"/>
  <c r="BN103" i="6" s="1"/>
  <c r="BN104" i="6" s="1"/>
  <c r="BN105" i="6" s="1"/>
  <c r="BN106" i="6" s="1"/>
  <c r="BN107" i="6" s="1"/>
  <c r="BN108" i="6" s="1"/>
  <c r="BN109" i="6" s="1"/>
  <c r="BN110" i="6" s="1"/>
  <c r="BN111" i="6" s="1"/>
  <c r="BN112" i="6" s="1"/>
  <c r="BN8" i="6"/>
  <c r="BN9" i="6" s="1"/>
  <c r="BN10" i="6" s="1"/>
  <c r="BN11" i="6" s="1"/>
  <c r="BN12" i="6" s="1"/>
  <c r="BN13" i="6" s="1"/>
  <c r="BN14" i="6" s="1"/>
  <c r="BN15" i="6" s="1"/>
  <c r="BN16" i="6" s="1"/>
  <c r="BN17" i="6" s="1"/>
  <c r="BN18" i="6" s="1"/>
  <c r="BN19" i="6" s="1"/>
  <c r="BN20" i="6" s="1"/>
  <c r="BN21" i="6" s="1"/>
  <c r="BN22" i="6" s="1"/>
  <c r="BN23" i="6" s="1"/>
  <c r="BN24" i="6" s="1"/>
  <c r="BN25" i="6" s="1"/>
  <c r="BN26" i="6" s="1"/>
  <c r="BN27" i="6" s="1"/>
  <c r="BN28" i="6" s="1"/>
  <c r="BN29" i="6" s="1"/>
  <c r="BN30" i="6" s="1"/>
  <c r="BN31" i="6" s="1"/>
  <c r="BN32" i="6" s="1"/>
  <c r="BN33" i="6" s="1"/>
  <c r="BN34" i="6" s="1"/>
  <c r="BN35" i="6" s="1"/>
  <c r="BN36" i="6" s="1"/>
  <c r="BN37" i="6" s="1"/>
  <c r="BN38" i="6" s="1"/>
  <c r="BN39" i="6" s="1"/>
  <c r="BN40" i="6" s="1"/>
  <c r="AW11" i="6"/>
  <c r="BN152" i="6"/>
  <c r="BN153" i="6" s="1"/>
  <c r="BN154" i="6" s="1"/>
  <c r="BN155" i="6" s="1"/>
  <c r="BN156" i="6" s="1"/>
  <c r="BN157" i="6" s="1"/>
  <c r="BN158" i="6" s="1"/>
  <c r="BN159" i="6" s="1"/>
  <c r="BN160" i="6" s="1"/>
  <c r="BN161" i="6" s="1"/>
  <c r="BN162" i="6" s="1"/>
  <c r="BN163" i="6" s="1"/>
  <c r="BN164" i="6" s="1"/>
  <c r="BN165" i="6" s="1"/>
  <c r="BN166" i="6" s="1"/>
  <c r="BN167" i="6" s="1"/>
  <c r="BN168" i="6" s="1"/>
  <c r="BN169" i="6" s="1"/>
  <c r="BN170" i="6" s="1"/>
  <c r="BN171" i="6" s="1"/>
  <c r="BN172" i="6" s="1"/>
  <c r="BN173" i="6" s="1"/>
  <c r="BN174" i="6" s="1"/>
  <c r="BN175" i="6" s="1"/>
  <c r="BN176" i="6" s="1"/>
  <c r="BN177" i="6" s="1"/>
  <c r="BN178" i="6" s="1"/>
  <c r="BN179" i="6" s="1"/>
  <c r="BN180" i="6" s="1"/>
  <c r="BN181" i="6" s="1"/>
  <c r="BN182" i="6" s="1"/>
  <c r="BN183" i="6" s="1"/>
  <c r="BN184" i="6" s="1"/>
  <c r="BN798" i="6"/>
  <c r="U3" i="6"/>
  <c r="Y3" i="6" s="1"/>
  <c r="BN763" i="6"/>
  <c r="BN764" i="6" s="1"/>
  <c r="BN765" i="6" s="1"/>
  <c r="BN766" i="6" s="1"/>
  <c r="BN767" i="6" s="1"/>
  <c r="BN768" i="6" s="1"/>
  <c r="BN769" i="6" s="1"/>
  <c r="BN770" i="6" s="1"/>
  <c r="BN771" i="6" s="1"/>
  <c r="BN772" i="6" s="1"/>
  <c r="BN773" i="6" s="1"/>
  <c r="BN774" i="6" s="1"/>
  <c r="BN775" i="6" s="1"/>
  <c r="BN776" i="6" s="1"/>
  <c r="BN777" i="6" s="1"/>
  <c r="BN778" i="6" s="1"/>
  <c r="BN779" i="6" s="1"/>
  <c r="BN780" i="6" s="1"/>
  <c r="BN781" i="6" s="1"/>
  <c r="BN782" i="6" s="1"/>
  <c r="BN783" i="6" s="1"/>
  <c r="BN784" i="6" s="1"/>
  <c r="BN785" i="6" s="1"/>
  <c r="BN786" i="6" s="1"/>
  <c r="BN787" i="6" s="1"/>
  <c r="BN788" i="6" s="1"/>
  <c r="BN789" i="6" s="1"/>
  <c r="BN790" i="6" s="1"/>
  <c r="BN791" i="6" s="1"/>
  <c r="BN792" i="6" s="1"/>
  <c r="BN793" i="6" s="1"/>
  <c r="BN794" i="6" s="1"/>
  <c r="BN795" i="6" s="1"/>
  <c r="BN796" i="6" s="1"/>
  <c r="BN474" i="6"/>
  <c r="BN475" i="6" s="1"/>
  <c r="BN476" i="6" s="1"/>
  <c r="BN477" i="6" s="1"/>
  <c r="BN478" i="6" s="1"/>
  <c r="BN479" i="6" s="1"/>
  <c r="BN480" i="6" s="1"/>
  <c r="BN481" i="6" s="1"/>
  <c r="BN482" i="6" s="1"/>
  <c r="BN483" i="6" s="1"/>
  <c r="BN484" i="6" s="1"/>
  <c r="BN485" i="6" s="1"/>
  <c r="BN486" i="6" s="1"/>
  <c r="BN487" i="6" s="1"/>
  <c r="BN488" i="6" s="1"/>
  <c r="BN489" i="6" s="1"/>
  <c r="BN490" i="6" s="1"/>
  <c r="BN491" i="6" s="1"/>
  <c r="BN492" i="6" s="1"/>
  <c r="BN493" i="6" s="1"/>
  <c r="BN494" i="6" s="1"/>
  <c r="BN495" i="6" s="1"/>
  <c r="BN496" i="6" s="1"/>
  <c r="BN497" i="6" s="1"/>
  <c r="BN498" i="6" s="1"/>
  <c r="BN499" i="6" s="1"/>
  <c r="BN500" i="6" s="1"/>
  <c r="BN501" i="6" s="1"/>
  <c r="BN502" i="6" s="1"/>
  <c r="BN503" i="6" s="1"/>
  <c r="BN504" i="6" s="1"/>
  <c r="BN505" i="6" s="1"/>
  <c r="BN506" i="6" s="1"/>
  <c r="BN507" i="6" s="1"/>
  <c r="BN508" i="6" s="1"/>
  <c r="BN370" i="6"/>
  <c r="BN371" i="6" s="1"/>
  <c r="BN372" i="6" s="1"/>
  <c r="BN373" i="6" s="1"/>
  <c r="BN374" i="6" s="1"/>
  <c r="BN375" i="6" s="1"/>
  <c r="BN376" i="6" s="1"/>
  <c r="BN377" i="6" s="1"/>
  <c r="BN378" i="6" s="1"/>
  <c r="BN379" i="6" s="1"/>
  <c r="BN380" i="6" s="1"/>
  <c r="BN381" i="6" s="1"/>
  <c r="BN382" i="6" s="1"/>
  <c r="BN383" i="6" s="1"/>
  <c r="BN384" i="6" s="1"/>
  <c r="BN385" i="6" s="1"/>
  <c r="BN386" i="6" s="1"/>
  <c r="BN387" i="6" s="1"/>
  <c r="BN388" i="6" s="1"/>
  <c r="BN389" i="6" s="1"/>
  <c r="BN390" i="6" s="1"/>
  <c r="BN391" i="6" s="1"/>
  <c r="BN392" i="6" s="1"/>
  <c r="BN393" i="6" s="1"/>
  <c r="BN394" i="6" s="1"/>
  <c r="BN395" i="6" s="1"/>
  <c r="BN396" i="6" s="1"/>
  <c r="BN397" i="6" s="1"/>
  <c r="BN398" i="6" s="1"/>
  <c r="BN399" i="6" s="1"/>
  <c r="BN400" i="6" s="1"/>
  <c r="BN223" i="6"/>
  <c r="BN224" i="6" s="1"/>
  <c r="BN225" i="6" s="1"/>
  <c r="BN226" i="6" s="1"/>
  <c r="BN227" i="6" s="1"/>
  <c r="BN228" i="6" s="1"/>
  <c r="BN229" i="6" s="1"/>
  <c r="BN230" i="6" s="1"/>
  <c r="BN231" i="6" s="1"/>
  <c r="BN232" i="6" s="1"/>
  <c r="BN233" i="6" s="1"/>
  <c r="BN234" i="6" s="1"/>
  <c r="BN235" i="6" s="1"/>
  <c r="BN236" i="6" s="1"/>
  <c r="BN237" i="6" s="1"/>
  <c r="BN238" i="6" s="1"/>
  <c r="BN239" i="6" s="1"/>
  <c r="BN240" i="6" s="1"/>
  <c r="BN241" i="6" s="1"/>
  <c r="BN242" i="6" s="1"/>
  <c r="BN243" i="6" s="1"/>
  <c r="BN244" i="6" s="1"/>
  <c r="BN245" i="6" s="1"/>
  <c r="BN246" i="6" s="1"/>
  <c r="BN247" i="6" s="1"/>
  <c r="BN248" i="6" s="1"/>
  <c r="BN249" i="6" s="1"/>
  <c r="BN250" i="6" s="1"/>
  <c r="BN251" i="6" s="1"/>
  <c r="BN252" i="6" s="1"/>
  <c r="BN253" i="6" s="1"/>
  <c r="BN254" i="6" s="1"/>
  <c r="BN255" i="6" s="1"/>
  <c r="BN256" i="6" s="1"/>
  <c r="BN510" i="6"/>
  <c r="BN511" i="6" s="1"/>
  <c r="BN512" i="6" s="1"/>
  <c r="BN513" i="6" s="1"/>
  <c r="BN514" i="6" s="1"/>
  <c r="BN515" i="6" s="1"/>
  <c r="BN516" i="6" s="1"/>
  <c r="BN517" i="6" s="1"/>
  <c r="BN518" i="6" s="1"/>
  <c r="BN519" i="6" s="1"/>
  <c r="BN520" i="6" s="1"/>
  <c r="BN521" i="6" s="1"/>
  <c r="BN522" i="6" s="1"/>
  <c r="BN523" i="6" s="1"/>
  <c r="BN524" i="6" s="1"/>
  <c r="BN525" i="6" s="1"/>
  <c r="BN526" i="6" s="1"/>
  <c r="BN527" i="6" s="1"/>
  <c r="BN528" i="6" s="1"/>
  <c r="BN529" i="6" s="1"/>
  <c r="BN530" i="6" s="1"/>
  <c r="BN531" i="6" s="1"/>
  <c r="BN532" i="6" s="1"/>
  <c r="BN533" i="6" s="1"/>
  <c r="BN534" i="6" s="1"/>
  <c r="BN535" i="6" s="1"/>
  <c r="BN536" i="6" s="1"/>
  <c r="BN537" i="6" s="1"/>
  <c r="BN538" i="6" s="1"/>
  <c r="BN539" i="6" s="1"/>
  <c r="BN540" i="6" s="1"/>
  <c r="BN541" i="6" s="1"/>
  <c r="BN542" i="6" s="1"/>
  <c r="BN543" i="6" s="1"/>
  <c r="BN544" i="6" s="1"/>
  <c r="BN727" i="6"/>
  <c r="BN728" i="6" s="1"/>
  <c r="BN729" i="6" s="1"/>
  <c r="BN730" i="6" s="1"/>
  <c r="BN731" i="6" s="1"/>
  <c r="BN732" i="6" s="1"/>
  <c r="BN733" i="6" s="1"/>
  <c r="BN734" i="6" s="1"/>
  <c r="BN735" i="6" s="1"/>
  <c r="BN736" i="6" s="1"/>
  <c r="BN737" i="6" s="1"/>
  <c r="BN738" i="6" s="1"/>
  <c r="BN739" i="6" s="1"/>
  <c r="BN740" i="6" s="1"/>
  <c r="BN741" i="6" s="1"/>
  <c r="BN742" i="6" s="1"/>
  <c r="BN743" i="6" s="1"/>
  <c r="BN744" i="6" s="1"/>
  <c r="BN745" i="6" s="1"/>
  <c r="BN746" i="6" s="1"/>
  <c r="BN747" i="6" s="1"/>
  <c r="BN748" i="6" s="1"/>
  <c r="BN749" i="6" s="1"/>
  <c r="BN750" i="6" s="1"/>
  <c r="BN751" i="6" s="1"/>
  <c r="BN752" i="6" s="1"/>
  <c r="BN753" i="6" s="1"/>
  <c r="BN754" i="6" s="1"/>
  <c r="BN755" i="6" s="1"/>
  <c r="BN756" i="6" s="1"/>
  <c r="BN757" i="6" s="1"/>
  <c r="BN758" i="6" s="1"/>
  <c r="BN759" i="6" s="1"/>
  <c r="BN760" i="6" s="1"/>
  <c r="BN653" i="6"/>
  <c r="BN654" i="6" s="1"/>
  <c r="BN655" i="6" s="1"/>
  <c r="BN656" i="6" s="1"/>
  <c r="BN657" i="6" s="1"/>
  <c r="BN658" i="6" s="1"/>
  <c r="BN659" i="6" s="1"/>
  <c r="BN660" i="6" s="1"/>
  <c r="BN661" i="6" s="1"/>
  <c r="BN662" i="6" s="1"/>
  <c r="BN663" i="6" s="1"/>
  <c r="BN664" i="6" s="1"/>
  <c r="BN665" i="6" s="1"/>
  <c r="BN666" i="6" s="1"/>
  <c r="BN667" i="6" s="1"/>
  <c r="BN668" i="6" s="1"/>
  <c r="BN669" i="6" s="1"/>
  <c r="BN670" i="6" s="1"/>
  <c r="BN671" i="6" s="1"/>
  <c r="BN672" i="6" s="1"/>
  <c r="BN673" i="6" s="1"/>
  <c r="BN674" i="6" s="1"/>
  <c r="BN675" i="6" s="1"/>
  <c r="BN676" i="6" s="1"/>
  <c r="BN677" i="6" s="1"/>
  <c r="BN678" i="6" s="1"/>
  <c r="BN679" i="6" s="1"/>
  <c r="BN680" i="6" s="1"/>
  <c r="BN681" i="6" s="1"/>
  <c r="BN682" i="6" s="1"/>
  <c r="BN683" i="6" s="1"/>
  <c r="BN684" i="6" s="1"/>
  <c r="BN685" i="6" s="1"/>
  <c r="BN686" i="6" s="1"/>
  <c r="BN687" i="6" s="1"/>
  <c r="BN688" i="6" s="1"/>
  <c r="BN726" i="6"/>
  <c r="BN329" i="6"/>
  <c r="BN619" i="6"/>
  <c r="BN620" i="6" s="1"/>
  <c r="BN621" i="6" s="1"/>
  <c r="BN622" i="6" s="1"/>
  <c r="BN623" i="6" s="1"/>
  <c r="BN624" i="6" s="1"/>
  <c r="BN625" i="6" s="1"/>
  <c r="BN626" i="6" s="1"/>
  <c r="BN627" i="6" s="1"/>
  <c r="BN628" i="6" s="1"/>
  <c r="BN629" i="6" s="1"/>
  <c r="BN630" i="6" s="1"/>
  <c r="BN631" i="6" s="1"/>
  <c r="BN632" i="6" s="1"/>
  <c r="BN633" i="6" s="1"/>
  <c r="BN634" i="6" s="1"/>
  <c r="BN635" i="6" s="1"/>
  <c r="BN636" i="6" s="1"/>
  <c r="BN637" i="6" s="1"/>
  <c r="BN638" i="6" s="1"/>
  <c r="BN639" i="6" s="1"/>
  <c r="BN640" i="6" s="1"/>
  <c r="BN641" i="6" s="1"/>
  <c r="BN642" i="6" s="1"/>
  <c r="BN643" i="6" s="1"/>
  <c r="BN644" i="6" s="1"/>
  <c r="BN645" i="6" s="1"/>
  <c r="BN646" i="6" s="1"/>
  <c r="BN647" i="6" s="1"/>
  <c r="BN648" i="6" s="1"/>
  <c r="BN649" i="6" s="1"/>
  <c r="BN650" i="6" s="1"/>
  <c r="BN651" i="6" s="1"/>
  <c r="BN652" i="6" s="1"/>
  <c r="BN401" i="6"/>
  <c r="BN402" i="6" s="1"/>
  <c r="BN403" i="6" s="1"/>
  <c r="BN404" i="6" s="1"/>
  <c r="BN405" i="6" s="1"/>
  <c r="BN406" i="6" s="1"/>
  <c r="BN407" i="6" s="1"/>
  <c r="BN408" i="6" s="1"/>
  <c r="BN409" i="6" s="1"/>
  <c r="BN410" i="6" s="1"/>
  <c r="BN411" i="6" s="1"/>
  <c r="BN412" i="6" s="1"/>
  <c r="BN413" i="6" s="1"/>
  <c r="BN414" i="6" s="1"/>
  <c r="BN415" i="6" s="1"/>
  <c r="BN416" i="6" s="1"/>
  <c r="BN417" i="6" s="1"/>
  <c r="BN418" i="6" s="1"/>
  <c r="BN419" i="6" s="1"/>
  <c r="BN420" i="6" s="1"/>
  <c r="BN421" i="6" s="1"/>
  <c r="BN422" i="6" s="1"/>
  <c r="BN423" i="6" s="1"/>
  <c r="BN424" i="6" s="1"/>
  <c r="BN425" i="6" s="1"/>
  <c r="BN426" i="6" s="1"/>
  <c r="BN427" i="6" s="1"/>
  <c r="BN428" i="6" s="1"/>
  <c r="BN429" i="6" s="1"/>
  <c r="BN430" i="6" s="1"/>
  <c r="BN431" i="6" s="1"/>
  <c r="BN432" i="6" s="1"/>
  <c r="BN433" i="6" s="1"/>
  <c r="BN434" i="6" s="1"/>
  <c r="BN435" i="6" s="1"/>
  <c r="BN436" i="6" s="1"/>
  <c r="BN585" i="6"/>
  <c r="BN586" i="6" s="1"/>
  <c r="BN587" i="6" s="1"/>
  <c r="BN588" i="6" s="1"/>
  <c r="BN589" i="6" s="1"/>
  <c r="BN590" i="6" s="1"/>
  <c r="BN591" i="6" s="1"/>
  <c r="BN592" i="6" s="1"/>
  <c r="BN593" i="6" s="1"/>
  <c r="BN594" i="6" s="1"/>
  <c r="BN595" i="6" s="1"/>
  <c r="BN596" i="6" s="1"/>
  <c r="BN597" i="6" s="1"/>
  <c r="BN598" i="6" s="1"/>
  <c r="BN599" i="6" s="1"/>
  <c r="BN600" i="6" s="1"/>
  <c r="BN601" i="6" s="1"/>
  <c r="BN602" i="6" s="1"/>
  <c r="BN603" i="6" s="1"/>
  <c r="BN604" i="6" s="1"/>
  <c r="BN605" i="6" s="1"/>
  <c r="BN606" i="6" s="1"/>
  <c r="BN607" i="6" s="1"/>
  <c r="BN608" i="6" s="1"/>
  <c r="BN609" i="6" s="1"/>
  <c r="BN610" i="6" s="1"/>
  <c r="BN611" i="6" s="1"/>
  <c r="BN612" i="6" s="1"/>
  <c r="BN613" i="6" s="1"/>
  <c r="BN614" i="6" s="1"/>
  <c r="BN615" i="6" s="1"/>
  <c r="BN616" i="6" s="1"/>
  <c r="BN330" i="6"/>
  <c r="BN331" i="6" s="1"/>
  <c r="BN332" i="6" s="1"/>
  <c r="BN333" i="6" s="1"/>
  <c r="BN334" i="6" s="1"/>
  <c r="BN335" i="6" s="1"/>
  <c r="BN336" i="6" s="1"/>
  <c r="BN337" i="6" s="1"/>
  <c r="BN338" i="6" s="1"/>
  <c r="BN339" i="6" s="1"/>
  <c r="BN340" i="6" s="1"/>
  <c r="BN341" i="6" s="1"/>
  <c r="BN342" i="6" s="1"/>
  <c r="BN343" i="6" s="1"/>
  <c r="BN344" i="6" s="1"/>
  <c r="BN345" i="6" s="1"/>
  <c r="BN346" i="6" s="1"/>
  <c r="BN347" i="6" s="1"/>
  <c r="BN348" i="6" s="1"/>
  <c r="BN349" i="6" s="1"/>
  <c r="BN350" i="6" s="1"/>
  <c r="BN351" i="6" s="1"/>
  <c r="BN352" i="6" s="1"/>
  <c r="BN353" i="6" s="1"/>
  <c r="BN354" i="6" s="1"/>
  <c r="BN355" i="6" s="1"/>
  <c r="BN356" i="6" s="1"/>
  <c r="BN357" i="6" s="1"/>
  <c r="BN358" i="6" s="1"/>
  <c r="BN359" i="6" s="1"/>
  <c r="BN360" i="6" s="1"/>
  <c r="BN361" i="6" s="1"/>
  <c r="BN362" i="6" s="1"/>
  <c r="BN363" i="6" s="1"/>
  <c r="BN364" i="6" s="1"/>
  <c r="BN438" i="6"/>
  <c r="BN439" i="6" s="1"/>
  <c r="BN440" i="6" s="1"/>
  <c r="BN441" i="6" s="1"/>
  <c r="BN442" i="6" s="1"/>
  <c r="BN443" i="6" s="1"/>
  <c r="BN444" i="6" s="1"/>
  <c r="BN445" i="6" s="1"/>
  <c r="BN446" i="6" s="1"/>
  <c r="BN447" i="6" s="1"/>
  <c r="BN448" i="6" s="1"/>
  <c r="BN449" i="6" s="1"/>
  <c r="BN450" i="6" s="1"/>
  <c r="BN451" i="6" s="1"/>
  <c r="BN452" i="6" s="1"/>
  <c r="BN453" i="6" s="1"/>
  <c r="BN454" i="6" s="1"/>
  <c r="BN455" i="6" s="1"/>
  <c r="BN456" i="6" s="1"/>
  <c r="BN457" i="6" s="1"/>
  <c r="BN458" i="6" s="1"/>
  <c r="BN459" i="6" s="1"/>
  <c r="BN460" i="6" s="1"/>
  <c r="BN461" i="6" s="1"/>
  <c r="BN462" i="6" s="1"/>
  <c r="BN463" i="6" s="1"/>
  <c r="BN464" i="6" s="1"/>
  <c r="BN465" i="6" s="1"/>
  <c r="BN466" i="6" s="1"/>
  <c r="BN467" i="6" s="1"/>
  <c r="BN468" i="6" s="1"/>
  <c r="BN469" i="6" s="1"/>
  <c r="BN470" i="6" s="1"/>
  <c r="BN471" i="6" s="1"/>
  <c r="BN472" i="6" s="1"/>
  <c r="B9" i="5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CA10" i="10" l="1"/>
  <c r="BY4" i="10"/>
  <c r="BZ4" i="10" s="1"/>
  <c r="BX3" i="10"/>
  <c r="BR6" i="10" s="1"/>
  <c r="CE12" i="10"/>
  <c r="CJ11" i="10"/>
  <c r="R11" i="10" s="1"/>
  <c r="BQ14" i="10"/>
  <c r="BP14" i="10" s="1"/>
  <c r="CT5" i="10"/>
  <c r="CI11" i="10"/>
  <c r="Q11" i="10" s="1"/>
  <c r="CD12" i="10"/>
  <c r="BD5" i="7"/>
  <c r="BE5" i="7" s="1"/>
  <c r="BD12" i="7"/>
  <c r="BD11" i="7"/>
  <c r="BD9" i="7"/>
  <c r="BD30" i="7"/>
  <c r="BD91" i="7"/>
  <c r="BD69" i="7"/>
  <c r="BD48" i="7"/>
  <c r="BD64" i="7"/>
  <c r="BD27" i="7"/>
  <c r="BE27" i="7" s="1"/>
  <c r="BD42" i="7"/>
  <c r="BD81" i="7"/>
  <c r="BD60" i="7"/>
  <c r="BD76" i="7"/>
  <c r="BD39" i="7"/>
  <c r="BD54" i="7"/>
  <c r="BD32" i="7"/>
  <c r="BD93" i="7"/>
  <c r="BD35" i="7"/>
  <c r="BD72" i="7"/>
  <c r="BD88" i="7"/>
  <c r="BD51" i="7"/>
  <c r="BD66" i="7"/>
  <c r="BD44" i="7"/>
  <c r="BD47" i="7"/>
  <c r="BD84" i="7"/>
  <c r="BD63" i="7"/>
  <c r="BD36" i="7"/>
  <c r="BD78" i="7"/>
  <c r="BD56" i="7"/>
  <c r="BD59" i="7"/>
  <c r="BD26" i="7"/>
  <c r="BE26" i="7" s="1"/>
  <c r="BD75" i="7"/>
  <c r="BD52" i="7"/>
  <c r="BD29" i="7"/>
  <c r="BD90" i="7"/>
  <c r="BD68" i="7"/>
  <c r="BD34" i="7"/>
  <c r="BD71" i="7"/>
  <c r="BD38" i="7"/>
  <c r="BD87" i="7"/>
  <c r="BD57" i="7"/>
  <c r="BD41" i="7"/>
  <c r="BD80" i="7"/>
  <c r="BD46" i="7"/>
  <c r="BD83" i="7"/>
  <c r="BD25" i="7"/>
  <c r="BE25" i="7" s="1"/>
  <c r="BD50" i="7"/>
  <c r="BD85" i="7"/>
  <c r="BD53" i="7"/>
  <c r="BD31" i="7"/>
  <c r="BD92" i="7"/>
  <c r="BD58" i="7"/>
  <c r="BD95" i="7"/>
  <c r="BD37" i="7"/>
  <c r="BD62" i="7"/>
  <c r="BD65" i="7"/>
  <c r="BD43" i="7"/>
  <c r="BD70" i="7"/>
  <c r="BD28" i="7"/>
  <c r="BE28" i="7" s="1"/>
  <c r="BD49" i="7"/>
  <c r="BD74" i="7"/>
  <c r="BD77" i="7"/>
  <c r="BD55" i="7"/>
  <c r="BD33" i="7"/>
  <c r="BD82" i="7"/>
  <c r="BD61" i="7"/>
  <c r="BD86" i="7"/>
  <c r="BD79" i="7"/>
  <c r="BD89" i="7"/>
  <c r="BD67" i="7"/>
  <c r="BD45" i="7"/>
  <c r="BD94" i="7"/>
  <c r="BD73" i="7"/>
  <c r="BD40" i="7"/>
  <c r="BB14" i="7"/>
  <c r="C9" i="7"/>
  <c r="AW12" i="6"/>
  <c r="B4" i="5"/>
  <c r="CA11" i="10" l="1"/>
  <c r="BR11" i="10"/>
  <c r="BM3" i="10"/>
  <c r="BR7" i="10"/>
  <c r="BR8" i="10"/>
  <c r="BR9" i="10"/>
  <c r="BR10" i="10"/>
  <c r="CE13" i="10"/>
  <c r="CJ12" i="10"/>
  <c r="R12" i="10" s="1"/>
  <c r="BQ15" i="10"/>
  <c r="BP15" i="10" s="1"/>
  <c r="CI12" i="10"/>
  <c r="Q12" i="10" s="1"/>
  <c r="BR12" i="10"/>
  <c r="CD13" i="10"/>
  <c r="CU5" i="10"/>
  <c r="AN13" i="7"/>
  <c r="BB15" i="7"/>
  <c r="C10" i="7"/>
  <c r="AW13" i="6"/>
  <c r="Z173" i="4"/>
  <c r="Z172" i="4"/>
  <c r="Z171" i="4"/>
  <c r="Z170" i="4"/>
  <c r="Z169" i="4"/>
  <c r="Z168" i="4"/>
  <c r="Z167" i="4"/>
  <c r="Z166" i="4"/>
  <c r="Z165" i="4"/>
  <c r="Z164" i="4"/>
  <c r="Z163" i="4"/>
  <c r="Z162" i="4"/>
  <c r="Z161" i="4"/>
  <c r="Z160" i="4"/>
  <c r="Z159" i="4"/>
  <c r="Z158" i="4"/>
  <c r="Z157" i="4"/>
  <c r="Z156" i="4"/>
  <c r="Z155" i="4"/>
  <c r="Z154" i="4"/>
  <c r="Z153" i="4"/>
  <c r="Z152" i="4"/>
  <c r="Z151" i="4"/>
  <c r="Z150" i="4"/>
  <c r="Z149" i="4"/>
  <c r="Z148" i="4"/>
  <c r="Z147" i="4"/>
  <c r="Z146" i="4"/>
  <c r="Z145" i="4"/>
  <c r="Z144" i="4"/>
  <c r="Z143" i="4"/>
  <c r="Z142" i="4"/>
  <c r="Z141" i="4"/>
  <c r="Z140" i="4"/>
  <c r="Z139" i="4"/>
  <c r="Z138" i="4"/>
  <c r="Z137" i="4"/>
  <c r="Z136" i="4"/>
  <c r="Z135" i="4"/>
  <c r="Z134" i="4"/>
  <c r="Z133" i="4"/>
  <c r="Z132" i="4"/>
  <c r="Z131" i="4"/>
  <c r="Z130" i="4"/>
  <c r="Z129" i="4"/>
  <c r="Z128" i="4"/>
  <c r="Z127" i="4"/>
  <c r="Z126" i="4"/>
  <c r="Z125" i="4"/>
  <c r="Z124" i="4"/>
  <c r="Z123" i="4"/>
  <c r="Z122" i="4"/>
  <c r="Z121" i="4"/>
  <c r="Z120" i="4"/>
  <c r="Z119" i="4"/>
  <c r="Z118" i="4"/>
  <c r="AR117" i="4"/>
  <c r="AQ117" i="4"/>
  <c r="AP117" i="4"/>
  <c r="AO117" i="4"/>
  <c r="Z117" i="4"/>
  <c r="AR116" i="4"/>
  <c r="AQ116" i="4"/>
  <c r="AP116" i="4"/>
  <c r="AO116" i="4"/>
  <c r="Z116" i="4"/>
  <c r="AR115" i="4"/>
  <c r="AQ115" i="4"/>
  <c r="AP115" i="4"/>
  <c r="AO115" i="4"/>
  <c r="Z115" i="4"/>
  <c r="AR114" i="4"/>
  <c r="AQ114" i="4"/>
  <c r="AP114" i="4"/>
  <c r="AO114" i="4"/>
  <c r="Z114" i="4"/>
  <c r="AR113" i="4"/>
  <c r="AQ113" i="4"/>
  <c r="AP113" i="4"/>
  <c r="AO113" i="4"/>
  <c r="Z113" i="4"/>
  <c r="AR112" i="4"/>
  <c r="AQ112" i="4"/>
  <c r="AP112" i="4"/>
  <c r="AO112" i="4"/>
  <c r="Z112" i="4"/>
  <c r="AR111" i="4"/>
  <c r="AQ111" i="4"/>
  <c r="AP111" i="4"/>
  <c r="AO111" i="4"/>
  <c r="Z111" i="4"/>
  <c r="AR110" i="4"/>
  <c r="AQ110" i="4"/>
  <c r="AP110" i="4"/>
  <c r="AO110" i="4"/>
  <c r="Z110" i="4"/>
  <c r="AR109" i="4"/>
  <c r="AQ109" i="4"/>
  <c r="AP109" i="4"/>
  <c r="AO109" i="4"/>
  <c r="Z109" i="4"/>
  <c r="AR108" i="4"/>
  <c r="AQ108" i="4"/>
  <c r="AP108" i="4"/>
  <c r="AO108" i="4"/>
  <c r="Z108" i="4"/>
  <c r="AR107" i="4"/>
  <c r="AQ107" i="4"/>
  <c r="AP107" i="4"/>
  <c r="AO107" i="4"/>
  <c r="Z107" i="4"/>
  <c r="AR106" i="4"/>
  <c r="AQ106" i="4"/>
  <c r="AP106" i="4"/>
  <c r="AO106" i="4"/>
  <c r="Z106" i="4"/>
  <c r="AR105" i="4"/>
  <c r="AQ105" i="4"/>
  <c r="AP105" i="4"/>
  <c r="AO105" i="4"/>
  <c r="Z105" i="4"/>
  <c r="AR104" i="4"/>
  <c r="AQ104" i="4"/>
  <c r="AP104" i="4"/>
  <c r="AO104" i="4"/>
  <c r="Z104" i="4"/>
  <c r="AR103" i="4"/>
  <c r="AQ103" i="4"/>
  <c r="AP103" i="4"/>
  <c r="AO103" i="4"/>
  <c r="Z103" i="4"/>
  <c r="AR102" i="4"/>
  <c r="AQ102" i="4"/>
  <c r="AP102" i="4"/>
  <c r="AO102" i="4"/>
  <c r="Z102" i="4"/>
  <c r="AR101" i="4"/>
  <c r="AQ101" i="4"/>
  <c r="AP101" i="4"/>
  <c r="AO101" i="4"/>
  <c r="Z101" i="4"/>
  <c r="AR100" i="4"/>
  <c r="AQ100" i="4"/>
  <c r="AP100" i="4"/>
  <c r="AO100" i="4"/>
  <c r="Z100" i="4"/>
  <c r="AR99" i="4"/>
  <c r="AQ99" i="4"/>
  <c r="AP99" i="4"/>
  <c r="AO99" i="4"/>
  <c r="Z99" i="4"/>
  <c r="AR98" i="4"/>
  <c r="AQ98" i="4"/>
  <c r="AP98" i="4"/>
  <c r="AO98" i="4"/>
  <c r="Z98" i="4"/>
  <c r="AR97" i="4"/>
  <c r="AQ97" i="4"/>
  <c r="AP97" i="4"/>
  <c r="AO97" i="4"/>
  <c r="Z97" i="4"/>
  <c r="AR96" i="4"/>
  <c r="AQ96" i="4"/>
  <c r="AP96" i="4"/>
  <c r="AO96" i="4"/>
  <c r="Z96" i="4"/>
  <c r="AR95" i="4"/>
  <c r="AQ95" i="4"/>
  <c r="AP95" i="4"/>
  <c r="AO95" i="4"/>
  <c r="Z95" i="4"/>
  <c r="AR94" i="4"/>
  <c r="AQ94" i="4"/>
  <c r="AP94" i="4"/>
  <c r="AO94" i="4"/>
  <c r="Z94" i="4"/>
  <c r="AR93" i="4"/>
  <c r="AQ93" i="4"/>
  <c r="AP93" i="4"/>
  <c r="AO93" i="4"/>
  <c r="Z93" i="4"/>
  <c r="AR92" i="4"/>
  <c r="AQ92" i="4"/>
  <c r="AP92" i="4"/>
  <c r="AO92" i="4"/>
  <c r="Z92" i="4"/>
  <c r="B92" i="4"/>
  <c r="AR91" i="4"/>
  <c r="AQ91" i="4"/>
  <c r="AP91" i="4"/>
  <c r="AO91" i="4"/>
  <c r="Z91" i="4"/>
  <c r="B91" i="4"/>
  <c r="AR90" i="4"/>
  <c r="AQ90" i="4"/>
  <c r="AP90" i="4"/>
  <c r="AO90" i="4"/>
  <c r="Z90" i="4"/>
  <c r="B90" i="4"/>
  <c r="AR89" i="4"/>
  <c r="AQ89" i="4"/>
  <c r="AP89" i="4"/>
  <c r="AO89" i="4"/>
  <c r="Z89" i="4"/>
  <c r="B89" i="4"/>
  <c r="AR88" i="4"/>
  <c r="AQ88" i="4"/>
  <c r="AP88" i="4"/>
  <c r="AO88" i="4"/>
  <c r="Z88" i="4"/>
  <c r="B88" i="4"/>
  <c r="AR87" i="4"/>
  <c r="AQ87" i="4"/>
  <c r="AP87" i="4"/>
  <c r="AO87" i="4"/>
  <c r="Z87" i="4"/>
  <c r="N87" i="4"/>
  <c r="B87" i="4"/>
  <c r="AR86" i="4"/>
  <c r="AQ86" i="4"/>
  <c r="AP86" i="4"/>
  <c r="AO86" i="4"/>
  <c r="Z86" i="4"/>
  <c r="B86" i="4"/>
  <c r="AR85" i="4"/>
  <c r="AQ85" i="4"/>
  <c r="AP85" i="4"/>
  <c r="AO85" i="4"/>
  <c r="Z85" i="4"/>
  <c r="B85" i="4"/>
  <c r="AR84" i="4"/>
  <c r="AQ84" i="4"/>
  <c r="AP84" i="4"/>
  <c r="AO84" i="4"/>
  <c r="Z84" i="4"/>
  <c r="B84" i="4"/>
  <c r="AR83" i="4"/>
  <c r="AQ83" i="4"/>
  <c r="AP83" i="4"/>
  <c r="AO83" i="4"/>
  <c r="Z83" i="4"/>
  <c r="N83" i="4"/>
  <c r="N49" i="4" s="1"/>
  <c r="B83" i="4"/>
  <c r="AR82" i="4"/>
  <c r="AQ82" i="4"/>
  <c r="AP82" i="4"/>
  <c r="AO82" i="4"/>
  <c r="Z82" i="4"/>
  <c r="B82" i="4"/>
  <c r="AR81" i="4"/>
  <c r="AQ81" i="4"/>
  <c r="AP81" i="4"/>
  <c r="AO81" i="4"/>
  <c r="Z81" i="4"/>
  <c r="N81" i="4"/>
  <c r="N47" i="4" s="1"/>
  <c r="B81" i="4"/>
  <c r="AR80" i="4"/>
  <c r="AQ80" i="4"/>
  <c r="AP80" i="4"/>
  <c r="AO80" i="4"/>
  <c r="Z80" i="4"/>
  <c r="B80" i="4"/>
  <c r="AR79" i="4"/>
  <c r="AQ79" i="4"/>
  <c r="AP79" i="4"/>
  <c r="AO79" i="4"/>
  <c r="Z79" i="4"/>
  <c r="B79" i="4"/>
  <c r="AR78" i="4"/>
  <c r="AQ78" i="4"/>
  <c r="AP78" i="4"/>
  <c r="AO78" i="4"/>
  <c r="Z78" i="4"/>
  <c r="B78" i="4"/>
  <c r="AR77" i="4"/>
  <c r="AQ77" i="4"/>
  <c r="AP77" i="4"/>
  <c r="AO77" i="4"/>
  <c r="Z77" i="4"/>
  <c r="B77" i="4"/>
  <c r="AR76" i="4"/>
  <c r="AQ76" i="4"/>
  <c r="AP76" i="4"/>
  <c r="AO76" i="4"/>
  <c r="Z76" i="4"/>
  <c r="B76" i="4"/>
  <c r="N76" i="4" s="1"/>
  <c r="N42" i="4" s="1"/>
  <c r="AR75" i="4"/>
  <c r="AQ75" i="4"/>
  <c r="AP75" i="4"/>
  <c r="AO75" i="4"/>
  <c r="Z75" i="4"/>
  <c r="N75" i="4"/>
  <c r="B75" i="4"/>
  <c r="AR74" i="4"/>
  <c r="AQ74" i="4"/>
  <c r="AP74" i="4"/>
  <c r="AO74" i="4"/>
  <c r="Z74" i="4"/>
  <c r="B74" i="4"/>
  <c r="AR73" i="4"/>
  <c r="AQ73" i="4"/>
  <c r="AP73" i="4"/>
  <c r="AO73" i="4"/>
  <c r="Z73" i="4"/>
  <c r="B73" i="4"/>
  <c r="AR72" i="4"/>
  <c r="AQ72" i="4"/>
  <c r="AP72" i="4"/>
  <c r="AO72" i="4"/>
  <c r="Z72" i="4"/>
  <c r="B72" i="4"/>
  <c r="AR71" i="4"/>
  <c r="AQ71" i="4"/>
  <c r="AP71" i="4"/>
  <c r="AO71" i="4"/>
  <c r="Z71" i="4"/>
  <c r="N71" i="4"/>
  <c r="B71" i="4"/>
  <c r="AR70" i="4"/>
  <c r="AQ70" i="4"/>
  <c r="AP70" i="4"/>
  <c r="AO70" i="4"/>
  <c r="Z70" i="4"/>
  <c r="B70" i="4"/>
  <c r="AR69" i="4"/>
  <c r="AQ69" i="4"/>
  <c r="AP69" i="4"/>
  <c r="AO69" i="4"/>
  <c r="Z69" i="4"/>
  <c r="N69" i="4"/>
  <c r="N35" i="4" s="1"/>
  <c r="B69" i="4"/>
  <c r="AR68" i="4"/>
  <c r="AQ68" i="4"/>
  <c r="AP68" i="4"/>
  <c r="AO68" i="4"/>
  <c r="Z68" i="4"/>
  <c r="B68" i="4"/>
  <c r="A68" i="4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R67" i="4"/>
  <c r="AQ67" i="4"/>
  <c r="AP67" i="4"/>
  <c r="AO67" i="4"/>
  <c r="Z67" i="4"/>
  <c r="B67" i="4"/>
  <c r="AR66" i="4"/>
  <c r="AQ66" i="4"/>
  <c r="AP66" i="4"/>
  <c r="AO66" i="4"/>
  <c r="Z66" i="4"/>
  <c r="S66" i="4"/>
  <c r="R66" i="4"/>
  <c r="Q66" i="4"/>
  <c r="P66" i="4"/>
  <c r="O66" i="4"/>
  <c r="N66" i="4"/>
  <c r="M66" i="4"/>
  <c r="L66" i="4"/>
  <c r="K66" i="4"/>
  <c r="J66" i="4"/>
  <c r="I66" i="4"/>
  <c r="H66" i="4"/>
  <c r="G66" i="4"/>
  <c r="F66" i="4"/>
  <c r="E66" i="4"/>
  <c r="D66" i="4"/>
  <c r="C66" i="4"/>
  <c r="AR65" i="4"/>
  <c r="AQ65" i="4"/>
  <c r="AP65" i="4"/>
  <c r="AO65" i="4"/>
  <c r="Z65" i="4"/>
  <c r="F65" i="4"/>
  <c r="G65" i="4" s="1"/>
  <c r="H65" i="4" s="1"/>
  <c r="I65" i="4" s="1"/>
  <c r="J65" i="4" s="1"/>
  <c r="K65" i="4" s="1"/>
  <c r="L65" i="4" s="1"/>
  <c r="M65" i="4" s="1"/>
  <c r="N65" i="4" s="1"/>
  <c r="O65" i="4" s="1"/>
  <c r="P65" i="4" s="1"/>
  <c r="Q65" i="4" s="1"/>
  <c r="R65" i="4" s="1"/>
  <c r="S65" i="4" s="1"/>
  <c r="E65" i="4"/>
  <c r="D65" i="4"/>
  <c r="AR64" i="4"/>
  <c r="AQ64" i="4"/>
  <c r="AP64" i="4"/>
  <c r="AO64" i="4"/>
  <c r="Z64" i="4"/>
  <c r="AR63" i="4"/>
  <c r="AQ63" i="4"/>
  <c r="AP63" i="4"/>
  <c r="AO63" i="4"/>
  <c r="Z63" i="4"/>
  <c r="AR62" i="4"/>
  <c r="AQ62" i="4"/>
  <c r="AP62" i="4"/>
  <c r="AO62" i="4"/>
  <c r="Z62" i="4"/>
  <c r="AR61" i="4"/>
  <c r="AQ61" i="4"/>
  <c r="AP61" i="4"/>
  <c r="AO61" i="4"/>
  <c r="Z61" i="4"/>
  <c r="AV60" i="4"/>
  <c r="AW60" i="4" s="1"/>
  <c r="AR60" i="4"/>
  <c r="AQ60" i="4"/>
  <c r="AP60" i="4"/>
  <c r="AO60" i="4"/>
  <c r="Z60" i="4"/>
  <c r="AV59" i="4"/>
  <c r="AW59" i="4" s="1"/>
  <c r="AR59" i="4"/>
  <c r="AQ59" i="4"/>
  <c r="AP59" i="4"/>
  <c r="AO59" i="4"/>
  <c r="Z59" i="4"/>
  <c r="AW58" i="4"/>
  <c r="AV58" i="4"/>
  <c r="AR58" i="4"/>
  <c r="AQ58" i="4"/>
  <c r="AP58" i="4"/>
  <c r="AO58" i="4"/>
  <c r="Z58" i="4"/>
  <c r="AW57" i="4"/>
  <c r="AR57" i="4"/>
  <c r="AQ57" i="4"/>
  <c r="AP57" i="4"/>
  <c r="AO57" i="4"/>
  <c r="Z57" i="4"/>
  <c r="AR56" i="4"/>
  <c r="AQ56" i="4"/>
  <c r="AP56" i="4"/>
  <c r="AO56" i="4"/>
  <c r="Z56" i="4"/>
  <c r="AR55" i="4"/>
  <c r="AQ55" i="4"/>
  <c r="AP55" i="4"/>
  <c r="AO55" i="4"/>
  <c r="Z55" i="4"/>
  <c r="AR54" i="4"/>
  <c r="AQ54" i="4"/>
  <c r="AP54" i="4"/>
  <c r="AO54" i="4"/>
  <c r="Z54" i="4"/>
  <c r="AR53" i="4"/>
  <c r="AQ53" i="4"/>
  <c r="AP53" i="4"/>
  <c r="AO53" i="4"/>
  <c r="Z53" i="4"/>
  <c r="M53" i="4"/>
  <c r="L53" i="4"/>
  <c r="K53" i="4"/>
  <c r="J53" i="4"/>
  <c r="I53" i="4"/>
  <c r="AR52" i="4"/>
  <c r="AQ52" i="4"/>
  <c r="AP52" i="4"/>
  <c r="AO52" i="4"/>
  <c r="Z52" i="4"/>
  <c r="M52" i="4"/>
  <c r="L52" i="4"/>
  <c r="K52" i="4"/>
  <c r="J52" i="4"/>
  <c r="I52" i="4"/>
  <c r="AR51" i="4"/>
  <c r="AQ51" i="4"/>
  <c r="AP51" i="4"/>
  <c r="AO51" i="4"/>
  <c r="Z51" i="4"/>
  <c r="M51" i="4"/>
  <c r="L51" i="4"/>
  <c r="K51" i="4"/>
  <c r="J51" i="4"/>
  <c r="I51" i="4"/>
  <c r="AR50" i="4"/>
  <c r="AQ50" i="4"/>
  <c r="AP50" i="4"/>
  <c r="AO50" i="4"/>
  <c r="Z50" i="4"/>
  <c r="M50" i="4"/>
  <c r="L50" i="4"/>
  <c r="K50" i="4"/>
  <c r="J50" i="4"/>
  <c r="I50" i="4"/>
  <c r="AR49" i="4"/>
  <c r="AQ49" i="4"/>
  <c r="AP49" i="4"/>
  <c r="AO49" i="4"/>
  <c r="Z49" i="4"/>
  <c r="M49" i="4"/>
  <c r="L49" i="4"/>
  <c r="K49" i="4"/>
  <c r="J49" i="4"/>
  <c r="I49" i="4"/>
  <c r="AR48" i="4"/>
  <c r="AQ48" i="4"/>
  <c r="AP48" i="4"/>
  <c r="AO48" i="4"/>
  <c r="Z48" i="4"/>
  <c r="AR47" i="4"/>
  <c r="AQ47" i="4"/>
  <c r="AP47" i="4"/>
  <c r="AO47" i="4"/>
  <c r="Z47" i="4"/>
  <c r="AR46" i="4"/>
  <c r="AQ46" i="4"/>
  <c r="AP46" i="4"/>
  <c r="AO46" i="4"/>
  <c r="Z46" i="4"/>
  <c r="AR45" i="4"/>
  <c r="AQ45" i="4"/>
  <c r="AP45" i="4"/>
  <c r="AO45" i="4"/>
  <c r="Z45" i="4"/>
  <c r="AR44" i="4"/>
  <c r="AQ44" i="4"/>
  <c r="AP44" i="4"/>
  <c r="AO44" i="4"/>
  <c r="Z44" i="4"/>
  <c r="AR43" i="4"/>
  <c r="AQ43" i="4"/>
  <c r="AP43" i="4"/>
  <c r="AO43" i="4"/>
  <c r="Z43" i="4"/>
  <c r="M43" i="4"/>
  <c r="L43" i="4"/>
  <c r="K43" i="4"/>
  <c r="J43" i="4"/>
  <c r="I43" i="4"/>
  <c r="AR42" i="4"/>
  <c r="AQ42" i="4"/>
  <c r="AP42" i="4"/>
  <c r="AO42" i="4"/>
  <c r="Z42" i="4"/>
  <c r="M42" i="4"/>
  <c r="L42" i="4"/>
  <c r="K42" i="4"/>
  <c r="J42" i="4"/>
  <c r="I42" i="4"/>
  <c r="AR41" i="4"/>
  <c r="AQ41" i="4"/>
  <c r="AP41" i="4"/>
  <c r="AO41" i="4"/>
  <c r="Z41" i="4"/>
  <c r="M41" i="4"/>
  <c r="L41" i="4"/>
  <c r="K41" i="4"/>
  <c r="J41" i="4"/>
  <c r="I41" i="4"/>
  <c r="AR40" i="4"/>
  <c r="AQ40" i="4"/>
  <c r="AP40" i="4"/>
  <c r="AO40" i="4"/>
  <c r="Z40" i="4"/>
  <c r="M40" i="4"/>
  <c r="L40" i="4"/>
  <c r="K40" i="4"/>
  <c r="J40" i="4"/>
  <c r="I40" i="4"/>
  <c r="AR39" i="4"/>
  <c r="AQ39" i="4"/>
  <c r="AP39" i="4"/>
  <c r="AO39" i="4"/>
  <c r="Z39" i="4"/>
  <c r="M39" i="4"/>
  <c r="L39" i="4"/>
  <c r="K39" i="4"/>
  <c r="J39" i="4"/>
  <c r="I39" i="4"/>
  <c r="AR38" i="4"/>
  <c r="AQ38" i="4"/>
  <c r="AP38" i="4"/>
  <c r="AO38" i="4"/>
  <c r="Z38" i="4"/>
  <c r="AR37" i="4"/>
  <c r="AQ37" i="4"/>
  <c r="AP37" i="4"/>
  <c r="AO37" i="4"/>
  <c r="Z37" i="4"/>
  <c r="AR36" i="4"/>
  <c r="AQ36" i="4"/>
  <c r="AP36" i="4"/>
  <c r="AO36" i="4"/>
  <c r="Z36" i="4"/>
  <c r="AR35" i="4"/>
  <c r="AQ35" i="4"/>
  <c r="AP35" i="4"/>
  <c r="AO35" i="4"/>
  <c r="Z35" i="4"/>
  <c r="B35" i="4"/>
  <c r="B36" i="4" s="1"/>
  <c r="B37" i="4" s="1"/>
  <c r="B38" i="4" s="1"/>
  <c r="B39" i="4" s="1"/>
  <c r="B40" i="4" s="1"/>
  <c r="B41" i="4" s="1"/>
  <c r="B42" i="4" s="1"/>
  <c r="B43" i="4" s="1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B54" i="4" s="1"/>
  <c r="B55" i="4" s="1"/>
  <c r="B56" i="4" s="1"/>
  <c r="B57" i="4" s="1"/>
  <c r="B58" i="4" s="1"/>
  <c r="AR34" i="4"/>
  <c r="AQ34" i="4"/>
  <c r="AP34" i="4"/>
  <c r="AO34" i="4"/>
  <c r="Z34" i="4"/>
  <c r="B34" i="4"/>
  <c r="AR33" i="4"/>
  <c r="AQ33" i="4"/>
  <c r="AP33" i="4"/>
  <c r="AO33" i="4"/>
  <c r="Z33" i="4"/>
  <c r="AR32" i="4"/>
  <c r="AQ32" i="4"/>
  <c r="AP32" i="4"/>
  <c r="AO32" i="4"/>
  <c r="Z32" i="4"/>
  <c r="D32" i="4"/>
  <c r="E32" i="4" s="1"/>
  <c r="F32" i="4" s="1"/>
  <c r="G32" i="4" s="1"/>
  <c r="H32" i="4" s="1"/>
  <c r="I32" i="4" s="1"/>
  <c r="J32" i="4" s="1"/>
  <c r="K32" i="4" s="1"/>
  <c r="L32" i="4" s="1"/>
  <c r="M32" i="4" s="1"/>
  <c r="N32" i="4" s="1"/>
  <c r="O32" i="4" s="1"/>
  <c r="P32" i="4" s="1"/>
  <c r="Q32" i="4" s="1"/>
  <c r="R32" i="4" s="1"/>
  <c r="S32" i="4" s="1"/>
  <c r="AR31" i="4"/>
  <c r="AQ31" i="4"/>
  <c r="AP31" i="4"/>
  <c r="AO31" i="4"/>
  <c r="Z31" i="4"/>
  <c r="AR30" i="4"/>
  <c r="AQ30" i="4"/>
  <c r="AP30" i="4"/>
  <c r="AO30" i="4"/>
  <c r="Z30" i="4"/>
  <c r="AR29" i="4"/>
  <c r="AQ29" i="4"/>
  <c r="AP29" i="4"/>
  <c r="AO29" i="4"/>
  <c r="Z29" i="4"/>
  <c r="AR28" i="4"/>
  <c r="AQ28" i="4"/>
  <c r="AP28" i="4"/>
  <c r="AO28" i="4"/>
  <c r="Z28" i="4"/>
  <c r="AR27" i="4"/>
  <c r="AQ27" i="4"/>
  <c r="AP27" i="4"/>
  <c r="AO27" i="4"/>
  <c r="Z27" i="4"/>
  <c r="AR26" i="4"/>
  <c r="AQ26" i="4"/>
  <c r="AP26" i="4"/>
  <c r="AO26" i="4"/>
  <c r="Z26" i="4"/>
  <c r="BP25" i="4"/>
  <c r="AR25" i="4"/>
  <c r="AQ25" i="4"/>
  <c r="AP25" i="4"/>
  <c r="AO25" i="4"/>
  <c r="Z25" i="4"/>
  <c r="BP24" i="4"/>
  <c r="AR24" i="4"/>
  <c r="AQ24" i="4"/>
  <c r="AP24" i="4"/>
  <c r="AO24" i="4"/>
  <c r="Z24" i="4"/>
  <c r="BP23" i="4"/>
  <c r="AR23" i="4"/>
  <c r="AQ23" i="4"/>
  <c r="AP23" i="4"/>
  <c r="AO23" i="4"/>
  <c r="Z23" i="4"/>
  <c r="BP22" i="4"/>
  <c r="AR22" i="4"/>
  <c r="AQ22" i="4"/>
  <c r="AP22" i="4"/>
  <c r="AO22" i="4"/>
  <c r="Z22" i="4"/>
  <c r="BP21" i="4"/>
  <c r="AR21" i="4"/>
  <c r="AQ21" i="4"/>
  <c r="AP21" i="4"/>
  <c r="AO21" i="4"/>
  <c r="Z21" i="4"/>
  <c r="BP20" i="4"/>
  <c r="AR20" i="4"/>
  <c r="AQ20" i="4"/>
  <c r="AP20" i="4"/>
  <c r="AO20" i="4"/>
  <c r="Z20" i="4"/>
  <c r="BP19" i="4"/>
  <c r="AR19" i="4"/>
  <c r="AQ19" i="4"/>
  <c r="AP19" i="4"/>
  <c r="AO19" i="4"/>
  <c r="Z19" i="4"/>
  <c r="BP18" i="4"/>
  <c r="AR18" i="4"/>
  <c r="AQ18" i="4"/>
  <c r="AP18" i="4"/>
  <c r="AO18" i="4"/>
  <c r="Z18" i="4"/>
  <c r="BP17" i="4"/>
  <c r="AR17" i="4"/>
  <c r="AQ17" i="4"/>
  <c r="AP17" i="4"/>
  <c r="AO17" i="4"/>
  <c r="Z17" i="4"/>
  <c r="BP16" i="4"/>
  <c r="AR16" i="4"/>
  <c r="AQ16" i="4"/>
  <c r="AP16" i="4"/>
  <c r="AO16" i="4"/>
  <c r="Z16" i="4"/>
  <c r="BP15" i="4"/>
  <c r="AR15" i="4"/>
  <c r="AQ15" i="4"/>
  <c r="AP15" i="4"/>
  <c r="AO15" i="4"/>
  <c r="Z15" i="4"/>
  <c r="BP14" i="4"/>
  <c r="AR14" i="4"/>
  <c r="AQ14" i="4"/>
  <c r="AP14" i="4"/>
  <c r="AO14" i="4"/>
  <c r="Z14" i="4"/>
  <c r="BP13" i="4"/>
  <c r="AR13" i="4"/>
  <c r="AQ13" i="4"/>
  <c r="AP13" i="4"/>
  <c r="AO13" i="4"/>
  <c r="Z13" i="4"/>
  <c r="BP12" i="4"/>
  <c r="AR12" i="4"/>
  <c r="AQ12" i="4"/>
  <c r="AP12" i="4"/>
  <c r="AO12" i="4"/>
  <c r="Z12" i="4"/>
  <c r="BP11" i="4"/>
  <c r="AR11" i="4"/>
  <c r="AQ11" i="4"/>
  <c r="AP11" i="4"/>
  <c r="AO11" i="4"/>
  <c r="Z11" i="4"/>
  <c r="BP10" i="4"/>
  <c r="AR10" i="4"/>
  <c r="AQ10" i="4"/>
  <c r="AP10" i="4"/>
  <c r="AO10" i="4"/>
  <c r="Z10" i="4"/>
  <c r="BP9" i="4"/>
  <c r="AR9" i="4"/>
  <c r="AQ9" i="4"/>
  <c r="AP9" i="4"/>
  <c r="AO9" i="4"/>
  <c r="Z9" i="4"/>
  <c r="BP8" i="4"/>
  <c r="AW8" i="4"/>
  <c r="AX8" i="4" s="1"/>
  <c r="AU8" i="4"/>
  <c r="AR8" i="4"/>
  <c r="AQ8" i="4"/>
  <c r="AP8" i="4"/>
  <c r="AO8" i="4"/>
  <c r="Z8" i="4"/>
  <c r="BP7" i="4"/>
  <c r="AW7" i="4"/>
  <c r="AX7" i="4" s="1"/>
  <c r="AU7" i="4"/>
  <c r="AV8" i="4" s="1"/>
  <c r="AR7" i="4"/>
  <c r="AQ7" i="4"/>
  <c r="AP7" i="4"/>
  <c r="AO7" i="4"/>
  <c r="Z7" i="4"/>
  <c r="BP6" i="4"/>
  <c r="AW6" i="4"/>
  <c r="AV6" i="4"/>
  <c r="AU6" i="4"/>
  <c r="AR6" i="4"/>
  <c r="AQ6" i="4"/>
  <c r="AP6" i="4"/>
  <c r="AO6" i="4"/>
  <c r="Z6" i="4"/>
  <c r="B6" i="4"/>
  <c r="B7" i="4" s="1"/>
  <c r="B8" i="4" s="1"/>
  <c r="B9" i="4" s="1"/>
  <c r="B10" i="4" s="1"/>
  <c r="B11" i="4" s="1"/>
  <c r="B12" i="4" s="1"/>
  <c r="B13" i="4" s="1"/>
  <c r="B14" i="4" s="1"/>
  <c r="B15" i="4" s="1"/>
  <c r="B16" i="4" s="1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27" i="4" s="1"/>
  <c r="B28" i="4" s="1"/>
  <c r="B29" i="4" s="1"/>
  <c r="B30" i="4" s="1"/>
  <c r="BP5" i="4"/>
  <c r="AY5" i="4"/>
  <c r="AY6" i="4" s="1"/>
  <c r="AY7" i="4" s="1"/>
  <c r="AY8" i="4" s="1"/>
  <c r="AW5" i="4"/>
  <c r="AX5" i="4" s="1"/>
  <c r="AU5" i="4"/>
  <c r="AV5" i="4" s="1"/>
  <c r="AR5" i="4"/>
  <c r="AQ5" i="4"/>
  <c r="AP5" i="4"/>
  <c r="AO5" i="4"/>
  <c r="Z5" i="4"/>
  <c r="B5" i="4"/>
  <c r="BP4" i="4"/>
  <c r="AZ4" i="4"/>
  <c r="AZ5" i="4" s="1"/>
  <c r="AZ6" i="4" s="1"/>
  <c r="AZ7" i="4" s="1"/>
  <c r="AZ8" i="4" s="1"/>
  <c r="AW4" i="4"/>
  <c r="AX6" i="4" s="1"/>
  <c r="AU4" i="4"/>
  <c r="AV4" i="4" s="1"/>
  <c r="AR4" i="4"/>
  <c r="AQ4" i="4"/>
  <c r="AP4" i="4"/>
  <c r="AO4" i="4"/>
  <c r="Z4" i="4"/>
  <c r="N37" i="4" s="1"/>
  <c r="AT3" i="4"/>
  <c r="AN2" i="4"/>
  <c r="AH2" i="4"/>
  <c r="AH1" i="4"/>
  <c r="Z173" i="3"/>
  <c r="Z172" i="3"/>
  <c r="Z171" i="3"/>
  <c r="Z170" i="3"/>
  <c r="Z169" i="3"/>
  <c r="Z168" i="3"/>
  <c r="Z167" i="3"/>
  <c r="Z166" i="3"/>
  <c r="Z165" i="3"/>
  <c r="Z164" i="3"/>
  <c r="Z163" i="3"/>
  <c r="Z162" i="3"/>
  <c r="Z161" i="3"/>
  <c r="Z160" i="3"/>
  <c r="Z159" i="3"/>
  <c r="Z158" i="3"/>
  <c r="Z157" i="3"/>
  <c r="Z156" i="3"/>
  <c r="Z155" i="3"/>
  <c r="Z154" i="3"/>
  <c r="Z153" i="3"/>
  <c r="Z152" i="3"/>
  <c r="Z151" i="3"/>
  <c r="Z150" i="3"/>
  <c r="Z149" i="3"/>
  <c r="Z148" i="3"/>
  <c r="Z147" i="3"/>
  <c r="Z146" i="3"/>
  <c r="Z145" i="3"/>
  <c r="Z144" i="3"/>
  <c r="Z143" i="3"/>
  <c r="Z142" i="3"/>
  <c r="Z141" i="3"/>
  <c r="Z140" i="3"/>
  <c r="Z139" i="3"/>
  <c r="Z138" i="3"/>
  <c r="Z137" i="3"/>
  <c r="Z136" i="3"/>
  <c r="Z135" i="3"/>
  <c r="Z134" i="3"/>
  <c r="Z133" i="3"/>
  <c r="Z132" i="3"/>
  <c r="Z131" i="3"/>
  <c r="Z130" i="3"/>
  <c r="Z129" i="3"/>
  <c r="Z128" i="3"/>
  <c r="Z127" i="3"/>
  <c r="Z126" i="3"/>
  <c r="Z125" i="3"/>
  <c r="Z124" i="3"/>
  <c r="Z123" i="3"/>
  <c r="Z122" i="3"/>
  <c r="Z121" i="3"/>
  <c r="Z120" i="3"/>
  <c r="Z119" i="3"/>
  <c r="Z118" i="3"/>
  <c r="Z117" i="3"/>
  <c r="Z116" i="3"/>
  <c r="Z115" i="3"/>
  <c r="Z114" i="3"/>
  <c r="Z113" i="3"/>
  <c r="Z112" i="3"/>
  <c r="Z111" i="3"/>
  <c r="Z110" i="3"/>
  <c r="Z109" i="3"/>
  <c r="Z108" i="3"/>
  <c r="Z107" i="3"/>
  <c r="Z106" i="3"/>
  <c r="Z105" i="3"/>
  <c r="Z104" i="3"/>
  <c r="Z103" i="3"/>
  <c r="Z102" i="3"/>
  <c r="Z101" i="3"/>
  <c r="Z100" i="3"/>
  <c r="Z99" i="3"/>
  <c r="Z98" i="3"/>
  <c r="Z97" i="3"/>
  <c r="Z96" i="3"/>
  <c r="Z95" i="3"/>
  <c r="Z94" i="3"/>
  <c r="Z93" i="3"/>
  <c r="Z92" i="3"/>
  <c r="Z91" i="3"/>
  <c r="Z90" i="3"/>
  <c r="Z89" i="3"/>
  <c r="Z88" i="3"/>
  <c r="Z87" i="3"/>
  <c r="Z86" i="3"/>
  <c r="Z85" i="3"/>
  <c r="Z84" i="3"/>
  <c r="Z83" i="3"/>
  <c r="Z82" i="3"/>
  <c r="Z81" i="3"/>
  <c r="Z80" i="3"/>
  <c r="Z79" i="3"/>
  <c r="Z78" i="3"/>
  <c r="Z77" i="3"/>
  <c r="Z76" i="3"/>
  <c r="Z75" i="3"/>
  <c r="Z74" i="3"/>
  <c r="Z73" i="3"/>
  <c r="Z72" i="3"/>
  <c r="Z71" i="3"/>
  <c r="Z70" i="3"/>
  <c r="Z69" i="3"/>
  <c r="Z68" i="3"/>
  <c r="Z67" i="3"/>
  <c r="Z66" i="3"/>
  <c r="Z65" i="3"/>
  <c r="Z64" i="3"/>
  <c r="Z63" i="3"/>
  <c r="Z62" i="3"/>
  <c r="Z61" i="3"/>
  <c r="AR60" i="3"/>
  <c r="AQ60" i="3"/>
  <c r="AP60" i="3"/>
  <c r="AO60" i="3"/>
  <c r="Z60" i="3"/>
  <c r="AR59" i="3"/>
  <c r="AQ59" i="3"/>
  <c r="AP59" i="3"/>
  <c r="AO59" i="3"/>
  <c r="Z59" i="3"/>
  <c r="P59" i="3"/>
  <c r="O59" i="3"/>
  <c r="D59" i="3"/>
  <c r="C59" i="3"/>
  <c r="B59" i="3"/>
  <c r="N59" i="3" s="1"/>
  <c r="AR58" i="3"/>
  <c r="AQ58" i="3"/>
  <c r="AP58" i="3"/>
  <c r="AO58" i="3"/>
  <c r="Z58" i="3"/>
  <c r="Q58" i="3"/>
  <c r="P58" i="3"/>
  <c r="I58" i="3"/>
  <c r="E58" i="3"/>
  <c r="D58" i="3"/>
  <c r="B58" i="3"/>
  <c r="N58" i="3" s="1"/>
  <c r="AR57" i="3"/>
  <c r="AQ57" i="3"/>
  <c r="AP57" i="3"/>
  <c r="AO57" i="3"/>
  <c r="Z57" i="3"/>
  <c r="R57" i="3"/>
  <c r="Q57" i="3"/>
  <c r="J57" i="3"/>
  <c r="F57" i="3"/>
  <c r="E57" i="3"/>
  <c r="B57" i="3"/>
  <c r="O57" i="3" s="1"/>
  <c r="AR56" i="3"/>
  <c r="AQ56" i="3"/>
  <c r="AP56" i="3"/>
  <c r="AO56" i="3"/>
  <c r="Z56" i="3"/>
  <c r="S56" i="3"/>
  <c r="R56" i="3"/>
  <c r="K56" i="3"/>
  <c r="G56" i="3"/>
  <c r="F56" i="3"/>
  <c r="B56" i="3"/>
  <c r="N56" i="3" s="1"/>
  <c r="AR55" i="3"/>
  <c r="AQ55" i="3"/>
  <c r="AP55" i="3"/>
  <c r="AO55" i="3"/>
  <c r="Z55" i="3"/>
  <c r="B55" i="3"/>
  <c r="R55" i="3" s="1"/>
  <c r="AR54" i="3"/>
  <c r="AQ54" i="3"/>
  <c r="AP54" i="3"/>
  <c r="AO54" i="3"/>
  <c r="Z54" i="3"/>
  <c r="M54" i="3"/>
  <c r="K54" i="3"/>
  <c r="I54" i="3"/>
  <c r="B54" i="3"/>
  <c r="R54" i="3" s="1"/>
  <c r="AR53" i="3"/>
  <c r="AQ53" i="3"/>
  <c r="AP53" i="3"/>
  <c r="AO53" i="3"/>
  <c r="Z53" i="3"/>
  <c r="J53" i="3"/>
  <c r="B53" i="3"/>
  <c r="AR52" i="3"/>
  <c r="AQ52" i="3"/>
  <c r="AP52" i="3"/>
  <c r="AO52" i="3"/>
  <c r="Z52" i="3"/>
  <c r="O52" i="3"/>
  <c r="M52" i="3"/>
  <c r="K52" i="3"/>
  <c r="J52" i="3"/>
  <c r="C52" i="3"/>
  <c r="B52" i="3"/>
  <c r="AR51" i="3"/>
  <c r="AQ51" i="3"/>
  <c r="AP51" i="3"/>
  <c r="AO51" i="3"/>
  <c r="Z51" i="3"/>
  <c r="P51" i="3"/>
  <c r="L51" i="3"/>
  <c r="K51" i="3"/>
  <c r="D51" i="3"/>
  <c r="B51" i="3"/>
  <c r="J51" i="3" s="1"/>
  <c r="AR50" i="3"/>
  <c r="AQ50" i="3"/>
  <c r="AP50" i="3"/>
  <c r="AO50" i="3"/>
  <c r="Z50" i="3"/>
  <c r="Q50" i="3"/>
  <c r="O50" i="3"/>
  <c r="M50" i="3"/>
  <c r="K50" i="3"/>
  <c r="E50" i="3"/>
  <c r="C50" i="3"/>
  <c r="B50" i="3"/>
  <c r="J50" i="3" s="1"/>
  <c r="AR49" i="3"/>
  <c r="AQ49" i="3"/>
  <c r="AP49" i="3"/>
  <c r="AO49" i="3"/>
  <c r="Z49" i="3"/>
  <c r="B49" i="3"/>
  <c r="AR48" i="3"/>
  <c r="AQ48" i="3"/>
  <c r="AP48" i="3"/>
  <c r="AO48" i="3"/>
  <c r="Z48" i="3"/>
  <c r="S48" i="3"/>
  <c r="O48" i="3"/>
  <c r="G48" i="3"/>
  <c r="C48" i="3"/>
  <c r="B48" i="3"/>
  <c r="M48" i="3" s="1"/>
  <c r="AR47" i="3"/>
  <c r="AQ47" i="3"/>
  <c r="AP47" i="3"/>
  <c r="AO47" i="3"/>
  <c r="Z47" i="3"/>
  <c r="P47" i="3"/>
  <c r="P27" i="3" s="1"/>
  <c r="O47" i="3"/>
  <c r="D47" i="3"/>
  <c r="C47" i="3"/>
  <c r="B47" i="3"/>
  <c r="N47" i="3" s="1"/>
  <c r="AR46" i="3"/>
  <c r="AQ46" i="3"/>
  <c r="AP46" i="3"/>
  <c r="AO46" i="3"/>
  <c r="Z46" i="3"/>
  <c r="Q46" i="3"/>
  <c r="P46" i="3"/>
  <c r="O46" i="3"/>
  <c r="M46" i="3"/>
  <c r="K46" i="3"/>
  <c r="I46" i="3"/>
  <c r="E46" i="3"/>
  <c r="D46" i="3"/>
  <c r="C46" i="3"/>
  <c r="B46" i="3"/>
  <c r="N46" i="3" s="1"/>
  <c r="AR45" i="3"/>
  <c r="AQ45" i="3"/>
  <c r="AP45" i="3"/>
  <c r="AO45" i="3"/>
  <c r="Z45" i="3"/>
  <c r="R45" i="3"/>
  <c r="Q45" i="3"/>
  <c r="P45" i="3"/>
  <c r="J45" i="3"/>
  <c r="F45" i="3"/>
  <c r="E45" i="3"/>
  <c r="D45" i="3"/>
  <c r="B45" i="3"/>
  <c r="O45" i="3" s="1"/>
  <c r="AR44" i="3"/>
  <c r="AQ44" i="3"/>
  <c r="AP44" i="3"/>
  <c r="AO44" i="3"/>
  <c r="Z44" i="3"/>
  <c r="S44" i="3"/>
  <c r="R44" i="3"/>
  <c r="Q44" i="3"/>
  <c r="O44" i="3"/>
  <c r="M44" i="3"/>
  <c r="K44" i="3"/>
  <c r="I44" i="3"/>
  <c r="G44" i="3"/>
  <c r="F44" i="3"/>
  <c r="E44" i="3"/>
  <c r="C44" i="3"/>
  <c r="B44" i="3"/>
  <c r="N44" i="3" s="1"/>
  <c r="A44" i="3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R43" i="3"/>
  <c r="AQ43" i="3"/>
  <c r="AP43" i="3"/>
  <c r="AO43" i="3"/>
  <c r="Z43" i="3"/>
  <c r="H43" i="3"/>
  <c r="B43" i="3"/>
  <c r="Q43" i="3" s="1"/>
  <c r="AR42" i="3"/>
  <c r="AQ42" i="3"/>
  <c r="AP42" i="3"/>
  <c r="AO42" i="3"/>
  <c r="Z42" i="3"/>
  <c r="S42" i="3"/>
  <c r="S54" i="3" s="1"/>
  <c r="R42" i="3"/>
  <c r="R43" i="3" s="1"/>
  <c r="Q42" i="3"/>
  <c r="Q56" i="3" s="1"/>
  <c r="P42" i="3"/>
  <c r="P57" i="3" s="1"/>
  <c r="O42" i="3"/>
  <c r="O58" i="3" s="1"/>
  <c r="N42" i="3"/>
  <c r="M42" i="3"/>
  <c r="M58" i="3" s="1"/>
  <c r="L42" i="3"/>
  <c r="L43" i="3" s="1"/>
  <c r="K42" i="3"/>
  <c r="K58" i="3" s="1"/>
  <c r="J42" i="3"/>
  <c r="J58" i="3" s="1"/>
  <c r="I42" i="3"/>
  <c r="I52" i="3" s="1"/>
  <c r="H42" i="3"/>
  <c r="G42" i="3"/>
  <c r="G54" i="3" s="1"/>
  <c r="F42" i="3"/>
  <c r="F43" i="3" s="1"/>
  <c r="E42" i="3"/>
  <c r="E56" i="3" s="1"/>
  <c r="D42" i="3"/>
  <c r="D57" i="3" s="1"/>
  <c r="C42" i="3"/>
  <c r="C58" i="3" s="1"/>
  <c r="AV41" i="3"/>
  <c r="AW41" i="3" s="1"/>
  <c r="AR41" i="3"/>
  <c r="AQ41" i="3"/>
  <c r="AP41" i="3"/>
  <c r="AO41" i="3"/>
  <c r="Z41" i="3"/>
  <c r="I41" i="3"/>
  <c r="J41" i="3" s="1"/>
  <c r="K41" i="3" s="1"/>
  <c r="L41" i="3" s="1"/>
  <c r="M41" i="3" s="1"/>
  <c r="N41" i="3" s="1"/>
  <c r="O41" i="3" s="1"/>
  <c r="P41" i="3" s="1"/>
  <c r="Q41" i="3" s="1"/>
  <c r="R41" i="3" s="1"/>
  <c r="S41" i="3" s="1"/>
  <c r="E41" i="3"/>
  <c r="F41" i="3" s="1"/>
  <c r="G41" i="3" s="1"/>
  <c r="H41" i="3" s="1"/>
  <c r="D41" i="3"/>
  <c r="AV40" i="3"/>
  <c r="AW40" i="3" s="1"/>
  <c r="AR40" i="3"/>
  <c r="AQ40" i="3"/>
  <c r="AP40" i="3"/>
  <c r="AO40" i="3"/>
  <c r="Z40" i="3"/>
  <c r="AV39" i="3"/>
  <c r="AW39" i="3" s="1"/>
  <c r="AR39" i="3"/>
  <c r="AQ39" i="3"/>
  <c r="AP39" i="3"/>
  <c r="AO39" i="3"/>
  <c r="Z39" i="3"/>
  <c r="AW38" i="3"/>
  <c r="AR38" i="3"/>
  <c r="AQ38" i="3"/>
  <c r="AP38" i="3"/>
  <c r="AO38" i="3"/>
  <c r="Z38" i="3"/>
  <c r="AR37" i="3"/>
  <c r="AQ37" i="3"/>
  <c r="AP37" i="3"/>
  <c r="AO37" i="3"/>
  <c r="Z37" i="3"/>
  <c r="AR36" i="3"/>
  <c r="AQ36" i="3"/>
  <c r="AP36" i="3"/>
  <c r="AO36" i="3"/>
  <c r="Z36" i="3"/>
  <c r="AR35" i="3"/>
  <c r="AQ35" i="3"/>
  <c r="AP35" i="3"/>
  <c r="AO35" i="3"/>
  <c r="Z35" i="3"/>
  <c r="AR34" i="3"/>
  <c r="AQ34" i="3"/>
  <c r="AP34" i="3"/>
  <c r="AO34" i="3"/>
  <c r="Z34" i="3"/>
  <c r="AR33" i="3"/>
  <c r="AQ33" i="3"/>
  <c r="AP33" i="3"/>
  <c r="AO33" i="3"/>
  <c r="Z33" i="3"/>
  <c r="M33" i="3"/>
  <c r="L33" i="3"/>
  <c r="K33" i="3"/>
  <c r="J33" i="3"/>
  <c r="I33" i="3"/>
  <c r="AR32" i="3"/>
  <c r="AQ32" i="3"/>
  <c r="AP32" i="3"/>
  <c r="AO32" i="3"/>
  <c r="Z32" i="3"/>
  <c r="M32" i="3"/>
  <c r="L32" i="3"/>
  <c r="K32" i="3"/>
  <c r="J32" i="3"/>
  <c r="I32" i="3"/>
  <c r="AR31" i="3"/>
  <c r="AQ31" i="3"/>
  <c r="AP31" i="3"/>
  <c r="AO31" i="3"/>
  <c r="Z31" i="3"/>
  <c r="M31" i="3"/>
  <c r="L31" i="3"/>
  <c r="K31" i="3"/>
  <c r="J31" i="3"/>
  <c r="I31" i="3"/>
  <c r="AR30" i="3"/>
  <c r="AQ30" i="3"/>
  <c r="AP30" i="3"/>
  <c r="AO30" i="3"/>
  <c r="Z30" i="3"/>
  <c r="M30" i="3"/>
  <c r="L30" i="3"/>
  <c r="K30" i="3"/>
  <c r="J30" i="3"/>
  <c r="I30" i="3"/>
  <c r="AR29" i="3"/>
  <c r="AQ29" i="3"/>
  <c r="AP29" i="3"/>
  <c r="AO29" i="3"/>
  <c r="Z29" i="3"/>
  <c r="M29" i="3"/>
  <c r="L29" i="3"/>
  <c r="K29" i="3"/>
  <c r="J29" i="3"/>
  <c r="I29" i="3"/>
  <c r="AR28" i="3"/>
  <c r="AQ28" i="3"/>
  <c r="AP28" i="3"/>
  <c r="AO28" i="3"/>
  <c r="Z28" i="3"/>
  <c r="AR27" i="3"/>
  <c r="AQ27" i="3"/>
  <c r="AP27" i="3"/>
  <c r="AO27" i="3"/>
  <c r="Z27" i="3"/>
  <c r="AR26" i="3"/>
  <c r="AQ26" i="3"/>
  <c r="AP26" i="3"/>
  <c r="AO26" i="3"/>
  <c r="Z26" i="3"/>
  <c r="AR25" i="3"/>
  <c r="AQ25" i="3"/>
  <c r="AP25" i="3"/>
  <c r="AO25" i="3"/>
  <c r="Z25" i="3"/>
  <c r="AR24" i="3"/>
  <c r="AQ24" i="3"/>
  <c r="AP24" i="3"/>
  <c r="AO24" i="3"/>
  <c r="Z24" i="3"/>
  <c r="B24" i="3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AR23" i="3"/>
  <c r="AQ23" i="3"/>
  <c r="AP23" i="3"/>
  <c r="AO23" i="3"/>
  <c r="Z23" i="3"/>
  <c r="AR22" i="3"/>
  <c r="AQ22" i="3"/>
  <c r="AP22" i="3"/>
  <c r="AO22" i="3"/>
  <c r="Z22" i="3"/>
  <c r="E22" i="3"/>
  <c r="F22" i="3" s="1"/>
  <c r="G22" i="3" s="1"/>
  <c r="H22" i="3" s="1"/>
  <c r="I22" i="3" s="1"/>
  <c r="J22" i="3" s="1"/>
  <c r="K22" i="3" s="1"/>
  <c r="L22" i="3" s="1"/>
  <c r="M22" i="3" s="1"/>
  <c r="N22" i="3" s="1"/>
  <c r="O22" i="3" s="1"/>
  <c r="P22" i="3" s="1"/>
  <c r="Q22" i="3" s="1"/>
  <c r="R22" i="3" s="1"/>
  <c r="S22" i="3" s="1"/>
  <c r="D22" i="3"/>
  <c r="AR21" i="3"/>
  <c r="AQ21" i="3"/>
  <c r="AP21" i="3"/>
  <c r="AO21" i="3"/>
  <c r="Z21" i="3"/>
  <c r="AR20" i="3"/>
  <c r="AQ20" i="3"/>
  <c r="AP20" i="3"/>
  <c r="AO20" i="3"/>
  <c r="Z20" i="3"/>
  <c r="AR19" i="3"/>
  <c r="AQ19" i="3"/>
  <c r="AP19" i="3"/>
  <c r="AO19" i="3"/>
  <c r="Z19" i="3"/>
  <c r="AR18" i="3"/>
  <c r="AQ18" i="3"/>
  <c r="AP18" i="3"/>
  <c r="AO18" i="3"/>
  <c r="Z18" i="3"/>
  <c r="AR17" i="3"/>
  <c r="AQ17" i="3"/>
  <c r="AP17" i="3"/>
  <c r="AO17" i="3"/>
  <c r="Z17" i="3"/>
  <c r="AR16" i="3"/>
  <c r="AQ16" i="3"/>
  <c r="AP16" i="3"/>
  <c r="AO16" i="3"/>
  <c r="Z16" i="3"/>
  <c r="AR15" i="3"/>
  <c r="AQ15" i="3"/>
  <c r="AP15" i="3"/>
  <c r="AO15" i="3"/>
  <c r="Z15" i="3"/>
  <c r="AR14" i="3"/>
  <c r="AQ14" i="3"/>
  <c r="AP14" i="3"/>
  <c r="AO14" i="3"/>
  <c r="Z14" i="3"/>
  <c r="AR13" i="3"/>
  <c r="AQ13" i="3"/>
  <c r="AP13" i="3"/>
  <c r="AO13" i="3"/>
  <c r="Z13" i="3"/>
  <c r="AR12" i="3"/>
  <c r="AQ12" i="3"/>
  <c r="AP12" i="3"/>
  <c r="AO12" i="3"/>
  <c r="Z12" i="3"/>
  <c r="AR11" i="3"/>
  <c r="AQ11" i="3"/>
  <c r="AP11" i="3"/>
  <c r="AO11" i="3"/>
  <c r="Z11" i="3"/>
  <c r="AR10" i="3"/>
  <c r="AQ10" i="3"/>
  <c r="AP10" i="3"/>
  <c r="AO10" i="3"/>
  <c r="Z10" i="3"/>
  <c r="BB9" i="3"/>
  <c r="BB10" i="3" s="1"/>
  <c r="BB11" i="3" s="1"/>
  <c r="BB12" i="3" s="1"/>
  <c r="BB13" i="3" s="1"/>
  <c r="BB14" i="3" s="1"/>
  <c r="BB15" i="3" s="1"/>
  <c r="BB16" i="3" s="1"/>
  <c r="BB17" i="3" s="1"/>
  <c r="BB18" i="3" s="1"/>
  <c r="BB19" i="3" s="1"/>
  <c r="BB20" i="3" s="1"/>
  <c r="BB21" i="3" s="1"/>
  <c r="BB22" i="3" s="1"/>
  <c r="BB23" i="3" s="1"/>
  <c r="BB24" i="3" s="1"/>
  <c r="BB25" i="3" s="1"/>
  <c r="BB26" i="3" s="1"/>
  <c r="BB27" i="3" s="1"/>
  <c r="BB28" i="3" s="1"/>
  <c r="BB29" i="3" s="1"/>
  <c r="BB30" i="3" s="1"/>
  <c r="BB31" i="3" s="1"/>
  <c r="BB32" i="3" s="1"/>
  <c r="BB33" i="3" s="1"/>
  <c r="BB34" i="3" s="1"/>
  <c r="BB35" i="3" s="1"/>
  <c r="BB36" i="3" s="1"/>
  <c r="BB37" i="3" s="1"/>
  <c r="BB38" i="3" s="1"/>
  <c r="BB39" i="3" s="1"/>
  <c r="BB40" i="3" s="1"/>
  <c r="BB41" i="3" s="1"/>
  <c r="BB42" i="3" s="1"/>
  <c r="BB43" i="3" s="1"/>
  <c r="BB44" i="3" s="1"/>
  <c r="BB45" i="3" s="1"/>
  <c r="BB46" i="3" s="1"/>
  <c r="BB47" i="3" s="1"/>
  <c r="BB48" i="3" s="1"/>
  <c r="BB49" i="3" s="1"/>
  <c r="BB50" i="3" s="1"/>
  <c r="BB51" i="3" s="1"/>
  <c r="BB52" i="3" s="1"/>
  <c r="BB53" i="3" s="1"/>
  <c r="BB54" i="3" s="1"/>
  <c r="BB55" i="3" s="1"/>
  <c r="BB56" i="3" s="1"/>
  <c r="BB57" i="3" s="1"/>
  <c r="BB58" i="3" s="1"/>
  <c r="BB59" i="3" s="1"/>
  <c r="BB60" i="3" s="1"/>
  <c r="BB61" i="3" s="1"/>
  <c r="BB62" i="3" s="1"/>
  <c r="BB63" i="3" s="1"/>
  <c r="BB64" i="3" s="1"/>
  <c r="BB65" i="3" s="1"/>
  <c r="BB66" i="3" s="1"/>
  <c r="BB67" i="3" s="1"/>
  <c r="BB68" i="3" s="1"/>
  <c r="BB69" i="3" s="1"/>
  <c r="BB70" i="3" s="1"/>
  <c r="BB71" i="3" s="1"/>
  <c r="BB72" i="3" s="1"/>
  <c r="BB73" i="3" s="1"/>
  <c r="BB74" i="3" s="1"/>
  <c r="BB75" i="3" s="1"/>
  <c r="BB76" i="3" s="1"/>
  <c r="BB77" i="3" s="1"/>
  <c r="BB78" i="3" s="1"/>
  <c r="BB79" i="3" s="1"/>
  <c r="BB80" i="3" s="1"/>
  <c r="BB81" i="3" s="1"/>
  <c r="BB82" i="3" s="1"/>
  <c r="BB83" i="3" s="1"/>
  <c r="BB84" i="3" s="1"/>
  <c r="BB85" i="3" s="1"/>
  <c r="BB86" i="3" s="1"/>
  <c r="BB87" i="3" s="1"/>
  <c r="BB88" i="3" s="1"/>
  <c r="BB89" i="3" s="1"/>
  <c r="BB90" i="3" s="1"/>
  <c r="BB91" i="3" s="1"/>
  <c r="BB92" i="3" s="1"/>
  <c r="BB93" i="3" s="1"/>
  <c r="BB94" i="3" s="1"/>
  <c r="BB95" i="3" s="1"/>
  <c r="BB96" i="3" s="1"/>
  <c r="BB97" i="3" s="1"/>
  <c r="BB98" i="3" s="1"/>
  <c r="BB99" i="3" s="1"/>
  <c r="BB100" i="3" s="1"/>
  <c r="BB101" i="3" s="1"/>
  <c r="BB102" i="3" s="1"/>
  <c r="BB103" i="3" s="1"/>
  <c r="BB104" i="3" s="1"/>
  <c r="BB105" i="3" s="1"/>
  <c r="BB106" i="3" s="1"/>
  <c r="BB107" i="3" s="1"/>
  <c r="BB108" i="3" s="1"/>
  <c r="BB109" i="3" s="1"/>
  <c r="BB110" i="3" s="1"/>
  <c r="BB111" i="3" s="1"/>
  <c r="BB112" i="3" s="1"/>
  <c r="BB113" i="3" s="1"/>
  <c r="BB114" i="3" s="1"/>
  <c r="BB115" i="3" s="1"/>
  <c r="BB116" i="3" s="1"/>
  <c r="BB117" i="3" s="1"/>
  <c r="BB118" i="3" s="1"/>
  <c r="BB119" i="3" s="1"/>
  <c r="BB120" i="3" s="1"/>
  <c r="BB121" i="3" s="1"/>
  <c r="BB122" i="3" s="1"/>
  <c r="AR9" i="3"/>
  <c r="AQ9" i="3"/>
  <c r="AP9" i="3"/>
  <c r="AO9" i="3"/>
  <c r="Z9" i="3"/>
  <c r="AW8" i="3"/>
  <c r="AV8" i="3"/>
  <c r="AR8" i="3"/>
  <c r="AQ8" i="3"/>
  <c r="AP8" i="3"/>
  <c r="AO8" i="3"/>
  <c r="Z8" i="3"/>
  <c r="BB7" i="3"/>
  <c r="BB8" i="3" s="1"/>
  <c r="AW7" i="3"/>
  <c r="AV7" i="3"/>
  <c r="AR7" i="3"/>
  <c r="AQ7" i="3"/>
  <c r="AP7" i="3"/>
  <c r="AO7" i="3"/>
  <c r="Z7" i="3"/>
  <c r="BB6" i="3"/>
  <c r="AZ6" i="3"/>
  <c r="AZ7" i="3" s="1"/>
  <c r="AZ8" i="3" s="1"/>
  <c r="AW6" i="3"/>
  <c r="AV6" i="3"/>
  <c r="AR6" i="3"/>
  <c r="AQ6" i="3"/>
  <c r="AP6" i="3"/>
  <c r="AO6" i="3"/>
  <c r="Z6" i="3"/>
  <c r="BB5" i="3"/>
  <c r="AZ5" i="3"/>
  <c r="AY5" i="3"/>
  <c r="AY6" i="3" s="1"/>
  <c r="AY7" i="3" s="1"/>
  <c r="AY8" i="3" s="1"/>
  <c r="AW5" i="3"/>
  <c r="AX5" i="3" s="1"/>
  <c r="AV5" i="3"/>
  <c r="AR5" i="3"/>
  <c r="AQ5" i="3"/>
  <c r="AP5" i="3"/>
  <c r="AO5" i="3"/>
  <c r="Z5" i="3"/>
  <c r="BE4" i="3"/>
  <c r="AZ4" i="3"/>
  <c r="AW4" i="3"/>
  <c r="AV4" i="3"/>
  <c r="AR4" i="3"/>
  <c r="AQ4" i="3"/>
  <c r="AP4" i="3"/>
  <c r="AO4" i="3"/>
  <c r="Z4" i="3"/>
  <c r="F36" i="3" s="1"/>
  <c r="BD3" i="3"/>
  <c r="BC3" i="3"/>
  <c r="BB3" i="3"/>
  <c r="AT3" i="3"/>
  <c r="AN2" i="3"/>
  <c r="AH2" i="3"/>
  <c r="AH1" i="3"/>
  <c r="CA12" i="10" l="1"/>
  <c r="CE14" i="10"/>
  <c r="CJ13" i="10"/>
  <c r="R13" i="10" s="1"/>
  <c r="BQ16" i="10"/>
  <c r="BP16" i="10" s="1"/>
  <c r="CI13" i="10"/>
  <c r="Q13" i="10" s="1"/>
  <c r="BR13" i="10"/>
  <c r="CD14" i="10"/>
  <c r="AN14" i="7"/>
  <c r="BB16" i="7"/>
  <c r="C11" i="7"/>
  <c r="AW14" i="6"/>
  <c r="AX9" i="4"/>
  <c r="M88" i="4"/>
  <c r="M54" i="4" s="1"/>
  <c r="L88" i="4"/>
  <c r="L54" i="4" s="1"/>
  <c r="K88" i="4"/>
  <c r="K54" i="4" s="1"/>
  <c r="J88" i="4"/>
  <c r="J54" i="4" s="1"/>
  <c r="I88" i="4"/>
  <c r="I54" i="4" s="1"/>
  <c r="H88" i="4"/>
  <c r="H54" i="4" s="1"/>
  <c r="S88" i="4"/>
  <c r="S54" i="4" s="1"/>
  <c r="G88" i="4"/>
  <c r="G54" i="4" s="1"/>
  <c r="R88" i="4"/>
  <c r="R54" i="4" s="1"/>
  <c r="F88" i="4"/>
  <c r="F54" i="4" s="1"/>
  <c r="Q88" i="4"/>
  <c r="Q54" i="4" s="1"/>
  <c r="E88" i="4"/>
  <c r="E54" i="4" s="1"/>
  <c r="P88" i="4"/>
  <c r="P54" i="4" s="1"/>
  <c r="D88" i="4"/>
  <c r="D54" i="4" s="1"/>
  <c r="O88" i="4"/>
  <c r="O54" i="4" s="1"/>
  <c r="C88" i="4"/>
  <c r="C54" i="4" s="1"/>
  <c r="AX4" i="4"/>
  <c r="AV7" i="4"/>
  <c r="M71" i="4"/>
  <c r="M37" i="4" s="1"/>
  <c r="L71" i="4"/>
  <c r="L37" i="4" s="1"/>
  <c r="K71" i="4"/>
  <c r="K37" i="4" s="1"/>
  <c r="J71" i="4"/>
  <c r="J37" i="4" s="1"/>
  <c r="I71" i="4"/>
  <c r="I37" i="4" s="1"/>
  <c r="H71" i="4"/>
  <c r="H37" i="4" s="1"/>
  <c r="S71" i="4"/>
  <c r="S37" i="4" s="1"/>
  <c r="G71" i="4"/>
  <c r="G37" i="4" s="1"/>
  <c r="R71" i="4"/>
  <c r="R37" i="4" s="1"/>
  <c r="F71" i="4"/>
  <c r="F37" i="4" s="1"/>
  <c r="Q71" i="4"/>
  <c r="Q37" i="4" s="1"/>
  <c r="E71" i="4"/>
  <c r="E37" i="4" s="1"/>
  <c r="P71" i="4"/>
  <c r="P37" i="4" s="1"/>
  <c r="D71" i="4"/>
  <c r="D37" i="4" s="1"/>
  <c r="O71" i="4"/>
  <c r="O37" i="4" s="1"/>
  <c r="C71" i="4"/>
  <c r="C37" i="4" s="1"/>
  <c r="M83" i="4"/>
  <c r="L83" i="4"/>
  <c r="K83" i="4"/>
  <c r="J83" i="4"/>
  <c r="I83" i="4"/>
  <c r="H83" i="4"/>
  <c r="H49" i="4" s="1"/>
  <c r="S83" i="4"/>
  <c r="S49" i="4" s="1"/>
  <c r="G83" i="4"/>
  <c r="G49" i="4" s="1"/>
  <c r="R83" i="4"/>
  <c r="R49" i="4" s="1"/>
  <c r="F83" i="4"/>
  <c r="F49" i="4" s="1"/>
  <c r="Q83" i="4"/>
  <c r="Q49" i="4" s="1"/>
  <c r="E83" i="4"/>
  <c r="E49" i="4" s="1"/>
  <c r="P83" i="4"/>
  <c r="P49" i="4" s="1"/>
  <c r="D83" i="4"/>
  <c r="D49" i="4" s="1"/>
  <c r="O83" i="4"/>
  <c r="O49" i="4" s="1"/>
  <c r="C83" i="4"/>
  <c r="C49" i="4" s="1"/>
  <c r="N88" i="4"/>
  <c r="N54" i="4" s="1"/>
  <c r="N41" i="4"/>
  <c r="M78" i="4"/>
  <c r="M44" i="4" s="1"/>
  <c r="L78" i="4"/>
  <c r="L44" i="4" s="1"/>
  <c r="K78" i="4"/>
  <c r="K44" i="4" s="1"/>
  <c r="J78" i="4"/>
  <c r="J44" i="4" s="1"/>
  <c r="I78" i="4"/>
  <c r="I44" i="4" s="1"/>
  <c r="H78" i="4"/>
  <c r="H44" i="4" s="1"/>
  <c r="S78" i="4"/>
  <c r="S44" i="4" s="1"/>
  <c r="G78" i="4"/>
  <c r="G44" i="4" s="1"/>
  <c r="R78" i="4"/>
  <c r="R44" i="4" s="1"/>
  <c r="F78" i="4"/>
  <c r="F44" i="4" s="1"/>
  <c r="Q78" i="4"/>
  <c r="Q44" i="4" s="1"/>
  <c r="E78" i="4"/>
  <c r="E44" i="4" s="1"/>
  <c r="P78" i="4"/>
  <c r="P44" i="4" s="1"/>
  <c r="D78" i="4"/>
  <c r="D44" i="4" s="1"/>
  <c r="O78" i="4"/>
  <c r="O44" i="4" s="1"/>
  <c r="C78" i="4"/>
  <c r="C44" i="4" s="1"/>
  <c r="M90" i="4"/>
  <c r="M56" i="4" s="1"/>
  <c r="L90" i="4"/>
  <c r="L56" i="4" s="1"/>
  <c r="K90" i="4"/>
  <c r="K56" i="4" s="1"/>
  <c r="J90" i="4"/>
  <c r="J56" i="4" s="1"/>
  <c r="I90" i="4"/>
  <c r="I56" i="4" s="1"/>
  <c r="H90" i="4"/>
  <c r="H56" i="4" s="1"/>
  <c r="S90" i="4"/>
  <c r="S56" i="4" s="1"/>
  <c r="G90" i="4"/>
  <c r="G56" i="4" s="1"/>
  <c r="R90" i="4"/>
  <c r="R56" i="4" s="1"/>
  <c r="F90" i="4"/>
  <c r="F56" i="4" s="1"/>
  <c r="Q90" i="4"/>
  <c r="Q56" i="4" s="1"/>
  <c r="E90" i="4"/>
  <c r="E56" i="4" s="1"/>
  <c r="P90" i="4"/>
  <c r="P56" i="4" s="1"/>
  <c r="D90" i="4"/>
  <c r="D56" i="4" s="1"/>
  <c r="O90" i="4"/>
  <c r="O56" i="4" s="1"/>
  <c r="C90" i="4"/>
  <c r="C56" i="4" s="1"/>
  <c r="M68" i="4"/>
  <c r="M34" i="4" s="1"/>
  <c r="L68" i="4"/>
  <c r="L34" i="4" s="1"/>
  <c r="K68" i="4"/>
  <c r="K34" i="4" s="1"/>
  <c r="J68" i="4"/>
  <c r="J34" i="4" s="1"/>
  <c r="H68" i="4"/>
  <c r="H34" i="4" s="1"/>
  <c r="S68" i="4"/>
  <c r="S34" i="4" s="1"/>
  <c r="G68" i="4"/>
  <c r="G34" i="4" s="1"/>
  <c r="R68" i="4"/>
  <c r="R34" i="4" s="1"/>
  <c r="F68" i="4"/>
  <c r="F34" i="4" s="1"/>
  <c r="Q68" i="4"/>
  <c r="Q34" i="4" s="1"/>
  <c r="E68" i="4"/>
  <c r="E34" i="4" s="1"/>
  <c r="P68" i="4"/>
  <c r="P34" i="4" s="1"/>
  <c r="D68" i="4"/>
  <c r="D34" i="4" s="1"/>
  <c r="O68" i="4"/>
  <c r="O34" i="4" s="1"/>
  <c r="C68" i="4"/>
  <c r="C34" i="4" s="1"/>
  <c r="M73" i="4"/>
  <c r="L73" i="4"/>
  <c r="K73" i="4"/>
  <c r="J73" i="4"/>
  <c r="I73" i="4"/>
  <c r="H73" i="4"/>
  <c r="H39" i="4" s="1"/>
  <c r="S73" i="4"/>
  <c r="S39" i="4" s="1"/>
  <c r="G73" i="4"/>
  <c r="G39" i="4" s="1"/>
  <c r="R73" i="4"/>
  <c r="R39" i="4" s="1"/>
  <c r="F73" i="4"/>
  <c r="F39" i="4" s="1"/>
  <c r="Q73" i="4"/>
  <c r="Q39" i="4" s="1"/>
  <c r="E73" i="4"/>
  <c r="E39" i="4" s="1"/>
  <c r="P73" i="4"/>
  <c r="P39" i="4" s="1"/>
  <c r="D73" i="4"/>
  <c r="D39" i="4" s="1"/>
  <c r="O73" i="4"/>
  <c r="O39" i="4" s="1"/>
  <c r="C73" i="4"/>
  <c r="C39" i="4" s="1"/>
  <c r="N78" i="4"/>
  <c r="N44" i="4" s="1"/>
  <c r="M85" i="4"/>
  <c r="L85" i="4"/>
  <c r="K85" i="4"/>
  <c r="J85" i="4"/>
  <c r="I85" i="4"/>
  <c r="H85" i="4"/>
  <c r="H51" i="4" s="1"/>
  <c r="S85" i="4"/>
  <c r="S51" i="4" s="1"/>
  <c r="G85" i="4"/>
  <c r="G51" i="4" s="1"/>
  <c r="R85" i="4"/>
  <c r="R51" i="4" s="1"/>
  <c r="F85" i="4"/>
  <c r="F51" i="4" s="1"/>
  <c r="Q85" i="4"/>
  <c r="Q51" i="4" s="1"/>
  <c r="E85" i="4"/>
  <c r="E51" i="4" s="1"/>
  <c r="P85" i="4"/>
  <c r="P51" i="4" s="1"/>
  <c r="D85" i="4"/>
  <c r="D51" i="4" s="1"/>
  <c r="O85" i="4"/>
  <c r="O51" i="4" s="1"/>
  <c r="C85" i="4"/>
  <c r="C51" i="4" s="1"/>
  <c r="N90" i="4"/>
  <c r="N56" i="4" s="1"/>
  <c r="I68" i="4"/>
  <c r="I34" i="4" s="1"/>
  <c r="N73" i="4"/>
  <c r="N39" i="4" s="1"/>
  <c r="M80" i="4"/>
  <c r="M46" i="4" s="1"/>
  <c r="L80" i="4"/>
  <c r="L46" i="4" s="1"/>
  <c r="K80" i="4"/>
  <c r="K46" i="4" s="1"/>
  <c r="J80" i="4"/>
  <c r="J46" i="4" s="1"/>
  <c r="I80" i="4"/>
  <c r="I46" i="4" s="1"/>
  <c r="H80" i="4"/>
  <c r="H46" i="4" s="1"/>
  <c r="S80" i="4"/>
  <c r="S46" i="4" s="1"/>
  <c r="G80" i="4"/>
  <c r="G46" i="4" s="1"/>
  <c r="R80" i="4"/>
  <c r="R46" i="4" s="1"/>
  <c r="F80" i="4"/>
  <c r="F46" i="4" s="1"/>
  <c r="Q80" i="4"/>
  <c r="Q46" i="4" s="1"/>
  <c r="E80" i="4"/>
  <c r="E46" i="4" s="1"/>
  <c r="P80" i="4"/>
  <c r="P46" i="4" s="1"/>
  <c r="D80" i="4"/>
  <c r="D46" i="4" s="1"/>
  <c r="O80" i="4"/>
  <c r="O46" i="4" s="1"/>
  <c r="C80" i="4"/>
  <c r="C46" i="4" s="1"/>
  <c r="N85" i="4"/>
  <c r="N51" i="4" s="1"/>
  <c r="M92" i="4"/>
  <c r="M58" i="4" s="1"/>
  <c r="L92" i="4"/>
  <c r="L58" i="4" s="1"/>
  <c r="K92" i="4"/>
  <c r="K58" i="4" s="1"/>
  <c r="J92" i="4"/>
  <c r="J58" i="4" s="1"/>
  <c r="I92" i="4"/>
  <c r="I58" i="4" s="1"/>
  <c r="H92" i="4"/>
  <c r="H58" i="4" s="1"/>
  <c r="S92" i="4"/>
  <c r="S58" i="4" s="1"/>
  <c r="G92" i="4"/>
  <c r="G58" i="4" s="1"/>
  <c r="R92" i="4"/>
  <c r="R58" i="4" s="1"/>
  <c r="F92" i="4"/>
  <c r="F58" i="4" s="1"/>
  <c r="Q92" i="4"/>
  <c r="Q58" i="4" s="1"/>
  <c r="E92" i="4"/>
  <c r="E58" i="4" s="1"/>
  <c r="P92" i="4"/>
  <c r="P58" i="4" s="1"/>
  <c r="D92" i="4"/>
  <c r="D58" i="4" s="1"/>
  <c r="O92" i="4"/>
  <c r="O58" i="4" s="1"/>
  <c r="C92" i="4"/>
  <c r="C58" i="4" s="1"/>
  <c r="N68" i="4"/>
  <c r="N34" i="4" s="1"/>
  <c r="M75" i="4"/>
  <c r="L75" i="4"/>
  <c r="K75" i="4"/>
  <c r="J75" i="4"/>
  <c r="I75" i="4"/>
  <c r="H75" i="4"/>
  <c r="H41" i="4" s="1"/>
  <c r="S75" i="4"/>
  <c r="S41" i="4" s="1"/>
  <c r="G75" i="4"/>
  <c r="G41" i="4" s="1"/>
  <c r="R75" i="4"/>
  <c r="R41" i="4" s="1"/>
  <c r="F75" i="4"/>
  <c r="F41" i="4" s="1"/>
  <c r="Q75" i="4"/>
  <c r="Q41" i="4" s="1"/>
  <c r="E75" i="4"/>
  <c r="E41" i="4" s="1"/>
  <c r="P75" i="4"/>
  <c r="P41" i="4" s="1"/>
  <c r="D75" i="4"/>
  <c r="D41" i="4" s="1"/>
  <c r="O75" i="4"/>
  <c r="O41" i="4" s="1"/>
  <c r="C75" i="4"/>
  <c r="C41" i="4" s="1"/>
  <c r="N80" i="4"/>
  <c r="N46" i="4" s="1"/>
  <c r="M87" i="4"/>
  <c r="L87" i="4"/>
  <c r="K87" i="4"/>
  <c r="J87" i="4"/>
  <c r="I87" i="4"/>
  <c r="H87" i="4"/>
  <c r="H53" i="4" s="1"/>
  <c r="S87" i="4"/>
  <c r="S53" i="4" s="1"/>
  <c r="G87" i="4"/>
  <c r="G53" i="4" s="1"/>
  <c r="R87" i="4"/>
  <c r="R53" i="4" s="1"/>
  <c r="F87" i="4"/>
  <c r="F53" i="4" s="1"/>
  <c r="Q87" i="4"/>
  <c r="Q53" i="4" s="1"/>
  <c r="E87" i="4"/>
  <c r="E53" i="4" s="1"/>
  <c r="P87" i="4"/>
  <c r="P53" i="4" s="1"/>
  <c r="D87" i="4"/>
  <c r="D53" i="4" s="1"/>
  <c r="O87" i="4"/>
  <c r="O53" i="4" s="1"/>
  <c r="C87" i="4"/>
  <c r="C53" i="4" s="1"/>
  <c r="N92" i="4"/>
  <c r="N58" i="4" s="1"/>
  <c r="M67" i="4"/>
  <c r="M33" i="4" s="1"/>
  <c r="L67" i="4"/>
  <c r="L33" i="4" s="1"/>
  <c r="K67" i="4"/>
  <c r="K33" i="4" s="1"/>
  <c r="J67" i="4"/>
  <c r="J33" i="4" s="1"/>
  <c r="H67" i="4"/>
  <c r="H33" i="4" s="1"/>
  <c r="S67" i="4"/>
  <c r="S33" i="4" s="1"/>
  <c r="G67" i="4"/>
  <c r="G33" i="4" s="1"/>
  <c r="R67" i="4"/>
  <c r="R33" i="4" s="1"/>
  <c r="F67" i="4"/>
  <c r="F33" i="4" s="1"/>
  <c r="Q67" i="4"/>
  <c r="Q33" i="4" s="1"/>
  <c r="E67" i="4"/>
  <c r="E33" i="4" s="1"/>
  <c r="P67" i="4"/>
  <c r="P33" i="4" s="1"/>
  <c r="D67" i="4"/>
  <c r="D33" i="4" s="1"/>
  <c r="O67" i="4"/>
  <c r="O33" i="4" s="1"/>
  <c r="C67" i="4"/>
  <c r="C33" i="4" s="1"/>
  <c r="M70" i="4"/>
  <c r="M36" i="4" s="1"/>
  <c r="L70" i="4"/>
  <c r="L36" i="4" s="1"/>
  <c r="K70" i="4"/>
  <c r="K36" i="4" s="1"/>
  <c r="J70" i="4"/>
  <c r="J36" i="4" s="1"/>
  <c r="I70" i="4"/>
  <c r="I36" i="4" s="1"/>
  <c r="H70" i="4"/>
  <c r="H36" i="4" s="1"/>
  <c r="S70" i="4"/>
  <c r="S36" i="4" s="1"/>
  <c r="G70" i="4"/>
  <c r="G36" i="4" s="1"/>
  <c r="R70" i="4"/>
  <c r="R36" i="4" s="1"/>
  <c r="F70" i="4"/>
  <c r="F36" i="4" s="1"/>
  <c r="Q70" i="4"/>
  <c r="Q36" i="4" s="1"/>
  <c r="E70" i="4"/>
  <c r="E36" i="4" s="1"/>
  <c r="P70" i="4"/>
  <c r="P36" i="4" s="1"/>
  <c r="D70" i="4"/>
  <c r="D36" i="4" s="1"/>
  <c r="O70" i="4"/>
  <c r="O36" i="4" s="1"/>
  <c r="C70" i="4"/>
  <c r="C36" i="4" s="1"/>
  <c r="M82" i="4"/>
  <c r="M48" i="4" s="1"/>
  <c r="L82" i="4"/>
  <c r="L48" i="4" s="1"/>
  <c r="K82" i="4"/>
  <c r="K48" i="4" s="1"/>
  <c r="J82" i="4"/>
  <c r="J48" i="4" s="1"/>
  <c r="I82" i="4"/>
  <c r="I48" i="4" s="1"/>
  <c r="H82" i="4"/>
  <c r="H48" i="4" s="1"/>
  <c r="S82" i="4"/>
  <c r="S48" i="4" s="1"/>
  <c r="G82" i="4"/>
  <c r="G48" i="4" s="1"/>
  <c r="R82" i="4"/>
  <c r="R48" i="4" s="1"/>
  <c r="F82" i="4"/>
  <c r="F48" i="4" s="1"/>
  <c r="Q82" i="4"/>
  <c r="Q48" i="4" s="1"/>
  <c r="E82" i="4"/>
  <c r="E48" i="4" s="1"/>
  <c r="P82" i="4"/>
  <c r="P48" i="4" s="1"/>
  <c r="D82" i="4"/>
  <c r="D48" i="4" s="1"/>
  <c r="O82" i="4"/>
  <c r="O48" i="4" s="1"/>
  <c r="C82" i="4"/>
  <c r="C48" i="4" s="1"/>
  <c r="N53" i="4"/>
  <c r="I67" i="4"/>
  <c r="I33" i="4" s="1"/>
  <c r="N70" i="4"/>
  <c r="N36" i="4" s="1"/>
  <c r="M77" i="4"/>
  <c r="L77" i="4"/>
  <c r="K77" i="4"/>
  <c r="J77" i="4"/>
  <c r="I77" i="4"/>
  <c r="H77" i="4"/>
  <c r="H43" i="4" s="1"/>
  <c r="S77" i="4"/>
  <c r="S43" i="4" s="1"/>
  <c r="G77" i="4"/>
  <c r="G43" i="4" s="1"/>
  <c r="R77" i="4"/>
  <c r="R43" i="4" s="1"/>
  <c r="F77" i="4"/>
  <c r="F43" i="4" s="1"/>
  <c r="Q77" i="4"/>
  <c r="Q43" i="4" s="1"/>
  <c r="E77" i="4"/>
  <c r="E43" i="4" s="1"/>
  <c r="P77" i="4"/>
  <c r="P43" i="4" s="1"/>
  <c r="D77" i="4"/>
  <c r="D43" i="4" s="1"/>
  <c r="O77" i="4"/>
  <c r="O43" i="4" s="1"/>
  <c r="C77" i="4"/>
  <c r="C43" i="4" s="1"/>
  <c r="N82" i="4"/>
  <c r="N48" i="4" s="1"/>
  <c r="M89" i="4"/>
  <c r="M55" i="4" s="1"/>
  <c r="L89" i="4"/>
  <c r="L55" i="4" s="1"/>
  <c r="K89" i="4"/>
  <c r="K55" i="4" s="1"/>
  <c r="J89" i="4"/>
  <c r="J55" i="4" s="1"/>
  <c r="I89" i="4"/>
  <c r="I55" i="4" s="1"/>
  <c r="H89" i="4"/>
  <c r="H55" i="4" s="1"/>
  <c r="S89" i="4"/>
  <c r="S55" i="4" s="1"/>
  <c r="G89" i="4"/>
  <c r="G55" i="4" s="1"/>
  <c r="R89" i="4"/>
  <c r="R55" i="4" s="1"/>
  <c r="F89" i="4"/>
  <c r="F55" i="4" s="1"/>
  <c r="Q89" i="4"/>
  <c r="Q55" i="4" s="1"/>
  <c r="E89" i="4"/>
  <c r="E55" i="4" s="1"/>
  <c r="P89" i="4"/>
  <c r="P55" i="4" s="1"/>
  <c r="D89" i="4"/>
  <c r="D55" i="4" s="1"/>
  <c r="O89" i="4"/>
  <c r="O55" i="4" s="1"/>
  <c r="C89" i="4"/>
  <c r="C55" i="4" s="1"/>
  <c r="M76" i="4"/>
  <c r="L76" i="4"/>
  <c r="K76" i="4"/>
  <c r="J76" i="4"/>
  <c r="I76" i="4"/>
  <c r="H76" i="4"/>
  <c r="H42" i="4" s="1"/>
  <c r="S76" i="4"/>
  <c r="S42" i="4" s="1"/>
  <c r="G76" i="4"/>
  <c r="G42" i="4" s="1"/>
  <c r="R76" i="4"/>
  <c r="R42" i="4" s="1"/>
  <c r="F76" i="4"/>
  <c r="F42" i="4" s="1"/>
  <c r="Q76" i="4"/>
  <c r="Q42" i="4" s="1"/>
  <c r="E76" i="4"/>
  <c r="E42" i="4" s="1"/>
  <c r="P76" i="4"/>
  <c r="P42" i="4" s="1"/>
  <c r="D76" i="4"/>
  <c r="D42" i="4" s="1"/>
  <c r="O76" i="4"/>
  <c r="O42" i="4" s="1"/>
  <c r="C76" i="4"/>
  <c r="C42" i="4" s="1"/>
  <c r="N67" i="4"/>
  <c r="N33" i="4" s="1"/>
  <c r="M72" i="4"/>
  <c r="M38" i="4" s="1"/>
  <c r="L72" i="4"/>
  <c r="L38" i="4" s="1"/>
  <c r="K72" i="4"/>
  <c r="K38" i="4" s="1"/>
  <c r="J72" i="4"/>
  <c r="J38" i="4" s="1"/>
  <c r="I72" i="4"/>
  <c r="I38" i="4" s="1"/>
  <c r="H72" i="4"/>
  <c r="H38" i="4" s="1"/>
  <c r="S72" i="4"/>
  <c r="S38" i="4" s="1"/>
  <c r="G72" i="4"/>
  <c r="G38" i="4" s="1"/>
  <c r="R72" i="4"/>
  <c r="R38" i="4" s="1"/>
  <c r="F72" i="4"/>
  <c r="F38" i="4" s="1"/>
  <c r="Q72" i="4"/>
  <c r="Q38" i="4" s="1"/>
  <c r="E72" i="4"/>
  <c r="E38" i="4" s="1"/>
  <c r="P72" i="4"/>
  <c r="P38" i="4" s="1"/>
  <c r="D72" i="4"/>
  <c r="D38" i="4" s="1"/>
  <c r="O72" i="4"/>
  <c r="O38" i="4" s="1"/>
  <c r="C72" i="4"/>
  <c r="C38" i="4" s="1"/>
  <c r="N77" i="4"/>
  <c r="N43" i="4" s="1"/>
  <c r="M84" i="4"/>
  <c r="L84" i="4"/>
  <c r="K84" i="4"/>
  <c r="J84" i="4"/>
  <c r="I84" i="4"/>
  <c r="H84" i="4"/>
  <c r="H50" i="4" s="1"/>
  <c r="S84" i="4"/>
  <c r="S50" i="4" s="1"/>
  <c r="G84" i="4"/>
  <c r="G50" i="4" s="1"/>
  <c r="R84" i="4"/>
  <c r="R50" i="4" s="1"/>
  <c r="F84" i="4"/>
  <c r="F50" i="4" s="1"/>
  <c r="Q84" i="4"/>
  <c r="Q50" i="4" s="1"/>
  <c r="E84" i="4"/>
  <c r="E50" i="4" s="1"/>
  <c r="P84" i="4"/>
  <c r="P50" i="4" s="1"/>
  <c r="D84" i="4"/>
  <c r="D50" i="4" s="1"/>
  <c r="O84" i="4"/>
  <c r="O50" i="4" s="1"/>
  <c r="C84" i="4"/>
  <c r="C50" i="4" s="1"/>
  <c r="N89" i="4"/>
  <c r="N55" i="4" s="1"/>
  <c r="N72" i="4"/>
  <c r="N38" i="4" s="1"/>
  <c r="M79" i="4"/>
  <c r="M45" i="4" s="1"/>
  <c r="L79" i="4"/>
  <c r="L45" i="4" s="1"/>
  <c r="K79" i="4"/>
  <c r="K45" i="4" s="1"/>
  <c r="J79" i="4"/>
  <c r="J45" i="4" s="1"/>
  <c r="I79" i="4"/>
  <c r="I45" i="4" s="1"/>
  <c r="H79" i="4"/>
  <c r="H45" i="4" s="1"/>
  <c r="S79" i="4"/>
  <c r="S45" i="4" s="1"/>
  <c r="G79" i="4"/>
  <c r="G45" i="4" s="1"/>
  <c r="R79" i="4"/>
  <c r="R45" i="4" s="1"/>
  <c r="F79" i="4"/>
  <c r="F45" i="4" s="1"/>
  <c r="Q79" i="4"/>
  <c r="Q45" i="4" s="1"/>
  <c r="E79" i="4"/>
  <c r="E45" i="4" s="1"/>
  <c r="P79" i="4"/>
  <c r="P45" i="4" s="1"/>
  <c r="D79" i="4"/>
  <c r="D45" i="4" s="1"/>
  <c r="O79" i="4"/>
  <c r="O45" i="4" s="1"/>
  <c r="C79" i="4"/>
  <c r="C45" i="4" s="1"/>
  <c r="N84" i="4"/>
  <c r="N50" i="4" s="1"/>
  <c r="M91" i="4"/>
  <c r="M57" i="4" s="1"/>
  <c r="L91" i="4"/>
  <c r="L57" i="4" s="1"/>
  <c r="K91" i="4"/>
  <c r="K57" i="4" s="1"/>
  <c r="J91" i="4"/>
  <c r="J57" i="4" s="1"/>
  <c r="I91" i="4"/>
  <c r="I57" i="4" s="1"/>
  <c r="H91" i="4"/>
  <c r="H57" i="4" s="1"/>
  <c r="S91" i="4"/>
  <c r="S57" i="4" s="1"/>
  <c r="G91" i="4"/>
  <c r="G57" i="4" s="1"/>
  <c r="R91" i="4"/>
  <c r="R57" i="4" s="1"/>
  <c r="F91" i="4"/>
  <c r="F57" i="4" s="1"/>
  <c r="Q91" i="4"/>
  <c r="Q57" i="4" s="1"/>
  <c r="E91" i="4"/>
  <c r="E57" i="4" s="1"/>
  <c r="P91" i="4"/>
  <c r="P57" i="4" s="1"/>
  <c r="D91" i="4"/>
  <c r="D57" i="4" s="1"/>
  <c r="O91" i="4"/>
  <c r="O57" i="4" s="1"/>
  <c r="C91" i="4"/>
  <c r="C57" i="4" s="1"/>
  <c r="M74" i="4"/>
  <c r="L74" i="4"/>
  <c r="K74" i="4"/>
  <c r="J74" i="4"/>
  <c r="I74" i="4"/>
  <c r="H74" i="4"/>
  <c r="H40" i="4" s="1"/>
  <c r="S74" i="4"/>
  <c r="S40" i="4" s="1"/>
  <c r="G74" i="4"/>
  <c r="G40" i="4" s="1"/>
  <c r="R74" i="4"/>
  <c r="R40" i="4" s="1"/>
  <c r="F74" i="4"/>
  <c r="F40" i="4" s="1"/>
  <c r="Q74" i="4"/>
  <c r="Q40" i="4" s="1"/>
  <c r="E74" i="4"/>
  <c r="E40" i="4" s="1"/>
  <c r="P74" i="4"/>
  <c r="P40" i="4" s="1"/>
  <c r="D74" i="4"/>
  <c r="D40" i="4" s="1"/>
  <c r="O74" i="4"/>
  <c r="O40" i="4" s="1"/>
  <c r="C74" i="4"/>
  <c r="C40" i="4" s="1"/>
  <c r="N79" i="4"/>
  <c r="N45" i="4" s="1"/>
  <c r="M86" i="4"/>
  <c r="L86" i="4"/>
  <c r="K86" i="4"/>
  <c r="J86" i="4"/>
  <c r="I86" i="4"/>
  <c r="H86" i="4"/>
  <c r="H52" i="4" s="1"/>
  <c r="S86" i="4"/>
  <c r="S52" i="4" s="1"/>
  <c r="G86" i="4"/>
  <c r="G52" i="4" s="1"/>
  <c r="R86" i="4"/>
  <c r="R52" i="4" s="1"/>
  <c r="F86" i="4"/>
  <c r="F52" i="4" s="1"/>
  <c r="Q86" i="4"/>
  <c r="Q52" i="4" s="1"/>
  <c r="E86" i="4"/>
  <c r="E52" i="4" s="1"/>
  <c r="P86" i="4"/>
  <c r="P52" i="4" s="1"/>
  <c r="D86" i="4"/>
  <c r="D52" i="4" s="1"/>
  <c r="O86" i="4"/>
  <c r="O52" i="4" s="1"/>
  <c r="C86" i="4"/>
  <c r="C52" i="4" s="1"/>
  <c r="N91" i="4"/>
  <c r="N57" i="4" s="1"/>
  <c r="M69" i="4"/>
  <c r="M35" i="4" s="1"/>
  <c r="L69" i="4"/>
  <c r="L35" i="4" s="1"/>
  <c r="K69" i="4"/>
  <c r="K35" i="4" s="1"/>
  <c r="J69" i="4"/>
  <c r="J35" i="4" s="1"/>
  <c r="I69" i="4"/>
  <c r="I35" i="4" s="1"/>
  <c r="H69" i="4"/>
  <c r="H35" i="4" s="1"/>
  <c r="S69" i="4"/>
  <c r="S35" i="4" s="1"/>
  <c r="G69" i="4"/>
  <c r="G35" i="4" s="1"/>
  <c r="R69" i="4"/>
  <c r="R35" i="4" s="1"/>
  <c r="F69" i="4"/>
  <c r="F35" i="4" s="1"/>
  <c r="Q69" i="4"/>
  <c r="Q35" i="4" s="1"/>
  <c r="E69" i="4"/>
  <c r="E35" i="4" s="1"/>
  <c r="P69" i="4"/>
  <c r="P35" i="4" s="1"/>
  <c r="D69" i="4"/>
  <c r="D35" i="4" s="1"/>
  <c r="O69" i="4"/>
  <c r="O35" i="4" s="1"/>
  <c r="C69" i="4"/>
  <c r="C35" i="4" s="1"/>
  <c r="N74" i="4"/>
  <c r="N40" i="4" s="1"/>
  <c r="M81" i="4"/>
  <c r="M47" i="4" s="1"/>
  <c r="L81" i="4"/>
  <c r="L47" i="4" s="1"/>
  <c r="K81" i="4"/>
  <c r="K47" i="4" s="1"/>
  <c r="J81" i="4"/>
  <c r="J47" i="4" s="1"/>
  <c r="I81" i="4"/>
  <c r="I47" i="4" s="1"/>
  <c r="H81" i="4"/>
  <c r="H47" i="4" s="1"/>
  <c r="S81" i="4"/>
  <c r="S47" i="4" s="1"/>
  <c r="G81" i="4"/>
  <c r="G47" i="4" s="1"/>
  <c r="R81" i="4"/>
  <c r="R47" i="4" s="1"/>
  <c r="F81" i="4"/>
  <c r="F47" i="4" s="1"/>
  <c r="Q81" i="4"/>
  <c r="Q47" i="4" s="1"/>
  <c r="E81" i="4"/>
  <c r="E47" i="4" s="1"/>
  <c r="P81" i="4"/>
  <c r="P47" i="4" s="1"/>
  <c r="D81" i="4"/>
  <c r="D47" i="4" s="1"/>
  <c r="O81" i="4"/>
  <c r="O47" i="4" s="1"/>
  <c r="C81" i="4"/>
  <c r="C47" i="4" s="1"/>
  <c r="N86" i="4"/>
  <c r="N52" i="4" s="1"/>
  <c r="P25" i="3"/>
  <c r="S36" i="3"/>
  <c r="F23" i="3"/>
  <c r="R25" i="3"/>
  <c r="K38" i="3"/>
  <c r="F24" i="3"/>
  <c r="J38" i="3"/>
  <c r="R35" i="3"/>
  <c r="L23" i="3"/>
  <c r="Q26" i="3"/>
  <c r="E30" i="3"/>
  <c r="R24" i="3"/>
  <c r="F37" i="3"/>
  <c r="M38" i="3"/>
  <c r="Q23" i="3"/>
  <c r="G24" i="3"/>
  <c r="O32" i="3"/>
  <c r="R23" i="3"/>
  <c r="R37" i="3"/>
  <c r="H23" i="3"/>
  <c r="O25" i="3"/>
  <c r="L49" i="3"/>
  <c r="K49" i="3"/>
  <c r="J49" i="3"/>
  <c r="F49" i="3"/>
  <c r="F29" i="3" s="1"/>
  <c r="I49" i="3"/>
  <c r="H49" i="3"/>
  <c r="H29" i="3" s="1"/>
  <c r="R49" i="3"/>
  <c r="R29" i="3" s="1"/>
  <c r="S49" i="3"/>
  <c r="S29" i="3" s="1"/>
  <c r="G49" i="3"/>
  <c r="G29" i="3" s="1"/>
  <c r="Q49" i="3"/>
  <c r="Q29" i="3" s="1"/>
  <c r="E49" i="3"/>
  <c r="E29" i="3" s="1"/>
  <c r="P49" i="3"/>
  <c r="P29" i="3" s="1"/>
  <c r="D49" i="3"/>
  <c r="D29" i="3" s="1"/>
  <c r="O49" i="3"/>
  <c r="O29" i="3" s="1"/>
  <c r="C49" i="3"/>
  <c r="C29" i="3" s="1"/>
  <c r="M49" i="3"/>
  <c r="N39" i="3"/>
  <c r="D27" i="3"/>
  <c r="D31" i="3"/>
  <c r="C38" i="3"/>
  <c r="O38" i="3"/>
  <c r="K24" i="3"/>
  <c r="N26" i="3"/>
  <c r="N49" i="3"/>
  <c r="N29" i="3" s="1"/>
  <c r="I34" i="3"/>
  <c r="N38" i="3"/>
  <c r="AX4" i="3"/>
  <c r="AX9" i="3" s="1"/>
  <c r="AX6" i="3"/>
  <c r="D37" i="3"/>
  <c r="P37" i="3"/>
  <c r="M28" i="3"/>
  <c r="Q30" i="3"/>
  <c r="O37" i="3"/>
  <c r="D39" i="3"/>
  <c r="AX8" i="3"/>
  <c r="D26" i="3"/>
  <c r="R34" i="3"/>
  <c r="E36" i="3"/>
  <c r="Q36" i="3"/>
  <c r="C28" i="3"/>
  <c r="M34" i="3"/>
  <c r="N36" i="3"/>
  <c r="E38" i="3"/>
  <c r="E26" i="3"/>
  <c r="N27" i="3"/>
  <c r="G28" i="3"/>
  <c r="I38" i="3"/>
  <c r="P39" i="3"/>
  <c r="O39" i="3"/>
  <c r="C39" i="3"/>
  <c r="P38" i="3"/>
  <c r="D38" i="3"/>
  <c r="O30" i="3"/>
  <c r="C30" i="3"/>
  <c r="O26" i="3"/>
  <c r="C26" i="3"/>
  <c r="O24" i="3"/>
  <c r="C24" i="3"/>
  <c r="J37" i="3"/>
  <c r="M26" i="3"/>
  <c r="M24" i="3"/>
  <c r="K34" i="3"/>
  <c r="K26" i="3"/>
  <c r="I24" i="3"/>
  <c r="Q37" i="3"/>
  <c r="E37" i="3"/>
  <c r="Q25" i="3"/>
  <c r="E25" i="3"/>
  <c r="Q24" i="3"/>
  <c r="E24" i="3"/>
  <c r="P31" i="3"/>
  <c r="D25" i="3"/>
  <c r="R36" i="3"/>
  <c r="G34" i="3"/>
  <c r="S34" i="3"/>
  <c r="I26" i="3"/>
  <c r="C27" i="3"/>
  <c r="O28" i="3"/>
  <c r="H53" i="3"/>
  <c r="H33" i="3" s="1"/>
  <c r="G36" i="3"/>
  <c r="AX7" i="3"/>
  <c r="F25" i="3"/>
  <c r="P26" i="3"/>
  <c r="H59" i="3"/>
  <c r="H39" i="3" s="1"/>
  <c r="H47" i="3"/>
  <c r="H27" i="3" s="1"/>
  <c r="H46" i="3"/>
  <c r="H26" i="3" s="1"/>
  <c r="H57" i="3"/>
  <c r="H37" i="3" s="1"/>
  <c r="H45" i="3"/>
  <c r="H25" i="3" s="1"/>
  <c r="H56" i="3"/>
  <c r="H36" i="3" s="1"/>
  <c r="H44" i="3"/>
  <c r="H24" i="3" s="1"/>
  <c r="H55" i="3"/>
  <c r="H35" i="3" s="1"/>
  <c r="H54" i="3"/>
  <c r="H34" i="3" s="1"/>
  <c r="S24" i="3"/>
  <c r="S28" i="3"/>
  <c r="H52" i="3"/>
  <c r="H32" i="3" s="1"/>
  <c r="K36" i="3"/>
  <c r="Q38" i="3"/>
  <c r="J25" i="3"/>
  <c r="N24" i="3"/>
  <c r="O27" i="3"/>
  <c r="C32" i="3"/>
  <c r="G43" i="3"/>
  <c r="G23" i="3" s="1"/>
  <c r="S43" i="3"/>
  <c r="S23" i="3" s="1"/>
  <c r="N48" i="3"/>
  <c r="N28" i="3" s="1"/>
  <c r="L50" i="3"/>
  <c r="I53" i="3"/>
  <c r="G55" i="3"/>
  <c r="G35" i="3" s="1"/>
  <c r="S55" i="3"/>
  <c r="S35" i="3" s="1"/>
  <c r="I43" i="3"/>
  <c r="I23" i="3" s="1"/>
  <c r="G45" i="3"/>
  <c r="G25" i="3" s="1"/>
  <c r="S45" i="3"/>
  <c r="S25" i="3" s="1"/>
  <c r="F46" i="3"/>
  <c r="F26" i="3" s="1"/>
  <c r="R46" i="3"/>
  <c r="R26" i="3" s="1"/>
  <c r="E47" i="3"/>
  <c r="E27" i="3" s="1"/>
  <c r="Q47" i="3"/>
  <c r="Q27" i="3" s="1"/>
  <c r="D48" i="3"/>
  <c r="D28" i="3" s="1"/>
  <c r="P48" i="3"/>
  <c r="P28" i="3" s="1"/>
  <c r="N50" i="3"/>
  <c r="N30" i="3" s="1"/>
  <c r="M51" i="3"/>
  <c r="L52" i="3"/>
  <c r="K53" i="3"/>
  <c r="J54" i="3"/>
  <c r="J34" i="3" s="1"/>
  <c r="I55" i="3"/>
  <c r="I35" i="3" s="1"/>
  <c r="G57" i="3"/>
  <c r="G37" i="3" s="1"/>
  <c r="S57" i="3"/>
  <c r="S37" i="3" s="1"/>
  <c r="F58" i="3"/>
  <c r="F38" i="3" s="1"/>
  <c r="R58" i="3"/>
  <c r="R38" i="3" s="1"/>
  <c r="E59" i="3"/>
  <c r="E39" i="3" s="1"/>
  <c r="Q59" i="3"/>
  <c r="Q39" i="3" s="1"/>
  <c r="J43" i="3"/>
  <c r="J23" i="3" s="1"/>
  <c r="G46" i="3"/>
  <c r="G26" i="3" s="1"/>
  <c r="S46" i="3"/>
  <c r="S26" i="3" s="1"/>
  <c r="F47" i="3"/>
  <c r="F27" i="3" s="1"/>
  <c r="R47" i="3"/>
  <c r="R27" i="3" s="1"/>
  <c r="E48" i="3"/>
  <c r="E28" i="3" s="1"/>
  <c r="Q48" i="3"/>
  <c r="Q28" i="3" s="1"/>
  <c r="N51" i="3"/>
  <c r="N31" i="3" s="1"/>
  <c r="L53" i="3"/>
  <c r="J55" i="3"/>
  <c r="J35" i="3" s="1"/>
  <c r="I56" i="3"/>
  <c r="I36" i="3" s="1"/>
  <c r="G58" i="3"/>
  <c r="G38" i="3" s="1"/>
  <c r="S58" i="3"/>
  <c r="S38" i="3" s="1"/>
  <c r="F59" i="3"/>
  <c r="F39" i="3" s="1"/>
  <c r="R59" i="3"/>
  <c r="R39" i="3" s="1"/>
  <c r="K43" i="3"/>
  <c r="K23" i="3" s="1"/>
  <c r="J44" i="3"/>
  <c r="J24" i="3" s="1"/>
  <c r="I45" i="3"/>
  <c r="I25" i="3" s="1"/>
  <c r="G47" i="3"/>
  <c r="G27" i="3" s="1"/>
  <c r="S47" i="3"/>
  <c r="S27" i="3" s="1"/>
  <c r="F48" i="3"/>
  <c r="F28" i="3" s="1"/>
  <c r="R48" i="3"/>
  <c r="R28" i="3" s="1"/>
  <c r="D50" i="3"/>
  <c r="D30" i="3" s="1"/>
  <c r="P50" i="3"/>
  <c r="P30" i="3" s="1"/>
  <c r="C51" i="3"/>
  <c r="C31" i="3" s="1"/>
  <c r="O51" i="3"/>
  <c r="O31" i="3" s="1"/>
  <c r="N52" i="3"/>
  <c r="N32" i="3" s="1"/>
  <c r="M53" i="3"/>
  <c r="L54" i="3"/>
  <c r="L34" i="3" s="1"/>
  <c r="K55" i="3"/>
  <c r="K35" i="3" s="1"/>
  <c r="J56" i="3"/>
  <c r="J36" i="3" s="1"/>
  <c r="I57" i="3"/>
  <c r="I37" i="3" s="1"/>
  <c r="H58" i="3"/>
  <c r="H38" i="3" s="1"/>
  <c r="G59" i="3"/>
  <c r="G39" i="3" s="1"/>
  <c r="S59" i="3"/>
  <c r="S39" i="3" s="1"/>
  <c r="N53" i="3"/>
  <c r="N33" i="3" s="1"/>
  <c r="M43" i="3"/>
  <c r="M23" i="3" s="1"/>
  <c r="L44" i="3"/>
  <c r="L24" i="3" s="1"/>
  <c r="K45" i="3"/>
  <c r="K25" i="3" s="1"/>
  <c r="J46" i="3"/>
  <c r="J26" i="3" s="1"/>
  <c r="I47" i="3"/>
  <c r="I27" i="3" s="1"/>
  <c r="H48" i="3"/>
  <c r="H28" i="3" s="1"/>
  <c r="F50" i="3"/>
  <c r="F30" i="3" s="1"/>
  <c r="R50" i="3"/>
  <c r="R30" i="3" s="1"/>
  <c r="E51" i="3"/>
  <c r="E31" i="3" s="1"/>
  <c r="Q51" i="3"/>
  <c r="Q31" i="3" s="1"/>
  <c r="D52" i="3"/>
  <c r="D32" i="3" s="1"/>
  <c r="P52" i="3"/>
  <c r="P32" i="3" s="1"/>
  <c r="C53" i="3"/>
  <c r="C33" i="3" s="1"/>
  <c r="O53" i="3"/>
  <c r="O33" i="3" s="1"/>
  <c r="N54" i="3"/>
  <c r="N34" i="3" s="1"/>
  <c r="M55" i="3"/>
  <c r="M35" i="3" s="1"/>
  <c r="L56" i="3"/>
  <c r="L36" i="3" s="1"/>
  <c r="K57" i="3"/>
  <c r="K37" i="3" s="1"/>
  <c r="I59" i="3"/>
  <c r="I39" i="3" s="1"/>
  <c r="L55" i="3"/>
  <c r="L35" i="3" s="1"/>
  <c r="N43" i="3"/>
  <c r="N23" i="3" s="1"/>
  <c r="L45" i="3"/>
  <c r="L25" i="3" s="1"/>
  <c r="J47" i="3"/>
  <c r="J27" i="3" s="1"/>
  <c r="I48" i="3"/>
  <c r="I28" i="3" s="1"/>
  <c r="G50" i="3"/>
  <c r="G30" i="3" s="1"/>
  <c r="S50" i="3"/>
  <c r="S30" i="3" s="1"/>
  <c r="F51" i="3"/>
  <c r="F31" i="3" s="1"/>
  <c r="R51" i="3"/>
  <c r="R31" i="3" s="1"/>
  <c r="E52" i="3"/>
  <c r="E32" i="3" s="1"/>
  <c r="Q52" i="3"/>
  <c r="Q32" i="3" s="1"/>
  <c r="D53" i="3"/>
  <c r="D33" i="3" s="1"/>
  <c r="P53" i="3"/>
  <c r="P33" i="3" s="1"/>
  <c r="C54" i="3"/>
  <c r="C34" i="3" s="1"/>
  <c r="O54" i="3"/>
  <c r="O34" i="3" s="1"/>
  <c r="N55" i="3"/>
  <c r="N35" i="3" s="1"/>
  <c r="M56" i="3"/>
  <c r="M36" i="3" s="1"/>
  <c r="L57" i="3"/>
  <c r="L37" i="3" s="1"/>
  <c r="J59" i="3"/>
  <c r="J39" i="3" s="1"/>
  <c r="C43" i="3"/>
  <c r="C23" i="3" s="1"/>
  <c r="O43" i="3"/>
  <c r="O23" i="3" s="1"/>
  <c r="M45" i="3"/>
  <c r="M25" i="3" s="1"/>
  <c r="L46" i="3"/>
  <c r="L26" i="3" s="1"/>
  <c r="K47" i="3"/>
  <c r="K27" i="3" s="1"/>
  <c r="J48" i="3"/>
  <c r="J28" i="3" s="1"/>
  <c r="H50" i="3"/>
  <c r="H30" i="3" s="1"/>
  <c r="G51" i="3"/>
  <c r="G31" i="3" s="1"/>
  <c r="S51" i="3"/>
  <c r="S31" i="3" s="1"/>
  <c r="F52" i="3"/>
  <c r="F32" i="3" s="1"/>
  <c r="R52" i="3"/>
  <c r="R32" i="3" s="1"/>
  <c r="E53" i="3"/>
  <c r="E33" i="3" s="1"/>
  <c r="Q53" i="3"/>
  <c r="Q33" i="3" s="1"/>
  <c r="D54" i="3"/>
  <c r="D34" i="3" s="1"/>
  <c r="P54" i="3"/>
  <c r="P34" i="3" s="1"/>
  <c r="C55" i="3"/>
  <c r="C35" i="3" s="1"/>
  <c r="O55" i="3"/>
  <c r="O35" i="3" s="1"/>
  <c r="M57" i="3"/>
  <c r="M37" i="3" s="1"/>
  <c r="L58" i="3"/>
  <c r="L38" i="3" s="1"/>
  <c r="K59" i="3"/>
  <c r="K39" i="3" s="1"/>
  <c r="D43" i="3"/>
  <c r="D23" i="3" s="1"/>
  <c r="P43" i="3"/>
  <c r="P23" i="3" s="1"/>
  <c r="N45" i="3"/>
  <c r="N25" i="3" s="1"/>
  <c r="L47" i="3"/>
  <c r="L27" i="3" s="1"/>
  <c r="K48" i="3"/>
  <c r="K28" i="3" s="1"/>
  <c r="I50" i="3"/>
  <c r="H51" i="3"/>
  <c r="H31" i="3" s="1"/>
  <c r="G52" i="3"/>
  <c r="G32" i="3" s="1"/>
  <c r="S52" i="3"/>
  <c r="S32" i="3" s="1"/>
  <c r="F53" i="3"/>
  <c r="F33" i="3" s="1"/>
  <c r="R53" i="3"/>
  <c r="R33" i="3" s="1"/>
  <c r="E54" i="3"/>
  <c r="E34" i="3" s="1"/>
  <c r="Q54" i="3"/>
  <c r="Q34" i="3" s="1"/>
  <c r="D55" i="3"/>
  <c r="D35" i="3" s="1"/>
  <c r="P55" i="3"/>
  <c r="P35" i="3" s="1"/>
  <c r="C56" i="3"/>
  <c r="C36" i="3" s="1"/>
  <c r="O56" i="3"/>
  <c r="O36" i="3" s="1"/>
  <c r="N57" i="3"/>
  <c r="N37" i="3" s="1"/>
  <c r="L59" i="3"/>
  <c r="L39" i="3" s="1"/>
  <c r="E43" i="3"/>
  <c r="E23" i="3" s="1"/>
  <c r="D44" i="3"/>
  <c r="D24" i="3" s="1"/>
  <c r="P44" i="3"/>
  <c r="P24" i="3" s="1"/>
  <c r="C45" i="3"/>
  <c r="C25" i="3" s="1"/>
  <c r="M47" i="3"/>
  <c r="M27" i="3" s="1"/>
  <c r="L48" i="3"/>
  <c r="L28" i="3" s="1"/>
  <c r="I51" i="3"/>
  <c r="G53" i="3"/>
  <c r="G33" i="3" s="1"/>
  <c r="S53" i="3"/>
  <c r="S33" i="3" s="1"/>
  <c r="F54" i="3"/>
  <c r="F34" i="3" s="1"/>
  <c r="E55" i="3"/>
  <c r="E35" i="3" s="1"/>
  <c r="Q55" i="3"/>
  <c r="Q35" i="3" s="1"/>
  <c r="D56" i="3"/>
  <c r="D36" i="3" s="1"/>
  <c r="P56" i="3"/>
  <c r="P36" i="3" s="1"/>
  <c r="C57" i="3"/>
  <c r="C37" i="3" s="1"/>
  <c r="M59" i="3"/>
  <c r="M39" i="3" s="1"/>
  <c r="F55" i="3"/>
  <c r="F35" i="3" s="1"/>
  <c r="CA13" i="10" l="1"/>
  <c r="CE15" i="10"/>
  <c r="CJ14" i="10"/>
  <c r="R14" i="10" s="1"/>
  <c r="CE29" i="10"/>
  <c r="BQ17" i="10"/>
  <c r="BP17" i="10" s="1"/>
  <c r="CI14" i="10"/>
  <c r="Q14" i="10" s="1"/>
  <c r="BR14" i="10"/>
  <c r="CD15" i="10"/>
  <c r="AN15" i="7"/>
  <c r="BB17" i="7"/>
  <c r="BB18" i="7" s="1"/>
  <c r="BB19" i="7" s="1"/>
  <c r="BB20" i="7" s="1"/>
  <c r="BB21" i="7" s="1"/>
  <c r="BB22" i="7" s="1"/>
  <c r="BB23" i="7" s="1"/>
  <c r="BB24" i="7" s="1"/>
  <c r="BB25" i="7" s="1"/>
  <c r="BB26" i="7" s="1"/>
  <c r="BB27" i="7" s="1"/>
  <c r="BB28" i="7" s="1"/>
  <c r="BB29" i="7" s="1"/>
  <c r="BB30" i="7" s="1"/>
  <c r="BB31" i="7" s="1"/>
  <c r="BB32" i="7" s="1"/>
  <c r="C12" i="7"/>
  <c r="C13" i="7" s="1"/>
  <c r="AW15" i="6"/>
  <c r="BQ207" i="2"/>
  <c r="AD205" i="2"/>
  <c r="AC205" i="2"/>
  <c r="AD204" i="2"/>
  <c r="AC204" i="2"/>
  <c r="AD203" i="2"/>
  <c r="AC203" i="2"/>
  <c r="AD202" i="2"/>
  <c r="AC202" i="2"/>
  <c r="AD201" i="2"/>
  <c r="AC201" i="2"/>
  <c r="AD200" i="2"/>
  <c r="AC200" i="2"/>
  <c r="AD199" i="2"/>
  <c r="AC199" i="2"/>
  <c r="AD198" i="2"/>
  <c r="AC198" i="2"/>
  <c r="AD197" i="2"/>
  <c r="AC197" i="2"/>
  <c r="AD196" i="2"/>
  <c r="AC196" i="2"/>
  <c r="AD195" i="2"/>
  <c r="AC195" i="2"/>
  <c r="AD194" i="2"/>
  <c r="AC194" i="2"/>
  <c r="AD193" i="2"/>
  <c r="AC193" i="2"/>
  <c r="AD192" i="2"/>
  <c r="AC192" i="2"/>
  <c r="AD191" i="2"/>
  <c r="AC191" i="2"/>
  <c r="K191" i="2"/>
  <c r="B191" i="2"/>
  <c r="J191" i="2" s="1"/>
  <c r="AD190" i="2"/>
  <c r="AC190" i="2"/>
  <c r="C190" i="2"/>
  <c r="B190" i="2"/>
  <c r="L190" i="2" s="1"/>
  <c r="AD189" i="2"/>
  <c r="AC189" i="2"/>
  <c r="E189" i="2"/>
  <c r="C189" i="2"/>
  <c r="B189" i="2"/>
  <c r="L189" i="2" s="1"/>
  <c r="AD188" i="2"/>
  <c r="AC188" i="2"/>
  <c r="E188" i="2"/>
  <c r="B188" i="2"/>
  <c r="C188" i="2" s="1"/>
  <c r="AD187" i="2"/>
  <c r="AC187" i="2"/>
  <c r="G187" i="2"/>
  <c r="C187" i="2"/>
  <c r="B187" i="2"/>
  <c r="AD186" i="2"/>
  <c r="AC186" i="2"/>
  <c r="K186" i="2"/>
  <c r="I186" i="2"/>
  <c r="E186" i="2"/>
  <c r="B186" i="2"/>
  <c r="H186" i="2" s="1"/>
  <c r="AD185" i="2"/>
  <c r="AC185" i="2"/>
  <c r="K185" i="2"/>
  <c r="B185" i="2"/>
  <c r="J185" i="2" s="1"/>
  <c r="AD184" i="2"/>
  <c r="AC184" i="2"/>
  <c r="D184" i="2"/>
  <c r="C184" i="2"/>
  <c r="B184" i="2"/>
  <c r="L184" i="2" s="1"/>
  <c r="AD183" i="2"/>
  <c r="AC183" i="2"/>
  <c r="K183" i="2"/>
  <c r="E183" i="2"/>
  <c r="C183" i="2"/>
  <c r="B183" i="2"/>
  <c r="L183" i="2" s="1"/>
  <c r="AD182" i="2"/>
  <c r="AC182" i="2"/>
  <c r="G182" i="2"/>
  <c r="E182" i="2"/>
  <c r="B182" i="2"/>
  <c r="L182" i="2" s="1"/>
  <c r="AD181" i="2"/>
  <c r="AC181" i="2"/>
  <c r="J181" i="2"/>
  <c r="I181" i="2"/>
  <c r="G181" i="2"/>
  <c r="C181" i="2"/>
  <c r="B181" i="2"/>
  <c r="AD180" i="2"/>
  <c r="AC180" i="2"/>
  <c r="L180" i="2"/>
  <c r="K180" i="2"/>
  <c r="I180" i="2"/>
  <c r="E180" i="2"/>
  <c r="C180" i="2"/>
  <c r="B180" i="2"/>
  <c r="H180" i="2" s="1"/>
  <c r="AD179" i="2"/>
  <c r="AC179" i="2"/>
  <c r="K179" i="2"/>
  <c r="G179" i="2"/>
  <c r="B179" i="2"/>
  <c r="J179" i="2" s="1"/>
  <c r="AD178" i="2"/>
  <c r="AC178" i="2"/>
  <c r="I178" i="2"/>
  <c r="D178" i="2"/>
  <c r="C178" i="2"/>
  <c r="B178" i="2"/>
  <c r="L178" i="2" s="1"/>
  <c r="AD177" i="2"/>
  <c r="AC177" i="2"/>
  <c r="K177" i="2"/>
  <c r="E177" i="2"/>
  <c r="D177" i="2"/>
  <c r="C177" i="2"/>
  <c r="B177" i="2"/>
  <c r="L177" i="2" s="1"/>
  <c r="AD176" i="2"/>
  <c r="AC176" i="2"/>
  <c r="L176" i="2"/>
  <c r="L187" i="2" s="1"/>
  <c r="K176" i="2"/>
  <c r="K189" i="2" s="1"/>
  <c r="J176" i="2"/>
  <c r="J188" i="2" s="1"/>
  <c r="I176" i="2"/>
  <c r="I190" i="2" s="1"/>
  <c r="H176" i="2"/>
  <c r="G176" i="2"/>
  <c r="F176" i="2"/>
  <c r="E176" i="2"/>
  <c r="E187" i="2" s="1"/>
  <c r="D176" i="2"/>
  <c r="D188" i="2" s="1"/>
  <c r="C176" i="2"/>
  <c r="C182" i="2" s="1"/>
  <c r="AD175" i="2"/>
  <c r="AC175" i="2"/>
  <c r="AD174" i="2"/>
  <c r="AC174" i="2"/>
  <c r="J174" i="2"/>
  <c r="I174" i="2"/>
  <c r="H174" i="2"/>
  <c r="G174" i="2"/>
  <c r="F174" i="2"/>
  <c r="E174" i="2"/>
  <c r="D174" i="2"/>
  <c r="C174" i="2"/>
  <c r="AD173" i="2"/>
  <c r="AC173" i="2"/>
  <c r="J173" i="2"/>
  <c r="I173" i="2"/>
  <c r="H173" i="2"/>
  <c r="G173" i="2"/>
  <c r="F173" i="2"/>
  <c r="E173" i="2"/>
  <c r="D173" i="2"/>
  <c r="C173" i="2"/>
  <c r="AD172" i="2"/>
  <c r="AC172" i="2"/>
  <c r="J172" i="2"/>
  <c r="I172" i="2"/>
  <c r="H172" i="2"/>
  <c r="G172" i="2"/>
  <c r="F172" i="2"/>
  <c r="E172" i="2"/>
  <c r="D172" i="2"/>
  <c r="C172" i="2"/>
  <c r="AD171" i="2"/>
  <c r="AC171" i="2"/>
  <c r="J171" i="2"/>
  <c r="I171" i="2"/>
  <c r="H171" i="2"/>
  <c r="G171" i="2"/>
  <c r="F171" i="2"/>
  <c r="E171" i="2"/>
  <c r="D171" i="2"/>
  <c r="C171" i="2"/>
  <c r="AD170" i="2"/>
  <c r="AC170" i="2"/>
  <c r="J170" i="2"/>
  <c r="I170" i="2"/>
  <c r="H170" i="2"/>
  <c r="G170" i="2"/>
  <c r="F170" i="2"/>
  <c r="E170" i="2"/>
  <c r="D170" i="2"/>
  <c r="C170" i="2"/>
  <c r="AD169" i="2"/>
  <c r="AC169" i="2"/>
  <c r="J169" i="2"/>
  <c r="I169" i="2"/>
  <c r="H169" i="2"/>
  <c r="G169" i="2"/>
  <c r="F169" i="2"/>
  <c r="E169" i="2"/>
  <c r="D169" i="2"/>
  <c r="C169" i="2"/>
  <c r="AD168" i="2"/>
  <c r="AC168" i="2"/>
  <c r="J168" i="2"/>
  <c r="I168" i="2"/>
  <c r="H168" i="2"/>
  <c r="G168" i="2"/>
  <c r="F168" i="2"/>
  <c r="E168" i="2"/>
  <c r="D168" i="2"/>
  <c r="C168" i="2"/>
  <c r="AD167" i="2"/>
  <c r="AC167" i="2"/>
  <c r="J167" i="2"/>
  <c r="I167" i="2"/>
  <c r="H167" i="2"/>
  <c r="G167" i="2"/>
  <c r="F167" i="2"/>
  <c r="E167" i="2"/>
  <c r="D167" i="2"/>
  <c r="C167" i="2"/>
  <c r="AD166" i="2"/>
  <c r="AC166" i="2"/>
  <c r="J166" i="2"/>
  <c r="I166" i="2"/>
  <c r="H166" i="2"/>
  <c r="G166" i="2"/>
  <c r="F166" i="2"/>
  <c r="E166" i="2"/>
  <c r="D166" i="2"/>
  <c r="C166" i="2"/>
  <c r="AD165" i="2"/>
  <c r="AC165" i="2"/>
  <c r="AD164" i="2"/>
  <c r="AC164" i="2"/>
  <c r="AD163" i="2"/>
  <c r="AC163" i="2"/>
  <c r="AD162" i="2"/>
  <c r="AC162" i="2"/>
  <c r="AD161" i="2"/>
  <c r="AC161" i="2"/>
  <c r="AD160" i="2"/>
  <c r="AC160" i="2"/>
  <c r="AD159" i="2"/>
  <c r="AC159" i="2"/>
  <c r="AD158" i="2"/>
  <c r="AC158" i="2"/>
  <c r="AD157" i="2"/>
  <c r="AC157" i="2"/>
  <c r="AD156" i="2"/>
  <c r="AC156" i="2"/>
  <c r="AD155" i="2"/>
  <c r="AC155" i="2"/>
  <c r="AD154" i="2"/>
  <c r="AC154" i="2"/>
  <c r="AD153" i="2"/>
  <c r="AC153" i="2"/>
  <c r="AD152" i="2"/>
  <c r="AC152" i="2"/>
  <c r="AD151" i="2"/>
  <c r="AC151" i="2"/>
  <c r="AD150" i="2"/>
  <c r="AC150" i="2"/>
  <c r="AD149" i="2"/>
  <c r="AC149" i="2"/>
  <c r="AD148" i="2"/>
  <c r="AC148" i="2"/>
  <c r="AD147" i="2"/>
  <c r="AC147" i="2"/>
  <c r="AD146" i="2"/>
  <c r="AC146" i="2"/>
  <c r="AD145" i="2"/>
  <c r="AC145" i="2"/>
  <c r="AD144" i="2"/>
  <c r="AC144" i="2"/>
  <c r="AD143" i="2"/>
  <c r="AC143" i="2"/>
  <c r="AD142" i="2"/>
  <c r="AC142" i="2"/>
  <c r="AD141" i="2"/>
  <c r="AC141" i="2"/>
  <c r="AD140" i="2"/>
  <c r="AC140" i="2"/>
  <c r="AD139" i="2"/>
  <c r="AC139" i="2"/>
  <c r="AD138" i="2"/>
  <c r="AC138" i="2"/>
  <c r="AD137" i="2"/>
  <c r="AC137" i="2"/>
  <c r="AD136" i="2"/>
  <c r="AC136" i="2"/>
  <c r="AD135" i="2"/>
  <c r="AC135" i="2"/>
  <c r="AD134" i="2"/>
  <c r="AC134" i="2"/>
  <c r="AD133" i="2"/>
  <c r="AC133" i="2"/>
  <c r="AD132" i="2"/>
  <c r="AC132" i="2"/>
  <c r="AD131" i="2"/>
  <c r="AC131" i="2"/>
  <c r="AD130" i="2"/>
  <c r="AC130" i="2"/>
  <c r="AD129" i="2"/>
  <c r="AC129" i="2"/>
  <c r="AD128" i="2"/>
  <c r="AC128" i="2"/>
  <c r="AD127" i="2"/>
  <c r="AC127" i="2"/>
  <c r="AD126" i="2"/>
  <c r="AC126" i="2"/>
  <c r="AD125" i="2"/>
  <c r="AC125" i="2"/>
  <c r="AD124" i="2"/>
  <c r="AC124" i="2"/>
  <c r="AD123" i="2"/>
  <c r="AC123" i="2"/>
  <c r="AD122" i="2"/>
  <c r="AC122" i="2"/>
  <c r="AD121" i="2"/>
  <c r="AC121" i="2"/>
  <c r="AD120" i="2"/>
  <c r="AC120" i="2"/>
  <c r="AD119" i="2"/>
  <c r="AC119" i="2"/>
  <c r="AD118" i="2"/>
  <c r="AC118" i="2"/>
  <c r="AD117" i="2"/>
  <c r="AC117" i="2"/>
  <c r="AD116" i="2"/>
  <c r="AC116" i="2"/>
  <c r="AD115" i="2"/>
  <c r="AC115" i="2"/>
  <c r="AD114" i="2"/>
  <c r="AC114" i="2"/>
  <c r="AD113" i="2"/>
  <c r="AC113" i="2"/>
  <c r="AD112" i="2"/>
  <c r="AC112" i="2"/>
  <c r="AD111" i="2"/>
  <c r="AC111" i="2"/>
  <c r="AD110" i="2"/>
  <c r="AC110" i="2"/>
  <c r="AD109" i="2"/>
  <c r="AC109" i="2"/>
  <c r="AD108" i="2"/>
  <c r="AC108" i="2"/>
  <c r="AD107" i="2"/>
  <c r="AC107" i="2"/>
  <c r="AD106" i="2"/>
  <c r="AC106" i="2"/>
  <c r="AD105" i="2"/>
  <c r="AC105" i="2"/>
  <c r="AD104" i="2"/>
  <c r="AC104" i="2"/>
  <c r="AD103" i="2"/>
  <c r="AC103" i="2"/>
  <c r="AD102" i="2"/>
  <c r="AC102" i="2"/>
  <c r="AD101" i="2"/>
  <c r="AC101" i="2"/>
  <c r="AD100" i="2"/>
  <c r="AC100" i="2"/>
  <c r="AD99" i="2"/>
  <c r="AC99" i="2"/>
  <c r="AD98" i="2"/>
  <c r="AC98" i="2"/>
  <c r="AD97" i="2"/>
  <c r="AC97" i="2"/>
  <c r="AD96" i="2"/>
  <c r="AC96" i="2"/>
  <c r="AD95" i="2"/>
  <c r="AC95" i="2"/>
  <c r="AD94" i="2"/>
  <c r="AC94" i="2"/>
  <c r="AD93" i="2"/>
  <c r="AC93" i="2"/>
  <c r="AD92" i="2"/>
  <c r="AC92" i="2"/>
  <c r="AD91" i="2"/>
  <c r="AC91" i="2"/>
  <c r="AD90" i="2"/>
  <c r="AC90" i="2"/>
  <c r="AD89" i="2"/>
  <c r="AC89" i="2"/>
  <c r="AD88" i="2"/>
  <c r="AC88" i="2"/>
  <c r="AD87" i="2"/>
  <c r="AC87" i="2"/>
  <c r="AD86" i="2"/>
  <c r="AC86" i="2"/>
  <c r="AD85" i="2"/>
  <c r="AC85" i="2"/>
  <c r="AD84" i="2"/>
  <c r="AC84" i="2"/>
  <c r="AD83" i="2"/>
  <c r="AC83" i="2"/>
  <c r="AD82" i="2"/>
  <c r="AC82" i="2"/>
  <c r="AD81" i="2"/>
  <c r="AC81" i="2"/>
  <c r="AD80" i="2"/>
  <c r="AC80" i="2"/>
  <c r="AD79" i="2"/>
  <c r="AC79" i="2"/>
  <c r="AD78" i="2"/>
  <c r="AC78" i="2"/>
  <c r="AD77" i="2"/>
  <c r="AC77" i="2"/>
  <c r="AD76" i="2"/>
  <c r="AC76" i="2"/>
  <c r="AD75" i="2"/>
  <c r="AC75" i="2"/>
  <c r="AD74" i="2"/>
  <c r="AC74" i="2"/>
  <c r="AD73" i="2"/>
  <c r="AC73" i="2"/>
  <c r="AD72" i="2"/>
  <c r="AC72" i="2"/>
  <c r="AD71" i="2"/>
  <c r="AC71" i="2"/>
  <c r="AD70" i="2"/>
  <c r="AC70" i="2"/>
  <c r="AD69" i="2"/>
  <c r="AC69" i="2"/>
  <c r="BQ68" i="2"/>
  <c r="AD68" i="2"/>
  <c r="AC68" i="2"/>
  <c r="AD67" i="2"/>
  <c r="AC67" i="2"/>
  <c r="AD66" i="2"/>
  <c r="AC66" i="2"/>
  <c r="AD65" i="2"/>
  <c r="AC65" i="2"/>
  <c r="AD64" i="2"/>
  <c r="AC64" i="2"/>
  <c r="AD63" i="2"/>
  <c r="AC63" i="2"/>
  <c r="AD62" i="2"/>
  <c r="AC62" i="2"/>
  <c r="AD61" i="2"/>
  <c r="AC61" i="2"/>
  <c r="AD60" i="2"/>
  <c r="AC60" i="2"/>
  <c r="AD59" i="2"/>
  <c r="AC59" i="2"/>
  <c r="AD58" i="2"/>
  <c r="AC58" i="2"/>
  <c r="AD57" i="2"/>
  <c r="AC57" i="2"/>
  <c r="AD56" i="2"/>
  <c r="AC56" i="2"/>
  <c r="AD55" i="2"/>
  <c r="AC55" i="2"/>
  <c r="AD54" i="2"/>
  <c r="AC54" i="2"/>
  <c r="AD53" i="2"/>
  <c r="AC53" i="2"/>
  <c r="AD52" i="2"/>
  <c r="AC52" i="2"/>
  <c r="AD51" i="2"/>
  <c r="AC51" i="2"/>
  <c r="AD50" i="2"/>
  <c r="AC50" i="2"/>
  <c r="AD49" i="2"/>
  <c r="AC49" i="2"/>
  <c r="AD48" i="2"/>
  <c r="AC48" i="2"/>
  <c r="AD47" i="2"/>
  <c r="AC47" i="2"/>
  <c r="BA46" i="2"/>
  <c r="BA48" i="2" s="1"/>
  <c r="BA50" i="2" s="1"/>
  <c r="BA52" i="2" s="1"/>
  <c r="BA54" i="2" s="1"/>
  <c r="AD46" i="2"/>
  <c r="AC46" i="2"/>
  <c r="AD45" i="2"/>
  <c r="AC45" i="2"/>
  <c r="BA44" i="2"/>
  <c r="AD44" i="2"/>
  <c r="AC44" i="2"/>
  <c r="BA43" i="2"/>
  <c r="BA45" i="2" s="1"/>
  <c r="BA47" i="2" s="1"/>
  <c r="BA49" i="2" s="1"/>
  <c r="BA51" i="2" s="1"/>
  <c r="BA53" i="2" s="1"/>
  <c r="AD43" i="2"/>
  <c r="AC43" i="2"/>
  <c r="AD42" i="2"/>
  <c r="AC42" i="2"/>
  <c r="AD41" i="2"/>
  <c r="AC41" i="2"/>
  <c r="J41" i="2"/>
  <c r="I41" i="2"/>
  <c r="H41" i="2"/>
  <c r="G41" i="2"/>
  <c r="F41" i="2"/>
  <c r="E41" i="2"/>
  <c r="D41" i="2"/>
  <c r="C41" i="2"/>
  <c r="C59" i="2" s="1"/>
  <c r="AZ40" i="2"/>
  <c r="AZ41" i="2" s="1"/>
  <c r="AD40" i="2"/>
  <c r="AC40" i="2"/>
  <c r="AV45" i="2"/>
  <c r="AV39" i="2" a="1"/>
  <c r="AV51" i="2" s="1"/>
  <c r="AD39" i="2"/>
  <c r="AC39" i="2"/>
  <c r="AD38" i="2"/>
  <c r="AC38" i="2"/>
  <c r="AD37" i="2"/>
  <c r="AC37" i="2"/>
  <c r="AT36" i="2"/>
  <c r="AD36" i="2"/>
  <c r="AC36" i="2"/>
  <c r="AT35" i="2"/>
  <c r="AD35" i="2"/>
  <c r="AC35" i="2"/>
  <c r="BQ34" i="2"/>
  <c r="AT34" i="2"/>
  <c r="AD34" i="2"/>
  <c r="AC34" i="2"/>
  <c r="AT33" i="2"/>
  <c r="AD33" i="2"/>
  <c r="AC33" i="2"/>
  <c r="AT32" i="2"/>
  <c r="AD32" i="2"/>
  <c r="AC32" i="2"/>
  <c r="AT31" i="2"/>
  <c r="AD31" i="2"/>
  <c r="AC31" i="2"/>
  <c r="BQ30" i="2"/>
  <c r="AT30" i="2"/>
  <c r="AD30" i="2"/>
  <c r="AC30" i="2"/>
  <c r="AT29" i="2"/>
  <c r="AD29" i="2"/>
  <c r="AC29" i="2"/>
  <c r="AT28" i="2"/>
  <c r="AD28" i="2"/>
  <c r="AC28" i="2"/>
  <c r="AT27" i="2"/>
  <c r="AD27" i="2"/>
  <c r="AC27" i="2"/>
  <c r="AT26" i="2"/>
  <c r="AD26" i="2"/>
  <c r="AC26" i="2"/>
  <c r="AT25" i="2"/>
  <c r="AD25" i="2"/>
  <c r="AC25" i="2"/>
  <c r="AT24" i="2"/>
  <c r="AD24" i="2"/>
  <c r="AC24" i="2"/>
  <c r="AT23" i="2"/>
  <c r="AD23" i="2"/>
  <c r="AC23" i="2"/>
  <c r="AT22" i="2"/>
  <c r="AD22" i="2"/>
  <c r="AC22" i="2"/>
  <c r="AT21" i="2"/>
  <c r="AD21" i="2"/>
  <c r="AC21" i="2"/>
  <c r="BQ20" i="2"/>
  <c r="AT20" i="2"/>
  <c r="AD20" i="2"/>
  <c r="AC20" i="2"/>
  <c r="AT19" i="2"/>
  <c r="AD19" i="2"/>
  <c r="AC19" i="2"/>
  <c r="G19" i="2"/>
  <c r="F19" i="2"/>
  <c r="E19" i="2"/>
  <c r="AT18" i="2"/>
  <c r="AD18" i="2"/>
  <c r="AC18" i="2"/>
  <c r="G18" i="2"/>
  <c r="F18" i="2"/>
  <c r="E18" i="2"/>
  <c r="BQ17" i="2"/>
  <c r="AT17" i="2"/>
  <c r="AD17" i="2"/>
  <c r="AC17" i="2"/>
  <c r="G17" i="2"/>
  <c r="F17" i="2"/>
  <c r="E17" i="2"/>
  <c r="AT16" i="2"/>
  <c r="AD16" i="2"/>
  <c r="AC16" i="2"/>
  <c r="J16" i="2"/>
  <c r="I16" i="2"/>
  <c r="G16" i="2"/>
  <c r="F16" i="2"/>
  <c r="E16" i="2"/>
  <c r="AT15" i="2"/>
  <c r="AD15" i="2"/>
  <c r="AC15" i="2"/>
  <c r="J15" i="2"/>
  <c r="I15" i="2"/>
  <c r="BQ14" i="2"/>
  <c r="AT14" i="2"/>
  <c r="AD14" i="2"/>
  <c r="AC14" i="2"/>
  <c r="AT13" i="2"/>
  <c r="AD13" i="2"/>
  <c r="AC13" i="2"/>
  <c r="AT12" i="2"/>
  <c r="AD12" i="2"/>
  <c r="AC12" i="2"/>
  <c r="BQ11" i="2"/>
  <c r="AT11" i="2"/>
  <c r="AD11" i="2"/>
  <c r="AC11" i="2"/>
  <c r="AT10" i="2"/>
  <c r="AD10" i="2"/>
  <c r="AC10" i="2"/>
  <c r="AT9" i="2"/>
  <c r="AD9" i="2"/>
  <c r="AC9" i="2"/>
  <c r="AT8" i="2"/>
  <c r="AD8" i="2"/>
  <c r="AC8" i="2"/>
  <c r="BQ7" i="2"/>
  <c r="AT7" i="2"/>
  <c r="AD7" i="2"/>
  <c r="C6" i="2" s="1"/>
  <c r="AC7" i="2"/>
  <c r="B7" i="2"/>
  <c r="A7" i="2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T6" i="2"/>
  <c r="AD6" i="2"/>
  <c r="AC6" i="2"/>
  <c r="C5" i="2"/>
  <c r="BQ4" i="2"/>
  <c r="BQ327" i="2" s="1"/>
  <c r="BR3" i="2"/>
  <c r="BC2" i="2"/>
  <c r="AF72" i="1"/>
  <c r="AF71" i="1"/>
  <c r="AF70" i="1"/>
  <c r="AF69" i="1"/>
  <c r="AF68" i="1"/>
  <c r="AF67" i="1"/>
  <c r="AF66" i="1"/>
  <c r="AF65" i="1"/>
  <c r="AF64" i="1"/>
  <c r="AF63" i="1"/>
  <c r="AF62" i="1"/>
  <c r="AF61" i="1"/>
  <c r="AF60" i="1"/>
  <c r="AF59" i="1"/>
  <c r="AF58" i="1"/>
  <c r="AP57" i="1"/>
  <c r="AO57" i="1"/>
  <c r="AN57" i="1"/>
  <c r="AM57" i="1"/>
  <c r="AL57" i="1"/>
  <c r="AK57" i="1"/>
  <c r="AJ57" i="1"/>
  <c r="AI57" i="1"/>
  <c r="AH57" i="1"/>
  <c r="AH56" i="1" s="1"/>
  <c r="AH6" i="1" s="1"/>
  <c r="AG57" i="1"/>
  <c r="BT51" i="1"/>
  <c r="BS51" i="1"/>
  <c r="BR51" i="1"/>
  <c r="BQ51" i="1"/>
  <c r="BI51" i="1"/>
  <c r="BH51" i="1"/>
  <c r="BG51" i="1"/>
  <c r="BF51" i="1"/>
  <c r="AX51" i="1"/>
  <c r="AW51" i="1"/>
  <c r="AV51" i="1"/>
  <c r="AU51" i="1"/>
  <c r="BW50" i="1"/>
  <c r="BV50" i="1"/>
  <c r="BU50" i="1"/>
  <c r="BT50" i="1"/>
  <c r="BS50" i="1"/>
  <c r="BR50" i="1"/>
  <c r="BQ50" i="1"/>
  <c r="BP50" i="1"/>
  <c r="BL50" i="1"/>
  <c r="BK50" i="1"/>
  <c r="BJ50" i="1"/>
  <c r="BI50" i="1"/>
  <c r="BH50" i="1"/>
  <c r="BG50" i="1"/>
  <c r="BF50" i="1"/>
  <c r="BE50" i="1"/>
  <c r="BA50" i="1"/>
  <c r="AZ50" i="1"/>
  <c r="AY50" i="1"/>
  <c r="AX50" i="1"/>
  <c r="AW50" i="1"/>
  <c r="AV50" i="1"/>
  <c r="AU50" i="1"/>
  <c r="AT50" i="1"/>
  <c r="BW49" i="1"/>
  <c r="BV49" i="1"/>
  <c r="BU49" i="1"/>
  <c r="BT49" i="1"/>
  <c r="BS49" i="1"/>
  <c r="BR49" i="1"/>
  <c r="BQ49" i="1"/>
  <c r="BP49" i="1"/>
  <c r="BO49" i="1"/>
  <c r="BL49" i="1"/>
  <c r="BK49" i="1"/>
  <c r="BJ49" i="1"/>
  <c r="BI49" i="1"/>
  <c r="BH49" i="1"/>
  <c r="BG49" i="1"/>
  <c r="BF49" i="1"/>
  <c r="BE49" i="1"/>
  <c r="BD49" i="1"/>
  <c r="BA49" i="1"/>
  <c r="AZ49" i="1"/>
  <c r="AY49" i="1"/>
  <c r="AX49" i="1"/>
  <c r="AW49" i="1"/>
  <c r="AV49" i="1"/>
  <c r="AU49" i="1"/>
  <c r="AT49" i="1"/>
  <c r="AS49" i="1"/>
  <c r="BW48" i="1"/>
  <c r="BV48" i="1"/>
  <c r="BU48" i="1"/>
  <c r="BT48" i="1"/>
  <c r="BS48" i="1"/>
  <c r="BR48" i="1"/>
  <c r="BQ48" i="1"/>
  <c r="BP48" i="1"/>
  <c r="BO48" i="1"/>
  <c r="BL48" i="1"/>
  <c r="BK48" i="1"/>
  <c r="BJ48" i="1"/>
  <c r="BI48" i="1"/>
  <c r="BH48" i="1"/>
  <c r="BG48" i="1"/>
  <c r="BF48" i="1"/>
  <c r="BE48" i="1"/>
  <c r="BD48" i="1"/>
  <c r="BA48" i="1"/>
  <c r="AZ48" i="1"/>
  <c r="AY48" i="1"/>
  <c r="AX48" i="1"/>
  <c r="AW48" i="1"/>
  <c r="AV48" i="1"/>
  <c r="AU48" i="1"/>
  <c r="AT48" i="1"/>
  <c r="AS48" i="1"/>
  <c r="AC49" i="1"/>
  <c r="AB49" i="1"/>
  <c r="BW47" i="1"/>
  <c r="BV47" i="1"/>
  <c r="BU47" i="1"/>
  <c r="BT47" i="1"/>
  <c r="BS47" i="1"/>
  <c r="BR47" i="1"/>
  <c r="BQ47" i="1"/>
  <c r="BP47" i="1"/>
  <c r="BL47" i="1"/>
  <c r="BK47" i="1"/>
  <c r="BJ47" i="1"/>
  <c r="BI47" i="1"/>
  <c r="BH47" i="1"/>
  <c r="BG47" i="1"/>
  <c r="BF47" i="1"/>
  <c r="BE47" i="1"/>
  <c r="BA47" i="1"/>
  <c r="AZ47" i="1"/>
  <c r="AY47" i="1"/>
  <c r="AX47" i="1"/>
  <c r="AW47" i="1"/>
  <c r="AV47" i="1"/>
  <c r="AU47" i="1"/>
  <c r="AT47" i="1"/>
  <c r="AC48" i="1"/>
  <c r="AB48" i="1"/>
  <c r="BX46" i="1"/>
  <c r="BW46" i="1"/>
  <c r="BV46" i="1"/>
  <c r="BU46" i="1"/>
  <c r="BT46" i="1"/>
  <c r="BS46" i="1"/>
  <c r="BR46" i="1"/>
  <c r="BQ46" i="1"/>
  <c r="BP46" i="1"/>
  <c r="BM46" i="1"/>
  <c r="BL46" i="1"/>
  <c r="BK46" i="1"/>
  <c r="BJ46" i="1"/>
  <c r="BI46" i="1"/>
  <c r="BH46" i="1"/>
  <c r="BG46" i="1"/>
  <c r="BF46" i="1"/>
  <c r="BE46" i="1"/>
  <c r="BB46" i="1"/>
  <c r="BA46" i="1"/>
  <c r="AZ46" i="1"/>
  <c r="AY46" i="1"/>
  <c r="AX46" i="1"/>
  <c r="AW46" i="1"/>
  <c r="AV46" i="1"/>
  <c r="AU46" i="1"/>
  <c r="AT46" i="1"/>
  <c r="AC47" i="1"/>
  <c r="AB47" i="1"/>
  <c r="BW45" i="1"/>
  <c r="BV45" i="1"/>
  <c r="BU45" i="1"/>
  <c r="BT45" i="1"/>
  <c r="BS45" i="1"/>
  <c r="BR45" i="1"/>
  <c r="BQ45" i="1"/>
  <c r="BP45" i="1"/>
  <c r="BL45" i="1"/>
  <c r="BK45" i="1"/>
  <c r="BJ45" i="1"/>
  <c r="BI45" i="1"/>
  <c r="BH45" i="1"/>
  <c r="BG45" i="1"/>
  <c r="BF45" i="1"/>
  <c r="BE45" i="1"/>
  <c r="BA45" i="1"/>
  <c r="AZ45" i="1"/>
  <c r="AY45" i="1"/>
  <c r="AX45" i="1"/>
  <c r="AW45" i="1"/>
  <c r="AV45" i="1"/>
  <c r="AU45" i="1"/>
  <c r="AT45" i="1"/>
  <c r="AC46" i="1"/>
  <c r="AB46" i="1"/>
  <c r="BW44" i="1"/>
  <c r="BV44" i="1"/>
  <c r="BU44" i="1"/>
  <c r="BT44" i="1"/>
  <c r="BS44" i="1"/>
  <c r="BR44" i="1"/>
  <c r="BQ44" i="1"/>
  <c r="BP44" i="1"/>
  <c r="BL44" i="1"/>
  <c r="BK44" i="1"/>
  <c r="BJ44" i="1"/>
  <c r="BI44" i="1"/>
  <c r="BH44" i="1"/>
  <c r="BG44" i="1"/>
  <c r="BF44" i="1"/>
  <c r="BE44" i="1"/>
  <c r="BA44" i="1"/>
  <c r="AZ44" i="1"/>
  <c r="AY44" i="1"/>
  <c r="AX44" i="1"/>
  <c r="AW44" i="1"/>
  <c r="AV44" i="1"/>
  <c r="AU44" i="1"/>
  <c r="AT44" i="1"/>
  <c r="AB45" i="1"/>
  <c r="BW43" i="1"/>
  <c r="BV43" i="1"/>
  <c r="BU43" i="1"/>
  <c r="BT43" i="1"/>
  <c r="BS43" i="1"/>
  <c r="BR43" i="1"/>
  <c r="BQ43" i="1"/>
  <c r="BP43" i="1"/>
  <c r="BO43" i="1"/>
  <c r="BL43" i="1"/>
  <c r="BK43" i="1"/>
  <c r="BJ43" i="1"/>
  <c r="BI43" i="1"/>
  <c r="BH43" i="1"/>
  <c r="BG43" i="1"/>
  <c r="BF43" i="1"/>
  <c r="BE43" i="1"/>
  <c r="BD43" i="1"/>
  <c r="BA43" i="1"/>
  <c r="AZ43" i="1"/>
  <c r="AY43" i="1"/>
  <c r="AX43" i="1"/>
  <c r="AW43" i="1"/>
  <c r="AV43" i="1"/>
  <c r="AU43" i="1"/>
  <c r="AT43" i="1"/>
  <c r="AS43" i="1"/>
  <c r="AB44" i="1"/>
  <c r="BX42" i="1"/>
  <c r="BW42" i="1"/>
  <c r="BV42" i="1"/>
  <c r="BU42" i="1"/>
  <c r="BT42" i="1"/>
  <c r="BS42" i="1"/>
  <c r="BR42" i="1"/>
  <c r="BQ42" i="1"/>
  <c r="BP42" i="1"/>
  <c r="BO42" i="1"/>
  <c r="BM42" i="1"/>
  <c r="BL42" i="1"/>
  <c r="BK42" i="1"/>
  <c r="BJ42" i="1"/>
  <c r="BI42" i="1"/>
  <c r="BH42" i="1"/>
  <c r="BG42" i="1"/>
  <c r="BF42" i="1"/>
  <c r="BE42" i="1"/>
  <c r="BD42" i="1"/>
  <c r="BB42" i="1"/>
  <c r="BA42" i="1"/>
  <c r="AZ42" i="1"/>
  <c r="AY42" i="1"/>
  <c r="AX42" i="1"/>
  <c r="AW42" i="1"/>
  <c r="AV42" i="1"/>
  <c r="AU42" i="1"/>
  <c r="AT42" i="1"/>
  <c r="AS42" i="1"/>
  <c r="AB43" i="1"/>
  <c r="BX41" i="1"/>
  <c r="BW41" i="1"/>
  <c r="BV41" i="1"/>
  <c r="BU41" i="1"/>
  <c r="BT41" i="1"/>
  <c r="BS41" i="1"/>
  <c r="BR41" i="1"/>
  <c r="BQ41" i="1"/>
  <c r="BP41" i="1"/>
  <c r="BO41" i="1"/>
  <c r="BM41" i="1"/>
  <c r="BL41" i="1"/>
  <c r="BK41" i="1"/>
  <c r="BJ41" i="1"/>
  <c r="BI41" i="1"/>
  <c r="BH41" i="1"/>
  <c r="BG41" i="1"/>
  <c r="BF41" i="1"/>
  <c r="BE41" i="1"/>
  <c r="BD41" i="1"/>
  <c r="BB41" i="1"/>
  <c r="BA41" i="1"/>
  <c r="AZ41" i="1"/>
  <c r="AY41" i="1"/>
  <c r="AX41" i="1"/>
  <c r="AW41" i="1"/>
  <c r="AV41" i="1"/>
  <c r="AU41" i="1"/>
  <c r="AT41" i="1"/>
  <c r="AS41" i="1"/>
  <c r="AB42" i="1"/>
  <c r="BW40" i="1"/>
  <c r="BV40" i="1"/>
  <c r="BU40" i="1"/>
  <c r="BT40" i="1"/>
  <c r="BS40" i="1"/>
  <c r="BR40" i="1"/>
  <c r="BQ40" i="1"/>
  <c r="BP40" i="1"/>
  <c r="BO40" i="1"/>
  <c r="BL40" i="1"/>
  <c r="BK40" i="1"/>
  <c r="BJ40" i="1"/>
  <c r="BI40" i="1"/>
  <c r="BH40" i="1"/>
  <c r="BG40" i="1"/>
  <c r="BF40" i="1"/>
  <c r="BE40" i="1"/>
  <c r="BD40" i="1"/>
  <c r="BA40" i="1"/>
  <c r="AZ40" i="1"/>
  <c r="AY40" i="1"/>
  <c r="AX40" i="1"/>
  <c r="AW40" i="1"/>
  <c r="AV40" i="1"/>
  <c r="AU40" i="1"/>
  <c r="AT40" i="1"/>
  <c r="AS40" i="1"/>
  <c r="X41" i="1"/>
  <c r="BV39" i="1"/>
  <c r="BU39" i="1"/>
  <c r="BT39" i="1"/>
  <c r="BS39" i="1"/>
  <c r="BR39" i="1"/>
  <c r="BQ39" i="1"/>
  <c r="BP39" i="1"/>
  <c r="BK39" i="1"/>
  <c r="BJ39" i="1"/>
  <c r="BI39" i="1"/>
  <c r="BH39" i="1"/>
  <c r="BG39" i="1"/>
  <c r="BF39" i="1"/>
  <c r="BE39" i="1"/>
  <c r="AZ39" i="1"/>
  <c r="AY39" i="1"/>
  <c r="AX39" i="1"/>
  <c r="AW39" i="1"/>
  <c r="AV39" i="1"/>
  <c r="AU39" i="1"/>
  <c r="AT39" i="1"/>
  <c r="AC40" i="1"/>
  <c r="BV38" i="1"/>
  <c r="BU38" i="1"/>
  <c r="BT38" i="1"/>
  <c r="BQ38" i="1"/>
  <c r="BP38" i="1"/>
  <c r="BO38" i="1"/>
  <c r="BK38" i="1"/>
  <c r="BJ38" i="1"/>
  <c r="BI38" i="1"/>
  <c r="BF38" i="1"/>
  <c r="BE38" i="1"/>
  <c r="BD38" i="1"/>
  <c r="AZ38" i="1"/>
  <c r="AY38" i="1"/>
  <c r="AX38" i="1"/>
  <c r="AU38" i="1"/>
  <c r="AT38" i="1"/>
  <c r="AS38" i="1"/>
  <c r="AC39" i="1"/>
  <c r="BP37" i="1"/>
  <c r="BO37" i="1"/>
  <c r="BE37" i="1"/>
  <c r="BD37" i="1"/>
  <c r="AT37" i="1"/>
  <c r="AS37" i="1"/>
  <c r="AC38" i="1"/>
  <c r="AC37" i="1"/>
  <c r="AC36" i="1"/>
  <c r="AC35" i="1"/>
  <c r="AC34" i="1"/>
  <c r="AC33" i="1"/>
  <c r="AC32" i="1"/>
  <c r="AC31" i="1"/>
  <c r="X30" i="1"/>
  <c r="AC29" i="1"/>
  <c r="AF27" i="1"/>
  <c r="AF28" i="1" s="1"/>
  <c r="AF29" i="1" s="1"/>
  <c r="AF30" i="1" s="1"/>
  <c r="AF31" i="1" s="1"/>
  <c r="AF32" i="1" s="1"/>
  <c r="AF33" i="1" s="1"/>
  <c r="AF34" i="1" s="1"/>
  <c r="AF35" i="1" s="1"/>
  <c r="AF36" i="1" s="1"/>
  <c r="AF37" i="1" s="1"/>
  <c r="AF38" i="1" s="1"/>
  <c r="AF39" i="1" s="1"/>
  <c r="AF40" i="1" s="1"/>
  <c r="AC28" i="1"/>
  <c r="X27" i="1"/>
  <c r="AH25" i="1"/>
  <c r="AI25" i="1" s="1"/>
  <c r="AJ25" i="1" s="1"/>
  <c r="AK25" i="1" s="1"/>
  <c r="AL25" i="1" s="1"/>
  <c r="AM25" i="1" s="1"/>
  <c r="AN25" i="1" s="1"/>
  <c r="AO25" i="1" s="1"/>
  <c r="AP25" i="1" s="1"/>
  <c r="BO20" i="1"/>
  <c r="BO47" i="1" s="1"/>
  <c r="BD20" i="1"/>
  <c r="BM38" i="1" s="1"/>
  <c r="AS20" i="1"/>
  <c r="BB40" i="1" s="1"/>
  <c r="BY19" i="1"/>
  <c r="BM19" i="1"/>
  <c r="BL19" i="1"/>
  <c r="BK19" i="1"/>
  <c r="BJ19" i="1"/>
  <c r="BI19" i="1"/>
  <c r="BH19" i="1"/>
  <c r="BG19" i="1"/>
  <c r="BF19" i="1"/>
  <c r="BE19" i="1"/>
  <c r="BD19" i="1"/>
  <c r="BY18" i="1"/>
  <c r="BM18" i="1"/>
  <c r="BL18" i="1"/>
  <c r="BK18" i="1"/>
  <c r="BJ18" i="1"/>
  <c r="BI18" i="1"/>
  <c r="BH18" i="1"/>
  <c r="BG18" i="1"/>
  <c r="BF18" i="1"/>
  <c r="BE18" i="1"/>
  <c r="BD18" i="1"/>
  <c r="BM17" i="1"/>
  <c r="BL17" i="1"/>
  <c r="BK17" i="1"/>
  <c r="BJ17" i="1"/>
  <c r="BI17" i="1"/>
  <c r="BH17" i="1"/>
  <c r="BG17" i="1"/>
  <c r="BF17" i="1"/>
  <c r="BE17" i="1"/>
  <c r="BD17" i="1"/>
  <c r="BM16" i="1"/>
  <c r="BL16" i="1"/>
  <c r="BK16" i="1"/>
  <c r="BJ16" i="1"/>
  <c r="BI16" i="1"/>
  <c r="BH16" i="1"/>
  <c r="BG16" i="1"/>
  <c r="BF16" i="1"/>
  <c r="BE16" i="1"/>
  <c r="BD16" i="1"/>
  <c r="BM15" i="1"/>
  <c r="BL15" i="1"/>
  <c r="BK15" i="1"/>
  <c r="BJ15" i="1"/>
  <c r="BI15" i="1"/>
  <c r="BH15" i="1"/>
  <c r="BG15" i="1"/>
  <c r="BF15" i="1"/>
  <c r="BE15" i="1"/>
  <c r="BD15" i="1"/>
  <c r="BM14" i="1"/>
  <c r="BL14" i="1"/>
  <c r="BK14" i="1"/>
  <c r="BJ14" i="1"/>
  <c r="BI14" i="1"/>
  <c r="BH14" i="1"/>
  <c r="BG14" i="1"/>
  <c r="BF14" i="1"/>
  <c r="BE14" i="1"/>
  <c r="BD14" i="1"/>
  <c r="BM13" i="1"/>
  <c r="BL13" i="1"/>
  <c r="BK13" i="1"/>
  <c r="BJ13" i="1"/>
  <c r="BI13" i="1"/>
  <c r="BH13" i="1"/>
  <c r="BG13" i="1"/>
  <c r="BF13" i="1"/>
  <c r="BE13" i="1"/>
  <c r="BD13" i="1"/>
  <c r="BM12" i="1"/>
  <c r="BL12" i="1"/>
  <c r="BK12" i="1"/>
  <c r="BJ12" i="1"/>
  <c r="BI12" i="1"/>
  <c r="BH12" i="1"/>
  <c r="BG12" i="1"/>
  <c r="BF12" i="1"/>
  <c r="BE12" i="1"/>
  <c r="BD12" i="1"/>
  <c r="BM11" i="1"/>
  <c r="BL11" i="1"/>
  <c r="BK11" i="1"/>
  <c r="BJ11" i="1"/>
  <c r="BI11" i="1"/>
  <c r="BH11" i="1"/>
  <c r="BG11" i="1"/>
  <c r="BF11" i="1"/>
  <c r="BE11" i="1"/>
  <c r="BD11" i="1"/>
  <c r="BM10" i="1"/>
  <c r="BL10" i="1"/>
  <c r="BK10" i="1"/>
  <c r="BJ10" i="1"/>
  <c r="BI10" i="1"/>
  <c r="BH10" i="1"/>
  <c r="BG10" i="1"/>
  <c r="BF10" i="1"/>
  <c r="BE10" i="1"/>
  <c r="BD10" i="1"/>
  <c r="BM9" i="1"/>
  <c r="BL9" i="1"/>
  <c r="BK9" i="1"/>
  <c r="BJ9" i="1"/>
  <c r="BI9" i="1"/>
  <c r="BH9" i="1"/>
  <c r="BG9" i="1"/>
  <c r="BF9" i="1"/>
  <c r="BE9" i="1"/>
  <c r="BD9" i="1"/>
  <c r="AF8" i="1"/>
  <c r="BM8" i="1"/>
  <c r="BL8" i="1"/>
  <c r="BK8" i="1"/>
  <c r="BJ8" i="1"/>
  <c r="BI8" i="1"/>
  <c r="BH8" i="1"/>
  <c r="BG8" i="1"/>
  <c r="BF8" i="1"/>
  <c r="BE8" i="1"/>
  <c r="BD8" i="1"/>
  <c r="A8" i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BM7" i="1"/>
  <c r="BL7" i="1"/>
  <c r="BK7" i="1"/>
  <c r="BJ7" i="1"/>
  <c r="BI7" i="1"/>
  <c r="BH7" i="1"/>
  <c r="BG7" i="1"/>
  <c r="BF7" i="1"/>
  <c r="BE7" i="1"/>
  <c r="BD7" i="1"/>
  <c r="AG6" i="1"/>
  <c r="AE7" i="1"/>
  <c r="BM6" i="1"/>
  <c r="BL6" i="1"/>
  <c r="BK6" i="1"/>
  <c r="BJ6" i="1"/>
  <c r="BI6" i="1"/>
  <c r="BH6" i="1"/>
  <c r="BG6" i="1"/>
  <c r="BF6" i="1"/>
  <c r="BE6" i="1"/>
  <c r="BD6" i="1"/>
  <c r="CK5" i="1"/>
  <c r="CK29" i="1" s="1"/>
  <c r="BM5" i="1"/>
  <c r="BL5" i="1"/>
  <c r="BK5" i="1"/>
  <c r="BJ5" i="1"/>
  <c r="BI5" i="1"/>
  <c r="BH5" i="1"/>
  <c r="BG5" i="1"/>
  <c r="BF5" i="1"/>
  <c r="BE5" i="1"/>
  <c r="BD5" i="1"/>
  <c r="CB4" i="1"/>
  <c r="CA53" i="1" s="1"/>
  <c r="CA14" i="10" l="1"/>
  <c r="CD16" i="10"/>
  <c r="CD17" i="10"/>
  <c r="BR16" i="10"/>
  <c r="CJ15" i="10"/>
  <c r="R15" i="10" s="1"/>
  <c r="CE16" i="10"/>
  <c r="CE30" i="10"/>
  <c r="CJ29" i="10"/>
  <c r="R29" i="10" s="1"/>
  <c r="BQ18" i="10"/>
  <c r="BP18" i="10" s="1"/>
  <c r="CI15" i="10"/>
  <c r="Q15" i="10" s="1"/>
  <c r="BR15" i="10"/>
  <c r="AG66" i="1"/>
  <c r="AG15" i="1" s="1"/>
  <c r="AG34" i="1" s="1"/>
  <c r="AP72" i="1"/>
  <c r="AN58" i="1"/>
  <c r="AG60" i="1"/>
  <c r="AG9" i="1" s="1"/>
  <c r="AG28" i="1" s="1"/>
  <c r="AL66" i="1"/>
  <c r="CA9" i="1"/>
  <c r="CK13" i="1"/>
  <c r="CA17" i="1"/>
  <c r="AN63" i="1"/>
  <c r="AN12" i="1" s="1"/>
  <c r="AO63" i="1"/>
  <c r="AO12" i="1" s="1"/>
  <c r="AO31" i="1" s="1"/>
  <c r="CA18" i="1"/>
  <c r="AP68" i="1"/>
  <c r="AP17" i="1" s="1"/>
  <c r="AP36" i="1" s="1"/>
  <c r="AP69" i="1"/>
  <c r="AP18" i="1" s="1"/>
  <c r="AP37" i="1" s="1"/>
  <c r="AG63" i="1"/>
  <c r="AG12" i="1" s="1"/>
  <c r="AG31" i="1" s="1"/>
  <c r="CK7" i="1"/>
  <c r="AK61" i="1"/>
  <c r="AK10" i="1" s="1"/>
  <c r="CA7" i="1"/>
  <c r="AM64" i="1"/>
  <c r="AM13" i="1" s="1"/>
  <c r="CK19" i="1"/>
  <c r="AJ62" i="1"/>
  <c r="AJ11" i="1" s="1"/>
  <c r="AJ30" i="1" s="1"/>
  <c r="CK18" i="1"/>
  <c r="AM60" i="1"/>
  <c r="AM9" i="1" s="1"/>
  <c r="CK8" i="1"/>
  <c r="CA19" i="1"/>
  <c r="AL61" i="1"/>
  <c r="AL10" i="1" s="1"/>
  <c r="AL29" i="1" s="1"/>
  <c r="AO69" i="1"/>
  <c r="AO18" i="1" s="1"/>
  <c r="AO37" i="1" s="1"/>
  <c r="CA12" i="1"/>
  <c r="AG58" i="1"/>
  <c r="AG7" i="1" s="1"/>
  <c r="AG26" i="1" s="1"/>
  <c r="AK62" i="1"/>
  <c r="AK11" i="1" s="1"/>
  <c r="AK30" i="1" s="1"/>
  <c r="AN70" i="1"/>
  <c r="AN19" i="1" s="1"/>
  <c r="CK6" i="1"/>
  <c r="CK10" i="1"/>
  <c r="CK11" i="1"/>
  <c r="CK12" i="1"/>
  <c r="AI58" i="1"/>
  <c r="AI7" i="1" s="1"/>
  <c r="AI26" i="1" s="1"/>
  <c r="AP63" i="1"/>
  <c r="AP12" i="1" s="1"/>
  <c r="AP31" i="1" s="1"/>
  <c r="AO70" i="1"/>
  <c r="AO19" i="1" s="1"/>
  <c r="AO38" i="1" s="1"/>
  <c r="AH63" i="1"/>
  <c r="AH12" i="1" s="1"/>
  <c r="AH31" i="1" s="1"/>
  <c r="AO58" i="1"/>
  <c r="AO7" i="1" s="1"/>
  <c r="AO26" i="1" s="1"/>
  <c r="AJ63" i="1"/>
  <c r="AJ12" i="1" s="1"/>
  <c r="AJ31" i="1" s="1"/>
  <c r="AM71" i="1"/>
  <c r="AM20" i="1" s="1"/>
  <c r="AM39" i="1" s="1"/>
  <c r="AM59" i="1"/>
  <c r="AM8" i="1" s="1"/>
  <c r="AM27" i="1" s="1"/>
  <c r="AH64" i="1"/>
  <c r="AH13" i="1" s="1"/>
  <c r="AH32" i="1" s="1"/>
  <c r="AN71" i="1"/>
  <c r="AN20" i="1" s="1"/>
  <c r="AN39" i="1" s="1"/>
  <c r="CK17" i="1"/>
  <c r="AJ58" i="1"/>
  <c r="AJ7" i="1" s="1"/>
  <c r="AJ26" i="1" s="1"/>
  <c r="AH59" i="1"/>
  <c r="AH8" i="1" s="1"/>
  <c r="AH27" i="1" s="1"/>
  <c r="AG65" i="1"/>
  <c r="AG14" i="1" s="1"/>
  <c r="AG33" i="1" s="1"/>
  <c r="AL72" i="1"/>
  <c r="AL21" i="1" s="1"/>
  <c r="AL40" i="1" s="1"/>
  <c r="AN59" i="1"/>
  <c r="AN8" i="1" s="1"/>
  <c r="AN27" i="1" s="1"/>
  <c r="AH65" i="1"/>
  <c r="AH14" i="1" s="1"/>
  <c r="AH33" i="1" s="1"/>
  <c r="AM72" i="1"/>
  <c r="AM21" i="1" s="1"/>
  <c r="AM40" i="1" s="1"/>
  <c r="AL60" i="1"/>
  <c r="AL9" i="1" s="1"/>
  <c r="AP66" i="1"/>
  <c r="AP15" i="1" s="1"/>
  <c r="AP34" i="1" s="1"/>
  <c r="BB33" i="7"/>
  <c r="BB34" i="7" s="1"/>
  <c r="AN16" i="7"/>
  <c r="C14" i="7"/>
  <c r="AW16" i="6"/>
  <c r="D59" i="2"/>
  <c r="C42" i="2"/>
  <c r="BQ6" i="2"/>
  <c r="G8" i="2"/>
  <c r="BQ25" i="2"/>
  <c r="AV46" i="2"/>
  <c r="BQ41" i="2"/>
  <c r="AZ42" i="2"/>
  <c r="AZ43" i="2" s="1"/>
  <c r="AZ44" i="2" s="1"/>
  <c r="AZ45" i="2" s="1"/>
  <c r="AZ46" i="2" s="1"/>
  <c r="AZ47" i="2" s="1"/>
  <c r="AZ48" i="2" s="1"/>
  <c r="AZ49" i="2" s="1"/>
  <c r="AZ50" i="2" s="1"/>
  <c r="AZ51" i="2" s="1"/>
  <c r="AZ52" i="2" s="1"/>
  <c r="AZ53" i="2" s="1"/>
  <c r="AZ54" i="2" s="1"/>
  <c r="AZ55" i="2" s="1"/>
  <c r="BQ61" i="2"/>
  <c r="BQ219" i="2"/>
  <c r="J10" i="2"/>
  <c r="BQ28" i="2"/>
  <c r="BQ33" i="2"/>
  <c r="BQ38" i="2"/>
  <c r="AV47" i="2"/>
  <c r="BQ40" i="2"/>
  <c r="BQ42" i="2"/>
  <c r="BQ71" i="2"/>
  <c r="BQ231" i="2"/>
  <c r="G11" i="2"/>
  <c r="C18" i="2"/>
  <c r="BQ23" i="2"/>
  <c r="AV49" i="2"/>
  <c r="BQ44" i="2"/>
  <c r="BQ48" i="2"/>
  <c r="BQ52" i="2"/>
  <c r="BQ55" i="2"/>
  <c r="BQ57" i="2"/>
  <c r="BQ60" i="2"/>
  <c r="BQ177" i="2"/>
  <c r="BQ243" i="2"/>
  <c r="BQ9" i="2"/>
  <c r="BQ12" i="2"/>
  <c r="BQ15" i="2"/>
  <c r="BQ18" i="2"/>
  <c r="BQ36" i="2"/>
  <c r="AV50" i="2"/>
  <c r="BQ46" i="2"/>
  <c r="BQ50" i="2"/>
  <c r="BQ54" i="2"/>
  <c r="BQ59" i="2"/>
  <c r="BQ255" i="2"/>
  <c r="D7" i="2"/>
  <c r="BQ21" i="2"/>
  <c r="BQ31" i="2"/>
  <c r="BQ65" i="2"/>
  <c r="BQ183" i="2"/>
  <c r="BQ267" i="2"/>
  <c r="AV48" i="2"/>
  <c r="AV54" i="2"/>
  <c r="AV42" i="2"/>
  <c r="AV52" i="2"/>
  <c r="BQ167" i="2"/>
  <c r="BQ279" i="2"/>
  <c r="BQ29" i="2"/>
  <c r="AV39" i="2"/>
  <c r="AV53" i="2"/>
  <c r="BQ291" i="2"/>
  <c r="B8" i="2"/>
  <c r="B9" i="2" s="1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Q10" i="2"/>
  <c r="BQ13" i="2"/>
  <c r="BQ16" i="2"/>
  <c r="BQ19" i="2"/>
  <c r="BQ24" i="2"/>
  <c r="AV40" i="2"/>
  <c r="AV55" i="2"/>
  <c r="BQ303" i="2"/>
  <c r="AV41" i="2"/>
  <c r="BQ39" i="2"/>
  <c r="BQ63" i="2"/>
  <c r="BQ315" i="2"/>
  <c r="BQ5" i="2"/>
  <c r="BQ22" i="2"/>
  <c r="BQ27" i="2"/>
  <c r="AV43" i="2"/>
  <c r="BQ350" i="2"/>
  <c r="BQ338" i="2"/>
  <c r="BQ326" i="2"/>
  <c r="BQ314" i="2"/>
  <c r="BQ302" i="2"/>
  <c r="BQ290" i="2"/>
  <c r="BQ278" i="2"/>
  <c r="BQ266" i="2"/>
  <c r="BQ254" i="2"/>
  <c r="BQ242" i="2"/>
  <c r="BQ230" i="2"/>
  <c r="BQ218" i="2"/>
  <c r="BQ206" i="2"/>
  <c r="BQ168" i="2"/>
  <c r="BQ164" i="2"/>
  <c r="BQ160" i="2"/>
  <c r="BQ156" i="2"/>
  <c r="BQ152" i="2"/>
  <c r="BQ148" i="2"/>
  <c r="BQ144" i="2"/>
  <c r="BQ140" i="2"/>
  <c r="BQ136" i="2"/>
  <c r="BQ132" i="2"/>
  <c r="BQ128" i="2"/>
  <c r="BQ124" i="2"/>
  <c r="BQ120" i="2"/>
  <c r="BQ116" i="2"/>
  <c r="BQ112" i="2"/>
  <c r="BQ108" i="2"/>
  <c r="BQ104" i="2"/>
  <c r="BQ100" i="2"/>
  <c r="BQ96" i="2"/>
  <c r="BQ92" i="2"/>
  <c r="BQ88" i="2"/>
  <c r="BQ84" i="2"/>
  <c r="BQ80" i="2"/>
  <c r="BQ76" i="2"/>
  <c r="BQ70" i="2"/>
  <c r="BQ58" i="2"/>
  <c r="BQ53" i="2"/>
  <c r="BQ49" i="2"/>
  <c r="BQ45" i="2"/>
  <c r="BQ37" i="2"/>
  <c r="BQ32" i="2"/>
  <c r="BQ349" i="2"/>
  <c r="BQ337" i="2"/>
  <c r="BQ325" i="2"/>
  <c r="BQ313" i="2"/>
  <c r="BQ301" i="2"/>
  <c r="BQ289" i="2"/>
  <c r="BQ277" i="2"/>
  <c r="BQ265" i="2"/>
  <c r="BQ253" i="2"/>
  <c r="BQ241" i="2"/>
  <c r="BQ229" i="2"/>
  <c r="BQ217" i="2"/>
  <c r="BQ205" i="2"/>
  <c r="BQ201" i="2"/>
  <c r="BQ197" i="2"/>
  <c r="BQ193" i="2"/>
  <c r="BQ188" i="2"/>
  <c r="BQ182" i="2"/>
  <c r="BQ176" i="2"/>
  <c r="BQ169" i="2"/>
  <c r="BQ69" i="2"/>
  <c r="BQ348" i="2"/>
  <c r="BQ336" i="2"/>
  <c r="BQ324" i="2"/>
  <c r="BQ312" i="2"/>
  <c r="BQ300" i="2"/>
  <c r="BQ288" i="2"/>
  <c r="BQ276" i="2"/>
  <c r="BQ264" i="2"/>
  <c r="BQ252" i="2"/>
  <c r="BQ240" i="2"/>
  <c r="BQ228" i="2"/>
  <c r="BQ216" i="2"/>
  <c r="BQ170" i="2"/>
  <c r="BQ347" i="2"/>
  <c r="BQ335" i="2"/>
  <c r="BQ323" i="2"/>
  <c r="BQ311" i="2"/>
  <c r="BQ299" i="2"/>
  <c r="BQ287" i="2"/>
  <c r="BQ275" i="2"/>
  <c r="BQ263" i="2"/>
  <c r="BQ251" i="2"/>
  <c r="BQ239" i="2"/>
  <c r="BQ227" i="2"/>
  <c r="BQ215" i="2"/>
  <c r="BQ187" i="2"/>
  <c r="BQ181" i="2"/>
  <c r="BQ171" i="2"/>
  <c r="BQ163" i="2"/>
  <c r="BQ159" i="2"/>
  <c r="BQ155" i="2"/>
  <c r="BQ151" i="2"/>
  <c r="BQ147" i="2"/>
  <c r="BQ143" i="2"/>
  <c r="BQ139" i="2"/>
  <c r="BQ135" i="2"/>
  <c r="BQ131" i="2"/>
  <c r="BQ127" i="2"/>
  <c r="BQ123" i="2"/>
  <c r="BQ119" i="2"/>
  <c r="BQ115" i="2"/>
  <c r="BQ111" i="2"/>
  <c r="BQ107" i="2"/>
  <c r="BQ103" i="2"/>
  <c r="BQ99" i="2"/>
  <c r="BQ95" i="2"/>
  <c r="BQ91" i="2"/>
  <c r="BQ87" i="2"/>
  <c r="BQ83" i="2"/>
  <c r="BQ79" i="2"/>
  <c r="BQ75" i="2"/>
  <c r="BQ67" i="2"/>
  <c r="BQ346" i="2"/>
  <c r="BQ334" i="2"/>
  <c r="BQ322" i="2"/>
  <c r="BQ310" i="2"/>
  <c r="BQ298" i="2"/>
  <c r="BQ286" i="2"/>
  <c r="BQ274" i="2"/>
  <c r="BQ262" i="2"/>
  <c r="BQ250" i="2"/>
  <c r="BQ238" i="2"/>
  <c r="BQ226" i="2"/>
  <c r="BQ214" i="2"/>
  <c r="BQ204" i="2"/>
  <c r="BQ200" i="2"/>
  <c r="BQ196" i="2"/>
  <c r="BQ192" i="2"/>
  <c r="BQ175" i="2"/>
  <c r="BQ172" i="2"/>
  <c r="BQ66" i="2"/>
  <c r="BQ345" i="2"/>
  <c r="BQ333" i="2"/>
  <c r="BQ321" i="2"/>
  <c r="BQ309" i="2"/>
  <c r="BQ297" i="2"/>
  <c r="BQ285" i="2"/>
  <c r="BQ273" i="2"/>
  <c r="BQ261" i="2"/>
  <c r="BQ249" i="2"/>
  <c r="BQ237" i="2"/>
  <c r="BQ225" i="2"/>
  <c r="BQ213" i="2"/>
  <c r="BQ186" i="2"/>
  <c r="BQ180" i="2"/>
  <c r="BQ173" i="2"/>
  <c r="BQ344" i="2"/>
  <c r="BQ332" i="2"/>
  <c r="BQ320" i="2"/>
  <c r="BQ308" i="2"/>
  <c r="BQ296" i="2"/>
  <c r="BQ284" i="2"/>
  <c r="BQ272" i="2"/>
  <c r="BQ260" i="2"/>
  <c r="BQ248" i="2"/>
  <c r="BQ236" i="2"/>
  <c r="BQ224" i="2"/>
  <c r="BQ212" i="2"/>
  <c r="BQ174" i="2"/>
  <c r="BQ162" i="2"/>
  <c r="BQ158" i="2"/>
  <c r="BQ154" i="2"/>
  <c r="BQ150" i="2"/>
  <c r="BQ146" i="2"/>
  <c r="BQ142" i="2"/>
  <c r="BQ138" i="2"/>
  <c r="BQ134" i="2"/>
  <c r="BQ130" i="2"/>
  <c r="BQ126" i="2"/>
  <c r="BQ122" i="2"/>
  <c r="BQ118" i="2"/>
  <c r="BQ114" i="2"/>
  <c r="BQ110" i="2"/>
  <c r="BQ106" i="2"/>
  <c r="BQ102" i="2"/>
  <c r="BQ98" i="2"/>
  <c r="BQ94" i="2"/>
  <c r="BQ90" i="2"/>
  <c r="BQ86" i="2"/>
  <c r="BQ82" i="2"/>
  <c r="BQ78" i="2"/>
  <c r="BQ74" i="2"/>
  <c r="BQ64" i="2"/>
  <c r="BQ56" i="2"/>
  <c r="BQ51" i="2"/>
  <c r="BQ47" i="2"/>
  <c r="BQ43" i="2"/>
  <c r="BQ26" i="2"/>
  <c r="BQ343" i="2"/>
  <c r="BQ331" i="2"/>
  <c r="BQ319" i="2"/>
  <c r="BQ307" i="2"/>
  <c r="BQ295" i="2"/>
  <c r="BQ283" i="2"/>
  <c r="BQ271" i="2"/>
  <c r="BQ259" i="2"/>
  <c r="BQ247" i="2"/>
  <c r="BQ235" i="2"/>
  <c r="BQ223" i="2"/>
  <c r="BQ211" i="2"/>
  <c r="BQ203" i="2"/>
  <c r="BQ199" i="2"/>
  <c r="BQ195" i="2"/>
  <c r="BQ191" i="2"/>
  <c r="BQ185" i="2"/>
  <c r="BQ179" i="2"/>
  <c r="BQ342" i="2"/>
  <c r="BQ330" i="2"/>
  <c r="BQ318" i="2"/>
  <c r="BQ306" i="2"/>
  <c r="BQ294" i="2"/>
  <c r="BQ282" i="2"/>
  <c r="BQ270" i="2"/>
  <c r="BQ258" i="2"/>
  <c r="BQ246" i="2"/>
  <c r="BQ234" i="2"/>
  <c r="BQ222" i="2"/>
  <c r="BQ210" i="2"/>
  <c r="BQ341" i="2"/>
  <c r="BQ329" i="2"/>
  <c r="BQ317" i="2"/>
  <c r="BQ305" i="2"/>
  <c r="BQ293" i="2"/>
  <c r="BQ281" i="2"/>
  <c r="BQ269" i="2"/>
  <c r="BQ257" i="2"/>
  <c r="BQ245" i="2"/>
  <c r="BQ233" i="2"/>
  <c r="BQ221" i="2"/>
  <c r="BQ209" i="2"/>
  <c r="BQ190" i="2"/>
  <c r="BQ184" i="2"/>
  <c r="BQ178" i="2"/>
  <c r="BQ165" i="2"/>
  <c r="BQ161" i="2"/>
  <c r="BQ157" i="2"/>
  <c r="BQ153" i="2"/>
  <c r="BQ149" i="2"/>
  <c r="BQ145" i="2"/>
  <c r="BQ141" i="2"/>
  <c r="BQ137" i="2"/>
  <c r="BQ133" i="2"/>
  <c r="BQ129" i="2"/>
  <c r="BQ125" i="2"/>
  <c r="BQ121" i="2"/>
  <c r="BQ117" i="2"/>
  <c r="BQ113" i="2"/>
  <c r="BQ109" i="2"/>
  <c r="BQ105" i="2"/>
  <c r="BQ101" i="2"/>
  <c r="BQ97" i="2"/>
  <c r="BQ93" i="2"/>
  <c r="BQ89" i="2"/>
  <c r="BQ85" i="2"/>
  <c r="BQ81" i="2"/>
  <c r="BQ77" i="2"/>
  <c r="BQ73" i="2"/>
  <c r="BQ340" i="2"/>
  <c r="BQ328" i="2"/>
  <c r="BQ316" i="2"/>
  <c r="BQ304" i="2"/>
  <c r="BQ292" i="2"/>
  <c r="BQ280" i="2"/>
  <c r="BQ268" i="2"/>
  <c r="BQ256" i="2"/>
  <c r="BQ244" i="2"/>
  <c r="BQ232" i="2"/>
  <c r="BQ220" i="2"/>
  <c r="BQ208" i="2"/>
  <c r="BQ202" i="2"/>
  <c r="BQ198" i="2"/>
  <c r="BQ194" i="2"/>
  <c r="BQ166" i="2"/>
  <c r="BQ8" i="2"/>
  <c r="BQ35" i="2"/>
  <c r="AV44" i="2"/>
  <c r="BQ62" i="2"/>
  <c r="BQ72" i="2"/>
  <c r="F187" i="2"/>
  <c r="F181" i="2"/>
  <c r="F189" i="2"/>
  <c r="F183" i="2"/>
  <c r="F12" i="2" s="1"/>
  <c r="F177" i="2"/>
  <c r="F188" i="2"/>
  <c r="F182" i="2"/>
  <c r="F11" i="2" s="1"/>
  <c r="BQ189" i="2"/>
  <c r="BQ339" i="2"/>
  <c r="L179" i="2"/>
  <c r="J180" i="2"/>
  <c r="J9" i="2" s="1"/>
  <c r="H181" i="2"/>
  <c r="H10" i="2" s="1"/>
  <c r="D183" i="2"/>
  <c r="L185" i="2"/>
  <c r="J186" i="2"/>
  <c r="H187" i="2"/>
  <c r="D189" i="2"/>
  <c r="D18" i="2" s="1"/>
  <c r="L191" i="2"/>
  <c r="I187" i="2"/>
  <c r="G188" i="2"/>
  <c r="H182" i="2"/>
  <c r="H11" i="2" s="1"/>
  <c r="L186" i="2"/>
  <c r="J187" i="2"/>
  <c r="H188" i="2"/>
  <c r="D190" i="2"/>
  <c r="G177" i="2"/>
  <c r="E178" i="2"/>
  <c r="C179" i="2"/>
  <c r="K181" i="2"/>
  <c r="K10" i="2" s="1"/>
  <c r="I182" i="2"/>
  <c r="G183" i="2"/>
  <c r="G12" i="2" s="1"/>
  <c r="E184" i="2"/>
  <c r="C185" i="2"/>
  <c r="K187" i="2"/>
  <c r="I188" i="2"/>
  <c r="I17" i="2" s="1"/>
  <c r="G189" i="2"/>
  <c r="E190" i="2"/>
  <c r="C191" i="2"/>
  <c r="H177" i="2"/>
  <c r="F178" i="2"/>
  <c r="D179" i="2"/>
  <c r="L181" i="2"/>
  <c r="L10" i="2" s="1"/>
  <c r="J182" i="2"/>
  <c r="J11" i="2" s="1"/>
  <c r="H183" i="2"/>
  <c r="H12" i="2" s="1"/>
  <c r="F184" i="2"/>
  <c r="F13" i="2" s="1"/>
  <c r="D185" i="2"/>
  <c r="H189" i="2"/>
  <c r="H18" i="2" s="1"/>
  <c r="F190" i="2"/>
  <c r="D191" i="2"/>
  <c r="I177" i="2"/>
  <c r="G178" i="2"/>
  <c r="E179" i="2"/>
  <c r="E8" i="2" s="1"/>
  <c r="K182" i="2"/>
  <c r="I183" i="2"/>
  <c r="I12" i="2" s="1"/>
  <c r="G184" i="2"/>
  <c r="G13" i="2" s="1"/>
  <c r="E185" i="2"/>
  <c r="C186" i="2"/>
  <c r="K188" i="2"/>
  <c r="I189" i="2"/>
  <c r="I18" i="2" s="1"/>
  <c r="G190" i="2"/>
  <c r="E191" i="2"/>
  <c r="D175" i="2"/>
  <c r="M176" i="2"/>
  <c r="J177" i="2"/>
  <c r="H178" i="2"/>
  <c r="F179" i="2"/>
  <c r="F8" i="2" s="1"/>
  <c r="D180" i="2"/>
  <c r="J183" i="2"/>
  <c r="H184" i="2"/>
  <c r="H13" i="2" s="1"/>
  <c r="F185" i="2"/>
  <c r="F14" i="2" s="1"/>
  <c r="D186" i="2"/>
  <c r="L188" i="2"/>
  <c r="J189" i="2"/>
  <c r="J18" i="2" s="1"/>
  <c r="H190" i="2"/>
  <c r="F191" i="2"/>
  <c r="I184" i="2"/>
  <c r="I13" i="2" s="1"/>
  <c r="G185" i="2"/>
  <c r="G14" i="2" s="1"/>
  <c r="G191" i="2"/>
  <c r="J178" i="2"/>
  <c r="H179" i="2"/>
  <c r="H8" i="2" s="1"/>
  <c r="F180" i="2"/>
  <c r="D181" i="2"/>
  <c r="J184" i="2"/>
  <c r="H185" i="2"/>
  <c r="H14" i="2" s="1"/>
  <c r="F186" i="2"/>
  <c r="F15" i="2" s="1"/>
  <c r="D187" i="2"/>
  <c r="J190" i="2"/>
  <c r="H191" i="2"/>
  <c r="K178" i="2"/>
  <c r="I179" i="2"/>
  <c r="I8" i="2" s="1"/>
  <c r="G180" i="2"/>
  <c r="G9" i="2" s="1"/>
  <c r="E181" i="2"/>
  <c r="K184" i="2"/>
  <c r="I185" i="2"/>
  <c r="G186" i="2"/>
  <c r="G15" i="2" s="1"/>
  <c r="K190" i="2"/>
  <c r="K19" i="2" s="1"/>
  <c r="I191" i="2"/>
  <c r="D182" i="2"/>
  <c r="AN7" i="1"/>
  <c r="AN26" i="1" s="1"/>
  <c r="AP21" i="1"/>
  <c r="AP40" i="1" s="1"/>
  <c r="AF9" i="1"/>
  <c r="AF10" i="1" s="1"/>
  <c r="AF11" i="1" s="1"/>
  <c r="AF12" i="1" s="1"/>
  <c r="AF13" i="1" s="1"/>
  <c r="AF14" i="1" s="1"/>
  <c r="AF15" i="1" s="1"/>
  <c r="AF16" i="1" s="1"/>
  <c r="AF17" i="1" s="1"/>
  <c r="AF18" i="1" s="1"/>
  <c r="AF19" i="1" s="1"/>
  <c r="AF20" i="1" s="1"/>
  <c r="AF21" i="1" s="1"/>
  <c r="AL15" i="1"/>
  <c r="CK26" i="1"/>
  <c r="CA32" i="1"/>
  <c r="CK35" i="1"/>
  <c r="BM37" i="1"/>
  <c r="BL38" i="1"/>
  <c r="CK38" i="1"/>
  <c r="BW39" i="1"/>
  <c r="BD44" i="1"/>
  <c r="CA46" i="1"/>
  <c r="AP67" i="1"/>
  <c r="AP16" i="1" s="1"/>
  <c r="AP35" i="1" s="1"/>
  <c r="AO67" i="1"/>
  <c r="AO16" i="1" s="1"/>
  <c r="AO35" i="1" s="1"/>
  <c r="AN67" i="1"/>
  <c r="AN16" i="1" s="1"/>
  <c r="AN35" i="1" s="1"/>
  <c r="AM67" i="1"/>
  <c r="AM16" i="1" s="1"/>
  <c r="AL67" i="1"/>
  <c r="AL16" i="1" s="1"/>
  <c r="AL35" i="1" s="1"/>
  <c r="AK67" i="1"/>
  <c r="AK16" i="1" s="1"/>
  <c r="AK35" i="1" s="1"/>
  <c r="AJ67" i="1"/>
  <c r="AJ16" i="1" s="1"/>
  <c r="AJ35" i="1" s="1"/>
  <c r="AI67" i="1"/>
  <c r="AI16" i="1" s="1"/>
  <c r="AI35" i="1" s="1"/>
  <c r="AH67" i="1"/>
  <c r="AH16" i="1" s="1"/>
  <c r="AH35" i="1" s="1"/>
  <c r="AG67" i="1"/>
  <c r="AG16" i="1" s="1"/>
  <c r="AG35" i="1" s="1"/>
  <c r="BB49" i="1"/>
  <c r="BB44" i="1"/>
  <c r="AS50" i="1"/>
  <c r="BB43" i="1"/>
  <c r="BB39" i="1"/>
  <c r="BB38" i="1"/>
  <c r="AW37" i="1"/>
  <c r="AS47" i="1"/>
  <c r="BA39" i="1"/>
  <c r="BA38" i="1"/>
  <c r="AV37" i="1"/>
  <c r="AT51" i="1"/>
  <c r="BB50" i="1"/>
  <c r="BB48" i="1"/>
  <c r="BB47" i="1"/>
  <c r="BB51" i="1"/>
  <c r="AV38" i="1"/>
  <c r="BA51" i="1"/>
  <c r="AS44" i="1"/>
  <c r="AZ51" i="1"/>
  <c r="BB45" i="1"/>
  <c r="BA37" i="1"/>
  <c r="CK32" i="1"/>
  <c r="AU37" i="1"/>
  <c r="AW38" i="1"/>
  <c r="CA39" i="1"/>
  <c r="AQ57" i="1"/>
  <c r="CK68" i="1"/>
  <c r="BK51" i="1"/>
  <c r="BM45" i="1"/>
  <c r="BJ51" i="1"/>
  <c r="BM49" i="1"/>
  <c r="BM44" i="1"/>
  <c r="BJ37" i="1"/>
  <c r="BD50" i="1"/>
  <c r="BM43" i="1"/>
  <c r="BI37" i="1"/>
  <c r="BE51" i="1"/>
  <c r="BM50" i="1"/>
  <c r="BM48" i="1"/>
  <c r="BF37" i="1"/>
  <c r="BM47" i="1"/>
  <c r="BD45" i="1"/>
  <c r="BM51" i="1"/>
  <c r="BG38" i="1"/>
  <c r="CA29" i="1"/>
  <c r="AX37" i="1"/>
  <c r="CK39" i="1"/>
  <c r="CK41" i="1"/>
  <c r="CA42" i="1"/>
  <c r="CA50" i="1"/>
  <c r="BL51" i="1"/>
  <c r="CK57" i="1"/>
  <c r="BX51" i="1"/>
  <c r="BW51" i="1"/>
  <c r="BO44" i="1"/>
  <c r="BV51" i="1"/>
  <c r="BX45" i="1"/>
  <c r="BW37" i="1"/>
  <c r="BU51" i="1"/>
  <c r="BO39" i="1"/>
  <c r="BV37" i="1"/>
  <c r="BX49" i="1"/>
  <c r="BX44" i="1"/>
  <c r="BX39" i="1"/>
  <c r="BX38" i="1"/>
  <c r="BS37" i="1"/>
  <c r="BP51" i="1"/>
  <c r="BX50" i="1"/>
  <c r="BX48" i="1"/>
  <c r="BQ37" i="1"/>
  <c r="BO51" i="1"/>
  <c r="BO46" i="1"/>
  <c r="BX47" i="1"/>
  <c r="CA21" i="1"/>
  <c r="CK22" i="1"/>
  <c r="CA23" i="1"/>
  <c r="CA24" i="1"/>
  <c r="CA25" i="1"/>
  <c r="AY37" i="1"/>
  <c r="BR37" i="1"/>
  <c r="BL39" i="1"/>
  <c r="BD47" i="1"/>
  <c r="AS51" i="1"/>
  <c r="CA69" i="1"/>
  <c r="CA16" i="1"/>
  <c r="CK106" i="1"/>
  <c r="CK100" i="1"/>
  <c r="CK94" i="1"/>
  <c r="CK88" i="1"/>
  <c r="CK82" i="1"/>
  <c r="CK76" i="1"/>
  <c r="CK67" i="1"/>
  <c r="CK56" i="1"/>
  <c r="CK45" i="1"/>
  <c r="CK66" i="1"/>
  <c r="CK105" i="1"/>
  <c r="CK99" i="1"/>
  <c r="CK93" i="1"/>
  <c r="CK87" i="1"/>
  <c r="CK81" i="1"/>
  <c r="CK75" i="1"/>
  <c r="CK65" i="1"/>
  <c r="CK55" i="1"/>
  <c r="CK49" i="1"/>
  <c r="CK44" i="1"/>
  <c r="CK64" i="1"/>
  <c r="CK43" i="1"/>
  <c r="CK21" i="1"/>
  <c r="CK104" i="1"/>
  <c r="CK98" i="1"/>
  <c r="CK92" i="1"/>
  <c r="CK86" i="1"/>
  <c r="CK80" i="1"/>
  <c r="CK74" i="1"/>
  <c r="CK63" i="1"/>
  <c r="CK54" i="1"/>
  <c r="CK42" i="1"/>
  <c r="CK62" i="1"/>
  <c r="CK103" i="1"/>
  <c r="CK97" i="1"/>
  <c r="CK91" i="1"/>
  <c r="CK85" i="1"/>
  <c r="CK79" i="1"/>
  <c r="CK73" i="1"/>
  <c r="CK61" i="1"/>
  <c r="CK53" i="1"/>
  <c r="CK50" i="1"/>
  <c r="CK48" i="1"/>
  <c r="CK72" i="1"/>
  <c r="CK60" i="1"/>
  <c r="CK102" i="1"/>
  <c r="CK96" i="1"/>
  <c r="CK90" i="1"/>
  <c r="CK84" i="1"/>
  <c r="CK78" i="1"/>
  <c r="CK71" i="1"/>
  <c r="CK59" i="1"/>
  <c r="CK52" i="1"/>
  <c r="CK47" i="1"/>
  <c r="CK70" i="1"/>
  <c r="CK58" i="1"/>
  <c r="CK101" i="1"/>
  <c r="CK95" i="1"/>
  <c r="CK89" i="1"/>
  <c r="CK83" i="1"/>
  <c r="CK77" i="1"/>
  <c r="CK69" i="1"/>
  <c r="CK51" i="1"/>
  <c r="CK46" i="1"/>
  <c r="CA6" i="1"/>
  <c r="CA15" i="1"/>
  <c r="CK16" i="1"/>
  <c r="CA20" i="1"/>
  <c r="CK23" i="1"/>
  <c r="CK24" i="1"/>
  <c r="CK25" i="1"/>
  <c r="CA31" i="1"/>
  <c r="CA34" i="1"/>
  <c r="AZ37" i="1"/>
  <c r="BT37" i="1"/>
  <c r="BM39" i="1"/>
  <c r="BO45" i="1"/>
  <c r="CA14" i="1"/>
  <c r="CK15" i="1"/>
  <c r="CK20" i="1"/>
  <c r="CK31" i="1"/>
  <c r="CK34" i="1"/>
  <c r="BB37" i="1"/>
  <c r="BU37" i="1"/>
  <c r="BR38" i="1"/>
  <c r="BD46" i="1"/>
  <c r="BO50" i="1"/>
  <c r="AI63" i="1"/>
  <c r="AI12" i="1" s="1"/>
  <c r="AI31" i="1" s="1"/>
  <c r="AI66" i="1"/>
  <c r="AI15" i="1" s="1"/>
  <c r="AI34" i="1" s="1"/>
  <c r="AI56" i="1"/>
  <c r="AI6" i="1" s="1"/>
  <c r="AI65" i="1"/>
  <c r="AI14" i="1" s="1"/>
  <c r="AI33" i="1" s="1"/>
  <c r="CA13" i="1"/>
  <c r="CK14" i="1"/>
  <c r="CA28" i="1"/>
  <c r="CA36" i="1"/>
  <c r="BX37" i="1"/>
  <c r="BS38" i="1"/>
  <c r="CK28" i="1"/>
  <c r="CK36" i="1"/>
  <c r="CA37" i="1"/>
  <c r="BD39" i="1"/>
  <c r="AS46" i="1"/>
  <c r="CA48" i="1"/>
  <c r="CA51" i="1"/>
  <c r="AK66" i="1"/>
  <c r="AK15" i="1" s="1"/>
  <c r="AK34" i="1" s="1"/>
  <c r="AK65" i="1"/>
  <c r="AK14" i="1" s="1"/>
  <c r="AK33" i="1" s="1"/>
  <c r="AK64" i="1"/>
  <c r="AK13" i="1" s="1"/>
  <c r="AK32" i="1" s="1"/>
  <c r="AK63" i="1"/>
  <c r="AK12" i="1" s="1"/>
  <c r="AK31" i="1" s="1"/>
  <c r="AI64" i="1"/>
  <c r="AI13" i="1" s="1"/>
  <c r="AI32" i="1" s="1"/>
  <c r="CA11" i="1"/>
  <c r="CA27" i="1"/>
  <c r="CA33" i="1"/>
  <c r="BG37" i="1"/>
  <c r="CK37" i="1"/>
  <c r="BH38" i="1"/>
  <c r="BX40" i="1"/>
  <c r="AY51" i="1"/>
  <c r="CA68" i="1"/>
  <c r="CA57" i="1"/>
  <c r="CA106" i="1"/>
  <c r="CA100" i="1"/>
  <c r="CA94" i="1"/>
  <c r="CA88" i="1"/>
  <c r="CA82" i="1"/>
  <c r="CA76" i="1"/>
  <c r="CA67" i="1"/>
  <c r="CA56" i="1"/>
  <c r="CA45" i="1"/>
  <c r="CA66" i="1"/>
  <c r="CA41" i="1"/>
  <c r="CA105" i="1"/>
  <c r="CA99" i="1"/>
  <c r="CA93" i="1"/>
  <c r="CA87" i="1"/>
  <c r="CA81" i="1"/>
  <c r="CA75" i="1"/>
  <c r="CA65" i="1"/>
  <c r="CA55" i="1"/>
  <c r="CA49" i="1"/>
  <c r="CA44" i="1"/>
  <c r="CA22" i="1"/>
  <c r="CA64" i="1"/>
  <c r="CA43" i="1"/>
  <c r="CA104" i="1"/>
  <c r="CA98" i="1"/>
  <c r="CA92" i="1"/>
  <c r="CA86" i="1"/>
  <c r="CA80" i="1"/>
  <c r="CA74" i="1"/>
  <c r="CA63" i="1"/>
  <c r="CA62" i="1"/>
  <c r="CA103" i="1"/>
  <c r="CA97" i="1"/>
  <c r="CA91" i="1"/>
  <c r="CA85" i="1"/>
  <c r="CA79" i="1"/>
  <c r="CA73" i="1"/>
  <c r="CA61" i="1"/>
  <c r="CA72" i="1"/>
  <c r="CA60" i="1"/>
  <c r="CA102" i="1"/>
  <c r="CA96" i="1"/>
  <c r="CA90" i="1"/>
  <c r="CA84" i="1"/>
  <c r="CA78" i="1"/>
  <c r="CA71" i="1"/>
  <c r="CA59" i="1"/>
  <c r="CA52" i="1"/>
  <c r="CA47" i="1"/>
  <c r="CA70" i="1"/>
  <c r="CA58" i="1"/>
  <c r="CA40" i="1"/>
  <c r="CA101" i="1"/>
  <c r="CA95" i="1"/>
  <c r="CA89" i="1"/>
  <c r="CA83" i="1"/>
  <c r="CA77" i="1"/>
  <c r="CA10" i="1"/>
  <c r="CK27" i="1"/>
  <c r="CK33" i="1"/>
  <c r="BH37" i="1"/>
  <c r="CK40" i="1"/>
  <c r="BD51" i="1"/>
  <c r="CA54" i="1"/>
  <c r="CA30" i="1"/>
  <c r="BK37" i="1"/>
  <c r="BW38" i="1"/>
  <c r="BM40" i="1"/>
  <c r="BX43" i="1"/>
  <c r="CA8" i="1"/>
  <c r="CK9" i="1"/>
  <c r="CA26" i="1"/>
  <c r="CK30" i="1"/>
  <c r="CA35" i="1"/>
  <c r="BL37" i="1"/>
  <c r="CA38" i="1"/>
  <c r="AS39" i="1"/>
  <c r="AS45" i="1"/>
  <c r="AP58" i="1"/>
  <c r="AP7" i="1" s="1"/>
  <c r="AP26" i="1" s="1"/>
  <c r="AO59" i="1"/>
  <c r="AO8" i="1" s="1"/>
  <c r="AO27" i="1" s="1"/>
  <c r="AN60" i="1"/>
  <c r="AN9" i="1" s="1"/>
  <c r="AN28" i="1" s="1"/>
  <c r="AM61" i="1"/>
  <c r="AM10" i="1" s="1"/>
  <c r="AM29" i="1" s="1"/>
  <c r="AL62" i="1"/>
  <c r="AL11" i="1" s="1"/>
  <c r="AJ64" i="1"/>
  <c r="AJ13" i="1" s="1"/>
  <c r="AJ32" i="1" s="1"/>
  <c r="AH66" i="1"/>
  <c r="AH15" i="1" s="1"/>
  <c r="AH34" i="1" s="1"/>
  <c r="AP70" i="1"/>
  <c r="AP19" i="1" s="1"/>
  <c r="AP38" i="1" s="1"/>
  <c r="AO71" i="1"/>
  <c r="AO20" i="1" s="1"/>
  <c r="AN72" i="1"/>
  <c r="AN21" i="1" s="1"/>
  <c r="AN40" i="1" s="1"/>
  <c r="AP59" i="1"/>
  <c r="AP8" i="1" s="1"/>
  <c r="AP27" i="1" s="1"/>
  <c r="AO60" i="1"/>
  <c r="AO9" i="1" s="1"/>
  <c r="AO28" i="1" s="1"/>
  <c r="AN61" i="1"/>
  <c r="AN10" i="1" s="1"/>
  <c r="AM62" i="1"/>
  <c r="AM11" i="1" s="1"/>
  <c r="AM30" i="1" s="1"/>
  <c r="AL63" i="1"/>
  <c r="AL12" i="1" s="1"/>
  <c r="AJ65" i="1"/>
  <c r="AJ14" i="1" s="1"/>
  <c r="AJ33" i="1" s="1"/>
  <c r="AG68" i="1"/>
  <c r="AG17" i="1" s="1"/>
  <c r="AG36" i="1" s="1"/>
  <c r="AP71" i="1"/>
  <c r="AP20" i="1" s="1"/>
  <c r="AP39" i="1" s="1"/>
  <c r="AO72" i="1"/>
  <c r="AO21" i="1" s="1"/>
  <c r="AO40" i="1" s="1"/>
  <c r="AP60" i="1"/>
  <c r="AP9" i="1" s="1"/>
  <c r="AP28" i="1" s="1"/>
  <c r="AO61" i="1"/>
  <c r="AO10" i="1" s="1"/>
  <c r="AO29" i="1" s="1"/>
  <c r="AN62" i="1"/>
  <c r="AN11" i="1" s="1"/>
  <c r="AM63" i="1"/>
  <c r="AM12" i="1" s="1"/>
  <c r="AM31" i="1" s="1"/>
  <c r="AL64" i="1"/>
  <c r="AL13" i="1" s="1"/>
  <c r="AJ66" i="1"/>
  <c r="AJ15" i="1" s="1"/>
  <c r="AJ34" i="1" s="1"/>
  <c r="AH68" i="1"/>
  <c r="AH17" i="1" s="1"/>
  <c r="AH36" i="1" s="1"/>
  <c r="AG69" i="1"/>
  <c r="AG18" i="1" s="1"/>
  <c r="AG37" i="1" s="1"/>
  <c r="AP61" i="1"/>
  <c r="AP10" i="1" s="1"/>
  <c r="AP29" i="1" s="1"/>
  <c r="AO62" i="1"/>
  <c r="AO11" i="1" s="1"/>
  <c r="AL65" i="1"/>
  <c r="AL14" i="1" s="1"/>
  <c r="AI68" i="1"/>
  <c r="AI17" i="1" s="1"/>
  <c r="AI36" i="1" s="1"/>
  <c r="AH69" i="1"/>
  <c r="AH18" i="1" s="1"/>
  <c r="AH37" i="1" s="1"/>
  <c r="AG70" i="1"/>
  <c r="AG19" i="1" s="1"/>
  <c r="AH58" i="1"/>
  <c r="AH7" i="1" s="1"/>
  <c r="AH26" i="1" s="1"/>
  <c r="AG59" i="1"/>
  <c r="AG8" i="1" s="1"/>
  <c r="AG27" i="1" s="1"/>
  <c r="AP62" i="1"/>
  <c r="AP11" i="1" s="1"/>
  <c r="AN64" i="1"/>
  <c r="AN13" i="1" s="1"/>
  <c r="AN32" i="1" s="1"/>
  <c r="AM65" i="1"/>
  <c r="AM14" i="1" s="1"/>
  <c r="AJ68" i="1"/>
  <c r="AJ17" i="1" s="1"/>
  <c r="AJ36" i="1" s="1"/>
  <c r="AI69" i="1"/>
  <c r="AI18" i="1" s="1"/>
  <c r="AI37" i="1" s="1"/>
  <c r="AH70" i="1"/>
  <c r="AH19" i="1" s="1"/>
  <c r="AG71" i="1"/>
  <c r="AG20" i="1" s="1"/>
  <c r="AG39" i="1" s="1"/>
  <c r="AO64" i="1"/>
  <c r="AO13" i="1" s="1"/>
  <c r="AO32" i="1" s="1"/>
  <c r="AN65" i="1"/>
  <c r="AN14" i="1" s="1"/>
  <c r="AN33" i="1" s="1"/>
  <c r="AM66" i="1"/>
  <c r="AM15" i="1" s="1"/>
  <c r="AM34" i="1" s="1"/>
  <c r="AK68" i="1"/>
  <c r="AK17" i="1" s="1"/>
  <c r="AK36" i="1" s="1"/>
  <c r="AJ69" i="1"/>
  <c r="AJ18" i="1" s="1"/>
  <c r="AJ37" i="1" s="1"/>
  <c r="AI70" i="1"/>
  <c r="AI19" i="1" s="1"/>
  <c r="AH71" i="1"/>
  <c r="AH20" i="1" s="1"/>
  <c r="AH39" i="1" s="1"/>
  <c r="AG72" i="1"/>
  <c r="AG21" i="1" s="1"/>
  <c r="AG40" i="1" s="1"/>
  <c r="AI59" i="1"/>
  <c r="AI8" i="1" s="1"/>
  <c r="AI27" i="1" s="1"/>
  <c r="AH60" i="1"/>
  <c r="AH9" i="1" s="1"/>
  <c r="AH28" i="1" s="1"/>
  <c r="AG61" i="1"/>
  <c r="AG10" i="1" s="1"/>
  <c r="AG29" i="1" s="1"/>
  <c r="AP64" i="1"/>
  <c r="AP13" i="1" s="1"/>
  <c r="AP32" i="1" s="1"/>
  <c r="AO65" i="1"/>
  <c r="AO14" i="1" s="1"/>
  <c r="AO33" i="1" s="1"/>
  <c r="AN66" i="1"/>
  <c r="AN15" i="1" s="1"/>
  <c r="AN34" i="1" s="1"/>
  <c r="AL68" i="1"/>
  <c r="AL17" i="1" s="1"/>
  <c r="AL36" i="1" s="1"/>
  <c r="AK69" i="1"/>
  <c r="AK18" i="1" s="1"/>
  <c r="AK37" i="1" s="1"/>
  <c r="AJ70" i="1"/>
  <c r="AJ19" i="1" s="1"/>
  <c r="AI71" i="1"/>
  <c r="AI20" i="1" s="1"/>
  <c r="AI39" i="1" s="1"/>
  <c r="AH72" i="1"/>
  <c r="AH21" i="1" s="1"/>
  <c r="AH40" i="1" s="1"/>
  <c r="AK58" i="1"/>
  <c r="AK7" i="1" s="1"/>
  <c r="AK26" i="1" s="1"/>
  <c r="AJ59" i="1"/>
  <c r="AJ8" i="1" s="1"/>
  <c r="AJ27" i="1" s="1"/>
  <c r="AI60" i="1"/>
  <c r="AI9" i="1" s="1"/>
  <c r="AI28" i="1" s="1"/>
  <c r="AH61" i="1"/>
  <c r="AH10" i="1" s="1"/>
  <c r="AH29" i="1" s="1"/>
  <c r="AG62" i="1"/>
  <c r="AG11" i="1" s="1"/>
  <c r="AG30" i="1" s="1"/>
  <c r="AP65" i="1"/>
  <c r="AP14" i="1" s="1"/>
  <c r="AP33" i="1" s="1"/>
  <c r="AO66" i="1"/>
  <c r="AO15" i="1" s="1"/>
  <c r="AO34" i="1" s="1"/>
  <c r="AM68" i="1"/>
  <c r="AM17" i="1" s="1"/>
  <c r="AL69" i="1"/>
  <c r="AL18" i="1" s="1"/>
  <c r="AL37" i="1" s="1"/>
  <c r="AK70" i="1"/>
  <c r="AK19" i="1" s="1"/>
  <c r="AJ71" i="1"/>
  <c r="AJ20" i="1" s="1"/>
  <c r="AJ39" i="1" s="1"/>
  <c r="AI72" i="1"/>
  <c r="AI21" i="1" s="1"/>
  <c r="AI40" i="1" s="1"/>
  <c r="AL58" i="1"/>
  <c r="AL7" i="1" s="1"/>
  <c r="AL26" i="1" s="1"/>
  <c r="AK59" i="1"/>
  <c r="AK8" i="1" s="1"/>
  <c r="AK27" i="1" s="1"/>
  <c r="AJ60" i="1"/>
  <c r="AJ9" i="1" s="1"/>
  <c r="AJ28" i="1" s="1"/>
  <c r="AI61" i="1"/>
  <c r="AI10" i="1" s="1"/>
  <c r="AI29" i="1" s="1"/>
  <c r="AH62" i="1"/>
  <c r="AH11" i="1" s="1"/>
  <c r="AH30" i="1" s="1"/>
  <c r="AN68" i="1"/>
  <c r="AN17" i="1" s="1"/>
  <c r="AN36" i="1" s="1"/>
  <c r="AM69" i="1"/>
  <c r="AM18" i="1" s="1"/>
  <c r="AL70" i="1"/>
  <c r="AL19" i="1" s="1"/>
  <c r="AK71" i="1"/>
  <c r="AK20" i="1" s="1"/>
  <c r="AK39" i="1" s="1"/>
  <c r="AJ72" i="1"/>
  <c r="AJ21" i="1" s="1"/>
  <c r="AJ40" i="1" s="1"/>
  <c r="AM58" i="1"/>
  <c r="AM7" i="1" s="1"/>
  <c r="AM26" i="1" s="1"/>
  <c r="AL59" i="1"/>
  <c r="AL8" i="1" s="1"/>
  <c r="AL27" i="1" s="1"/>
  <c r="AK60" i="1"/>
  <c r="AK9" i="1" s="1"/>
  <c r="AJ61" i="1"/>
  <c r="AJ10" i="1" s="1"/>
  <c r="AJ29" i="1" s="1"/>
  <c r="AI62" i="1"/>
  <c r="AI11" i="1" s="1"/>
  <c r="AI30" i="1" s="1"/>
  <c r="AG64" i="1"/>
  <c r="AG13" i="1" s="1"/>
  <c r="AG32" i="1" s="1"/>
  <c r="AO68" i="1"/>
  <c r="AO17" i="1" s="1"/>
  <c r="AO36" i="1" s="1"/>
  <c r="AN69" i="1"/>
  <c r="AN18" i="1" s="1"/>
  <c r="AN37" i="1" s="1"/>
  <c r="AM70" i="1"/>
  <c r="AM19" i="1" s="1"/>
  <c r="AL71" i="1"/>
  <c r="AL20" i="1" s="1"/>
  <c r="AL39" i="1" s="1"/>
  <c r="AK72" i="1"/>
  <c r="AK21" i="1" s="1"/>
  <c r="AK40" i="1" s="1"/>
  <c r="CI16" i="10" l="1"/>
  <c r="Q16" i="10" s="1"/>
  <c r="CA16" i="10"/>
  <c r="CA15" i="10"/>
  <c r="CJ16" i="10"/>
  <c r="CE17" i="10"/>
  <c r="CI17" i="10"/>
  <c r="Q17" i="10" s="1"/>
  <c r="CD18" i="10"/>
  <c r="BR17" i="10"/>
  <c r="CE31" i="10"/>
  <c r="CJ30" i="10"/>
  <c r="R30" i="10" s="1"/>
  <c r="BQ19" i="10"/>
  <c r="BP19" i="10" s="1"/>
  <c r="CD29" i="10"/>
  <c r="AJ56" i="1"/>
  <c r="AJ6" i="1" s="1"/>
  <c r="AN24" i="7"/>
  <c r="AN17" i="7"/>
  <c r="AN18" i="7"/>
  <c r="BB35" i="7"/>
  <c r="AN20" i="7"/>
  <c r="AN21" i="7"/>
  <c r="AN22" i="7"/>
  <c r="AN28" i="7"/>
  <c r="AN27" i="7"/>
  <c r="AN19" i="7"/>
  <c r="AN25" i="7"/>
  <c r="AN26" i="7"/>
  <c r="C15" i="7"/>
  <c r="C16" i="7" s="1"/>
  <c r="AW17" i="6"/>
  <c r="M7" i="2"/>
  <c r="M9" i="2" s="1"/>
  <c r="BQ3" i="2"/>
  <c r="E59" i="2"/>
  <c r="D42" i="2"/>
  <c r="AE38" i="2" a="1"/>
  <c r="E175" i="2"/>
  <c r="D5" i="2"/>
  <c r="B176" i="2"/>
  <c r="CA5" i="1"/>
  <c r="AF57" i="1"/>
  <c r="R16" i="10" l="1"/>
  <c r="CD19" i="10"/>
  <c r="CI18" i="10"/>
  <c r="Q18" i="10" s="1"/>
  <c r="BR18" i="10"/>
  <c r="CJ17" i="10"/>
  <c r="CA17" i="10" s="1"/>
  <c r="CE18" i="10"/>
  <c r="CE32" i="10"/>
  <c r="CJ31" i="10"/>
  <c r="R31" i="10" s="1"/>
  <c r="BQ20" i="10"/>
  <c r="BP20" i="10" s="1"/>
  <c r="BR29" i="10"/>
  <c r="CI29" i="10"/>
  <c r="Q29" i="10" s="1"/>
  <c r="CD30" i="10"/>
  <c r="AK56" i="1"/>
  <c r="AK6" i="1" s="1"/>
  <c r="BB36" i="7"/>
  <c r="BB37" i="7" s="1"/>
  <c r="C17" i="7"/>
  <c r="AW18" i="6"/>
  <c r="AW19" i="6" s="1"/>
  <c r="AW20" i="6" s="1"/>
  <c r="AW21" i="6" s="1"/>
  <c r="AW22" i="6" s="1"/>
  <c r="AW23" i="6" s="1"/>
  <c r="AW24" i="6" s="1"/>
  <c r="AW25" i="6" s="1"/>
  <c r="AW26" i="6" s="1"/>
  <c r="AW27" i="6" s="1"/>
  <c r="AW28" i="6" s="1"/>
  <c r="AW29" i="6" s="1"/>
  <c r="AW30" i="6" s="1"/>
  <c r="AW31" i="6" s="1"/>
  <c r="AW32" i="6" s="1"/>
  <c r="AW33" i="6" s="1"/>
  <c r="AW34" i="6" s="1"/>
  <c r="AW35" i="6" s="1"/>
  <c r="AW36" i="6" s="1"/>
  <c r="AW37" i="6" s="1"/>
  <c r="AW38" i="6" s="1"/>
  <c r="AW39" i="6" s="1"/>
  <c r="AW40" i="6" s="1"/>
  <c r="AW41" i="6" s="1"/>
  <c r="AW42" i="6" s="1"/>
  <c r="F59" i="2"/>
  <c r="E42" i="2"/>
  <c r="AL38" i="2"/>
  <c r="AR38" i="2"/>
  <c r="AF38" i="2"/>
  <c r="AS38" i="2"/>
  <c r="AT38" i="2"/>
  <c r="AQ38" i="2"/>
  <c r="AP38" i="2"/>
  <c r="AE38" i="2"/>
  <c r="AO38" i="2"/>
  <c r="AN38" i="2"/>
  <c r="AM38" i="2"/>
  <c r="AK38" i="2"/>
  <c r="AJ38" i="2"/>
  <c r="AI38" i="2"/>
  <c r="AH38" i="2"/>
  <c r="AU38" i="2"/>
  <c r="AG38" i="2"/>
  <c r="E5" i="2"/>
  <c r="F175" i="2"/>
  <c r="R17" i="10" l="1"/>
  <c r="CJ18" i="10"/>
  <c r="R18" i="10" s="1"/>
  <c r="CE19" i="10"/>
  <c r="CI19" i="10"/>
  <c r="Q19" i="10" s="1"/>
  <c r="BR19" i="10"/>
  <c r="CD20" i="10"/>
  <c r="CE33" i="10"/>
  <c r="CJ32" i="10"/>
  <c r="R32" i="10" s="1"/>
  <c r="BQ21" i="10"/>
  <c r="BP21" i="10" s="1"/>
  <c r="BR30" i="10"/>
  <c r="CI30" i="10"/>
  <c r="Q30" i="10" s="1"/>
  <c r="CD31" i="10"/>
  <c r="AL56" i="1"/>
  <c r="BB38" i="7"/>
  <c r="BB39" i="7" s="1"/>
  <c r="BB40" i="7" s="1"/>
  <c r="BB41" i="7" s="1"/>
  <c r="BB42" i="7" s="1"/>
  <c r="BB43" i="7" s="1"/>
  <c r="BB44" i="7" s="1"/>
  <c r="BB45" i="7" s="1"/>
  <c r="BB46" i="7" s="1"/>
  <c r="BB47" i="7" s="1"/>
  <c r="BB48" i="7" s="1"/>
  <c r="BB49" i="7" s="1"/>
  <c r="BB50" i="7" s="1"/>
  <c r="AN7" i="7"/>
  <c r="C18" i="7"/>
  <c r="C19" i="7" s="1"/>
  <c r="F5" i="2"/>
  <c r="G175" i="2"/>
  <c r="D6" i="2"/>
  <c r="D17" i="2"/>
  <c r="L12" i="2"/>
  <c r="L18" i="2"/>
  <c r="H9" i="2"/>
  <c r="I9" i="2"/>
  <c r="C12" i="2"/>
  <c r="E6" i="2"/>
  <c r="C10" i="2"/>
  <c r="L9" i="2"/>
  <c r="C7" i="2"/>
  <c r="C13" i="2"/>
  <c r="L11" i="2"/>
  <c r="G10" i="2"/>
  <c r="L7" i="2"/>
  <c r="C9" i="2"/>
  <c r="J8" i="2"/>
  <c r="J14" i="2"/>
  <c r="C16" i="2"/>
  <c r="D13" i="2"/>
  <c r="C11" i="2"/>
  <c r="E9" i="2"/>
  <c r="J17" i="2"/>
  <c r="C19" i="2"/>
  <c r="K12" i="2"/>
  <c r="I10" i="2"/>
  <c r="K20" i="2"/>
  <c r="H15" i="2"/>
  <c r="I7" i="2"/>
  <c r="K15" i="2"/>
  <c r="K14" i="2"/>
  <c r="E11" i="2"/>
  <c r="K9" i="2"/>
  <c r="C17" i="2"/>
  <c r="K18" i="2"/>
  <c r="I19" i="2"/>
  <c r="L13" i="2"/>
  <c r="K8" i="2"/>
  <c r="E12" i="2"/>
  <c r="L19" i="2"/>
  <c r="L16" i="2"/>
  <c r="E15" i="2"/>
  <c r="K6" i="2"/>
  <c r="J20" i="2"/>
  <c r="L6" i="2"/>
  <c r="L17" i="2"/>
  <c r="F9" i="2"/>
  <c r="L20" i="2"/>
  <c r="J6" i="2"/>
  <c r="F10" i="2"/>
  <c r="J13" i="2"/>
  <c r="C15" i="2"/>
  <c r="H7" i="2"/>
  <c r="J19" i="2"/>
  <c r="D15" i="2"/>
  <c r="C14" i="2"/>
  <c r="K11" i="2"/>
  <c r="F20" i="2"/>
  <c r="I6" i="2"/>
  <c r="I14" i="2"/>
  <c r="E10" i="2"/>
  <c r="D8" i="2"/>
  <c r="G7" i="2"/>
  <c r="C20" i="2"/>
  <c r="D10" i="2"/>
  <c r="J12" i="2"/>
  <c r="F6" i="2"/>
  <c r="H6" i="2"/>
  <c r="G6" i="2"/>
  <c r="K17" i="2"/>
  <c r="E14" i="2"/>
  <c r="E7" i="2"/>
  <c r="L14" i="2"/>
  <c r="D14" i="2"/>
  <c r="E13" i="2"/>
  <c r="F7" i="2"/>
  <c r="K16" i="2"/>
  <c r="H17" i="2"/>
  <c r="C8" i="2"/>
  <c r="H20" i="2"/>
  <c r="I20" i="2"/>
  <c r="D12" i="2"/>
  <c r="L15" i="2"/>
  <c r="J7" i="2"/>
  <c r="H16" i="2"/>
  <c r="D11" i="2"/>
  <c r="E20" i="2"/>
  <c r="K7" i="2"/>
  <c r="L8" i="2"/>
  <c r="D9" i="2"/>
  <c r="D16" i="2"/>
  <c r="D20" i="2"/>
  <c r="K13" i="2"/>
  <c r="G20" i="2"/>
  <c r="H19" i="2"/>
  <c r="D19" i="2"/>
  <c r="I11" i="2"/>
  <c r="G59" i="2"/>
  <c r="F42" i="2"/>
  <c r="AM56" i="1"/>
  <c r="AL6" i="1"/>
  <c r="CA18" i="10" l="1"/>
  <c r="CJ33" i="10"/>
  <c r="R33" i="10" s="1"/>
  <c r="CE34" i="10"/>
  <c r="CJ19" i="10"/>
  <c r="CA19" i="10" s="1"/>
  <c r="CE20" i="10"/>
  <c r="BR20" i="10"/>
  <c r="CD21" i="10"/>
  <c r="CI20" i="10"/>
  <c r="Q20" i="10" s="1"/>
  <c r="BQ22" i="10"/>
  <c r="BP22" i="10" s="1"/>
  <c r="BR31" i="10"/>
  <c r="CI31" i="10"/>
  <c r="Q31" i="10" s="1"/>
  <c r="CD32" i="10"/>
  <c r="BE11" i="7"/>
  <c r="BE12" i="7"/>
  <c r="BE36" i="7"/>
  <c r="BE38" i="7"/>
  <c r="BE42" i="7"/>
  <c r="AN42" i="7" s="1"/>
  <c r="BE45" i="7"/>
  <c r="BE46" i="7"/>
  <c r="AN46" i="7" s="1"/>
  <c r="BE34" i="7"/>
  <c r="BE32" i="7"/>
  <c r="BE43" i="7"/>
  <c r="AL43" i="7" s="1"/>
  <c r="BE31" i="7"/>
  <c r="BE30" i="7"/>
  <c r="BE35" i="7"/>
  <c r="BE37" i="7"/>
  <c r="BE44" i="7"/>
  <c r="AL44" i="7" s="1"/>
  <c r="BE47" i="7"/>
  <c r="BE49" i="7"/>
  <c r="BE39" i="7"/>
  <c r="AL39" i="7" s="1"/>
  <c r="BE50" i="7"/>
  <c r="AM50" i="7" s="1"/>
  <c r="BE48" i="7"/>
  <c r="BE33" i="7"/>
  <c r="BE41" i="7"/>
  <c r="BE29" i="7"/>
  <c r="BE40" i="7"/>
  <c r="AJ5" i="7"/>
  <c r="AI5" i="7"/>
  <c r="AH5" i="7"/>
  <c r="AK5" i="7"/>
  <c r="AL5" i="7"/>
  <c r="AN5" i="7"/>
  <c r="AM5" i="7"/>
  <c r="AN38" i="7"/>
  <c r="AH47" i="7"/>
  <c r="C20" i="7"/>
  <c r="H59" i="2"/>
  <c r="G42" i="2"/>
  <c r="M6" i="2"/>
  <c r="M8" i="2" s="1"/>
  <c r="G5" i="2"/>
  <c r="H175" i="2"/>
  <c r="AN56" i="1"/>
  <c r="AM6" i="1"/>
  <c r="R19" i="10" l="1"/>
  <c r="CJ34" i="10"/>
  <c r="R34" i="10" s="1"/>
  <c r="CE35" i="10"/>
  <c r="CD22" i="10"/>
  <c r="BR21" i="10"/>
  <c r="CI21" i="10"/>
  <c r="Q21" i="10" s="1"/>
  <c r="CJ20" i="10"/>
  <c r="R20" i="10" s="1"/>
  <c r="CE21" i="10"/>
  <c r="BQ23" i="10"/>
  <c r="BP23" i="10" s="1"/>
  <c r="BR32" i="10"/>
  <c r="CI32" i="10"/>
  <c r="Q32" i="10" s="1"/>
  <c r="CD33" i="10"/>
  <c r="AL42" i="7"/>
  <c r="AK50" i="7"/>
  <c r="AN43" i="7"/>
  <c r="AN29" i="7"/>
  <c r="AN31" i="7"/>
  <c r="AN41" i="7"/>
  <c r="AM43" i="7"/>
  <c r="AN33" i="7"/>
  <c r="AN32" i="7"/>
  <c r="AN48" i="7"/>
  <c r="AN34" i="7"/>
  <c r="AN30" i="7"/>
  <c r="AN50" i="7"/>
  <c r="AK39" i="7"/>
  <c r="AL45" i="7"/>
  <c r="AM49" i="7"/>
  <c r="AN40" i="7"/>
  <c r="AM46" i="7"/>
  <c r="AN47" i="7"/>
  <c r="AN36" i="7"/>
  <c r="AN37" i="7"/>
  <c r="AN12" i="7"/>
  <c r="AN44" i="7"/>
  <c r="AM47" i="7"/>
  <c r="AM44" i="7"/>
  <c r="AK47" i="7"/>
  <c r="AL47" i="7"/>
  <c r="AN35" i="7"/>
  <c r="AN11" i="7"/>
  <c r="AM48" i="7"/>
  <c r="AK48" i="7"/>
  <c r="AH48" i="7"/>
  <c r="AH49" i="7" s="1"/>
  <c r="AH50" i="7" s="1"/>
  <c r="AL48" i="7"/>
  <c r="AN39" i="7"/>
  <c r="AL41" i="7"/>
  <c r="AL46" i="7" s="1"/>
  <c r="AL40" i="7"/>
  <c r="AM40" i="7"/>
  <c r="AK40" i="7"/>
  <c r="AL49" i="7"/>
  <c r="AL50" i="7" s="1"/>
  <c r="AN49" i="7"/>
  <c r="AK49" i="7"/>
  <c r="AN45" i="7"/>
  <c r="AM45" i="7"/>
  <c r="AM6" i="7"/>
  <c r="AL6" i="7"/>
  <c r="AK6" i="7"/>
  <c r="AH6" i="7"/>
  <c r="AH7" i="7" s="1"/>
  <c r="AH8" i="7" s="1"/>
  <c r="AI6" i="7"/>
  <c r="AJ6" i="7"/>
  <c r="C21" i="7"/>
  <c r="I175" i="2"/>
  <c r="H5" i="2"/>
  <c r="I59" i="2"/>
  <c r="H42" i="2"/>
  <c r="AO56" i="1"/>
  <c r="AN6" i="1"/>
  <c r="CA20" i="10" l="1"/>
  <c r="CD23" i="10"/>
  <c r="CI22" i="10"/>
  <c r="Q22" i="10" s="1"/>
  <c r="BR22" i="10"/>
  <c r="CJ21" i="10"/>
  <c r="CA21" i="10" s="1"/>
  <c r="CE22" i="10"/>
  <c r="CD34" i="10"/>
  <c r="CJ35" i="10"/>
  <c r="R35" i="10" s="1"/>
  <c r="CE36" i="10"/>
  <c r="BQ24" i="10"/>
  <c r="BP24" i="10" s="1"/>
  <c r="BR33" i="10"/>
  <c r="CI33" i="10"/>
  <c r="Q33" i="10" s="1"/>
  <c r="AM7" i="7"/>
  <c r="AM8" i="7" s="1"/>
  <c r="AI7" i="7"/>
  <c r="AI8" i="7" s="1"/>
  <c r="AK7" i="7"/>
  <c r="AL7" i="7"/>
  <c r="AH9" i="7"/>
  <c r="AH10" i="7" s="1"/>
  <c r="AM9" i="7"/>
  <c r="AM10" i="7" s="1"/>
  <c r="AJ7" i="7"/>
  <c r="AK46" i="7"/>
  <c r="AK42" i="7"/>
  <c r="AK43" i="7" s="1"/>
  <c r="AK44" i="7" s="1"/>
  <c r="AK45" i="7" s="1"/>
  <c r="C22" i="7"/>
  <c r="C23" i="7" s="1"/>
  <c r="J59" i="2"/>
  <c r="I42" i="2"/>
  <c r="J175" i="2"/>
  <c r="I5" i="2"/>
  <c r="AP56" i="1"/>
  <c r="AO6" i="1"/>
  <c r="R21" i="10" l="1"/>
  <c r="CD35" i="10"/>
  <c r="CI34" i="10"/>
  <c r="Q34" i="10" s="1"/>
  <c r="CJ22" i="10"/>
  <c r="CA22" i="10" s="1"/>
  <c r="CE23" i="10"/>
  <c r="CJ36" i="10"/>
  <c r="R36" i="10" s="1"/>
  <c r="CE37" i="10"/>
  <c r="CE38" i="10" s="1"/>
  <c r="CE39" i="10" s="1"/>
  <c r="CE40" i="10" s="1"/>
  <c r="CE41" i="10" s="1"/>
  <c r="CE42" i="10" s="1"/>
  <c r="CI23" i="10"/>
  <c r="Q23" i="10" s="1"/>
  <c r="CD24" i="10"/>
  <c r="BR23" i="10"/>
  <c r="BQ25" i="10"/>
  <c r="BP25" i="10" s="1"/>
  <c r="AI9" i="7"/>
  <c r="AL8" i="7"/>
  <c r="AK8" i="7"/>
  <c r="AK9" i="7" s="1"/>
  <c r="AH11" i="7"/>
  <c r="AH12" i="7" s="1"/>
  <c r="AH13" i="7" s="1"/>
  <c r="AH14" i="7" s="1"/>
  <c r="AM11" i="7"/>
  <c r="AM12" i="7" s="1"/>
  <c r="AJ8" i="7"/>
  <c r="AI10" i="7"/>
  <c r="AI11" i="7" s="1"/>
  <c r="C24" i="7"/>
  <c r="C25" i="7" s="1"/>
  <c r="C26" i="7" s="1"/>
  <c r="K175" i="2"/>
  <c r="J5" i="2"/>
  <c r="J42" i="2"/>
  <c r="K59" i="2"/>
  <c r="AP6" i="1"/>
  <c r="AF56" i="1" s="1"/>
  <c r="AQ56" i="1"/>
  <c r="R22" i="10" l="1"/>
  <c r="CJ23" i="10"/>
  <c r="R23" i="10" s="1"/>
  <c r="CE24" i="10"/>
  <c r="CI24" i="10"/>
  <c r="Q24" i="10" s="1"/>
  <c r="BR24" i="10"/>
  <c r="CD25" i="10"/>
  <c r="CI35" i="10"/>
  <c r="Q35" i="10" s="1"/>
  <c r="CD36" i="10"/>
  <c r="BQ26" i="10"/>
  <c r="BP26" i="10" s="1"/>
  <c r="AL9" i="7"/>
  <c r="AL10" i="7" s="1"/>
  <c r="AL11" i="7" s="1"/>
  <c r="AL12" i="7" s="1"/>
  <c r="AK10" i="7"/>
  <c r="AK11" i="7" s="1"/>
  <c r="AL13" i="7"/>
  <c r="AL14" i="7" s="1"/>
  <c r="AJ9" i="7"/>
  <c r="AJ10" i="7" s="1"/>
  <c r="AM13" i="7"/>
  <c r="AN23" i="7" s="1"/>
  <c r="AI12" i="7"/>
  <c r="AH15" i="7"/>
  <c r="AH16" i="7" s="1"/>
  <c r="AI38" i="7"/>
  <c r="AI39" i="7" s="1"/>
  <c r="AI40" i="7" s="1"/>
  <c r="AI41" i="7" s="1"/>
  <c r="AI42" i="7" s="1"/>
  <c r="AI43" i="7" s="1"/>
  <c r="AI44" i="7" s="1"/>
  <c r="AI45" i="7" s="1"/>
  <c r="AI46" i="7" s="1"/>
  <c r="AI47" i="7" s="1"/>
  <c r="AI48" i="7" s="1"/>
  <c r="AI49" i="7" s="1"/>
  <c r="AI50" i="7" s="1"/>
  <c r="C27" i="7"/>
  <c r="C28" i="7" s="1"/>
  <c r="C29" i="7" s="1"/>
  <c r="C30" i="7"/>
  <c r="K42" i="2"/>
  <c r="L59" i="2"/>
  <c r="L42" i="2" s="1"/>
  <c r="C60" i="2"/>
  <c r="L175" i="2"/>
  <c r="L5" i="2" s="1"/>
  <c r="K5" i="2"/>
  <c r="M175" i="2"/>
  <c r="CA23" i="10" l="1"/>
  <c r="CI36" i="10"/>
  <c r="Q36" i="10" s="1"/>
  <c r="CD37" i="10"/>
  <c r="CI25" i="10"/>
  <c r="Q25" i="10" s="1"/>
  <c r="BR25" i="10"/>
  <c r="CD26" i="10"/>
  <c r="CJ24" i="10"/>
  <c r="CA24" i="10" s="1"/>
  <c r="CE25" i="10"/>
  <c r="CA25" i="10" s="1"/>
  <c r="BQ27" i="10"/>
  <c r="BP27" i="10" s="1"/>
  <c r="AK12" i="7"/>
  <c r="AK13" i="7" s="1"/>
  <c r="AK14" i="7" s="1"/>
  <c r="AJ11" i="7"/>
  <c r="AM14" i="7"/>
  <c r="AJ12" i="7"/>
  <c r="AJ13" i="7" s="1"/>
  <c r="AI13" i="7"/>
  <c r="AH17" i="7"/>
  <c r="AH18" i="7" s="1"/>
  <c r="AH19" i="7" s="1"/>
  <c r="AH20" i="7" s="1"/>
  <c r="AH21" i="7" s="1"/>
  <c r="C31" i="7"/>
  <c r="B175" i="2"/>
  <c r="D60" i="2"/>
  <c r="C43" i="2"/>
  <c r="R24" i="10" l="1"/>
  <c r="CE26" i="10"/>
  <c r="CD27" i="10"/>
  <c r="BR26" i="10"/>
  <c r="CI26" i="10"/>
  <c r="Q26" i="10" s="1"/>
  <c r="CI37" i="10"/>
  <c r="Q37" i="10" s="1"/>
  <c r="CD38" i="10"/>
  <c r="BQ28" i="10"/>
  <c r="BP28" i="10" s="1"/>
  <c r="AL15" i="7"/>
  <c r="AK15" i="7"/>
  <c r="AK16" i="7" s="1"/>
  <c r="AJ14" i="7"/>
  <c r="AM15" i="7"/>
  <c r="AI14" i="7"/>
  <c r="AH22" i="7"/>
  <c r="AH23" i="7" s="1"/>
  <c r="AH24" i="7" s="1"/>
  <c r="AH25" i="7" s="1"/>
  <c r="AH26" i="7" s="1"/>
  <c r="AH27" i="7" s="1"/>
  <c r="AH28" i="7" s="1"/>
  <c r="AH29" i="7" s="1"/>
  <c r="AH30" i="7" s="1"/>
  <c r="AH31" i="7" s="1"/>
  <c r="AH32" i="7" s="1"/>
  <c r="AH33" i="7" s="1"/>
  <c r="AH34" i="7" s="1"/>
  <c r="AH35" i="7" s="1"/>
  <c r="AH36" i="7" s="1"/>
  <c r="AH37" i="7" s="1"/>
  <c r="AH38" i="7" s="1"/>
  <c r="AH39" i="7" s="1"/>
  <c r="AH40" i="7" s="1"/>
  <c r="AH41" i="7" s="1"/>
  <c r="AH42" i="7" s="1"/>
  <c r="AH43" i="7" s="1"/>
  <c r="AH44" i="7" s="1"/>
  <c r="AH45" i="7" s="1"/>
  <c r="AH46" i="7" s="1"/>
  <c r="C32" i="7"/>
  <c r="C33" i="7"/>
  <c r="E60" i="2"/>
  <c r="D43" i="2"/>
  <c r="CA26" i="10" l="1"/>
  <c r="CI38" i="10"/>
  <c r="Q38" i="10" s="1"/>
  <c r="CD39" i="10"/>
  <c r="BR27" i="10"/>
  <c r="CI27" i="10"/>
  <c r="Q27" i="10" s="1"/>
  <c r="CD28" i="10"/>
  <c r="CE27" i="10"/>
  <c r="CE28" i="10" s="1"/>
  <c r="BQ29" i="10"/>
  <c r="BP29" i="10" s="1"/>
  <c r="CA29" i="10" s="1"/>
  <c r="AL16" i="7"/>
  <c r="AK17" i="7"/>
  <c r="AK18" i="7" s="1"/>
  <c r="AM16" i="7"/>
  <c r="AM17" i="7" s="1"/>
  <c r="AJ15" i="7"/>
  <c r="AJ16" i="7" s="1"/>
  <c r="AI15" i="7"/>
  <c r="AI16" i="7" s="1"/>
  <c r="AI17" i="7" s="1"/>
  <c r="C34" i="7"/>
  <c r="C35" i="7" s="1"/>
  <c r="E43" i="2"/>
  <c r="F60" i="2"/>
  <c r="CA27" i="10" l="1"/>
  <c r="CD40" i="10"/>
  <c r="CI39" i="10"/>
  <c r="Q39" i="10" s="1"/>
  <c r="CI28" i="10"/>
  <c r="Q28" i="10" s="1"/>
  <c r="BR28" i="10"/>
  <c r="BQ30" i="10"/>
  <c r="BP30" i="10" s="1"/>
  <c r="CA30" i="10" s="1"/>
  <c r="AK19" i="7"/>
  <c r="AK20" i="7" s="1"/>
  <c r="AK21" i="7" s="1"/>
  <c r="AK22" i="7" s="1"/>
  <c r="AL17" i="7"/>
  <c r="AK41" i="7"/>
  <c r="AJ17" i="7"/>
  <c r="AJ18" i="7" s="1"/>
  <c r="AM18" i="7"/>
  <c r="AI18" i="7"/>
  <c r="G60" i="2"/>
  <c r="F43" i="2"/>
  <c r="CA28" i="10" l="1"/>
  <c r="CD41" i="10"/>
  <c r="CI40" i="10"/>
  <c r="Q40" i="10" s="1"/>
  <c r="BQ31" i="10"/>
  <c r="BP31" i="10" s="1"/>
  <c r="CA31" i="10" s="1"/>
  <c r="AL18" i="7"/>
  <c r="AL19" i="7" s="1"/>
  <c r="AK23" i="7"/>
  <c r="AK24" i="7" s="1"/>
  <c r="AK25" i="7" s="1"/>
  <c r="AK26" i="7" s="1"/>
  <c r="AK27" i="7" s="1"/>
  <c r="AJ19" i="7"/>
  <c r="AJ20" i="7" s="1"/>
  <c r="AM19" i="7"/>
  <c r="AM20" i="7" s="1"/>
  <c r="AM21" i="7" s="1"/>
  <c r="AI19" i="7"/>
  <c r="H60" i="2"/>
  <c r="G43" i="2"/>
  <c r="CD42" i="10" l="1"/>
  <c r="CI41" i="10"/>
  <c r="Q41" i="10" s="1"/>
  <c r="CO4" i="10"/>
  <c r="CS4" i="10"/>
  <c r="CD5" i="10"/>
  <c r="CM4" i="10"/>
  <c r="CP4" i="10"/>
  <c r="CR4" i="10"/>
  <c r="CL4" i="10"/>
  <c r="BQ32" i="10"/>
  <c r="BP32" i="10" s="1"/>
  <c r="CA32" i="10" s="1"/>
  <c r="AL20" i="7"/>
  <c r="AL21" i="7" s="1"/>
  <c r="AJ21" i="7"/>
  <c r="AJ22" i="7" s="1"/>
  <c r="AJ23" i="7" s="1"/>
  <c r="AJ24" i="7" s="1"/>
  <c r="AJ25" i="7" s="1"/>
  <c r="AK28" i="7"/>
  <c r="AK29" i="7" s="1"/>
  <c r="AK30" i="7" s="1"/>
  <c r="AK31" i="7" s="1"/>
  <c r="AK32" i="7" s="1"/>
  <c r="AK33" i="7" s="1"/>
  <c r="AK34" i="7" s="1"/>
  <c r="AK35" i="7" s="1"/>
  <c r="AK36" i="7" s="1"/>
  <c r="AI20" i="7"/>
  <c r="AI21" i="7" s="1"/>
  <c r="AM22" i="7"/>
  <c r="AM23" i="7" s="1"/>
  <c r="AM24" i="7" s="1"/>
  <c r="AM25" i="7" s="1"/>
  <c r="I60" i="2"/>
  <c r="H43" i="2"/>
  <c r="CL7" i="10" l="1"/>
  <c r="CL12" i="10"/>
  <c r="CL8" i="10"/>
  <c r="CL15" i="10"/>
  <c r="CL17" i="10"/>
  <c r="CL13" i="10"/>
  <c r="CL10" i="10"/>
  <c r="CL16" i="10"/>
  <c r="CL19" i="10"/>
  <c r="CL14" i="10"/>
  <c r="CL18" i="10"/>
  <c r="CL11" i="10"/>
  <c r="CL9" i="10"/>
  <c r="CR16" i="10"/>
  <c r="CR17" i="10"/>
  <c r="CR10" i="10"/>
  <c r="CR12" i="10"/>
  <c r="CR19" i="10"/>
  <c r="CR8" i="10"/>
  <c r="CR15" i="10"/>
  <c r="CR11" i="10"/>
  <c r="CR13" i="10"/>
  <c r="CR7" i="10"/>
  <c r="CR18" i="10"/>
  <c r="CR14" i="10"/>
  <c r="CR9" i="10"/>
  <c r="CS8" i="10"/>
  <c r="CS16" i="10"/>
  <c r="CS19" i="10"/>
  <c r="CS7" i="10"/>
  <c r="CS14" i="10"/>
  <c r="CS13" i="10"/>
  <c r="CS10" i="10"/>
  <c r="CS12" i="10"/>
  <c r="CS11" i="10"/>
  <c r="CS9" i="10"/>
  <c r="CS15" i="10"/>
  <c r="CS18" i="10"/>
  <c r="CS17" i="10"/>
  <c r="CO19" i="10"/>
  <c r="CO14" i="10"/>
  <c r="CO30" i="10" s="1"/>
  <c r="CO18" i="10"/>
  <c r="CO34" i="10" s="1"/>
  <c r="CO16" i="10"/>
  <c r="CO15" i="10"/>
  <c r="CO31" i="10" s="1"/>
  <c r="CO17" i="10"/>
  <c r="CO33" i="10" s="1"/>
  <c r="CI42" i="10"/>
  <c r="Q42" i="10" s="1"/>
  <c r="CN4" i="10"/>
  <c r="CT4" i="10"/>
  <c r="CQ4" i="10"/>
  <c r="CU4" i="10"/>
  <c r="BQ33" i="10"/>
  <c r="BP33" i="10" s="1"/>
  <c r="CA33" i="10" s="1"/>
  <c r="AK37" i="7"/>
  <c r="AK38" i="7" s="1"/>
  <c r="AL22" i="7"/>
  <c r="AJ26" i="7"/>
  <c r="AJ27" i="7" s="1"/>
  <c r="AJ28" i="7" s="1"/>
  <c r="AI22" i="7"/>
  <c r="AI23" i="7" s="1"/>
  <c r="AI24" i="7" s="1"/>
  <c r="AM26" i="7"/>
  <c r="AM27" i="7" s="1"/>
  <c r="AM28" i="7" s="1"/>
  <c r="AM29" i="7" s="1"/>
  <c r="AM30" i="7" s="1"/>
  <c r="AM31" i="7" s="1"/>
  <c r="AM32" i="7" s="1"/>
  <c r="AM33" i="7" s="1"/>
  <c r="AM34" i="7" s="1"/>
  <c r="AM35" i="7" s="1"/>
  <c r="AM36" i="7" s="1"/>
  <c r="AM37" i="7" s="1"/>
  <c r="AM38" i="7" s="1"/>
  <c r="AM39" i="7" s="1"/>
  <c r="J60" i="2"/>
  <c r="I43" i="2"/>
  <c r="CI5" i="10" l="1"/>
  <c r="CI6" i="10" s="1"/>
  <c r="CO48" i="10"/>
  <c r="CO47" i="10"/>
  <c r="CR34" i="10"/>
  <c r="CR48" i="10"/>
  <c r="CS42" i="10"/>
  <c r="CS28" i="10"/>
  <c r="CR29" i="10"/>
  <c r="CR43" i="10"/>
  <c r="CL30" i="10"/>
  <c r="CL44" i="10"/>
  <c r="CN19" i="10"/>
  <c r="CN13" i="10"/>
  <c r="CN17" i="10"/>
  <c r="CN14" i="10"/>
  <c r="CN18" i="10"/>
  <c r="CN34" i="10" s="1"/>
  <c r="CN16" i="10"/>
  <c r="CN15" i="10"/>
  <c r="CL35" i="10"/>
  <c r="CL49" i="10"/>
  <c r="CL27" i="10"/>
  <c r="CL41" i="10"/>
  <c r="CS43" i="10"/>
  <c r="CS29" i="10"/>
  <c r="CR45" i="10"/>
  <c r="CR31" i="10"/>
  <c r="CL32" i="10"/>
  <c r="CL46" i="10"/>
  <c r="DC7" i="10"/>
  <c r="DC8" i="10" s="1"/>
  <c r="DC9" i="10" s="1"/>
  <c r="DC10" i="10" s="1"/>
  <c r="DC11" i="10" s="1"/>
  <c r="DC12" i="10" s="1"/>
  <c r="DC13" i="10" s="1"/>
  <c r="DC14" i="10" s="1"/>
  <c r="DC15" i="10" s="1"/>
  <c r="DC16" i="10" s="1"/>
  <c r="DC17" i="10" s="1"/>
  <c r="DC18" i="10" s="1"/>
  <c r="DC19" i="10" s="1"/>
  <c r="CR37" i="10"/>
  <c r="CR6" i="10"/>
  <c r="CR23" i="10"/>
  <c r="DC23" i="10" s="1"/>
  <c r="CS44" i="10"/>
  <c r="CS30" i="10"/>
  <c r="CR24" i="10"/>
  <c r="CR38" i="10"/>
  <c r="CL26" i="10"/>
  <c r="CL40" i="10"/>
  <c r="CS25" i="10"/>
  <c r="CS39" i="10"/>
  <c r="CS27" i="10"/>
  <c r="CS41" i="10"/>
  <c r="CR27" i="10"/>
  <c r="CR41" i="10"/>
  <c r="DD7" i="10"/>
  <c r="DD8" i="10" s="1"/>
  <c r="DD9" i="10" s="1"/>
  <c r="DD10" i="10" s="1"/>
  <c r="DD11" i="10" s="1"/>
  <c r="DD12" i="10" s="1"/>
  <c r="DD13" i="10" s="1"/>
  <c r="DD14" i="10" s="1"/>
  <c r="DD15" i="10" s="1"/>
  <c r="DD16" i="10" s="1"/>
  <c r="DD17" i="10" s="1"/>
  <c r="DD18" i="10" s="1"/>
  <c r="DD19" i="10" s="1"/>
  <c r="CS23" i="10"/>
  <c r="DD23" i="10" s="1"/>
  <c r="CS37" i="10"/>
  <c r="CS6" i="10"/>
  <c r="CR49" i="10"/>
  <c r="CR35" i="10"/>
  <c r="CL29" i="10"/>
  <c r="CL43" i="10"/>
  <c r="CO35" i="10"/>
  <c r="CO49" i="10"/>
  <c r="CS49" i="10"/>
  <c r="CS35" i="10"/>
  <c r="CR28" i="10"/>
  <c r="CR42" i="10"/>
  <c r="CL33" i="10"/>
  <c r="CL47" i="10"/>
  <c r="CS46" i="10"/>
  <c r="CS32" i="10"/>
  <c r="CR26" i="10"/>
  <c r="CR40" i="10"/>
  <c r="CL45" i="10"/>
  <c r="CL31" i="10"/>
  <c r="CU15" i="10"/>
  <c r="CU8" i="10"/>
  <c r="CU11" i="10"/>
  <c r="CU16" i="10"/>
  <c r="CU9" i="10"/>
  <c r="CU19" i="10"/>
  <c r="CU13" i="10"/>
  <c r="CU14" i="10"/>
  <c r="CU17" i="10"/>
  <c r="CU18" i="10"/>
  <c r="CU10" i="10"/>
  <c r="CU12" i="10"/>
  <c r="CU7" i="10"/>
  <c r="CS33" i="10"/>
  <c r="CS47" i="10"/>
  <c r="CS24" i="10"/>
  <c r="CS38" i="10"/>
  <c r="CR47" i="10"/>
  <c r="CR33" i="10"/>
  <c r="CL24" i="10"/>
  <c r="CW24" i="10" s="1"/>
  <c r="CL38" i="10"/>
  <c r="CR25" i="10"/>
  <c r="CR39" i="10"/>
  <c r="CR32" i="10"/>
  <c r="CR46" i="10"/>
  <c r="CL28" i="10"/>
  <c r="CL42" i="10"/>
  <c r="CL48" i="10"/>
  <c r="CL34" i="10"/>
  <c r="CS40" i="10"/>
  <c r="CS26" i="10"/>
  <c r="CQ19" i="10"/>
  <c r="CQ17" i="10"/>
  <c r="CQ16" i="10"/>
  <c r="CQ18" i="10"/>
  <c r="CS48" i="10"/>
  <c r="CS34" i="10"/>
  <c r="CT8" i="10"/>
  <c r="CT14" i="10"/>
  <c r="CT7" i="10"/>
  <c r="CT10" i="10"/>
  <c r="CT17" i="10"/>
  <c r="CT13" i="10"/>
  <c r="CT12" i="10"/>
  <c r="CT15" i="10"/>
  <c r="CT16" i="10"/>
  <c r="CT9" i="10"/>
  <c r="CT19" i="10"/>
  <c r="CT18" i="10"/>
  <c r="CT11" i="10"/>
  <c r="CO32" i="10"/>
  <c r="CO46" i="10"/>
  <c r="CS31" i="10"/>
  <c r="CS45" i="10"/>
  <c r="CR30" i="10"/>
  <c r="CR44" i="10"/>
  <c r="CL25" i="10"/>
  <c r="CL39" i="10"/>
  <c r="CL6" i="10"/>
  <c r="CW7" i="10"/>
  <c r="CW8" i="10" s="1"/>
  <c r="CW9" i="10" s="1"/>
  <c r="CW10" i="10" s="1"/>
  <c r="CW11" i="10" s="1"/>
  <c r="CW12" i="10" s="1"/>
  <c r="CW13" i="10" s="1"/>
  <c r="CW14" i="10" s="1"/>
  <c r="CW15" i="10" s="1"/>
  <c r="CW16" i="10" s="1"/>
  <c r="CW17" i="10" s="1"/>
  <c r="CW18" i="10" s="1"/>
  <c r="CW19" i="10" s="1"/>
  <c r="CL23" i="10"/>
  <c r="CW23" i="10" s="1"/>
  <c r="CL37" i="10"/>
  <c r="CN48" i="10"/>
  <c r="BQ34" i="10"/>
  <c r="BP34" i="10" s="1"/>
  <c r="CA34" i="10" s="1"/>
  <c r="AM42" i="7"/>
  <c r="AM41" i="7"/>
  <c r="AI25" i="7"/>
  <c r="AI26" i="7" s="1"/>
  <c r="AL23" i="7"/>
  <c r="AL24" i="7" s="1"/>
  <c r="AJ29" i="7"/>
  <c r="AJ30" i="7" s="1"/>
  <c r="AJ31" i="7" s="1"/>
  <c r="AJ32" i="7" s="1"/>
  <c r="AJ33" i="7" s="1"/>
  <c r="K60" i="2"/>
  <c r="J43" i="2"/>
  <c r="CW25" i="10" l="1"/>
  <c r="CW26" i="10" s="1"/>
  <c r="CW27" i="10" s="1"/>
  <c r="CW28" i="10" s="1"/>
  <c r="CW29" i="10" s="1"/>
  <c r="CW30" i="10" s="1"/>
  <c r="CW31" i="10" s="1"/>
  <c r="CW32" i="10" s="1"/>
  <c r="CW33" i="10" s="1"/>
  <c r="CW34" i="10" s="1"/>
  <c r="CW35" i="10" s="1"/>
  <c r="CU24" i="10"/>
  <c r="CU38" i="10"/>
  <c r="CN31" i="10"/>
  <c r="CN45" i="10"/>
  <c r="CN49" i="10"/>
  <c r="CN35" i="10"/>
  <c r="CU31" i="10"/>
  <c r="CU45" i="10"/>
  <c r="CU32" i="10"/>
  <c r="CU46" i="10"/>
  <c r="CT42" i="10"/>
  <c r="CT28" i="10"/>
  <c r="CU27" i="10"/>
  <c r="CU41" i="10"/>
  <c r="CU6" i="10"/>
  <c r="DF7" i="10"/>
  <c r="DF8" i="10" s="1"/>
  <c r="DF9" i="10" s="1"/>
  <c r="DF10" i="10" s="1"/>
  <c r="DF11" i="10" s="1"/>
  <c r="DF12" i="10" s="1"/>
  <c r="DF13" i="10" s="1"/>
  <c r="DF14" i="10" s="1"/>
  <c r="DF15" i="10" s="1"/>
  <c r="DF16" i="10" s="1"/>
  <c r="DF17" i="10" s="1"/>
  <c r="DF18" i="10" s="1"/>
  <c r="DF19" i="10" s="1"/>
  <c r="CU23" i="10"/>
  <c r="DF23" i="10" s="1"/>
  <c r="CU37" i="10"/>
  <c r="CT26" i="10"/>
  <c r="CT40" i="10"/>
  <c r="CU42" i="10"/>
  <c r="CU28" i="10"/>
  <c r="CT29" i="10"/>
  <c r="CT43" i="10"/>
  <c r="CU40" i="10"/>
  <c r="CU26" i="10"/>
  <c r="CN32" i="10"/>
  <c r="CN46" i="10"/>
  <c r="CQ35" i="10"/>
  <c r="CQ49" i="10"/>
  <c r="CU48" i="10"/>
  <c r="CU34" i="10"/>
  <c r="CQ47" i="10"/>
  <c r="CQ33" i="10"/>
  <c r="CT27" i="10"/>
  <c r="CT41" i="10"/>
  <c r="CT24" i="10"/>
  <c r="CT38" i="10"/>
  <c r="CU33" i="10"/>
  <c r="CU47" i="10"/>
  <c r="CT34" i="10"/>
  <c r="CT48" i="10"/>
  <c r="CU30" i="10"/>
  <c r="CU44" i="10"/>
  <c r="CT30" i="10"/>
  <c r="CT44" i="10"/>
  <c r="CT35" i="10"/>
  <c r="CT49" i="10"/>
  <c r="CU29" i="10"/>
  <c r="CU43" i="10"/>
  <c r="DC24" i="10"/>
  <c r="DC25" i="10" s="1"/>
  <c r="DC26" i="10" s="1"/>
  <c r="DC27" i="10" s="1"/>
  <c r="DC28" i="10" s="1"/>
  <c r="DC29" i="10" s="1"/>
  <c r="DC30" i="10" s="1"/>
  <c r="DC31" i="10" s="1"/>
  <c r="CN30" i="10"/>
  <c r="CN44" i="10"/>
  <c r="CT25" i="10"/>
  <c r="CT39" i="10"/>
  <c r="CQ34" i="10"/>
  <c r="CQ48" i="10"/>
  <c r="DD24" i="10"/>
  <c r="DD25" i="10" s="1"/>
  <c r="DD26" i="10" s="1"/>
  <c r="DD27" i="10" s="1"/>
  <c r="DD28" i="10" s="1"/>
  <c r="DD29" i="10" s="1"/>
  <c r="DD30" i="10" s="1"/>
  <c r="DD31" i="10" s="1"/>
  <c r="CU35" i="10"/>
  <c r="CU49" i="10"/>
  <c r="CP19" i="10"/>
  <c r="CN33" i="10"/>
  <c r="CN47" i="10"/>
  <c r="CT31" i="10"/>
  <c r="CT45" i="10"/>
  <c r="CT47" i="10"/>
  <c r="CT33" i="10"/>
  <c r="CT23" i="10"/>
  <c r="DE23" i="10" s="1"/>
  <c r="CT6" i="10"/>
  <c r="DE7" i="10"/>
  <c r="DE8" i="10" s="1"/>
  <c r="DE9" i="10" s="1"/>
  <c r="DE10" i="10" s="1"/>
  <c r="DE11" i="10" s="1"/>
  <c r="DE12" i="10" s="1"/>
  <c r="DE13" i="10" s="1"/>
  <c r="DE14" i="10" s="1"/>
  <c r="DE15" i="10" s="1"/>
  <c r="DE16" i="10" s="1"/>
  <c r="DE17" i="10" s="1"/>
  <c r="DE18" i="10" s="1"/>
  <c r="DE19" i="10" s="1"/>
  <c r="CT37" i="10"/>
  <c r="CM11" i="10"/>
  <c r="CM12" i="10"/>
  <c r="CM18" i="10"/>
  <c r="CM9" i="10"/>
  <c r="CM19" i="10"/>
  <c r="CM8" i="10"/>
  <c r="CM15" i="10"/>
  <c r="CM7" i="10"/>
  <c r="CM10" i="10"/>
  <c r="CM16" i="10"/>
  <c r="CM17" i="10"/>
  <c r="CM13" i="10"/>
  <c r="CM14" i="10"/>
  <c r="CT32" i="10"/>
  <c r="CT46" i="10"/>
  <c r="CQ46" i="10"/>
  <c r="CQ32" i="10"/>
  <c r="CU25" i="10"/>
  <c r="CU39" i="10"/>
  <c r="CN43" i="10"/>
  <c r="CN29" i="10"/>
  <c r="BR34" i="10"/>
  <c r="BQ35" i="10"/>
  <c r="BP35" i="10" s="1"/>
  <c r="CA35" i="10" s="1"/>
  <c r="AL25" i="7"/>
  <c r="AL26" i="7" s="1"/>
  <c r="AI27" i="7"/>
  <c r="AJ34" i="7"/>
  <c r="AJ35" i="7" s="1"/>
  <c r="AJ36" i="7" s="1"/>
  <c r="AJ37" i="7" s="1"/>
  <c r="AJ38" i="7" s="1"/>
  <c r="AJ39" i="7" s="1"/>
  <c r="AJ40" i="7" s="1"/>
  <c r="K43" i="2"/>
  <c r="L60" i="2"/>
  <c r="L43" i="2" s="1"/>
  <c r="C61" i="2"/>
  <c r="DF24" i="10" l="1"/>
  <c r="CM43" i="10"/>
  <c r="CM29" i="10"/>
  <c r="CX10" i="10"/>
  <c r="CM26" i="10"/>
  <c r="CX26" i="10" s="1"/>
  <c r="CM40" i="10"/>
  <c r="DE24" i="10"/>
  <c r="DE25" i="10" s="1"/>
  <c r="DE26" i="10" s="1"/>
  <c r="DE27" i="10" s="1"/>
  <c r="DE28" i="10" s="1"/>
  <c r="DE29" i="10" s="1"/>
  <c r="DE30" i="10" s="1"/>
  <c r="DE31" i="10" s="1"/>
  <c r="CM32" i="10"/>
  <c r="CM46" i="10"/>
  <c r="DF25" i="10"/>
  <c r="DF26" i="10" s="1"/>
  <c r="DF27" i="10" s="1"/>
  <c r="DF28" i="10" s="1"/>
  <c r="DF29" i="10" s="1"/>
  <c r="DF30" i="10" s="1"/>
  <c r="DF31" i="10" s="1"/>
  <c r="CX7" i="10"/>
  <c r="CM23" i="10"/>
  <c r="CX23" i="10" s="1"/>
  <c r="CM37" i="10"/>
  <c r="CM6" i="10"/>
  <c r="CM49" i="10"/>
  <c r="CM35" i="10"/>
  <c r="CX9" i="10"/>
  <c r="CM39" i="10"/>
  <c r="CM25" i="10"/>
  <c r="CX25" i="10" s="1"/>
  <c r="CM47" i="10"/>
  <c r="CM33" i="10"/>
  <c r="CM45" i="10"/>
  <c r="CM31" i="10"/>
  <c r="CX8" i="10"/>
  <c r="CM38" i="10"/>
  <c r="CM24" i="10"/>
  <c r="CX24" i="10" s="1"/>
  <c r="CP49" i="10"/>
  <c r="CP35" i="10"/>
  <c r="CM34" i="10"/>
  <c r="CM48" i="10"/>
  <c r="CM28" i="10"/>
  <c r="CM42" i="10"/>
  <c r="CM44" i="10"/>
  <c r="CM30" i="10"/>
  <c r="CM27" i="10"/>
  <c r="CX27" i="10" s="1"/>
  <c r="CX11" i="10"/>
  <c r="CX12" i="10" s="1"/>
  <c r="CX13" i="10" s="1"/>
  <c r="CX14" i="10" s="1"/>
  <c r="CX15" i="10" s="1"/>
  <c r="CX16" i="10" s="1"/>
  <c r="CX17" i="10" s="1"/>
  <c r="CX18" i="10" s="1"/>
  <c r="CX19" i="10" s="1"/>
  <c r="CM41" i="10"/>
  <c r="BQ36" i="10"/>
  <c r="BP36" i="10" s="1"/>
  <c r="CA36" i="10" s="1"/>
  <c r="BR35" i="10"/>
  <c r="AI28" i="7"/>
  <c r="AI29" i="7" s="1"/>
  <c r="AL27" i="7"/>
  <c r="AL28" i="7" s="1"/>
  <c r="AL29" i="7" s="1"/>
  <c r="AL30" i="7" s="1"/>
  <c r="AL31" i="7" s="1"/>
  <c r="AL32" i="7" s="1"/>
  <c r="AL33" i="7" s="1"/>
  <c r="AL34" i="7" s="1"/>
  <c r="AL35" i="7" s="1"/>
  <c r="AL36" i="7" s="1"/>
  <c r="AL37" i="7" s="1"/>
  <c r="AL38" i="7" s="1"/>
  <c r="AJ41" i="7"/>
  <c r="AJ42" i="7" s="1"/>
  <c r="AJ43" i="7" s="1"/>
  <c r="AJ44" i="7" s="1"/>
  <c r="AJ45" i="7" s="1"/>
  <c r="AJ46" i="7" s="1"/>
  <c r="AJ47" i="7" s="1"/>
  <c r="AJ48" i="7" s="1"/>
  <c r="AJ49" i="7" s="1"/>
  <c r="AJ50" i="7" s="1"/>
  <c r="D61" i="2"/>
  <c r="C44" i="2"/>
  <c r="CX28" i="10" l="1"/>
  <c r="CX29" i="10"/>
  <c r="CX30" i="10" s="1"/>
  <c r="CX31" i="10" s="1"/>
  <c r="CX32" i="10" s="1"/>
  <c r="CX33" i="10" s="1"/>
  <c r="CX34" i="10" s="1"/>
  <c r="CX35" i="10" s="1"/>
  <c r="CN7" i="10"/>
  <c r="CN10" i="10"/>
  <c r="CN11" i="10"/>
  <c r="CN12" i="10"/>
  <c r="CN8" i="10"/>
  <c r="CN9" i="10"/>
  <c r="BR36" i="10"/>
  <c r="BQ37" i="10"/>
  <c r="BP37" i="10" s="1"/>
  <c r="CA37" i="10" s="1"/>
  <c r="AI30" i="7"/>
  <c r="AI31" i="7"/>
  <c r="AI32" i="7" s="1"/>
  <c r="AI33" i="7" s="1"/>
  <c r="AI34" i="7" s="1"/>
  <c r="AI35" i="7" s="1"/>
  <c r="AI36" i="7" s="1"/>
  <c r="AI37" i="7" s="1"/>
  <c r="D44" i="2"/>
  <c r="E61" i="2"/>
  <c r="CN39" i="10" l="1"/>
  <c r="CN25" i="10"/>
  <c r="CN24" i="10"/>
  <c r="CY24" i="10" s="1"/>
  <c r="CY25" i="10" s="1"/>
  <c r="CN38" i="10"/>
  <c r="CN42" i="10"/>
  <c r="CN28" i="10"/>
  <c r="CN27" i="10"/>
  <c r="CN41" i="10"/>
  <c r="CN26" i="10"/>
  <c r="CN40" i="10"/>
  <c r="CY7" i="10"/>
  <c r="CY8" i="10" s="1"/>
  <c r="CY9" i="10" s="1"/>
  <c r="CY10" i="10" s="1"/>
  <c r="CY11" i="10" s="1"/>
  <c r="CY12" i="10" s="1"/>
  <c r="CY13" i="10" s="1"/>
  <c r="CY14" i="10" s="1"/>
  <c r="CY15" i="10" s="1"/>
  <c r="CY16" i="10" s="1"/>
  <c r="CY17" i="10" s="1"/>
  <c r="CY18" i="10" s="1"/>
  <c r="CY19" i="10" s="1"/>
  <c r="CN6" i="10"/>
  <c r="CN37" i="10"/>
  <c r="CN23" i="10"/>
  <c r="CY23" i="10" s="1"/>
  <c r="BR37" i="10"/>
  <c r="BQ38" i="10"/>
  <c r="BP38" i="10" s="1"/>
  <c r="CA38" i="10" s="1"/>
  <c r="F61" i="2"/>
  <c r="E44" i="2"/>
  <c r="CO9" i="10" l="1"/>
  <c r="CO11" i="10"/>
  <c r="CO7" i="10"/>
  <c r="CO12" i="10"/>
  <c r="CO8" i="10"/>
  <c r="CO13" i="10"/>
  <c r="CO29" i="10" s="1"/>
  <c r="CO10" i="10"/>
  <c r="CY26" i="10"/>
  <c r="CY27" i="10" s="1"/>
  <c r="CY28" i="10" s="1"/>
  <c r="CY29" i="10" s="1"/>
  <c r="CY30" i="10" s="1"/>
  <c r="CY31" i="10" s="1"/>
  <c r="CY32" i="10" s="1"/>
  <c r="CY33" i="10" s="1"/>
  <c r="CY34" i="10" s="1"/>
  <c r="CY35" i="10" s="1"/>
  <c r="BR38" i="10"/>
  <c r="BQ39" i="10"/>
  <c r="BP39" i="10" s="1"/>
  <c r="CA39" i="10" s="1"/>
  <c r="G61" i="2"/>
  <c r="F44" i="2"/>
  <c r="CO43" i="10" l="1"/>
  <c r="CO26" i="10"/>
  <c r="CZ26" i="10" s="1"/>
  <c r="CO40" i="10"/>
  <c r="CO38" i="10"/>
  <c r="CO24" i="10"/>
  <c r="CZ24" i="10" s="1"/>
  <c r="CO28" i="10"/>
  <c r="CO42" i="10"/>
  <c r="CZ7" i="10"/>
  <c r="CZ8" i="10" s="1"/>
  <c r="CZ9" i="10" s="1"/>
  <c r="CZ10" i="10" s="1"/>
  <c r="CZ11" i="10" s="1"/>
  <c r="CZ12" i="10" s="1"/>
  <c r="CZ13" i="10" s="1"/>
  <c r="CZ14" i="10" s="1"/>
  <c r="CZ15" i="10" s="1"/>
  <c r="CZ16" i="10" s="1"/>
  <c r="CZ17" i="10" s="1"/>
  <c r="CZ18" i="10" s="1"/>
  <c r="CZ19" i="10" s="1"/>
  <c r="CO6" i="10"/>
  <c r="CO37" i="10"/>
  <c r="CO23" i="10"/>
  <c r="CZ23" i="10" s="1"/>
  <c r="CO27" i="10"/>
  <c r="CO41" i="10"/>
  <c r="CO39" i="10"/>
  <c r="CO25" i="10"/>
  <c r="CZ25" i="10" s="1"/>
  <c r="CO44" i="10"/>
  <c r="BQ40" i="10"/>
  <c r="BP40" i="10" s="1"/>
  <c r="CA40" i="10" s="1"/>
  <c r="BR39" i="10"/>
  <c r="H61" i="2"/>
  <c r="G44" i="2"/>
  <c r="CP16" i="10" l="1"/>
  <c r="CP12" i="10"/>
  <c r="CP18" i="10"/>
  <c r="CP15" i="10"/>
  <c r="CP31" i="10" s="1"/>
  <c r="CP14" i="10"/>
  <c r="CP30" i="10" s="1"/>
  <c r="CP17" i="10"/>
  <c r="CP13" i="10"/>
  <c r="CP7" i="10"/>
  <c r="CP10" i="10"/>
  <c r="CP11" i="10"/>
  <c r="CP9" i="10"/>
  <c r="CP8" i="10"/>
  <c r="CZ27" i="10"/>
  <c r="CZ28" i="10" s="1"/>
  <c r="CZ29" i="10" s="1"/>
  <c r="CZ30" i="10" s="1"/>
  <c r="CZ31" i="10" s="1"/>
  <c r="CZ32" i="10" s="1"/>
  <c r="CZ33" i="10" s="1"/>
  <c r="CZ34" i="10" s="1"/>
  <c r="CZ35" i="10" s="1"/>
  <c r="CO45" i="10"/>
  <c r="BQ41" i="10"/>
  <c r="BP41" i="10" s="1"/>
  <c r="CA41" i="10" s="1"/>
  <c r="BQ42" i="10"/>
  <c r="BP42" i="10" s="1"/>
  <c r="CA42" i="10" s="1"/>
  <c r="BR40" i="10"/>
  <c r="H44" i="2"/>
  <c r="I61" i="2"/>
  <c r="CP29" i="10" l="1"/>
  <c r="CP43" i="10"/>
  <c r="CP33" i="10"/>
  <c r="CP47" i="10"/>
  <c r="CP48" i="10"/>
  <c r="CP34" i="10"/>
  <c r="CP44" i="10"/>
  <c r="CP28" i="10"/>
  <c r="CP42" i="10"/>
  <c r="CP32" i="10"/>
  <c r="CP46" i="10"/>
  <c r="CP38" i="10"/>
  <c r="CP24" i="10"/>
  <c r="DA24" i="10" s="1"/>
  <c r="CP25" i="10"/>
  <c r="DA25" i="10" s="1"/>
  <c r="CP39" i="10"/>
  <c r="CP27" i="10"/>
  <c r="DA27" i="10" s="1"/>
  <c r="CP41" i="10"/>
  <c r="CP26" i="10"/>
  <c r="DA26" i="10" s="1"/>
  <c r="CP40" i="10"/>
  <c r="CP23" i="10"/>
  <c r="DA23" i="10" s="1"/>
  <c r="CP6" i="10"/>
  <c r="DA7" i="10"/>
  <c r="DA8" i="10" s="1"/>
  <c r="DA9" i="10" s="1"/>
  <c r="DA10" i="10" s="1"/>
  <c r="DA11" i="10" s="1"/>
  <c r="DA12" i="10" s="1"/>
  <c r="DA13" i="10" s="1"/>
  <c r="DA14" i="10" s="1"/>
  <c r="DA15" i="10" s="1"/>
  <c r="DA16" i="10" s="1"/>
  <c r="DA17" i="10" s="1"/>
  <c r="DA18" i="10" s="1"/>
  <c r="DA19" i="10" s="1"/>
  <c r="CP37" i="10"/>
  <c r="CP45" i="10"/>
  <c r="BR42" i="10"/>
  <c r="BR41" i="10"/>
  <c r="J61" i="2"/>
  <c r="I44" i="2"/>
  <c r="DA28" i="10" l="1"/>
  <c r="DA29" i="10" s="1"/>
  <c r="DA30" i="10" s="1"/>
  <c r="DA31" i="10" s="1"/>
  <c r="DA32" i="10" s="1"/>
  <c r="DA33" i="10" s="1"/>
  <c r="DA34" i="10" s="1"/>
  <c r="DA35" i="10" s="1"/>
  <c r="CQ9" i="10"/>
  <c r="CQ10" i="10"/>
  <c r="CQ12" i="10"/>
  <c r="CQ13" i="10"/>
  <c r="CQ14" i="10"/>
  <c r="CQ30" i="10" s="1"/>
  <c r="CQ11" i="10"/>
  <c r="CQ7" i="10"/>
  <c r="CQ15" i="10"/>
  <c r="CQ31" i="10" s="1"/>
  <c r="CQ8" i="10"/>
  <c r="K61" i="2"/>
  <c r="J44" i="2"/>
  <c r="CQ45" i="10" l="1"/>
  <c r="CQ25" i="10"/>
  <c r="DB25" i="10" s="1"/>
  <c r="CQ39" i="10"/>
  <c r="CQ24" i="10"/>
  <c r="DB24" i="10" s="1"/>
  <c r="CQ38" i="10"/>
  <c r="CQ6" i="10"/>
  <c r="CQ23" i="10"/>
  <c r="DB23" i="10" s="1"/>
  <c r="CQ37" i="10"/>
  <c r="DB7" i="10"/>
  <c r="DB8" i="10" s="1"/>
  <c r="DB9" i="10" s="1"/>
  <c r="DB10" i="10" s="1"/>
  <c r="DB11" i="10" s="1"/>
  <c r="DB12" i="10" s="1"/>
  <c r="DB13" i="10" s="1"/>
  <c r="DB14" i="10" s="1"/>
  <c r="DB15" i="10" s="1"/>
  <c r="DB16" i="10" s="1"/>
  <c r="DB17" i="10" s="1"/>
  <c r="DB18" i="10" s="1"/>
  <c r="DB19" i="10" s="1"/>
  <c r="CQ27" i="10"/>
  <c r="CQ41" i="10"/>
  <c r="CQ29" i="10"/>
  <c r="CQ43" i="10"/>
  <c r="CQ28" i="10"/>
  <c r="CQ42" i="10"/>
  <c r="CQ26" i="10"/>
  <c r="CQ40" i="10"/>
  <c r="CQ44" i="10"/>
  <c r="C3" i="7"/>
  <c r="D3" i="7" s="1"/>
  <c r="L61" i="2"/>
  <c r="L44" i="2" s="1"/>
  <c r="K44" i="2"/>
  <c r="C62" i="2"/>
  <c r="DB26" i="10" l="1"/>
  <c r="DB27" i="10" s="1"/>
  <c r="DB28" i="10" s="1"/>
  <c r="DB29" i="10" s="1"/>
  <c r="DB30" i="10" s="1"/>
  <c r="DB31" i="10" s="1"/>
  <c r="DB32" i="10" s="1"/>
  <c r="DB33" i="10" s="1"/>
  <c r="DB34" i="10" s="1"/>
  <c r="DB35" i="10" s="1"/>
  <c r="E124" i="7"/>
  <c r="F124" i="7" s="1"/>
  <c r="E118" i="7"/>
  <c r="F118" i="7" s="1"/>
  <c r="E112" i="7"/>
  <c r="F112" i="7" s="1"/>
  <c r="E106" i="7"/>
  <c r="F106" i="7" s="1"/>
  <c r="E100" i="7"/>
  <c r="F100" i="7" s="1"/>
  <c r="E94" i="7"/>
  <c r="F94" i="7" s="1"/>
  <c r="E88" i="7"/>
  <c r="F88" i="7" s="1"/>
  <c r="E82" i="7"/>
  <c r="F82" i="7" s="1"/>
  <c r="E76" i="7"/>
  <c r="F76" i="7" s="1"/>
  <c r="E70" i="7"/>
  <c r="F70" i="7" s="1"/>
  <c r="E64" i="7"/>
  <c r="F64" i="7" s="1"/>
  <c r="E58" i="7"/>
  <c r="F58" i="7" s="1"/>
  <c r="E52" i="7"/>
  <c r="F52" i="7" s="1"/>
  <c r="E46" i="7"/>
  <c r="F46" i="7" s="1"/>
  <c r="E40" i="7"/>
  <c r="F40" i="7" s="1"/>
  <c r="E34" i="7"/>
  <c r="F34" i="7" s="1"/>
  <c r="E125" i="7"/>
  <c r="F125" i="7" s="1"/>
  <c r="E119" i="7"/>
  <c r="F119" i="7" s="1"/>
  <c r="E113" i="7"/>
  <c r="F113" i="7" s="1"/>
  <c r="E107" i="7"/>
  <c r="F107" i="7" s="1"/>
  <c r="E101" i="7"/>
  <c r="F101" i="7" s="1"/>
  <c r="E95" i="7"/>
  <c r="F95" i="7" s="1"/>
  <c r="E89" i="7"/>
  <c r="F89" i="7" s="1"/>
  <c r="E83" i="7"/>
  <c r="F83" i="7" s="1"/>
  <c r="E77" i="7"/>
  <c r="F77" i="7" s="1"/>
  <c r="E71" i="7"/>
  <c r="F71" i="7" s="1"/>
  <c r="E65" i="7"/>
  <c r="F65" i="7" s="1"/>
  <c r="E59" i="7"/>
  <c r="F59" i="7" s="1"/>
  <c r="E53" i="7"/>
  <c r="F53" i="7" s="1"/>
  <c r="E47" i="7"/>
  <c r="F47" i="7" s="1"/>
  <c r="E41" i="7"/>
  <c r="F41" i="7" s="1"/>
  <c r="E35" i="7"/>
  <c r="F35" i="7" s="1"/>
  <c r="E126" i="7"/>
  <c r="F126" i="7" s="1"/>
  <c r="E120" i="7"/>
  <c r="F120" i="7" s="1"/>
  <c r="E114" i="7"/>
  <c r="F114" i="7" s="1"/>
  <c r="E108" i="7"/>
  <c r="F108" i="7" s="1"/>
  <c r="E102" i="7"/>
  <c r="F102" i="7" s="1"/>
  <c r="E96" i="7"/>
  <c r="F96" i="7" s="1"/>
  <c r="E90" i="7"/>
  <c r="F90" i="7" s="1"/>
  <c r="E84" i="7"/>
  <c r="F84" i="7" s="1"/>
  <c r="E78" i="7"/>
  <c r="F78" i="7" s="1"/>
  <c r="E72" i="7"/>
  <c r="F72" i="7" s="1"/>
  <c r="E66" i="7"/>
  <c r="F66" i="7" s="1"/>
  <c r="E60" i="7"/>
  <c r="F60" i="7" s="1"/>
  <c r="E54" i="7"/>
  <c r="F54" i="7" s="1"/>
  <c r="E48" i="7"/>
  <c r="F48" i="7" s="1"/>
  <c r="E42" i="7"/>
  <c r="F42" i="7" s="1"/>
  <c r="E36" i="7"/>
  <c r="F36" i="7" s="1"/>
  <c r="E127" i="7"/>
  <c r="F127" i="7" s="1"/>
  <c r="E121" i="7"/>
  <c r="F121" i="7" s="1"/>
  <c r="E115" i="7"/>
  <c r="F115" i="7" s="1"/>
  <c r="E109" i="7"/>
  <c r="F109" i="7" s="1"/>
  <c r="E103" i="7"/>
  <c r="F103" i="7" s="1"/>
  <c r="E97" i="7"/>
  <c r="F97" i="7" s="1"/>
  <c r="E91" i="7"/>
  <c r="F91" i="7" s="1"/>
  <c r="E85" i="7"/>
  <c r="F85" i="7" s="1"/>
  <c r="E79" i="7"/>
  <c r="F79" i="7" s="1"/>
  <c r="E73" i="7"/>
  <c r="F73" i="7" s="1"/>
  <c r="E67" i="7"/>
  <c r="F67" i="7" s="1"/>
  <c r="E61" i="7"/>
  <c r="F61" i="7" s="1"/>
  <c r="E55" i="7"/>
  <c r="F55" i="7" s="1"/>
  <c r="E49" i="7"/>
  <c r="F49" i="7" s="1"/>
  <c r="E43" i="7"/>
  <c r="F43" i="7" s="1"/>
  <c r="E37" i="7"/>
  <c r="F37" i="7" s="1"/>
  <c r="E122" i="7"/>
  <c r="F122" i="7" s="1"/>
  <c r="E116" i="7"/>
  <c r="F116" i="7" s="1"/>
  <c r="E110" i="7"/>
  <c r="F110" i="7" s="1"/>
  <c r="E104" i="7"/>
  <c r="F104" i="7" s="1"/>
  <c r="E98" i="7"/>
  <c r="F98" i="7" s="1"/>
  <c r="E92" i="7"/>
  <c r="F92" i="7" s="1"/>
  <c r="E86" i="7"/>
  <c r="F86" i="7" s="1"/>
  <c r="E80" i="7"/>
  <c r="F80" i="7" s="1"/>
  <c r="E74" i="7"/>
  <c r="F74" i="7" s="1"/>
  <c r="E68" i="7"/>
  <c r="F68" i="7" s="1"/>
  <c r="E62" i="7"/>
  <c r="F62" i="7" s="1"/>
  <c r="E56" i="7"/>
  <c r="F56" i="7" s="1"/>
  <c r="E50" i="7"/>
  <c r="F50" i="7" s="1"/>
  <c r="E44" i="7"/>
  <c r="F44" i="7" s="1"/>
  <c r="E38" i="7"/>
  <c r="F38" i="7" s="1"/>
  <c r="E123" i="7"/>
  <c r="F123" i="7" s="1"/>
  <c r="E117" i="7"/>
  <c r="F117" i="7" s="1"/>
  <c r="E111" i="7"/>
  <c r="F111" i="7" s="1"/>
  <c r="E105" i="7"/>
  <c r="F105" i="7" s="1"/>
  <c r="E99" i="7"/>
  <c r="F99" i="7" s="1"/>
  <c r="E93" i="7"/>
  <c r="F93" i="7" s="1"/>
  <c r="E87" i="7"/>
  <c r="F87" i="7" s="1"/>
  <c r="E81" i="7"/>
  <c r="F81" i="7" s="1"/>
  <c r="E75" i="7"/>
  <c r="F75" i="7" s="1"/>
  <c r="E69" i="7"/>
  <c r="F69" i="7" s="1"/>
  <c r="E63" i="7"/>
  <c r="F63" i="7" s="1"/>
  <c r="E57" i="7"/>
  <c r="F57" i="7" s="1"/>
  <c r="E51" i="7"/>
  <c r="F51" i="7" s="1"/>
  <c r="E45" i="7"/>
  <c r="F45" i="7" s="1"/>
  <c r="E39" i="7"/>
  <c r="F39" i="7" s="1"/>
  <c r="E33" i="7"/>
  <c r="F33" i="7" s="1"/>
  <c r="E30" i="7"/>
  <c r="F30" i="7" s="1"/>
  <c r="E32" i="7"/>
  <c r="F32" i="7" s="1"/>
  <c r="E28" i="7"/>
  <c r="F28" i="7" s="1"/>
  <c r="D5" i="7"/>
  <c r="E29" i="7"/>
  <c r="F29" i="7" s="1"/>
  <c r="E27" i="7"/>
  <c r="F27" i="7" s="1"/>
  <c r="E31" i="7"/>
  <c r="F31" i="7" s="1"/>
  <c r="C45" i="2"/>
  <c r="D62" i="2"/>
  <c r="D6" i="7" l="1"/>
  <c r="E62" i="2"/>
  <c r="D45" i="2"/>
  <c r="D7" i="7" l="1"/>
  <c r="E45" i="2"/>
  <c r="F62" i="2"/>
  <c r="D8" i="7" l="1"/>
  <c r="G62" i="2"/>
  <c r="F45" i="2"/>
  <c r="D9" i="7" l="1"/>
  <c r="G45" i="2"/>
  <c r="H62" i="2"/>
  <c r="D10" i="7" l="1"/>
  <c r="H45" i="2"/>
  <c r="I62" i="2"/>
  <c r="D11" i="7" l="1"/>
  <c r="I45" i="2"/>
  <c r="J62" i="2"/>
  <c r="D12" i="7" l="1"/>
  <c r="K62" i="2"/>
  <c r="J45" i="2"/>
  <c r="D13" i="7" l="1"/>
  <c r="D14" i="7"/>
  <c r="K45" i="2"/>
  <c r="L62" i="2"/>
  <c r="L45" i="2" s="1"/>
  <c r="C63" i="2"/>
  <c r="D15" i="7" l="1"/>
  <c r="D16" i="7" s="1"/>
  <c r="D17" i="7" s="1"/>
  <c r="D63" i="2"/>
  <c r="C46" i="2"/>
  <c r="D18" i="7" l="1"/>
  <c r="D46" i="2"/>
  <c r="E63" i="2"/>
  <c r="D19" i="7" l="1"/>
  <c r="D20" i="7" s="1"/>
  <c r="D21" i="7" s="1"/>
  <c r="D22" i="7" s="1"/>
  <c r="D23" i="7" s="1"/>
  <c r="D24" i="7" s="1"/>
  <c r="G16" i="7"/>
  <c r="F63" i="2"/>
  <c r="E46" i="2"/>
  <c r="P16" i="7" l="1"/>
  <c r="K16" i="7" s="1"/>
  <c r="G15" i="7"/>
  <c r="P15" i="7" s="1"/>
  <c r="K15" i="7" s="1"/>
  <c r="D25" i="7"/>
  <c r="F46" i="2"/>
  <c r="G63" i="2"/>
  <c r="D26" i="7" l="1"/>
  <c r="D27" i="7" s="1"/>
  <c r="D28" i="7" s="1"/>
  <c r="D29" i="7" s="1"/>
  <c r="D30" i="7" s="1"/>
  <c r="D31" i="7" s="1"/>
  <c r="G46" i="2"/>
  <c r="H63" i="2"/>
  <c r="D32" i="7" l="1"/>
  <c r="D33" i="7" s="1"/>
  <c r="E8" i="7"/>
  <c r="F8" i="7" s="1"/>
  <c r="E9" i="7"/>
  <c r="F9" i="7" s="1"/>
  <c r="D34" i="7"/>
  <c r="D35" i="7" s="1"/>
  <c r="H46" i="2"/>
  <c r="I63" i="2"/>
  <c r="D36" i="7" l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D56" i="7" s="1"/>
  <c r="D57" i="7" s="1"/>
  <c r="D58" i="7" s="1"/>
  <c r="D59" i="7" s="1"/>
  <c r="D60" i="7" s="1"/>
  <c r="D61" i="7" s="1"/>
  <c r="D62" i="7" s="1"/>
  <c r="D63" i="7" s="1"/>
  <c r="D64" i="7" s="1"/>
  <c r="D65" i="7" s="1"/>
  <c r="D66" i="7" s="1"/>
  <c r="D67" i="7" s="1"/>
  <c r="D68" i="7" s="1"/>
  <c r="D69" i="7" s="1"/>
  <c r="D70" i="7" s="1"/>
  <c r="D71" i="7" s="1"/>
  <c r="D72" i="7" s="1"/>
  <c r="D73" i="7" s="1"/>
  <c r="D74" i="7" s="1"/>
  <c r="D75" i="7" s="1"/>
  <c r="D76" i="7" s="1"/>
  <c r="D77" i="7" s="1"/>
  <c r="D78" i="7" s="1"/>
  <c r="D79" i="7" s="1"/>
  <c r="D80" i="7" s="1"/>
  <c r="D81" i="7" s="1"/>
  <c r="D82" i="7" s="1"/>
  <c r="D83" i="7" s="1"/>
  <c r="D84" i="7" s="1"/>
  <c r="D85" i="7" s="1"/>
  <c r="D86" i="7" s="1"/>
  <c r="D87" i="7" s="1"/>
  <c r="D88" i="7" s="1"/>
  <c r="D89" i="7" s="1"/>
  <c r="D90" i="7" s="1"/>
  <c r="D91" i="7" s="1"/>
  <c r="D92" i="7" s="1"/>
  <c r="D93" i="7" s="1"/>
  <c r="D94" i="7" s="1"/>
  <c r="D95" i="7" s="1"/>
  <c r="D96" i="7" s="1"/>
  <c r="D97" i="7" s="1"/>
  <c r="D98" i="7" s="1"/>
  <c r="D99" i="7" s="1"/>
  <c r="D100" i="7" s="1"/>
  <c r="D101" i="7" s="1"/>
  <c r="D102" i="7" s="1"/>
  <c r="D103" i="7" s="1"/>
  <c r="D104" i="7" s="1"/>
  <c r="D105" i="7" s="1"/>
  <c r="D106" i="7" s="1"/>
  <c r="D107" i="7" s="1"/>
  <c r="D108" i="7" s="1"/>
  <c r="D109" i="7" s="1"/>
  <c r="D110" i="7" s="1"/>
  <c r="D111" i="7" s="1"/>
  <c r="D112" i="7" s="1"/>
  <c r="D113" i="7" s="1"/>
  <c r="D114" i="7" s="1"/>
  <c r="D115" i="7" s="1"/>
  <c r="D116" i="7" s="1"/>
  <c r="D117" i="7" s="1"/>
  <c r="D118" i="7" s="1"/>
  <c r="D119" i="7" s="1"/>
  <c r="D120" i="7" s="1"/>
  <c r="D121" i="7" s="1"/>
  <c r="D122" i="7" s="1"/>
  <c r="D123" i="7" s="1"/>
  <c r="D124" i="7" s="1"/>
  <c r="D125" i="7" s="1"/>
  <c r="D126" i="7" s="1"/>
  <c r="D127" i="7" s="1"/>
  <c r="E11" i="7"/>
  <c r="F11" i="7" s="1"/>
  <c r="E10" i="7"/>
  <c r="F10" i="7" s="1"/>
  <c r="E15" i="7"/>
  <c r="F15" i="7" s="1"/>
  <c r="E12" i="7"/>
  <c r="F12" i="7" s="1"/>
  <c r="G12" i="7" s="1"/>
  <c r="E14" i="7"/>
  <c r="F14" i="7" s="1"/>
  <c r="E16" i="7"/>
  <c r="F16" i="7" s="1"/>
  <c r="E13" i="7"/>
  <c r="F13" i="7" s="1"/>
  <c r="E19" i="7"/>
  <c r="F19" i="7" s="1"/>
  <c r="G20" i="7"/>
  <c r="G21" i="7"/>
  <c r="G18" i="7"/>
  <c r="P18" i="7" s="1"/>
  <c r="K18" i="7" s="1"/>
  <c r="J63" i="2"/>
  <c r="I46" i="2"/>
  <c r="E18" i="7" l="1"/>
  <c r="F18" i="7" s="1"/>
  <c r="E17" i="7"/>
  <c r="F17" i="7" s="1"/>
  <c r="D128" i="7"/>
  <c r="D129" i="7" s="1"/>
  <c r="D130" i="7" s="1"/>
  <c r="D131" i="7" s="1"/>
  <c r="D132" i="7" s="1"/>
  <c r="D133" i="7" s="1"/>
  <c r="D134" i="7" s="1"/>
  <c r="D135" i="7" s="1"/>
  <c r="D136" i="7" s="1"/>
  <c r="D137" i="7" s="1"/>
  <c r="D138" i="7" s="1"/>
  <c r="D139" i="7" s="1"/>
  <c r="D140" i="7" s="1"/>
  <c r="D141" i="7" s="1"/>
  <c r="D142" i="7" s="1"/>
  <c r="D143" i="7" s="1"/>
  <c r="D144" i="7" s="1"/>
  <c r="D145" i="7" s="1"/>
  <c r="D146" i="7" s="1"/>
  <c r="D147" i="7" s="1"/>
  <c r="D148" i="7" s="1"/>
  <c r="D149" i="7" s="1"/>
  <c r="D150" i="7" s="1"/>
  <c r="D151" i="7" s="1"/>
  <c r="D152" i="7" s="1"/>
  <c r="D153" i="7" s="1"/>
  <c r="D154" i="7" s="1"/>
  <c r="D155" i="7" s="1"/>
  <c r="D156" i="7" s="1"/>
  <c r="D157" i="7" s="1"/>
  <c r="D158" i="7" s="1"/>
  <c r="D159" i="7" s="1"/>
  <c r="D160" i="7" s="1"/>
  <c r="D161" i="7" s="1"/>
  <c r="D162" i="7" s="1"/>
  <c r="D163" i="7" s="1"/>
  <c r="D164" i="7" s="1"/>
  <c r="D165" i="7" s="1"/>
  <c r="D166" i="7" s="1"/>
  <c r="D167" i="7" s="1"/>
  <c r="D168" i="7" s="1"/>
  <c r="D169" i="7" s="1"/>
  <c r="D170" i="7" s="1"/>
  <c r="D171" i="7" s="1"/>
  <c r="D172" i="7" s="1"/>
  <c r="D173" i="7" s="1"/>
  <c r="D174" i="7" s="1"/>
  <c r="D175" i="7" s="1"/>
  <c r="D176" i="7" s="1"/>
  <c r="D177" i="7" s="1"/>
  <c r="D178" i="7" s="1"/>
  <c r="D179" i="7" s="1"/>
  <c r="D180" i="7" s="1"/>
  <c r="D181" i="7" s="1"/>
  <c r="D182" i="7" s="1"/>
  <c r="D183" i="7" s="1"/>
  <c r="D184" i="7" s="1"/>
  <c r="D185" i="7" s="1"/>
  <c r="D186" i="7" s="1"/>
  <c r="D187" i="7" s="1"/>
  <c r="D188" i="7" s="1"/>
  <c r="D189" i="7" s="1"/>
  <c r="D190" i="7" s="1"/>
  <c r="D191" i="7" s="1"/>
  <c r="D192" i="7" s="1"/>
  <c r="D193" i="7" s="1"/>
  <c r="D194" i="7" s="1"/>
  <c r="D195" i="7" s="1"/>
  <c r="D196" i="7" s="1"/>
  <c r="D197" i="7" s="1"/>
  <c r="D198" i="7" s="1"/>
  <c r="D199" i="7" s="1"/>
  <c r="D200" i="7" s="1"/>
  <c r="D201" i="7" s="1"/>
  <c r="D202" i="7" s="1"/>
  <c r="D203" i="7" s="1"/>
  <c r="D204" i="7" s="1"/>
  <c r="D205" i="7" s="1"/>
  <c r="D206" i="7" s="1"/>
  <c r="D207" i="7" s="1"/>
  <c r="D208" i="7" s="1"/>
  <c r="D209" i="7" s="1"/>
  <c r="D210" i="7" s="1"/>
  <c r="D211" i="7" s="1"/>
  <c r="D212" i="7" s="1"/>
  <c r="D213" i="7" s="1"/>
  <c r="D214" i="7" s="1"/>
  <c r="D215" i="7" s="1"/>
  <c r="D216" i="7" s="1"/>
  <c r="D217" i="7" s="1"/>
  <c r="D218" i="7" s="1"/>
  <c r="D219" i="7" s="1"/>
  <c r="D220" i="7" s="1"/>
  <c r="D221" i="7" s="1"/>
  <c r="D222" i="7" s="1"/>
  <c r="D223" i="7" s="1"/>
  <c r="D224" i="7" s="1"/>
  <c r="D225" i="7" s="1"/>
  <c r="D226" i="7" s="1"/>
  <c r="D227" i="7" s="1"/>
  <c r="D228" i="7" s="1"/>
  <c r="D229" i="7" s="1"/>
  <c r="D230" i="7" s="1"/>
  <c r="D231" i="7" s="1"/>
  <c r="D232" i="7" s="1"/>
  <c r="D233" i="7" s="1"/>
  <c r="D234" i="7" s="1"/>
  <c r="D235" i="7" s="1"/>
  <c r="D236" i="7" s="1"/>
  <c r="D237" i="7" s="1"/>
  <c r="D238" i="7" s="1"/>
  <c r="D239" i="7" s="1"/>
  <c r="D240" i="7" s="1"/>
  <c r="D241" i="7" s="1"/>
  <c r="D242" i="7" s="1"/>
  <c r="D243" i="7" s="1"/>
  <c r="D244" i="7" s="1"/>
  <c r="D245" i="7" s="1"/>
  <c r="D246" i="7" s="1"/>
  <c r="D247" i="7" s="1"/>
  <c r="D248" i="7" s="1"/>
  <c r="D249" i="7" s="1"/>
  <c r="D250" i="7" s="1"/>
  <c r="D251" i="7" s="1"/>
  <c r="D252" i="7" s="1"/>
  <c r="D253" i="7" s="1"/>
  <c r="D254" i="7" s="1"/>
  <c r="D255" i="7" s="1"/>
  <c r="D256" i="7" s="1"/>
  <c r="D257" i="7" s="1"/>
  <c r="D258" i="7" s="1"/>
  <c r="D259" i="7" s="1"/>
  <c r="D260" i="7" s="1"/>
  <c r="D261" i="7" s="1"/>
  <c r="D262" i="7" s="1"/>
  <c r="D263" i="7" s="1"/>
  <c r="D264" i="7" s="1"/>
  <c r="D265" i="7" s="1"/>
  <c r="D266" i="7" s="1"/>
  <c r="D267" i="7" s="1"/>
  <c r="D268" i="7" s="1"/>
  <c r="D269" i="7" s="1"/>
  <c r="D270" i="7" s="1"/>
  <c r="D271" i="7" s="1"/>
  <c r="D272" i="7" s="1"/>
  <c r="D273" i="7" s="1"/>
  <c r="D274" i="7" s="1"/>
  <c r="D275" i="7" s="1"/>
  <c r="D276" i="7" s="1"/>
  <c r="D277" i="7" s="1"/>
  <c r="D278" i="7" s="1"/>
  <c r="D279" i="7" s="1"/>
  <c r="D280" i="7" s="1"/>
  <c r="D281" i="7" s="1"/>
  <c r="D282" i="7" s="1"/>
  <c r="D283" i="7" s="1"/>
  <c r="D284" i="7" s="1"/>
  <c r="D285" i="7" s="1"/>
  <c r="D286" i="7" s="1"/>
  <c r="D287" i="7" s="1"/>
  <c r="D288" i="7" s="1"/>
  <c r="D289" i="7" s="1"/>
  <c r="D290" i="7" s="1"/>
  <c r="D291" i="7" s="1"/>
  <c r="D292" i="7" s="1"/>
  <c r="D293" i="7" s="1"/>
  <c r="D294" i="7" s="1"/>
  <c r="D295" i="7" s="1"/>
  <c r="D296" i="7" s="1"/>
  <c r="D297" i="7" s="1"/>
  <c r="D298" i="7" s="1"/>
  <c r="D299" i="7" s="1"/>
  <c r="D300" i="7" s="1"/>
  <c r="D301" i="7" s="1"/>
  <c r="D302" i="7" s="1"/>
  <c r="D303" i="7" s="1"/>
  <c r="D304" i="7" s="1"/>
  <c r="D305" i="7" s="1"/>
  <c r="D306" i="7" s="1"/>
  <c r="D307" i="7" s="1"/>
  <c r="D308" i="7" s="1"/>
  <c r="D309" i="7" s="1"/>
  <c r="D310" i="7" s="1"/>
  <c r="D311" i="7" s="1"/>
  <c r="D312" i="7" s="1"/>
  <c r="D313" i="7" s="1"/>
  <c r="D314" i="7" s="1"/>
  <c r="D315" i="7" s="1"/>
  <c r="D316" i="7" s="1"/>
  <c r="D317" i="7" s="1"/>
  <c r="D318" i="7" s="1"/>
  <c r="D319" i="7" s="1"/>
  <c r="D320" i="7" s="1"/>
  <c r="D321" i="7" s="1"/>
  <c r="D322" i="7" s="1"/>
  <c r="D323" i="7" s="1"/>
  <c r="D324" i="7" s="1"/>
  <c r="D325" i="7" s="1"/>
  <c r="D326" i="7" s="1"/>
  <c r="D327" i="7" s="1"/>
  <c r="D328" i="7" s="1"/>
  <c r="D329" i="7" s="1"/>
  <c r="D330" i="7" s="1"/>
  <c r="D331" i="7" s="1"/>
  <c r="D332" i="7" s="1"/>
  <c r="D333" i="7" s="1"/>
  <c r="D334" i="7" s="1"/>
  <c r="D335" i="7" s="1"/>
  <c r="D336" i="7" s="1"/>
  <c r="D337" i="7" s="1"/>
  <c r="D338" i="7" s="1"/>
  <c r="D339" i="7" s="1"/>
  <c r="D340" i="7" s="1"/>
  <c r="D341" i="7" s="1"/>
  <c r="D342" i="7" s="1"/>
  <c r="D343" i="7" s="1"/>
  <c r="D344" i="7" s="1"/>
  <c r="D345" i="7" s="1"/>
  <c r="D346" i="7" s="1"/>
  <c r="D347" i="7" s="1"/>
  <c r="D348" i="7" s="1"/>
  <c r="D349" i="7" s="1"/>
  <c r="D350" i="7" s="1"/>
  <c r="D351" i="7" s="1"/>
  <c r="D352" i="7" s="1"/>
  <c r="D353" i="7" s="1"/>
  <c r="D354" i="7" s="1"/>
  <c r="D355" i="7" s="1"/>
  <c r="D356" i="7" s="1"/>
  <c r="D357" i="7" s="1"/>
  <c r="D358" i="7" s="1"/>
  <c r="D359" i="7" s="1"/>
  <c r="D360" i="7" s="1"/>
  <c r="D361" i="7" s="1"/>
  <c r="D362" i="7" s="1"/>
  <c r="D363" i="7" s="1"/>
  <c r="D364" i="7" s="1"/>
  <c r="D365" i="7" s="1"/>
  <c r="D366" i="7" s="1"/>
  <c r="D367" i="7" s="1"/>
  <c r="D368" i="7" s="1"/>
  <c r="D369" i="7" s="1"/>
  <c r="D370" i="7" s="1"/>
  <c r="D371" i="7" s="1"/>
  <c r="D372" i="7" s="1"/>
  <c r="D373" i="7" s="1"/>
  <c r="D374" i="7" s="1"/>
  <c r="D375" i="7" s="1"/>
  <c r="D376" i="7" s="1"/>
  <c r="D377" i="7" s="1"/>
  <c r="D378" i="7" s="1"/>
  <c r="D379" i="7" s="1"/>
  <c r="D380" i="7" s="1"/>
  <c r="D381" i="7" s="1"/>
  <c r="D382" i="7" s="1"/>
  <c r="D383" i="7" s="1"/>
  <c r="D384" i="7" s="1"/>
  <c r="D385" i="7" s="1"/>
  <c r="D386" i="7" s="1"/>
  <c r="D387" i="7" s="1"/>
  <c r="D388" i="7" s="1"/>
  <c r="D389" i="7" s="1"/>
  <c r="D390" i="7" s="1"/>
  <c r="D391" i="7" s="1"/>
  <c r="D392" i="7" s="1"/>
  <c r="D393" i="7" s="1"/>
  <c r="D394" i="7" s="1"/>
  <c r="D395" i="7" s="1"/>
  <c r="D396" i="7" s="1"/>
  <c r="D397" i="7" s="1"/>
  <c r="D398" i="7" s="1"/>
  <c r="D399" i="7" s="1"/>
  <c r="D400" i="7" s="1"/>
  <c r="D401" i="7" s="1"/>
  <c r="D402" i="7" s="1"/>
  <c r="D403" i="7" s="1"/>
  <c r="D404" i="7" s="1"/>
  <c r="D405" i="7" s="1"/>
  <c r="D406" i="7" s="1"/>
  <c r="D407" i="7" s="1"/>
  <c r="D408" i="7" s="1"/>
  <c r="D409" i="7" s="1"/>
  <c r="D410" i="7" s="1"/>
  <c r="D411" i="7" s="1"/>
  <c r="D412" i="7" s="1"/>
  <c r="D413" i="7" s="1"/>
  <c r="D414" i="7" s="1"/>
  <c r="D415" i="7" s="1"/>
  <c r="D416" i="7" s="1"/>
  <c r="D417" i="7" s="1"/>
  <c r="D418" i="7" s="1"/>
  <c r="D419" i="7" s="1"/>
  <c r="D420" i="7" s="1"/>
  <c r="D421" i="7" s="1"/>
  <c r="D422" i="7" s="1"/>
  <c r="D423" i="7" s="1"/>
  <c r="D424" i="7" s="1"/>
  <c r="D425" i="7" s="1"/>
  <c r="D426" i="7" s="1"/>
  <c r="D427" i="7" s="1"/>
  <c r="D428" i="7" s="1"/>
  <c r="D429" i="7" s="1"/>
  <c r="D430" i="7" s="1"/>
  <c r="D431" i="7" s="1"/>
  <c r="D432" i="7" s="1"/>
  <c r="D433" i="7" s="1"/>
  <c r="D434" i="7" s="1"/>
  <c r="D435" i="7" s="1"/>
  <c r="D436" i="7" s="1"/>
  <c r="D437" i="7" s="1"/>
  <c r="D438" i="7" s="1"/>
  <c r="D439" i="7" s="1"/>
  <c r="D440" i="7" s="1"/>
  <c r="D441" i="7" s="1"/>
  <c r="D442" i="7" s="1"/>
  <c r="D443" i="7" s="1"/>
  <c r="D444" i="7" s="1"/>
  <c r="D445" i="7" s="1"/>
  <c r="D446" i="7" s="1"/>
  <c r="D447" i="7" s="1"/>
  <c r="D448" i="7" s="1"/>
  <c r="D449" i="7" s="1"/>
  <c r="D450" i="7" s="1"/>
  <c r="D451" i="7" s="1"/>
  <c r="D452" i="7" s="1"/>
  <c r="D453" i="7" s="1"/>
  <c r="D454" i="7" s="1"/>
  <c r="D455" i="7" s="1"/>
  <c r="D456" i="7" s="1"/>
  <c r="D457" i="7" s="1"/>
  <c r="D458" i="7" s="1"/>
  <c r="D459" i="7" s="1"/>
  <c r="D460" i="7" s="1"/>
  <c r="D461" i="7" s="1"/>
  <c r="D462" i="7" s="1"/>
  <c r="D463" i="7" s="1"/>
  <c r="D464" i="7" s="1"/>
  <c r="D465" i="7" s="1"/>
  <c r="D466" i="7" s="1"/>
  <c r="D467" i="7" s="1"/>
  <c r="D468" i="7" s="1"/>
  <c r="D469" i="7" s="1"/>
  <c r="D470" i="7" s="1"/>
  <c r="D471" i="7" s="1"/>
  <c r="D472" i="7" s="1"/>
  <c r="D473" i="7" s="1"/>
  <c r="D474" i="7" s="1"/>
  <c r="D475" i="7" s="1"/>
  <c r="D476" i="7" s="1"/>
  <c r="D477" i="7" s="1"/>
  <c r="D478" i="7" s="1"/>
  <c r="D479" i="7" s="1"/>
  <c r="D480" i="7" s="1"/>
  <c r="D481" i="7" s="1"/>
  <c r="D482" i="7" s="1"/>
  <c r="D483" i="7" s="1"/>
  <c r="D484" i="7" s="1"/>
  <c r="D485" i="7" s="1"/>
  <c r="D486" i="7" s="1"/>
  <c r="D487" i="7" s="1"/>
  <c r="D488" i="7" s="1"/>
  <c r="D489" i="7" s="1"/>
  <c r="D490" i="7" s="1"/>
  <c r="D491" i="7" s="1"/>
  <c r="D492" i="7" s="1"/>
  <c r="D493" i="7" s="1"/>
  <c r="D494" i="7" s="1"/>
  <c r="D495" i="7" s="1"/>
  <c r="D496" i="7" s="1"/>
  <c r="D497" i="7" s="1"/>
  <c r="D498" i="7" s="1"/>
  <c r="D499" i="7" s="1"/>
  <c r="D500" i="7" s="1"/>
  <c r="D501" i="7" s="1"/>
  <c r="D502" i="7" s="1"/>
  <c r="D503" i="7" s="1"/>
  <c r="D504" i="7" s="1"/>
  <c r="D505" i="7" s="1"/>
  <c r="D506" i="7" s="1"/>
  <c r="D507" i="7" s="1"/>
  <c r="D508" i="7" s="1"/>
  <c r="D509" i="7" s="1"/>
  <c r="D510" i="7" s="1"/>
  <c r="D511" i="7" s="1"/>
  <c r="D512" i="7" s="1"/>
  <c r="D513" i="7" s="1"/>
  <c r="D514" i="7" s="1"/>
  <c r="D515" i="7" s="1"/>
  <c r="D516" i="7" s="1"/>
  <c r="D517" i="7" s="1"/>
  <c r="D518" i="7" s="1"/>
  <c r="D519" i="7" s="1"/>
  <c r="D520" i="7" s="1"/>
  <c r="D521" i="7" s="1"/>
  <c r="D522" i="7" s="1"/>
  <c r="D523" i="7" s="1"/>
  <c r="D524" i="7" s="1"/>
  <c r="D525" i="7" s="1"/>
  <c r="D526" i="7" s="1"/>
  <c r="D527" i="7" s="1"/>
  <c r="D528" i="7" s="1"/>
  <c r="D529" i="7" s="1"/>
  <c r="D530" i="7" s="1"/>
  <c r="D531" i="7" s="1"/>
  <c r="D532" i="7" s="1"/>
  <c r="D533" i="7" s="1"/>
  <c r="D534" i="7" s="1"/>
  <c r="D535" i="7" s="1"/>
  <c r="D536" i="7" s="1"/>
  <c r="D537" i="7" s="1"/>
  <c r="D538" i="7" s="1"/>
  <c r="D539" i="7" s="1"/>
  <c r="D540" i="7" s="1"/>
  <c r="D541" i="7" s="1"/>
  <c r="D542" i="7" s="1"/>
  <c r="D543" i="7" s="1"/>
  <c r="D544" i="7" s="1"/>
  <c r="D545" i="7" s="1"/>
  <c r="D546" i="7" s="1"/>
  <c r="D547" i="7" s="1"/>
  <c r="D548" i="7" s="1"/>
  <c r="D549" i="7" s="1"/>
  <c r="D550" i="7" s="1"/>
  <c r="D551" i="7" s="1"/>
  <c r="D552" i="7" s="1"/>
  <c r="D553" i="7" s="1"/>
  <c r="D554" i="7" s="1"/>
  <c r="D555" i="7" s="1"/>
  <c r="D556" i="7" s="1"/>
  <c r="D557" i="7" s="1"/>
  <c r="D558" i="7" s="1"/>
  <c r="D559" i="7" s="1"/>
  <c r="D560" i="7" s="1"/>
  <c r="D561" i="7" s="1"/>
  <c r="D562" i="7" s="1"/>
  <c r="D563" i="7" s="1"/>
  <c r="D564" i="7" s="1"/>
  <c r="D565" i="7" s="1"/>
  <c r="D566" i="7" s="1"/>
  <c r="D567" i="7" s="1"/>
  <c r="D568" i="7" s="1"/>
  <c r="D569" i="7" s="1"/>
  <c r="D570" i="7" s="1"/>
  <c r="D571" i="7" s="1"/>
  <c r="D572" i="7" s="1"/>
  <c r="D573" i="7" s="1"/>
  <c r="D574" i="7" s="1"/>
  <c r="D575" i="7" s="1"/>
  <c r="D576" i="7" s="1"/>
  <c r="D577" i="7" s="1"/>
  <c r="D578" i="7" s="1"/>
  <c r="D579" i="7" s="1"/>
  <c r="D580" i="7" s="1"/>
  <c r="D581" i="7" s="1"/>
  <c r="D582" i="7" s="1"/>
  <c r="D583" i="7" s="1"/>
  <c r="D584" i="7" s="1"/>
  <c r="D585" i="7" s="1"/>
  <c r="D586" i="7" s="1"/>
  <c r="D587" i="7" s="1"/>
  <c r="D588" i="7" s="1"/>
  <c r="D589" i="7" s="1"/>
  <c r="D590" i="7" s="1"/>
  <c r="D591" i="7" s="1"/>
  <c r="D592" i="7" s="1"/>
  <c r="D593" i="7" s="1"/>
  <c r="D594" i="7" s="1"/>
  <c r="D595" i="7" s="1"/>
  <c r="D596" i="7" s="1"/>
  <c r="D597" i="7" s="1"/>
  <c r="D598" i="7" s="1"/>
  <c r="D599" i="7" s="1"/>
  <c r="D600" i="7" s="1"/>
  <c r="D601" i="7" s="1"/>
  <c r="D602" i="7" s="1"/>
  <c r="D603" i="7" s="1"/>
  <c r="D604" i="7" s="1"/>
  <c r="D605" i="7" s="1"/>
  <c r="D606" i="7" s="1"/>
  <c r="D607" i="7" s="1"/>
  <c r="D608" i="7" s="1"/>
  <c r="D609" i="7" s="1"/>
  <c r="D610" i="7" s="1"/>
  <c r="D611" i="7" s="1"/>
  <c r="D612" i="7" s="1"/>
  <c r="D613" i="7" s="1"/>
  <c r="D614" i="7" s="1"/>
  <c r="D615" i="7" s="1"/>
  <c r="D616" i="7" s="1"/>
  <c r="D617" i="7" s="1"/>
  <c r="D618" i="7" s="1"/>
  <c r="D619" i="7" s="1"/>
  <c r="D620" i="7" s="1"/>
  <c r="D621" i="7" s="1"/>
  <c r="D622" i="7" s="1"/>
  <c r="D623" i="7" s="1"/>
  <c r="D624" i="7" s="1"/>
  <c r="D625" i="7" s="1"/>
  <c r="D626" i="7" s="1"/>
  <c r="D627" i="7" s="1"/>
  <c r="D628" i="7" s="1"/>
  <c r="D629" i="7" s="1"/>
  <c r="D630" i="7" s="1"/>
  <c r="D631" i="7" s="1"/>
  <c r="D632" i="7" s="1"/>
  <c r="D633" i="7" s="1"/>
  <c r="D634" i="7" s="1"/>
  <c r="D635" i="7" s="1"/>
  <c r="D636" i="7" s="1"/>
  <c r="D637" i="7" s="1"/>
  <c r="D638" i="7" s="1"/>
  <c r="D639" i="7" s="1"/>
  <c r="D640" i="7" s="1"/>
  <c r="D641" i="7" s="1"/>
  <c r="D642" i="7" s="1"/>
  <c r="D643" i="7" s="1"/>
  <c r="D644" i="7" s="1"/>
  <c r="D645" i="7" s="1"/>
  <c r="D646" i="7" s="1"/>
  <c r="D647" i="7" s="1"/>
  <c r="D648" i="7" s="1"/>
  <c r="D649" i="7" s="1"/>
  <c r="D650" i="7" s="1"/>
  <c r="D651" i="7" s="1"/>
  <c r="D652" i="7" s="1"/>
  <c r="D653" i="7" s="1"/>
  <c r="D654" i="7" s="1"/>
  <c r="D655" i="7" s="1"/>
  <c r="D656" i="7" s="1"/>
  <c r="D657" i="7" s="1"/>
  <c r="D658" i="7" s="1"/>
  <c r="D659" i="7" s="1"/>
  <c r="D660" i="7" s="1"/>
  <c r="D661" i="7" s="1"/>
  <c r="D662" i="7" s="1"/>
  <c r="D663" i="7" s="1"/>
  <c r="D664" i="7" s="1"/>
  <c r="D665" i="7" s="1"/>
  <c r="D666" i="7" s="1"/>
  <c r="D667" i="7" s="1"/>
  <c r="D668" i="7" s="1"/>
  <c r="D669" i="7" s="1"/>
  <c r="D670" i="7" s="1"/>
  <c r="D671" i="7" s="1"/>
  <c r="D672" i="7" s="1"/>
  <c r="D673" i="7" s="1"/>
  <c r="D674" i="7" s="1"/>
  <c r="D675" i="7" s="1"/>
  <c r="D676" i="7" s="1"/>
  <c r="D677" i="7" s="1"/>
  <c r="D678" i="7" s="1"/>
  <c r="D679" i="7" s="1"/>
  <c r="D680" i="7" s="1"/>
  <c r="D681" i="7" s="1"/>
  <c r="D682" i="7" s="1"/>
  <c r="D683" i="7" s="1"/>
  <c r="D684" i="7" s="1"/>
  <c r="D685" i="7" s="1"/>
  <c r="D686" i="7" s="1"/>
  <c r="D687" i="7" s="1"/>
  <c r="D688" i="7" s="1"/>
  <c r="D689" i="7" s="1"/>
  <c r="D690" i="7" s="1"/>
  <c r="D691" i="7" s="1"/>
  <c r="D692" i="7" s="1"/>
  <c r="D693" i="7" s="1"/>
  <c r="D694" i="7" s="1"/>
  <c r="D695" i="7" s="1"/>
  <c r="D696" i="7" s="1"/>
  <c r="D697" i="7" s="1"/>
  <c r="D698" i="7" s="1"/>
  <c r="D699" i="7" s="1"/>
  <c r="D700" i="7" s="1"/>
  <c r="D701" i="7" s="1"/>
  <c r="D702" i="7" s="1"/>
  <c r="D703" i="7" s="1"/>
  <c r="D704" i="7" s="1"/>
  <c r="D705" i="7" s="1"/>
  <c r="D706" i="7" s="1"/>
  <c r="D707" i="7" s="1"/>
  <c r="D708" i="7" s="1"/>
  <c r="D709" i="7" s="1"/>
  <c r="D710" i="7" s="1"/>
  <c r="D711" i="7" s="1"/>
  <c r="D712" i="7" s="1"/>
  <c r="D713" i="7" s="1"/>
  <c r="D714" i="7" s="1"/>
  <c r="D715" i="7" s="1"/>
  <c r="D716" i="7" s="1"/>
  <c r="D717" i="7" s="1"/>
  <c r="D718" i="7" s="1"/>
  <c r="D719" i="7" s="1"/>
  <c r="D720" i="7" s="1"/>
  <c r="D721" i="7" s="1"/>
  <c r="D722" i="7" s="1"/>
  <c r="D723" i="7" s="1"/>
  <c r="D724" i="7" s="1"/>
  <c r="D725" i="7" s="1"/>
  <c r="D726" i="7" s="1"/>
  <c r="D727" i="7" s="1"/>
  <c r="D728" i="7" s="1"/>
  <c r="D729" i="7" s="1"/>
  <c r="D730" i="7" s="1"/>
  <c r="D731" i="7" s="1"/>
  <c r="D732" i="7" s="1"/>
  <c r="D733" i="7" s="1"/>
  <c r="D734" i="7" s="1"/>
  <c r="D735" i="7" s="1"/>
  <c r="D736" i="7" s="1"/>
  <c r="D737" i="7" s="1"/>
  <c r="D738" i="7" s="1"/>
  <c r="D739" i="7" s="1"/>
  <c r="D740" i="7" s="1"/>
  <c r="D741" i="7" s="1"/>
  <c r="D742" i="7" s="1"/>
  <c r="D743" i="7" s="1"/>
  <c r="D744" i="7" s="1"/>
  <c r="D745" i="7" s="1"/>
  <c r="D746" i="7" s="1"/>
  <c r="D747" i="7" s="1"/>
  <c r="D748" i="7" s="1"/>
  <c r="D749" i="7" s="1"/>
  <c r="D750" i="7" s="1"/>
  <c r="D751" i="7" s="1"/>
  <c r="D752" i="7" s="1"/>
  <c r="D753" i="7" s="1"/>
  <c r="D754" i="7" s="1"/>
  <c r="D755" i="7" s="1"/>
  <c r="D756" i="7" s="1"/>
  <c r="D757" i="7" s="1"/>
  <c r="D758" i="7" s="1"/>
  <c r="D759" i="7" s="1"/>
  <c r="D760" i="7" s="1"/>
  <c r="D761" i="7" s="1"/>
  <c r="D762" i="7" s="1"/>
  <c r="D763" i="7" s="1"/>
  <c r="D764" i="7" s="1"/>
  <c r="D765" i="7" s="1"/>
  <c r="D766" i="7" s="1"/>
  <c r="D767" i="7" s="1"/>
  <c r="D768" i="7" s="1"/>
  <c r="D769" i="7" s="1"/>
  <c r="D770" i="7" s="1"/>
  <c r="D771" i="7" s="1"/>
  <c r="D772" i="7" s="1"/>
  <c r="D773" i="7" s="1"/>
  <c r="D774" i="7" s="1"/>
  <c r="D775" i="7" s="1"/>
  <c r="D776" i="7" s="1"/>
  <c r="D777" i="7" s="1"/>
  <c r="D778" i="7" s="1"/>
  <c r="D779" i="7" s="1"/>
  <c r="D780" i="7" s="1"/>
  <c r="D781" i="7" s="1"/>
  <c r="D782" i="7" s="1"/>
  <c r="D783" i="7" s="1"/>
  <c r="D784" i="7" s="1"/>
  <c r="D785" i="7" s="1"/>
  <c r="D786" i="7" s="1"/>
  <c r="D787" i="7" s="1"/>
  <c r="D788" i="7" s="1"/>
  <c r="D789" i="7" s="1"/>
  <c r="D790" i="7" s="1"/>
  <c r="D791" i="7" s="1"/>
  <c r="D792" i="7" s="1"/>
  <c r="D793" i="7" s="1"/>
  <c r="D794" i="7" s="1"/>
  <c r="D795" i="7" s="1"/>
  <c r="D796" i="7" s="1"/>
  <c r="D797" i="7" s="1"/>
  <c r="D798" i="7" s="1"/>
  <c r="D799" i="7" s="1"/>
  <c r="D800" i="7" s="1"/>
  <c r="D801" i="7" s="1"/>
  <c r="D802" i="7" s="1"/>
  <c r="D803" i="7" s="1"/>
  <c r="D804" i="7" s="1"/>
  <c r="D805" i="7" s="1"/>
  <c r="D806" i="7" s="1"/>
  <c r="D807" i="7" s="1"/>
  <c r="D808" i="7" s="1"/>
  <c r="D809" i="7" s="1"/>
  <c r="D810" i="7" s="1"/>
  <c r="D811" i="7" s="1"/>
  <c r="D812" i="7" s="1"/>
  <c r="D813" i="7" s="1"/>
  <c r="D814" i="7" s="1"/>
  <c r="D815" i="7" s="1"/>
  <c r="D816" i="7" s="1"/>
  <c r="D817" i="7" s="1"/>
  <c r="D818" i="7" s="1"/>
  <c r="D819" i="7" s="1"/>
  <c r="D820" i="7" s="1"/>
  <c r="D821" i="7" s="1"/>
  <c r="D822" i="7" s="1"/>
  <c r="D823" i="7" s="1"/>
  <c r="D824" i="7" s="1"/>
  <c r="D825" i="7" s="1"/>
  <c r="D826" i="7" s="1"/>
  <c r="D827" i="7" s="1"/>
  <c r="D828" i="7" s="1"/>
  <c r="D829" i="7" s="1"/>
  <c r="D830" i="7" s="1"/>
  <c r="D831" i="7" s="1"/>
  <c r="D832" i="7" s="1"/>
  <c r="D833" i="7" s="1"/>
  <c r="D834" i="7" s="1"/>
  <c r="D835" i="7" s="1"/>
  <c r="D836" i="7" s="1"/>
  <c r="D837" i="7" s="1"/>
  <c r="D838" i="7" s="1"/>
  <c r="D839" i="7" s="1"/>
  <c r="D840" i="7" s="1"/>
  <c r="D841" i="7" s="1"/>
  <c r="D842" i="7" s="1"/>
  <c r="D843" i="7" s="1"/>
  <c r="D844" i="7" s="1"/>
  <c r="D845" i="7" s="1"/>
  <c r="D846" i="7" s="1"/>
  <c r="D847" i="7" s="1"/>
  <c r="D848" i="7" s="1"/>
  <c r="D849" i="7" s="1"/>
  <c r="D850" i="7" s="1"/>
  <c r="D851" i="7" s="1"/>
  <c r="D852" i="7" s="1"/>
  <c r="D853" i="7" s="1"/>
  <c r="D854" i="7" s="1"/>
  <c r="D855" i="7" s="1"/>
  <c r="D856" i="7" s="1"/>
  <c r="D857" i="7" s="1"/>
  <c r="D858" i="7" s="1"/>
  <c r="D859" i="7" s="1"/>
  <c r="D860" i="7" s="1"/>
  <c r="D861" i="7" s="1"/>
  <c r="D862" i="7" s="1"/>
  <c r="D863" i="7" s="1"/>
  <c r="D864" i="7" s="1"/>
  <c r="D865" i="7" s="1"/>
  <c r="D866" i="7" s="1"/>
  <c r="D867" i="7" s="1"/>
  <c r="D868" i="7" s="1"/>
  <c r="D869" i="7" s="1"/>
  <c r="D870" i="7" s="1"/>
  <c r="D871" i="7" s="1"/>
  <c r="D872" i="7" s="1"/>
  <c r="D873" i="7" s="1"/>
  <c r="D874" i="7" s="1"/>
  <c r="D875" i="7" s="1"/>
  <c r="D876" i="7" s="1"/>
  <c r="D877" i="7" s="1"/>
  <c r="D878" i="7" s="1"/>
  <c r="D879" i="7" s="1"/>
  <c r="D880" i="7" s="1"/>
  <c r="D881" i="7" s="1"/>
  <c r="D882" i="7" s="1"/>
  <c r="D883" i="7" s="1"/>
  <c r="D884" i="7" s="1"/>
  <c r="D885" i="7" s="1"/>
  <c r="D886" i="7" s="1"/>
  <c r="D887" i="7" s="1"/>
  <c r="D888" i="7" s="1"/>
  <c r="D889" i="7" s="1"/>
  <c r="D890" i="7" s="1"/>
  <c r="D891" i="7" s="1"/>
  <c r="D892" i="7" s="1"/>
  <c r="D893" i="7" s="1"/>
  <c r="D894" i="7" s="1"/>
  <c r="D895" i="7" s="1"/>
  <c r="D896" i="7" s="1"/>
  <c r="D897" i="7" s="1"/>
  <c r="D898" i="7" s="1"/>
  <c r="D899" i="7" s="1"/>
  <c r="D900" i="7" s="1"/>
  <c r="D901" i="7" s="1"/>
  <c r="D902" i="7" s="1"/>
  <c r="D903" i="7" s="1"/>
  <c r="D904" i="7" s="1"/>
  <c r="D905" i="7" s="1"/>
  <c r="D906" i="7" s="1"/>
  <c r="D907" i="7" s="1"/>
  <c r="D908" i="7" s="1"/>
  <c r="D909" i="7" s="1"/>
  <c r="D910" i="7" s="1"/>
  <c r="D911" i="7" s="1"/>
  <c r="D912" i="7" s="1"/>
  <c r="D913" i="7" s="1"/>
  <c r="D914" i="7" s="1"/>
  <c r="D915" i="7" s="1"/>
  <c r="D916" i="7" s="1"/>
  <c r="D917" i="7" s="1"/>
  <c r="D918" i="7" s="1"/>
  <c r="D919" i="7" s="1"/>
  <c r="D920" i="7" s="1"/>
  <c r="D921" i="7" s="1"/>
  <c r="D922" i="7" s="1"/>
  <c r="D923" i="7" s="1"/>
  <c r="D924" i="7" s="1"/>
  <c r="D925" i="7" s="1"/>
  <c r="D926" i="7" s="1"/>
  <c r="D927" i="7" s="1"/>
  <c r="D928" i="7" s="1"/>
  <c r="D929" i="7" s="1"/>
  <c r="D930" i="7" s="1"/>
  <c r="D931" i="7" s="1"/>
  <c r="D932" i="7" s="1"/>
  <c r="D933" i="7" s="1"/>
  <c r="D934" i="7" s="1"/>
  <c r="D935" i="7" s="1"/>
  <c r="D936" i="7" s="1"/>
  <c r="D937" i="7" s="1"/>
  <c r="D938" i="7" s="1"/>
  <c r="D939" i="7" s="1"/>
  <c r="D940" i="7" s="1"/>
  <c r="D941" i="7" s="1"/>
  <c r="D942" i="7" s="1"/>
  <c r="D943" i="7" s="1"/>
  <c r="D944" i="7" s="1"/>
  <c r="D945" i="7" s="1"/>
  <c r="D946" i="7" s="1"/>
  <c r="D947" i="7" s="1"/>
  <c r="D948" i="7" s="1"/>
  <c r="D949" i="7" s="1"/>
  <c r="D950" i="7" s="1"/>
  <c r="D951" i="7" s="1"/>
  <c r="D952" i="7" s="1"/>
  <c r="D953" i="7" s="1"/>
  <c r="D954" i="7" s="1"/>
  <c r="D955" i="7" s="1"/>
  <c r="D956" i="7" s="1"/>
  <c r="D957" i="7" s="1"/>
  <c r="D958" i="7" s="1"/>
  <c r="D959" i="7" s="1"/>
  <c r="D960" i="7" s="1"/>
  <c r="D961" i="7" s="1"/>
  <c r="D962" i="7" s="1"/>
  <c r="D963" i="7" s="1"/>
  <c r="D964" i="7" s="1"/>
  <c r="D965" i="7" s="1"/>
  <c r="D966" i="7" s="1"/>
  <c r="D967" i="7" s="1"/>
  <c r="D968" i="7" s="1"/>
  <c r="D969" i="7" s="1"/>
  <c r="D970" i="7" s="1"/>
  <c r="D971" i="7" s="1"/>
  <c r="D972" i="7" s="1"/>
  <c r="D973" i="7" s="1"/>
  <c r="D974" i="7" s="1"/>
  <c r="D975" i="7" s="1"/>
  <c r="D976" i="7" s="1"/>
  <c r="D977" i="7" s="1"/>
  <c r="D978" i="7" s="1"/>
  <c r="D979" i="7" s="1"/>
  <c r="D980" i="7" s="1"/>
  <c r="D981" i="7" s="1"/>
  <c r="D982" i="7" s="1"/>
  <c r="D983" i="7" s="1"/>
  <c r="D984" i="7" s="1"/>
  <c r="D985" i="7" s="1"/>
  <c r="D986" i="7" s="1"/>
  <c r="D987" i="7" s="1"/>
  <c r="D988" i="7" s="1"/>
  <c r="D989" i="7" s="1"/>
  <c r="D990" i="7" s="1"/>
  <c r="D991" i="7" s="1"/>
  <c r="D992" i="7" s="1"/>
  <c r="D993" i="7" s="1"/>
  <c r="D994" i="7" s="1"/>
  <c r="D995" i="7" s="1"/>
  <c r="D996" i="7" s="1"/>
  <c r="D997" i="7" s="1"/>
  <c r="D998" i="7" s="1"/>
  <c r="D999" i="7" s="1"/>
  <c r="D1000" i="7" s="1"/>
  <c r="E26" i="7" s="1"/>
  <c r="F26" i="7" s="1"/>
  <c r="E25" i="7"/>
  <c r="F25" i="7" s="1"/>
  <c r="E5" i="7"/>
  <c r="E7" i="7"/>
  <c r="F7" i="7" s="1"/>
  <c r="G7" i="7" s="1"/>
  <c r="E6" i="7"/>
  <c r="F6" i="7" s="1"/>
  <c r="E21" i="7"/>
  <c r="F21" i="7" s="1"/>
  <c r="E24" i="7"/>
  <c r="E20" i="7"/>
  <c r="F20" i="7" s="1"/>
  <c r="E22" i="7"/>
  <c r="F22" i="7" s="1"/>
  <c r="E23" i="7"/>
  <c r="F23" i="7" s="1"/>
  <c r="P12" i="7"/>
  <c r="K12" i="7" s="1"/>
  <c r="J46" i="2"/>
  <c r="K63" i="2"/>
  <c r="P7" i="7" l="1"/>
  <c r="K7" i="7" s="1"/>
  <c r="D1001" i="7"/>
  <c r="D1002" i="7" s="1"/>
  <c r="D1003" i="7" s="1"/>
  <c r="D1004" i="7" s="1"/>
  <c r="D1005" i="7" s="1"/>
  <c r="D1006" i="7" s="1"/>
  <c r="D1007" i="7" s="1"/>
  <c r="D1008" i="7" s="1"/>
  <c r="D1009" i="7" s="1"/>
  <c r="D1010" i="7" s="1"/>
  <c r="D1011" i="7" s="1"/>
  <c r="D1012" i="7" s="1"/>
  <c r="D1013" i="7" s="1"/>
  <c r="D1014" i="7" s="1"/>
  <c r="D1015" i="7" s="1"/>
  <c r="D1016" i="7" s="1"/>
  <c r="D1017" i="7" s="1"/>
  <c r="D1018" i="7" s="1"/>
  <c r="D1019" i="7" s="1"/>
  <c r="D1020" i="7" s="1"/>
  <c r="D1021" i="7" s="1"/>
  <c r="D1022" i="7" s="1"/>
  <c r="D1023" i="7" s="1"/>
  <c r="D1024" i="7" s="1"/>
  <c r="D1025" i="7" s="1"/>
  <c r="D1026" i="7" s="1"/>
  <c r="D1027" i="7" s="1"/>
  <c r="D1028" i="7" s="1"/>
  <c r="D1029" i="7" s="1"/>
  <c r="D1030" i="7" s="1"/>
  <c r="D1031" i="7" s="1"/>
  <c r="D1032" i="7" s="1"/>
  <c r="D1033" i="7" s="1"/>
  <c r="D1034" i="7" s="1"/>
  <c r="D1035" i="7" s="1"/>
  <c r="D1036" i="7" s="1"/>
  <c r="D1037" i="7" s="1"/>
  <c r="D1038" i="7" s="1"/>
  <c r="D1039" i="7" s="1"/>
  <c r="D1040" i="7" s="1"/>
  <c r="D1041" i="7" s="1"/>
  <c r="D1042" i="7" s="1"/>
  <c r="D1043" i="7" s="1"/>
  <c r="D1044" i="7" s="1"/>
  <c r="D1045" i="7" s="1"/>
  <c r="D1046" i="7" s="1"/>
  <c r="D1047" i="7" s="1"/>
  <c r="D1048" i="7" s="1"/>
  <c r="D1049" i="7" s="1"/>
  <c r="D1050" i="7" s="1"/>
  <c r="D1051" i="7" s="1"/>
  <c r="D1052" i="7" s="1"/>
  <c r="D1053" i="7" s="1"/>
  <c r="D1054" i="7" s="1"/>
  <c r="D1055" i="7" s="1"/>
  <c r="D1056" i="7" s="1"/>
  <c r="D1057" i="7" s="1"/>
  <c r="D1058" i="7" s="1"/>
  <c r="D1059" i="7" s="1"/>
  <c r="D1060" i="7" s="1"/>
  <c r="D1061" i="7" s="1"/>
  <c r="D1062" i="7" s="1"/>
  <c r="D1063" i="7" s="1"/>
  <c r="D1064" i="7" s="1"/>
  <c r="D1065" i="7" s="1"/>
  <c r="D1066" i="7" s="1"/>
  <c r="D1067" i="7" s="1"/>
  <c r="D1068" i="7" s="1"/>
  <c r="D1069" i="7" s="1"/>
  <c r="D1070" i="7" s="1"/>
  <c r="D1071" i="7" s="1"/>
  <c r="D1072" i="7" s="1"/>
  <c r="D1073" i="7" s="1"/>
  <c r="D1074" i="7" s="1"/>
  <c r="D1075" i="7" s="1"/>
  <c r="D1076" i="7" s="1"/>
  <c r="D1077" i="7" s="1"/>
  <c r="D1078" i="7" s="1"/>
  <c r="D1079" i="7" s="1"/>
  <c r="D1080" i="7" s="1"/>
  <c r="D1081" i="7" s="1"/>
  <c r="D1082" i="7" s="1"/>
  <c r="D1083" i="7" s="1"/>
  <c r="D1084" i="7" s="1"/>
  <c r="D1085" i="7" s="1"/>
  <c r="D1086" i="7" s="1"/>
  <c r="D1087" i="7" s="1"/>
  <c r="D1088" i="7" s="1"/>
  <c r="D1089" i="7" s="1"/>
  <c r="D1090" i="7" s="1"/>
  <c r="D1091" i="7" s="1"/>
  <c r="D1092" i="7" s="1"/>
  <c r="D1093" i="7" s="1"/>
  <c r="D1094" i="7" s="1"/>
  <c r="D1095" i="7" s="1"/>
  <c r="D1096" i="7" s="1"/>
  <c r="D1097" i="7" s="1"/>
  <c r="D1098" i="7" s="1"/>
  <c r="D1099" i="7" s="1"/>
  <c r="D1100" i="7" s="1"/>
  <c r="D1101" i="7" s="1"/>
  <c r="D1102" i="7" s="1"/>
  <c r="D1103" i="7" s="1"/>
  <c r="D1104" i="7" s="1"/>
  <c r="D1105" i="7" s="1"/>
  <c r="D1106" i="7" s="1"/>
  <c r="D1107" i="7" s="1"/>
  <c r="D1108" i="7" s="1"/>
  <c r="D1109" i="7" s="1"/>
  <c r="D1110" i="7" s="1"/>
  <c r="D1111" i="7" s="1"/>
  <c r="D1112" i="7" s="1"/>
  <c r="D1113" i="7" s="1"/>
  <c r="D1114" i="7" s="1"/>
  <c r="D1115" i="7" s="1"/>
  <c r="D1116" i="7" s="1"/>
  <c r="D1117" i="7" s="1"/>
  <c r="D1118" i="7" s="1"/>
  <c r="D1119" i="7" s="1"/>
  <c r="D1120" i="7" s="1"/>
  <c r="D1121" i="7" s="1"/>
  <c r="D1122" i="7" s="1"/>
  <c r="D1123" i="7" s="1"/>
  <c r="D1124" i="7" s="1"/>
  <c r="D1125" i="7" s="1"/>
  <c r="D1126" i="7" s="1"/>
  <c r="D1127" i="7" s="1"/>
  <c r="D1128" i="7" s="1"/>
  <c r="D1129" i="7" s="1"/>
  <c r="D1130" i="7" s="1"/>
  <c r="D1131" i="7" s="1"/>
  <c r="D1132" i="7" s="1"/>
  <c r="D1133" i="7" s="1"/>
  <c r="D1134" i="7" s="1"/>
  <c r="D1135" i="7" s="1"/>
  <c r="D1136" i="7" s="1"/>
  <c r="D1137" i="7" s="1"/>
  <c r="D1138" i="7" s="1"/>
  <c r="D1139" i="7" s="1"/>
  <c r="D1140" i="7" s="1"/>
  <c r="D1141" i="7" s="1"/>
  <c r="D1142" i="7" s="1"/>
  <c r="D1143" i="7" s="1"/>
  <c r="D1144" i="7" s="1"/>
  <c r="D1145" i="7" s="1"/>
  <c r="D1146" i="7" s="1"/>
  <c r="D1147" i="7" s="1"/>
  <c r="D1148" i="7" s="1"/>
  <c r="D1149" i="7" s="1"/>
  <c r="D1150" i="7" s="1"/>
  <c r="D1151" i="7" s="1"/>
  <c r="D1152" i="7" s="1"/>
  <c r="D1153" i="7" s="1"/>
  <c r="D1154" i="7" s="1"/>
  <c r="D1155" i="7" s="1"/>
  <c r="D1156" i="7" s="1"/>
  <c r="D1157" i="7" s="1"/>
  <c r="D1158" i="7" s="1"/>
  <c r="D1159" i="7" s="1"/>
  <c r="D1160" i="7" s="1"/>
  <c r="D1161" i="7" s="1"/>
  <c r="D1162" i="7" s="1"/>
  <c r="D1163" i="7" s="1"/>
  <c r="D1164" i="7" s="1"/>
  <c r="D1165" i="7" s="1"/>
  <c r="D1166" i="7" s="1"/>
  <c r="D1167" i="7" s="1"/>
  <c r="D1168" i="7" s="1"/>
  <c r="D1169" i="7" s="1"/>
  <c r="D1170" i="7" s="1"/>
  <c r="D1171" i="7" s="1"/>
  <c r="D1172" i="7" s="1"/>
  <c r="D1173" i="7" s="1"/>
  <c r="D1174" i="7" s="1"/>
  <c r="D1175" i="7" s="1"/>
  <c r="D1176" i="7" s="1"/>
  <c r="D1177" i="7" s="1"/>
  <c r="D1178" i="7" s="1"/>
  <c r="D1179" i="7" s="1"/>
  <c r="D1180" i="7" s="1"/>
  <c r="D1181" i="7" s="1"/>
  <c r="D1182" i="7" s="1"/>
  <c r="D1183" i="7" s="1"/>
  <c r="D1184" i="7" s="1"/>
  <c r="D1185" i="7" s="1"/>
  <c r="D1186" i="7" s="1"/>
  <c r="D1187" i="7" s="1"/>
  <c r="D1188" i="7" s="1"/>
  <c r="D1189" i="7" s="1"/>
  <c r="D1190" i="7" s="1"/>
  <c r="D1191" i="7" s="1"/>
  <c r="D1192" i="7" s="1"/>
  <c r="D1193" i="7" s="1"/>
  <c r="D1194" i="7" s="1"/>
  <c r="D1195" i="7" s="1"/>
  <c r="D1196" i="7" s="1"/>
  <c r="D1197" i="7" s="1"/>
  <c r="D1198" i="7" s="1"/>
  <c r="D1199" i="7" s="1"/>
  <c r="D1200" i="7" s="1"/>
  <c r="D1201" i="7" s="1"/>
  <c r="D1202" i="7" s="1"/>
  <c r="D1203" i="7" s="1"/>
  <c r="D1204" i="7" s="1"/>
  <c r="D1205" i="7" s="1"/>
  <c r="D1206" i="7" s="1"/>
  <c r="D1207" i="7" s="1"/>
  <c r="D1208" i="7" s="1"/>
  <c r="D1209" i="7" s="1"/>
  <c r="D1210" i="7" s="1"/>
  <c r="D1211" i="7" s="1"/>
  <c r="D1212" i="7" s="1"/>
  <c r="D1213" i="7" s="1"/>
  <c r="D1214" i="7" s="1"/>
  <c r="D1215" i="7" s="1"/>
  <c r="D1216" i="7" s="1"/>
  <c r="D1217" i="7" s="1"/>
  <c r="D1218" i="7" s="1"/>
  <c r="D1219" i="7" s="1"/>
  <c r="D1220" i="7" s="1"/>
  <c r="D1221" i="7" s="1"/>
  <c r="D1222" i="7" s="1"/>
  <c r="D1223" i="7" s="1"/>
  <c r="D1224" i="7" s="1"/>
  <c r="D1225" i="7" s="1"/>
  <c r="D1226" i="7" s="1"/>
  <c r="D1227" i="7" s="1"/>
  <c r="D1228" i="7" s="1"/>
  <c r="D1229" i="7" s="1"/>
  <c r="D1230" i="7" s="1"/>
  <c r="D1231" i="7" s="1"/>
  <c r="D1232" i="7" s="1"/>
  <c r="D1233" i="7" s="1"/>
  <c r="D1234" i="7" s="1"/>
  <c r="D1235" i="7" s="1"/>
  <c r="D1236" i="7" s="1"/>
  <c r="D1237" i="7" s="1"/>
  <c r="D1238" i="7" s="1"/>
  <c r="D1239" i="7" s="1"/>
  <c r="D1240" i="7" s="1"/>
  <c r="D1241" i="7" s="1"/>
  <c r="D1242" i="7" s="1"/>
  <c r="D1243" i="7" s="1"/>
  <c r="D1244" i="7" s="1"/>
  <c r="D1245" i="7" s="1"/>
  <c r="D1246" i="7" s="1"/>
  <c r="D1247" i="7" s="1"/>
  <c r="D1248" i="7" s="1"/>
  <c r="D1249" i="7" s="1"/>
  <c r="D1250" i="7" s="1"/>
  <c r="D1251" i="7" s="1"/>
  <c r="D1252" i="7" s="1"/>
  <c r="D1253" i="7" s="1"/>
  <c r="D1254" i="7" s="1"/>
  <c r="D1255" i="7" s="1"/>
  <c r="D1256" i="7" s="1"/>
  <c r="D1257" i="7" s="1"/>
  <c r="D1258" i="7" s="1"/>
  <c r="D1259" i="7" s="1"/>
  <c r="D1260" i="7" s="1"/>
  <c r="D1261" i="7" s="1"/>
  <c r="D1262" i="7" s="1"/>
  <c r="D1263" i="7" s="1"/>
  <c r="D1264" i="7" s="1"/>
  <c r="D1265" i="7" s="1"/>
  <c r="D1266" i="7" s="1"/>
  <c r="D1267" i="7" s="1"/>
  <c r="D1268" i="7" s="1"/>
  <c r="D1269" i="7" s="1"/>
  <c r="D1270" i="7" s="1"/>
  <c r="D1271" i="7" s="1"/>
  <c r="D1272" i="7" s="1"/>
  <c r="D1273" i="7" s="1"/>
  <c r="D1274" i="7" s="1"/>
  <c r="D1275" i="7" s="1"/>
  <c r="D1276" i="7" s="1"/>
  <c r="D1277" i="7" s="1"/>
  <c r="D1278" i="7" s="1"/>
  <c r="D1279" i="7" s="1"/>
  <c r="D1280" i="7" s="1"/>
  <c r="D1281" i="7" s="1"/>
  <c r="D1282" i="7" s="1"/>
  <c r="D1283" i="7" s="1"/>
  <c r="D1284" i="7" s="1"/>
  <c r="D1285" i="7" s="1"/>
  <c r="D1286" i="7" s="1"/>
  <c r="D1287" i="7" s="1"/>
  <c r="D1288" i="7" s="1"/>
  <c r="D1289" i="7" s="1"/>
  <c r="D1290" i="7" s="1"/>
  <c r="D1291" i="7" s="1"/>
  <c r="D1292" i="7" s="1"/>
  <c r="D1293" i="7" s="1"/>
  <c r="D1294" i="7" s="1"/>
  <c r="D1295" i="7" s="1"/>
  <c r="D1296" i="7" s="1"/>
  <c r="D1297" i="7" s="1"/>
  <c r="D1298" i="7" s="1"/>
  <c r="D1299" i="7" s="1"/>
  <c r="D1300" i="7" s="1"/>
  <c r="D1301" i="7" s="1"/>
  <c r="D1302" i="7" s="1"/>
  <c r="D1303" i="7" s="1"/>
  <c r="D1304" i="7" s="1"/>
  <c r="D1305" i="7" s="1"/>
  <c r="D1306" i="7" s="1"/>
  <c r="D1307" i="7" s="1"/>
  <c r="D1308" i="7" s="1"/>
  <c r="D1309" i="7" s="1"/>
  <c r="D1310" i="7" s="1"/>
  <c r="D1311" i="7" s="1"/>
  <c r="D1312" i="7" s="1"/>
  <c r="D1313" i="7" s="1"/>
  <c r="D1314" i="7" s="1"/>
  <c r="D1315" i="7" s="1"/>
  <c r="D1316" i="7" s="1"/>
  <c r="D1317" i="7" s="1"/>
  <c r="D1318" i="7" s="1"/>
  <c r="D1319" i="7" s="1"/>
  <c r="D1320" i="7" s="1"/>
  <c r="D1321" i="7" s="1"/>
  <c r="D1322" i="7" s="1"/>
  <c r="D1323" i="7" s="1"/>
  <c r="D1324" i="7" s="1"/>
  <c r="D1325" i="7" s="1"/>
  <c r="D1326" i="7" s="1"/>
  <c r="D1327" i="7" s="1"/>
  <c r="D1328" i="7" s="1"/>
  <c r="D1329" i="7" s="1"/>
  <c r="D1330" i="7" s="1"/>
  <c r="D1331" i="7" s="1"/>
  <c r="D1332" i="7" s="1"/>
  <c r="D1333" i="7" s="1"/>
  <c r="D1334" i="7" s="1"/>
  <c r="D1335" i="7" s="1"/>
  <c r="D1336" i="7" s="1"/>
  <c r="D1337" i="7" s="1"/>
  <c r="D1338" i="7" s="1"/>
  <c r="D1339" i="7" s="1"/>
  <c r="D1340" i="7" s="1"/>
  <c r="D1341" i="7" s="1"/>
  <c r="D1342" i="7" s="1"/>
  <c r="D1343" i="7" s="1"/>
  <c r="D1344" i="7" s="1"/>
  <c r="D1345" i="7" s="1"/>
  <c r="D1346" i="7" s="1"/>
  <c r="D1347" i="7" s="1"/>
  <c r="D1348" i="7" s="1"/>
  <c r="D1349" i="7" s="1"/>
  <c r="D1350" i="7" s="1"/>
  <c r="D1351" i="7" s="1"/>
  <c r="D1352" i="7" s="1"/>
  <c r="D1353" i="7" s="1"/>
  <c r="D1354" i="7" s="1"/>
  <c r="D1355" i="7" s="1"/>
  <c r="D1356" i="7" s="1"/>
  <c r="D1357" i="7" s="1"/>
  <c r="D1358" i="7" s="1"/>
  <c r="D1359" i="7" s="1"/>
  <c r="D1360" i="7" s="1"/>
  <c r="D1361" i="7" s="1"/>
  <c r="D1362" i="7" s="1"/>
  <c r="D1363" i="7" s="1"/>
  <c r="D1364" i="7" s="1"/>
  <c r="D1365" i="7" s="1"/>
  <c r="D1366" i="7" s="1"/>
  <c r="D1367" i="7" s="1"/>
  <c r="D1368" i="7" s="1"/>
  <c r="D1369" i="7" s="1"/>
  <c r="D1370" i="7" s="1"/>
  <c r="D1371" i="7" s="1"/>
  <c r="D1372" i="7" s="1"/>
  <c r="D1373" i="7" s="1"/>
  <c r="D1374" i="7" s="1"/>
  <c r="D1375" i="7" s="1"/>
  <c r="D1376" i="7" s="1"/>
  <c r="D1377" i="7" s="1"/>
  <c r="D1378" i="7" s="1"/>
  <c r="D1379" i="7" s="1"/>
  <c r="D1380" i="7" s="1"/>
  <c r="D1381" i="7" s="1"/>
  <c r="D1382" i="7" s="1"/>
  <c r="D1383" i="7" s="1"/>
  <c r="D1384" i="7" s="1"/>
  <c r="D1385" i="7" s="1"/>
  <c r="D1386" i="7" s="1"/>
  <c r="D1387" i="7" s="1"/>
  <c r="D1388" i="7" s="1"/>
  <c r="D1389" i="7" s="1"/>
  <c r="D1390" i="7" s="1"/>
  <c r="D1391" i="7" s="1"/>
  <c r="D1392" i="7" s="1"/>
  <c r="D1393" i="7" s="1"/>
  <c r="D1394" i="7" s="1"/>
  <c r="D1395" i="7" s="1"/>
  <c r="D1396" i="7" s="1"/>
  <c r="D1397" i="7" s="1"/>
  <c r="D1398" i="7" s="1"/>
  <c r="D1399" i="7" s="1"/>
  <c r="D1400" i="7" s="1"/>
  <c r="D1401" i="7" s="1"/>
  <c r="D1402" i="7" s="1"/>
  <c r="D1403" i="7" s="1"/>
  <c r="D1404" i="7" s="1"/>
  <c r="D1405" i="7" s="1"/>
  <c r="D1406" i="7" s="1"/>
  <c r="D1407" i="7" s="1"/>
  <c r="D1408" i="7" s="1"/>
  <c r="D1409" i="7" s="1"/>
  <c r="D1410" i="7" s="1"/>
  <c r="D1411" i="7" s="1"/>
  <c r="D1412" i="7" s="1"/>
  <c r="D1413" i="7" s="1"/>
  <c r="D1414" i="7" s="1"/>
  <c r="D1415" i="7" s="1"/>
  <c r="D1416" i="7" s="1"/>
  <c r="D1417" i="7" s="1"/>
  <c r="D1418" i="7" s="1"/>
  <c r="D1419" i="7" s="1"/>
  <c r="D1420" i="7" s="1"/>
  <c r="D1421" i="7" s="1"/>
  <c r="D1422" i="7" s="1"/>
  <c r="D1423" i="7" s="1"/>
  <c r="D1424" i="7" s="1"/>
  <c r="D1425" i="7" s="1"/>
  <c r="D1426" i="7" s="1"/>
  <c r="D1427" i="7" s="1"/>
  <c r="D1428" i="7" s="1"/>
  <c r="D1429" i="7" s="1"/>
  <c r="D1430" i="7" s="1"/>
  <c r="D1431" i="7" s="1"/>
  <c r="D1432" i="7" s="1"/>
  <c r="D1433" i="7" s="1"/>
  <c r="D1434" i="7" s="1"/>
  <c r="D1435" i="7" s="1"/>
  <c r="D1436" i="7" s="1"/>
  <c r="D1437" i="7" s="1"/>
  <c r="D1438" i="7" s="1"/>
  <c r="D1439" i="7" s="1"/>
  <c r="D1440" i="7" s="1"/>
  <c r="D1441" i="7" s="1"/>
  <c r="D1442" i="7" s="1"/>
  <c r="D1443" i="7" s="1"/>
  <c r="D1444" i="7" s="1"/>
  <c r="D1445" i="7" s="1"/>
  <c r="D1446" i="7" s="1"/>
  <c r="D1447" i="7" s="1"/>
  <c r="D1448" i="7" s="1"/>
  <c r="D1449" i="7" s="1"/>
  <c r="D1450" i="7" s="1"/>
  <c r="D1451" i="7" s="1"/>
  <c r="D1452" i="7" s="1"/>
  <c r="D1453" i="7" s="1"/>
  <c r="D1454" i="7" s="1"/>
  <c r="D1455" i="7" s="1"/>
  <c r="D1456" i="7" s="1"/>
  <c r="D1457" i="7" s="1"/>
  <c r="D1458" i="7" s="1"/>
  <c r="D1459" i="7" s="1"/>
  <c r="D1460" i="7" s="1"/>
  <c r="D1461" i="7" s="1"/>
  <c r="D1462" i="7" s="1"/>
  <c r="D1463" i="7" s="1"/>
  <c r="D1464" i="7" s="1"/>
  <c r="D1465" i="7" s="1"/>
  <c r="D1466" i="7" s="1"/>
  <c r="D1467" i="7" s="1"/>
  <c r="D1468" i="7" s="1"/>
  <c r="D1469" i="7" s="1"/>
  <c r="D1470" i="7" s="1"/>
  <c r="D1471" i="7" s="1"/>
  <c r="D1472" i="7" s="1"/>
  <c r="D1473" i="7" s="1"/>
  <c r="D1474" i="7" s="1"/>
  <c r="D1475" i="7" s="1"/>
  <c r="D1476" i="7" s="1"/>
  <c r="D1477" i="7" s="1"/>
  <c r="D1478" i="7" s="1"/>
  <c r="D1479" i="7" s="1"/>
  <c r="D1480" i="7" s="1"/>
  <c r="D1481" i="7" s="1"/>
  <c r="D1482" i="7" s="1"/>
  <c r="D1483" i="7" s="1"/>
  <c r="D1484" i="7" s="1"/>
  <c r="D1485" i="7" s="1"/>
  <c r="D1486" i="7" s="1"/>
  <c r="D1487" i="7" s="1"/>
  <c r="D1488" i="7" s="1"/>
  <c r="D1489" i="7" s="1"/>
  <c r="D1490" i="7" s="1"/>
  <c r="D1491" i="7" s="1"/>
  <c r="D1492" i="7" s="1"/>
  <c r="D1493" i="7" s="1"/>
  <c r="D1494" i="7" s="1"/>
  <c r="D1495" i="7" s="1"/>
  <c r="D1496" i="7" s="1"/>
  <c r="D1497" i="7" s="1"/>
  <c r="D1498" i="7" s="1"/>
  <c r="D1499" i="7" s="1"/>
  <c r="D1500" i="7" s="1"/>
  <c r="D1501" i="7" s="1"/>
  <c r="D1502" i="7" s="1"/>
  <c r="D1503" i="7" s="1"/>
  <c r="D1504" i="7" s="1"/>
  <c r="D1505" i="7" s="1"/>
  <c r="D1506" i="7" s="1"/>
  <c r="D1507" i="7" s="1"/>
  <c r="D1508" i="7" s="1"/>
  <c r="D1509" i="7" s="1"/>
  <c r="D1510" i="7" s="1"/>
  <c r="D1511" i="7" s="1"/>
  <c r="D1512" i="7" s="1"/>
  <c r="D1513" i="7" s="1"/>
  <c r="D1514" i="7" s="1"/>
  <c r="D1515" i="7" s="1"/>
  <c r="D1516" i="7" s="1"/>
  <c r="D1517" i="7" s="1"/>
  <c r="D1518" i="7" s="1"/>
  <c r="D1519" i="7" s="1"/>
  <c r="D1520" i="7" s="1"/>
  <c r="D1521" i="7" s="1"/>
  <c r="D1522" i="7" s="1"/>
  <c r="D1523" i="7" s="1"/>
  <c r="D1524" i="7" s="1"/>
  <c r="D1525" i="7" s="1"/>
  <c r="G9" i="7"/>
  <c r="P9" i="7" s="1"/>
  <c r="K9" i="7" s="1"/>
  <c r="G11" i="7"/>
  <c r="P11" i="7" s="1"/>
  <c r="K11" i="7" s="1"/>
  <c r="G10" i="7"/>
  <c r="P10" i="7" s="1"/>
  <c r="K10" i="7" s="1"/>
  <c r="G22" i="7"/>
  <c r="G25" i="7"/>
  <c r="G14" i="7"/>
  <c r="P14" i="7" s="1"/>
  <c r="K14" i="7" s="1"/>
  <c r="G17" i="7"/>
  <c r="P17" i="7" s="1"/>
  <c r="K17" i="7" s="1"/>
  <c r="G19" i="7"/>
  <c r="G24" i="7"/>
  <c r="G26" i="7"/>
  <c r="G23" i="7"/>
  <c r="G13" i="7"/>
  <c r="P13" i="7" s="1"/>
  <c r="K13" i="7" s="1"/>
  <c r="G45" i="7"/>
  <c r="G43" i="7"/>
  <c r="G42" i="7"/>
  <c r="F5" i="7"/>
  <c r="G5" i="7" s="1"/>
  <c r="P5" i="7" s="1"/>
  <c r="G41" i="7"/>
  <c r="F24" i="7"/>
  <c r="G40" i="7" s="1"/>
  <c r="G38" i="7"/>
  <c r="G36" i="7"/>
  <c r="G39" i="7"/>
  <c r="G35" i="7"/>
  <c r="G37" i="7"/>
  <c r="G33" i="7"/>
  <c r="G34" i="7"/>
  <c r="G28" i="7"/>
  <c r="G31" i="7"/>
  <c r="G30" i="7"/>
  <c r="G32" i="7"/>
  <c r="K46" i="2"/>
  <c r="L63" i="2"/>
  <c r="G6" i="7" l="1"/>
  <c r="G8" i="7"/>
  <c r="G44" i="7"/>
  <c r="G29" i="7"/>
  <c r="G27" i="7"/>
  <c r="G46" i="7"/>
  <c r="L46" i="2"/>
  <c r="C64" i="2"/>
  <c r="P8" i="7" l="1"/>
  <c r="K8" i="7" s="1"/>
  <c r="P6" i="7"/>
  <c r="K6" i="7" s="1"/>
  <c r="K5" i="7"/>
  <c r="H15" i="7"/>
  <c r="I18" i="7"/>
  <c r="I15" i="7"/>
  <c r="H18" i="7"/>
  <c r="I16" i="7"/>
  <c r="H16" i="7"/>
  <c r="H21" i="7"/>
  <c r="H5" i="7"/>
  <c r="H6" i="7" s="1"/>
  <c r="I21" i="7"/>
  <c r="I5" i="7"/>
  <c r="I8" i="7" s="1"/>
  <c r="I6" i="7"/>
  <c r="D64" i="2"/>
  <c r="C47" i="2"/>
  <c r="I7" i="7" l="1"/>
  <c r="I9" i="7" s="1"/>
  <c r="H7" i="7"/>
  <c r="H19" i="7"/>
  <c r="I19" i="7"/>
  <c r="I20" i="7" s="1"/>
  <c r="E64" i="2"/>
  <c r="D47" i="2"/>
  <c r="I10" i="7" l="1"/>
  <c r="I11" i="7" s="1"/>
  <c r="I12" i="7" s="1"/>
  <c r="H8" i="7"/>
  <c r="H20" i="7"/>
  <c r="E47" i="2"/>
  <c r="F64" i="2"/>
  <c r="I13" i="7" l="1"/>
  <c r="I22" i="7"/>
  <c r="H9" i="7"/>
  <c r="I24" i="7"/>
  <c r="I25" i="7" s="1"/>
  <c r="F47" i="2"/>
  <c r="G64" i="2"/>
  <c r="I14" i="7" l="1"/>
  <c r="H10" i="7"/>
  <c r="I26" i="7"/>
  <c r="G47" i="2"/>
  <c r="H64" i="2"/>
  <c r="I17" i="7" l="1"/>
  <c r="I23" i="7" s="1"/>
  <c r="I28" i="7"/>
  <c r="H11" i="7"/>
  <c r="I64" i="2"/>
  <c r="H47" i="2"/>
  <c r="I27" i="7" l="1"/>
  <c r="I29" i="7" s="1"/>
  <c r="H12" i="7"/>
  <c r="I47" i="2"/>
  <c r="J64" i="2"/>
  <c r="I30" i="7" l="1"/>
  <c r="I31" i="7" s="1"/>
  <c r="H13" i="7"/>
  <c r="J47" i="2"/>
  <c r="K64" i="2"/>
  <c r="I32" i="7" l="1"/>
  <c r="H14" i="7"/>
  <c r="K47" i="2"/>
  <c r="L64" i="2"/>
  <c r="L47" i="2" s="1"/>
  <c r="C65" i="2"/>
  <c r="I33" i="7" l="1"/>
  <c r="H17" i="7"/>
  <c r="H22" i="7" s="1"/>
  <c r="D65" i="2"/>
  <c r="C48" i="2"/>
  <c r="I34" i="7" l="1"/>
  <c r="H23" i="7"/>
  <c r="H24" i="7"/>
  <c r="H25" i="7" s="1"/>
  <c r="D48" i="2"/>
  <c r="E65" i="2"/>
  <c r="I35" i="7" l="1"/>
  <c r="H26" i="7"/>
  <c r="H27" i="7" s="1"/>
  <c r="H28" i="7" s="1"/>
  <c r="H29" i="7" s="1"/>
  <c r="F65" i="2"/>
  <c r="E48" i="2"/>
  <c r="I36" i="7" l="1"/>
  <c r="H30" i="7"/>
  <c r="H31" i="7" s="1"/>
  <c r="G65" i="2"/>
  <c r="F48" i="2"/>
  <c r="I37" i="7" l="1"/>
  <c r="H32" i="7"/>
  <c r="H33" i="7" s="1"/>
  <c r="H34" i="7" s="1"/>
  <c r="H35" i="7" s="1"/>
  <c r="H36" i="7" s="1"/>
  <c r="H37" i="7" s="1"/>
  <c r="H38" i="7" s="1"/>
  <c r="H39" i="7" s="1"/>
  <c r="H40" i="7" s="1"/>
  <c r="H65" i="2"/>
  <c r="G48" i="2"/>
  <c r="I38" i="7" l="1"/>
  <c r="H48" i="2"/>
  <c r="I65" i="2"/>
  <c r="I39" i="7" l="1"/>
  <c r="I48" i="2"/>
  <c r="J65" i="2"/>
  <c r="I40" i="7" l="1"/>
  <c r="J39" i="7" s="1"/>
  <c r="P39" i="7" s="1"/>
  <c r="K39" i="7" s="1"/>
  <c r="J38" i="7"/>
  <c r="P38" i="7" s="1"/>
  <c r="K38" i="7" s="1"/>
  <c r="J48" i="2"/>
  <c r="K65" i="2"/>
  <c r="J37" i="7" l="1"/>
  <c r="P37" i="7" s="1"/>
  <c r="K37" i="7" s="1"/>
  <c r="J52" i="7"/>
  <c r="P52" i="7" s="1"/>
  <c r="J27" i="7"/>
  <c r="P27" i="7" s="1"/>
  <c r="K27" i="7" s="1"/>
  <c r="J44" i="7"/>
  <c r="P44" i="7" s="1"/>
  <c r="K44" i="7" s="1"/>
  <c r="J116" i="7"/>
  <c r="P116" i="7" s="1"/>
  <c r="J123" i="7"/>
  <c r="P123" i="7" s="1"/>
  <c r="J111" i="7"/>
  <c r="P111" i="7" s="1"/>
  <c r="J45" i="7"/>
  <c r="P45" i="7" s="1"/>
  <c r="K45" i="7" s="1"/>
  <c r="J93" i="7"/>
  <c r="P93" i="7" s="1"/>
  <c r="J66" i="7"/>
  <c r="P66" i="7" s="1"/>
  <c r="J40" i="7"/>
  <c r="P40" i="7" s="1"/>
  <c r="K40" i="7" s="1"/>
  <c r="J15" i="7"/>
  <c r="J120" i="7"/>
  <c r="P120" i="7" s="1"/>
  <c r="J101" i="7"/>
  <c r="P101" i="7" s="1"/>
  <c r="J13" i="7"/>
  <c r="J32" i="7"/>
  <c r="P32" i="7" s="1"/>
  <c r="K32" i="7" s="1"/>
  <c r="J107" i="7"/>
  <c r="P107" i="7" s="1"/>
  <c r="J76" i="7"/>
  <c r="P76" i="7" s="1"/>
  <c r="J67" i="7"/>
  <c r="P67" i="7" s="1"/>
  <c r="J73" i="7"/>
  <c r="P73" i="7" s="1"/>
  <c r="J49" i="7"/>
  <c r="P49" i="7" s="1"/>
  <c r="K49" i="7" s="1"/>
  <c r="J25" i="7"/>
  <c r="P25" i="7" s="1"/>
  <c r="K25" i="7" s="1"/>
  <c r="J104" i="7"/>
  <c r="P104" i="7" s="1"/>
  <c r="J65" i="7"/>
  <c r="P65" i="7" s="1"/>
  <c r="J74" i="7"/>
  <c r="P74" i="7" s="1"/>
  <c r="J19" i="7"/>
  <c r="P19" i="7" s="1"/>
  <c r="J61" i="7"/>
  <c r="P61" i="7" s="1"/>
  <c r="J12" i="7"/>
  <c r="J75" i="7"/>
  <c r="P75" i="7" s="1"/>
  <c r="J8" i="7"/>
  <c r="J114" i="7"/>
  <c r="P114" i="7" s="1"/>
  <c r="J119" i="7"/>
  <c r="P119" i="7" s="1"/>
  <c r="J81" i="7"/>
  <c r="P81" i="7" s="1"/>
  <c r="J121" i="7"/>
  <c r="P121" i="7" s="1"/>
  <c r="J28" i="7"/>
  <c r="P28" i="7" s="1"/>
  <c r="K28" i="7" s="1"/>
  <c r="J56" i="7"/>
  <c r="P56" i="7" s="1"/>
  <c r="J21" i="7"/>
  <c r="P21" i="7" s="1"/>
  <c r="K21" i="7" s="1"/>
  <c r="J98" i="7"/>
  <c r="P98" i="7" s="1"/>
  <c r="J35" i="7"/>
  <c r="P35" i="7" s="1"/>
  <c r="K35" i="7" s="1"/>
  <c r="J53" i="7"/>
  <c r="P53" i="7" s="1"/>
  <c r="J97" i="7"/>
  <c r="P97" i="7" s="1"/>
  <c r="J78" i="7"/>
  <c r="P78" i="7" s="1"/>
  <c r="J17" i="7"/>
  <c r="J48" i="7"/>
  <c r="P48" i="7" s="1"/>
  <c r="K48" i="7" s="1"/>
  <c r="J34" i="7"/>
  <c r="P34" i="7" s="1"/>
  <c r="K34" i="7" s="1"/>
  <c r="J77" i="7"/>
  <c r="P77" i="7" s="1"/>
  <c r="J85" i="7"/>
  <c r="P85" i="7" s="1"/>
  <c r="J16" i="7"/>
  <c r="J43" i="7"/>
  <c r="P43" i="7" s="1"/>
  <c r="K43" i="7" s="1"/>
  <c r="J55" i="7"/>
  <c r="P55" i="7" s="1"/>
  <c r="J22" i="7"/>
  <c r="P22" i="7" s="1"/>
  <c r="K22" i="7" s="1"/>
  <c r="J6" i="7"/>
  <c r="J100" i="7"/>
  <c r="P100" i="7" s="1"/>
  <c r="J88" i="7"/>
  <c r="P88" i="7" s="1"/>
  <c r="J51" i="7"/>
  <c r="P51" i="7" s="1"/>
  <c r="J18" i="7"/>
  <c r="J59" i="7"/>
  <c r="P59" i="7" s="1"/>
  <c r="J10" i="7"/>
  <c r="J106" i="7"/>
  <c r="P106" i="7" s="1"/>
  <c r="J86" i="7"/>
  <c r="P86" i="7" s="1"/>
  <c r="J113" i="7"/>
  <c r="P113" i="7" s="1"/>
  <c r="J54" i="7"/>
  <c r="P54" i="7" s="1"/>
  <c r="J69" i="7"/>
  <c r="P69" i="7" s="1"/>
  <c r="J99" i="7"/>
  <c r="P99" i="7" s="1"/>
  <c r="J84" i="7"/>
  <c r="P84" i="7" s="1"/>
  <c r="J83" i="7"/>
  <c r="P83" i="7" s="1"/>
  <c r="J72" i="7"/>
  <c r="P72" i="7" s="1"/>
  <c r="J41" i="7"/>
  <c r="P41" i="7" s="1"/>
  <c r="K41" i="7" s="1"/>
  <c r="J103" i="7"/>
  <c r="P103" i="7" s="1"/>
  <c r="J26" i="7"/>
  <c r="P26" i="7" s="1"/>
  <c r="K26" i="7" s="1"/>
  <c r="J105" i="7"/>
  <c r="P105" i="7" s="1"/>
  <c r="J63" i="7"/>
  <c r="P63" i="7" s="1"/>
  <c r="J29" i="7"/>
  <c r="P29" i="7" s="1"/>
  <c r="K29" i="7" s="1"/>
  <c r="J47" i="7"/>
  <c r="P47" i="7" s="1"/>
  <c r="K47" i="7" s="1"/>
  <c r="J60" i="7"/>
  <c r="P60" i="7" s="1"/>
  <c r="J96" i="7"/>
  <c r="P96" i="7" s="1"/>
  <c r="J124" i="7"/>
  <c r="P124" i="7" s="1"/>
  <c r="J109" i="7"/>
  <c r="P109" i="7" s="1"/>
  <c r="J108" i="7"/>
  <c r="P108" i="7" s="1"/>
  <c r="J24" i="7"/>
  <c r="P24" i="7" s="1"/>
  <c r="K24" i="7" s="1"/>
  <c r="J92" i="7"/>
  <c r="P92" i="7" s="1"/>
  <c r="J80" i="7"/>
  <c r="P80" i="7" s="1"/>
  <c r="J122" i="7"/>
  <c r="P122" i="7" s="1"/>
  <c r="J79" i="7"/>
  <c r="P79" i="7" s="1"/>
  <c r="J5" i="7"/>
  <c r="J87" i="7"/>
  <c r="P87" i="7" s="1"/>
  <c r="J20" i="7"/>
  <c r="P20" i="7" s="1"/>
  <c r="K20" i="7" s="1"/>
  <c r="J7" i="7"/>
  <c r="J112" i="7"/>
  <c r="P112" i="7" s="1"/>
  <c r="J11" i="7"/>
  <c r="J58" i="7"/>
  <c r="P58" i="7" s="1"/>
  <c r="J68" i="7"/>
  <c r="P68" i="7" s="1"/>
  <c r="J14" i="7"/>
  <c r="J9" i="7"/>
  <c r="J30" i="7"/>
  <c r="P30" i="7" s="1"/>
  <c r="K30" i="7" s="1"/>
  <c r="J42" i="7"/>
  <c r="P42" i="7" s="1"/>
  <c r="K42" i="7" s="1"/>
  <c r="J94" i="7"/>
  <c r="P94" i="7" s="1"/>
  <c r="J117" i="7"/>
  <c r="P117" i="7" s="1"/>
  <c r="J70" i="7"/>
  <c r="P70" i="7" s="1"/>
  <c r="J64" i="7"/>
  <c r="P64" i="7" s="1"/>
  <c r="J110" i="7"/>
  <c r="P110" i="7" s="1"/>
  <c r="J62" i="7"/>
  <c r="P62" i="7" s="1"/>
  <c r="J82" i="7"/>
  <c r="P82" i="7" s="1"/>
  <c r="J115" i="7"/>
  <c r="P115" i="7" s="1"/>
  <c r="J118" i="7"/>
  <c r="P118" i="7" s="1"/>
  <c r="J89" i="7"/>
  <c r="P89" i="7" s="1"/>
  <c r="J36" i="7"/>
  <c r="P36" i="7" s="1"/>
  <c r="K36" i="7" s="1"/>
  <c r="J71" i="7"/>
  <c r="P71" i="7" s="1"/>
  <c r="J127" i="7"/>
  <c r="P127" i="7" s="1"/>
  <c r="J125" i="7"/>
  <c r="P125" i="7" s="1"/>
  <c r="J95" i="7"/>
  <c r="P95" i="7" s="1"/>
  <c r="J31" i="7"/>
  <c r="P31" i="7" s="1"/>
  <c r="K31" i="7" s="1"/>
  <c r="J50" i="7"/>
  <c r="P50" i="7" s="1"/>
  <c r="K50" i="7" s="1"/>
  <c r="J91" i="7"/>
  <c r="P91" i="7" s="1"/>
  <c r="J46" i="7"/>
  <c r="P46" i="7" s="1"/>
  <c r="K46" i="7" s="1"/>
  <c r="J90" i="7"/>
  <c r="P90" i="7" s="1"/>
  <c r="J57" i="7"/>
  <c r="P57" i="7" s="1"/>
  <c r="J102" i="7"/>
  <c r="P102" i="7" s="1"/>
  <c r="J23" i="7"/>
  <c r="P23" i="7" s="1"/>
  <c r="K23" i="7" s="1"/>
  <c r="J126" i="7"/>
  <c r="P126" i="7" s="1"/>
  <c r="J33" i="7"/>
  <c r="P33" i="7" s="1"/>
  <c r="K33" i="7" s="1"/>
  <c r="K48" i="2"/>
  <c r="L65" i="2"/>
  <c r="K19" i="7" l="1"/>
  <c r="AJ122" i="7"/>
  <c r="AH122" i="7"/>
  <c r="AI122" i="7"/>
  <c r="AK122" i="7"/>
  <c r="AL122" i="7"/>
  <c r="AM122" i="7"/>
  <c r="AN122" i="7"/>
  <c r="AJ105" i="7"/>
  <c r="AI105" i="7"/>
  <c r="AL105" i="7"/>
  <c r="AM105" i="7"/>
  <c r="AN105" i="7"/>
  <c r="AK105" i="7"/>
  <c r="AH105" i="7"/>
  <c r="AJ106" i="7"/>
  <c r="AK106" i="7"/>
  <c r="AH106" i="7"/>
  <c r="AN106" i="7"/>
  <c r="AL106" i="7"/>
  <c r="AI106" i="7"/>
  <c r="AM106" i="7"/>
  <c r="AH85" i="7"/>
  <c r="AI85" i="7"/>
  <c r="AK85" i="7"/>
  <c r="AL85" i="7"/>
  <c r="AJ85" i="7"/>
  <c r="AM85" i="7"/>
  <c r="AN85" i="7"/>
  <c r="AJ104" i="7"/>
  <c r="AH104" i="7"/>
  <c r="AI104" i="7"/>
  <c r="AK104" i="7"/>
  <c r="AL104" i="7"/>
  <c r="AM104" i="7"/>
  <c r="AN104" i="7"/>
  <c r="AI79" i="7"/>
  <c r="AL79" i="7"/>
  <c r="AM79" i="7"/>
  <c r="AN79" i="7"/>
  <c r="AJ79" i="7"/>
  <c r="AK79" i="7"/>
  <c r="AH79" i="7"/>
  <c r="AJ89" i="7"/>
  <c r="AH89" i="7"/>
  <c r="AI89" i="7"/>
  <c r="AK89" i="7"/>
  <c r="AL89" i="7"/>
  <c r="AM89" i="7"/>
  <c r="AN89" i="7"/>
  <c r="AH80" i="7"/>
  <c r="AJ80" i="7"/>
  <c r="AI80" i="7"/>
  <c r="AK80" i="7"/>
  <c r="AL80" i="7"/>
  <c r="AM80" i="7"/>
  <c r="AN80" i="7"/>
  <c r="AI77" i="7"/>
  <c r="AL77" i="7"/>
  <c r="AJ77" i="7"/>
  <c r="AM77" i="7"/>
  <c r="AN77" i="7"/>
  <c r="AK77" i="7"/>
  <c r="AH77" i="7"/>
  <c r="AI121" i="7"/>
  <c r="AL121" i="7"/>
  <c r="AJ121" i="7"/>
  <c r="AM121" i="7"/>
  <c r="AN121" i="7"/>
  <c r="AK121" i="7"/>
  <c r="AH121" i="7"/>
  <c r="AI66" i="7"/>
  <c r="AL66" i="7"/>
  <c r="AM66" i="7"/>
  <c r="AN66" i="7"/>
  <c r="AJ66" i="7"/>
  <c r="AK66" i="7"/>
  <c r="AH66" i="7"/>
  <c r="AI86" i="7"/>
  <c r="AL86" i="7"/>
  <c r="AM86" i="7"/>
  <c r="AN86" i="7"/>
  <c r="AK86" i="7"/>
  <c r="AJ86" i="7"/>
  <c r="AH86" i="7"/>
  <c r="AJ102" i="7"/>
  <c r="AH102" i="7"/>
  <c r="AI102" i="7"/>
  <c r="AK102" i="7"/>
  <c r="AL102" i="7"/>
  <c r="AM102" i="7"/>
  <c r="AN102" i="7"/>
  <c r="AJ118" i="7"/>
  <c r="AH118" i="7"/>
  <c r="AN118" i="7"/>
  <c r="AL118" i="7"/>
  <c r="AI118" i="7"/>
  <c r="AM118" i="7"/>
  <c r="AK118" i="7"/>
  <c r="AI92" i="7"/>
  <c r="AL92" i="7"/>
  <c r="AM92" i="7"/>
  <c r="AJ92" i="7"/>
  <c r="AN92" i="7"/>
  <c r="AK92" i="7"/>
  <c r="AH92" i="7"/>
  <c r="AI103" i="7"/>
  <c r="AJ103" i="7"/>
  <c r="AL103" i="7"/>
  <c r="AM103" i="7"/>
  <c r="AN103" i="7"/>
  <c r="AK103" i="7"/>
  <c r="AH103" i="7"/>
  <c r="AK59" i="7"/>
  <c r="AM59" i="7"/>
  <c r="AN59" i="7"/>
  <c r="AJ59" i="7"/>
  <c r="AL59" i="7"/>
  <c r="AH59" i="7"/>
  <c r="AI59" i="7"/>
  <c r="AJ81" i="7"/>
  <c r="AI81" i="7"/>
  <c r="AL81" i="7"/>
  <c r="AM81" i="7"/>
  <c r="AN81" i="7"/>
  <c r="AK81" i="7"/>
  <c r="AH81" i="7"/>
  <c r="AJ93" i="7"/>
  <c r="AH93" i="7"/>
  <c r="AI93" i="7"/>
  <c r="AK93" i="7"/>
  <c r="AL93" i="7"/>
  <c r="AM93" i="7"/>
  <c r="AN93" i="7"/>
  <c r="AH126" i="7"/>
  <c r="AI126" i="7"/>
  <c r="AK126" i="7"/>
  <c r="AJ126" i="7"/>
  <c r="AL126" i="7"/>
  <c r="AM126" i="7"/>
  <c r="AN126" i="7"/>
  <c r="AK57" i="7"/>
  <c r="AJ57" i="7"/>
  <c r="AM57" i="7"/>
  <c r="AN57" i="7"/>
  <c r="AI57" i="7"/>
  <c r="AI90" i="7"/>
  <c r="AJ90" i="7"/>
  <c r="AL90" i="7"/>
  <c r="AM90" i="7"/>
  <c r="AN90" i="7"/>
  <c r="AK90" i="7"/>
  <c r="AH90" i="7"/>
  <c r="AH115" i="7"/>
  <c r="AI115" i="7"/>
  <c r="AK115" i="7"/>
  <c r="AL115" i="7"/>
  <c r="AM115" i="7"/>
  <c r="AN115" i="7"/>
  <c r="AJ115" i="7"/>
  <c r="AI68" i="7"/>
  <c r="AL68" i="7"/>
  <c r="AM68" i="7"/>
  <c r="AN68" i="7"/>
  <c r="AK68" i="7"/>
  <c r="AJ68" i="7"/>
  <c r="AH68" i="7"/>
  <c r="AI119" i="7"/>
  <c r="AJ119" i="7"/>
  <c r="AL119" i="7"/>
  <c r="AM119" i="7"/>
  <c r="AN119" i="7"/>
  <c r="AH119" i="7"/>
  <c r="AK119" i="7"/>
  <c r="AI73" i="7"/>
  <c r="AL73" i="7"/>
  <c r="AM73" i="7"/>
  <c r="AN73" i="7"/>
  <c r="AK73" i="7"/>
  <c r="AJ73" i="7"/>
  <c r="AH73" i="7"/>
  <c r="AJ82" i="7"/>
  <c r="AM82" i="7"/>
  <c r="AK82" i="7"/>
  <c r="AH82" i="7"/>
  <c r="AN82" i="7"/>
  <c r="AL82" i="7"/>
  <c r="AI82" i="7"/>
  <c r="AJ58" i="7"/>
  <c r="AH58" i="7"/>
  <c r="AI58" i="7"/>
  <c r="AK58" i="7"/>
  <c r="AL58" i="7"/>
  <c r="AM58" i="7"/>
  <c r="AN58" i="7"/>
  <c r="AI108" i="7"/>
  <c r="AL108" i="7"/>
  <c r="AM108" i="7"/>
  <c r="AJ108" i="7"/>
  <c r="AN108" i="7"/>
  <c r="AK108" i="7"/>
  <c r="AH108" i="7"/>
  <c r="AJ72" i="7"/>
  <c r="AH72" i="7"/>
  <c r="AI72" i="7"/>
  <c r="AK72" i="7"/>
  <c r="AL72" i="7"/>
  <c r="AM72" i="7"/>
  <c r="AN72" i="7"/>
  <c r="K51" i="7"/>
  <c r="AI114" i="7"/>
  <c r="AL114" i="7"/>
  <c r="AM114" i="7"/>
  <c r="AN114" i="7"/>
  <c r="AK114" i="7"/>
  <c r="AJ114" i="7"/>
  <c r="AH114" i="7"/>
  <c r="AH67" i="7"/>
  <c r="AI67" i="7"/>
  <c r="AK67" i="7"/>
  <c r="AL67" i="7"/>
  <c r="AJ67" i="7"/>
  <c r="AM67" i="7"/>
  <c r="AN67" i="7"/>
  <c r="AH111" i="7"/>
  <c r="AI111" i="7"/>
  <c r="AJ111" i="7"/>
  <c r="AK111" i="7"/>
  <c r="AL111" i="7"/>
  <c r="AM111" i="7"/>
  <c r="AN111" i="7"/>
  <c r="AJ91" i="7"/>
  <c r="AH91" i="7"/>
  <c r="AI91" i="7"/>
  <c r="AK91" i="7"/>
  <c r="AL91" i="7"/>
  <c r="AM91" i="7"/>
  <c r="AN91" i="7"/>
  <c r="AI62" i="7"/>
  <c r="AL62" i="7"/>
  <c r="AM62" i="7"/>
  <c r="AK62" i="7"/>
  <c r="AN62" i="7"/>
  <c r="AJ62" i="7"/>
  <c r="AH62" i="7"/>
  <c r="AJ109" i="7"/>
  <c r="AH109" i="7"/>
  <c r="AI109" i="7"/>
  <c r="AK109" i="7"/>
  <c r="AL109" i="7"/>
  <c r="AM109" i="7"/>
  <c r="AN109" i="7"/>
  <c r="AH83" i="7"/>
  <c r="AI83" i="7"/>
  <c r="AJ83" i="7"/>
  <c r="AK83" i="7"/>
  <c r="AL83" i="7"/>
  <c r="AM83" i="7"/>
  <c r="AN83" i="7"/>
  <c r="AJ88" i="7"/>
  <c r="AI88" i="7"/>
  <c r="AL88" i="7"/>
  <c r="AM88" i="7"/>
  <c r="AN88" i="7"/>
  <c r="AK88" i="7"/>
  <c r="AH88" i="7"/>
  <c r="AJ78" i="7"/>
  <c r="AH78" i="7"/>
  <c r="AI78" i="7"/>
  <c r="AK78" i="7"/>
  <c r="AL78" i="7"/>
  <c r="AM78" i="7"/>
  <c r="AN78" i="7"/>
  <c r="AJ76" i="7"/>
  <c r="AH76" i="7"/>
  <c r="AI76" i="7"/>
  <c r="AK76" i="7"/>
  <c r="AL76" i="7"/>
  <c r="AM76" i="7"/>
  <c r="AN76" i="7"/>
  <c r="AI123" i="7"/>
  <c r="AL123" i="7"/>
  <c r="AM123" i="7"/>
  <c r="AN123" i="7"/>
  <c r="AJ123" i="7"/>
  <c r="AK123" i="7"/>
  <c r="AH123" i="7"/>
  <c r="AJ56" i="7"/>
  <c r="AK56" i="7"/>
  <c r="AM56" i="7"/>
  <c r="AN56" i="7"/>
  <c r="AI110" i="7"/>
  <c r="AL110" i="7"/>
  <c r="AM110" i="7"/>
  <c r="AN110" i="7"/>
  <c r="AK110" i="7"/>
  <c r="AJ110" i="7"/>
  <c r="AH110" i="7"/>
  <c r="AI112" i="7"/>
  <c r="AL112" i="7"/>
  <c r="AM112" i="7"/>
  <c r="AN112" i="7"/>
  <c r="AK112" i="7"/>
  <c r="AJ112" i="7"/>
  <c r="AH112" i="7"/>
  <c r="AH124" i="7"/>
  <c r="AJ124" i="7"/>
  <c r="AI124" i="7"/>
  <c r="AK124" i="7"/>
  <c r="AL124" i="7"/>
  <c r="AM124" i="7"/>
  <c r="AN124" i="7"/>
  <c r="AI84" i="7"/>
  <c r="AL84" i="7"/>
  <c r="AM84" i="7"/>
  <c r="AN84" i="7"/>
  <c r="AJ84" i="7"/>
  <c r="AH84" i="7"/>
  <c r="AK84" i="7"/>
  <c r="AH100" i="7"/>
  <c r="AI100" i="7"/>
  <c r="AK100" i="7"/>
  <c r="AL100" i="7"/>
  <c r="AM100" i="7"/>
  <c r="AJ100" i="7"/>
  <c r="AN100" i="7"/>
  <c r="AI97" i="7"/>
  <c r="AL97" i="7"/>
  <c r="AM97" i="7"/>
  <c r="AK97" i="7"/>
  <c r="AN97" i="7"/>
  <c r="AJ97" i="7"/>
  <c r="AH97" i="7"/>
  <c r="AI75" i="7"/>
  <c r="AJ75" i="7"/>
  <c r="AL75" i="7"/>
  <c r="AM75" i="7"/>
  <c r="AK75" i="7"/>
  <c r="AN75" i="7"/>
  <c r="AH75" i="7"/>
  <c r="AJ107" i="7"/>
  <c r="AH107" i="7"/>
  <c r="AI107" i="7"/>
  <c r="AK107" i="7"/>
  <c r="AL107" i="7"/>
  <c r="AM107" i="7"/>
  <c r="AN107" i="7"/>
  <c r="AJ116" i="7"/>
  <c r="AI116" i="7"/>
  <c r="AL116" i="7"/>
  <c r="AM116" i="7"/>
  <c r="AK116" i="7"/>
  <c r="AN116" i="7"/>
  <c r="AH116" i="7"/>
  <c r="AI64" i="7"/>
  <c r="AL64" i="7"/>
  <c r="AM64" i="7"/>
  <c r="AN64" i="7"/>
  <c r="AK64" i="7"/>
  <c r="AJ64" i="7"/>
  <c r="AH64" i="7"/>
  <c r="AH96" i="7"/>
  <c r="AJ96" i="7"/>
  <c r="AI96" i="7"/>
  <c r="AK96" i="7"/>
  <c r="AL96" i="7"/>
  <c r="AM96" i="7"/>
  <c r="AN96" i="7"/>
  <c r="AI99" i="7"/>
  <c r="AL99" i="7"/>
  <c r="AM99" i="7"/>
  <c r="AN99" i="7"/>
  <c r="AK99" i="7"/>
  <c r="AJ99" i="7"/>
  <c r="AH99" i="7"/>
  <c r="AK53" i="7"/>
  <c r="AM53" i="7"/>
  <c r="AN53" i="7"/>
  <c r="AH53" i="7"/>
  <c r="AJ53" i="7"/>
  <c r="AI53" i="7"/>
  <c r="AJ63" i="7"/>
  <c r="AH63" i="7"/>
  <c r="AI63" i="7"/>
  <c r="AK63" i="7"/>
  <c r="AL63" i="7"/>
  <c r="AM63" i="7"/>
  <c r="AN63" i="7"/>
  <c r="AI95" i="7"/>
  <c r="AL95" i="7"/>
  <c r="AM95" i="7"/>
  <c r="AN95" i="7"/>
  <c r="AJ95" i="7"/>
  <c r="AK95" i="7"/>
  <c r="AH95" i="7"/>
  <c r="AJ70" i="7"/>
  <c r="AM70" i="7"/>
  <c r="AK70" i="7"/>
  <c r="AH70" i="7"/>
  <c r="AN70" i="7"/>
  <c r="AL70" i="7"/>
  <c r="AI70" i="7"/>
  <c r="AJ60" i="7"/>
  <c r="AH60" i="7"/>
  <c r="AI60" i="7"/>
  <c r="AK60" i="7"/>
  <c r="AL60" i="7"/>
  <c r="AM60" i="7"/>
  <c r="AN60" i="7"/>
  <c r="AJ69" i="7"/>
  <c r="AH69" i="7"/>
  <c r="AI69" i="7"/>
  <c r="AK69" i="7"/>
  <c r="AL69" i="7"/>
  <c r="AM69" i="7"/>
  <c r="AN69" i="7"/>
  <c r="AM61" i="7"/>
  <c r="AK61" i="7"/>
  <c r="AL61" i="7"/>
  <c r="AJ61" i="7"/>
  <c r="AH61" i="7"/>
  <c r="AI61" i="7"/>
  <c r="AN61" i="7"/>
  <c r="AH65" i="7"/>
  <c r="AI65" i="7"/>
  <c r="AJ65" i="7"/>
  <c r="AK65" i="7"/>
  <c r="AL65" i="7"/>
  <c r="AM65" i="7"/>
  <c r="AN65" i="7"/>
  <c r="AI125" i="7"/>
  <c r="AL125" i="7"/>
  <c r="AM125" i="7"/>
  <c r="AN125" i="7"/>
  <c r="AJ125" i="7"/>
  <c r="AK125" i="7"/>
  <c r="AH125" i="7"/>
  <c r="AJ117" i="7"/>
  <c r="AH117" i="7"/>
  <c r="AI117" i="7"/>
  <c r="AK117" i="7"/>
  <c r="AL117" i="7"/>
  <c r="AM117" i="7"/>
  <c r="AN117" i="7"/>
  <c r="AH87" i="7"/>
  <c r="AI87" i="7"/>
  <c r="AK87" i="7"/>
  <c r="AL87" i="7"/>
  <c r="AM87" i="7"/>
  <c r="AN87" i="7"/>
  <c r="AJ87" i="7"/>
  <c r="AJ54" i="7"/>
  <c r="AH54" i="7"/>
  <c r="AK54" i="7"/>
  <c r="AM54" i="7"/>
  <c r="AN54" i="7"/>
  <c r="AJ55" i="7"/>
  <c r="AK55" i="7"/>
  <c r="AM55" i="7"/>
  <c r="AN55" i="7"/>
  <c r="AH55" i="7"/>
  <c r="AI55" i="7"/>
  <c r="AH98" i="7"/>
  <c r="AI98" i="7"/>
  <c r="AK98" i="7"/>
  <c r="AJ98" i="7"/>
  <c r="AL98" i="7"/>
  <c r="AM98" i="7"/>
  <c r="AN98" i="7"/>
  <c r="AI101" i="7"/>
  <c r="AL101" i="7"/>
  <c r="AM101" i="7"/>
  <c r="AN101" i="7"/>
  <c r="AK101" i="7"/>
  <c r="AJ101" i="7"/>
  <c r="AH101" i="7"/>
  <c r="K52" i="7"/>
  <c r="AJ71" i="7"/>
  <c r="AI71" i="7"/>
  <c r="AL71" i="7"/>
  <c r="AM71" i="7"/>
  <c r="AN71" i="7"/>
  <c r="AK71" i="7"/>
  <c r="AH71" i="7"/>
  <c r="AI127" i="7"/>
  <c r="AL127" i="7"/>
  <c r="AM127" i="7"/>
  <c r="AN127" i="7"/>
  <c r="AJ127" i="7"/>
  <c r="AK127" i="7"/>
  <c r="AH127" i="7"/>
  <c r="AJ94" i="7"/>
  <c r="AK94" i="7"/>
  <c r="AH94" i="7"/>
  <c r="AN94" i="7"/>
  <c r="AL94" i="7"/>
  <c r="AI94" i="7"/>
  <c r="AM94" i="7"/>
  <c r="AH113" i="7"/>
  <c r="AI113" i="7"/>
  <c r="AK113" i="7"/>
  <c r="AL113" i="7"/>
  <c r="AJ113" i="7"/>
  <c r="AM113" i="7"/>
  <c r="AN113" i="7"/>
  <c r="AJ74" i="7"/>
  <c r="AH74" i="7"/>
  <c r="AI74" i="7"/>
  <c r="AK74" i="7"/>
  <c r="AL74" i="7"/>
  <c r="AM74" i="7"/>
  <c r="AN74" i="7"/>
  <c r="AJ120" i="7"/>
  <c r="AH120" i="7"/>
  <c r="AI120" i="7"/>
  <c r="AK120" i="7"/>
  <c r="AL120" i="7"/>
  <c r="AM120" i="7"/>
  <c r="AN120" i="7"/>
  <c r="L48" i="2"/>
  <c r="C66" i="2"/>
  <c r="P3" i="7" l="1"/>
  <c r="AH52" i="7"/>
  <c r="AI52" i="7"/>
  <c r="AK52" i="7"/>
  <c r="AM52" i="7"/>
  <c r="AN52" i="7"/>
  <c r="AJ52" i="7"/>
  <c r="AJ51" i="7"/>
  <c r="AJ3" i="7" s="1"/>
  <c r="AK51" i="7"/>
  <c r="AK3" i="7" s="1"/>
  <c r="AM51" i="7"/>
  <c r="AM3" i="7" s="1"/>
  <c r="AN51" i="7"/>
  <c r="AL51" i="7"/>
  <c r="AH51" i="7"/>
  <c r="AI51" i="7"/>
  <c r="D66" i="2"/>
  <c r="C49" i="2"/>
  <c r="AN3" i="7" l="1"/>
  <c r="X164" i="7" s="1"/>
  <c r="AF164" i="7" s="1"/>
  <c r="AL52" i="7"/>
  <c r="AI54" i="7"/>
  <c r="AH56" i="7"/>
  <c r="AH57" i="7" s="1"/>
  <c r="U154" i="7"/>
  <c r="AC154" i="7" s="1"/>
  <c r="U174" i="7"/>
  <c r="AC174" i="7" s="1"/>
  <c r="U162" i="7"/>
  <c r="AC162" i="7" s="1"/>
  <c r="U178" i="7"/>
  <c r="AC178" i="7" s="1"/>
  <c r="U120" i="7"/>
  <c r="AC120" i="7" s="1"/>
  <c r="U132" i="7"/>
  <c r="AC132" i="7" s="1"/>
  <c r="U121" i="7"/>
  <c r="AC121" i="7" s="1"/>
  <c r="U98" i="7"/>
  <c r="AC98" i="7" s="1"/>
  <c r="U69" i="7"/>
  <c r="AC69" i="7" s="1"/>
  <c r="U65" i="7"/>
  <c r="AC65" i="7" s="1"/>
  <c r="U41" i="7"/>
  <c r="AC41" i="7" s="1"/>
  <c r="U45" i="7"/>
  <c r="AC45" i="7" s="1"/>
  <c r="U7" i="7"/>
  <c r="AC7" i="7" s="1"/>
  <c r="U9" i="7"/>
  <c r="AC9" i="7" s="1"/>
  <c r="U30" i="7"/>
  <c r="AC30" i="7" s="1"/>
  <c r="U48" i="7"/>
  <c r="AC48" i="7" s="1"/>
  <c r="U44" i="7"/>
  <c r="AC44" i="7" s="1"/>
  <c r="U27" i="7"/>
  <c r="AC27" i="7" s="1"/>
  <c r="U60" i="7"/>
  <c r="AC60" i="7" s="1"/>
  <c r="U15" i="7"/>
  <c r="AC15" i="7" s="1"/>
  <c r="U152" i="7"/>
  <c r="AC152" i="7" s="1"/>
  <c r="U35" i="7"/>
  <c r="AC35" i="7" s="1"/>
  <c r="U116" i="7"/>
  <c r="AC116" i="7" s="1"/>
  <c r="U43" i="7"/>
  <c r="AC43" i="7" s="1"/>
  <c r="U57" i="7"/>
  <c r="AC57" i="7" s="1"/>
  <c r="U46" i="7"/>
  <c r="AC46" i="7" s="1"/>
  <c r="U118" i="7"/>
  <c r="AC118" i="7" s="1"/>
  <c r="U86" i="7"/>
  <c r="AC86" i="7" s="1"/>
  <c r="U26" i="7"/>
  <c r="AC26" i="7" s="1"/>
  <c r="U113" i="7"/>
  <c r="AC113" i="7" s="1"/>
  <c r="U99" i="7"/>
  <c r="AC99" i="7" s="1"/>
  <c r="U68" i="7"/>
  <c r="AC68" i="7" s="1"/>
  <c r="U159" i="7"/>
  <c r="AC159" i="7" s="1"/>
  <c r="U24" i="7"/>
  <c r="AC24" i="7" s="1"/>
  <c r="U180" i="7"/>
  <c r="AC180" i="7" s="1"/>
  <c r="U18" i="7"/>
  <c r="AC18" i="7" s="1"/>
  <c r="U149" i="7"/>
  <c r="AC149" i="7" s="1"/>
  <c r="U157" i="7"/>
  <c r="AC157" i="7" s="1"/>
  <c r="U136" i="7"/>
  <c r="AC136" i="7" s="1"/>
  <c r="U170" i="7"/>
  <c r="AC170" i="7" s="1"/>
  <c r="U103" i="7"/>
  <c r="AC103" i="7" s="1"/>
  <c r="U128" i="7"/>
  <c r="AC128" i="7" s="1"/>
  <c r="U104" i="7"/>
  <c r="AC104" i="7" s="1"/>
  <c r="U93" i="7"/>
  <c r="AC93" i="7" s="1"/>
  <c r="U51" i="7"/>
  <c r="AC51" i="7" s="1"/>
  <c r="U95" i="7"/>
  <c r="AC95" i="7" s="1"/>
  <c r="U6" i="7"/>
  <c r="AC6" i="7" s="1"/>
  <c r="U25" i="7"/>
  <c r="AC25" i="7" s="1"/>
  <c r="U71" i="7"/>
  <c r="AC71" i="7" s="1"/>
  <c r="U172" i="7"/>
  <c r="AC172" i="7" s="1"/>
  <c r="U72" i="7"/>
  <c r="AC72" i="7" s="1"/>
  <c r="U130" i="7"/>
  <c r="AC130" i="7" s="1"/>
  <c r="U77" i="7"/>
  <c r="AC77" i="7" s="1"/>
  <c r="U33" i="7"/>
  <c r="AC33" i="7" s="1"/>
  <c r="U133" i="7"/>
  <c r="AC133" i="7" s="1"/>
  <c r="U105" i="7"/>
  <c r="AC105" i="7" s="1"/>
  <c r="U8" i="7"/>
  <c r="AC8" i="7" s="1"/>
  <c r="U53" i="7"/>
  <c r="AC53" i="7" s="1"/>
  <c r="U54" i="7"/>
  <c r="AC54" i="7" s="1"/>
  <c r="U135" i="7"/>
  <c r="AC135" i="7" s="1"/>
  <c r="U140" i="7"/>
  <c r="AC140" i="7" s="1"/>
  <c r="U134" i="7"/>
  <c r="AC134" i="7" s="1"/>
  <c r="U165" i="7"/>
  <c r="AC165" i="7" s="1"/>
  <c r="U115" i="7"/>
  <c r="AC115" i="7" s="1"/>
  <c r="U127" i="7"/>
  <c r="AC127" i="7" s="1"/>
  <c r="U145" i="7"/>
  <c r="AC145" i="7" s="1"/>
  <c r="U91" i="7"/>
  <c r="AC91" i="7" s="1"/>
  <c r="U90" i="7"/>
  <c r="AC90" i="7" s="1"/>
  <c r="U94" i="7"/>
  <c r="AC94" i="7" s="1"/>
  <c r="U85" i="7"/>
  <c r="AC85" i="7" s="1"/>
  <c r="U88" i="7"/>
  <c r="AC88" i="7" s="1"/>
  <c r="U17" i="7"/>
  <c r="AC17" i="7" s="1"/>
  <c r="U31" i="7"/>
  <c r="AC31" i="7" s="1"/>
  <c r="U10" i="7"/>
  <c r="AC10" i="7" s="1"/>
  <c r="U89" i="7"/>
  <c r="AC89" i="7" s="1"/>
  <c r="U36" i="7"/>
  <c r="AC36" i="7" s="1"/>
  <c r="U173" i="7"/>
  <c r="AC173" i="7" s="1"/>
  <c r="U123" i="7"/>
  <c r="AC123" i="7" s="1"/>
  <c r="U64" i="7"/>
  <c r="AC64" i="7" s="1"/>
  <c r="U56" i="7"/>
  <c r="AC56" i="7" s="1"/>
  <c r="U11" i="7"/>
  <c r="AC11" i="7" s="1"/>
  <c r="U148" i="7"/>
  <c r="AC148" i="7" s="1"/>
  <c r="U47" i="7"/>
  <c r="AC47" i="7" s="1"/>
  <c r="U63" i="7"/>
  <c r="AC63" i="7" s="1"/>
  <c r="U22" i="7"/>
  <c r="AC22" i="7" s="1"/>
  <c r="U109" i="7"/>
  <c r="AC109" i="7" s="1"/>
  <c r="U49" i="7"/>
  <c r="AC49" i="7" s="1"/>
  <c r="U119" i="7"/>
  <c r="AC119" i="7" s="1"/>
  <c r="U58" i="7"/>
  <c r="AC58" i="7" s="1"/>
  <c r="U141" i="7"/>
  <c r="AC141" i="7" s="1"/>
  <c r="U38" i="7"/>
  <c r="AC38" i="7" s="1"/>
  <c r="U176" i="7"/>
  <c r="AC176" i="7" s="1"/>
  <c r="U169" i="7"/>
  <c r="AC169" i="7" s="1"/>
  <c r="U129" i="7"/>
  <c r="AC129" i="7" s="1"/>
  <c r="U144" i="7"/>
  <c r="AC144" i="7" s="1"/>
  <c r="U106" i="7"/>
  <c r="AC106" i="7" s="1"/>
  <c r="U111" i="7"/>
  <c r="AC111" i="7" s="1"/>
  <c r="U142" i="7"/>
  <c r="AC142" i="7" s="1"/>
  <c r="U84" i="7"/>
  <c r="AC84" i="7" s="1"/>
  <c r="U73" i="7"/>
  <c r="AC73" i="7" s="1"/>
  <c r="U14" i="7"/>
  <c r="AC14" i="7" s="1"/>
  <c r="U97" i="7"/>
  <c r="AC97" i="7" s="1"/>
  <c r="U80" i="7"/>
  <c r="AC80" i="7" s="1"/>
  <c r="U29" i="7"/>
  <c r="AC29" i="7" s="1"/>
  <c r="U168" i="7"/>
  <c r="AC168" i="7" s="1"/>
  <c r="U55" i="7"/>
  <c r="AC55" i="7" s="1"/>
  <c r="U23" i="7"/>
  <c r="AC23" i="7" s="1"/>
  <c r="U13" i="7"/>
  <c r="AC13" i="7" s="1"/>
  <c r="U175" i="7"/>
  <c r="AC175" i="7" s="1"/>
  <c r="U87" i="7"/>
  <c r="AC87" i="7" s="1"/>
  <c r="U5" i="7"/>
  <c r="AC5" i="7" s="1"/>
  <c r="U114" i="7"/>
  <c r="AC114" i="7" s="1"/>
  <c r="U150" i="7"/>
  <c r="AC150" i="7" s="1"/>
  <c r="U16" i="7"/>
  <c r="AC16" i="7" s="1"/>
  <c r="U166" i="7"/>
  <c r="AC166" i="7" s="1"/>
  <c r="U101" i="7"/>
  <c r="AC101" i="7" s="1"/>
  <c r="U66" i="7"/>
  <c r="AC66" i="7" s="1"/>
  <c r="U37" i="7"/>
  <c r="AC37" i="7" s="1"/>
  <c r="U107" i="7"/>
  <c r="AC107" i="7" s="1"/>
  <c r="U117" i="7"/>
  <c r="AC117" i="7" s="1"/>
  <c r="U112" i="7"/>
  <c r="AC112" i="7" s="1"/>
  <c r="U139" i="7"/>
  <c r="AC139" i="7" s="1"/>
  <c r="U81" i="7"/>
  <c r="AC81" i="7" s="1"/>
  <c r="U153" i="7"/>
  <c r="AC153" i="7" s="1"/>
  <c r="U179" i="7"/>
  <c r="AC179" i="7" s="1"/>
  <c r="U108" i="7"/>
  <c r="AC108" i="7" s="1"/>
  <c r="U74" i="7"/>
  <c r="AC74" i="7" s="1"/>
  <c r="U161" i="7"/>
  <c r="AC161" i="7" s="1"/>
  <c r="U143" i="7"/>
  <c r="AC143" i="7" s="1"/>
  <c r="U156" i="7"/>
  <c r="AC156" i="7" s="1"/>
  <c r="U62" i="7"/>
  <c r="AC62" i="7" s="1"/>
  <c r="U34" i="7"/>
  <c r="AC34" i="7" s="1"/>
  <c r="U28" i="7"/>
  <c r="AC28" i="7" s="1"/>
  <c r="U19" i="7"/>
  <c r="AC19" i="7" s="1"/>
  <c r="U155" i="7"/>
  <c r="AC155" i="7" s="1"/>
  <c r="U122" i="7"/>
  <c r="AC122" i="7" s="1"/>
  <c r="U40" i="7"/>
  <c r="AC40" i="7" s="1"/>
  <c r="U131" i="7"/>
  <c r="AC131" i="7" s="1"/>
  <c r="U147" i="7"/>
  <c r="AC147" i="7" s="1"/>
  <c r="U138" i="7"/>
  <c r="AC138" i="7" s="1"/>
  <c r="U146" i="7"/>
  <c r="AC146" i="7" s="1"/>
  <c r="U151" i="7"/>
  <c r="AC151" i="7" s="1"/>
  <c r="U124" i="7"/>
  <c r="AC124" i="7" s="1"/>
  <c r="U126" i="7"/>
  <c r="AC126" i="7" s="1"/>
  <c r="U110" i="7"/>
  <c r="AC110" i="7" s="1"/>
  <c r="U50" i="7"/>
  <c r="AC50" i="7" s="1"/>
  <c r="U102" i="7"/>
  <c r="AC102" i="7" s="1"/>
  <c r="U42" i="7"/>
  <c r="AC42" i="7" s="1"/>
  <c r="U21" i="7"/>
  <c r="AC21" i="7" s="1"/>
  <c r="U92" i="7"/>
  <c r="AC92" i="7" s="1"/>
  <c r="U83" i="7"/>
  <c r="AC83" i="7" s="1"/>
  <c r="U70" i="7"/>
  <c r="AC70" i="7" s="1"/>
  <c r="U177" i="7"/>
  <c r="AC177" i="7" s="1"/>
  <c r="U52" i="7"/>
  <c r="AC52" i="7" s="1"/>
  <c r="U12" i="7"/>
  <c r="AC12" i="7" s="1"/>
  <c r="U158" i="7"/>
  <c r="AC158" i="7" s="1"/>
  <c r="U32" i="7"/>
  <c r="AC32" i="7" s="1"/>
  <c r="U78" i="7"/>
  <c r="AC78" i="7" s="1"/>
  <c r="U59" i="7"/>
  <c r="AC59" i="7" s="1"/>
  <c r="U181" i="7"/>
  <c r="AC181" i="7" s="1"/>
  <c r="U164" i="7"/>
  <c r="AC164" i="7" s="1"/>
  <c r="U160" i="7"/>
  <c r="AC160" i="7" s="1"/>
  <c r="U96" i="7"/>
  <c r="AC96" i="7" s="1"/>
  <c r="U67" i="7"/>
  <c r="AC67" i="7" s="1"/>
  <c r="U79" i="7"/>
  <c r="AC79" i="7" s="1"/>
  <c r="U20" i="7"/>
  <c r="AC20" i="7" s="1"/>
  <c r="U125" i="7"/>
  <c r="AC125" i="7" s="1"/>
  <c r="U39" i="7"/>
  <c r="AC39" i="7" s="1"/>
  <c r="U100" i="7"/>
  <c r="AC100" i="7" s="1"/>
  <c r="U171" i="7"/>
  <c r="AC171" i="7" s="1"/>
  <c r="U82" i="7"/>
  <c r="AC82" i="7" s="1"/>
  <c r="U75" i="7"/>
  <c r="AC75" i="7" s="1"/>
  <c r="U76" i="7"/>
  <c r="AC76" i="7" s="1"/>
  <c r="U163" i="7"/>
  <c r="AC163" i="7" s="1"/>
  <c r="U167" i="7"/>
  <c r="AC167" i="7" s="1"/>
  <c r="U137" i="7"/>
  <c r="AC137" i="7" s="1"/>
  <c r="U61" i="7"/>
  <c r="AC61" i="7" s="1"/>
  <c r="X158" i="7"/>
  <c r="AF158" i="7" s="1"/>
  <c r="X151" i="7"/>
  <c r="AF151" i="7" s="1"/>
  <c r="X87" i="7"/>
  <c r="AF87" i="7" s="1"/>
  <c r="X129" i="7"/>
  <c r="AF129" i="7" s="1"/>
  <c r="X114" i="7"/>
  <c r="AF114" i="7" s="1"/>
  <c r="X30" i="7"/>
  <c r="AF30" i="7" s="1"/>
  <c r="X82" i="7"/>
  <c r="AF82" i="7" s="1"/>
  <c r="X153" i="7"/>
  <c r="AF153" i="7" s="1"/>
  <c r="X163" i="7"/>
  <c r="AF163" i="7" s="1"/>
  <c r="X124" i="7"/>
  <c r="AF124" i="7" s="1"/>
  <c r="X53" i="7"/>
  <c r="AF53" i="7" s="1"/>
  <c r="X75" i="7"/>
  <c r="AF75" i="7" s="1"/>
  <c r="X18" i="7"/>
  <c r="AF18" i="7" s="1"/>
  <c r="X91" i="7"/>
  <c r="AF91" i="7" s="1"/>
  <c r="X33" i="7"/>
  <c r="AF33" i="7" s="1"/>
  <c r="X178" i="7"/>
  <c r="AF178" i="7" s="1"/>
  <c r="X85" i="7"/>
  <c r="AF85" i="7" s="1"/>
  <c r="X7" i="7"/>
  <c r="AF7" i="7" s="1"/>
  <c r="X125" i="7"/>
  <c r="AF125" i="7" s="1"/>
  <c r="X8" i="7"/>
  <c r="AF8" i="7" s="1"/>
  <c r="X98" i="7"/>
  <c r="AF98" i="7" s="1"/>
  <c r="X25" i="7"/>
  <c r="AF25" i="7" s="1"/>
  <c r="X84" i="7"/>
  <c r="AF84" i="7" s="1"/>
  <c r="X142" i="7"/>
  <c r="AF142" i="7" s="1"/>
  <c r="X12" i="7"/>
  <c r="AF12" i="7" s="1"/>
  <c r="X157" i="7"/>
  <c r="AF157" i="7" s="1"/>
  <c r="X118" i="7"/>
  <c r="AF118" i="7" s="1"/>
  <c r="X121" i="7"/>
  <c r="AF121" i="7" s="1"/>
  <c r="X70" i="7"/>
  <c r="AF70" i="7" s="1"/>
  <c r="X61" i="7"/>
  <c r="AF61" i="7" s="1"/>
  <c r="X9" i="7"/>
  <c r="AF9" i="7" s="1"/>
  <c r="X65" i="7"/>
  <c r="AF65" i="7" s="1"/>
  <c r="X38" i="7"/>
  <c r="AF38" i="7" s="1"/>
  <c r="X76" i="7"/>
  <c r="AF76" i="7" s="1"/>
  <c r="X123" i="7"/>
  <c r="AF123" i="7" s="1"/>
  <c r="X73" i="7"/>
  <c r="AF73" i="7" s="1"/>
  <c r="X137" i="7"/>
  <c r="AF137" i="7" s="1"/>
  <c r="X27" i="7"/>
  <c r="AF27" i="7" s="1"/>
  <c r="X133" i="7"/>
  <c r="AF133" i="7" s="1"/>
  <c r="X49" i="7"/>
  <c r="AF49" i="7" s="1"/>
  <c r="X180" i="7"/>
  <c r="AF180" i="7" s="1"/>
  <c r="X104" i="7"/>
  <c r="AF104" i="7" s="1"/>
  <c r="X100" i="7"/>
  <c r="AF100" i="7" s="1"/>
  <c r="X21" i="7"/>
  <c r="AF21" i="7" s="1"/>
  <c r="X159" i="7"/>
  <c r="AF159" i="7" s="1"/>
  <c r="X77" i="7"/>
  <c r="AF77" i="7" s="1"/>
  <c r="X145" i="7"/>
  <c r="AF145" i="7" s="1"/>
  <c r="X131" i="7"/>
  <c r="AF131" i="7" s="1"/>
  <c r="X136" i="7"/>
  <c r="AF136" i="7" s="1"/>
  <c r="X176" i="7"/>
  <c r="AF176" i="7" s="1"/>
  <c r="X152" i="7"/>
  <c r="AF152" i="7" s="1"/>
  <c r="X17" i="7"/>
  <c r="AF17" i="7" s="1"/>
  <c r="X93" i="7"/>
  <c r="AF93" i="7" s="1"/>
  <c r="X24" i="7"/>
  <c r="AF24" i="7" s="1"/>
  <c r="X115" i="7"/>
  <c r="AF115" i="7" s="1"/>
  <c r="X13" i="7"/>
  <c r="AF13" i="7" s="1"/>
  <c r="X120" i="7"/>
  <c r="AF120" i="7" s="1"/>
  <c r="X126" i="7"/>
  <c r="AF126" i="7" s="1"/>
  <c r="X134" i="7"/>
  <c r="AF134" i="7" s="1"/>
  <c r="X170" i="7"/>
  <c r="AF170" i="7" s="1"/>
  <c r="X181" i="7"/>
  <c r="AF181" i="7" s="1"/>
  <c r="X111" i="7"/>
  <c r="AF111" i="7" s="1"/>
  <c r="X103" i="7"/>
  <c r="AF103" i="7" s="1"/>
  <c r="X26" i="7"/>
  <c r="AF26" i="7" s="1"/>
  <c r="X52" i="7"/>
  <c r="AF52" i="7" s="1"/>
  <c r="X148" i="7"/>
  <c r="AF148" i="7" s="1"/>
  <c r="X50" i="7"/>
  <c r="AF50" i="7" s="1"/>
  <c r="X112" i="7"/>
  <c r="AF112" i="7" s="1"/>
  <c r="X15" i="7"/>
  <c r="AF15" i="7" s="1"/>
  <c r="X156" i="7"/>
  <c r="AF156" i="7" s="1"/>
  <c r="X5" i="7"/>
  <c r="AF5" i="7" s="1"/>
  <c r="X68" i="7"/>
  <c r="AF68" i="7" s="1"/>
  <c r="X169" i="7"/>
  <c r="AF169" i="7" s="1"/>
  <c r="X172" i="7"/>
  <c r="AF172" i="7" s="1"/>
  <c r="X97" i="7"/>
  <c r="AF97" i="7" s="1"/>
  <c r="X28" i="7"/>
  <c r="AF28" i="7" s="1"/>
  <c r="X56" i="7"/>
  <c r="AF56" i="7" s="1"/>
  <c r="X146" i="7"/>
  <c r="AF146" i="7" s="1"/>
  <c r="X60" i="7"/>
  <c r="AF60" i="7" s="1"/>
  <c r="X90" i="7"/>
  <c r="AF90" i="7" s="1"/>
  <c r="X11" i="7"/>
  <c r="AF11" i="7" s="1"/>
  <c r="X106" i="7"/>
  <c r="AF106" i="7" s="1"/>
  <c r="X14" i="7"/>
  <c r="AF14" i="7" s="1"/>
  <c r="X110" i="7"/>
  <c r="AF110" i="7" s="1"/>
  <c r="X173" i="7"/>
  <c r="AF173" i="7" s="1"/>
  <c r="X64" i="7"/>
  <c r="AF64" i="7" s="1"/>
  <c r="X109" i="7"/>
  <c r="AF109" i="7" s="1"/>
  <c r="X138" i="7"/>
  <c r="AF138" i="7" s="1"/>
  <c r="X46" i="7"/>
  <c r="AF46" i="7" s="1"/>
  <c r="W174" i="7"/>
  <c r="AE174" i="7" s="1"/>
  <c r="W162" i="7"/>
  <c r="AE162" i="7" s="1"/>
  <c r="W132" i="7"/>
  <c r="AE132" i="7" s="1"/>
  <c r="W166" i="7"/>
  <c r="AE166" i="7" s="1"/>
  <c r="W118" i="7"/>
  <c r="AE118" i="7" s="1"/>
  <c r="W121" i="7"/>
  <c r="AE121" i="7" s="1"/>
  <c r="W100" i="7"/>
  <c r="AE100" i="7" s="1"/>
  <c r="W55" i="7"/>
  <c r="AE55" i="7" s="1"/>
  <c r="W63" i="7"/>
  <c r="AE63" i="7" s="1"/>
  <c r="W59" i="7"/>
  <c r="AE59" i="7" s="1"/>
  <c r="W91" i="7"/>
  <c r="AE91" i="7" s="1"/>
  <c r="W76" i="7"/>
  <c r="AE76" i="7" s="1"/>
  <c r="W8" i="7"/>
  <c r="AE8" i="7" s="1"/>
  <c r="W39" i="7"/>
  <c r="AE39" i="7" s="1"/>
  <c r="W16" i="7"/>
  <c r="AE16" i="7" s="1"/>
  <c r="W31" i="7"/>
  <c r="AE31" i="7" s="1"/>
  <c r="W24" i="7"/>
  <c r="AE24" i="7" s="1"/>
  <c r="W14" i="7"/>
  <c r="AE14" i="7" s="1"/>
  <c r="W30" i="7"/>
  <c r="AE30" i="7" s="1"/>
  <c r="W67" i="7"/>
  <c r="AE67" i="7" s="1"/>
  <c r="W111" i="7"/>
  <c r="AE111" i="7" s="1"/>
  <c r="W64" i="7"/>
  <c r="AE64" i="7" s="1"/>
  <c r="W6" i="7"/>
  <c r="AE6" i="7" s="1"/>
  <c r="W70" i="7"/>
  <c r="AE70" i="7" s="1"/>
  <c r="W56" i="7"/>
  <c r="AE56" i="7" s="1"/>
  <c r="W40" i="7"/>
  <c r="AE40" i="7" s="1"/>
  <c r="W96" i="7"/>
  <c r="AE96" i="7" s="1"/>
  <c r="W78" i="7"/>
  <c r="AE78" i="7" s="1"/>
  <c r="W101" i="7"/>
  <c r="AE101" i="7" s="1"/>
  <c r="W124" i="7"/>
  <c r="AE124" i="7" s="1"/>
  <c r="W81" i="7"/>
  <c r="AE81" i="7" s="1"/>
  <c r="W157" i="7"/>
  <c r="AE157" i="7" s="1"/>
  <c r="W136" i="7"/>
  <c r="AE136" i="7" s="1"/>
  <c r="W180" i="7"/>
  <c r="AE180" i="7" s="1"/>
  <c r="W161" i="7"/>
  <c r="AE161" i="7" s="1"/>
  <c r="W113" i="7"/>
  <c r="AE113" i="7" s="1"/>
  <c r="W104" i="7"/>
  <c r="AE104" i="7" s="1"/>
  <c r="W135" i="7"/>
  <c r="AE135" i="7" s="1"/>
  <c r="W93" i="7"/>
  <c r="AE93" i="7" s="1"/>
  <c r="W49" i="7"/>
  <c r="AE49" i="7" s="1"/>
  <c r="W54" i="7"/>
  <c r="AE54" i="7" s="1"/>
  <c r="W87" i="7"/>
  <c r="AE87" i="7" s="1"/>
  <c r="W69" i="7"/>
  <c r="AE69" i="7" s="1"/>
  <c r="W19" i="7"/>
  <c r="AE19" i="7" s="1"/>
  <c r="W26" i="7"/>
  <c r="AE26" i="7" s="1"/>
  <c r="W41" i="7"/>
  <c r="AE41" i="7" s="1"/>
  <c r="W37" i="7"/>
  <c r="AE37" i="7" s="1"/>
  <c r="W156" i="7"/>
  <c r="AE156" i="7" s="1"/>
  <c r="W116" i="7"/>
  <c r="AE116" i="7" s="1"/>
  <c r="W79" i="7"/>
  <c r="AE79" i="7" s="1"/>
  <c r="W33" i="7"/>
  <c r="AE33" i="7" s="1"/>
  <c r="W12" i="7"/>
  <c r="AE12" i="7" s="1"/>
  <c r="W102" i="7"/>
  <c r="AE102" i="7" s="1"/>
  <c r="W42" i="7"/>
  <c r="AE42" i="7" s="1"/>
  <c r="W119" i="7"/>
  <c r="AE119" i="7" s="1"/>
  <c r="W137" i="7"/>
  <c r="AE137" i="7" s="1"/>
  <c r="W11" i="7"/>
  <c r="AE11" i="7" s="1"/>
  <c r="W77" i="7"/>
  <c r="AE77" i="7" s="1"/>
  <c r="W15" i="7"/>
  <c r="AE15" i="7" s="1"/>
  <c r="W140" i="7"/>
  <c r="AE140" i="7" s="1"/>
  <c r="W134" i="7"/>
  <c r="AE134" i="7" s="1"/>
  <c r="W178" i="7"/>
  <c r="AE178" i="7" s="1"/>
  <c r="W147" i="7"/>
  <c r="AE147" i="7" s="1"/>
  <c r="W99" i="7"/>
  <c r="AE99" i="7" s="1"/>
  <c r="W95" i="7"/>
  <c r="AE95" i="7" s="1"/>
  <c r="W112" i="7"/>
  <c r="AE112" i="7" s="1"/>
  <c r="W86" i="7"/>
  <c r="AE86" i="7" s="1"/>
  <c r="W75" i="7"/>
  <c r="AE75" i="7" s="1"/>
  <c r="W45" i="7"/>
  <c r="AE45" i="7" s="1"/>
  <c r="W122" i="7"/>
  <c r="AE122" i="7" s="1"/>
  <c r="W48" i="7"/>
  <c r="AE48" i="7" s="1"/>
  <c r="W17" i="7"/>
  <c r="AE17" i="7" s="1"/>
  <c r="W23" i="7"/>
  <c r="AE23" i="7" s="1"/>
  <c r="W105" i="7"/>
  <c r="AE105" i="7" s="1"/>
  <c r="W84" i="7"/>
  <c r="AE84" i="7" s="1"/>
  <c r="W10" i="7"/>
  <c r="AE10" i="7" s="1"/>
  <c r="W169" i="7"/>
  <c r="AE169" i="7" s="1"/>
  <c r="W85" i="7"/>
  <c r="AE85" i="7" s="1"/>
  <c r="W5" i="7"/>
  <c r="AE5" i="7" s="1"/>
  <c r="W71" i="7"/>
  <c r="AE71" i="7" s="1"/>
  <c r="W73" i="7"/>
  <c r="AE73" i="7" s="1"/>
  <c r="W35" i="7"/>
  <c r="AE35" i="7" s="1"/>
  <c r="W98" i="7"/>
  <c r="AE98" i="7" s="1"/>
  <c r="W160" i="7"/>
  <c r="AE160" i="7" s="1"/>
  <c r="W28" i="7"/>
  <c r="AE28" i="7" s="1"/>
  <c r="W125" i="7"/>
  <c r="AE125" i="7" s="1"/>
  <c r="W131" i="7"/>
  <c r="AE131" i="7" s="1"/>
  <c r="W129" i="7"/>
  <c r="AE129" i="7" s="1"/>
  <c r="W170" i="7"/>
  <c r="AE170" i="7" s="1"/>
  <c r="W120" i="7"/>
  <c r="AE120" i="7" s="1"/>
  <c r="W149" i="7"/>
  <c r="AE149" i="7" s="1"/>
  <c r="W90" i="7"/>
  <c r="AE90" i="7" s="1"/>
  <c r="W110" i="7"/>
  <c r="AE110" i="7" s="1"/>
  <c r="W83" i="7"/>
  <c r="AE83" i="7" s="1"/>
  <c r="W61" i="7"/>
  <c r="AE61" i="7" s="1"/>
  <c r="W44" i="7"/>
  <c r="AE44" i="7" s="1"/>
  <c r="W108" i="7"/>
  <c r="AE108" i="7" s="1"/>
  <c r="W32" i="7"/>
  <c r="AE32" i="7" s="1"/>
  <c r="W88" i="7"/>
  <c r="AE88" i="7" s="1"/>
  <c r="W148" i="7"/>
  <c r="AE148" i="7" s="1"/>
  <c r="W58" i="7"/>
  <c r="AE58" i="7" s="1"/>
  <c r="W62" i="7"/>
  <c r="AE62" i="7" s="1"/>
  <c r="W66" i="7"/>
  <c r="AE66" i="7" s="1"/>
  <c r="W27" i="7"/>
  <c r="AE27" i="7" s="1"/>
  <c r="W130" i="7"/>
  <c r="AE130" i="7" s="1"/>
  <c r="W52" i="7"/>
  <c r="AE52" i="7" s="1"/>
  <c r="W109" i="7"/>
  <c r="AE109" i="7" s="1"/>
  <c r="W9" i="7"/>
  <c r="AE9" i="7" s="1"/>
  <c r="W176" i="7"/>
  <c r="AE176" i="7" s="1"/>
  <c r="W29" i="7"/>
  <c r="AE29" i="7" s="1"/>
  <c r="W126" i="7"/>
  <c r="AE126" i="7" s="1"/>
  <c r="W172" i="7"/>
  <c r="AE172" i="7" s="1"/>
  <c r="W165" i="7"/>
  <c r="AE165" i="7" s="1"/>
  <c r="W103" i="7"/>
  <c r="AE103" i="7" s="1"/>
  <c r="W127" i="7"/>
  <c r="AE127" i="7" s="1"/>
  <c r="W123" i="7"/>
  <c r="AE123" i="7" s="1"/>
  <c r="W22" i="7"/>
  <c r="AE22" i="7" s="1"/>
  <c r="W21" i="7"/>
  <c r="AE21" i="7" s="1"/>
  <c r="W82" i="7"/>
  <c r="AE82" i="7" s="1"/>
  <c r="W139" i="7"/>
  <c r="AE139" i="7" s="1"/>
  <c r="W13" i="7"/>
  <c r="AE13" i="7" s="1"/>
  <c r="W145" i="7"/>
  <c r="AE145" i="7" s="1"/>
  <c r="W179" i="7"/>
  <c r="AE179" i="7" s="1"/>
  <c r="W94" i="7"/>
  <c r="AE94" i="7" s="1"/>
  <c r="W154" i="7"/>
  <c r="AE154" i="7" s="1"/>
  <c r="W138" i="7"/>
  <c r="AE138" i="7" s="1"/>
  <c r="W106" i="7"/>
  <c r="AE106" i="7" s="1"/>
  <c r="W20" i="7"/>
  <c r="AE20" i="7" s="1"/>
  <c r="W80" i="7"/>
  <c r="AE80" i="7" s="1"/>
  <c r="W92" i="7"/>
  <c r="AE92" i="7" s="1"/>
  <c r="W181" i="7"/>
  <c r="AE181" i="7" s="1"/>
  <c r="W152" i="7"/>
  <c r="AE152" i="7" s="1"/>
  <c r="W146" i="7"/>
  <c r="AE146" i="7" s="1"/>
  <c r="W173" i="7"/>
  <c r="AE173" i="7" s="1"/>
  <c r="W89" i="7"/>
  <c r="AE89" i="7" s="1"/>
  <c r="W97" i="7"/>
  <c r="AE97" i="7" s="1"/>
  <c r="W107" i="7"/>
  <c r="AE107" i="7" s="1"/>
  <c r="W143" i="7"/>
  <c r="AE143" i="7" s="1"/>
  <c r="W53" i="7"/>
  <c r="AE53" i="7" s="1"/>
  <c r="W25" i="7"/>
  <c r="AE25" i="7" s="1"/>
  <c r="W38" i="7"/>
  <c r="AE38" i="7" s="1"/>
  <c r="W65" i="7"/>
  <c r="AE65" i="7" s="1"/>
  <c r="W142" i="7"/>
  <c r="AE142" i="7" s="1"/>
  <c r="W18" i="7"/>
  <c r="AE18" i="7" s="1"/>
  <c r="W46" i="7"/>
  <c r="AE46" i="7" s="1"/>
  <c r="W167" i="7"/>
  <c r="AE167" i="7" s="1"/>
  <c r="W171" i="7"/>
  <c r="AE171" i="7" s="1"/>
  <c r="W177" i="7"/>
  <c r="AE177" i="7" s="1"/>
  <c r="W141" i="7"/>
  <c r="AE141" i="7" s="1"/>
  <c r="W168" i="7"/>
  <c r="AE168" i="7" s="1"/>
  <c r="W144" i="7"/>
  <c r="AE144" i="7" s="1"/>
  <c r="W163" i="7"/>
  <c r="AE163" i="7" s="1"/>
  <c r="W57" i="7"/>
  <c r="AE57" i="7" s="1"/>
  <c r="W155" i="7"/>
  <c r="AE155" i="7" s="1"/>
  <c r="W47" i="7"/>
  <c r="AE47" i="7" s="1"/>
  <c r="W60" i="7"/>
  <c r="AE60" i="7" s="1"/>
  <c r="W36" i="7"/>
  <c r="AE36" i="7" s="1"/>
  <c r="W153" i="7"/>
  <c r="AE153" i="7" s="1"/>
  <c r="W159" i="7"/>
  <c r="AE159" i="7" s="1"/>
  <c r="W164" i="7"/>
  <c r="AE164" i="7" s="1"/>
  <c r="W175" i="7"/>
  <c r="AE175" i="7" s="1"/>
  <c r="W151" i="7"/>
  <c r="AE151" i="7" s="1"/>
  <c r="W115" i="7"/>
  <c r="AE115" i="7" s="1"/>
  <c r="W133" i="7"/>
  <c r="AE133" i="7" s="1"/>
  <c r="W117" i="7"/>
  <c r="AE117" i="7" s="1"/>
  <c r="W34" i="7"/>
  <c r="AE34" i="7" s="1"/>
  <c r="W51" i="7"/>
  <c r="AE51" i="7" s="1"/>
  <c r="W114" i="7"/>
  <c r="AE114" i="7" s="1"/>
  <c r="W74" i="7"/>
  <c r="AE74" i="7" s="1"/>
  <c r="W72" i="7"/>
  <c r="AE72" i="7" s="1"/>
  <c r="W7" i="7"/>
  <c r="AE7" i="7" s="1"/>
  <c r="W68" i="7"/>
  <c r="AE68" i="7" s="1"/>
  <c r="W128" i="7"/>
  <c r="AE128" i="7" s="1"/>
  <c r="W150" i="7"/>
  <c r="AE150" i="7" s="1"/>
  <c r="W158" i="7"/>
  <c r="AE158" i="7" s="1"/>
  <c r="W50" i="7"/>
  <c r="AE50" i="7" s="1"/>
  <c r="W43" i="7"/>
  <c r="AE43" i="7" s="1"/>
  <c r="E66" i="2"/>
  <c r="D49" i="2"/>
  <c r="X19" i="7" l="1"/>
  <c r="AF19" i="7" s="1"/>
  <c r="X116" i="7"/>
  <c r="AF116" i="7" s="1"/>
  <c r="X161" i="7"/>
  <c r="AF161" i="7" s="1"/>
  <c r="X143" i="7"/>
  <c r="AF143" i="7" s="1"/>
  <c r="X113" i="7"/>
  <c r="AF113" i="7" s="1"/>
  <c r="X43" i="7"/>
  <c r="AF43" i="7" s="1"/>
  <c r="X155" i="7"/>
  <c r="AF155" i="7" s="1"/>
  <c r="X108" i="7"/>
  <c r="AF108" i="7" s="1"/>
  <c r="X66" i="7"/>
  <c r="AF66" i="7" s="1"/>
  <c r="X86" i="7"/>
  <c r="AF86" i="7" s="1"/>
  <c r="X48" i="7"/>
  <c r="AF48" i="7" s="1"/>
  <c r="X31" i="7"/>
  <c r="AF31" i="7" s="1"/>
  <c r="X171" i="7"/>
  <c r="AF171" i="7" s="1"/>
  <c r="X6" i="7"/>
  <c r="AF6" i="7" s="1"/>
  <c r="X35" i="7"/>
  <c r="AF35" i="7" s="1"/>
  <c r="X95" i="7"/>
  <c r="AF95" i="7" s="1"/>
  <c r="X83" i="7"/>
  <c r="AF83" i="7" s="1"/>
  <c r="X162" i="7"/>
  <c r="AF162" i="7" s="1"/>
  <c r="X71" i="7"/>
  <c r="AF71" i="7" s="1"/>
  <c r="X154" i="7"/>
  <c r="AF154" i="7" s="1"/>
  <c r="X80" i="7"/>
  <c r="AF80" i="7" s="1"/>
  <c r="X23" i="7"/>
  <c r="AF23" i="7" s="1"/>
  <c r="X51" i="7"/>
  <c r="AF51" i="7" s="1"/>
  <c r="X147" i="7"/>
  <c r="AF147" i="7" s="1"/>
  <c r="X130" i="7"/>
  <c r="AF130" i="7" s="1"/>
  <c r="X140" i="7"/>
  <c r="AF140" i="7" s="1"/>
  <c r="X122" i="7"/>
  <c r="AF122" i="7" s="1"/>
  <c r="X132" i="7"/>
  <c r="AF132" i="7" s="1"/>
  <c r="X165" i="7"/>
  <c r="AF165" i="7" s="1"/>
  <c r="X42" i="7"/>
  <c r="AF42" i="7" s="1"/>
  <c r="X99" i="7"/>
  <c r="AF99" i="7" s="1"/>
  <c r="X36" i="7"/>
  <c r="AF36" i="7" s="1"/>
  <c r="X47" i="7"/>
  <c r="AF47" i="7" s="1"/>
  <c r="X175" i="7"/>
  <c r="AF175" i="7" s="1"/>
  <c r="X135" i="7"/>
  <c r="AF135" i="7" s="1"/>
  <c r="X167" i="7"/>
  <c r="AF167" i="7" s="1"/>
  <c r="X74" i="7"/>
  <c r="AF74" i="7" s="1"/>
  <c r="X45" i="7"/>
  <c r="AF45" i="7" s="1"/>
  <c r="X32" i="7"/>
  <c r="AF32" i="7" s="1"/>
  <c r="X57" i="7"/>
  <c r="AF57" i="7" s="1"/>
  <c r="X179" i="7"/>
  <c r="AF179" i="7" s="1"/>
  <c r="X39" i="7"/>
  <c r="AF39" i="7" s="1"/>
  <c r="X150" i="7"/>
  <c r="AF150" i="7" s="1"/>
  <c r="X79" i="7"/>
  <c r="AF79" i="7" s="1"/>
  <c r="X127" i="7"/>
  <c r="AF127" i="7" s="1"/>
  <c r="X34" i="7"/>
  <c r="AF34" i="7" s="1"/>
  <c r="X174" i="7"/>
  <c r="AF174" i="7" s="1"/>
  <c r="X149" i="7"/>
  <c r="AF149" i="7" s="1"/>
  <c r="X55" i="7"/>
  <c r="AF55" i="7" s="1"/>
  <c r="X29" i="7"/>
  <c r="AF29" i="7" s="1"/>
  <c r="X16" i="7"/>
  <c r="AF16" i="7" s="1"/>
  <c r="X22" i="7"/>
  <c r="AF22" i="7" s="1"/>
  <c r="X144" i="7"/>
  <c r="AF144" i="7" s="1"/>
  <c r="X62" i="7"/>
  <c r="AF62" i="7" s="1"/>
  <c r="X177" i="7"/>
  <c r="AF177" i="7" s="1"/>
  <c r="X58" i="7"/>
  <c r="AF58" i="7" s="1"/>
  <c r="X69" i="7"/>
  <c r="AF69" i="7" s="1"/>
  <c r="X94" i="7"/>
  <c r="AF94" i="7" s="1"/>
  <c r="X166" i="7"/>
  <c r="AF166" i="7" s="1"/>
  <c r="X117" i="7"/>
  <c r="AF117" i="7" s="1"/>
  <c r="X72" i="7"/>
  <c r="AF72" i="7" s="1"/>
  <c r="X67" i="7"/>
  <c r="AF67" i="7" s="1"/>
  <c r="X59" i="7"/>
  <c r="AF59" i="7" s="1"/>
  <c r="X78" i="7"/>
  <c r="AF78" i="7" s="1"/>
  <c r="X96" i="7"/>
  <c r="AF96" i="7" s="1"/>
  <c r="X102" i="7"/>
  <c r="AF102" i="7" s="1"/>
  <c r="X37" i="7"/>
  <c r="AF37" i="7" s="1"/>
  <c r="X105" i="7"/>
  <c r="AF105" i="7" s="1"/>
  <c r="X44" i="7"/>
  <c r="AF44" i="7" s="1"/>
  <c r="X139" i="7"/>
  <c r="AF139" i="7" s="1"/>
  <c r="X41" i="7"/>
  <c r="AF41" i="7" s="1"/>
  <c r="X88" i="7"/>
  <c r="AF88" i="7" s="1"/>
  <c r="X20" i="7"/>
  <c r="AF20" i="7" s="1"/>
  <c r="X54" i="7"/>
  <c r="AF54" i="7" s="1"/>
  <c r="X141" i="7"/>
  <c r="AF141" i="7" s="1"/>
  <c r="X10" i="7"/>
  <c r="AF10" i="7" s="1"/>
  <c r="X119" i="7"/>
  <c r="AF119" i="7" s="1"/>
  <c r="X81" i="7"/>
  <c r="AF81" i="7" s="1"/>
  <c r="X128" i="7"/>
  <c r="AF128" i="7" s="1"/>
  <c r="X107" i="7"/>
  <c r="AF107" i="7" s="1"/>
  <c r="X89" i="7"/>
  <c r="AF89" i="7" s="1"/>
  <c r="X63" i="7"/>
  <c r="AF63" i="7" s="1"/>
  <c r="X40" i="7"/>
  <c r="AF40" i="7" s="1"/>
  <c r="X92" i="7"/>
  <c r="AF92" i="7" s="1"/>
  <c r="X101" i="7"/>
  <c r="AF101" i="7" s="1"/>
  <c r="X168" i="7"/>
  <c r="AF168" i="7" s="1"/>
  <c r="X160" i="7"/>
  <c r="AF160" i="7" s="1"/>
  <c r="BJ52" i="7"/>
  <c r="BJ54" i="7"/>
  <c r="BJ56" i="7"/>
  <c r="BJ58" i="7"/>
  <c r="BJ60" i="7"/>
  <c r="BJ62" i="7"/>
  <c r="BJ64" i="7"/>
  <c r="BJ66" i="7"/>
  <c r="BJ68" i="7"/>
  <c r="BJ70" i="7"/>
  <c r="BJ72" i="7"/>
  <c r="BJ74" i="7"/>
  <c r="BJ76" i="7"/>
  <c r="BJ78" i="7"/>
  <c r="BJ80" i="7"/>
  <c r="BJ82" i="7"/>
  <c r="BJ84" i="7"/>
  <c r="BJ86" i="7"/>
  <c r="BJ88" i="7"/>
  <c r="BJ90" i="7"/>
  <c r="BJ92" i="7"/>
  <c r="BJ94" i="7"/>
  <c r="BJ96" i="7"/>
  <c r="BJ98" i="7"/>
  <c r="BJ100" i="7"/>
  <c r="BJ102" i="7"/>
  <c r="BJ104" i="7"/>
  <c r="BJ106" i="7"/>
  <c r="BJ108" i="7"/>
  <c r="BJ110" i="7"/>
  <c r="BJ112" i="7"/>
  <c r="BJ114" i="7"/>
  <c r="BJ116" i="7"/>
  <c r="BJ118" i="7"/>
  <c r="BJ120" i="7"/>
  <c r="BJ122" i="7"/>
  <c r="BJ124" i="7"/>
  <c r="BJ126" i="7"/>
  <c r="BJ128" i="7"/>
  <c r="BJ130" i="7"/>
  <c r="BJ132" i="7"/>
  <c r="BJ134" i="7"/>
  <c r="BJ51" i="7"/>
  <c r="BJ53" i="7"/>
  <c r="BJ55" i="7"/>
  <c r="BJ57" i="7"/>
  <c r="BJ59" i="7"/>
  <c r="BJ61" i="7"/>
  <c r="BJ63" i="7"/>
  <c r="BJ65" i="7"/>
  <c r="BJ67" i="7"/>
  <c r="BJ69" i="7"/>
  <c r="BJ71" i="7"/>
  <c r="BJ73" i="7"/>
  <c r="BJ75" i="7"/>
  <c r="BJ77" i="7"/>
  <c r="BJ79" i="7"/>
  <c r="BJ81" i="7"/>
  <c r="BJ83" i="7"/>
  <c r="BJ85" i="7"/>
  <c r="BJ87" i="7"/>
  <c r="BJ89" i="7"/>
  <c r="BJ91" i="7"/>
  <c r="BJ93" i="7"/>
  <c r="BJ95" i="7"/>
  <c r="BJ97" i="7"/>
  <c r="BJ99" i="7"/>
  <c r="BJ101" i="7"/>
  <c r="BJ103" i="7"/>
  <c r="BJ105" i="7"/>
  <c r="BJ107" i="7"/>
  <c r="BJ109" i="7"/>
  <c r="BJ111" i="7"/>
  <c r="BJ113" i="7"/>
  <c r="BJ115" i="7"/>
  <c r="BJ117" i="7"/>
  <c r="BJ119" i="7"/>
  <c r="BJ121" i="7"/>
  <c r="BJ123" i="7"/>
  <c r="BJ125" i="7"/>
  <c r="BJ127" i="7"/>
  <c r="BJ129" i="7"/>
  <c r="BJ131" i="7"/>
  <c r="BJ133" i="7"/>
  <c r="BJ18" i="7"/>
  <c r="BJ23" i="7"/>
  <c r="BJ16" i="7"/>
  <c r="BJ6" i="7"/>
  <c r="BJ21" i="7"/>
  <c r="BJ14" i="7"/>
  <c r="BJ22" i="7"/>
  <c r="BJ19" i="7"/>
  <c r="BJ10" i="7"/>
  <c r="BJ17" i="7"/>
  <c r="BJ8" i="7"/>
  <c r="BJ15" i="7"/>
  <c r="BJ13" i="7"/>
  <c r="BJ9" i="7"/>
  <c r="BJ7" i="7"/>
  <c r="BJ24" i="7"/>
  <c r="BJ20" i="7"/>
  <c r="BJ28" i="7"/>
  <c r="BJ27" i="7"/>
  <c r="BJ25" i="7"/>
  <c r="BJ26" i="7"/>
  <c r="BJ31" i="7"/>
  <c r="BJ30" i="7"/>
  <c r="BJ11" i="7"/>
  <c r="BJ46" i="7"/>
  <c r="BJ43" i="7"/>
  <c r="BJ36" i="7"/>
  <c r="BJ47" i="7"/>
  <c r="BJ32" i="7"/>
  <c r="BJ45" i="7"/>
  <c r="BJ49" i="7"/>
  <c r="BJ42" i="7"/>
  <c r="BJ38" i="7"/>
  <c r="BJ12" i="7"/>
  <c r="BJ29" i="7"/>
  <c r="BJ34" i="7"/>
  <c r="BJ35" i="7"/>
  <c r="BJ41" i="7"/>
  <c r="BJ50" i="7"/>
  <c r="BJ44" i="7"/>
  <c r="BJ40" i="7"/>
  <c r="BJ33" i="7"/>
  <c r="BJ39" i="7"/>
  <c r="BJ48" i="7"/>
  <c r="BJ37" i="7"/>
  <c r="BL52" i="7"/>
  <c r="BL54" i="7"/>
  <c r="BL56" i="7"/>
  <c r="BL58" i="7"/>
  <c r="BL60" i="7"/>
  <c r="BL62" i="7"/>
  <c r="BL64" i="7"/>
  <c r="BL66" i="7"/>
  <c r="BL68" i="7"/>
  <c r="BL70" i="7"/>
  <c r="BL72" i="7"/>
  <c r="BL74" i="7"/>
  <c r="BL76" i="7"/>
  <c r="BL78" i="7"/>
  <c r="BL80" i="7"/>
  <c r="BL82" i="7"/>
  <c r="BL84" i="7"/>
  <c r="BL86" i="7"/>
  <c r="BL88" i="7"/>
  <c r="BL90" i="7"/>
  <c r="BL92" i="7"/>
  <c r="BL94" i="7"/>
  <c r="BL96" i="7"/>
  <c r="BL98" i="7"/>
  <c r="BL100" i="7"/>
  <c r="BL102" i="7"/>
  <c r="BL104" i="7"/>
  <c r="BL106" i="7"/>
  <c r="BL108" i="7"/>
  <c r="BL110" i="7"/>
  <c r="BL112" i="7"/>
  <c r="BL114" i="7"/>
  <c r="BL116" i="7"/>
  <c r="BL118" i="7"/>
  <c r="BL120" i="7"/>
  <c r="BL122" i="7"/>
  <c r="BL124" i="7"/>
  <c r="BL126" i="7"/>
  <c r="BL128" i="7"/>
  <c r="BL130" i="7"/>
  <c r="BL132" i="7"/>
  <c r="BL134" i="7"/>
  <c r="BL51" i="7"/>
  <c r="BL53" i="7"/>
  <c r="BL55" i="7"/>
  <c r="BL57" i="7"/>
  <c r="BL59" i="7"/>
  <c r="BL61" i="7"/>
  <c r="BL63" i="7"/>
  <c r="BL65" i="7"/>
  <c r="BL67" i="7"/>
  <c r="BL69" i="7"/>
  <c r="BL71" i="7"/>
  <c r="BL73" i="7"/>
  <c r="BL75" i="7"/>
  <c r="BL77" i="7"/>
  <c r="BL79" i="7"/>
  <c r="BL81" i="7"/>
  <c r="BL83" i="7"/>
  <c r="BL85" i="7"/>
  <c r="BL87" i="7"/>
  <c r="BL89" i="7"/>
  <c r="BL91" i="7"/>
  <c r="BL93" i="7"/>
  <c r="BL95" i="7"/>
  <c r="BL97" i="7"/>
  <c r="BL99" i="7"/>
  <c r="BL101" i="7"/>
  <c r="BL103" i="7"/>
  <c r="BL105" i="7"/>
  <c r="BL107" i="7"/>
  <c r="BL109" i="7"/>
  <c r="BL111" i="7"/>
  <c r="BL113" i="7"/>
  <c r="BL115" i="7"/>
  <c r="BL117" i="7"/>
  <c r="BL119" i="7"/>
  <c r="BL121" i="7"/>
  <c r="BL123" i="7"/>
  <c r="BL125" i="7"/>
  <c r="BL127" i="7"/>
  <c r="BL129" i="7"/>
  <c r="BL131" i="7"/>
  <c r="BL133" i="7"/>
  <c r="BL7" i="7"/>
  <c r="BL8" i="7"/>
  <c r="BL24" i="7"/>
  <c r="BL22" i="7"/>
  <c r="BL23" i="7"/>
  <c r="BL20" i="7"/>
  <c r="BL13" i="7"/>
  <c r="BL21" i="7"/>
  <c r="BL18" i="7"/>
  <c r="BL19" i="7"/>
  <c r="BL16" i="7"/>
  <c r="BL17" i="7"/>
  <c r="BL14" i="7"/>
  <c r="BL15" i="7"/>
  <c r="BL10" i="7"/>
  <c r="BL9" i="7"/>
  <c r="BL6" i="7"/>
  <c r="BL27" i="7"/>
  <c r="BL28" i="7"/>
  <c r="BL26" i="7"/>
  <c r="BL25" i="7"/>
  <c r="BL48" i="7"/>
  <c r="BL49" i="7"/>
  <c r="BL47" i="7"/>
  <c r="BL31" i="7"/>
  <c r="BL40" i="7"/>
  <c r="BL11" i="7"/>
  <c r="BL30" i="7"/>
  <c r="BL43" i="7"/>
  <c r="BL46" i="7"/>
  <c r="BL36" i="7"/>
  <c r="BL32" i="7"/>
  <c r="BL45" i="7"/>
  <c r="BL29" i="7"/>
  <c r="BL42" i="7"/>
  <c r="BL38" i="7"/>
  <c r="BL12" i="7"/>
  <c r="BL35" i="7"/>
  <c r="BL41" i="7"/>
  <c r="BL34" i="7"/>
  <c r="BL50" i="7"/>
  <c r="BL44" i="7"/>
  <c r="BL37" i="7"/>
  <c r="BL33" i="7"/>
  <c r="BL39" i="7"/>
  <c r="AH3" i="7"/>
  <c r="R91" i="7" s="1"/>
  <c r="Z91" i="7" s="1"/>
  <c r="AI56" i="7"/>
  <c r="AI3" i="7" s="1"/>
  <c r="AL53" i="7"/>
  <c r="AL54" i="7"/>
  <c r="AL55" i="7"/>
  <c r="BJ5" i="7"/>
  <c r="BL5" i="7"/>
  <c r="T40" i="7"/>
  <c r="AB40" i="7" s="1"/>
  <c r="T18" i="7"/>
  <c r="AB18" i="7" s="1"/>
  <c r="T32" i="7"/>
  <c r="AB32" i="7" s="1"/>
  <c r="T144" i="7"/>
  <c r="AB144" i="7" s="1"/>
  <c r="T120" i="7"/>
  <c r="AB120" i="7" s="1"/>
  <c r="T113" i="7"/>
  <c r="AB113" i="7" s="1"/>
  <c r="T128" i="7"/>
  <c r="AB128" i="7" s="1"/>
  <c r="T148" i="7"/>
  <c r="AB148" i="7" s="1"/>
  <c r="T74" i="7"/>
  <c r="AB74" i="7" s="1"/>
  <c r="T59" i="7"/>
  <c r="AB59" i="7" s="1"/>
  <c r="T72" i="7"/>
  <c r="AB72" i="7" s="1"/>
  <c r="T151" i="7"/>
  <c r="AB151" i="7" s="1"/>
  <c r="T160" i="7"/>
  <c r="AB160" i="7" s="1"/>
  <c r="T179" i="7"/>
  <c r="AB179" i="7" s="1"/>
  <c r="T76" i="7"/>
  <c r="AB76" i="7" s="1"/>
  <c r="T167" i="7"/>
  <c r="AB167" i="7" s="1"/>
  <c r="T92" i="7"/>
  <c r="AB92" i="7" s="1"/>
  <c r="T60" i="7"/>
  <c r="AB60" i="7" s="1"/>
  <c r="T11" i="7"/>
  <c r="AB11" i="7" s="1"/>
  <c r="T8" i="7"/>
  <c r="AB8" i="7" s="1"/>
  <c r="T24" i="7"/>
  <c r="AB24" i="7" s="1"/>
  <c r="T163" i="7"/>
  <c r="AB163" i="7" s="1"/>
  <c r="T83" i="7"/>
  <c r="AB83" i="7" s="1"/>
  <c r="T12" i="7"/>
  <c r="AB12" i="7" s="1"/>
  <c r="T158" i="7"/>
  <c r="AB158" i="7" s="1"/>
  <c r="T54" i="7"/>
  <c r="AB54" i="7" s="1"/>
  <c r="T27" i="7"/>
  <c r="AB27" i="7" s="1"/>
  <c r="T111" i="7"/>
  <c r="AB111" i="7" s="1"/>
  <c r="T169" i="7"/>
  <c r="AB169" i="7" s="1"/>
  <c r="T105" i="7"/>
  <c r="AB105" i="7" s="1"/>
  <c r="T43" i="7"/>
  <c r="AB43" i="7" s="1"/>
  <c r="T152" i="7"/>
  <c r="AB152" i="7" s="1"/>
  <c r="T147" i="7"/>
  <c r="AB147" i="7" s="1"/>
  <c r="T156" i="7"/>
  <c r="AB156" i="7" s="1"/>
  <c r="T161" i="7"/>
  <c r="AB161" i="7" s="1"/>
  <c r="T122" i="7"/>
  <c r="AB122" i="7" s="1"/>
  <c r="T65" i="7"/>
  <c r="AB65" i="7" s="1"/>
  <c r="T157" i="7"/>
  <c r="AB157" i="7" s="1"/>
  <c r="T133" i="7"/>
  <c r="AB133" i="7" s="1"/>
  <c r="T13" i="7"/>
  <c r="AB13" i="7" s="1"/>
  <c r="T150" i="7"/>
  <c r="AB150" i="7" s="1"/>
  <c r="T176" i="7"/>
  <c r="AB176" i="7" s="1"/>
  <c r="T175" i="7"/>
  <c r="AB175" i="7" s="1"/>
  <c r="T57" i="7"/>
  <c r="AB57" i="7" s="1"/>
  <c r="T45" i="7"/>
  <c r="AB45" i="7" s="1"/>
  <c r="T149" i="7"/>
  <c r="AB149" i="7" s="1"/>
  <c r="T62" i="7"/>
  <c r="AB62" i="7" s="1"/>
  <c r="T41" i="7"/>
  <c r="AB41" i="7" s="1"/>
  <c r="T78" i="7"/>
  <c r="AB78" i="7" s="1"/>
  <c r="T70" i="7"/>
  <c r="AB70" i="7" s="1"/>
  <c r="T89" i="7"/>
  <c r="AB89" i="7" s="1"/>
  <c r="T50" i="7"/>
  <c r="AB50" i="7" s="1"/>
  <c r="T127" i="7"/>
  <c r="AB127" i="7" s="1"/>
  <c r="T15" i="7"/>
  <c r="AB15" i="7" s="1"/>
  <c r="T82" i="7"/>
  <c r="AB82" i="7" s="1"/>
  <c r="T103" i="7"/>
  <c r="AB103" i="7" s="1"/>
  <c r="T94" i="7"/>
  <c r="AB94" i="7" s="1"/>
  <c r="T79" i="7"/>
  <c r="AB79" i="7" s="1"/>
  <c r="T10" i="7"/>
  <c r="AB10" i="7" s="1"/>
  <c r="T56" i="7"/>
  <c r="AB56" i="7" s="1"/>
  <c r="T125" i="7"/>
  <c r="AB125" i="7" s="1"/>
  <c r="T153" i="7"/>
  <c r="AB153" i="7" s="1"/>
  <c r="T9" i="7"/>
  <c r="AB9" i="7" s="1"/>
  <c r="T84" i="7"/>
  <c r="AB84" i="7" s="1"/>
  <c r="T126" i="7"/>
  <c r="AB126" i="7" s="1"/>
  <c r="T146" i="7"/>
  <c r="AB146" i="7" s="1"/>
  <c r="T34" i="7"/>
  <c r="AB34" i="7" s="1"/>
  <c r="T123" i="7"/>
  <c r="AB123" i="7" s="1"/>
  <c r="T44" i="7"/>
  <c r="AB44" i="7" s="1"/>
  <c r="T110" i="7"/>
  <c r="AB110" i="7" s="1"/>
  <c r="T139" i="7"/>
  <c r="AB139" i="7" s="1"/>
  <c r="T165" i="7"/>
  <c r="AB165" i="7" s="1"/>
  <c r="T96" i="7"/>
  <c r="AB96" i="7" s="1"/>
  <c r="T73" i="7"/>
  <c r="AB73" i="7" s="1"/>
  <c r="T112" i="7"/>
  <c r="AB112" i="7" s="1"/>
  <c r="T87" i="7"/>
  <c r="AB87" i="7" s="1"/>
  <c r="T106" i="7"/>
  <c r="AB106" i="7" s="1"/>
  <c r="T48" i="7"/>
  <c r="AB48" i="7" s="1"/>
  <c r="T67" i="7"/>
  <c r="AB67" i="7" s="1"/>
  <c r="T135" i="7"/>
  <c r="AB135" i="7" s="1"/>
  <c r="T61" i="7"/>
  <c r="AB61" i="7" s="1"/>
  <c r="T115" i="7"/>
  <c r="AB115" i="7" s="1"/>
  <c r="T69" i="7"/>
  <c r="AB69" i="7" s="1"/>
  <c r="T53" i="7"/>
  <c r="AB53" i="7" s="1"/>
  <c r="T154" i="7"/>
  <c r="AB154" i="7" s="1"/>
  <c r="T162" i="7"/>
  <c r="AB162" i="7" s="1"/>
  <c r="T71" i="7"/>
  <c r="AB71" i="7" s="1"/>
  <c r="T29" i="7"/>
  <c r="AB29" i="7" s="1"/>
  <c r="T88" i="7"/>
  <c r="AB88" i="7" s="1"/>
  <c r="T90" i="7"/>
  <c r="AB90" i="7" s="1"/>
  <c r="T170" i="7"/>
  <c r="AB170" i="7" s="1"/>
  <c r="T17" i="7"/>
  <c r="AB17" i="7" s="1"/>
  <c r="T46" i="7"/>
  <c r="AB46" i="7" s="1"/>
  <c r="T47" i="7"/>
  <c r="AB47" i="7" s="1"/>
  <c r="T26" i="7"/>
  <c r="AB26" i="7" s="1"/>
  <c r="T138" i="7"/>
  <c r="AB138" i="7" s="1"/>
  <c r="T124" i="7"/>
  <c r="AB124" i="7" s="1"/>
  <c r="T64" i="7"/>
  <c r="AB64" i="7" s="1"/>
  <c r="T131" i="7"/>
  <c r="AB131" i="7" s="1"/>
  <c r="T140" i="7"/>
  <c r="AB140" i="7" s="1"/>
  <c r="T55" i="7"/>
  <c r="AB55" i="7" s="1"/>
  <c r="T164" i="7"/>
  <c r="AB164" i="7" s="1"/>
  <c r="T119" i="7"/>
  <c r="AB119" i="7" s="1"/>
  <c r="T118" i="7"/>
  <c r="AB118" i="7" s="1"/>
  <c r="T63" i="7"/>
  <c r="AB63" i="7" s="1"/>
  <c r="T42" i="7"/>
  <c r="AB42" i="7" s="1"/>
  <c r="T20" i="7"/>
  <c r="AB20" i="7" s="1"/>
  <c r="T172" i="7"/>
  <c r="AB172" i="7" s="1"/>
  <c r="T109" i="7"/>
  <c r="AB109" i="7" s="1"/>
  <c r="T142" i="7"/>
  <c r="AB142" i="7" s="1"/>
  <c r="T155" i="7"/>
  <c r="AB155" i="7" s="1"/>
  <c r="T7" i="7"/>
  <c r="AB7" i="7" s="1"/>
  <c r="T132" i="7"/>
  <c r="AB132" i="7" s="1"/>
  <c r="T21" i="7"/>
  <c r="AB21" i="7" s="1"/>
  <c r="T171" i="7"/>
  <c r="AB171" i="7" s="1"/>
  <c r="T77" i="7"/>
  <c r="AB77" i="7" s="1"/>
  <c r="T104" i="7"/>
  <c r="AB104" i="7" s="1"/>
  <c r="T31" i="7"/>
  <c r="AB31" i="7" s="1"/>
  <c r="T86" i="7"/>
  <c r="AB86" i="7" s="1"/>
  <c r="T51" i="7"/>
  <c r="AB51" i="7" s="1"/>
  <c r="T134" i="7"/>
  <c r="AB134" i="7" s="1"/>
  <c r="T81" i="7"/>
  <c r="AB81" i="7" s="1"/>
  <c r="T49" i="7"/>
  <c r="AB49" i="7" s="1"/>
  <c r="T178" i="7"/>
  <c r="AB178" i="7" s="1"/>
  <c r="T130" i="7"/>
  <c r="AB130" i="7" s="1"/>
  <c r="T108" i="7"/>
  <c r="AB108" i="7" s="1"/>
  <c r="T181" i="7"/>
  <c r="AB181" i="7" s="1"/>
  <c r="T85" i="7"/>
  <c r="AB85" i="7" s="1"/>
  <c r="T19" i="7"/>
  <c r="AB19" i="7" s="1"/>
  <c r="T97" i="7"/>
  <c r="AB97" i="7" s="1"/>
  <c r="T22" i="7"/>
  <c r="AB22" i="7" s="1"/>
  <c r="T28" i="7"/>
  <c r="AB28" i="7" s="1"/>
  <c r="T145" i="7"/>
  <c r="AB145" i="7" s="1"/>
  <c r="T36" i="7"/>
  <c r="AB36" i="7" s="1"/>
  <c r="T180" i="7"/>
  <c r="AB180" i="7" s="1"/>
  <c r="T93" i="7"/>
  <c r="AB93" i="7" s="1"/>
  <c r="T121" i="7"/>
  <c r="AB121" i="7" s="1"/>
  <c r="T66" i="7"/>
  <c r="AB66" i="7" s="1"/>
  <c r="T25" i="7"/>
  <c r="AB25" i="7" s="1"/>
  <c r="T5" i="7"/>
  <c r="AB5" i="7" s="1"/>
  <c r="T99" i="7"/>
  <c r="AB99" i="7" s="1"/>
  <c r="T101" i="7"/>
  <c r="AB101" i="7" s="1"/>
  <c r="T37" i="7"/>
  <c r="AB37" i="7" s="1"/>
  <c r="T168" i="7"/>
  <c r="AB168" i="7" s="1"/>
  <c r="T129" i="7"/>
  <c r="AB129" i="7" s="1"/>
  <c r="T107" i="7"/>
  <c r="AB107" i="7" s="1"/>
  <c r="T38" i="7"/>
  <c r="AB38" i="7" s="1"/>
  <c r="T80" i="7"/>
  <c r="AB80" i="7" s="1"/>
  <c r="T33" i="7"/>
  <c r="AB33" i="7" s="1"/>
  <c r="T75" i="7"/>
  <c r="AB75" i="7" s="1"/>
  <c r="T95" i="7"/>
  <c r="AB95" i="7" s="1"/>
  <c r="T159" i="7"/>
  <c r="AB159" i="7" s="1"/>
  <c r="T16" i="7"/>
  <c r="AB16" i="7" s="1"/>
  <c r="T143" i="7"/>
  <c r="AB143" i="7" s="1"/>
  <c r="T39" i="7"/>
  <c r="AB39" i="7" s="1"/>
  <c r="T137" i="7"/>
  <c r="AB137" i="7" s="1"/>
  <c r="T136" i="7"/>
  <c r="AB136" i="7" s="1"/>
  <c r="T141" i="7"/>
  <c r="AB141" i="7" s="1"/>
  <c r="T35" i="7"/>
  <c r="AB35" i="7" s="1"/>
  <c r="T173" i="7"/>
  <c r="AB173" i="7" s="1"/>
  <c r="T30" i="7"/>
  <c r="AB30" i="7" s="1"/>
  <c r="T166" i="7"/>
  <c r="AB166" i="7" s="1"/>
  <c r="T58" i="7"/>
  <c r="AB58" i="7" s="1"/>
  <c r="T116" i="7"/>
  <c r="AB116" i="7" s="1"/>
  <c r="T102" i="7"/>
  <c r="AB102" i="7" s="1"/>
  <c r="T91" i="7"/>
  <c r="AB91" i="7" s="1"/>
  <c r="T14" i="7"/>
  <c r="AB14" i="7" s="1"/>
  <c r="T114" i="7"/>
  <c r="AB114" i="7" s="1"/>
  <c r="T98" i="7"/>
  <c r="AB98" i="7" s="1"/>
  <c r="T6" i="7"/>
  <c r="AB6" i="7" s="1"/>
  <c r="T177" i="7"/>
  <c r="AB177" i="7" s="1"/>
  <c r="T68" i="7"/>
  <c r="AB68" i="7" s="1"/>
  <c r="T174" i="7"/>
  <c r="AB174" i="7" s="1"/>
  <c r="T117" i="7"/>
  <c r="AB117" i="7" s="1"/>
  <c r="T52" i="7"/>
  <c r="AB52" i="7" s="1"/>
  <c r="T100" i="7"/>
  <c r="AB100" i="7" s="1"/>
  <c r="T23" i="7"/>
  <c r="AB23" i="7" s="1"/>
  <c r="E49" i="2"/>
  <c r="F66" i="2"/>
  <c r="BM130" i="7" l="1"/>
  <c r="BM81" i="7"/>
  <c r="BM31" i="7"/>
  <c r="BM48" i="7"/>
  <c r="BM119" i="7"/>
  <c r="BM80" i="7"/>
  <c r="BM108" i="7"/>
  <c r="BM97" i="7"/>
  <c r="BM16" i="7"/>
  <c r="BM85" i="7"/>
  <c r="BM37" i="7"/>
  <c r="BM68" i="7"/>
  <c r="BM84" i="7"/>
  <c r="BM103" i="7"/>
  <c r="BM57" i="7"/>
  <c r="BM73" i="7"/>
  <c r="BM99" i="7"/>
  <c r="BM46" i="7"/>
  <c r="BM47" i="7"/>
  <c r="BM19" i="7"/>
  <c r="BM25" i="7"/>
  <c r="BM59" i="7"/>
  <c r="BM54" i="7"/>
  <c r="BM98" i="7"/>
  <c r="BM69" i="7"/>
  <c r="BM56" i="7"/>
  <c r="BM24" i="7"/>
  <c r="BM6" i="7"/>
  <c r="BM35" i="7"/>
  <c r="BM44" i="7"/>
  <c r="BM66" i="7"/>
  <c r="BM71" i="7"/>
  <c r="BM112" i="7"/>
  <c r="BM53" i="7"/>
  <c r="BM109" i="7"/>
  <c r="BM20" i="7"/>
  <c r="BM7" i="7"/>
  <c r="BM30" i="7"/>
  <c r="BM36" i="7"/>
  <c r="BM127" i="7"/>
  <c r="BM12" i="7"/>
  <c r="BM10" i="7"/>
  <c r="BM32" i="7"/>
  <c r="BM4" i="7"/>
  <c r="BM75" i="7"/>
  <c r="BM76" i="7"/>
  <c r="BM74" i="7"/>
  <c r="BM124" i="7"/>
  <c r="BM67" i="7"/>
  <c r="BM114" i="7"/>
  <c r="BM89" i="7"/>
  <c r="BM8" i="7"/>
  <c r="BM27" i="7"/>
  <c r="BM133" i="7"/>
  <c r="BM15" i="7"/>
  <c r="BM86" i="7"/>
  <c r="BM88" i="7"/>
  <c r="BM91" i="7"/>
  <c r="BM101" i="7"/>
  <c r="BM78" i="7"/>
  <c r="BM92" i="7"/>
  <c r="BM126" i="7"/>
  <c r="BM122" i="7"/>
  <c r="BM45" i="7"/>
  <c r="BM40" i="7"/>
  <c r="BM13" i="7"/>
  <c r="BM29" i="7"/>
  <c r="BM51" i="7"/>
  <c r="BM120" i="7"/>
  <c r="BM72" i="7"/>
  <c r="BM95" i="7"/>
  <c r="BM121" i="7"/>
  <c r="BM77" i="7"/>
  <c r="BM118" i="7"/>
  <c r="BM22" i="7"/>
  <c r="BM18" i="7"/>
  <c r="BM50" i="7"/>
  <c r="BM134" i="7"/>
  <c r="BM26" i="7"/>
  <c r="BM11" i="7"/>
  <c r="BM115" i="7"/>
  <c r="BM87" i="7"/>
  <c r="BM104" i="7"/>
  <c r="BM116" i="7"/>
  <c r="BM65" i="7"/>
  <c r="BM106" i="7"/>
  <c r="BM105" i="7"/>
  <c r="BM131" i="7"/>
  <c r="BM49" i="7"/>
  <c r="BM28" i="7"/>
  <c r="BM9" i="7"/>
  <c r="BM17" i="7"/>
  <c r="BM52" i="7"/>
  <c r="BM70" i="7"/>
  <c r="BM96" i="7"/>
  <c r="BM60" i="7"/>
  <c r="BM111" i="7"/>
  <c r="BM63" i="7"/>
  <c r="BM61" i="7"/>
  <c r="BM113" i="7"/>
  <c r="BM34" i="7"/>
  <c r="BM39" i="7"/>
  <c r="BM43" i="7"/>
  <c r="BM128" i="7"/>
  <c r="BM33" i="7"/>
  <c r="BM93" i="7"/>
  <c r="BM123" i="7"/>
  <c r="BM102" i="7"/>
  <c r="BM100" i="7"/>
  <c r="BM117" i="7"/>
  <c r="BM58" i="7"/>
  <c r="BM107" i="7"/>
  <c r="BM110" i="7"/>
  <c r="BM94" i="7"/>
  <c r="BM5" i="7"/>
  <c r="BM132" i="7"/>
  <c r="BM129" i="7"/>
  <c r="BM23" i="7"/>
  <c r="BM41" i="7"/>
  <c r="BM79" i="7"/>
  <c r="BM125" i="7"/>
  <c r="BM62" i="7"/>
  <c r="BM64" i="7"/>
  <c r="BM90" i="7"/>
  <c r="BM82" i="7"/>
  <c r="BM83" i="7"/>
  <c r="BM55" i="7"/>
  <c r="BM21" i="7"/>
  <c r="BM14" i="7"/>
  <c r="BM42" i="7"/>
  <c r="BM38" i="7"/>
  <c r="BI52" i="7"/>
  <c r="BI54" i="7"/>
  <c r="BI56" i="7"/>
  <c r="BI58" i="7"/>
  <c r="BI60" i="7"/>
  <c r="BI62" i="7"/>
  <c r="BI64" i="7"/>
  <c r="BI66" i="7"/>
  <c r="BI68" i="7"/>
  <c r="BI70" i="7"/>
  <c r="BI72" i="7"/>
  <c r="BI74" i="7"/>
  <c r="BI76" i="7"/>
  <c r="BI78" i="7"/>
  <c r="BI80" i="7"/>
  <c r="BI82" i="7"/>
  <c r="BI84" i="7"/>
  <c r="BI86" i="7"/>
  <c r="BI88" i="7"/>
  <c r="BI90" i="7"/>
  <c r="BI92" i="7"/>
  <c r="BI94" i="7"/>
  <c r="BI96" i="7"/>
  <c r="BI98" i="7"/>
  <c r="BI100" i="7"/>
  <c r="BI102" i="7"/>
  <c r="BI104" i="7"/>
  <c r="BI106" i="7"/>
  <c r="BI108" i="7"/>
  <c r="BI110" i="7"/>
  <c r="BI112" i="7"/>
  <c r="BI114" i="7"/>
  <c r="BI116" i="7"/>
  <c r="BI118" i="7"/>
  <c r="BI120" i="7"/>
  <c r="BI122" i="7"/>
  <c r="BI124" i="7"/>
  <c r="BI126" i="7"/>
  <c r="BI128" i="7"/>
  <c r="BI130" i="7"/>
  <c r="BI132" i="7"/>
  <c r="BI134" i="7"/>
  <c r="BI51" i="7"/>
  <c r="BI53" i="7"/>
  <c r="BI55" i="7"/>
  <c r="BI57" i="7"/>
  <c r="BI59" i="7"/>
  <c r="BI61" i="7"/>
  <c r="BI63" i="7"/>
  <c r="BI65" i="7"/>
  <c r="BI67" i="7"/>
  <c r="BI69" i="7"/>
  <c r="BI71" i="7"/>
  <c r="BI73" i="7"/>
  <c r="BI75" i="7"/>
  <c r="BI77" i="7"/>
  <c r="BI79" i="7"/>
  <c r="BI81" i="7"/>
  <c r="BI83" i="7"/>
  <c r="BI85" i="7"/>
  <c r="BI87" i="7"/>
  <c r="BI89" i="7"/>
  <c r="BI91" i="7"/>
  <c r="BI93" i="7"/>
  <c r="BI95" i="7"/>
  <c r="BI97" i="7"/>
  <c r="BI99" i="7"/>
  <c r="BI101" i="7"/>
  <c r="BI103" i="7"/>
  <c r="BI105" i="7"/>
  <c r="BI107" i="7"/>
  <c r="BI109" i="7"/>
  <c r="BI111" i="7"/>
  <c r="BI113" i="7"/>
  <c r="BI115" i="7"/>
  <c r="BI117" i="7"/>
  <c r="BI119" i="7"/>
  <c r="BI121" i="7"/>
  <c r="BI123" i="7"/>
  <c r="BI125" i="7"/>
  <c r="BI127" i="7"/>
  <c r="BI129" i="7"/>
  <c r="BI131" i="7"/>
  <c r="BI133" i="7"/>
  <c r="BI17" i="7"/>
  <c r="BI10" i="7"/>
  <c r="BI15" i="7"/>
  <c r="BI8" i="7"/>
  <c r="BI13" i="7"/>
  <c r="BI6" i="7"/>
  <c r="BI24" i="7"/>
  <c r="BI9" i="7"/>
  <c r="BI7" i="7"/>
  <c r="BI18" i="7"/>
  <c r="BI16" i="7"/>
  <c r="BI20" i="7"/>
  <c r="BI22" i="7"/>
  <c r="BI21" i="7"/>
  <c r="BI23" i="7"/>
  <c r="BI19" i="7"/>
  <c r="BI14" i="7"/>
  <c r="BI28" i="7"/>
  <c r="BI27" i="7"/>
  <c r="BI26" i="7"/>
  <c r="BI25" i="7"/>
  <c r="BI46" i="7"/>
  <c r="BI43" i="7"/>
  <c r="BI36" i="7"/>
  <c r="BI32" i="7"/>
  <c r="BI45" i="7"/>
  <c r="BI42" i="7"/>
  <c r="BI38" i="7"/>
  <c r="BI12" i="7"/>
  <c r="BI29" i="7"/>
  <c r="BI34" i="7"/>
  <c r="BI35" i="7"/>
  <c r="BI41" i="7"/>
  <c r="BI50" i="7"/>
  <c r="BI44" i="7"/>
  <c r="BI31" i="7"/>
  <c r="BI33" i="7"/>
  <c r="BI39" i="7"/>
  <c r="BI48" i="7"/>
  <c r="BI37" i="7"/>
  <c r="BI30" i="7"/>
  <c r="BI49" i="7"/>
  <c r="BI47" i="7"/>
  <c r="BI40" i="7"/>
  <c r="BI11" i="7"/>
  <c r="R163" i="7"/>
  <c r="Z163" i="7" s="1"/>
  <c r="R75" i="7"/>
  <c r="Z75" i="7" s="1"/>
  <c r="R59" i="7"/>
  <c r="Z59" i="7" s="1"/>
  <c r="R90" i="7"/>
  <c r="Z90" i="7" s="1"/>
  <c r="R20" i="7"/>
  <c r="Z20" i="7" s="1"/>
  <c r="R94" i="7"/>
  <c r="Z94" i="7" s="1"/>
  <c r="R135" i="7"/>
  <c r="Z135" i="7" s="1"/>
  <c r="R8" i="7"/>
  <c r="Z8" i="7" s="1"/>
  <c r="R33" i="7"/>
  <c r="Z33" i="7" s="1"/>
  <c r="R55" i="7"/>
  <c r="Z55" i="7" s="1"/>
  <c r="R63" i="7"/>
  <c r="Z63" i="7" s="1"/>
  <c r="R127" i="7"/>
  <c r="Z127" i="7" s="1"/>
  <c r="R133" i="7"/>
  <c r="Z133" i="7" s="1"/>
  <c r="R31" i="7"/>
  <c r="Z31" i="7" s="1"/>
  <c r="R132" i="7"/>
  <c r="Z132" i="7" s="1"/>
  <c r="R68" i="7"/>
  <c r="Z68" i="7" s="1"/>
  <c r="R78" i="7"/>
  <c r="Z78" i="7" s="1"/>
  <c r="R84" i="7"/>
  <c r="Z84" i="7" s="1"/>
  <c r="R122" i="7"/>
  <c r="Z122" i="7" s="1"/>
  <c r="R72" i="7"/>
  <c r="Z72" i="7" s="1"/>
  <c r="R34" i="7"/>
  <c r="Z34" i="7" s="1"/>
  <c r="R107" i="7"/>
  <c r="Z107" i="7" s="1"/>
  <c r="R154" i="7"/>
  <c r="Z154" i="7" s="1"/>
  <c r="R60" i="7"/>
  <c r="Z60" i="7" s="1"/>
  <c r="R112" i="7"/>
  <c r="Z112" i="7" s="1"/>
  <c r="R24" i="7"/>
  <c r="Z24" i="7" s="1"/>
  <c r="R79" i="7"/>
  <c r="Z79" i="7" s="1"/>
  <c r="R138" i="7"/>
  <c r="Z138" i="7" s="1"/>
  <c r="R69" i="7"/>
  <c r="Z69" i="7" s="1"/>
  <c r="R170" i="7"/>
  <c r="Z170" i="7" s="1"/>
  <c r="R123" i="7"/>
  <c r="Z123" i="7" s="1"/>
  <c r="R98" i="7"/>
  <c r="Z98" i="7" s="1"/>
  <c r="R116" i="7"/>
  <c r="Z116" i="7" s="1"/>
  <c r="R124" i="7"/>
  <c r="Z124" i="7" s="1"/>
  <c r="R150" i="7"/>
  <c r="Z150" i="7" s="1"/>
  <c r="R82" i="7"/>
  <c r="Z82" i="7" s="1"/>
  <c r="R49" i="7"/>
  <c r="Z49" i="7" s="1"/>
  <c r="R64" i="7"/>
  <c r="Z64" i="7" s="1"/>
  <c r="R108" i="7"/>
  <c r="Z108" i="7" s="1"/>
  <c r="R66" i="7"/>
  <c r="Z66" i="7" s="1"/>
  <c r="R61" i="7"/>
  <c r="Z61" i="7" s="1"/>
  <c r="R161" i="7"/>
  <c r="Z161" i="7" s="1"/>
  <c r="R29" i="7"/>
  <c r="Z29" i="7" s="1"/>
  <c r="R109" i="7"/>
  <c r="Z109" i="7" s="1"/>
  <c r="R85" i="7"/>
  <c r="Z85" i="7" s="1"/>
  <c r="R26" i="7"/>
  <c r="Z26" i="7" s="1"/>
  <c r="R141" i="7"/>
  <c r="Z141" i="7" s="1"/>
  <c r="R44" i="7"/>
  <c r="Z44" i="7" s="1"/>
  <c r="R175" i="7"/>
  <c r="Z175" i="7" s="1"/>
  <c r="R180" i="7"/>
  <c r="Z180" i="7" s="1"/>
  <c r="R89" i="7"/>
  <c r="Z89" i="7" s="1"/>
  <c r="R176" i="7"/>
  <c r="Z176" i="7" s="1"/>
  <c r="R92" i="7"/>
  <c r="Z92" i="7" s="1"/>
  <c r="R23" i="7"/>
  <c r="Z23" i="7" s="1"/>
  <c r="R146" i="7"/>
  <c r="Z146" i="7" s="1"/>
  <c r="R114" i="7"/>
  <c r="Z114" i="7" s="1"/>
  <c r="R50" i="7"/>
  <c r="Z50" i="7" s="1"/>
  <c r="R129" i="7"/>
  <c r="Z129" i="7" s="1"/>
  <c r="R43" i="7"/>
  <c r="Z43" i="7" s="1"/>
  <c r="R101" i="7"/>
  <c r="Z101" i="7" s="1"/>
  <c r="R128" i="7"/>
  <c r="Z128" i="7" s="1"/>
  <c r="R99" i="7"/>
  <c r="Z99" i="7" s="1"/>
  <c r="R177" i="7"/>
  <c r="Z177" i="7" s="1"/>
  <c r="R35" i="7"/>
  <c r="Z35" i="7" s="1"/>
  <c r="R115" i="7"/>
  <c r="Z115" i="7" s="1"/>
  <c r="R70" i="7"/>
  <c r="Z70" i="7" s="1"/>
  <c r="R97" i="7"/>
  <c r="Z97" i="7" s="1"/>
  <c r="R58" i="7"/>
  <c r="Z58" i="7" s="1"/>
  <c r="R7" i="7"/>
  <c r="Z7" i="7" s="1"/>
  <c r="R57" i="7"/>
  <c r="Z57" i="7" s="1"/>
  <c r="R37" i="7"/>
  <c r="Z37" i="7" s="1"/>
  <c r="R22" i="7"/>
  <c r="Z22" i="7" s="1"/>
  <c r="R106" i="7"/>
  <c r="Z106" i="7" s="1"/>
  <c r="R142" i="7"/>
  <c r="Z142" i="7" s="1"/>
  <c r="R11" i="7"/>
  <c r="Z11" i="7" s="1"/>
  <c r="R102" i="7"/>
  <c r="Z102" i="7" s="1"/>
  <c r="R71" i="7"/>
  <c r="Z71" i="7" s="1"/>
  <c r="R32" i="7"/>
  <c r="Z32" i="7" s="1"/>
  <c r="R100" i="7"/>
  <c r="Z100" i="7" s="1"/>
  <c r="R143" i="7"/>
  <c r="Z143" i="7" s="1"/>
  <c r="R149" i="7"/>
  <c r="Z149" i="7" s="1"/>
  <c r="R53" i="7"/>
  <c r="Z53" i="7" s="1"/>
  <c r="R45" i="7"/>
  <c r="Z45" i="7" s="1"/>
  <c r="R17" i="7"/>
  <c r="Z17" i="7" s="1"/>
  <c r="R118" i="7"/>
  <c r="Z118" i="7" s="1"/>
  <c r="R113" i="7"/>
  <c r="Z113" i="7" s="1"/>
  <c r="R77" i="7"/>
  <c r="Z77" i="7" s="1"/>
  <c r="R86" i="7"/>
  <c r="Z86" i="7" s="1"/>
  <c r="R25" i="7"/>
  <c r="Z25" i="7" s="1"/>
  <c r="R88" i="7"/>
  <c r="Z88" i="7" s="1"/>
  <c r="R148" i="7"/>
  <c r="Z148" i="7" s="1"/>
  <c r="R96" i="7"/>
  <c r="Z96" i="7" s="1"/>
  <c r="R5" i="7"/>
  <c r="Z5" i="7" s="1"/>
  <c r="R155" i="7"/>
  <c r="Z155" i="7" s="1"/>
  <c r="R18" i="7"/>
  <c r="Z18" i="7" s="1"/>
  <c r="R169" i="7"/>
  <c r="Z169" i="7" s="1"/>
  <c r="R12" i="7"/>
  <c r="Z12" i="7" s="1"/>
  <c r="R6" i="7"/>
  <c r="Z6" i="7" s="1"/>
  <c r="R173" i="7"/>
  <c r="Z173" i="7" s="1"/>
  <c r="R165" i="7"/>
  <c r="Z165" i="7" s="1"/>
  <c r="R160" i="7"/>
  <c r="Z160" i="7" s="1"/>
  <c r="R54" i="7"/>
  <c r="Z54" i="7" s="1"/>
  <c r="R104" i="7"/>
  <c r="Z104" i="7" s="1"/>
  <c r="R139" i="7"/>
  <c r="Z139" i="7" s="1"/>
  <c r="R171" i="7"/>
  <c r="Z171" i="7" s="1"/>
  <c r="R76" i="7"/>
  <c r="Z76" i="7" s="1"/>
  <c r="R162" i="7"/>
  <c r="Z162" i="7" s="1"/>
  <c r="R174" i="7"/>
  <c r="Z174" i="7" s="1"/>
  <c r="R130" i="7"/>
  <c r="Z130" i="7" s="1"/>
  <c r="R47" i="7"/>
  <c r="Z47" i="7" s="1"/>
  <c r="R74" i="7"/>
  <c r="Z74" i="7" s="1"/>
  <c r="R137" i="7"/>
  <c r="Z137" i="7" s="1"/>
  <c r="R40" i="7"/>
  <c r="Z40" i="7" s="1"/>
  <c r="R15" i="7"/>
  <c r="Z15" i="7" s="1"/>
  <c r="R131" i="7"/>
  <c r="Z131" i="7" s="1"/>
  <c r="R36" i="7"/>
  <c r="Z36" i="7" s="1"/>
  <c r="R181" i="7"/>
  <c r="Z181" i="7" s="1"/>
  <c r="R136" i="7"/>
  <c r="Z136" i="7" s="1"/>
  <c r="R87" i="7"/>
  <c r="Z87" i="7" s="1"/>
  <c r="R13" i="7"/>
  <c r="Z13" i="7" s="1"/>
  <c r="R120" i="7"/>
  <c r="Z120" i="7" s="1"/>
  <c r="R134" i="7"/>
  <c r="Z134" i="7" s="1"/>
  <c r="R41" i="7"/>
  <c r="Z41" i="7" s="1"/>
  <c r="R125" i="7"/>
  <c r="Z125" i="7" s="1"/>
  <c r="R93" i="7"/>
  <c r="Z93" i="7" s="1"/>
  <c r="R117" i="7"/>
  <c r="Z117" i="7" s="1"/>
  <c r="R10" i="7"/>
  <c r="Z10" i="7" s="1"/>
  <c r="R159" i="7"/>
  <c r="Z159" i="7" s="1"/>
  <c r="R110" i="7"/>
  <c r="Z110" i="7" s="1"/>
  <c r="R145" i="7"/>
  <c r="Z145" i="7" s="1"/>
  <c r="R121" i="7"/>
  <c r="Z121" i="7" s="1"/>
  <c r="R21" i="7"/>
  <c r="Z21" i="7" s="1"/>
  <c r="R105" i="7"/>
  <c r="Z105" i="7" s="1"/>
  <c r="R168" i="7"/>
  <c r="Z168" i="7" s="1"/>
  <c r="R83" i="7"/>
  <c r="Z83" i="7" s="1"/>
  <c r="R65" i="7"/>
  <c r="Z65" i="7" s="1"/>
  <c r="R126" i="7"/>
  <c r="Z126" i="7" s="1"/>
  <c r="R119" i="7"/>
  <c r="Z119" i="7" s="1"/>
  <c r="R144" i="7"/>
  <c r="Z144" i="7" s="1"/>
  <c r="R73" i="7"/>
  <c r="Z73" i="7" s="1"/>
  <c r="R153" i="7"/>
  <c r="Z153" i="7" s="1"/>
  <c r="R56" i="7"/>
  <c r="Z56" i="7" s="1"/>
  <c r="R19" i="7"/>
  <c r="Z19" i="7" s="1"/>
  <c r="R42" i="7"/>
  <c r="Z42" i="7" s="1"/>
  <c r="R166" i="7"/>
  <c r="Z166" i="7" s="1"/>
  <c r="R48" i="7"/>
  <c r="Z48" i="7" s="1"/>
  <c r="R158" i="7"/>
  <c r="Z158" i="7" s="1"/>
  <c r="R167" i="7"/>
  <c r="Z167" i="7" s="1"/>
  <c r="R39" i="7"/>
  <c r="Z39" i="7" s="1"/>
  <c r="S94" i="7"/>
  <c r="AA94" i="7" s="1"/>
  <c r="S80" i="7"/>
  <c r="AA80" i="7" s="1"/>
  <c r="S154" i="7"/>
  <c r="AA154" i="7" s="1"/>
  <c r="S159" i="7"/>
  <c r="AA159" i="7" s="1"/>
  <c r="S23" i="7"/>
  <c r="AA23" i="7" s="1"/>
  <c r="S114" i="7"/>
  <c r="AA114" i="7" s="1"/>
  <c r="S53" i="7"/>
  <c r="AA53" i="7" s="1"/>
  <c r="S115" i="7"/>
  <c r="AA115" i="7" s="1"/>
  <c r="S8" i="7"/>
  <c r="AA8" i="7" s="1"/>
  <c r="S40" i="7"/>
  <c r="AA40" i="7" s="1"/>
  <c r="S13" i="7"/>
  <c r="AA13" i="7" s="1"/>
  <c r="S108" i="7"/>
  <c r="AA108" i="7" s="1"/>
  <c r="S95" i="7"/>
  <c r="AA95" i="7" s="1"/>
  <c r="S10" i="7"/>
  <c r="AA10" i="7" s="1"/>
  <c r="S177" i="7"/>
  <c r="AA177" i="7" s="1"/>
  <c r="S173" i="7"/>
  <c r="AA173" i="7" s="1"/>
  <c r="S103" i="7"/>
  <c r="AA103" i="7" s="1"/>
  <c r="S58" i="7"/>
  <c r="AA58" i="7" s="1"/>
  <c r="S167" i="7"/>
  <c r="AA167" i="7" s="1"/>
  <c r="S156" i="7"/>
  <c r="AA156" i="7" s="1"/>
  <c r="S71" i="7"/>
  <c r="AA71" i="7" s="1"/>
  <c r="S89" i="7"/>
  <c r="AA89" i="7" s="1"/>
  <c r="S50" i="7"/>
  <c r="AA50" i="7" s="1"/>
  <c r="S19" i="7"/>
  <c r="AA19" i="7" s="1"/>
  <c r="S105" i="7"/>
  <c r="AA105" i="7" s="1"/>
  <c r="S37" i="7"/>
  <c r="AA37" i="7" s="1"/>
  <c r="S160" i="7"/>
  <c r="AA160" i="7" s="1"/>
  <c r="S55" i="7"/>
  <c r="AA55" i="7" s="1"/>
  <c r="S166" i="7"/>
  <c r="AA166" i="7" s="1"/>
  <c r="S140" i="7"/>
  <c r="AA140" i="7" s="1"/>
  <c r="S47" i="7"/>
  <c r="AA47" i="7" s="1"/>
  <c r="S179" i="7"/>
  <c r="AA179" i="7" s="1"/>
  <c r="S69" i="7"/>
  <c r="AA69" i="7" s="1"/>
  <c r="S107" i="7"/>
  <c r="AA107" i="7" s="1"/>
  <c r="S32" i="7"/>
  <c r="AA32" i="7" s="1"/>
  <c r="S151" i="7"/>
  <c r="AA151" i="7" s="1"/>
  <c r="S35" i="7"/>
  <c r="AA35" i="7" s="1"/>
  <c r="S36" i="7"/>
  <c r="AA36" i="7" s="1"/>
  <c r="S44" i="7"/>
  <c r="AA44" i="7" s="1"/>
  <c r="S127" i="7"/>
  <c r="AA127" i="7" s="1"/>
  <c r="S153" i="7"/>
  <c r="AA153" i="7" s="1"/>
  <c r="S122" i="7"/>
  <c r="AA122" i="7" s="1"/>
  <c r="S61" i="7"/>
  <c r="AA61" i="7" s="1"/>
  <c r="S102" i="7"/>
  <c r="AA102" i="7" s="1"/>
  <c r="S175" i="7"/>
  <c r="AA175" i="7" s="1"/>
  <c r="S124" i="7"/>
  <c r="AA124" i="7" s="1"/>
  <c r="S164" i="7"/>
  <c r="AA164" i="7" s="1"/>
  <c r="S181" i="7"/>
  <c r="AA181" i="7" s="1"/>
  <c r="S142" i="7"/>
  <c r="AA142" i="7" s="1"/>
  <c r="S119" i="7"/>
  <c r="AA119" i="7" s="1"/>
  <c r="S49" i="7"/>
  <c r="AA49" i="7" s="1"/>
  <c r="S25" i="7"/>
  <c r="AA25" i="7" s="1"/>
  <c r="S152" i="7"/>
  <c r="AA152" i="7" s="1"/>
  <c r="S138" i="7"/>
  <c r="AA138" i="7" s="1"/>
  <c r="S42" i="7"/>
  <c r="AA42" i="7" s="1"/>
  <c r="S146" i="7"/>
  <c r="AA146" i="7" s="1"/>
  <c r="S120" i="7"/>
  <c r="AA120" i="7" s="1"/>
  <c r="S137" i="7"/>
  <c r="AA137" i="7" s="1"/>
  <c r="S109" i="7"/>
  <c r="AA109" i="7" s="1"/>
  <c r="S90" i="7"/>
  <c r="AA90" i="7" s="1"/>
  <c r="S121" i="7"/>
  <c r="AA121" i="7" s="1"/>
  <c r="S62" i="7"/>
  <c r="AA62" i="7" s="1"/>
  <c r="S81" i="7"/>
  <c r="AA81" i="7" s="1"/>
  <c r="S98" i="7"/>
  <c r="AA98" i="7" s="1"/>
  <c r="S22" i="7"/>
  <c r="AA22" i="7" s="1"/>
  <c r="S43" i="7"/>
  <c r="AA43" i="7" s="1"/>
  <c r="S21" i="7"/>
  <c r="AA21" i="7" s="1"/>
  <c r="S113" i="7"/>
  <c r="AA113" i="7" s="1"/>
  <c r="S99" i="7"/>
  <c r="AA99" i="7" s="1"/>
  <c r="S7" i="7"/>
  <c r="AA7" i="7" s="1"/>
  <c r="S88" i="7"/>
  <c r="AA88" i="7" s="1"/>
  <c r="S93" i="7"/>
  <c r="AA93" i="7" s="1"/>
  <c r="S38" i="7"/>
  <c r="AA38" i="7" s="1"/>
  <c r="S135" i="7"/>
  <c r="AA135" i="7" s="1"/>
  <c r="S51" i="7"/>
  <c r="AA51" i="7" s="1"/>
  <c r="S132" i="7"/>
  <c r="AA132" i="7" s="1"/>
  <c r="S176" i="7"/>
  <c r="AA176" i="7" s="1"/>
  <c r="S34" i="7"/>
  <c r="AA34" i="7" s="1"/>
  <c r="S85" i="7"/>
  <c r="AA85" i="7" s="1"/>
  <c r="S125" i="7"/>
  <c r="AA125" i="7" s="1"/>
  <c r="S74" i="7"/>
  <c r="AA74" i="7" s="1"/>
  <c r="S150" i="7"/>
  <c r="AA150" i="7" s="1"/>
  <c r="S158" i="7"/>
  <c r="AA158" i="7" s="1"/>
  <c r="S110" i="7"/>
  <c r="AA110" i="7" s="1"/>
  <c r="S9" i="7"/>
  <c r="AA9" i="7" s="1"/>
  <c r="S148" i="7"/>
  <c r="AA148" i="7" s="1"/>
  <c r="S131" i="7"/>
  <c r="AA131" i="7" s="1"/>
  <c r="S126" i="7"/>
  <c r="AA126" i="7" s="1"/>
  <c r="S111" i="7"/>
  <c r="AA111" i="7" s="1"/>
  <c r="S83" i="7"/>
  <c r="AA83" i="7" s="1"/>
  <c r="S157" i="7"/>
  <c r="AA157" i="7" s="1"/>
  <c r="S174" i="7"/>
  <c r="AA174" i="7" s="1"/>
  <c r="S104" i="7"/>
  <c r="AA104" i="7" s="1"/>
  <c r="S91" i="7"/>
  <c r="AA91" i="7" s="1"/>
  <c r="S106" i="7"/>
  <c r="AA106" i="7" s="1"/>
  <c r="S67" i="7"/>
  <c r="AA67" i="7" s="1"/>
  <c r="S116" i="7"/>
  <c r="AA116" i="7" s="1"/>
  <c r="S31" i="7"/>
  <c r="AA31" i="7" s="1"/>
  <c r="S54" i="7"/>
  <c r="AA54" i="7" s="1"/>
  <c r="S117" i="7"/>
  <c r="AA117" i="7" s="1"/>
  <c r="S130" i="7"/>
  <c r="AA130" i="7" s="1"/>
  <c r="S64" i="7"/>
  <c r="AA64" i="7" s="1"/>
  <c r="S147" i="7"/>
  <c r="AA147" i="7" s="1"/>
  <c r="S171" i="7"/>
  <c r="AA171" i="7" s="1"/>
  <c r="S77" i="7"/>
  <c r="AA77" i="7" s="1"/>
  <c r="S170" i="7"/>
  <c r="AA170" i="7" s="1"/>
  <c r="S144" i="7"/>
  <c r="AA144" i="7" s="1"/>
  <c r="S169" i="7"/>
  <c r="AA169" i="7" s="1"/>
  <c r="S112" i="7"/>
  <c r="AA112" i="7" s="1"/>
  <c r="S68" i="7"/>
  <c r="AA68" i="7" s="1"/>
  <c r="S79" i="7"/>
  <c r="AA79" i="7" s="1"/>
  <c r="S86" i="7"/>
  <c r="AA86" i="7" s="1"/>
  <c r="S66" i="7"/>
  <c r="AA66" i="7" s="1"/>
  <c r="S139" i="7"/>
  <c r="AA139" i="7" s="1"/>
  <c r="S101" i="7"/>
  <c r="AA101" i="7" s="1"/>
  <c r="S97" i="7"/>
  <c r="AA97" i="7" s="1"/>
  <c r="S129" i="7"/>
  <c r="AA129" i="7" s="1"/>
  <c r="S48" i="7"/>
  <c r="AA48" i="7" s="1"/>
  <c r="S84" i="7"/>
  <c r="AA84" i="7" s="1"/>
  <c r="S27" i="7"/>
  <c r="AA27" i="7" s="1"/>
  <c r="S168" i="7"/>
  <c r="AA168" i="7" s="1"/>
  <c r="S24" i="7"/>
  <c r="AA24" i="7" s="1"/>
  <c r="S60" i="7"/>
  <c r="AA60" i="7" s="1"/>
  <c r="S12" i="7"/>
  <c r="AA12" i="7" s="1"/>
  <c r="S29" i="7"/>
  <c r="AA29" i="7" s="1"/>
  <c r="S72" i="7"/>
  <c r="AA72" i="7" s="1"/>
  <c r="S123" i="7"/>
  <c r="AA123" i="7" s="1"/>
  <c r="S133" i="7"/>
  <c r="AA133" i="7" s="1"/>
  <c r="S52" i="7"/>
  <c r="AA52" i="7" s="1"/>
  <c r="S26" i="7"/>
  <c r="AA26" i="7" s="1"/>
  <c r="S30" i="7"/>
  <c r="AA30" i="7" s="1"/>
  <c r="S56" i="7"/>
  <c r="AA56" i="7" s="1"/>
  <c r="S100" i="7"/>
  <c r="AA100" i="7" s="1"/>
  <c r="S128" i="7"/>
  <c r="AA128" i="7" s="1"/>
  <c r="S180" i="7"/>
  <c r="AA180" i="7" s="1"/>
  <c r="S57" i="7"/>
  <c r="AA57" i="7" s="1"/>
  <c r="S11" i="7"/>
  <c r="AA11" i="7" s="1"/>
  <c r="S20" i="7"/>
  <c r="AA20" i="7" s="1"/>
  <c r="S16" i="7"/>
  <c r="AA16" i="7" s="1"/>
  <c r="S163" i="7"/>
  <c r="AA163" i="7" s="1"/>
  <c r="S39" i="7"/>
  <c r="AA39" i="7" s="1"/>
  <c r="S73" i="7"/>
  <c r="AA73" i="7" s="1"/>
  <c r="S134" i="7"/>
  <c r="AA134" i="7" s="1"/>
  <c r="S145" i="7"/>
  <c r="AA145" i="7" s="1"/>
  <c r="S15" i="7"/>
  <c r="AA15" i="7" s="1"/>
  <c r="S18" i="7"/>
  <c r="AA18" i="7" s="1"/>
  <c r="S136" i="7"/>
  <c r="AA136" i="7" s="1"/>
  <c r="S46" i="7"/>
  <c r="AA46" i="7" s="1"/>
  <c r="S118" i="7"/>
  <c r="AA118" i="7" s="1"/>
  <c r="S41" i="7"/>
  <c r="AA41" i="7" s="1"/>
  <c r="S87" i="7"/>
  <c r="AA87" i="7" s="1"/>
  <c r="S65" i="7"/>
  <c r="AA65" i="7" s="1"/>
  <c r="S143" i="7"/>
  <c r="AA143" i="7" s="1"/>
  <c r="S6" i="7"/>
  <c r="AA6" i="7" s="1"/>
  <c r="S172" i="7"/>
  <c r="AA172" i="7" s="1"/>
  <c r="S76" i="7"/>
  <c r="AA76" i="7" s="1"/>
  <c r="S161" i="7"/>
  <c r="AA161" i="7" s="1"/>
  <c r="S162" i="7"/>
  <c r="AA162" i="7" s="1"/>
  <c r="S149" i="7"/>
  <c r="AA149" i="7" s="1"/>
  <c r="S92" i="7"/>
  <c r="AA92" i="7" s="1"/>
  <c r="S5" i="7"/>
  <c r="AA5" i="7" s="1"/>
  <c r="S75" i="7"/>
  <c r="AA75" i="7" s="1"/>
  <c r="S59" i="7"/>
  <c r="AA59" i="7" s="1"/>
  <c r="S96" i="7"/>
  <c r="AA96" i="7" s="1"/>
  <c r="S78" i="7"/>
  <c r="AA78" i="7" s="1"/>
  <c r="S63" i="7"/>
  <c r="AA63" i="7" s="1"/>
  <c r="S14" i="7"/>
  <c r="AA14" i="7" s="1"/>
  <c r="S70" i="7"/>
  <c r="AA70" i="7" s="1"/>
  <c r="S45" i="7"/>
  <c r="AA45" i="7" s="1"/>
  <c r="S28" i="7"/>
  <c r="AA28" i="7" s="1"/>
  <c r="S33" i="7"/>
  <c r="AA33" i="7" s="1"/>
  <c r="S165" i="7"/>
  <c r="AA165" i="7" s="1"/>
  <c r="S178" i="7"/>
  <c r="AA178" i="7" s="1"/>
  <c r="S82" i="7"/>
  <c r="AA82" i="7" s="1"/>
  <c r="S155" i="7"/>
  <c r="AA155" i="7" s="1"/>
  <c r="S17" i="7"/>
  <c r="AA17" i="7" s="1"/>
  <c r="S141" i="7"/>
  <c r="AA141" i="7" s="1"/>
  <c r="R103" i="7"/>
  <c r="Z103" i="7" s="1"/>
  <c r="AL56" i="7"/>
  <c r="R16" i="7"/>
  <c r="Z16" i="7" s="1"/>
  <c r="R95" i="7"/>
  <c r="Z95" i="7" s="1"/>
  <c r="R51" i="7"/>
  <c r="Z51" i="7" s="1"/>
  <c r="R147" i="7"/>
  <c r="Z147" i="7" s="1"/>
  <c r="R38" i="7"/>
  <c r="Z38" i="7" s="1"/>
  <c r="R52" i="7"/>
  <c r="Z52" i="7" s="1"/>
  <c r="R178" i="7"/>
  <c r="Z178" i="7" s="1"/>
  <c r="R81" i="7"/>
  <c r="Z81" i="7" s="1"/>
  <c r="R156" i="7"/>
  <c r="Z156" i="7" s="1"/>
  <c r="R151" i="7"/>
  <c r="Z151" i="7" s="1"/>
  <c r="R46" i="7"/>
  <c r="Z46" i="7" s="1"/>
  <c r="R28" i="7"/>
  <c r="Z28" i="7" s="1"/>
  <c r="R27" i="7"/>
  <c r="Z27" i="7" s="1"/>
  <c r="R9" i="7"/>
  <c r="Z9" i="7" s="1"/>
  <c r="R157" i="7"/>
  <c r="Z157" i="7" s="1"/>
  <c r="R30" i="7"/>
  <c r="Z30" i="7" s="1"/>
  <c r="R14" i="7"/>
  <c r="Z14" i="7" s="1"/>
  <c r="R164" i="7"/>
  <c r="Z164" i="7" s="1"/>
  <c r="R67" i="7"/>
  <c r="Z67" i="7" s="1"/>
  <c r="R140" i="7"/>
  <c r="Z140" i="7" s="1"/>
  <c r="R152" i="7"/>
  <c r="Z152" i="7" s="1"/>
  <c r="R179" i="7"/>
  <c r="Z179" i="7" s="1"/>
  <c r="R111" i="7"/>
  <c r="Z111" i="7" s="1"/>
  <c r="R62" i="7"/>
  <c r="Z62" i="7" s="1"/>
  <c r="R80" i="7"/>
  <c r="Z80" i="7" s="1"/>
  <c r="R172" i="7"/>
  <c r="Z172" i="7" s="1"/>
  <c r="AL57" i="7"/>
  <c r="G66" i="2"/>
  <c r="F49" i="2"/>
  <c r="BH52" i="7" l="1"/>
  <c r="BH54" i="7"/>
  <c r="BH56" i="7"/>
  <c r="BH58" i="7"/>
  <c r="BH60" i="7"/>
  <c r="BH62" i="7"/>
  <c r="BH64" i="7"/>
  <c r="BH66" i="7"/>
  <c r="BH68" i="7"/>
  <c r="BH70" i="7"/>
  <c r="BH72" i="7"/>
  <c r="BH74" i="7"/>
  <c r="BH76" i="7"/>
  <c r="BH78" i="7"/>
  <c r="BH80" i="7"/>
  <c r="BH82" i="7"/>
  <c r="BH84" i="7"/>
  <c r="BH86" i="7"/>
  <c r="BH88" i="7"/>
  <c r="BH90" i="7"/>
  <c r="BH92" i="7"/>
  <c r="BH94" i="7"/>
  <c r="BH96" i="7"/>
  <c r="BH98" i="7"/>
  <c r="BH100" i="7"/>
  <c r="BH102" i="7"/>
  <c r="BH104" i="7"/>
  <c r="BH106" i="7"/>
  <c r="BH108" i="7"/>
  <c r="BH110" i="7"/>
  <c r="BH112" i="7"/>
  <c r="BH114" i="7"/>
  <c r="BH116" i="7"/>
  <c r="BH118" i="7"/>
  <c r="BH120" i="7"/>
  <c r="BH122" i="7"/>
  <c r="BH124" i="7"/>
  <c r="BH126" i="7"/>
  <c r="BH128" i="7"/>
  <c r="BH130" i="7"/>
  <c r="BH132" i="7"/>
  <c r="BH134" i="7"/>
  <c r="BH51" i="7"/>
  <c r="BH53" i="7"/>
  <c r="BH55" i="7"/>
  <c r="BH57" i="7"/>
  <c r="BH59" i="7"/>
  <c r="BH61" i="7"/>
  <c r="BH63" i="7"/>
  <c r="BH65" i="7"/>
  <c r="BH67" i="7"/>
  <c r="BH69" i="7"/>
  <c r="BH71" i="7"/>
  <c r="BH73" i="7"/>
  <c r="BH75" i="7"/>
  <c r="BH77" i="7"/>
  <c r="BH79" i="7"/>
  <c r="BH81" i="7"/>
  <c r="BH83" i="7"/>
  <c r="BH85" i="7"/>
  <c r="BH87" i="7"/>
  <c r="BH89" i="7"/>
  <c r="BH91" i="7"/>
  <c r="BH93" i="7"/>
  <c r="BH95" i="7"/>
  <c r="BH97" i="7"/>
  <c r="BH99" i="7"/>
  <c r="BH101" i="7"/>
  <c r="BH103" i="7"/>
  <c r="BH105" i="7"/>
  <c r="BH107" i="7"/>
  <c r="BH109" i="7"/>
  <c r="BH111" i="7"/>
  <c r="BH113" i="7"/>
  <c r="BH115" i="7"/>
  <c r="BH117" i="7"/>
  <c r="BH119" i="7"/>
  <c r="BH121" i="7"/>
  <c r="BH123" i="7"/>
  <c r="BH125" i="7"/>
  <c r="BH127" i="7"/>
  <c r="BH129" i="7"/>
  <c r="BH131" i="7"/>
  <c r="BH133" i="7"/>
  <c r="BH9" i="7"/>
  <c r="BH10" i="7"/>
  <c r="BH7" i="7"/>
  <c r="BH15" i="7"/>
  <c r="BH14" i="7"/>
  <c r="BH24" i="7"/>
  <c r="BH18" i="7"/>
  <c r="BH22" i="7"/>
  <c r="BH20" i="7"/>
  <c r="BH23" i="7"/>
  <c r="BH21" i="7"/>
  <c r="BH16" i="7"/>
  <c r="BH19" i="7"/>
  <c r="BH17" i="7"/>
  <c r="BH8" i="7"/>
  <c r="BH13" i="7"/>
  <c r="BH6" i="7"/>
  <c r="BH28" i="7"/>
  <c r="BH27" i="7"/>
  <c r="BH26" i="7"/>
  <c r="BH25" i="7"/>
  <c r="BH36" i="7"/>
  <c r="BH32" i="7"/>
  <c r="BH45" i="7"/>
  <c r="BH42" i="7"/>
  <c r="BH38" i="7"/>
  <c r="BH12" i="7"/>
  <c r="BH29" i="7"/>
  <c r="BH34" i="7"/>
  <c r="BH35" i="7"/>
  <c r="BH41" i="7"/>
  <c r="BH50" i="7"/>
  <c r="BH44" i="7"/>
  <c r="BH33" i="7"/>
  <c r="BH39" i="7"/>
  <c r="BH48" i="7"/>
  <c r="BH37" i="7"/>
  <c r="BH43" i="7"/>
  <c r="BH46" i="7"/>
  <c r="BH31" i="7"/>
  <c r="BH49" i="7"/>
  <c r="BH47" i="7"/>
  <c r="BH40" i="7"/>
  <c r="BH30" i="7"/>
  <c r="BH11" i="7"/>
  <c r="BG52" i="7"/>
  <c r="BG54" i="7"/>
  <c r="BG56" i="7"/>
  <c r="BG58" i="7"/>
  <c r="BG60" i="7"/>
  <c r="BG62" i="7"/>
  <c r="BG64" i="7"/>
  <c r="BG66" i="7"/>
  <c r="BG68" i="7"/>
  <c r="BG70" i="7"/>
  <c r="BG72" i="7"/>
  <c r="BG74" i="7"/>
  <c r="BG76" i="7"/>
  <c r="BG78" i="7"/>
  <c r="BG80" i="7"/>
  <c r="BG82" i="7"/>
  <c r="BG84" i="7"/>
  <c r="BG86" i="7"/>
  <c r="BG88" i="7"/>
  <c r="BG90" i="7"/>
  <c r="BG92" i="7"/>
  <c r="BG94" i="7"/>
  <c r="BG96" i="7"/>
  <c r="BG98" i="7"/>
  <c r="BG100" i="7"/>
  <c r="BG102" i="7"/>
  <c r="BG104" i="7"/>
  <c r="BG106" i="7"/>
  <c r="BG108" i="7"/>
  <c r="BG110" i="7"/>
  <c r="BG112" i="7"/>
  <c r="BG114" i="7"/>
  <c r="BG116" i="7"/>
  <c r="BG118" i="7"/>
  <c r="BG120" i="7"/>
  <c r="BG122" i="7"/>
  <c r="BG124" i="7"/>
  <c r="BG126" i="7"/>
  <c r="BG128" i="7"/>
  <c r="BG130" i="7"/>
  <c r="BG132" i="7"/>
  <c r="BG134" i="7"/>
  <c r="BG51" i="7"/>
  <c r="BG53" i="7"/>
  <c r="BG55" i="7"/>
  <c r="BG57" i="7"/>
  <c r="BG59" i="7"/>
  <c r="BG61" i="7"/>
  <c r="BG63" i="7"/>
  <c r="BG65" i="7"/>
  <c r="BG67" i="7"/>
  <c r="BG69" i="7"/>
  <c r="BG71" i="7"/>
  <c r="BG73" i="7"/>
  <c r="BG75" i="7"/>
  <c r="BG77" i="7"/>
  <c r="BG79" i="7"/>
  <c r="BG81" i="7"/>
  <c r="BG83" i="7"/>
  <c r="BG85" i="7"/>
  <c r="BG87" i="7"/>
  <c r="BG89" i="7"/>
  <c r="BG91" i="7"/>
  <c r="BG93" i="7"/>
  <c r="BG95" i="7"/>
  <c r="BG97" i="7"/>
  <c r="BG99" i="7"/>
  <c r="BG101" i="7"/>
  <c r="BG103" i="7"/>
  <c r="BG105" i="7"/>
  <c r="BG107" i="7"/>
  <c r="BG109" i="7"/>
  <c r="BG111" i="7"/>
  <c r="BG113" i="7"/>
  <c r="BG115" i="7"/>
  <c r="BG117" i="7"/>
  <c r="BG119" i="7"/>
  <c r="BG121" i="7"/>
  <c r="BG123" i="7"/>
  <c r="BG125" i="7"/>
  <c r="BG127" i="7"/>
  <c r="BG129" i="7"/>
  <c r="BG131" i="7"/>
  <c r="BG133" i="7"/>
  <c r="BG14" i="7"/>
  <c r="BG22" i="7"/>
  <c r="BG16" i="7"/>
  <c r="BG23" i="7"/>
  <c r="BG17" i="7"/>
  <c r="BG24" i="7"/>
  <c r="BG21" i="7"/>
  <c r="BG6" i="7"/>
  <c r="BG15" i="7"/>
  <c r="BG18" i="7"/>
  <c r="BG13" i="7"/>
  <c r="BG7" i="7"/>
  <c r="BG19" i="7"/>
  <c r="BG8" i="7"/>
  <c r="BG20" i="7"/>
  <c r="BG9" i="7"/>
  <c r="BG10" i="7"/>
  <c r="BG28" i="7"/>
  <c r="BG27" i="7"/>
  <c r="BG26" i="7"/>
  <c r="BG25" i="7"/>
  <c r="BG32" i="7"/>
  <c r="BG45" i="7"/>
  <c r="BG42" i="7"/>
  <c r="BG38" i="7"/>
  <c r="BG12" i="7"/>
  <c r="BG29" i="7"/>
  <c r="BG34" i="7"/>
  <c r="BG35" i="7"/>
  <c r="BG41" i="7"/>
  <c r="BG50" i="7"/>
  <c r="BG44" i="7"/>
  <c r="BG33" i="7"/>
  <c r="BG39" i="7"/>
  <c r="BG36" i="7"/>
  <c r="BG48" i="7"/>
  <c r="BG37" i="7"/>
  <c r="BG31" i="7"/>
  <c r="BG49" i="7"/>
  <c r="BG47" i="7"/>
  <c r="BG40" i="7"/>
  <c r="BG30" i="7"/>
  <c r="BG11" i="7"/>
  <c r="BG43" i="7"/>
  <c r="BG46" i="7"/>
  <c r="AL3" i="7"/>
  <c r="V106" i="7" s="1"/>
  <c r="AD106" i="7" s="1"/>
  <c r="BI5" i="7"/>
  <c r="BG5" i="7"/>
  <c r="BH5" i="7"/>
  <c r="H66" i="2"/>
  <c r="G49" i="2"/>
  <c r="V104" i="7" l="1"/>
  <c r="AD104" i="7" s="1"/>
  <c r="V160" i="7"/>
  <c r="AD160" i="7" s="1"/>
  <c r="V89" i="7"/>
  <c r="AD89" i="7" s="1"/>
  <c r="V62" i="7"/>
  <c r="AD62" i="7" s="1"/>
  <c r="V75" i="7"/>
  <c r="AD75" i="7" s="1"/>
  <c r="V69" i="7"/>
  <c r="AD69" i="7" s="1"/>
  <c r="V51" i="7"/>
  <c r="AD51" i="7" s="1"/>
  <c r="V19" i="7"/>
  <c r="AD19" i="7" s="1"/>
  <c r="V114" i="7"/>
  <c r="AD114" i="7" s="1"/>
  <c r="V60" i="7"/>
  <c r="AD60" i="7" s="1"/>
  <c r="V138" i="7"/>
  <c r="AD138" i="7" s="1"/>
  <c r="V159" i="7"/>
  <c r="AD159" i="7" s="1"/>
  <c r="V59" i="7"/>
  <c r="AD59" i="7" s="1"/>
  <c r="V130" i="7"/>
  <c r="AD130" i="7" s="1"/>
  <c r="V71" i="7"/>
  <c r="AD71" i="7" s="1"/>
  <c r="V172" i="7"/>
  <c r="AD172" i="7" s="1"/>
  <c r="V21" i="7"/>
  <c r="AD21" i="7" s="1"/>
  <c r="V169" i="7"/>
  <c r="AD169" i="7" s="1"/>
  <c r="V46" i="7"/>
  <c r="AD46" i="7" s="1"/>
  <c r="V127" i="7"/>
  <c r="AD127" i="7" s="1"/>
  <c r="V12" i="7"/>
  <c r="AD12" i="7" s="1"/>
  <c r="V64" i="7"/>
  <c r="AD64" i="7" s="1"/>
  <c r="V123" i="7"/>
  <c r="AD123" i="7" s="1"/>
  <c r="V164" i="7"/>
  <c r="AD164" i="7" s="1"/>
  <c r="V85" i="7"/>
  <c r="AD85" i="7" s="1"/>
  <c r="V80" i="7"/>
  <c r="AD80" i="7" s="1"/>
  <c r="V112" i="7"/>
  <c r="AD112" i="7" s="1"/>
  <c r="V111" i="7"/>
  <c r="AD111" i="7" s="1"/>
  <c r="V108" i="7"/>
  <c r="AD108" i="7" s="1"/>
  <c r="V74" i="7"/>
  <c r="AD74" i="7" s="1"/>
  <c r="V146" i="7"/>
  <c r="AD146" i="7" s="1"/>
  <c r="V8" i="7"/>
  <c r="AD8" i="7" s="1"/>
  <c r="V10" i="7"/>
  <c r="AD10" i="7" s="1"/>
  <c r="V76" i="7"/>
  <c r="AD76" i="7" s="1"/>
  <c r="V135" i="7"/>
  <c r="AD135" i="7" s="1"/>
  <c r="V49" i="7"/>
  <c r="AD49" i="7" s="1"/>
  <c r="V48" i="7"/>
  <c r="AD48" i="7" s="1"/>
  <c r="V170" i="7"/>
  <c r="AD170" i="7" s="1"/>
  <c r="V109" i="7"/>
  <c r="AD109" i="7" s="1"/>
  <c r="V173" i="7"/>
  <c r="AD173" i="7" s="1"/>
  <c r="V30" i="7"/>
  <c r="AD30" i="7" s="1"/>
  <c r="V113" i="7"/>
  <c r="AD113" i="7" s="1"/>
  <c r="V158" i="7"/>
  <c r="AD158" i="7" s="1"/>
  <c r="V20" i="7"/>
  <c r="AD20" i="7" s="1"/>
  <c r="V87" i="7"/>
  <c r="AD87" i="7" s="1"/>
  <c r="V43" i="7"/>
  <c r="AD43" i="7" s="1"/>
  <c r="V166" i="7"/>
  <c r="AD166" i="7" s="1"/>
  <c r="V139" i="7"/>
  <c r="AD139" i="7" s="1"/>
  <c r="V156" i="7"/>
  <c r="AD156" i="7" s="1"/>
  <c r="V22" i="7"/>
  <c r="AD22" i="7" s="1"/>
  <c r="V86" i="7"/>
  <c r="AD86" i="7" s="1"/>
  <c r="V14" i="7"/>
  <c r="AD14" i="7" s="1"/>
  <c r="V53" i="7"/>
  <c r="AD53" i="7" s="1"/>
  <c r="V120" i="7"/>
  <c r="AD120" i="7" s="1"/>
  <c r="V176" i="7"/>
  <c r="AD176" i="7" s="1"/>
  <c r="V137" i="7"/>
  <c r="AD137" i="7" s="1"/>
  <c r="V97" i="7"/>
  <c r="AD97" i="7" s="1"/>
  <c r="V180" i="7"/>
  <c r="AD180" i="7" s="1"/>
  <c r="V117" i="7"/>
  <c r="AD117" i="7" s="1"/>
  <c r="V40" i="7"/>
  <c r="AD40" i="7" s="1"/>
  <c r="V38" i="7"/>
  <c r="AD38" i="7" s="1"/>
  <c r="V174" i="7"/>
  <c r="AD174" i="7" s="1"/>
  <c r="V25" i="7"/>
  <c r="AD25" i="7" s="1"/>
  <c r="V126" i="7"/>
  <c r="AD126" i="7" s="1"/>
  <c r="V153" i="7"/>
  <c r="AD153" i="7" s="1"/>
  <c r="V41" i="7"/>
  <c r="AD41" i="7" s="1"/>
  <c r="V63" i="7"/>
  <c r="AD63" i="7" s="1"/>
  <c r="V145" i="7"/>
  <c r="AD145" i="7" s="1"/>
  <c r="V9" i="7"/>
  <c r="AD9" i="7" s="1"/>
  <c r="V65" i="7"/>
  <c r="AD65" i="7" s="1"/>
  <c r="V52" i="7"/>
  <c r="AD52" i="7" s="1"/>
  <c r="V83" i="7"/>
  <c r="AD83" i="7" s="1"/>
  <c r="V47" i="7"/>
  <c r="AD47" i="7" s="1"/>
  <c r="V157" i="7"/>
  <c r="AD157" i="7" s="1"/>
  <c r="V28" i="7"/>
  <c r="AD28" i="7" s="1"/>
  <c r="V73" i="7"/>
  <c r="AD73" i="7" s="1"/>
  <c r="V115" i="7"/>
  <c r="AD115" i="7" s="1"/>
  <c r="V42" i="7"/>
  <c r="AD42" i="7" s="1"/>
  <c r="V107" i="7"/>
  <c r="AD107" i="7" s="1"/>
  <c r="V131" i="7"/>
  <c r="AD131" i="7" s="1"/>
  <c r="V178" i="7"/>
  <c r="AD178" i="7" s="1"/>
  <c r="V133" i="7"/>
  <c r="AD133" i="7" s="1"/>
  <c r="V154" i="7"/>
  <c r="AD154" i="7" s="1"/>
  <c r="V81" i="7"/>
  <c r="AD81" i="7" s="1"/>
  <c r="V31" i="7"/>
  <c r="AD31" i="7" s="1"/>
  <c r="V66" i="7"/>
  <c r="AD66" i="7" s="1"/>
  <c r="V6" i="7"/>
  <c r="AD6" i="7" s="1"/>
  <c r="V144" i="7"/>
  <c r="AD144" i="7" s="1"/>
  <c r="V44" i="7"/>
  <c r="AD44" i="7" s="1"/>
  <c r="V70" i="7"/>
  <c r="AD70" i="7" s="1"/>
  <c r="V33" i="7"/>
  <c r="AD33" i="7" s="1"/>
  <c r="V150" i="7"/>
  <c r="AD150" i="7" s="1"/>
  <c r="V90" i="7"/>
  <c r="AD90" i="7" s="1"/>
  <c r="V27" i="7"/>
  <c r="AD27" i="7" s="1"/>
  <c r="V151" i="7"/>
  <c r="AD151" i="7" s="1"/>
  <c r="V29" i="7"/>
  <c r="AD29" i="7" s="1"/>
  <c r="V61" i="7"/>
  <c r="AD61" i="7" s="1"/>
  <c r="V105" i="7"/>
  <c r="AD105" i="7" s="1"/>
  <c r="V39" i="7"/>
  <c r="AD39" i="7" s="1"/>
  <c r="V162" i="7"/>
  <c r="AD162" i="7" s="1"/>
  <c r="V168" i="7"/>
  <c r="AD168" i="7" s="1"/>
  <c r="V143" i="7"/>
  <c r="AD143" i="7" s="1"/>
  <c r="V121" i="7"/>
  <c r="AD121" i="7" s="1"/>
  <c r="V58" i="7"/>
  <c r="AD58" i="7" s="1"/>
  <c r="V77" i="7"/>
  <c r="AD77" i="7" s="1"/>
  <c r="V11" i="7"/>
  <c r="AD11" i="7" s="1"/>
  <c r="V5" i="7"/>
  <c r="AD5" i="7" s="1"/>
  <c r="BK5" i="7" s="1"/>
  <c r="V94" i="7"/>
  <c r="AD94" i="7" s="1"/>
  <c r="V45" i="7"/>
  <c r="AD45" i="7" s="1"/>
  <c r="V24" i="7"/>
  <c r="AD24" i="7" s="1"/>
  <c r="V116" i="7"/>
  <c r="AD116" i="7" s="1"/>
  <c r="V15" i="7"/>
  <c r="AD15" i="7" s="1"/>
  <c r="V149" i="7"/>
  <c r="AD149" i="7" s="1"/>
  <c r="V35" i="7"/>
  <c r="AD35" i="7" s="1"/>
  <c r="V99" i="7"/>
  <c r="AD99" i="7" s="1"/>
  <c r="V119" i="7"/>
  <c r="AD119" i="7" s="1"/>
  <c r="V13" i="7"/>
  <c r="AD13" i="7" s="1"/>
  <c r="V161" i="7"/>
  <c r="AD161" i="7" s="1"/>
  <c r="V142" i="7"/>
  <c r="AD142" i="7" s="1"/>
  <c r="V82" i="7"/>
  <c r="AD82" i="7" s="1"/>
  <c r="V155" i="7"/>
  <c r="AD155" i="7" s="1"/>
  <c r="V56" i="7"/>
  <c r="AD56" i="7" s="1"/>
  <c r="V148" i="7"/>
  <c r="AD148" i="7" s="1"/>
  <c r="V177" i="7"/>
  <c r="AD177" i="7" s="1"/>
  <c r="V57" i="7"/>
  <c r="AD57" i="7" s="1"/>
  <c r="V163" i="7"/>
  <c r="AD163" i="7" s="1"/>
  <c r="V102" i="7"/>
  <c r="AD102" i="7" s="1"/>
  <c r="V50" i="7"/>
  <c r="AD50" i="7" s="1"/>
  <c r="V129" i="7"/>
  <c r="AD129" i="7" s="1"/>
  <c r="V128" i="7"/>
  <c r="AD128" i="7" s="1"/>
  <c r="V55" i="7"/>
  <c r="AD55" i="7" s="1"/>
  <c r="V98" i="7"/>
  <c r="AD98" i="7" s="1"/>
  <c r="V18" i="7"/>
  <c r="AD18" i="7" s="1"/>
  <c r="V101" i="7"/>
  <c r="AD101" i="7" s="1"/>
  <c r="V95" i="7"/>
  <c r="AD95" i="7" s="1"/>
  <c r="V36" i="7"/>
  <c r="AD36" i="7" s="1"/>
  <c r="V79" i="7"/>
  <c r="AD79" i="7" s="1"/>
  <c r="V152" i="7"/>
  <c r="AD152" i="7" s="1"/>
  <c r="V67" i="7"/>
  <c r="AD67" i="7" s="1"/>
  <c r="V23" i="7"/>
  <c r="AD23" i="7" s="1"/>
  <c r="V88" i="7"/>
  <c r="AD88" i="7" s="1"/>
  <c r="V54" i="7"/>
  <c r="AD54" i="7" s="1"/>
  <c r="V16" i="7"/>
  <c r="AD16" i="7" s="1"/>
  <c r="V179" i="7"/>
  <c r="AD179" i="7" s="1"/>
  <c r="V122" i="7"/>
  <c r="AD122" i="7" s="1"/>
  <c r="V100" i="7"/>
  <c r="AD100" i="7" s="1"/>
  <c r="V118" i="7"/>
  <c r="AD118" i="7" s="1"/>
  <c r="V68" i="7"/>
  <c r="AD68" i="7" s="1"/>
  <c r="V167" i="7"/>
  <c r="AD167" i="7" s="1"/>
  <c r="V175" i="7"/>
  <c r="AD175" i="7" s="1"/>
  <c r="V93" i="7"/>
  <c r="AD93" i="7" s="1"/>
  <c r="V136" i="7"/>
  <c r="AD136" i="7" s="1"/>
  <c r="V110" i="7"/>
  <c r="AD110" i="7" s="1"/>
  <c r="V181" i="7"/>
  <c r="AD181" i="7" s="1"/>
  <c r="V17" i="7"/>
  <c r="AD17" i="7" s="1"/>
  <c r="V141" i="7"/>
  <c r="AD141" i="7" s="1"/>
  <c r="V124" i="7"/>
  <c r="AD124" i="7" s="1"/>
  <c r="V134" i="7"/>
  <c r="AD134" i="7" s="1"/>
  <c r="V147" i="7"/>
  <c r="AD147" i="7" s="1"/>
  <c r="V37" i="7"/>
  <c r="AD37" i="7" s="1"/>
  <c r="V7" i="7"/>
  <c r="AD7" i="7" s="1"/>
  <c r="V125" i="7"/>
  <c r="AD125" i="7" s="1"/>
  <c r="V171" i="7"/>
  <c r="AD171" i="7" s="1"/>
  <c r="V34" i="7"/>
  <c r="AD34" i="7" s="1"/>
  <c r="V165" i="7"/>
  <c r="AD165" i="7" s="1"/>
  <c r="V26" i="7"/>
  <c r="AD26" i="7" s="1"/>
  <c r="V91" i="7"/>
  <c r="AD91" i="7" s="1"/>
  <c r="V96" i="7"/>
  <c r="AD96" i="7" s="1"/>
  <c r="V78" i="7"/>
  <c r="AD78" i="7" s="1"/>
  <c r="V72" i="7"/>
  <c r="AD72" i="7" s="1"/>
  <c r="V103" i="7"/>
  <c r="AD103" i="7" s="1"/>
  <c r="V92" i="7"/>
  <c r="AD92" i="7" s="1"/>
  <c r="V132" i="7"/>
  <c r="AD132" i="7" s="1"/>
  <c r="V84" i="7"/>
  <c r="AD84" i="7" s="1"/>
  <c r="V32" i="7"/>
  <c r="AD32" i="7" s="1"/>
  <c r="V140" i="7"/>
  <c r="AD140" i="7" s="1"/>
  <c r="I66" i="2"/>
  <c r="H49" i="2"/>
  <c r="BK15" i="7" l="1"/>
  <c r="BK59" i="7"/>
  <c r="BK71" i="7"/>
  <c r="BK99" i="7"/>
  <c r="BK117" i="7"/>
  <c r="BK69" i="7"/>
  <c r="BK93" i="7"/>
  <c r="BK123" i="7"/>
  <c r="BK85" i="7"/>
  <c r="BK125" i="7"/>
  <c r="BK57" i="7"/>
  <c r="BK75" i="7"/>
  <c r="BK91" i="7"/>
  <c r="BK109" i="7"/>
  <c r="BK52" i="7"/>
  <c r="BK54" i="7"/>
  <c r="BK56" i="7"/>
  <c r="BK58" i="7"/>
  <c r="BK60" i="7"/>
  <c r="BK62" i="7"/>
  <c r="BK64" i="7"/>
  <c r="BK66" i="7"/>
  <c r="BK68" i="7"/>
  <c r="BK70" i="7"/>
  <c r="BK72" i="7"/>
  <c r="BK74" i="7"/>
  <c r="BK76" i="7"/>
  <c r="BK78" i="7"/>
  <c r="BK80" i="7"/>
  <c r="BK82" i="7"/>
  <c r="BK84" i="7"/>
  <c r="BK86" i="7"/>
  <c r="BK88" i="7"/>
  <c r="BK90" i="7"/>
  <c r="BK92" i="7"/>
  <c r="BK94" i="7"/>
  <c r="BK96" i="7"/>
  <c r="BK98" i="7"/>
  <c r="BK100" i="7"/>
  <c r="BK102" i="7"/>
  <c r="BK104" i="7"/>
  <c r="BK106" i="7"/>
  <c r="BK108" i="7"/>
  <c r="BK110" i="7"/>
  <c r="BK112" i="7"/>
  <c r="BK114" i="7"/>
  <c r="BK116" i="7"/>
  <c r="BK118" i="7"/>
  <c r="BK120" i="7"/>
  <c r="BK122" i="7"/>
  <c r="BK124" i="7"/>
  <c r="BK126" i="7"/>
  <c r="BK128" i="7"/>
  <c r="BK130" i="7"/>
  <c r="BK132" i="7"/>
  <c r="BK134" i="7"/>
  <c r="BK13" i="7"/>
  <c r="BK51" i="7"/>
  <c r="BK63" i="7"/>
  <c r="BK81" i="7"/>
  <c r="BK97" i="7"/>
  <c r="BK113" i="7"/>
  <c r="BK131" i="7"/>
  <c r="BK73" i="7"/>
  <c r="BK107" i="7"/>
  <c r="BK23" i="7"/>
  <c r="BK95" i="7"/>
  <c r="BK127" i="7"/>
  <c r="BK53" i="7"/>
  <c r="BK67" i="7"/>
  <c r="BK79" i="7"/>
  <c r="BK89" i="7"/>
  <c r="BK103" i="7"/>
  <c r="BK115" i="7"/>
  <c r="BK133" i="7"/>
  <c r="BK19" i="7"/>
  <c r="BK121" i="7"/>
  <c r="BK7" i="7"/>
  <c r="BK61" i="7"/>
  <c r="BK83" i="7"/>
  <c r="BK101" i="7"/>
  <c r="BK111" i="7"/>
  <c r="BK129" i="7"/>
  <c r="BK17" i="7"/>
  <c r="BK55" i="7"/>
  <c r="BK65" i="7"/>
  <c r="BK77" i="7"/>
  <c r="BK87" i="7"/>
  <c r="BK105" i="7"/>
  <c r="BK119" i="7"/>
  <c r="BK24" i="7"/>
  <c r="BK10" i="7"/>
  <c r="BK22" i="7"/>
  <c r="BK6" i="7"/>
  <c r="BK20" i="7"/>
  <c r="BK18" i="7"/>
  <c r="BK16" i="7"/>
  <c r="BK9" i="7"/>
  <c r="BK14" i="7"/>
  <c r="BK21" i="7"/>
  <c r="BK8" i="7"/>
  <c r="BK27" i="7"/>
  <c r="BK28" i="7"/>
  <c r="BK25" i="7"/>
  <c r="BK26" i="7"/>
  <c r="BK43" i="7"/>
  <c r="BK40" i="7"/>
  <c r="BK29" i="7"/>
  <c r="BK30" i="7"/>
  <c r="BK35" i="7"/>
  <c r="BK11" i="7"/>
  <c r="BK46" i="7"/>
  <c r="BK36" i="7"/>
  <c r="BK32" i="7"/>
  <c r="BK45" i="7"/>
  <c r="BK39" i="7"/>
  <c r="BK42" i="7"/>
  <c r="BK38" i="7"/>
  <c r="BK12" i="7"/>
  <c r="BK34" i="7"/>
  <c r="BK37" i="7"/>
  <c r="BK33" i="7"/>
  <c r="BK49" i="7"/>
  <c r="BK47" i="7"/>
  <c r="BK41" i="7"/>
  <c r="BK50" i="7"/>
  <c r="BK44" i="7"/>
  <c r="BK31" i="7"/>
  <c r="BK48" i="7"/>
  <c r="J66" i="2"/>
  <c r="I49" i="2"/>
  <c r="J49" i="2" l="1"/>
  <c r="K66" i="2"/>
  <c r="K49" i="2" l="1"/>
  <c r="L66" i="2"/>
  <c r="L49" i="2" s="1"/>
  <c r="C67" i="2"/>
  <c r="D67" i="2" l="1"/>
  <c r="C50" i="2"/>
  <c r="E67" i="2" l="1"/>
  <c r="D50" i="2"/>
  <c r="F67" i="2" l="1"/>
  <c r="E50" i="2"/>
  <c r="G67" i="2" l="1"/>
  <c r="F50" i="2"/>
  <c r="H67" i="2" l="1"/>
  <c r="G50" i="2"/>
  <c r="H50" i="2" l="1"/>
  <c r="I67" i="2"/>
  <c r="J67" i="2" l="1"/>
  <c r="I50" i="2"/>
  <c r="J50" i="2" l="1"/>
  <c r="K67" i="2"/>
  <c r="L67" i="2" l="1"/>
  <c r="L50" i="2" s="1"/>
  <c r="K50" i="2"/>
  <c r="C68" i="2"/>
  <c r="C51" i="2" l="1"/>
  <c r="D68" i="2"/>
  <c r="E68" i="2" l="1"/>
  <c r="D51" i="2"/>
  <c r="E51" i="2" l="1"/>
  <c r="F68" i="2"/>
  <c r="F51" i="2" l="1"/>
  <c r="G68" i="2"/>
  <c r="G51" i="2" l="1"/>
  <c r="H68" i="2"/>
  <c r="H51" i="2" l="1"/>
  <c r="I68" i="2"/>
  <c r="I51" i="2" l="1"/>
  <c r="J68" i="2"/>
  <c r="K68" i="2" l="1"/>
  <c r="J51" i="2"/>
  <c r="K51" i="2" l="1"/>
  <c r="L68" i="2"/>
  <c r="L51" i="2" l="1"/>
  <c r="C69" i="2"/>
  <c r="D69" i="2" l="1"/>
  <c r="C52" i="2"/>
  <c r="D52" i="2" l="1"/>
  <c r="E69" i="2"/>
  <c r="E52" i="2" l="1"/>
  <c r="F69" i="2"/>
  <c r="F52" i="2" l="1"/>
  <c r="G69" i="2"/>
  <c r="G52" i="2" l="1"/>
  <c r="H69" i="2"/>
  <c r="H52" i="2" l="1"/>
  <c r="I69" i="2"/>
  <c r="J69" i="2" l="1"/>
  <c r="I52" i="2"/>
  <c r="J52" i="2" l="1"/>
  <c r="K69" i="2"/>
  <c r="L69" i="2" l="1"/>
  <c r="K52" i="2"/>
  <c r="L52" i="2" l="1"/>
  <c r="C70" i="2"/>
  <c r="D70" i="2" l="1"/>
  <c r="C53" i="2"/>
  <c r="E70" i="2" l="1"/>
  <c r="D53" i="2"/>
  <c r="E53" i="2" l="1"/>
  <c r="F70" i="2"/>
  <c r="G70" i="2" l="1"/>
  <c r="F53" i="2"/>
  <c r="G53" i="2" l="1"/>
  <c r="H70" i="2"/>
  <c r="I70" i="2" l="1"/>
  <c r="H53" i="2"/>
  <c r="I53" i="2" l="1"/>
  <c r="J70" i="2"/>
  <c r="K70" i="2" l="1"/>
  <c r="J53" i="2"/>
  <c r="L70" i="2" l="1"/>
  <c r="L53" i="2" s="1"/>
  <c r="K53" i="2"/>
  <c r="C71" i="2"/>
  <c r="D71" i="2" l="1"/>
  <c r="C54" i="2"/>
  <c r="E71" i="2" l="1"/>
  <c r="D54" i="2"/>
  <c r="F71" i="2" l="1"/>
  <c r="E54" i="2"/>
  <c r="G71" i="2" l="1"/>
  <c r="F54" i="2"/>
  <c r="H71" i="2" l="1"/>
  <c r="G54" i="2"/>
  <c r="H54" i="2" l="1"/>
  <c r="I71" i="2"/>
  <c r="J71" i="2" l="1"/>
  <c r="I54" i="2"/>
  <c r="K71" i="2" l="1"/>
  <c r="J54" i="2"/>
  <c r="L71" i="2" l="1"/>
  <c r="L54" i="2" s="1"/>
  <c r="K54" i="2"/>
  <c r="C72" i="2"/>
  <c r="C55" i="2" l="1"/>
  <c r="D72" i="2"/>
  <c r="D55" i="2" l="1"/>
  <c r="E72" i="2"/>
  <c r="E55" i="2" l="1"/>
  <c r="F72" i="2"/>
  <c r="G72" i="2" l="1"/>
  <c r="F55" i="2"/>
  <c r="G55" i="2" l="1"/>
  <c r="H72" i="2"/>
  <c r="I72" i="2" l="1"/>
  <c r="H55" i="2"/>
  <c r="J72" i="2" l="1"/>
  <c r="I55" i="2"/>
  <c r="J55" i="2" l="1"/>
  <c r="K72" i="2"/>
  <c r="K55" i="2" l="1"/>
  <c r="L72" i="2"/>
  <c r="L55" i="2" l="1"/>
  <c r="C73" i="2"/>
  <c r="C56" i="2" l="1"/>
  <c r="D73" i="2"/>
  <c r="D56" i="2" l="1"/>
  <c r="E73" i="2"/>
  <c r="E56" i="2" l="1"/>
  <c r="F73" i="2"/>
  <c r="F56" i="2" l="1"/>
  <c r="G73" i="2"/>
  <c r="H73" i="2" l="1"/>
  <c r="G56" i="2"/>
  <c r="I73" i="2" l="1"/>
  <c r="H56" i="2"/>
  <c r="I56" i="2" l="1"/>
  <c r="J73" i="2"/>
  <c r="K73" i="2" l="1"/>
  <c r="J56" i="2"/>
  <c r="L73" i="2" l="1"/>
  <c r="L56" i="2" s="1"/>
  <c r="K56" i="2"/>
</calcChain>
</file>

<file path=xl/sharedStrings.xml><?xml version="1.0" encoding="utf-8"?>
<sst xmlns="http://schemas.openxmlformats.org/spreadsheetml/2006/main" count="6477" uniqueCount="1467">
  <si>
    <t xml:space="preserve">K11_stream </t>
  </si>
  <si>
    <t>K11_basin</t>
  </si>
  <si>
    <t>idomain</t>
  </si>
  <si>
    <t>dif</t>
  </si>
  <si>
    <t>ET</t>
  </si>
  <si>
    <t>sfr-p01.sfr.obs.csv</t>
  </si>
  <si>
    <t>SRT</t>
  </si>
  <si>
    <t>z</t>
  </si>
  <si>
    <t>y</t>
  </si>
  <si>
    <t>x</t>
  </si>
  <si>
    <t>-</t>
  </si>
  <si>
    <t>K_str</t>
  </si>
  <si>
    <t>order</t>
  </si>
  <si>
    <t>/</t>
  </si>
  <si>
    <t>...</t>
  </si>
  <si>
    <t>time</t>
  </si>
  <si>
    <t>R01_STAGE</t>
  </si>
  <si>
    <t>R02_STAGE</t>
  </si>
  <si>
    <t>R03_STAGE</t>
  </si>
  <si>
    <t>R04_STAGE</t>
  </si>
  <si>
    <t>R01_FLOW</t>
  </si>
  <si>
    <t>R02_FLOW</t>
  </si>
  <si>
    <t>R03_FLOW</t>
  </si>
  <si>
    <t>R04_FLOW</t>
  </si>
  <si>
    <t>i</t>
  </si>
  <si>
    <t>j</t>
  </si>
  <si>
    <t>Q</t>
  </si>
  <si>
    <t>Width</t>
  </si>
  <si>
    <t>H</t>
  </si>
  <si>
    <t>Roughness</t>
  </si>
  <si>
    <t>UPTO</t>
  </si>
  <si>
    <t>Q ...</t>
  </si>
  <si>
    <t>inflow</t>
  </si>
  <si>
    <t>diversion</t>
  </si>
  <si>
    <t>status</t>
  </si>
  <si>
    <t>simple</t>
  </si>
  <si>
    <t>stage</t>
  </si>
  <si>
    <t>Top</t>
  </si>
  <si>
    <t>Surf</t>
  </si>
  <si>
    <t>Bot</t>
  </si>
  <si>
    <t>manu</t>
  </si>
  <si>
    <t>xy</t>
  </si>
  <si>
    <t>Cont</t>
  </si>
  <si>
    <t>W</t>
  </si>
  <si>
    <t>r01_stage</t>
  </si>
  <si>
    <t>r02_stage</t>
  </si>
  <si>
    <t>r03_stage</t>
  </si>
  <si>
    <t>r04_stage</t>
  </si>
  <si>
    <t>r01_flow</t>
  </si>
  <si>
    <t>downstream-flow</t>
  </si>
  <si>
    <t>r02_flow</t>
  </si>
  <si>
    <t>r03_flow</t>
  </si>
  <si>
    <t>r04_flow</t>
  </si>
  <si>
    <t>a5_uzf_pakdata.csv</t>
  </si>
  <si>
    <t>a3_sfr_pakdata.csv</t>
  </si>
  <si>
    <t>a4_sfr_conn.csv</t>
  </si>
  <si>
    <t>a1_tdis_ds</t>
  </si>
  <si>
    <t>MVR  __ MOVE...</t>
  </si>
  <si>
    <t>STR</t>
  </si>
  <si>
    <t>c1_uzf_pakdata.csv</t>
  </si>
  <si>
    <t>uzfcells</t>
  </si>
  <si>
    <t>c2_sfr_pakdata</t>
  </si>
  <si>
    <t>a6_extwc.csv</t>
  </si>
  <si>
    <t>a2_wel_spd</t>
  </si>
  <si>
    <t>a8</t>
  </si>
  <si>
    <t>Not discussed</t>
  </si>
  <si>
    <t>ag</t>
  </si>
  <si>
    <t>S</t>
  </si>
  <si>
    <t>a7_finf</t>
  </si>
  <si>
    <t>c5</t>
  </si>
  <si>
    <t>atotim</t>
  </si>
  <si>
    <t>aEXTIN</t>
  </si>
  <si>
    <t>aINFLOW</t>
  </si>
  <si>
    <t>aFROMMVR</t>
  </si>
  <si>
    <t>aGWF</t>
  </si>
  <si>
    <t>aOUTFLOW</t>
  </si>
  <si>
    <t>aEXTOUT</t>
  </si>
  <si>
    <t>aTOMVR</t>
  </si>
  <si>
    <t>aLAK1_STAGE</t>
  </si>
  <si>
    <t>aLAK2_STAGE</t>
  </si>
  <si>
    <t>aLAK1_TO-MVR</t>
  </si>
  <si>
    <t>aLAK1_FROM-MVR</t>
  </si>
  <si>
    <t>aLAK2_TO-MVR</t>
  </si>
  <si>
    <t>aLAK2_FROM-MVR</t>
  </si>
  <si>
    <t>b0</t>
  </si>
  <si>
    <t>b1</t>
  </si>
  <si>
    <t>b2</t>
  </si>
  <si>
    <t>a0</t>
  </si>
  <si>
    <t>a1</t>
  </si>
  <si>
    <t>a2</t>
  </si>
  <si>
    <t>a3</t>
  </si>
  <si>
    <t>a4</t>
  </si>
  <si>
    <t>a5</t>
  </si>
  <si>
    <t>a6</t>
  </si>
  <si>
    <t>a7</t>
  </si>
  <si>
    <t>a9</t>
  </si>
  <si>
    <t>a10</t>
  </si>
  <si>
    <t>a11</t>
  </si>
  <si>
    <t>Starting H</t>
  </si>
  <si>
    <t>('SFR-1', 22, 'LAK-1', 0, 'FACTOR', 1.0)</t>
  </si>
  <si>
    <t>(0, 0, 0)</t>
  </si>
  <si>
    <t>('LAK-1', 0, 'SFR-1', 23, 'FACTOR', 1.0)</t>
  </si>
  <si>
    <t>(0, 0, 1)</t>
  </si>
  <si>
    <t>(0, 1, 1)</t>
  </si>
  <si>
    <t>('SFR-1', 28, 'LAK-1', 1, 'FACTOR', 1.0)</t>
  </si>
  <si>
    <t>(0, 1, 0)</t>
  </si>
  <si>
    <t>(0, 2, 2)</t>
  </si>
  <si>
    <t>('LAK-1', 1, 'SFR-1', 29, 'FACTOR', 1.0)</t>
  </si>
  <si>
    <t>(0, 2, 3)</t>
  </si>
  <si>
    <t>('UZF-1', 0, 'SFR-1', 0, 'FACTOR', 1.0)</t>
  </si>
  <si>
    <t>(0, 1, 2)</t>
  </si>
  <si>
    <t>(0, 3, 4)</t>
  </si>
  <si>
    <t>('UZF-1', 1, 'SFR-1', 1, 'FACTOR', 1.0)</t>
  </si>
  <si>
    <t>(0, 1, 5)</t>
  </si>
  <si>
    <t>(0, 4, 5)</t>
  </si>
  <si>
    <t>('UZF-1', 2, 'SFR-1', 1, 'FACTOR', 1.0)</t>
  </si>
  <si>
    <t>(0, 1, 6)</t>
  </si>
  <si>
    <t>(0, 5, 5)</t>
  </si>
  <si>
    <t>('UZF-1', 3, 'SFR-1', 1, 'FACTOR', 1.0)</t>
  </si>
  <si>
    <t>(0, 1, 7)</t>
  </si>
  <si>
    <t>(0, 6, 5)</t>
  </si>
  <si>
    <t>('UZF-1', 4, 'SFR-1', 2, 'FACTOR', 1.0)</t>
  </si>
  <si>
    <t>(0, 2, 1)</t>
  </si>
  <si>
    <t>(0, 7, 5)</t>
  </si>
  <si>
    <t>('UZF-1', 5, 'SFR-1', 10, 'FACTOR', 1.0)</t>
  </si>
  <si>
    <t>(0, 2, 4)</t>
  </si>
  <si>
    <t>('UZF-1', 6, 'SFR-1', 11, 'FACTOR', 1.0)</t>
  </si>
  <si>
    <t>(0, 2, 5)</t>
  </si>
  <si>
    <t>('UZF-1', 7, 'SFR-1', 11, 'FACTOR', 1.0)</t>
  </si>
  <si>
    <t>(0, 2, 6)</t>
  </si>
  <si>
    <t>('UZF-1', 8, 'SFR-1', 1, 'FACTOR', 1.0)</t>
  </si>
  <si>
    <t>(0, 3, 7)</t>
  </si>
  <si>
    <t>('UZF-1', 9, 'SFR-1', 2, 'FACTOR', 1.0)</t>
  </si>
  <si>
    <t>(0, 4, 7)</t>
  </si>
  <si>
    <t>('UZF-1', 10, 'SFR-1', 3, 'FACTOR', 1.0)</t>
  </si>
  <si>
    <t>(0, 2, 7)</t>
  </si>
  <si>
    <t>(0, 5, 7)</t>
  </si>
  <si>
    <t>('UZF-1', 11, 'SFR-1', 9, 'FACTOR', 1.0)</t>
  </si>
  <si>
    <t>(0, 3, 0)</t>
  </si>
  <si>
    <t>(0, 4, 9)</t>
  </si>
  <si>
    <t>('UZF-1', 12, 'SFR-1', 10, 'FACTOR', 1.0)</t>
  </si>
  <si>
    <t>Cels (m)</t>
  </si>
  <si>
    <t>Km</t>
  </si>
  <si>
    <t>ft</t>
  </si>
  <si>
    <t>(0, 3, 1)</t>
  </si>
  <si>
    <t>(0, 4, 8)</t>
  </si>
  <si>
    <t>('UZF-1', 13, 'SFR-1', 11, 'FACTOR', 1.0)</t>
  </si>
  <si>
    <t>ncol</t>
  </si>
  <si>
    <t>delc</t>
  </si>
  <si>
    <t>(0, 3, 2)</t>
  </si>
  <si>
    <t>('UZF-1', 14, 'SFR-1', 12, 'FACTOR', 1.0)</t>
  </si>
  <si>
    <t>nrow</t>
  </si>
  <si>
    <t>delr</t>
  </si>
  <si>
    <t>(0, 3, 3)</t>
  </si>
  <si>
    <t>('UZF-1', 15, 'LAK-1', 1, 'FACTOR', 1.0)</t>
  </si>
  <si>
    <t>nlay</t>
  </si>
  <si>
    <t>delv</t>
  </si>
  <si>
    <t>91.44m</t>
  </si>
  <si>
    <t>91.4m</t>
  </si>
  <si>
    <t>(0, 6, 6)</t>
  </si>
  <si>
    <t>('UZF-1', 16, 'LAK-1', 1, 'FACTOR', 1.0)</t>
  </si>
  <si>
    <t>(0, 3, 5)</t>
  </si>
  <si>
    <t>(0, 7, 6)</t>
  </si>
  <si>
    <t>('UZF-1', 17, 'SFR-1', 2, 'FACTOR', 1.0)</t>
  </si>
  <si>
    <t>(0, 3, 6)</t>
  </si>
  <si>
    <t>('UZF-1', 18, 'SFR-1', 3, 'FACTOR', 1.0)</t>
  </si>
  <si>
    <t>(0, 8, 5)</t>
  </si>
  <si>
    <t>('UZF-1', 19, 'SFR-1', 4, 'FACTOR', 1.0)</t>
  </si>
  <si>
    <t>(0, 3, 8)</t>
  </si>
  <si>
    <t>(0, 11, 6)</t>
  </si>
  <si>
    <t>('UZF-1', 20, 'SFR-1', 5, 'FACTOR', 1.0)</t>
  </si>
  <si>
    <t>(0, 4, 0)</t>
  </si>
  <si>
    <t>(0, 12, 6)</t>
  </si>
  <si>
    <t>('UZF-1', 21, 'SFR-1', 5, 'FACTOR', 1.0)</t>
  </si>
  <si>
    <t>(0, 4, 1)</t>
  </si>
  <si>
    <t>(0, 13, 8)</t>
  </si>
  <si>
    <t>('UZF-1', 22, 'SFR-1', 12, 'FACTOR', 1.0)</t>
  </si>
  <si>
    <t>(0, 4, 2)</t>
  </si>
  <si>
    <t>(0, 12, 7)</t>
  </si>
  <si>
    <t>('UZF-1', 23, 'SFR-1', 16, 'FACTOR', 1.0)</t>
  </si>
  <si>
    <t>(0, 4, 3)</t>
  </si>
  <si>
    <t>('UZF-1', 24, 'LAK-1', 1, 'FACTOR', 1.0)</t>
  </si>
  <si>
    <t>(0, 4, 4)</t>
  </si>
  <si>
    <t>(0, 12, 5)</t>
  </si>
  <si>
    <t>('UZF-1', 25, 'LAK-1', 1, 'FACTOR', 1.0)</t>
  </si>
  <si>
    <t>(0, 12, 1)</t>
  </si>
  <si>
    <t>('UZF-1', 26, 'LAK-1', 1, 'FACTOR', 1.0)</t>
  </si>
  <si>
    <t>(0, 4, 6)</t>
  </si>
  <si>
    <t>(0, 12, 0)</t>
  </si>
  <si>
    <t>('UZF-1', 27, 'LAK-1', 1, 'FACTOR', 1.0)</t>
  </si>
  <si>
    <t>UZF times</t>
  </si>
  <si>
    <t>b3_uzf_obs_dict.csv</t>
  </si>
  <si>
    <t>('UZF-1', 28, 'SFR-1', 4, 'FACTOR', 1.0)</t>
  </si>
  <si>
    <t>c3_uzf_dat_OUTput</t>
  </si>
  <si>
    <t>('UZF-1', 29, 'SFR-1', 5, 'FACTOR', 1.0)</t>
  </si>
  <si>
    <t>ID26_INFIL</t>
  </si>
  <si>
    <t>ID126_INFIL</t>
  </si>
  <si>
    <t>ID26_DPTH=20</t>
  </si>
  <si>
    <t>ID126_DPTH=51</t>
  </si>
  <si>
    <t>ID26_RCH</t>
  </si>
  <si>
    <t>ID126_RCH</t>
  </si>
  <si>
    <t>ID26_GWET</t>
  </si>
  <si>
    <t>ID126_GWET</t>
  </si>
  <si>
    <t>ID26_UZET</t>
  </si>
  <si>
    <t>ID126_UZET</t>
  </si>
  <si>
    <t>ID26_GWD2MVR</t>
  </si>
  <si>
    <t>ID126_GWD2MVR</t>
  </si>
  <si>
    <t>ID26_REJINF</t>
  </si>
  <si>
    <t>ID126_REJINF</t>
  </si>
  <si>
    <t>time_days</t>
  </si>
  <si>
    <t>('UZF-1', 30, 'SFR-1', 5, 'FACTOR', 1.0)</t>
  </si>
  <si>
    <t>(0, 5, 0)</t>
  </si>
  <si>
    <t>('UZF-1', 31, 'SFR-1', 13, 'FACTOR', 1.0)</t>
  </si>
  <si>
    <t>(0, 5, 1)</t>
  </si>
  <si>
    <t>('UZF-1', 32, 'SFR-1', 16, 'FACTOR', 1.0)</t>
  </si>
  <si>
    <t>(0, 5, 2)</t>
  </si>
  <si>
    <t>('UZF-1', 33, 'SFR-1', 15, 'FACTOR', 1.0)</t>
  </si>
  <si>
    <t>(0, 5, 3)</t>
  </si>
  <si>
    <t>('UZF-1', 34, 'LAK-1', 1, 'FACTOR', 1.0)</t>
  </si>
  <si>
    <t>(0, 5, 4)</t>
  </si>
  <si>
    <t>('UZF-1', 35, 'LAK-1', 1, 'FACTOR', 1.0)</t>
  </si>
  <si>
    <t>('UZF-1', 36, 'LAK-1', 1, 'FACTOR', 1.0)</t>
  </si>
  <si>
    <t>(0, 5, 6)</t>
  </si>
  <si>
    <t>('UZF-1', 37, 'LAK-1', 1, 'FACTOR', 1.0)</t>
  </si>
  <si>
    <t>('UZF-1', 38, 'LAK-1', 1, 'FACTOR', 1.0)</t>
  </si>
  <si>
    <t>(0, 5, 8)</t>
  </si>
  <si>
    <t>('UZF-1', 39, 'SFR-1', 6, 'FACTOR', 1.0)</t>
  </si>
  <si>
    <t>(0, 5, 9)</t>
  </si>
  <si>
    <t>('UZF-1', 40, 'SFR-1', 6, 'FACTOR', 1.0)</t>
  </si>
  <si>
    <t>(0, 6, 0)</t>
  </si>
  <si>
    <t>('UZF-1', 41, 'SFR-1', 18, 'FACTOR', 1.0)</t>
  </si>
  <si>
    <t>(0, 6, 1)</t>
  </si>
  <si>
    <t>('UZF-1', 42, 'SFR-1', 16, 'FACTOR', 1.0)</t>
  </si>
  <si>
    <t>(0, 6, 2)</t>
  </si>
  <si>
    <t>('UZF-1', 43, 'SFR-1', 15, 'FACTOR', 1.0)</t>
  </si>
  <si>
    <t>(0, 6, 3)</t>
  </si>
  <si>
    <t>('UZF-1', 44, 'LAK-1', 1, 'FACTOR', 1.0)</t>
  </si>
  <si>
    <t>(0, 6, 4)</t>
  </si>
  <si>
    <t>('UZF-1', 45, 'LAK-1', 1, 'FACTOR', 1.0)</t>
  </si>
  <si>
    <t>('UZF-1', 46, 'LAK-1', 1, 'FACTOR', 1.0)</t>
  </si>
  <si>
    <t>('UZF-1', 47, 'LAK-1', 1, 'FACTOR', 1.0)</t>
  </si>
  <si>
    <t>(0, 6, 7)</t>
  </si>
  <si>
    <t>?</t>
  </si>
  <si>
    <t>('UZF-1', 48, 'LAK-1', 1, 'FACTOR', 1.0)</t>
  </si>
  <si>
    <t>(0, 6, 8)</t>
  </si>
  <si>
    <t>('UZF-1', 49, 'SFR-1', 7, 'FACTOR', 1.0)</t>
  </si>
  <si>
    <t>(0, 7, 1)</t>
  </si>
  <si>
    <t>c3</t>
  </si>
  <si>
    <t>('UZF-1', 50, 'SFR-1', 19, 'FACTOR', 1.0)</t>
  </si>
  <si>
    <t>(0, 7, 2)</t>
  </si>
  <si>
    <t>('UZF-1', 51, 'SFR-1', 19, 'FACTOR', 1.0)</t>
  </si>
  <si>
    <t>(0, 7, 3)</t>
  </si>
  <si>
    <t>('UZF-1', 52, 'SFR-1', 19, 'FACTOR', 1.0)</t>
  </si>
  <si>
    <t>(0, 7, 4)</t>
  </si>
  <si>
    <t>('UZF-1', 53, 'LAK-1', 1, 'FACTOR', 1.0)</t>
  </si>
  <si>
    <t>('UZF-1', 54, 'LAK-1', 1, 'FACTOR', 1.0)</t>
  </si>
  <si>
    <t>('UZF-1', 55, 'LAK-1', 1, 'FACTOR', 1.0)</t>
  </si>
  <si>
    <t>(0, 7, 7)</t>
  </si>
  <si>
    <t>('UZF-1', 56, 'LAK-1', 1, 'FACTOR', 1.0)</t>
  </si>
  <si>
    <t>(0, 7, 8)</t>
  </si>
  <si>
    <t>('UZF-1', 57, 'SFR-1', 8, 'FACTOR', 1.0)</t>
  </si>
  <si>
    <t>(0, 8, 1)</t>
  </si>
  <si>
    <t>('UZF-1', 58, 'SFR-1', 20, 'FACTOR', 1.0)</t>
  </si>
  <si>
    <t>(0, 8, 2)</t>
  </si>
  <si>
    <t>('UZF-1', 59, 'SFR-1', 20, 'FACTOR', 1.0)</t>
  </si>
  <si>
    <t>(0, 8, 3)</t>
  </si>
  <si>
    <t>('UZF-1', 60, 'SFR-1', 20, 'FACTOR', 1.0)</t>
  </si>
  <si>
    <t>(0, 8, 4)</t>
  </si>
  <si>
    <t>('UZF-1', 61, 'LAK-1', 1, 'FACTOR', 1.0)</t>
  </si>
  <si>
    <t>('UZF-1', 62, 'LAK-1', 1, 'FACTOR', 1.0)</t>
  </si>
  <si>
    <t>(0, 8, 6)</t>
  </si>
  <si>
    <t>('UZF-1', 63, 'LAK-1', 1, 'FACTOR', 1.0)</t>
  </si>
  <si>
    <t>(0, 8, 7)</t>
  </si>
  <si>
    <t>('UZF-1', 64, 'LAK-1', 1, 'FACTOR', 1.0)</t>
  </si>
  <si>
    <t>(0, 8, 8)</t>
  </si>
  <si>
    <t>('UZF-1', 65, 'SFR-1', 22, 'FACTOR', 1.0)</t>
  </si>
  <si>
    <t>(0, 9, 1)</t>
  </si>
  <si>
    <t>('UZF-1', 66, 'LAK-1', 0, 'FACTOR', 1.0)</t>
  </si>
  <si>
    <t>(0, 9, 2)</t>
  </si>
  <si>
    <t>('UZF-1', 67, 'LAK-1', 0, 'FACTOR', 1.0)</t>
  </si>
  <si>
    <t>(0, 9, 3)</t>
  </si>
  <si>
    <t>('UZF-1', 68, 'LAK-1', 0, 'FACTOR', 1.0)</t>
  </si>
  <si>
    <t>(0, 9, 4)</t>
  </si>
  <si>
    <t>('UZF-1', 69, 'LAK-1', 1, 'FACTOR', 1.0)</t>
  </si>
  <si>
    <t>(0, 9, 5)</t>
  </si>
  <si>
    <t>('UZF-1', 70, 'LAK-1', 1, 'FACTOR', 1.0)</t>
  </si>
  <si>
    <t>(0, 9, 8)</t>
  </si>
  <si>
    <t>('UZF-1', 71, 'LAK-1', 1, 'FACTOR', 1.0)</t>
  </si>
  <si>
    <t>(0, 9, 9)</t>
  </si>
  <si>
    <t>('UZF-1', 72, 'LAK-1', 1, 'FACTOR', 1.0)</t>
  </si>
  <si>
    <t>(0, 10, 1)</t>
  </si>
  <si>
    <t>('UZF-1', 73, 'LAK-1', 0, 'FACTOR', 1.0)</t>
  </si>
  <si>
    <t>(0, 10, 5)</t>
  </si>
  <si>
    <t>('UZF-1', 74, 'LAK-1', 0, 'FACTOR', 1.0)</t>
  </si>
  <si>
    <t>(0, 10, 8)</t>
  </si>
  <si>
    <t>('UZF-1', 75, 'LAK-1', 0, 'FACTOR', 1.0)</t>
  </si>
  <si>
    <t>(0, 11, 0)</t>
  </si>
  <si>
    <t>('UZF-1', 76, 'LAK-1', 1, 'FACTOR', 1.0)</t>
  </si>
  <si>
    <t>(0, 11, 1)</t>
  </si>
  <si>
    <t>('UZF-1', 77, 'SFR-1', 8, 'FACTOR', 1.0)</t>
  </si>
  <si>
    <t>(0, 11, 5)</t>
  </si>
  <si>
    <t>('UZF-1', 78, 'LAK-1', 0, 'FACTOR', 1.0)</t>
  </si>
  <si>
    <t>('UZF-1', 79, 'SFR-1', 30, 'FACTOR', 1.0)</t>
  </si>
  <si>
    <t>(0, 11, 7)</t>
  </si>
  <si>
    <t>('UZF-1', 80, 'SFR-1', 29, 'FACTOR', 1.0)</t>
  </si>
  <si>
    <t>(0, 11, 8)</t>
  </si>
  <si>
    <t>('UZF-1', 81, 'SFR-1', 8, 'FACTOR', 1.0)</t>
  </si>
  <si>
    <t>('UZF-1', 82, 'SFR-1', 23, 'FACTOR', 1.0)</t>
  </si>
  <si>
    <t>('UZF-1', 83, 'LAK-1', 0, 'FACTOR', 1.0)</t>
  </si>
  <si>
    <t>('UZF-1', 84, 'LAK-1', 0, 'FACTOR', 1.0)</t>
  </si>
  <si>
    <t>('UZF-1', 85, 'SFR-1', 30, 'FACTOR', 1.0)</t>
  </si>
  <si>
    <t>('UZF-1', 86, 'SFR-1', 29, 'FACTOR', 1.0)</t>
  </si>
  <si>
    <t>(0, 12, 8)</t>
  </si>
  <si>
    <t>('UZF-1', 87, 'SFR-1', 28, 'FACTOR', 1.0)</t>
  </si>
  <si>
    <t>(0, 13, 1)</t>
  </si>
  <si>
    <t>('UZF-1', 88, 'SFR-1', 27, 'FACTOR', 1.0)</t>
  </si>
  <si>
    <t>(0, 13, 5)</t>
  </si>
  <si>
    <t>('UZF-1', 89, 'SFR-1', 26, 'FACTOR', 1.0)</t>
  </si>
  <si>
    <t>(0, 13, 6)</t>
  </si>
  <si>
    <t>('UZF-1', 90, 'SFR-1', 25, 'FACTOR', 1.0)</t>
  </si>
  <si>
    <t>(0, 13, 7)</t>
  </si>
  <si>
    <t>('UZF-1', 91, 'SFR-1', 29, 'FACTOR', 1.0)</t>
  </si>
  <si>
    <t>('UZF-1', 92, 'LAK-1', 1, 'FACTOR', 1.0)</t>
  </si>
  <si>
    <t>(0, 14, 2)</t>
  </si>
  <si>
    <t>('UZF-1', 93, 'SFR-1', 27, 'FACTOR', 1.0)</t>
  </si>
  <si>
    <t>(0, 14, 3)</t>
  </si>
  <si>
    <t>('UZF-1', 94, 'SFR-1', 26, 'FACTOR', 1.0)</t>
  </si>
  <si>
    <t>(0, 14, 4)</t>
  </si>
  <si>
    <t>('UZF-1', 95, 'SFR-1', 25, 'FACTOR', 1.0)</t>
  </si>
  <si>
    <t>(0, 14, 5)</t>
  </si>
  <si>
    <t>('UZF-1', 96, 'LAK-1', 1, 'FACTOR', 1.0)</t>
  </si>
  <si>
    <t>(1, 0, 0)</t>
  </si>
  <si>
    <t>('UZF-1', 97, 'LAK-1', 1, 'FACTOR', 1.0)</t>
  </si>
  <si>
    <t>(1, 0, 1)</t>
  </si>
  <si>
    <t>('UZF-1', 98, 'LAK-1', 1, 'FACTOR', 1.0)</t>
  </si>
  <si>
    <t>(1, 1, 0)</t>
  </si>
  <si>
    <t>('UZF-1', 99, 'LAK-1', 1, 'FACTOR', 1.0)</t>
  </si>
  <si>
    <t>(1, 1, 1)</t>
  </si>
  <si>
    <t>('WEL-1', 0, 'UZF-1', 37, 'FACTOR', 1.0)</t>
  </si>
  <si>
    <t>(1, 1, 2)</t>
  </si>
  <si>
    <t>('WEL-1', 1, 'UZF-1', 38, 'FACTOR', 1.0)</t>
  </si>
  <si>
    <t>(1, 1, 5)</t>
  </si>
  <si>
    <t>('WEL-1', 2, 'UZF-1', 47, 'FACTOR', 1.0)</t>
  </si>
  <si>
    <t>(1, 1, 6)</t>
  </si>
  <si>
    <t>('WEL-1', 3, 'UZF-1', 48, 'FACTOR', 1.0)</t>
  </si>
  <si>
    <t>(1, 1, 7)</t>
  </si>
  <si>
    <t>('WEL-1', 4, 'UZF-1', 55, 'FACTOR', 1.0)</t>
  </si>
  <si>
    <t>(1, 2, 1)</t>
  </si>
  <si>
    <t>('WEL-1', 5, 'UZF-1', 56, 'FACTOR', 1.0)</t>
  </si>
  <si>
    <t>(1, 2, 2)</t>
  </si>
  <si>
    <t>('WEL-1', 6, 'UZF-1', 63, 'FACTOR', 1.0)</t>
  </si>
  <si>
    <t>(1, 2, 3)</t>
  </si>
  <si>
    <t>('WEL-1', 7, 'UZF-1', 64, 'FACTOR', 1.0)</t>
  </si>
  <si>
    <t>(1, 2, 4)</t>
  </si>
  <si>
    <t>('WEL-1', 8, 'UZF-1', 71, 'FACTOR', 1.0)</t>
  </si>
  <si>
    <t>(1, 2, 5)</t>
  </si>
  <si>
    <t>('WEL-1', 9, 'UZF-1', 72, 'FACTOR', 1.0)</t>
  </si>
  <si>
    <t>(1, 2, 6)</t>
  </si>
  <si>
    <t>(1, 2, 7)</t>
  </si>
  <si>
    <t>(1, 3, 0)</t>
  </si>
  <si>
    <t>(1, 3, 1)</t>
  </si>
  <si>
    <t>(1, 3, 2)</t>
  </si>
  <si>
    <t>(1, 3, 3)</t>
  </si>
  <si>
    <t>(1, 3, 4)</t>
  </si>
  <si>
    <t>(1, 3, 5)</t>
  </si>
  <si>
    <t>(1, 3, 6)</t>
  </si>
  <si>
    <t>(1, 3, 7)</t>
  </si>
  <si>
    <t>(1, 3, 8)</t>
  </si>
  <si>
    <t>(1, 4, 0)</t>
  </si>
  <si>
    <t>(1, 4, 1)</t>
  </si>
  <si>
    <t>(1, 4, 2)</t>
  </si>
  <si>
    <t>(1, 4, 3)</t>
  </si>
  <si>
    <t>(1, 4, 4)</t>
  </si>
  <si>
    <t>(1, 4, 5)</t>
  </si>
  <si>
    <t>(1, 4, 6)</t>
  </si>
  <si>
    <t>(1, 4, 7)</t>
  </si>
  <si>
    <t>(1, 4, 8)</t>
  </si>
  <si>
    <t>(1, 4, 9)</t>
  </si>
  <si>
    <t>(1, 5, 0)</t>
  </si>
  <si>
    <t>(1, 5, 1)</t>
  </si>
  <si>
    <t>(1, 5, 2)</t>
  </si>
  <si>
    <t>(1, 5, 3)</t>
  </si>
  <si>
    <t>(1, 5, 4)</t>
  </si>
  <si>
    <t>(1, 5, 5)</t>
  </si>
  <si>
    <t>(1, 5, 6)</t>
  </si>
  <si>
    <t>(1, 5, 7)</t>
  </si>
  <si>
    <t>(1, 5, 8)</t>
  </si>
  <si>
    <t>(1, 5, 9)</t>
  </si>
  <si>
    <t>(1, 6, 0)</t>
  </si>
  <si>
    <t>(1, 6, 1)</t>
  </si>
  <si>
    <t>(1, 6, 2)</t>
  </si>
  <si>
    <t>(1, 6, 3)</t>
  </si>
  <si>
    <t>(1, 6, 4)</t>
  </si>
  <si>
    <t>(1, 6, 5)</t>
  </si>
  <si>
    <t>(1, 6, 6)</t>
  </si>
  <si>
    <t>(1, 6, 7)</t>
  </si>
  <si>
    <t>(1, 6, 8)</t>
  </si>
  <si>
    <t>(1, 7, 1)</t>
  </si>
  <si>
    <t>(1, 7, 2)</t>
  </si>
  <si>
    <t>(1, 7, 3)</t>
  </si>
  <si>
    <t>(1, 7, 4)</t>
  </si>
  <si>
    <t>(1, 7, 5)</t>
  </si>
  <si>
    <t>(1, 7, 6)</t>
  </si>
  <si>
    <t>(1, 7, 7)</t>
  </si>
  <si>
    <t>(1, 7, 8)</t>
  </si>
  <si>
    <t>(1, 8, 1)</t>
  </si>
  <si>
    <t>(1, 8, 2)</t>
  </si>
  <si>
    <t>(1, 8, 3)</t>
  </si>
  <si>
    <t>(1, 8, 4)</t>
  </si>
  <si>
    <t>(1, 8, 5)</t>
  </si>
  <si>
    <t>(1, 8, 6)</t>
  </si>
  <si>
    <t>(1, 8, 7)</t>
  </si>
  <si>
    <t>(1, 8, 8)</t>
  </si>
  <si>
    <t>(1, 9, 1)</t>
  </si>
  <si>
    <t>(1, 9, 2)</t>
  </si>
  <si>
    <t>(1, 9, 3)</t>
  </si>
  <si>
    <t>(1, 9, 4)</t>
  </si>
  <si>
    <t>(1, 9, 5)</t>
  </si>
  <si>
    <t>(1, 9, 8)</t>
  </si>
  <si>
    <t>(1, 9, 9)</t>
  </si>
  <si>
    <t>(1, 10, 1)</t>
  </si>
  <si>
    <t>(1, 10, 5)</t>
  </si>
  <si>
    <t>(1, 10, 8)</t>
  </si>
  <si>
    <t>(1, 11, 0)</t>
  </si>
  <si>
    <t>(1, 11, 1)</t>
  </si>
  <si>
    <t>(1, 11, 5)</t>
  </si>
  <si>
    <t>(1, 11, 6)</t>
  </si>
  <si>
    <t>(1, 11, 7)</t>
  </si>
  <si>
    <t>(1, 11, 8)</t>
  </si>
  <si>
    <t>(1, 12, 0)</t>
  </si>
  <si>
    <t>(1, 12, 1)</t>
  </si>
  <si>
    <t>(1, 12, 5)</t>
  </si>
  <si>
    <t>(1, 12, 6)</t>
  </si>
  <si>
    <t>(1, 12, 7)</t>
  </si>
  <si>
    <t>(1, 12, 8)</t>
  </si>
  <si>
    <t>(1, 13, 1)</t>
  </si>
  <si>
    <t>(1, 13, 5)</t>
  </si>
  <si>
    <t>(1, 13, 6)</t>
  </si>
  <si>
    <t>(1, 13, 7)</t>
  </si>
  <si>
    <t>(1, 13, 8)</t>
  </si>
  <si>
    <t>(1, 14, 2)</t>
  </si>
  <si>
    <t>(1, 14, 3)</t>
  </si>
  <si>
    <t>(1, 14, 4)</t>
  </si>
  <si>
    <t>(1, 14, 5)</t>
  </si>
  <si>
    <t>3|4</t>
  </si>
  <si>
    <t>01_surf.csv</t>
  </si>
  <si>
    <t>02_chd_spd.csv</t>
  </si>
  <si>
    <t>05b_lak_conn.csv</t>
  </si>
  <si>
    <t>from SURF (position)</t>
  </si>
  <si>
    <t>06_botm.csv</t>
  </si>
  <si>
    <t>tempA = np.linspace(1, 10, 120, endpoint=True)</t>
  </si>
  <si>
    <t>del</t>
  </si>
  <si>
    <t>c</t>
  </si>
  <si>
    <t>L_bedleak</t>
  </si>
  <si>
    <t>Z</t>
  </si>
  <si>
    <t>r</t>
  </si>
  <si>
    <t>B</t>
  </si>
  <si>
    <t>001_tempB.csv</t>
  </si>
  <si>
    <t>horizontal</t>
  </si>
  <si>
    <t>tempB = np.linspace(1.02, 5000 , 100, endpoint=True)</t>
  </si>
  <si>
    <t>vertical</t>
  </si>
  <si>
    <t>tdis_ds =                                ((5000.0, 100, 1.02))</t>
  </si>
  <si>
    <t>(1, 6, 9)</t>
  </si>
  <si>
    <t>(0, 5, 10)</t>
  </si>
  <si>
    <t>(0, 6, 11)</t>
  </si>
  <si>
    <t>(1, 6, 10)</t>
  </si>
  <si>
    <t>(0, 7, 11)</t>
  </si>
  <si>
    <t>(1, 7, 10)</t>
  </si>
  <si>
    <t>(0, 8, 11)</t>
  </si>
  <si>
    <t>(1, 8, 10)</t>
  </si>
  <si>
    <t>(1, 9, 6)</t>
  </si>
  <si>
    <t>(0, 9, 11)</t>
  </si>
  <si>
    <t>(1, 9, 10)</t>
  </si>
  <si>
    <t>(1, 10, 6)</t>
  </si>
  <si>
    <t>(1, 10, 7)</t>
  </si>
  <si>
    <t>(0, 11, 9)</t>
  </si>
  <si>
    <t>(1, 10, 9)</t>
  </si>
  <si>
    <t>(0, 10, 11)</t>
  </si>
  <si>
    <t>(0, 11, 10)</t>
  </si>
  <si>
    <t>lak_strt=110</t>
  </si>
  <si>
    <t>(1, 10, 10)</t>
  </si>
  <si>
    <t>TOP_MAX</t>
  </si>
  <si>
    <t>med</t>
  </si>
  <si>
    <t>min / botn</t>
  </si>
  <si>
    <t>(2, 7, 7)</t>
  </si>
  <si>
    <t>(2, 7, 8)</t>
  </si>
  <si>
    <t>(2, 7, 9)</t>
  </si>
  <si>
    <t>(2, 8, 7)</t>
  </si>
  <si>
    <t>(2, 8, 8)</t>
  </si>
  <si>
    <t>(2, 8, 9)</t>
  </si>
  <si>
    <t>(2, 9, 7)</t>
  </si>
  <si>
    <t>(2, 9, 8)</t>
  </si>
  <si>
    <t>(2, 9, 9)</t>
  </si>
  <si>
    <t>05_botm.csv</t>
  </si>
  <si>
    <t>06_sfr_pakdata.csv</t>
  </si>
  <si>
    <t>08_mvr_spd.csv</t>
  </si>
  <si>
    <t>SFR-1</t>
  </si>
  <si>
    <t>LAK-1</t>
  </si>
  <si>
    <t>FACTOR</t>
  </si>
  <si>
    <t>confere !</t>
  </si>
  <si>
    <t>MOVE</t>
  </si>
  <si>
    <t>09a_lak_outlets.csv</t>
  </si>
  <si>
    <t>manning</t>
  </si>
  <si>
    <t>09b_lak_spd.csv</t>
  </si>
  <si>
    <t>rainfall</t>
  </si>
  <si>
    <t>evaporation</t>
  </si>
  <si>
    <t>lak_strt</t>
  </si>
  <si>
    <t>(0, 15, 6)</t>
  </si>
  <si>
    <t>(0, 16, 5)</t>
  </si>
  <si>
    <t>(1, 16, 6)</t>
  </si>
  <si>
    <t>(0, 15, 7)</t>
  </si>
  <si>
    <t>(1, 16, 7)</t>
  </si>
  <si>
    <t>(0, 15, 8)</t>
  </si>
  <si>
    <t>(1, 16, 8)</t>
  </si>
  <si>
    <t>(0, 15, 9)</t>
  </si>
  <si>
    <t>(1, 16, 9)</t>
  </si>
  <si>
    <t>(0, 15, 10)</t>
  </si>
  <si>
    <t>(0, 16, 11)</t>
  </si>
  <si>
    <t>(1, 16, 10)</t>
  </si>
  <si>
    <t>(0, 17, 5)</t>
  </si>
  <si>
    <t>(1, 17, 6)</t>
  </si>
  <si>
    <t>(0, 17, 11)</t>
  </si>
  <si>
    <t>(1, 17, 10)</t>
  </si>
  <si>
    <t>(0, 18, 5)</t>
  </si>
  <si>
    <t>(1, 18, 6)</t>
  </si>
  <si>
    <t>(0, 18, 11)</t>
  </si>
  <si>
    <t>(1, 18, 10)</t>
  </si>
  <si>
    <t>(0, 19, 5)</t>
  </si>
  <si>
    <t>(1, 19, 6)</t>
  </si>
  <si>
    <t>(0, 19, 11)</t>
  </si>
  <si>
    <t>(1, 19, 10)</t>
  </si>
  <si>
    <t>(0, 20, 5)</t>
  </si>
  <si>
    <t>(0, 21, 6)</t>
  </si>
  <si>
    <t>(1, 20, 6)</t>
  </si>
  <si>
    <t>(0, 21, 7)</t>
  </si>
  <si>
    <t>(1, 20, 7)</t>
  </si>
  <si>
    <t>(0, 21, 8)</t>
  </si>
  <si>
    <t>(1, 20, 8)</t>
  </si>
  <si>
    <t>(0, 21, 9)</t>
  </si>
  <si>
    <t>(1, 20, 9)</t>
  </si>
  <si>
    <t>(0, 20, 11)</t>
  </si>
  <si>
    <t>(0, 21, 10)</t>
  </si>
  <si>
    <t>(1, 20, 10)</t>
  </si>
  <si>
    <t>(2, 17, 7)</t>
  </si>
  <si>
    <t>(2, 17, 8)</t>
  </si>
  <si>
    <t>(2, 17, 9)</t>
  </si>
  <si>
    <t>(2, 18, 7)</t>
  </si>
  <si>
    <t>(2, 18, 8)</t>
  </si>
  <si>
    <t>(2, 18, 9)</t>
  </si>
  <si>
    <t>(2, 19, 7)</t>
  </si>
  <si>
    <t>(2, 19, 8)</t>
  </si>
  <si>
    <t>(2, 19, 9)</t>
  </si>
  <si>
    <t>a1_top.csv</t>
  </si>
  <si>
    <t>stage_a</t>
  </si>
  <si>
    <t>stage_b</t>
  </si>
  <si>
    <t>ifno</t>
  </si>
  <si>
    <t>jcol_sfr</t>
  </si>
  <si>
    <t>delr 7</t>
  </si>
  <si>
    <t>slope</t>
  </si>
  <si>
    <t>top</t>
  </si>
  <si>
    <t>leakence</t>
  </si>
  <si>
    <t>roughtness</t>
  </si>
  <si>
    <t>nconnn</t>
  </si>
  <si>
    <t>upstem_frac</t>
  </si>
  <si>
    <t>INFLOW-EXT</t>
  </si>
  <si>
    <t>INFLOW</t>
  </si>
  <si>
    <t>OUTFLOW</t>
  </si>
  <si>
    <t>STAGE</t>
  </si>
  <si>
    <t>DEPTH</t>
  </si>
  <si>
    <t>Σ</t>
  </si>
  <si>
    <t>Analitical_no_1L</t>
  </si>
  <si>
    <t>A_2_Likage</t>
  </si>
  <si>
    <t xml:space="preserve">[[0, 44.0, 78, 'lake1'], [1, 35.2, 32, 'lake2']]
</t>
  </si>
  <si>
    <t>LAK3</t>
  </si>
  <si>
    <t>LAK2</t>
  </si>
  <si>
    <t>{0: 78, 1: 32}</t>
  </si>
  <si>
    <t>LAK1</t>
  </si>
  <si>
    <t>LAK0</t>
  </si>
  <si>
    <t>XY</t>
  </si>
  <si>
    <t>H?</t>
  </si>
  <si>
    <t>B!</t>
  </si>
  <si>
    <t>(1, 25, 1)</t>
  </si>
  <si>
    <t>(0, 26, 1)</t>
  </si>
  <si>
    <t>(0, 25, 2)</t>
  </si>
  <si>
    <t>(1, 25, 0)</t>
  </si>
  <si>
    <t>(0, 26, 0)</t>
  </si>
  <si>
    <t>(1, 24, 1)</t>
  </si>
  <si>
    <t>(0, 24, 2)</t>
  </si>
  <si>
    <t>(1, 24, 0)</t>
  </si>
  <si>
    <t>(1, 23, 3)</t>
  </si>
  <si>
    <t>(0, 24, 3)</t>
  </si>
  <si>
    <t>(0, 23, 4)</t>
  </si>
  <si>
    <t>(1, 23, 2)</t>
  </si>
  <si>
    <t>(1, 23, 1)</t>
  </si>
  <si>
    <t>(1, 23, 0)</t>
  </si>
  <si>
    <t>(1, 22, 3)</t>
  </si>
  <si>
    <t>(0, 22, 4)</t>
  </si>
  <si>
    <t>(0, 21, 3)</t>
  </si>
  <si>
    <t>(1, 22, 2)</t>
  </si>
  <si>
    <t>(1, 22, 1)</t>
  </si>
  <si>
    <t>(1, 22, 0)</t>
  </si>
  <si>
    <t>(1, 21, 2)</t>
  </si>
  <si>
    <t>(0, 20, 2)</t>
  </si>
  <si>
    <t>(1, 21, 1)</t>
  </si>
  <si>
    <t>(1, 20, 1)</t>
  </si>
  <si>
    <t>(1, 19, 1)</t>
  </si>
  <si>
    <t>(0, 19, 2)</t>
  </si>
  <si>
    <t>(1, 18, 1)</t>
  </si>
  <si>
    <t>(0, 18, 2)</t>
  </si>
  <si>
    <t>(0, 17, 1)</t>
  </si>
  <si>
    <t>(1, 15, 17)</t>
  </si>
  <si>
    <t>(0, 16, 17)</t>
  </si>
  <si>
    <t>(0, 15, 18)</t>
  </si>
  <si>
    <t>(0, 15, 16)</t>
  </si>
  <si>
    <t>(1, 14, 18)</t>
  </si>
  <si>
    <t>(0, 14, 19)</t>
  </si>
  <si>
    <t>(1, 14, 17)</t>
  </si>
  <si>
    <t>(1, 14, 16)</t>
  </si>
  <si>
    <t>(0, 14, 15)</t>
  </si>
  <si>
    <t>(1, 13, 19)</t>
  </si>
  <si>
    <t>(0, 13, 20)</t>
  </si>
  <si>
    <t>(1, 13, 18)</t>
  </si>
  <si>
    <t>mfsim.nam</t>
  </si>
  <si>
    <t>(1, 13, 17)</t>
  </si>
  <si>
    <t>mfsim.lst</t>
  </si>
  <si>
    <t>(1, 13, 16)</t>
  </si>
  <si>
    <t>flow.tdis</t>
  </si>
  <si>
    <t>(0, 13, 15)</t>
  </si>
  <si>
    <t>flow.sfr.obs.csv</t>
  </si>
  <si>
    <t>(1, 12, 19)</t>
  </si>
  <si>
    <t>flow.sfr.obs</t>
  </si>
  <si>
    <t>(0, 12, 20)</t>
  </si>
  <si>
    <t>flow.sfr.bud</t>
  </si>
  <si>
    <t>(1, 12, 18)</t>
  </si>
  <si>
    <t>flow.sfr.bin</t>
  </si>
  <si>
    <t>[[0, 0, -1, 'MANNING', 44.5, 3.36493214532915, 0.03, 0.0021875]]</t>
  </si>
  <si>
    <t>(1, 12, 17)</t>
  </si>
  <si>
    <t>flow.sfr</t>
  </si>
  <si>
    <t>outlets</t>
  </si>
  <si>
    <t>(1, 12, 16)</t>
  </si>
  <si>
    <t>flow.rcha</t>
  </si>
  <si>
    <t>(0, 12, 15)</t>
  </si>
  <si>
    <t>flow.oc</t>
  </si>
  <si>
    <t>(1, 11, 20)</t>
  </si>
  <si>
    <t>flow.npf</t>
  </si>
  <si>
    <t>flow.nam</t>
  </si>
  <si>
    <t>SFR</t>
  </si>
  <si>
    <t xml:space="preserve">  LAK-1  1  SFR-1  7  FACTOR       1.00000000</t>
  </si>
  <si>
    <t>(0, 11, 21)</t>
  </si>
  <si>
    <t>flow.mvr.bud</t>
  </si>
  <si>
    <t xml:space="preserve">  SFR-1  6  LAK-1  1  FACTOR       1.00000000</t>
  </si>
  <si>
    <t>(1, 11, 19)</t>
  </si>
  <si>
    <t>flow.mvr</t>
  </si>
  <si>
    <t>(1, 11, 18)</t>
  </si>
  <si>
    <t>flow.lst</t>
  </si>
  <si>
    <t>(1, 11, 17)</t>
  </si>
  <si>
    <t>flow.lak.bud</t>
  </si>
  <si>
    <t>1, 35.2, 32, 'lake2'</t>
  </si>
  <si>
    <t>(1, 11, 16)</t>
  </si>
  <si>
    <t>flow.lak.bin</t>
  </si>
  <si>
    <t>0, 44.0, 78, 'lake1'</t>
  </si>
  <si>
    <t>(0, 11, 15)</t>
  </si>
  <si>
    <t>flow.lak</t>
  </si>
  <si>
    <t>Connection</t>
  </si>
  <si>
    <t>(1, 10, 20)</t>
  </si>
  <si>
    <t>flow.ims</t>
  </si>
  <si>
    <t>lake2</t>
  </si>
  <si>
    <t>:</t>
  </si>
  <si>
    <t>(0, 10, 21)</t>
  </si>
  <si>
    <t>flow.ic</t>
  </si>
  <si>
    <t>lake1</t>
  </si>
  <si>
    <t>cond bot</t>
  </si>
  <si>
    <t>(1, 10, 19)</t>
  </si>
  <si>
    <t>flow.hds</t>
  </si>
  <si>
    <t>(1, 10, 18)</t>
  </si>
  <si>
    <t>flow.dis.grb</t>
  </si>
  <si>
    <t>(1, 10, 17)</t>
  </si>
  <si>
    <t>flow.dis</t>
  </si>
  <si>
    <t>(1, 10, 16)</t>
  </si>
  <si>
    <t>flow.chd</t>
  </si>
  <si>
    <t>(0, 10, 15)</t>
  </si>
  <si>
    <t>flow.bud</t>
  </si>
  <si>
    <t>_06_LAK.csv</t>
  </si>
  <si>
    <t>_05_LAK_lake_map</t>
  </si>
  <si>
    <t>(1, 9, 20)</t>
  </si>
  <si>
    <t>_08_idomain</t>
  </si>
  <si>
    <t>(0, 9, 21)</t>
  </si>
  <si>
    <t>SEG4</t>
  </si>
  <si>
    <t>(0, 34, 14)</t>
  </si>
  <si>
    <t>(1, 9, 19)</t>
  </si>
  <si>
    <t>(0, 33, 14)</t>
  </si>
  <si>
    <t>(1, 9, 18)</t>
  </si>
  <si>
    <t>(0, 32, 14)</t>
  </si>
  <si>
    <t>(1, 9, 17)</t>
  </si>
  <si>
    <t>(0, 31, 14)</t>
  </si>
  <si>
    <t>(1, 9, 16)</t>
  </si>
  <si>
    <t>(0, 30, 14)</t>
  </si>
  <si>
    <t>(1, 9, 15)</t>
  </si>
  <si>
    <t>(0, 29, 14)</t>
  </si>
  <si>
    <t>(0, 28, 14)</t>
  </si>
  <si>
    <t>(0, 9, 14)</t>
  </si>
  <si>
    <t>SEG3</t>
  </si>
  <si>
    <t>(0, 27, 14)</t>
  </si>
  <si>
    <t>(1, 8, 20)</t>
  </si>
  <si>
    <t>(0, 26, 13)</t>
  </si>
  <si>
    <t>(0, 8, 21)</t>
  </si>
  <si>
    <t>(0, 25, 13)</t>
  </si>
  <si>
    <t>(0, 7, 20)</t>
  </si>
  <si>
    <t>(0, 24, 13)</t>
  </si>
  <si>
    <t>(1, 8, 19)</t>
  </si>
  <si>
    <t>(0, 23, 13)</t>
  </si>
  <si>
    <t>(1, 8, 18)</t>
  </si>
  <si>
    <t>(0, 23, 12)</t>
  </si>
  <si>
    <t>(1, 8, 17)</t>
  </si>
  <si>
    <t>(0, 22, 12)</t>
  </si>
  <si>
    <t>(1, 8, 16)</t>
  </si>
  <si>
    <t>(0, 21, 12)</t>
  </si>
  <si>
    <t>(1, 8, 15)</t>
  </si>
  <si>
    <t>(0, 8, 14)</t>
  </si>
  <si>
    <t>(1, 7, 19)</t>
  </si>
  <si>
    <t>(0, 18, 10)</t>
  </si>
  <si>
    <t>(1, 7, 18)</t>
  </si>
  <si>
    <t>(0, 17, 10)</t>
  </si>
  <si>
    <t>(1, 7, 17)</t>
  </si>
  <si>
    <t>SEG2</t>
  </si>
  <si>
    <t>(1, 7, 16)</t>
  </si>
  <si>
    <t>(0, 26, 15)</t>
  </si>
  <si>
    <t>(0, 6, 16)</t>
  </si>
  <si>
    <t>(0, 25, 15)</t>
  </si>
  <si>
    <t>(1, 7, 15)</t>
  </si>
  <si>
    <t>(0, 24, 15)</t>
  </si>
  <si>
    <t>(0, 7, 14)</t>
  </si>
  <si>
    <t>(0, 23, 15)</t>
  </si>
  <si>
    <t>(0, 6, 15)</t>
  </si>
  <si>
    <t>(0, 22, 15)</t>
  </si>
  <si>
    <t>(1, 6, 19)</t>
  </si>
  <si>
    <t>(0, 21, 16)</t>
  </si>
  <si>
    <t>(0, 6, 20)</t>
  </si>
  <si>
    <t>(0, 20, 16)</t>
  </si>
  <si>
    <t>(1, 6, 18)</t>
  </si>
  <si>
    <t>(0, 19, 16)</t>
  </si>
  <si>
    <t>(1, 6, 17)</t>
  </si>
  <si>
    <t>(0, 18, 17)</t>
  </si>
  <si>
    <t>(0, 17, 17)</t>
  </si>
  <si>
    <t>(0, 5, 17)</t>
  </si>
  <si>
    <t>(1, 5, 19)</t>
  </si>
  <si>
    <t>SEG1</t>
  </si>
  <si>
    <t>(0, 4, 19)</t>
  </si>
  <si>
    <t>(0, 5, 20)</t>
  </si>
  <si>
    <t>(0, 3, 19)</t>
  </si>
  <si>
    <t>(0, 2, 20)</t>
  </si>
  <si>
    <t>(1, 5, 18)</t>
  </si>
  <si>
    <t>(0, 1, 21)</t>
  </si>
  <si>
    <t>(0, 1, 22)</t>
  </si>
  <si>
    <t>(0, 4, 18)</t>
  </si>
  <si>
    <t>(0, 0, 22)</t>
  </si>
  <si>
    <t>length</t>
  </si>
  <si>
    <t>reach</t>
  </si>
  <si>
    <t>seg</t>
  </si>
  <si>
    <t>col</t>
  </si>
  <si>
    <t>row</t>
  </si>
  <si>
    <t>layer</t>
  </si>
  <si>
    <t>_06_Bot_0</t>
  </si>
  <si>
    <t>CHD</t>
  </si>
  <si>
    <t>SFR2</t>
  </si>
  <si>
    <t>SFR1</t>
  </si>
  <si>
    <t>stream.csv</t>
  </si>
  <si>
    <t>=</t>
  </si>
  <si>
    <t>AUTO</t>
  </si>
  <si>
    <t>GET_LAKE_CONNECTONS</t>
  </si>
  <si>
    <t>.tdis</t>
  </si>
  <si>
    <t>.sfr.obs.csv</t>
  </si>
  <si>
    <t>.sfr.obs</t>
  </si>
  <si>
    <t>.sfr.bud</t>
  </si>
  <si>
    <t>.sto</t>
  </si>
  <si>
    <t>.sfr.bin</t>
  </si>
  <si>
    <t>.rcha</t>
  </si>
  <si>
    <t>.sfr</t>
  </si>
  <si>
    <t>.oc</t>
  </si>
  <si>
    <t>.npf</t>
  </si>
  <si>
    <t>.nam</t>
  </si>
  <si>
    <t>.lst</t>
  </si>
  <si>
    <t>.lak.obs.csv</t>
  </si>
  <si>
    <t>.mvr.bud</t>
  </si>
  <si>
    <t>.lak.obs</t>
  </si>
  <si>
    <t>.mvr</t>
  </si>
  <si>
    <t>.lak</t>
  </si>
  <si>
    <t>.ims</t>
  </si>
  <si>
    <t>.lak.bud</t>
  </si>
  <si>
    <t>.ic</t>
  </si>
  <si>
    <t>.lak.bin</t>
  </si>
  <si>
    <t>.hds</t>
  </si>
  <si>
    <t>.gwf.obs.csv</t>
  </si>
  <si>
    <t>.gwf.obs</t>
  </si>
  <si>
    <t>.evta</t>
  </si>
  <si>
    <t>.dis.grb</t>
  </si>
  <si>
    <t>.dis</t>
  </si>
  <si>
    <t>.chd</t>
  </si>
  <si>
    <t>.cbc</t>
  </si>
  <si>
    <t>.bud</t>
  </si>
  <si>
    <t>A1</t>
  </si>
  <si>
    <t>A2</t>
  </si>
  <si>
    <t>.ghb</t>
  </si>
  <si>
    <t>.uzf</t>
  </si>
  <si>
    <t>.uzf.bud</t>
  </si>
  <si>
    <t>.uzf.obs</t>
  </si>
  <si>
    <t>.wel</t>
  </si>
  <si>
    <t>obs_lak.csv</t>
  </si>
  <si>
    <t>obs_uzf.csv</t>
  </si>
  <si>
    <t>obs_uzf_column.csv</t>
  </si>
  <si>
    <t>sfr.allreaches.csv</t>
  </si>
  <si>
    <t>sfr.reach01.csv</t>
  </si>
  <si>
    <t>sfr.reach24.csv</t>
  </si>
  <si>
    <t>sfr.reach29.csv</t>
  </si>
  <si>
    <t>sfr.reach31.csv</t>
  </si>
  <si>
    <t>sfr.stage.csv</t>
  </si>
  <si>
    <t>A3</t>
  </si>
  <si>
    <t>A4</t>
  </si>
  <si>
    <t>A5</t>
  </si>
  <si>
    <t>A6</t>
  </si>
  <si>
    <t>A7</t>
  </si>
  <si>
    <t xml:space="preserve"> </t>
  </si>
  <si>
    <t>.sfr.ts</t>
  </si>
  <si>
    <t xml:space="preserve"> -- </t>
  </si>
  <si>
    <t>RES</t>
  </si>
  <si>
    <t>FIX</t>
  </si>
  <si>
    <t>MANU</t>
  </si>
  <si>
    <t>REF2</t>
  </si>
  <si>
    <t>REF1</t>
  </si>
  <si>
    <t xml:space="preserve">← PREP </t>
  </si>
  <si>
    <t>↓</t>
  </si>
  <si>
    <t xml:space="preserve"> -</t>
  </si>
  <si>
    <t>S2_SFR_C</t>
  </si>
  <si>
    <t>sfr_pakdata</t>
  </si>
  <si>
    <t>sfr_spd</t>
  </si>
  <si>
    <t>rno</t>
  </si>
  <si>
    <t>node</t>
  </si>
  <si>
    <t>k</t>
  </si>
  <si>
    <t>iseg</t>
  </si>
  <si>
    <t>ireach</t>
  </si>
  <si>
    <t>rchlen</t>
  </si>
  <si>
    <t>width</t>
  </si>
  <si>
    <t>strtop</t>
  </si>
  <si>
    <t>strthick</t>
  </si>
  <si>
    <t>strhc1</t>
  </si>
  <si>
    <t>thts</t>
  </si>
  <si>
    <t>thti</t>
  </si>
  <si>
    <t>eps</t>
  </si>
  <si>
    <t>uhc</t>
  </si>
  <si>
    <t>outreach</t>
  </si>
  <si>
    <t>outseg</t>
  </si>
  <si>
    <t>asum</t>
  </si>
  <si>
    <t>line_id</t>
  </si>
  <si>
    <t>name</t>
  </si>
  <si>
    <t>geometry</t>
  </si>
  <si>
    <t>no</t>
  </si>
  <si>
    <t>None</t>
  </si>
  <si>
    <t>LINESTRING (694812.5385881809 5141215.397491025, 694803.8 5141213.220713306)</t>
  </si>
  <si>
    <t>LINESTRING (694803.8 5141213.220713306, 694777.2485236916 5141206.606754527, 694751.5310094468 5141215.911430599, 694727.6 5141219.100912742)</t>
  </si>
  <si>
    <t>LINESTRING (694727.6 5141219.100912742, 694720.8969932608 5141219.994277493, 694698.2953457895 5141211.625371325, 694678.397630005 5141185.6)</t>
  </si>
  <si>
    <t>LINESTRING (694678.397630005 5141185.6, 694676.3746279825 5141182.953998851, 694651.4 5141132.647304241)</t>
  </si>
  <si>
    <t>LINESTRING (694651.4 5141132.647304241, 694643.0158985653 5141115.759107518, 694624.6953485395 5141109.4)</t>
  </si>
  <si>
    <t>LINESTRING (694624.6953485395 5141109.4, 694575.2000000001 5141092.22004402)</t>
  </si>
  <si>
    <t>LINESTRING (694575.2000000001 5141092.22004402, 694570.1568884746 5141090.469567731, 694509.4016520474 5141083.3863581065, 694499 5141092.106270361)</t>
  </si>
  <si>
    <t>LINESTRING (694499 5141092.106270361, 694478.370966924 5141109.4)</t>
  </si>
  <si>
    <t>LINESTRING (694478.370966924 5141109.4, 694433.592460232 5141146.938714759, 694422.8 5141147.41333733)</t>
  </si>
  <si>
    <t>LINESTRING (694422.8 5141147.41333733, 694400.5031081293 5141148.393893006, 694368.5157719848 5141116.8287710855, 694367.2828147953 5141109.4)</t>
  </si>
  <si>
    <t>LINESTRING (694367.2828147953 5141109.4, 694366.3951676035 5141104.051778791, 694346.6 5141077.969685996)</t>
  </si>
  <si>
    <t>LINESTRING (694346.6 5141077.969685996, 694334.7369542682 5141062.338948949, 694270.4 5141034.098118174)</t>
  </si>
  <si>
    <t>LINESTRING (694268.353948723 5141033.2, 694247.066494857 5141023.855830866, 694194.2000000001 5141005.400640337)</t>
  </si>
  <si>
    <t>LINESTRING (694194.2000000001 5141005.400640337, 694166.6602088283 5140995.786761176, 694118 5140994.173074579)</t>
  </si>
  <si>
    <t>LINESTRING (694118 5140994.173074579, 694041.8 5140991.646103947)</t>
  </si>
  <si>
    <t>LINESTRING (694041.8 5140991.646103947, 694039.7303062864 5140991.577468052, 693985.4092166475 5141020.281632036, 693965.6 5141025.664319019)</t>
  </si>
  <si>
    <t>LINESTRING (693965.6 5141025.664319019, 693937.8673940336 5141033.2)</t>
  </si>
  <si>
    <t>LINESTRING (693937.8673940336 5141033.2, 693889.4 5141046.369870148)</t>
  </si>
  <si>
    <t>LINESTRING (693889.4 5141046.369870148, 693885.4076220858 5141047.454704597, 693814.3224358289 5141045.113326161, 693813.2000000001 5141047.182420427)</t>
  </si>
  <si>
    <t>LINESTRING (693813.2000000001 5141047.182420427, 693803.4924220548 5141065.07733553, 693787.0637741991 5141109.4)</t>
  </si>
  <si>
    <t>LINESTRING (693787.0637741991 5141109.4, 693786.7437335728 5141110.263434011, 693782.2609481773 5141185.6)</t>
  </si>
  <si>
    <t>LINESTRING (693782.2609481773 5141185.6, 693781.0087245663 5141206.644555646, 693770.1834762082 5141226.6310051065, 693737 5141230.489801513)</t>
  </si>
  <si>
    <t>LINESTRING (693737 5141230.489801513, 693668.1399537353 5141238.497307943, 693660.8 5141238.255221627)</t>
  </si>
  <si>
    <t>LINESTRING (693660.8 5141238.255221627, 693584.6 5141235.7419936145)</t>
  </si>
  <si>
    <t>LINESTRING (693584.6 5141235.7419936145, 693569.1437937205 5141235.232217098, 693509.9868688278 5141256.134206062, 693508.4 5141256.138586196)</t>
  </si>
  <si>
    <t>LINESTRING (693508.4 5141256.138586196, 693438.8287408627 5141256.330619361, 693432.2 5141258.2984075425)</t>
  </si>
  <si>
    <t>LINESTRING (693432.2 5141258.2984075425, 693420.4044473945 5141261.8)</t>
  </si>
  <si>
    <t>LINESTRING (693420.4044473945 5141261.8, 693356 5141280.9189115735)</t>
  </si>
  <si>
    <t>LINESTRING (693356 5141280.9189115735, 693279.8 5141303.5394156035)</t>
  </si>
  <si>
    <t>LINESTRING (693279.8 5141303.5394156035, 693246.3232233321 5141313.477231372, 693205.2651376865 5141338)</t>
  </si>
  <si>
    <t>LINESTRING (693203.6 5141338.994537022, 693173.7380800741 5141356.830170165, 693127.4 5141352.96503285)</t>
  </si>
  <si>
    <t>LINESTRING (693127.4 5141352.96503285, 693123.0412235376 5141352.601459963, 693113.9920685329 5141338)</t>
  </si>
  <si>
    <t>LINESTRING (693113.9920685329 5141338, 693103.7470299357 5141321.468896177, 693061.7640084161 5141284.499361631, 693051.2 5141279.860921123)</t>
  </si>
  <si>
    <t>LINESTRING (693051.2 5141279.860921123, 693010.0664072722 5141261.8)</t>
  </si>
  <si>
    <t>LINESTRING (693010.0664072722 5141261.8, 692986.6178515821 5141251.504217728, 692975 5141243.073971645)</t>
  </si>
  <si>
    <t>LINESTRING (692975 5141243.073971645, 692902.2304086501 5141190.270270538, 692899.4733620071 5141185.6)</t>
  </si>
  <si>
    <t>LINESTRING (692898.8 5141184.459365418, 692885.3862654296 5141161.737309001, 692864.9789404069 5141109.4)</t>
  </si>
  <si>
    <t>LINESTRING (692864.9789404069 5141109.4, 692864.3089617484 5141107.681750301, 692825.2830235428 5141058.098889306, 692822.6 5141056.818162064)</t>
  </si>
  <si>
    <t>LINESTRING (692822.6 5141056.818162064, 692785.2489937956 5141038.988854793, 692758.1328921288 5141033.2)</t>
  </si>
  <si>
    <t>LINESTRING (692758.1328921288 5141033.2, 692746.4 5141030.695214848)</t>
  </si>
  <si>
    <t>LINESTRING (692746.4 5141030.695214848, 692670.2 5141014.427731394)</t>
  </si>
  <si>
    <t>LINESTRING (692670.2 5141014.427731394, 692616.1729672332 5141002.893822449, 692594 5140974.077340415)</t>
  </si>
  <si>
    <t>LINESTRING (692594 5140974.077340415, 692582.0619697126 5140958.562410379, 692581.0935829803 5140957)</t>
  </si>
  <si>
    <t>LINESTRING (692581.0935829803 5140957, 692567.5908307573 5140935.214447272, 692517.8 5140885.429648984)</t>
  </si>
  <si>
    <t>LINESTRING (692517.8 5140885.429648984, 692513.1697900371 5140880.8)</t>
  </si>
  <si>
    <t>LINESTRING (692513.1697900371 5140880.8, 692491.3447887233 5140858.977642921, 692441.6 5140833.045118442)</t>
  </si>
  <si>
    <t>LINESTRING (692441.6 5140833.045118442, 692428.8794303953 5140826.413740741, 692393.4292141488 5140822.70375883, 692365.4 5140841.352642457)</t>
  </si>
  <si>
    <t>LINESTRING (692365.4 5140841.352642457, 692338.8545858522 5140859.014298493, 692289.2 5140870.804936076)</t>
  </si>
  <si>
    <t>LINESTRING (692289.2 5140870.804936076, 692247.1072161089 5140880.8)</t>
  </si>
  <si>
    <t>LINESTRING (692247.1072161089 5140880.8, 692213 5140888.898865738)</t>
  </si>
  <si>
    <t>LINESTRING (692213 5140888.898865738, 692197.9642709038 5140892.469146902, 692136.8 5140904.368760996)</t>
  </si>
  <si>
    <t>LINESTRING (692136.8 5140904.368760996, 692135.7070957354 5140904.5813874, 692095.6302592094 5140885.600764889, 692080.162997073 5140880.8)</t>
  </si>
  <si>
    <t>LINESTRING (692080.162997073 5140880.8, 692060.6 5140874.72799135)</t>
  </si>
  <si>
    <t>LINESTRING (692060.6 5140874.72799135, 692050.3088724681 5140871.533807189)</t>
  </si>
  <si>
    <t>Tyler Forks</t>
  </si>
  <si>
    <t>LINESTRING (691845.1290661532 5139093.887445393, 691849.2927261078 5139099.422071963, 691867.2591116717 5139128.2)</t>
  </si>
  <si>
    <t>LINESTRING (691867.2591116717 5139128.2, 691873.5359529621 5139138.254024852, 691900.4809457532 5139172.114523337, 691908.2 5139179.629086947)</t>
  </si>
  <si>
    <t>LINESTRING (691908.2 5139179.629086947, 691933.6449934184 5139204.4)</t>
  </si>
  <si>
    <t>LINESTRING (691933.6449934184 5139204.4, 691959.7311406238 5139229.795081606, 691979.0525511531 5139263.407921684, 691979.5887307972 5139280.6)</t>
  </si>
  <si>
    <t>LINESTRING (691979.5887307972 5139280.6, 691981.9652258392 5139356.8)</t>
  </si>
  <si>
    <t>LINESTRING (691981.9652258392 5139356.8, 691982.9392497118 5139388.031127263, 691984.4 5139394.718911582)</t>
  </si>
  <si>
    <t>LINESTRING (691984.4 5139394.718911582, 691992.7613807314 5139433)</t>
  </si>
  <si>
    <t>LINESTRING (691992.7613807314 5139433, 691996.3491047933 5139449.425753885, 691992.0608522563 5139507.733174988, 691991.4977043865 5139509.2)</t>
  </si>
  <si>
    <t>LINESTRING (691991.4977043865 5139509.2, 691984.4 5139527.687311916)</t>
  </si>
  <si>
    <t>LINESTRING (691984.4 5139527.687311916, 691972.7721235396 5139557.974312801, 691973.4739573059 5139585.4)</t>
  </si>
  <si>
    <t>LINESTRING (691973.4739573059 5139585.4, 691973.9438000126 5139603.760129882, 691984.4 5139626.3466673205)</t>
  </si>
  <si>
    <t>LINESTRING (691984.4 5139626.3466673205, 692000.7201596401 5139661.6)</t>
  </si>
  <si>
    <t>LINESTRING (692000.7201596401 5139661.6, 692002.5780688929 5139665.613287518, 692006.4376699061 5139706.375273417, 691984.9761182806 5139737.8)</t>
  </si>
  <si>
    <t>LINESTRING (691984.4 5139738.643571787, 691963.9215045318 5139768.628874441, 691953.0811424103 5139791.175872684, 691950.3836568656 5139796.16979547, 691945.359933745 5139814)</t>
  </si>
  <si>
    <t>LINESTRING (691945.359933745 5139814, 691941.8606337284 5139826.419720097, 691946.3205134413 5139846.869445569, 691970.879841998 5139875.561289659, 691984.4 5139879.918885697)</t>
  </si>
  <si>
    <t>LINESTRING (691984.4 5139879.918885697, 692016.2988471166 5139890.2)</t>
  </si>
  <si>
    <t>LINESTRING (692016.2988471166 5139890.2, 692060.6 5139904.478422506)</t>
  </si>
  <si>
    <t>LINESTRING (692060.6 5139904.478422506, 692066.5222725524 5139906.387192463, 692080.9912235334 5139932.22493283, 692087.9173240024 5139955.310800551, 692087.5848631515 5139966.4)</t>
  </si>
  <si>
    <t>LINESTRING (692087.5848631515 5139966.4, 692085.3003414464 5140042.6)</t>
  </si>
  <si>
    <t>LINESTRING (692085.3003414464 5140042.6, 692084.5682388365 5140067.019211579, 692073.9581195939 5140081.950932464, 692073.1970571202 5140107.344606388, 692067.6860296606 5140118.8)</t>
  </si>
  <si>
    <t>LINESTRING (692067.6860296606 5140118.8, 692062.3572316096 5140129.876605878, 692060.6 5140131.850912649)</t>
  </si>
  <si>
    <t>LINESTRING (692060.6 5140131.850912649, 692004.3941590325 5140195)</t>
  </si>
  <si>
    <t>LINESTRING (692004.3941590325 5140195, 691984.4 5140217.46408689)</t>
  </si>
  <si>
    <t>LINESTRING (691984.4 5140217.46408689, 691980.8420388245 5140221.4615718, 691972.6196166959 5140241.547939674, 691971.718396713 5140271.2)</t>
  </si>
  <si>
    <t>LINESTRING (691971.718396713 5140271.2, 691971.6936112714 5140272.015493913, 691984.4 5140278.348671465)</t>
  </si>
  <si>
    <t>LINESTRING (691984.4 5140278.348671465, 692004.2531782386 5140288.24398519, 692041.8770295138 5140304.617813812, 692041.3467625252 5140322.381606219, 692022.320300325 5140347.4)</t>
  </si>
  <si>
    <t>LINESTRING (692022.320300325 5140347.4, 692001.6660749608 5140374.5587822255, 692000.1929548704 5140423.6)</t>
  </si>
  <si>
    <t>LINESTRING (692000.1929548704 5140423.6, 692000.0646287638 5140427.87206755, 692001.7659628607 5140455.8793686805, 692019.7299279768 5140499.8)</t>
  </si>
  <si>
    <t>LINESTRING (692019.7299279768 5140499.8, 692020.7072760022 5140502.189547186, 692019.56631284 5140540.265275179, 692011.3492162152 5140560.351757559, 692009.7547767434 5140576)</t>
  </si>
  <si>
    <t>LINESTRING (692009.7547767434 5140576, 692007.7359233589 5140595.813550636, 692006.049155468 5140652.2)</t>
  </si>
  <si>
    <t>LINESTRING (692006.049155468 5140652.2, 692004.6980319538 5140697.3662958685, 692009.6505088232 5140728.4)</t>
  </si>
  <si>
    <t>LINESTRING (692009.6505088232 5140728.4, 692013.2548185908 5140750.985685078, 692024.6534823516 5140794.53668139, 692028.4999501348 5140804.6)</t>
  </si>
  <si>
    <t>LINESTRING (692028.4999501348 5140804.6, 692036.4383343946 5140825.368792188, 692050.3088724681 5140871.533807189)</t>
  </si>
  <si>
    <t>LINESTRING (689957.228239817 5139741.533819975, 689955.0579092978 5139814)</t>
  </si>
  <si>
    <t>LINESTRING (689955.0579092978 5139814, 689954.7190500061 5139825.314331256, 689974.2018776764 5139853.86123041, 690003.2 5139873.211527795)</t>
  </si>
  <si>
    <t>LINESTRING (690003.2 5139873.211527795, 690014.058337332 5139880.457240263, 690042.6294510161 5139890.2)</t>
  </si>
  <si>
    <t>LINESTRING (690042.6294510161 5139890.2, 690046.7574179994 5139891.607638182, 690079.4 5139893.2268486)</t>
  </si>
  <si>
    <t>LINESTRING (690079.4 5139893.2268486, 690155.6 5139897.006691562)</t>
  </si>
  <si>
    <t>LINESTRING (690155.6 5139897.006691562, 690176.1711060123 5139898.027105608, 690231.7999999999 5139927.957720982)</t>
  </si>
  <si>
    <t>LINESTRING (690231.7999999999 5139927.957720982, 690246.1977482943 5139935.704297187, 690278.2001213979 5139966.4)</t>
  </si>
  <si>
    <t>LINESTRING (690278.2001213979 5139966.4, 690308 5139994.983137085)</t>
  </si>
  <si>
    <t>LINESTRING (690308 5139994.983137085, 690322.7594836357 5140009.139984826, 690334.5539538774 5140039.990703915, 690334.0719218685 5140042.6)</t>
  </si>
  <si>
    <t>LINESTRING (690334.0719218685 5140042.6, 690322.4155854593 5140105.697122977, 690327.2011910365 5140118.8)</t>
  </si>
  <si>
    <t>LINESTRING (690327.2011910365 5140118.8, 690331.8007244577 5140131.393415777, 690384.2 5140156.593911831)</t>
  </si>
  <si>
    <t>LINESTRING (690384.2 5140156.593911831, 690399.4300368986 5140163.918526166, 690427.8467624214 5140195)</t>
  </si>
  <si>
    <t>LINESTRING (690427.8467624214 5140195, 690460.4 5140230.605882922)</t>
  </si>
  <si>
    <t>LINESTRING (690460.4 5140230.605882922, 690480.6355643795 5140252.7390159, 690514.9531224008 5140271.2)</t>
  </si>
  <si>
    <t>LINESTRING (690514.9531224008 5140271.2, 690536.6 5140282.844845561)</t>
  </si>
  <si>
    <t>LINESTRING (690536.6 5140282.844845561, 690575.6668820437 5140303.860708281, 690612.7999999999 5140316.920606234)</t>
  </si>
  <si>
    <t>LINESTRING (690612.7999999999 5140316.920606234, 690630.9844571231 5140323.316168132, 690653.6650246842 5140347.4)</t>
  </si>
  <si>
    <t>LINESTRING (690653.6650246842 5140347.4, 690660.5420367362 5140354.702498122, 690689 5140384.915053637)</t>
  </si>
  <si>
    <t>LINESTRING (690689 5140384.915053637, 690725.4383205497 5140423.6)</t>
  </si>
  <si>
    <t>LINESTRING (690725.4383205497 5140423.6, 690756.5965424358 5140456.67930015, 690765.2 5140460.865258678)</t>
  </si>
  <si>
    <t>LINESTRING (690765.2 5140460.865258678, 690806.6891498184 5140481.051545322, 690841.4 5140493.250953759)</t>
  </si>
  <si>
    <t>LINESTRING (690841.4 5140493.250953759, 690860.0339332838 5140499.8)</t>
  </si>
  <si>
    <t>LINESTRING (690860.0339332838 5140499.8, 690862.0100361118 5140500.494517287, 690876.3327688525 5140531.418507362, 690911.1862350183 5140555.335400626, 690917.6 5140558.484826599)</t>
  </si>
  <si>
    <t>LINESTRING (690917.6 5140558.484826599, 690953.2694225417 5140576)</t>
  </si>
  <si>
    <t>LINESTRING (690953.2694225417 5140576, 690966.2925929285 5140582.39491955, 690993.7999999999 5140615.078033532)</t>
  </si>
  <si>
    <t>LINESTRING (690993.7999999999 5140615.078033532, 691007.9895904466 5140631.937492539, 691036.1521652933 5140652.2)</t>
  </si>
  <si>
    <t>LINESTRING (691036.1521652933 5140652.2, 691070 5140676.552958031)</t>
  </si>
  <si>
    <t>LINESTRING (691070 5140676.552958031, 691107.4876463781 5140703.524700443, 691116.99104584 5140728.4)</t>
  </si>
  <si>
    <t>LINESTRING (691116.99104584 5140728.4, 691119.2716645215 5140734.369555748, 691118.0612692302 5140774.99360954, 691104.8146453255 5140804.6)</t>
  </si>
  <si>
    <t>LINESTRING (691104.8146453255 5140804.6, 691098.9917750965 5140817.614196736, 691099.6222504994 5140880.8)</t>
  </si>
  <si>
    <t>LINESTRING (691099.6222504994 5140880.8, 691099.6258738333 5140881.163127979, 691114.2500123995 5140901.939188172, 691146.2 5140925.046689226)</t>
  </si>
  <si>
    <t>LINESTRING (691146.2 5140925.046689226, 691183.8964038901 5140952.310226962, 691185.3074015897 5140957)</t>
  </si>
  <si>
    <t>LINESTRING (691185.3074015897 5140957, 691188.5223204242 5140967.685516832, 691156.4486858285 5141020.084656472, 691154.1735545538 5141033.2)</t>
  </si>
  <si>
    <t>LINESTRING (691154.1735545538 5141033.2, 691153.3784771997 5141037.783345474, 691148.149982116 5141042.712791739, 691150.3134064955 5141055.482197373, 691146.2 5141061.641981813)</t>
  </si>
  <si>
    <t>LINESTRING (691146.2 5141061.641981813, 691137.0110639032 5141075.4023202695, 691139.1744933444 5141088.171722494, 691126.0159453168 5141103.032154815, 691126.4622202526 5141109.4)</t>
  </si>
  <si>
    <t>LINESTRING (691126.4622202526 5141109.4, 691127.8006866218 5141128.498421038, 691146.2 5141145.658742218)</t>
  </si>
  <si>
    <t>LINESTRING (691146.2 5141145.658742218, 691189.0250561804 5141185.6)</t>
  </si>
  <si>
    <t>LINESTRING (691189.0250561804 5141185.6, 691222.4 5141216.7275069645)</t>
  </si>
  <si>
    <t>LINESTRING (691222.4 5141216.7275069645, 691229.1476170993 5141223.02074597, 691253.3635954948 5141261.8)</t>
  </si>
  <si>
    <t>LINESTRING (691253.3635954948 5141261.8, 691253.400073846 5141261.858416109, 691257.6411634992 5141289.937896297, 691244.343554761 5141309.87276628, 691222.4 5141334.391223619)</t>
  </si>
  <si>
    <t>LINESTRING (691222.4 5141334.391223619, 691219.1702135148 5141338)</t>
  </si>
  <si>
    <t>LINESTRING (691219.1702135148 5141338, 691202.2682860051 5141356.885235009, 691199.4969765765 5141364.427766195, 691194.1987937633 5141371.905626661, 691194.559167998 5141414.2)</t>
  </si>
  <si>
    <t>LINESTRING (691194.559167998 5141414.2, 691194.7618591303 5141437.9883111315, 691201.6894754602 5141461.05838394, 691198.8478240159 5141490.4)</t>
  </si>
  <si>
    <t>LINESTRING (691198.8478240159 5141490.4, 691194.3277621906 5141537.072127546, 691184.9295665288 5141566.6)</t>
  </si>
  <si>
    <t>LINESTRING (691184.9295665288 5141566.6, 691177.5021284581 5141589.9360159645, 691146.2 5141620.89018296)</t>
  </si>
  <si>
    <t>LINESTRING (691146.2 5141620.89018296, 691125.1224331151 5141641.733446896, 691124.6853912176 5141642.8)</t>
  </si>
  <si>
    <t>LINESTRING (691124.6853912176 5141642.8, 691116.894357014 5141661.813169581, 691125.8401565857 5141702.749338102)</t>
  </si>
  <si>
    <t>LINESTRING (692050.3088724681 5140871.533807189, 692050.0306103557 5140880.8)</t>
  </si>
  <si>
    <t>LINESTRING (692050.0306103557 5140880.8, 692048.6315802406 5140927.388026967, 692035.4057400005 5140944.780362209, 691987.1673732033 5140943.330565627, 691984.4 5140942.614097817)</t>
  </si>
  <si>
    <t>LINESTRING (691984.4 5140942.614097817, 691931.6827259172 5140928.965692939, 691908.2 5140929.378778782)</t>
  </si>
  <si>
    <t>LINESTRING (691908.2 5140929.378778782, 691878.2952423869 5140929.904834914, 691842.3769794253 5140941.531762711, 691832 5140949.5148637835)</t>
  </si>
  <si>
    <t>LINESTRING (691832 5140949.5148637835, 691822.2703092677 5140957)</t>
  </si>
  <si>
    <t>LINESTRING (691822.2703092677 5140957, 691813.7594421587 5140963.5474845385, 691810.6821674783 5140981.245730821, 691809.1294513999 5141033.2)</t>
  </si>
  <si>
    <t>LINESTRING (691809.1294513999 5141033.2, 691807.6469171639 5141082.805967147, 691788.0266928665 5141109.4)</t>
  </si>
  <si>
    <t>LINESTRING (691788.0266928665 5141109.4, 691783.8042543716 5141115.12326118, 691763.5365033891 5141109.4)</t>
  </si>
  <si>
    <t>LINESTRING (691763.5365033891 5141109.4, 691755.8 5141107.215345692)</t>
  </si>
  <si>
    <t>LINESTRING (691755.8 5141107.215345692, 691743.4832856329 5141103.737319281, 691679.6 5141051.594686719)</t>
  </si>
  <si>
    <t>LINESTRING (691679.6 5141051.594686719, 691657.0634887423 5141033.2)</t>
  </si>
  <si>
    <t>LINESTRING (691657.0634887423 5141033.2, 691636.8373073745 5141016.691044132, 691616.5262393531 5141016.087718684, 691603.4 5141020.562600673)</t>
  </si>
  <si>
    <t>LINESTRING (691603.4 5141020.562600673, 691595.9805278581 5141023.091981813, 691585.257718085 5141033.2)</t>
  </si>
  <si>
    <t>LINESTRING (691585.257718085 5141033.2, 691580.2938934033 5141037.879224123, 691582.7588171362 5141109.4)</t>
  </si>
  <si>
    <t>LINESTRING (691582.7588171362 5141109.4, 691583.0109803725 5141116.716620014, 691590.3319677647 5141127.112990323, 691594.1172728935 5141170.4230815545, 691593.0772388943 5141185.6)</t>
  </si>
  <si>
    <t>LINESTRING (691593.0772388943 5141185.6, 691587.8554548391 5141261.8)</t>
  </si>
  <si>
    <t>LINESTRING (691587.8554548391 5141261.8, 691582.6336707838 5141338)</t>
  </si>
  <si>
    <t>LINESTRING (691582.6336707838 5141338, 691580.5627050711 5141368.22100984, 691559.1788534203 5141403.1598353665, 691561.4908916794 5141410.855053914, 691558.3195311003 5141414.2)</t>
  </si>
  <si>
    <t>LINESTRING (691558.3195311003 5141414.2, 691527.2 5141447.022869293)</t>
  </si>
  <si>
    <t>LINESTRING (691527.2 5141447.022869293, 691495.8933787677 5141480.04306916, 691481.6689744828 5141490.4)</t>
  </si>
  <si>
    <t>LINESTRING (691481.6689744828 5141490.4, 691451 5141512.7303866595)</t>
  </si>
  <si>
    <t>LINESTRING (691451 5141512.7303866595, 691391.9760543538 5141555.706311047, 691374.8 5141565.324908708)</t>
  </si>
  <si>
    <t>LINESTRING (691372.5230529747 5141566.6, 691298.6 5141607.996940752)</t>
  </si>
  <si>
    <t>LINESTRING (691298.6 5141607.996940752, 691275.6823173303 5141620.830852684, 691254.9096635446 5141635.451308059, 691240.8157584921 5141642.8)</t>
  </si>
  <si>
    <t>LINESTRING (691240.8157584921 5141642.8, 691222.4 5141652.402146142)</t>
  </si>
  <si>
    <t>LINESTRING (691222.4 5141652.402146142, 691146.2 5141692.13352817)</t>
  </si>
  <si>
    <t>LINESTRING (691146.2 5141692.13352817, 691125.8401565857 5141702.749338102)</t>
  </si>
  <si>
    <t>Vogue Creek</t>
  </si>
  <si>
    <t>LINESTRING (694165.4522180314 5143257.582148396, 694118 5143252.524427799)</t>
  </si>
  <si>
    <t>LINESTRING (694118 5143252.524427799, 694061.6196708746 5143246.5150996, 694056.0717544208 5143243)</t>
  </si>
  <si>
    <t>LINESTRING (694056.0717544208 5143243, 694041.8 5143233.957571428)</t>
  </si>
  <si>
    <t>LINESTRING (694041.8 5143233.957571428, 693965.6 5143185.678079164)</t>
  </si>
  <si>
    <t>LINESTRING (693965.6 5143185.678079164, 693935.804541 5143166.8)</t>
  </si>
  <si>
    <t>LINESTRING (693935.804541 5143166.8, 693892.3581146626 5143139.272816217, 693889.4 5143139.174511436)</t>
  </si>
  <si>
    <t>LINESTRING (693889.4 5143139.174511436, 693841.5847920068 5143137.58550491, 693815.8660812535 5143146.908388617, 693813.2000000001 5143146.372441609)</t>
  </si>
  <si>
    <t>LINESTRING (693813.2000000001 5143146.372441609, 693755.2734151675 5143134.727792833, 693737 5143125.400616162)</t>
  </si>
  <si>
    <t>LINESTRING (693737 5143125.400616162, 693668.8200855716 5143090.6)</t>
  </si>
  <si>
    <t>LINESTRING (693668.8200855716 5143090.6, 693660.8 5143086.506361544)</t>
  </si>
  <si>
    <t>LINESTRING (693660.8 5143086.506361544, 693632.8160554325 5143072.22270452, 693584.6 5143053.176699942)</t>
  </si>
  <si>
    <t>LINESTRING (693584.6 5143053.176699942, 693527.4559098954 5143030.603998961, 693508.4 5143017.898215192)</t>
  </si>
  <si>
    <t>LINESTRING (693508.4 5143017.898215192, 693503.1534386937 5143014.4)</t>
  </si>
  <si>
    <t>LINESTRING (693503.1534386937 5143014.4, 693432.2 5142967.090842125)</t>
  </si>
  <si>
    <t>LINESTRING (693432.2 5142967.090842125, 693403.1255970945 5142947.705093632, 693390.3283545132 5142938.2)</t>
  </si>
  <si>
    <t>LINESTRING (693390.3283545132 5142938.2, 693370.8859887518 5142923.759271396, 693356 5142925.739556092)</t>
  </si>
  <si>
    <t>LINESTRING (693356 5142925.739556092, 693340.257124292 5142927.833832553, 693325.7244201928 5142938.2)</t>
  </si>
  <si>
    <t>LINESTRING (693325.7244201928 5142938.2, 693296.0041988201 5142959.399412665, 693279.8 5142964.692472674)</t>
  </si>
  <si>
    <t>LINESTRING (693279.8 5142964.692472674, 693203.6 5142989.583007356)</t>
  </si>
  <si>
    <t>LINESTRING (693203.6 5142989.583007356, 693127.6251419386 5143014.4)</t>
  </si>
  <si>
    <t>LINESTRING (693127.4 5143014.473542037, 693098.1868092676 5143024.01595591, 693051.2 5143022.459297233)</t>
  </si>
  <si>
    <t>LINESTRING (693051.2 5143022.459297233, 692975 5143019.934814448)</t>
  </si>
  <si>
    <t>LINESTRING (692975 5143019.934814448, 692898.8 5143017.410331662)</t>
  </si>
  <si>
    <t>LINESTRING (692898.8 5143017.410331662, 692822.6 5143014.885848876)</t>
  </si>
  <si>
    <t>LINESTRING (692822.6 5143014.885848876, 692807.9349428384 5143014.4)</t>
  </si>
  <si>
    <t>LINESTRING (692807.9349428384 5143014.4, 692788.4707800425 5143013.755158217, 692774.693926266 5143014.4)</t>
  </si>
  <si>
    <t>LINESTRING (692774.693926266 5143014.4, 692746.4 5143015.724330372)</t>
  </si>
  <si>
    <t>LINESTRING (692746.4 5143015.724330372, 692670.2 5143019.290960657)</t>
  </si>
  <si>
    <t>LINESTRING (692670.2 5143019.290960657, 692661.2006759305 5143019.712184565, 692604.6806501781 5143038.162187631, 692594 5143044.654438195)</t>
  </si>
  <si>
    <t>LINESTRING (692594 5143044.654438195, 692537.2516165554 5143079.149035272, 692525.5233561057 5143090.6)</t>
  </si>
  <si>
    <t>LINESTRING (692525.5233561057 5143090.6, 692517.8 5143098.14074986)</t>
  </si>
  <si>
    <t>LINESTRING (692517.8 5143098.14074986, 692476.8326782524 5143138.139465638, 692457.5700400409 5143166.8)</t>
  </si>
  <si>
    <t>LINESTRING (692457.5700400409 5143166.8, 692441.6 5143190.561536521)</t>
  </si>
  <si>
    <t>LINESTRING (692441.6 5143190.561536521, 692436.7373603124 5143197.796571012, 692392.2347869684 5143236.982860194, 692379.1367399542 5143243)</t>
  </si>
  <si>
    <t>LINESTRING (692379.1367399542 5143243, 692365.4 5143249.310550321)</t>
  </si>
  <si>
    <t>LINESTRING (692365.4 5143249.310550321, 692335.4607335813 5143263.064413897, 692289.2 5143272.478062473)</t>
  </si>
  <si>
    <t>LINESTRING (692289.2 5143272.478062473, 692281.7307505241 5143273.997988429, 692235.025753843 5143302.94249674, 692213 5143305.4630261)</t>
  </si>
  <si>
    <t>LINESTRING (692213 5143305.4630261, 692166.1471169146 5143310.824661767, 692150.7669963286 5143319.2)</t>
  </si>
  <si>
    <t>LINESTRING (692150.7669963286 5143319.2, 692136.8 5143326.805812822)</t>
  </si>
  <si>
    <t>LINESTRING (692136.8 5143326.805812822, 692122.1493331168 5143334.783922603, 692074.5332264801 5143370.203549018, 692063.6973563572 5143392.757761154, 692060.974766903 5143395.4)</t>
  </si>
  <si>
    <t>LINESTRING (692060.6 5143395.76370657, 691984.4 5143469.714848836)</t>
  </si>
  <si>
    <t>LINESTRING (691982.4575213006 5143471.6, 691977.3336558586 5143476.572647011, 691908.2 5143510.042186523)</t>
  </si>
  <si>
    <t>LINESTRING (691908.2 5143510.042186523, 691858.7210426966 5143533.996335858, 691844.0619215467 5143547.8)</t>
  </si>
  <si>
    <t>LINESTRING (691844.0619215467 5143547.8, 691832 5143559.158028373)</t>
  </si>
  <si>
    <t>LINESTRING (691832 5143559.158028373, 691811.6525567935 5143578.318063227, 691813.9580746614 5143586.013280497, 691790.3487647774 5143610.722572117, 691788.6181417011 5143624)</t>
  </si>
  <si>
    <t>LINESTRING (691788.6181417011 5143624, 691783.7507940156 5143661.342537932, 691799.6410809839 5143700.2)</t>
  </si>
  <si>
    <t>LINESTRING (691799.6410809839 5143700.2, 691812.1593686541 5143730.811712002, 691832 5143745.899722665)</t>
  </si>
  <si>
    <t>LINESTRING (691832 5143745.899722665, 691846.950949687 5143757.26932499, 691863.2440147708 5143776.4)</t>
  </si>
  <si>
    <t>LINESTRING (691863.2440147708 5143776.4, 691893.5852543716 5143812.025487975, 691902.6819441596 5143847.881724201, 691902.5402716708 5143852.6)</t>
  </si>
  <si>
    <t>LINESTRING (691902.5402716708 5143852.6, 691901.3100082078 5143893.57282664, 691882.7782028058 5143918.427366072, 691857.7501056484 5143928.8)</t>
  </si>
  <si>
    <t>LINESTRING (691857.7501056484 5143928.8, 691832 5143939.471862819)</t>
  </si>
  <si>
    <t>LINESTRING (691832 5143939.471862819, 691831.3109473702 5143939.757433497, 691755.8 5143948.855484498)</t>
  </si>
  <si>
    <t>LINESTRING (691755.8 5143948.855484498, 691696.1480962574 5143956.042734578, 691683.2990549166 5143960.738482477, 691679.6 5143961.037646803)</t>
  </si>
  <si>
    <t>LINESTRING (691679.6 5143961.037646803, 691614.5176075627 5143966.3012426365, 691603.4 5143961.876253009)</t>
  </si>
  <si>
    <t>LINESTRING (691603.4 5143961.876253009, 691586.8990530241 5143955.308606256, 691549.6063454844 5143928.8)</t>
  </si>
  <si>
    <t>LINESTRING (691549.6063454844 5143928.8, 691527.2 5143912.872999005)</t>
  </si>
  <si>
    <t>LINESTRING (691527.2 5143912.872999005, 691527.1795460589 5143912.858459823, 691451 5143890.960783366)</t>
  </si>
  <si>
    <t>LINESTRING (691451 5143890.960783366, 691408.7655737647 5143878.820571867, 691374.8 5143872.290803972)</t>
  </si>
  <si>
    <t>LINESTRING (691374.8 5143872.290803972, 691330.4347131597 5143863.761726039, 691300.2744883463 5143852.690363965, 691299.0754904154 5143852.6)</t>
  </si>
  <si>
    <t>LINESTRING (691298.6 5143852.564164075, 691244.4959338843 5143848.486544063, 691222.4 5143849.400777864)</t>
  </si>
  <si>
    <t>LINESTRING (691222.4 5143849.400777864, 691146.2 5143852.553602995)</t>
  </si>
  <si>
    <t>LINESTRING (691145.0786400811 5143852.6, 691137.6420413925 5143852.907694163, 691136.5103759562 5143852.6)</t>
  </si>
  <si>
    <t>LINESTRING (691136.5103759562 5143852.6, 691074.6352973832 5143835.776476092, 691070 5143835.346258553)</t>
  </si>
  <si>
    <t>LINESTRING (691070 5143835.346258553, 691010.3863343261 5143829.8133137515)</t>
  </si>
  <si>
    <t>LINESTRING (691010.3863343241 5143829.8133137515, 690993.7999999999 5143828.273880281)</t>
  </si>
  <si>
    <t>LINESTRING (691125.8401565857 5141702.749338102, 691112.3937781506 5141719)</t>
  </si>
  <si>
    <t>LINESTRING (691112.3937781506 5141719, 691088.9162786882 5141747.373803982, 691080.4643922078 5141775.0688368995, 691081.2978895901 5141795.2)</t>
  </si>
  <si>
    <t>LINESTRING (691081.2978895901 5141795.2, 691081.9395736771 5141810.698365429, 691074.1752683453 5141815.5480973935, 691070 5141826.906318262)</t>
  </si>
  <si>
    <t>LINESTRING (691070 5141826.906318262, 691065.8627754406 5141838.161046449, 691049.7001923716 5141871.4)</t>
  </si>
  <si>
    <t>LINESTRING (691049.7001923716 5141871.4, 691041.4984525965 5141888.267183065, 691022.8904722859 5141915.657789429, 691003.3455277691 5141947.6)</t>
  </si>
  <si>
    <t>LINESTRING (691003.3455277691 5141947.6, 690993.7999999999 5141963.200210977)</t>
  </si>
  <si>
    <t>LINESTRING (690993.7999999999 5141963.200210977, 690990.8276598164 5141968.05789251, 690946.3482208992 5142023.8)</t>
  </si>
  <si>
    <t>LINESTRING (690946.3482208992 5142023.8, 690935.3837201216 5142037.540829376, 690917.6 5142056.8630817905)</t>
  </si>
  <si>
    <t>LINESTRING (690917.6 5142056.8630817905, 690901.233090433 5142074.645950377, 690864.3948759503 5142100)</t>
  </si>
  <si>
    <t>LINESTRING (690864.3948759503 5142100, 690862.3191193179 5142101.42864787, 690841.4 5142122.53432474)</t>
  </si>
  <si>
    <t>LINESTRING (690841.4 5142122.53432474, 690825.6280502365 5142138.44692939, 690817.480819224 5142156.001115899, 690817.4689926297 5142176.2)</t>
  </si>
  <si>
    <t>LINESTRING (690817.4689926297 5142176.2, 690817.4302433829 5142242.380636308, 690818.642471564 5142252.4)</t>
  </si>
  <si>
    <t>LINESTRING (690818.642471564 5142252.4, 690827.6141630852 5142326.553234254, 690828.2289068277 5142328.6)</t>
  </si>
  <si>
    <t>LINESTRING (690828.2289068277 5142328.6, 690836.8542847846 5142357.3178655505, 690841.4 5142360.94388816)</t>
  </si>
  <si>
    <t>LINESTRING (690841.4 5142360.94388816, 690876.5663739985 5142388.995374272, 690903.9353937232 5142404.8)</t>
  </si>
  <si>
    <t>LINESTRING (690903.9353937232 5142404.8, 690909.0473305141 5142407.751959863, 690917.6 5142422.406158219)</t>
  </si>
  <si>
    <t>LINESTRING (690917.6 5142422.406158219, 690921.1217061763 5142428.440272006, 690927.9092174068 5142456.607008031, 690950.8829067284 5142481)</t>
  </si>
  <si>
    <t>LINESTRING (690950.8829067284 5142481, 690957.4644502744 5142487.988147903, 690993.7999999999 5142508.706175181)</t>
  </si>
  <si>
    <t>LINESTRING (690993.7999999999 5142508.706175181, 691037.4132055126 5142533.573821008, 691046.8857188686 5142556.738681391, 691046.8410817673 5142557.2)</t>
  </si>
  <si>
    <t>LINESTRING (691046.8410817673 5142557.2, 691043.2085187703 5142594.742063951, 691024.6216650212 5142633.4)</t>
  </si>
  <si>
    <t>LINESTRING (691024.6216650212 5142633.4, 691010.6846609853 5142662.386929043, 690993.7999999999 5142670.202651008)</t>
  </si>
  <si>
    <t>LINESTRING (690993.7999999999 5142670.202651008, 690979.7557141979 5142676.703594861, 690917.6 5142679.271761111)</t>
  </si>
  <si>
    <t>LINESTRING (690917.6 5142679.271761111, 690908.5151825037 5142679.647130005, 690882.2159555787 5142709.361816816, 690882.0740367956 5142709.6)</t>
  </si>
  <si>
    <t>LINESTRING (690882.0740367956 5142709.6, 690868.8326832347 5142731.823046711, 690864.7086633004 5142785.064484766, 690865.2266173078 5142785.8)</t>
  </si>
  <si>
    <t>LINESTRING (690865.2266173078 5142785.8, 690901.2638396727 5142836.974285097, 690900.5179054856 5142862)</t>
  </si>
  <si>
    <t>LINESTRING (690900.5179054856 5142862, 690900.1284802491 5142875.06501983, 690883.5915087136 5142917.765631808, 690880.4424764122 5142938.0126237655, 690880.4368523725 5142938.2)</t>
  </si>
  <si>
    <t>LINESTRING (690880.4368523725 5142938.2, 690878.6899893901 5142996.400266123, 690883.3939929042 5143009.249488967, 690892.390501842 5143014.4)</t>
  </si>
  <si>
    <t>LINESTRING (690892.390501842 5143014.4, 690917.6 5143028.832464783)</t>
  </si>
  <si>
    <t>LINESTRING (690917.6 5143028.832464783, 690920.873776807 5143030.706705524, 690951.1086418611 5143039.227578676, 690970.4365127068 5143072.845551033, 690971.6726471883 5143090.6)</t>
  </si>
  <si>
    <t>LINESTRING (690971.6726471883 5143090.6, 690972.2100713927 5143098.318958376, 690955.7633874244 5143138.471570126, 690949.7315359937 5143166.8)</t>
  </si>
  <si>
    <t>LINESTRING (690949.7315359937 5143166.8, 690943.9353808883 5143194.021488349, 690950.4079583089 5143232.329205286, 690955.9238282343 5143243)</t>
  </si>
  <si>
    <t>LINESTRING (690955.9238282343 5143243, 690986.431179629 5143302.0183757795, 690985.9169925947 5143319.2)</t>
  </si>
  <si>
    <t>LINESTRING (690985.9169925947 5143319.2, 690983.6365881633 5143395.4)</t>
  </si>
  <si>
    <t>LINESTRING (690983.6365881633 5143395.4, 690982.7839600238 5143423.890676187, 690993.7999999999 5143469.055891669)</t>
  </si>
  <si>
    <t>LINESTRING (690994.4205217615 5143471.6, 691013.0061132887 5143547.8)</t>
  </si>
  <si>
    <t>LINESTRING (691013.0061132887 5143547.8, 691018.9946491084 5143572.352698728, 691002.9267034729 5143599.830490663, 690993.7999999999 5143608.961754116)</t>
  </si>
  <si>
    <t>LINESTRING (690993.7999999999 5143608.961754116, 690978.7692639318 5143624)</t>
  </si>
  <si>
    <t>LINESTRING (690978.7692639318 5143624, 690961.0012310686 5143641.776910316, 690964.6431085095 5143690.176125047, 690969.9766668483 5143700.2)</t>
  </si>
  <si>
    <t>LINESTRING (690969.9766668483 5143700.2, 690983.8785979523 5143726.327251292, 690992.7587338589 5143776.4)</t>
  </si>
  <si>
    <t>LINESTRING (690992.7587338589 5143776.4, 690993.7999999999 5143782.271425659)</t>
  </si>
  <si>
    <t>LINESTRING (690993.7999999999 5143782.271425659, 690994.7495421463 5143787.625643859, 690994.0623615129 5143810.778342948)</t>
  </si>
  <si>
    <t>LINESTRING (690994.0623615129 5143810.77834295, 690993.7999999999 5143819.617906911)</t>
  </si>
  <si>
    <t>LINESTRING (690993.7999999999 5143819.617906911, 690993.5437933048 5143828.250100875)</t>
  </si>
  <si>
    <t>Feldcher Creek</t>
  </si>
  <si>
    <t>LINESTRING (689885.4262683594 5141035.368171356, 689862.2772868017 5141044.832604164, 689850.8 5141047.290134717)</t>
  </si>
  <si>
    <t>LINESTRING (689850.8 5141047.290134717, 689774.6 5141063.606171018)</t>
  </si>
  <si>
    <t>LINESTRING (689774.6 5141063.606171018, 689716.4935957632 5141076.047984678, 689698.4 5141073.948424441)</t>
  </si>
  <si>
    <t>LINESTRING (689698.4 5141073.948424441, 689627.8640739364 5141065.763515946, 689622.2 5141062.936058398)</t>
  </si>
  <si>
    <t>LINESTRING (689622.2 5141062.936058398, 689562.6315607021 5141033.2)</t>
  </si>
  <si>
    <t>LINESTRING (689562.6315607021 5141033.2, 689546 5141024.897666313)</t>
  </si>
  <si>
    <t>LINESTRING (689546 5141024.897666313, 689469.8 5140986.859274228)</t>
  </si>
  <si>
    <t>LINESTRING (689469.8 5140986.859274228, 689409.9847299156 5140957)</t>
  </si>
  <si>
    <t>LINESTRING (689409.9847299156 5140957, 689393.6 5140948.8208821425)</t>
  </si>
  <si>
    <t>LINESTRING (689393.6 5140948.8208821425, 689317.4 5140910.782490057)</t>
  </si>
  <si>
    <t>LINESTRING (689317.4 5140910.782490057, 689257.3378991291 5140880.8)</t>
  </si>
  <si>
    <t>LINESTRING (689257.3378991291 5140880.8, 689241.2 5140872.744097972)</t>
  </si>
  <si>
    <t>LINESTRING (689241.2 5140872.744097972, 689165 5140834.705705887)</t>
  </si>
  <si>
    <t>LINESTRING (689165 5140834.705705887, 689129.6325877073 5140817.050594393, 689094.2418422779 5140810.922348691, 689088.8 5140810.993884754)</t>
  </si>
  <si>
    <t>LINESTRING (689088.8 5140810.993884754, 689035.7672258512 5140811.691030261, 689012.6 5140814.845913794)</t>
  </si>
  <si>
    <t>LINESTRING (689012.6 5140814.845913794, 688959.2172831367 5140822.115504699, 688936.4 5140831.5758265145)</t>
  </si>
  <si>
    <t>LINESTRING (688936.4 5140831.5758265145, 688907.7628621806 5140843.449130538, 688883.9202739161 5140875.76947668, 688881.6701727834 5140880.8)</t>
  </si>
  <si>
    <t>LINESTRING (688881.6701727834 5140880.8, 688864.8570419817 5140918.388908937, 688860.2 5140923.356354908)</t>
  </si>
  <si>
    <t>LINESTRING (688860.2 5140923.356354908, 688828.6586669876 5140957)</t>
  </si>
  <si>
    <t>LINESTRING (688828.6586669876 5140957, 688825.47862274 5140960.392002488, 688815.0941823459 5140967.713745558, 688784 5140964.255626575)</t>
  </si>
  <si>
    <t>LINESTRING (688784 5140964.255626575, 688721.388445664 5140957.292323852, 688720.860543994 5140957)</t>
  </si>
  <si>
    <t>LINESTRING (688720.860543994 5140957, 688707.8 5140949.767765767)</t>
  </si>
  <si>
    <t>LINESTRING (688707.8 5140949.767765767, 688638.9027313862 5140911.616124852, 688631.6 5140912.309640547)</t>
  </si>
  <si>
    <t>LINESTRING (688631.6 5140912.309640547, 688598.1234920935 5140915.488791259, 688569.8975855659 5140924.800487029, 688555.4 5140939.501301394)</t>
  </si>
  <si>
    <t>LINESTRING (688555.4 5140939.501301394, 688538.1432090468 5140957)</t>
  </si>
  <si>
    <t>LINESTRING (688538.1432090468 5140957, 688535.8206379344 5140959.355129178, 688497.1322436065 5140978.530111362, 688479.2 5140986.837893984)</t>
  </si>
  <si>
    <t>LINESTRING (688479.2 5140986.837893984, 688476.5223066335 5140988.078435598, 688403 5140976.335483133)</t>
  </si>
  <si>
    <t>LINESTRING (688403 5140976.335483133, 688398.1223977396 5140975.556434513, 688362.2709050658 5140984.647501535, 688326.8 5140978.2412601)</t>
  </si>
  <si>
    <t>LINESTRING (688326.8 5140978.2412601, 688311.7229565304 5140975.518262748, 688283.7976649205 5140957)</t>
  </si>
  <si>
    <t>LINESTRING (688283.7976649205 5140957, 688250.6 5140934.985437352)</t>
  </si>
  <si>
    <t>LINESTRING (688250.6 5140934.985437352, 688239.4613660118 5140927.599009532, 688174.4 5140911.857109106)</t>
  </si>
  <si>
    <t>LINESTRING (688174.4 5140911.857109106, 688143.5954935998 5140904.40381536, 688098.2 5140896.2812549295)</t>
  </si>
  <si>
    <t>LINESTRING (688098.2 5140896.2812549295, 688075.351845681 5140892.19306248, 688048.3047379921 5140880.8)</t>
  </si>
  <si>
    <t>LINESTRING (688048.3047379921 5140880.8, 688022 5140869.719646163)</t>
  </si>
  <si>
    <t>LINESTRING (688022 5140869.719646163, 687945.8 5140837.62189394)</t>
  </si>
  <si>
    <t>LINESTRING (687945.8 5140837.62189394, 687869.6 5140805.524141716)</t>
  </si>
  <si>
    <t>LINESTRING (687867.4060894022 5140804.6, 687854.5154674959 5140799.170078898, 687793.4 5140765.074191528)</t>
  </si>
  <si>
    <t>LINESTRING (687793.4 5140765.074191528, 687727.6630289683 5140728.4)</t>
  </si>
  <si>
    <t>LINESTRING (687727.6630289683 5140728.4, 687724.5574441197 5140726.667416163, 687717.2 5140723.739161883)</t>
  </si>
  <si>
    <t>LINESTRING (687717.2 5140723.739161883, 687696.9285772677 5140715.671158997, 687643.5329068854 5140716.610063169, 687641 5140717.319286931)</t>
  </si>
  <si>
    <t>LINESTRING (687641 5140717.319286931, 687602.534239203 5140728.089849308, 687602.1927267126 5140728.4)</t>
  </si>
  <si>
    <t>LINESTRING (687602.1927267126 5140728.4, 687564.8 5140762.3588753)</t>
  </si>
  <si>
    <t>LINESTRING (687564.8 5140762.3588753, 687529.3949703458 5140794.512587871, 687503.7579286359 5140804.6)</t>
  </si>
  <si>
    <t>LINESTRING (687503.7579286359 5140804.6, 687488.6 5140810.56419333)</t>
  </si>
  <si>
    <t>LINESTRING (687488.6 5140810.56419333, 687475.3839983515 5140815.764296244, 687412.4 5140805.703454139)</t>
  </si>
  <si>
    <t>LINESTRING (687412.4 5140805.703454139, 687405.492034153 5140804.6)</t>
  </si>
  <si>
    <t>LINESTRING (687405.492034153 5140804.6, 687396.9809656246 5140803.240471884, 687336.2 5140785.52541192)</t>
  </si>
  <si>
    <t>LINESTRING (687336.2 5140785.52541192, 687260 5140763.3163608555)</t>
  </si>
  <si>
    <t>LINESTRING (687260 5140763.3163608555, 687192.9314993346 5140743.768752509, 687183.8 5140743.951004857)</t>
  </si>
  <si>
    <t>LINESTRING (687183.8 5140743.951004857, 687142.0940111642 5140744.7833998585, 687107.6 5140753.086407477)</t>
  </si>
  <si>
    <t>LINESTRING (687107.6 5140753.086407477, 687085.7818488234 5140758.338225672, 687053.307320077 5140739.581193126, 687042.7741926324 5140728.4)</t>
  </si>
  <si>
    <t>LINESTRING (687042.7741926324 5140728.4, 687040.9925618479 5140726.508751842, 687031.4 5140727.588036262)</t>
  </si>
  <si>
    <t>LINESTRING (687031.4 5140727.588036262, 687024.183355127 5140728.4)</t>
  </si>
  <si>
    <t>LINESTRING (687024.183355127 5140728.4, 687023.140359022 5140728.517350242, 686987.0664559242 5140745.21677353, 686955.2 5140740.495293745)</t>
  </si>
  <si>
    <t>LINESTRING (686955.2 5140740.495293745, 686944.0587511316 5140738.844555381, 686927.2444933372 5140728.4)</t>
  </si>
  <si>
    <t>LINESTRING (686927.2444933372 5140728.4, 686879 5140698.43184508)</t>
  </si>
  <si>
    <t>LINESTRING (686879 5140698.43184508, 686866.7151994645 5140690.800864212, 686833.3395137468 5140702.505290634, 686802.9820781281 5140728.4)</t>
  </si>
  <si>
    <t>LINESTRING (686802.8 5140728.555311545, 686749.885273301 5140773.691254063, 686733.816118046 5140801.16454017, 686732.5531524059 5140804.6)</t>
  </si>
  <si>
    <t>LINESTRING (686732.5531524059 5140804.6, 686731.0453737731 5140808.701388637, 686728.3577991833 5140813.6976624355, 686726.6 5140821.561532644)</t>
  </si>
  <si>
    <t>LINESTRING (686726.6 5140821.561532644, 686713.6868193536 5140879.331258298, 686713.0850933109 5140880.8)</t>
  </si>
  <si>
    <t>LINESTRING (686713.0850933109 5140880.8, 686689.0042466779 5140939.578482501, 686688.4833101201 5140957)</t>
  </si>
  <si>
    <t>LINESTRING (686688.4833101201 5140957, 686686.2047849741 5141033.2)</t>
  </si>
  <si>
    <t>LINESTRING (686686.2047849741 5141033.2, 686685.5880439866 5141053.825474921, 686668.9892656624 5141099.077130447, 686663.4331396873 5141109.4)</t>
  </si>
  <si>
    <t>LINESTRING (686663.4331396873 5141109.4, 686650.4 5141133.614605908)</t>
  </si>
  <si>
    <t>LINESTRING (686650.4 5141133.614605908, 686650.1455553793 5141134.087345122, 686610.763761407 5141176.111109128, 686607.1209336937 5141185.6)</t>
  </si>
  <si>
    <t>LINESTRING (686607.1209336937 5141185.6, 686591.4789474797 5141226.344474315, 686574.2 5141241.257029754)</t>
  </si>
  <si>
    <t>LINESTRING (686574.2 5141241.257029754, 686560.1706118961 5141253.3650605315, 686548.4970490627 5141261.8)</t>
  </si>
  <si>
    <t>LINESTRING (686548.4970490627 5141261.8, 686526.4092198715 5141277.759951976, 686520.9460963362 5141290.307908829, 686522.656779334 5141318.305184737, 686528.5701522509 5141338)</t>
  </si>
  <si>
    <t>LINESTRING (686528.5701522509 5141338, 686529.5861424156 5141341.383811385, 686523.8891556322 5141361.553975814, 686498 5141377.393910855)</t>
  </si>
  <si>
    <t>LINESTRING (686498 5141377.393910855, 686456.5914223031 5141402.729197575)</t>
  </si>
  <si>
    <t>LINESTRING (690993.5437933048 5143828.250100875, 690980.38578563 5143843.110603853, 690964.7078318279 5143852.6)</t>
  </si>
  <si>
    <t>LINESTRING (690964.7078318279 5143852.6, 690936.3900483118 5143869.739906723, 690917.6 5143869.179596578)</t>
  </si>
  <si>
    <t>LINESTRING (690917.6 5143869.179596578, 690913.5375995187 5143869.058457762, 690895.819527734 5143852.6)</t>
  </si>
  <si>
    <t>LINESTRING (690895.819527734 5143852.6, 690893.7588248185 5143850.685796676, 690850.7495640285 5143844.306706729, 690841.4 5143848.20277487)</t>
  </si>
  <si>
    <t>LINESTRING (690841.4 5143848.20277487, 690830.847787767 5143852.6)</t>
  </si>
  <si>
    <t>LINESTRING (690830.847787767 5143852.6, 690765.2 5143879.956169085)</t>
  </si>
  <si>
    <t>LINESTRING (690765.2 5143879.956169085, 690742.6721640792 5143889.343770853, 690721.7483088953 5143909.054761579, 690717.0146680612 5143928.8)</t>
  </si>
  <si>
    <t>LINESTRING (690717.0146680612 5143928.8, 690707.233512224 5143969.599727061, 690689 5143975.704205849)</t>
  </si>
  <si>
    <t>LINESTRING (690689 5143975.704205849, 690658.4564496609 5143985.93001714, 690643.2272274969 5143985.466680895, 690612.7999999999 5143948.170531158)</t>
  </si>
  <si>
    <t>LINESTRING (690612.7999999999 5143948.170531158, 690611.3609209228 5143946.406581132, 690565.8858296555 5143937.416243822, 690550.2735028383 5143949.649922702, 690546.7077634467 5144005)</t>
  </si>
  <si>
    <t>LINESTRING (690546.7077634467 5144005, 690545.5355504678 5144023.195967755, 690536.6 5144036.354609271)</t>
  </si>
  <si>
    <t>LINESTRING (690536.6 5144036.354609271, 690526.9247991234 5144050.602472385, 690501.2296791021 5144059.984059246, 690460.4 5144058.7688245475)</t>
  </si>
  <si>
    <t>LINESTRING (690460.4 5144058.7688245475, 690450.4550091836 5144058.472826681, 690395.1254191776 5144039.031341773, 690384.2 5144038.701938129)</t>
  </si>
  <si>
    <t>LINESTRING (690384.2 5144038.701938129, 690351.9683922532 5144037.730148501, 690336.0533757013 5144060.13521806, 690335.750913975 5144070.276446083, 690346.0332978155 5144081.2)</t>
  </si>
  <si>
    <t>LINESTRING (690346.0332978155 5144081.2, 690367.7611776965 5144104.2827472575, 690369.6117631199 5144127.192849864, 690329.0290766597 5144157.4)</t>
  </si>
  <si>
    <t>LINESTRING (690329.0290766597 5144157.4, 690308 5144173.052696539)</t>
  </si>
  <si>
    <t>LINESTRING (690308 5144173.052696539, 690307.2399019694 5144173.618464785, 690279.243210323 5144175.32133307, 690259.3101060721 5144162.017576403, 690256.0591605672 5144157.4)</t>
  </si>
  <si>
    <t>LINESTRING (690256.0591605672 5144157.4, 690231.7999999999 5144122.942785257)</t>
  </si>
  <si>
    <t>LINESTRING (690231.7999999999 5144122.942785257, 690230.0633933387 5144120.476144727, 690218.2679549999 5144081.2)</t>
  </si>
  <si>
    <t>LINESTRING (690218.2679549999 5144081.2, 690213.8917700562 5144066.628292848, 690222.4172602032 5144036.383964367, 690223.186549496 5144011.005369815, 690211.3558135558 5144005)</t>
  </si>
  <si>
    <t>LINESTRING (690211.3558135558 5144005, 690180.6241988826 5143989.4004031485, 690173.5432536029 5143971.3908192115, 690171.9949342676 5143938.309947791, 690170.387165092 5143928.8)</t>
  </si>
  <si>
    <t>LINESTRING (690170.387165092 5143928.8, 690169.836192741 5143925.541000902, 690155.6 5143915.711744287)</t>
  </si>
  <si>
    <t>LINESTRING (690155.6 5143915.711744287, 690127.5165583842 5143896.321773998, 690120.2757890674 5143883.408560462, 690155.6 5143867.051311589)</t>
  </si>
  <si>
    <t>LINESTRING (690155.6 5143867.051311589, 690182.1278067832 5143854.767330541, 690182.0264019995 5143852.6)</t>
  </si>
  <si>
    <t>LINESTRING (690182.0264019995 5143852.6, 690180.5796768856 5143821.679057121, 690155.6 5143813.726049432)</t>
  </si>
  <si>
    <t>LINESTRING (690155.6 5143813.726049432, 690110.0919059545 5143799.237222233, 690092.6927979593 5143786.013447553, 690085.6713462172 5143776.4)</t>
  </si>
  <si>
    <t>LINESTRING (690085.6713462172 5143776.4, 690079.4 5143767.813562301)</t>
  </si>
  <si>
    <t>LINESTRING (690079.4 5143767.813562301, 690075.611673068 5143762.626759969, 690059.5167348546 5143706.246085255, 690059.0270615154 5143700.2)</t>
  </si>
  <si>
    <t>LINESTRING (690059.0270615154 5143700.2, 690055.8033481308 5143660.396227971, 690028.7171353186 5143631.617546429, 690024.727273911 5143624)</t>
  </si>
  <si>
    <t>LINESTRING (690024.727273911 5143624, 690007.0883313913 5143590.323275453, 690003.2 5143586.944794574)</t>
  </si>
  <si>
    <t>LINESTRING (690003.2 5143586.944794574, 689979.8319105387 5143566.640804127, 689927 5143548.252294218)</t>
  </si>
  <si>
    <t>LINESTRING (689925.7005163656 5143547.8, 689850.8 5143521.730360017)</t>
  </si>
  <si>
    <t>LINESTRING (689850.8 5143521.730360017, 689844.0304747536 5143519.374180186, 689817.2390371362 5143480.455111722, 689814.4109484536 5143471.6)</t>
  </si>
  <si>
    <t>LINESTRING (689814.4109484536 5143471.6, 689803.3061243283 5143436.829358296, 689774.6 5143435.971040995)</t>
  </si>
  <si>
    <t>LINESTRING (689774.6 5143435.971040995, 689737.2960975727 5143434.855648876, 689714.9029002148 5143418.9338252, 689710.4051066096 5143395.4)</t>
  </si>
  <si>
    <t>LINESTRING (689710.4051066096 5143395.4, 689706.1098086864 5143372.925693845, 689698.4 5143364.740890448)</t>
  </si>
  <si>
    <t>LINESTRING (689698.4 5143364.740890448, 689691.3290982788 5143357.234356526, 689627.1870040074 5143378.186941665, 689622.2 5143378.237250081)</t>
  </si>
  <si>
    <t>LINESTRING (689622.2 5143378.237250081, 689563.6433866756 5143378.827963567, 689546 5143389.83972294)</t>
  </si>
  <si>
    <t>LINESTRING (689546 5143389.83972294, 689537.0911494796 5143395.4)</t>
  </si>
  <si>
    <t>LINESTRING (689537.0911494796 5143395.4, 689532.5634238027 5143398.225887489, 689488.2524656985 5143395.4)</t>
  </si>
  <si>
    <t>LINESTRING (689488.2524656985 5143395.4, 689469.8 5143394.223212267)</t>
  </si>
  <si>
    <t>LINESTRING (689469.8 5143394.223212267, 689393.6 5143389.3636327)</t>
  </si>
  <si>
    <t>LINESTRING (689393.6 5143389.3636327, 689317.4 5143384.504053133)</t>
  </si>
  <si>
    <t>LINESTRING (689317.4 5143384.504053133, 689306.8297573193 5143383.82994637, 689241.2 5143361.689085784)</t>
  </si>
  <si>
    <t>LINESTRING (689241.2 5143361.689085784, 689191.1061536461 5143344.789421461, 689165 5143341.38396021)</t>
  </si>
  <si>
    <t>LINESTRING (689165 5143341.38396021, 689115.1688584081 5143334.883652884, 689088.8 5143342.8089579325)</t>
  </si>
  <si>
    <t>LINESTRING (689088.8 5143342.8089579325, 689053.6283876316 5143353.379978974, 689017.1775920023 5143382.786061138, 689015.8243458463 5143395.4)</t>
  </si>
  <si>
    <t>LINESTRING (689015.8243458463 5143395.4, 689013.6456553802 5143415.708107449, 689037.7379596664 5143459.633132791, 689038.8682813717 5143471.6)</t>
  </si>
  <si>
    <t>LINESTRING (689038.8682813717 5143471.6, 689039.6625483833 5143480.009011181, 689034.2847585471 5143490.02183951, 689013.5929309485 5143502.10121555, 689012.6 5143502.310659928)</t>
  </si>
  <si>
    <t>LINESTRING (689012.6 5143502.310659928, 688936.4 5143518.383944422)</t>
  </si>
  <si>
    <t>LINESTRING (688936.4 5143518.383944422, 688929.201609663 5143519.90234043, 688913.512570008 5143534.688297687, 688909.8121932487 5143547.8)</t>
  </si>
  <si>
    <t>LINESTRING (688909.8121932487 5143547.8, 688907.8247646942 5143554.842140103, 688861.0598455196 5143589.00720636, 688860.2 5143589.166396346)</t>
  </si>
  <si>
    <t>LINESTRING (688860.2 5143589.166396346, 688784 5143603.27390364)</t>
  </si>
  <si>
    <t>LINESTRING (688784 5143603.27390364, 688766.5218801901 5143606.50976588, 688744.2844693114 5143585.524884216, 688745.4110476562 5143547.8)</t>
  </si>
  <si>
    <t>LINESTRING (688745.4110476562 5143547.8, 688745.8009047627 5143534.7451474285, 688764.8677326245 5143492.103435232, 688747.5541816426 5143476.343187618, 688721.3025138652 5143471.6)</t>
  </si>
  <si>
    <t>LINESTRING (688721.3025138652 5143471.6, 688707.8 5143469.160347132)</t>
  </si>
  <si>
    <t>LINESTRING (688707.8 5143469.160347132, 688697.0020482678 5143467.209358288, 688690.6211591994 5143471.6)</t>
  </si>
  <si>
    <t>LINESTRING (688690.6211591994 5143471.6, 688658.0817583895 5143493.9901166335, 688648.0020772474 5143491.14121033, 688640.4581380165 5143488.37108847, 688636.7999138641 5143471.6)</t>
  </si>
  <si>
    <t>LINESTRING (688636.7999138641 5143471.6, 688635.9964663631 5143467.916603751, 688631.6 5143465.757652002)</t>
  </si>
  <si>
    <t>LINESTRING (688631.6 5143465.757652002, 688608.4500978588 5143454.389540076, 688555.4 5143443.512327425)</t>
  </si>
  <si>
    <t>LINESTRING (688555.4 5143443.512327425, 688550.3640795106 5143442.47977932, 688542.3626765565 5143454.939901978, 688544.5194753022 5143467.722821987, 688546.5254800334 5143471.6)</t>
  </si>
  <si>
    <t>LINESTRING (688546.5254800334 5143471.6, 688555.4 5143488.752548621)</t>
  </si>
  <si>
    <t>LINESTRING (688555.4 5143488.752548621, 688556.5356708039 5143490.947557338, 688560.7709733134 5143519.031934003, 688555.4 5143524.089439712)</t>
  </si>
  <si>
    <t>LINESTRING (688555.4 5143524.089439712, 688550.3125435424 5143528.879975539, 688517.3007656168 5143527.892169102, 688494.6840575831 5143519.590202788, 688479.2 5143498.995478815)</t>
  </si>
  <si>
    <t>LINESTRING (688479.2 5143498.995478815, 688458.6028231664 5143471.6)</t>
  </si>
  <si>
    <t>LINESTRING (688458.6028231664 5143471.6, 688445.814043272 5143454.5901567815, 688413.4060623246 5143433.298408834, 688403 5143430.185889594)</t>
  </si>
  <si>
    <t>LINESTRING (688403 5143430.185889594, 688326.8 5143407.393986312)</t>
  </si>
  <si>
    <t>LINESTRING (688326.8 5143407.393986312, 688300.068330255 5143399.398374351, 688296.3028889156 5143395.4)</t>
  </si>
  <si>
    <t>LINESTRING (688296.3028889156 5143395.4, 688287.7617870696 5143386.330539221, 688278.2069808727 5143365.711073441, 688309.5187992533 5143338.692026004, 688302.4259246041 5143320.699462211, 688294.3079829575 5143319.2)</t>
  </si>
  <si>
    <t>LINESTRING (688294.3079829575 5143319.2, 688269.5756695482 5143314.631702893, 688258.4065560086 5143319.2)</t>
  </si>
  <si>
    <t>LINESTRING (688258.4065560086 5143319.2, 688250.6 5143322.392972039)</t>
  </si>
  <si>
    <t>LINESTRING (688250.6 5143322.392972039, 688223.2694409319 5143333.571487995, 688174.4 5143332.098750177)</t>
  </si>
  <si>
    <t>LINESTRING (688174.4 5143332.098750177, 688162.3417812866 5143331.7353616385, 688150.9555804174 5143319.2)</t>
  </si>
  <si>
    <t>LINESTRING (688150.9555804174 5143319.2, 688098.2 5143261.120023495)</t>
  </si>
  <si>
    <t>LINESTRING (688098.2 5143261.120023495, 688095.9197210664 5143258.609605718, 688078.5567242925 5143243)</t>
  </si>
  <si>
    <t>LINESTRING (688078.5567242925 5143243, 688022 5143192.154620114)</t>
  </si>
  <si>
    <t>LINESTRING (688022 5143192.154620114, 687999.4172927255 5143171.852413001, 687995.1756635382 5143166.8)</t>
  </si>
  <si>
    <t>LINESTRING (687995.1756635382 5143166.8, 687945.8 5143107.9862203505)</t>
  </si>
  <si>
    <t>LINESTRING (687945.8 5143107.9862203505, 687931.2038259171 5143090.6)</t>
  </si>
  <si>
    <t>LINESTRING (687931.2038259171 5143090.6, 687918.4470531718 5143075.404780989, 687869.6 5143048.42439298)</t>
  </si>
  <si>
    <t>LINESTRING (687869.6 5143048.42439298, 687808.0000210669 5143014.4)</t>
  </si>
  <si>
    <t>LINESTRING (687808.0000210669 5143014.4, 687793.4 5143006.335762595)</t>
  </si>
  <si>
    <t>LINESTRING (687793.4 5143006.335762595, 687738.4664946168 5142975.993557821, 687717.2 5142953.414800882)</t>
  </si>
  <si>
    <t>LINESTRING (687717.2 5142953.414800882, 687703.9834730899 5142939.382739931, 687704.0866766605 5142938.2)</t>
  </si>
  <si>
    <t>LINESTRING (687704.0866766605 5142938.2, 687710.7357394637 5142862)</t>
  </si>
  <si>
    <t>LINESTRING (687710.7357394637 5142862, 687711.7243384239 5142850.670397167, 687695.4753095421 5142785.8)</t>
  </si>
  <si>
    <t>LINESTRING (687695.4753095421 5142785.8, 687682.2244694787 5142732.899161189, 687679.6038767082 5142709.6)</t>
  </si>
  <si>
    <t>LINESTRING (687679.6038767082 5142709.6, 687676.2016022223 5142679.351064512, 687715.3419852725 5142644.948765377, 687715.6885011254 5142633.4)</t>
  </si>
  <si>
    <t>LINESTRING (687715.6885011254 5142633.4, 687717.2 5142583.024394609)</t>
  </si>
  <si>
    <t>LINESTRING (687717.2 5142583.024394609, 687717.9320072163 5142558.62787848, 687717.804020695 5142557.2)</t>
  </si>
  <si>
    <t>LINESTRING (687717.804020695 5142557.2, 687717.2 5142550.461257958)</t>
  </si>
  <si>
    <t>LINESTRING (687717.2 5142550.461257958, 687712.2226538379 5142494.931617807, 687709.4442854882 5142481)</t>
  </si>
  <si>
    <t>LINESTRING (687709.4442854882 5142481, 687705.5928826423 5142461.687847788, 687700.896924706 5142448.849163416, 687699.2796926195 5142404.8)</t>
  </si>
  <si>
    <t>LINESTRING (687699.2796926195 5142404.8, 687698.0950845435 5142372.53438076, 687717.2 5142367.692095549)</t>
  </si>
  <si>
    <t>LINESTRING (687717.2 5142367.692095549, 687733.9474006942 5142363.447340271, 687744.6312901727 5142345.982777279, 687745.155210948 5142328.6)</t>
  </si>
  <si>
    <t>LINESTRING (687745.155210948 5142328.6, 687745.2434855057 5142325.671204181, 687717.2 5142313.906669717)</t>
  </si>
  <si>
    <t>LINESTRING (687717.2 5142313.906669717, 687679.9918276386 5142298.297453595, 687675.7511225387 5142270.213889503, 687667.5022123484 5142252.4)</t>
  </si>
  <si>
    <t>LINESTRING (687667.5022123484 5142252.4, 687663.8177649657 5142244.443271531, 687641 5142220.221056113)</t>
  </si>
  <si>
    <t>LINESTRING (687641 5142220.221056113, 687629.3446788678 5142207.848341272, 687568.9443806893 5142188.240373408, 687564.8 5142188.116471524)</t>
  </si>
  <si>
    <t>LINESTRING (687564.8 5142188.116471524, 687508.0154170471 5142186.418819365, 687493.6426191125 5142176.2)</t>
  </si>
  <si>
    <t>LINESTRING (687493.6426191125 5142176.2, 687493.0800979703 5142175.80005686, 687488.926581633 5142145.191046992, 687488.6 5142144.448922411)</t>
  </si>
  <si>
    <t>LINESTRING (687488.6 5142144.448922411, 687469.0396700732 5142100)</t>
  </si>
  <si>
    <t>LINESTRING (687469.0396700732 5142100, 687465.1306549291 5142091.117148254, 687433.1141406401 5142057.1201722855, 687412.4 5142050.342636987)</t>
  </si>
  <si>
    <t>LINESTRING (687412.4 5142050.342636987, 687390.3306676648 5142043.121691569, 687336.2 5142074.433942161)</t>
  </si>
  <si>
    <t>LINESTRING (687336.2 5142074.433942161, 687336.0332255334 5142074.530413978, 687295.2483453869 5142078.388888215, 687260 5142065.733960364)</t>
  </si>
  <si>
    <t>LINESTRING (687260 5142065.733960364, 687187.1500569581 5142039.579235567, 687183.8 5142041.004886131)</t>
  </si>
  <si>
    <t>LINESTRING (687183.8 5142041.004886131, 687153.6820682348 5142053.821876097, 687128.5168910725 5142045.439499861, 687108.7421420638 5142027.058064745, 687107.9340125461 5142023.8)</t>
  </si>
  <si>
    <t>LINESTRING (687107.6 5142022.453390976, 687092.8692420206 5141963.06468881, 687107.6 5141949.176625501)</t>
  </si>
  <si>
    <t>LINESTRING (687108.805117604 5141947.6, 687114.0989589277 5141933.200714156, 687107.6 5141924.5566169815)</t>
  </si>
  <si>
    <t>LINESTRING (687107.6 5141924.5566169815, 687104.3235936392 5141920.198753625, 687054.3042780405 5141893.286412741, 687031.4 5141875.015110512)</t>
  </si>
  <si>
    <t>LINESTRING (687031.4 5141875.015110512, 687026.8682214062 5141871.4)</t>
  </si>
  <si>
    <t>LINESTRING (687026.8682214062 5141871.4, 687024.5185794004 5141869.525633162, 687022.5918497706 5141849.135992483, 687005.3525329992 5141830.833001715, 686970.1077546207 5141819.620215352, 686955.2 5141807.161479846)</t>
  </si>
  <si>
    <t>LINESTRING (686955.2 5141807.161479846, 686940.8872468028 5141795.2)</t>
  </si>
  <si>
    <t>LINESTRING (686940.8872468028 5141795.2, 686935.409909542 5141790.622469853, 686879 5141783.406778485)</t>
  </si>
  <si>
    <t>LINESTRING (686879 5141783.406778485, 686831.6230141661 5141777.346536401, 686811.6121829734 5141766.588335211, 686802.8 5141751.24960443)</t>
  </si>
  <si>
    <t>LINESTRING (686802.8 5141751.24960443, 686792.2987339685 5141732.970808699, 686789.4487366431 5141719)</t>
  </si>
  <si>
    <t>LINESTRING (686789.4487366431 5141719, 686774.5667728238 5141646.047977301, 686774.3401225694 5141642.8)</t>
  </si>
  <si>
    <t>LINESTRING (686774.3401225694 5141642.8, 686771.0129512094 5141595.120472438, 686754.6307913626 5141566.6)</t>
  </si>
  <si>
    <t>LINESTRING (686754.6307913626 5141566.6, 686751.6988810543 5141561.495699473, 686729.5250998803 5141537.97049276, 686726.6 5141537.573789846)</t>
  </si>
  <si>
    <t>LINESTRING (686726.6 5141537.573789846, 686650.4 5141527.239523235)</t>
  </si>
  <si>
    <t>LINESTRING (686650.4 5141527.239523235, 686585.26778929 5141518.406273492, 686574.2 5141513.484188605)</t>
  </si>
  <si>
    <t>LINESTRING (686574.2 5141513.484188605, 686530.0923090032 5141493.868545992, 686526.8252325138 5141490.4)</t>
  </si>
  <si>
    <t>LINESTRING (686526.8252325138 5141490.4, 686498 5141459.797213372)</t>
  </si>
  <si>
    <t>LINESTRING (686498 5141459.797213372, 686463.5986224163 5141423.27441976, 686460.5036802153 5141414.2)</t>
  </si>
  <si>
    <t>LINESTRING (686460.5036802153 5141414.2, 686456.5914223031 5141402.729197575)</t>
  </si>
  <si>
    <t>Camp Four Creek</t>
  </si>
  <si>
    <t>LINESTRING (685355 5140510.131410739, 685339.5106439245 5140520.5083244825)</t>
  </si>
  <si>
    <t>LINESTRING (686456.5914223031 5141402.729197575, 686421.8 5141374.529621818)</t>
  </si>
  <si>
    <t>LINESTRING (686421.8 5141374.529621818, 686404.4908479238 5141360.499992876, 686345.6 5141346.884622037)</t>
  </si>
  <si>
    <t>LINESTRING (686345.6 5141346.884622037, 686316.1594907956 5141340.078072893, 686312.2985284253 5141338)</t>
  </si>
  <si>
    <t>LINESTRING (686312.2985284253 5141338, 686271.153533414 5141315.854666626, 686269.4 5141314.570335057)</t>
  </si>
  <si>
    <t>LINESTRING (686269.4 5141314.570335057, 686231.3757446703 5141286.720422902, 686193.2 5141267.9037580015)</t>
  </si>
  <si>
    <t>LINESTRING (686193.2 5141267.9037580015, 686180.8165352239 5141261.8)</t>
  </si>
  <si>
    <t>LINESTRING (686180.8165352239 5141261.8, 686117 5141230.345096663)</t>
  </si>
  <si>
    <t>LINESTRING (686117 5141230.345096663, 686088.6258782487 5141216.359610709, 686057.727524361 5141185.6)</t>
  </si>
  <si>
    <t>LINESTRING (686057.727524361 5141185.6, 686049.1525194711 5141177.063499537, 686040.8 5141155.653994975)</t>
  </si>
  <si>
    <t>LINESTRING (686040.8 5141155.653994975, 686022.7548653022 5141109.4)</t>
  </si>
  <si>
    <t>LINESTRING (686022.7548653022 5141109.4, 686009.0278285902 5141074.214322657, 685980.1375214402 5141033.2)</t>
  </si>
  <si>
    <t>LINESTRING (685980.1375214402 5141033.2, 685979.7825958163 5141032.696127404, 685964.6 5141022.26391366)</t>
  </si>
  <si>
    <t>LINESTRING (685964.6 5141022.26391366, 685888.4 5140969.905628099)</t>
  </si>
  <si>
    <t>LINESTRING (685888.4 5140969.905628099, 685869.6177031661 5140957)</t>
  </si>
  <si>
    <t>LINESTRING (685869.6177031661 5140957, 685812.2 5140917.547342537)</t>
  </si>
  <si>
    <t>LINESTRING (685812.2 5140917.547342537, 685798.01826622 5140907.802837721, 685765.1244831743 5140880.8)</t>
  </si>
  <si>
    <t>LINESTRING (685765.1244831743 5140880.8, 685736 5140856.891418497)</t>
  </si>
  <si>
    <t>LINESTRING (685736 5140856.891418497, 685672.3006735449 5140804.6)</t>
  </si>
  <si>
    <t>LINESTRING (685672.3006735449 5140804.6, 685659.8 5140794.338071213)</t>
  </si>
  <si>
    <t>LINESTRING (685659.8 5140794.338071213, 685656.6552806783 5140791.756539457, 685583.6 5140749.546097702)</t>
  </si>
  <si>
    <t>LINESTRING (685583.6 5140749.546097702, 685547.0016125229 5140728.4)</t>
  </si>
  <si>
    <t>LINESTRING (685547.0016125229 5140728.4, 685526.7680433709 5140716.70929285, 685507.4 5140698.269176185)</t>
  </si>
  <si>
    <t>LINESTRING (685507.4 5140698.269176185, 685459.0125728148 5140652.2)</t>
  </si>
  <si>
    <t>LINESTRING (685459.0125728148 5140652.2, 685455.108724643 5140648.48318595, 685431.2 5140591.104786867)</t>
  </si>
  <si>
    <t>LINESTRING (685431.2 5140591.104786867, 685424.9060601939 5140576)</t>
  </si>
  <si>
    <t>LINESTRING (685424.9060601939 5140576, 685410.0763709671 5140540.41032136, 685355 5140534.339145342)</t>
  </si>
  <si>
    <t>LINESTRING (685355 5140534.339145342, 685346.7500703156 5140533.429739469, 685339.5106439245 5140520.5083244825)</t>
  </si>
  <si>
    <t>LINESTRING (685339.5106439245 5140520.5083244825, 685329.3623699106 5140520.213704437, 685326.749007178 5140517.729998823)</t>
  </si>
  <si>
    <t>per</t>
  </si>
  <si>
    <t>nseg</t>
  </si>
  <si>
    <t>icalc</t>
  </si>
  <si>
    <t>iupseg</t>
  </si>
  <si>
    <t>iprior</t>
  </si>
  <si>
    <t>nstrpts</t>
  </si>
  <si>
    <t>flow</t>
  </si>
  <si>
    <t>runoff</t>
  </si>
  <si>
    <t>etsw</t>
  </si>
  <si>
    <t>pptsw</t>
  </si>
  <si>
    <t>roughch</t>
  </si>
  <si>
    <t>roughbk</t>
  </si>
  <si>
    <t>cdpth</t>
  </si>
  <si>
    <t>fdpth</t>
  </si>
  <si>
    <t>awdth</t>
  </si>
  <si>
    <t>bwdth</t>
  </si>
  <si>
    <t>hcond1</t>
  </si>
  <si>
    <t>thickm1</t>
  </si>
  <si>
    <t>elevup</t>
  </si>
  <si>
    <t>width1</t>
  </si>
  <si>
    <t>depth1</t>
  </si>
  <si>
    <t>thts1</t>
  </si>
  <si>
    <t>thti1</t>
  </si>
  <si>
    <t>eps1</t>
  </si>
  <si>
    <t>uhc1</t>
  </si>
  <si>
    <t>hcond2</t>
  </si>
  <si>
    <t>thickm2</t>
  </si>
  <si>
    <t>elevdn</t>
  </si>
  <si>
    <t>width2</t>
  </si>
  <si>
    <t>depth2</t>
  </si>
  <si>
    <t>thts2</t>
  </si>
  <si>
    <t>thti2</t>
  </si>
  <si>
    <t>eps2</t>
  </si>
  <si>
    <t>uhc2</t>
  </si>
  <si>
    <t>01reach_data.csv</t>
  </si>
  <si>
    <t>_______________________________________________________________</t>
  </si>
  <si>
    <t>dist</t>
  </si>
  <si>
    <t>NHDPlus elevations</t>
  </si>
  <si>
    <t>model top</t>
  </si>
  <si>
    <t>raw sampled elevations</t>
  </si>
  <si>
    <t>smoothed sampled elevations</t>
  </si>
  <si>
    <t>a02_Streambed_elevation_demo.ipynb</t>
  </si>
  <si>
    <t>S_P</t>
  </si>
  <si>
    <t>S_C</t>
  </si>
  <si>
    <t>S_D</t>
  </si>
  <si>
    <t>S_S</t>
  </si>
  <si>
    <t>[842]</t>
  </si>
  <si>
    <t>POINT (464172.2813 7607930.25)</t>
  </si>
  <si>
    <t>[846]</t>
  </si>
  <si>
    <t>POINT (464822.2813 7609305.25)</t>
  </si>
  <si>
    <t>[844]</t>
  </si>
  <si>
    <t>POINT (464909.7813 7609892.75)</t>
  </si>
  <si>
    <t>[856]</t>
  </si>
  <si>
    <t>POINT (465534.7813 7610505.25)</t>
  </si>
  <si>
    <t>[865]</t>
  </si>
  <si>
    <t>POINT (466097.2813 7610467.75)</t>
  </si>
  <si>
    <t>[895]</t>
  </si>
  <si>
    <t>POINT (466622.2813 7609955.25)</t>
  </si>
  <si>
    <t>[928]</t>
  </si>
  <si>
    <t>POINT (468284.7813 7609942.75)</t>
  </si>
  <si>
    <t>POINT (464784.7813 7609967.75)</t>
  </si>
  <si>
    <t>[847]</t>
  </si>
  <si>
    <t>POINT (464297.2813 7610630.25)</t>
  </si>
  <si>
    <t>[854]</t>
  </si>
  <si>
    <t>POINT (464384.7813 7611405.25)</t>
  </si>
  <si>
    <t>[863]</t>
  </si>
  <si>
    <t>POINT (465284.7813 7611667.75)</t>
  </si>
  <si>
    <t>[877]</t>
  </si>
  <si>
    <t>POINT (465422.2813 7612830.25)</t>
  </si>
  <si>
    <t>[890]</t>
  </si>
  <si>
    <t>POINT (464872.2813 7613880.25)</t>
  </si>
  <si>
    <t>[880]</t>
  </si>
  <si>
    <t>POINT (465672.2813 7613092.75)</t>
  </si>
  <si>
    <t>POINT (466597.2813 7613155.25)</t>
  </si>
  <si>
    <t>[896]</t>
  </si>
  <si>
    <t>POINT (467384.7813 7612080.25)</t>
  </si>
  <si>
    <t>[911]</t>
  </si>
  <si>
    <t>POINT (468434.7813 7611380.25)</t>
  </si>
  <si>
    <t>POINT (467172.2813 7613492.75)</t>
  </si>
  <si>
    <t>[888]</t>
  </si>
  <si>
    <t>POINT (467797.2813 7613980.25)</t>
  </si>
  <si>
    <t>POINT (468797.2813 7612842.75)</t>
  </si>
  <si>
    <t>[969]</t>
  </si>
  <si>
    <t>POINT (469934.7813 7612342.75)</t>
  </si>
  <si>
    <t>[889]</t>
  </si>
  <si>
    <t>POINT (468047.2813 7614180.25)</t>
  </si>
  <si>
    <t>[903]</t>
  </si>
  <si>
    <t>POINT (468397.2813 7614955.25)</t>
  </si>
  <si>
    <t>[937]</t>
  </si>
  <si>
    <t>POINT (468334.7813 7615805.25)</t>
  </si>
  <si>
    <t>[961]</t>
  </si>
  <si>
    <t>POINT (468059.7813 7616642.75)</t>
  </si>
  <si>
    <t>[989]</t>
  </si>
  <si>
    <t>POINT (467509.7813 7616967.75)</t>
  </si>
  <si>
    <t>[907]</t>
  </si>
  <si>
    <t>POINT (468834.7813 7614292.75)</t>
  </si>
  <si>
    <t>[976]</t>
  </si>
  <si>
    <t>POINT (469922.2813 7614405.25)</t>
  </si>
  <si>
    <t>[1001]</t>
  </si>
  <si>
    <t>POINT (471134.7813 7613992.75)</t>
  </si>
  <si>
    <t>Y</t>
  </si>
  <si>
    <t>X</t>
  </si>
  <si>
    <t>Manual</t>
  </si>
  <si>
    <t>new tests</t>
  </si>
  <si>
    <t>DIST</t>
  </si>
  <si>
    <t>REF.</t>
  </si>
  <si>
    <t>R</t>
  </si>
  <si>
    <t>K</t>
  </si>
  <si>
    <t>Q ?</t>
  </si>
  <si>
    <t>connectiondata</t>
  </si>
  <si>
    <t>012..</t>
  </si>
  <si>
    <t>→</t>
  </si>
  <si>
    <t>←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</si>
</sst>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E+00"/>
    <numFmt numFmtId="165" formatCode="#,##0.0"/>
    <numFmt numFmtId="166" formatCode="#,##0.000"/>
    <numFmt numFmtId="167" formatCode="0.0"/>
    <numFmt numFmtId="168" formatCode="0.00000"/>
    <numFmt numFmtId="169" formatCode="0.000"/>
  </numFmts>
  <fonts count="7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7"/>
      <name val="Calibri"/>
      <family val="2"/>
      <scheme val="minor"/>
    </font>
    <font>
      <sz val="11"/>
      <name val="Calibri"/>
      <family val="2"/>
      <scheme val="minor"/>
    </font>
    <font>
      <sz val="5"/>
      <color theme="1"/>
      <name val="Calibri"/>
      <family val="2"/>
      <scheme val="minor"/>
    </font>
    <font>
      <sz val="7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5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5"/>
      <color theme="0"/>
      <name val="Calibri"/>
      <family val="2"/>
      <scheme val="minor"/>
    </font>
    <font>
      <sz val="6"/>
      <color theme="1"/>
      <name val="Calibri"/>
      <family val="2"/>
      <scheme val="minor"/>
    </font>
    <font>
      <sz val="3"/>
      <color theme="1"/>
      <name val="Calibri"/>
      <family val="2"/>
      <scheme val="minor"/>
    </font>
    <font>
      <sz val="8"/>
      <color rgb="FFFF0000"/>
      <name val="Calibri"/>
      <family val="2"/>
      <scheme val="minor"/>
    </font>
    <font>
      <sz val="8"/>
      <color theme="0" tint="-0.1499984740745262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rgb="FFFFFF00"/>
      <name val="Calibri"/>
      <family val="2"/>
    </font>
    <font>
      <sz val="7"/>
      <color theme="0"/>
      <name val="Calibri"/>
      <family val="2"/>
      <scheme val="minor"/>
    </font>
    <font>
      <sz val="6"/>
      <color theme="0"/>
      <name val="Calibri"/>
      <family val="2"/>
      <scheme val="minor"/>
    </font>
    <font>
      <sz val="6"/>
      <name val="Calibri"/>
      <family val="2"/>
      <scheme val="minor"/>
    </font>
    <font>
      <sz val="6"/>
      <color rgb="FFFFFF00"/>
      <name val="Calibri"/>
      <family val="2"/>
    </font>
    <font>
      <sz val="6"/>
      <color rgb="FFFFFF00"/>
      <name val="Calibri"/>
      <family val="2"/>
      <scheme val="minor"/>
    </font>
    <font>
      <sz val="6"/>
      <color theme="0" tint="-4.9989318521683403E-2"/>
      <name val="Calibri"/>
      <family val="2"/>
      <scheme val="minor"/>
    </font>
    <font>
      <sz val="6"/>
      <color theme="0"/>
      <name val="Calibri"/>
      <family val="2"/>
    </font>
    <font>
      <sz val="4"/>
      <color theme="1"/>
      <name val="Calibri"/>
      <family val="2"/>
      <scheme val="minor"/>
    </font>
    <font>
      <sz val="5"/>
      <color rgb="FFFF0000"/>
      <name val="Calibri"/>
      <family val="2"/>
      <scheme val="minor"/>
    </font>
    <font>
      <sz val="4"/>
      <color rgb="FF0000F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7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2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b/>
      <sz val="11"/>
      <color rgb="FF0000FF"/>
      <name val="Calibri"/>
      <family val="2"/>
      <scheme val="minor"/>
    </font>
    <font>
      <sz val="6"/>
      <color rgb="FF0000FF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b/>
      <sz val="11"/>
      <color rgb="FF00B050"/>
      <name val="Calibri"/>
      <family val="2"/>
      <scheme val="minor"/>
    </font>
    <font>
      <sz val="5"/>
      <color rgb="FF0000FF"/>
      <name val="Calibri"/>
      <family val="2"/>
      <scheme val="minor"/>
    </font>
    <font>
      <b/>
      <sz val="9"/>
      <color rgb="FF0000FF"/>
      <name val="Calibri"/>
      <family val="2"/>
      <scheme val="minor"/>
    </font>
    <font>
      <sz val="9"/>
      <color theme="0"/>
      <name val="Calibri"/>
      <family val="2"/>
      <scheme val="minor"/>
    </font>
    <font>
      <sz val="9"/>
      <color theme="1" tint="0.499984740745262"/>
      <name val="Calibri"/>
      <family val="2"/>
      <scheme val="minor"/>
    </font>
    <font>
      <sz val="5"/>
      <color rgb="FF00B050"/>
      <name val="Calibri"/>
      <family val="2"/>
      <scheme val="minor"/>
    </font>
    <font>
      <sz val="7"/>
      <color theme="0" tint="-0.499984740745262"/>
      <name val="Calibri"/>
      <family val="2"/>
      <scheme val="minor"/>
    </font>
    <font>
      <sz val="11"/>
      <color theme="5" tint="-0.249977111117893"/>
      <name val="Calibri"/>
      <family val="2"/>
      <scheme val="minor"/>
    </font>
    <font>
      <sz val="8"/>
      <color theme="5" tint="-0.249977111117893"/>
      <name val="Calibri"/>
      <family val="2"/>
      <scheme val="minor"/>
    </font>
    <font>
      <sz val="9"/>
      <color rgb="FF00B050"/>
      <name val="Calibri"/>
      <family val="2"/>
      <scheme val="minor"/>
    </font>
    <font>
      <b/>
      <sz val="11"/>
      <color theme="5" tint="-0.249977111117893"/>
      <name val="Calibri"/>
      <family val="2"/>
      <scheme val="minor"/>
    </font>
    <font>
      <b/>
      <sz val="11"/>
      <color rgb="FF00B050"/>
      <name val="Calibri"/>
      <family val="2"/>
    </font>
    <font>
      <sz val="12"/>
      <color theme="1"/>
      <name val="Calibri"/>
      <family val="2"/>
      <scheme val="minor"/>
    </font>
    <font>
      <sz val="8"/>
      <color rgb="FF0000FF"/>
      <name val="Calibri"/>
      <family val="2"/>
      <scheme val="minor"/>
    </font>
    <font>
      <b/>
      <sz val="8"/>
      <color rgb="FFFF0000"/>
      <name val="Calibri"/>
      <family val="2"/>
      <scheme val="minor"/>
    </font>
    <font>
      <b/>
      <sz val="5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sz val="7"/>
      <color rgb="FF0000FF"/>
      <name val="Calibri"/>
      <family val="2"/>
      <scheme val="minor"/>
    </font>
    <font>
      <b/>
      <sz val="7"/>
      <color theme="1"/>
      <name val="Calibri"/>
      <family val="2"/>
      <scheme val="minor"/>
    </font>
    <font>
      <b/>
      <sz val="7"/>
      <color theme="0"/>
      <name val="Calibri"/>
      <family val="2"/>
      <scheme val="minor"/>
    </font>
    <font>
      <b/>
      <sz val="6"/>
      <color theme="1"/>
      <name val="Calibri"/>
      <family val="2"/>
      <scheme val="minor"/>
    </font>
    <font>
      <b/>
      <sz val="8"/>
      <color theme="0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b/>
      <sz val="7"/>
      <color rgb="FF0000FF"/>
      <name val="Calibri"/>
      <family val="2"/>
      <scheme val="minor"/>
    </font>
    <font>
      <sz val="6"/>
      <color theme="1"/>
      <name val="Calibri"/>
      <family val="2"/>
    </font>
    <font>
      <sz val="10"/>
      <color theme="1"/>
      <name val="Calibri"/>
      <family val="2"/>
    </font>
  </fonts>
  <fills count="3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FF9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B6FCB8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49">
    <xf numFmtId="0" fontId="0" fillId="0" borderId="0" xfId="0"/>
    <xf numFmtId="0" fontId="0" fillId="2" borderId="0" xfId="0" applyFill="1"/>
    <xf numFmtId="0" fontId="4" fillId="2" borderId="0" xfId="0" applyFont="1" applyFill="1"/>
    <xf numFmtId="0" fontId="5" fillId="2" borderId="0" xfId="0" applyFont="1" applyFill="1"/>
    <xf numFmtId="0" fontId="6" fillId="2" borderId="0" xfId="0" applyFont="1" applyFill="1"/>
    <xf numFmtId="0" fontId="8" fillId="2" borderId="0" xfId="0" applyFont="1" applyFill="1"/>
    <xf numFmtId="0" fontId="9" fillId="2" borderId="0" xfId="0" applyFont="1" applyFill="1"/>
    <xf numFmtId="0" fontId="10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right"/>
    </xf>
    <xf numFmtId="0" fontId="10" fillId="2" borderId="0" xfId="0" applyFont="1" applyFill="1" applyAlignment="1">
      <alignment horizontal="left" vertical="center"/>
    </xf>
    <xf numFmtId="0" fontId="10" fillId="2" borderId="0" xfId="0" applyFont="1" applyFill="1" applyAlignment="1">
      <alignment horizontal="right" vertical="center"/>
    </xf>
    <xf numFmtId="0" fontId="10" fillId="2" borderId="0" xfId="0" applyFont="1" applyFill="1"/>
    <xf numFmtId="0" fontId="6" fillId="3" borderId="0" xfId="0" applyFont="1" applyFill="1" applyAlignment="1">
      <alignment horizontal="center" vertical="center"/>
    </xf>
    <xf numFmtId="0" fontId="11" fillId="3" borderId="0" xfId="0" applyFont="1" applyFill="1" applyAlignment="1">
      <alignment horizontal="center" vertical="center"/>
    </xf>
    <xf numFmtId="0" fontId="12" fillId="4" borderId="0" xfId="0" applyFont="1" applyFill="1" applyAlignment="1">
      <alignment horizontal="left" vertical="center"/>
    </xf>
    <xf numFmtId="0" fontId="12" fillId="4" borderId="0" xfId="0" applyFont="1" applyFill="1" applyAlignment="1">
      <alignment horizontal="right" vertical="center"/>
    </xf>
    <xf numFmtId="0" fontId="13" fillId="5" borderId="0" xfId="0" applyFont="1" applyFill="1" applyAlignment="1">
      <alignment horizontal="right" vertical="center"/>
    </xf>
    <xf numFmtId="0" fontId="10" fillId="6" borderId="0" xfId="0" applyFont="1" applyFill="1"/>
    <xf numFmtId="0" fontId="0" fillId="6" borderId="0" xfId="0" applyFill="1"/>
    <xf numFmtId="0" fontId="0" fillId="4" borderId="0" xfId="0" applyFill="1"/>
    <xf numFmtId="0" fontId="12" fillId="7" borderId="0" xfId="0" applyFont="1" applyFill="1" applyAlignment="1">
      <alignment horizontal="left" vertical="center"/>
    </xf>
    <xf numFmtId="0" fontId="14" fillId="8" borderId="0" xfId="0" applyFont="1" applyFill="1" applyAlignment="1">
      <alignment horizontal="left" vertical="center"/>
    </xf>
    <xf numFmtId="0" fontId="14" fillId="8" borderId="0" xfId="0" applyFont="1" applyFill="1" applyAlignment="1">
      <alignment horizontal="center" vertical="center"/>
    </xf>
    <xf numFmtId="0" fontId="12" fillId="8" borderId="0" xfId="0" applyFont="1" applyFill="1" applyAlignment="1">
      <alignment horizontal="left" vertical="center"/>
    </xf>
    <xf numFmtId="0" fontId="10" fillId="9" borderId="0" xfId="0" applyFont="1" applyFill="1" applyAlignment="1">
      <alignment horizontal="center" vertical="center"/>
    </xf>
    <xf numFmtId="0" fontId="3" fillId="10" borderId="0" xfId="0" applyFont="1" applyFill="1" applyAlignment="1">
      <alignment horizontal="center" vertical="center"/>
    </xf>
    <xf numFmtId="0" fontId="15" fillId="10" borderId="0" xfId="0" applyFont="1" applyFill="1" applyAlignment="1">
      <alignment horizontal="center" vertical="center"/>
    </xf>
    <xf numFmtId="1" fontId="10" fillId="0" borderId="0" xfId="0" applyNumberFormat="1" applyFont="1" applyAlignment="1">
      <alignment horizontal="center" vertical="center"/>
    </xf>
    <xf numFmtId="0" fontId="16" fillId="10" borderId="0" xfId="0" applyFont="1" applyFill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18" fillId="6" borderId="0" xfId="0" applyFont="1" applyFill="1"/>
    <xf numFmtId="0" fontId="10" fillId="6" borderId="0" xfId="0" applyFont="1" applyFill="1" applyAlignment="1">
      <alignment horizontal="right"/>
    </xf>
    <xf numFmtId="1" fontId="0" fillId="2" borderId="0" xfId="0" applyNumberFormat="1" applyFill="1"/>
    <xf numFmtId="0" fontId="3" fillId="10" borderId="0" xfId="0" applyFont="1" applyFill="1" applyAlignment="1">
      <alignment horizontal="left" vertical="center"/>
    </xf>
    <xf numFmtId="0" fontId="5" fillId="3" borderId="0" xfId="0" applyFont="1" applyFill="1" applyAlignment="1">
      <alignment horizontal="center" vertical="center"/>
    </xf>
    <xf numFmtId="2" fontId="10" fillId="2" borderId="0" xfId="0" applyNumberFormat="1" applyFont="1" applyFill="1"/>
    <xf numFmtId="1" fontId="10" fillId="0" borderId="0" xfId="0" applyNumberFormat="1" applyFont="1"/>
    <xf numFmtId="1" fontId="10" fillId="11" borderId="0" xfId="0" applyNumberFormat="1" applyFont="1" applyFill="1"/>
    <xf numFmtId="1" fontId="10" fillId="12" borderId="0" xfId="0" applyNumberFormat="1" applyFont="1" applyFill="1"/>
    <xf numFmtId="0" fontId="19" fillId="2" borderId="0" xfId="0" applyFont="1" applyFill="1" applyAlignment="1">
      <alignment horizontal="center" vertical="center"/>
    </xf>
    <xf numFmtId="0" fontId="5" fillId="10" borderId="0" xfId="0" applyFont="1" applyFill="1" applyAlignment="1">
      <alignment horizontal="center" vertical="center"/>
    </xf>
    <xf numFmtId="0" fontId="5" fillId="13" borderId="0" xfId="0" applyFont="1" applyFill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1" fontId="5" fillId="15" borderId="0" xfId="0" applyNumberFormat="1" applyFont="1" applyFill="1" applyAlignment="1">
      <alignment horizontal="center" vertical="center"/>
    </xf>
    <xf numFmtId="0" fontId="5" fillId="16" borderId="0" xfId="0" applyFont="1" applyFill="1" applyAlignment="1">
      <alignment horizontal="center" vertical="center"/>
    </xf>
    <xf numFmtId="0" fontId="5" fillId="14" borderId="0" xfId="0" applyFont="1" applyFill="1" applyAlignment="1">
      <alignment horizontal="center" vertical="center"/>
    </xf>
    <xf numFmtId="0" fontId="16" fillId="11" borderId="0" xfId="0" applyFont="1" applyFill="1" applyAlignment="1">
      <alignment horizontal="center" vertical="center"/>
    </xf>
    <xf numFmtId="0" fontId="16" fillId="9" borderId="0" xfId="0" applyFont="1" applyFill="1" applyAlignment="1">
      <alignment horizontal="center" vertical="center"/>
    </xf>
    <xf numFmtId="0" fontId="9" fillId="12" borderId="0" xfId="0" applyFont="1" applyFill="1" applyAlignment="1">
      <alignment horizontal="center" vertical="center"/>
    </xf>
    <xf numFmtId="0" fontId="15" fillId="5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5" borderId="0" xfId="0" applyFont="1" applyFill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16" fillId="12" borderId="0" xfId="0" applyFont="1" applyFill="1" applyAlignment="1">
      <alignment horizontal="center" vertical="center"/>
    </xf>
    <xf numFmtId="0" fontId="17" fillId="0" borderId="0" xfId="0" applyFont="1"/>
    <xf numFmtId="0" fontId="8" fillId="2" borderId="0" xfId="0" applyFont="1" applyFill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21" fillId="17" borderId="0" xfId="0" applyFont="1" applyFill="1" applyAlignment="1">
      <alignment horizontal="left" vertical="center"/>
    </xf>
    <xf numFmtId="0" fontId="21" fillId="17" borderId="0" xfId="0" applyFont="1" applyFill="1" applyAlignment="1">
      <alignment horizontal="center" vertical="center"/>
    </xf>
    <xf numFmtId="0" fontId="13" fillId="17" borderId="0" xfId="0" applyFont="1" applyFill="1" applyAlignment="1">
      <alignment horizontal="center" vertical="center"/>
    </xf>
    <xf numFmtId="1" fontId="0" fillId="3" borderId="0" xfId="0" applyNumberFormat="1" applyFill="1" applyAlignment="1">
      <alignment horizontal="center" vertical="center"/>
    </xf>
    <xf numFmtId="1" fontId="0" fillId="18" borderId="0" xfId="0" applyNumberFormat="1" applyFill="1" applyAlignment="1">
      <alignment horizontal="center" vertical="center"/>
    </xf>
    <xf numFmtId="0" fontId="22" fillId="17" borderId="0" xfId="0" applyFont="1" applyFill="1" applyAlignment="1">
      <alignment horizontal="center" vertical="center"/>
    </xf>
    <xf numFmtId="0" fontId="10" fillId="17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3" fillId="5" borderId="0" xfId="0" applyFont="1" applyFill="1" applyAlignment="1">
      <alignment horizontal="center" vertical="center"/>
    </xf>
    <xf numFmtId="0" fontId="17" fillId="10" borderId="0" xfId="0" applyFont="1" applyFill="1" applyAlignment="1">
      <alignment horizontal="center" vertical="center"/>
    </xf>
    <xf numFmtId="0" fontId="23" fillId="10" borderId="0" xfId="0" applyFont="1" applyFill="1" applyAlignment="1">
      <alignment horizontal="center" vertical="center"/>
    </xf>
    <xf numFmtId="0" fontId="0" fillId="3" borderId="0" xfId="0" applyFill="1"/>
    <xf numFmtId="0" fontId="0" fillId="3" borderId="0" xfId="0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5" fillId="0" borderId="0" xfId="0" applyFont="1"/>
    <xf numFmtId="0" fontId="8" fillId="0" borderId="0" xfId="0" applyFont="1"/>
    <xf numFmtId="0" fontId="10" fillId="0" borderId="0" xfId="0" applyFont="1"/>
    <xf numFmtId="0" fontId="9" fillId="3" borderId="0" xfId="0" applyFont="1" applyFill="1" applyAlignment="1">
      <alignment horizontal="center" vertical="center"/>
    </xf>
    <xf numFmtId="49" fontId="9" fillId="3" borderId="0" xfId="0" applyNumberFormat="1" applyFont="1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14" borderId="0" xfId="0" applyFill="1"/>
    <xf numFmtId="0" fontId="0" fillId="2" borderId="0" xfId="0" applyFill="1" applyAlignment="1">
      <alignment vertical="center"/>
    </xf>
    <xf numFmtId="0" fontId="9" fillId="4" borderId="0" xfId="0" applyFont="1" applyFill="1" applyAlignment="1">
      <alignment horizontal="left" vertical="center"/>
    </xf>
    <xf numFmtId="0" fontId="9" fillId="11" borderId="0" xfId="0" applyFont="1" applyFill="1" applyAlignment="1">
      <alignment horizontal="center" vertical="center"/>
    </xf>
    <xf numFmtId="49" fontId="9" fillId="11" borderId="0" xfId="0" applyNumberFormat="1" applyFont="1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0" fontId="9" fillId="14" borderId="0" xfId="0" applyFont="1" applyFill="1"/>
    <xf numFmtId="0" fontId="25" fillId="11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0" fontId="0" fillId="18" borderId="0" xfId="0" applyFill="1" applyAlignment="1">
      <alignment vertical="center"/>
    </xf>
    <xf numFmtId="0" fontId="9" fillId="2" borderId="0" xfId="0" applyFont="1" applyFill="1" applyAlignment="1">
      <alignment horizontal="center" vertical="center"/>
    </xf>
    <xf numFmtId="0" fontId="16" fillId="19" borderId="0" xfId="0" applyFont="1" applyFill="1" applyAlignment="1">
      <alignment horizontal="center" vertical="center"/>
    </xf>
    <xf numFmtId="0" fontId="16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vertical="center"/>
    </xf>
    <xf numFmtId="0" fontId="9" fillId="18" borderId="0" xfId="0" applyFont="1" applyFill="1" applyAlignment="1">
      <alignment horizontal="left" vertical="center"/>
    </xf>
    <xf numFmtId="0" fontId="9" fillId="18" borderId="0" xfId="0" applyFont="1" applyFill="1"/>
    <xf numFmtId="0" fontId="9" fillId="0" borderId="0" xfId="0" applyFont="1"/>
    <xf numFmtId="0" fontId="8" fillId="18" borderId="0" xfId="0" applyFont="1" applyFill="1"/>
    <xf numFmtId="0" fontId="9" fillId="18" borderId="0" xfId="0" applyFont="1" applyFill="1" applyAlignment="1">
      <alignment vertical="center"/>
    </xf>
    <xf numFmtId="0" fontId="9" fillId="12" borderId="0" xfId="0" applyFont="1" applyFill="1" applyAlignment="1">
      <alignment vertical="center"/>
    </xf>
    <xf numFmtId="0" fontId="9" fillId="0" borderId="0" xfId="0" applyFont="1" applyAlignment="1">
      <alignment horizontal="center" vertical="center"/>
    </xf>
    <xf numFmtId="11" fontId="9" fillId="0" borderId="0" xfId="0" applyNumberFormat="1" applyFont="1" applyAlignment="1">
      <alignment horizontal="center" vertical="center"/>
    </xf>
    <xf numFmtId="49" fontId="9" fillId="0" borderId="0" xfId="0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13" fillId="10" borderId="0" xfId="0" applyFont="1" applyFill="1" applyAlignment="1">
      <alignment horizontal="center" vertical="center"/>
    </xf>
    <xf numFmtId="165" fontId="26" fillId="20" borderId="0" xfId="0" applyNumberFormat="1" applyFont="1" applyFill="1" applyAlignment="1">
      <alignment horizontal="center" vertical="center"/>
    </xf>
    <xf numFmtId="0" fontId="27" fillId="21" borderId="0" xfId="0" applyFont="1" applyFill="1" applyAlignment="1">
      <alignment horizontal="center" vertical="center"/>
    </xf>
    <xf numFmtId="0" fontId="28" fillId="21" borderId="0" xfId="0" applyFont="1" applyFill="1" applyAlignment="1">
      <alignment horizontal="center" vertical="center"/>
    </xf>
    <xf numFmtId="1" fontId="24" fillId="20" borderId="0" xfId="0" applyNumberFormat="1" applyFont="1" applyFill="1" applyAlignment="1">
      <alignment horizontal="center" vertical="center"/>
    </xf>
    <xf numFmtId="0" fontId="29" fillId="20" borderId="0" xfId="0" applyFont="1" applyFill="1" applyAlignment="1">
      <alignment horizontal="center" vertical="center"/>
    </xf>
    <xf numFmtId="3" fontId="29" fillId="20" borderId="0" xfId="0" applyNumberFormat="1" applyFont="1" applyFill="1" applyAlignment="1">
      <alignment horizontal="center" vertical="center"/>
    </xf>
    <xf numFmtId="3" fontId="26" fillId="20" borderId="0" xfId="0" applyNumberFormat="1" applyFont="1" applyFill="1" applyAlignment="1">
      <alignment horizontal="center" vertical="center"/>
    </xf>
    <xf numFmtId="165" fontId="29" fillId="20" borderId="0" xfId="0" applyNumberFormat="1" applyFont="1" applyFill="1" applyAlignment="1">
      <alignment horizontal="center" vertical="center"/>
    </xf>
    <xf numFmtId="166" fontId="29" fillId="20" borderId="0" xfId="0" applyNumberFormat="1" applyFont="1" applyFill="1" applyAlignment="1">
      <alignment horizontal="center" vertical="center"/>
    </xf>
    <xf numFmtId="1" fontId="30" fillId="0" borderId="0" xfId="0" applyNumberFormat="1" applyFont="1" applyAlignment="1">
      <alignment horizontal="center" vertical="center"/>
    </xf>
    <xf numFmtId="0" fontId="10" fillId="4" borderId="0" xfId="0" applyFont="1" applyFill="1" applyAlignment="1">
      <alignment horizontal="left" vertical="center"/>
    </xf>
    <xf numFmtId="0" fontId="10" fillId="4" borderId="0" xfId="0" applyFont="1" applyFill="1" applyAlignment="1">
      <alignment horizontal="right" vertical="center"/>
    </xf>
    <xf numFmtId="0" fontId="10" fillId="6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0" fontId="10" fillId="22" borderId="0" xfId="0" applyFont="1" applyFill="1" applyAlignment="1">
      <alignment horizontal="center" vertical="center"/>
    </xf>
    <xf numFmtId="0" fontId="10" fillId="22" borderId="0" xfId="0" applyFont="1" applyFill="1" applyAlignment="1">
      <alignment horizontal="left" vertical="center"/>
    </xf>
    <xf numFmtId="0" fontId="23" fillId="23" borderId="0" xfId="0" applyFont="1" applyFill="1" applyAlignment="1">
      <alignment horizontal="left" vertical="center" wrapText="1"/>
    </xf>
    <xf numFmtId="0" fontId="23" fillId="23" borderId="0" xfId="0" applyFont="1" applyFill="1" applyAlignment="1">
      <alignment horizontal="left" vertical="center"/>
    </xf>
    <xf numFmtId="0" fontId="9" fillId="12" borderId="0" xfId="0" applyFont="1" applyFill="1" applyAlignment="1">
      <alignment horizontal="left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1" fontId="0" fillId="0" borderId="0" xfId="0" applyNumberFormat="1"/>
    <xf numFmtId="0" fontId="10" fillId="14" borderId="0" xfId="0" applyFont="1" applyFill="1" applyAlignment="1">
      <alignment horizontal="left"/>
    </xf>
    <xf numFmtId="0" fontId="10" fillId="14" borderId="0" xfId="0" applyFont="1" applyFill="1" applyAlignment="1">
      <alignment horizontal="center"/>
    </xf>
    <xf numFmtId="0" fontId="8" fillId="14" borderId="0" xfId="0" applyFont="1" applyFill="1" applyAlignment="1">
      <alignment horizontal="right" vertical="center"/>
    </xf>
    <xf numFmtId="0" fontId="8" fillId="14" borderId="0" xfId="0" applyFont="1" applyFill="1" applyAlignment="1">
      <alignment horizontal="center"/>
    </xf>
    <xf numFmtId="0" fontId="10" fillId="12" borderId="0" xfId="0" applyFont="1" applyFill="1" applyAlignment="1">
      <alignment horizontal="left"/>
    </xf>
    <xf numFmtId="0" fontId="30" fillId="12" borderId="0" xfId="0" applyFont="1" applyFill="1" applyAlignment="1">
      <alignment horizontal="center" vertical="center"/>
    </xf>
    <xf numFmtId="0" fontId="16" fillId="13" borderId="0" xfId="0" applyFont="1" applyFill="1" applyAlignment="1">
      <alignment horizontal="right" vertical="center"/>
    </xf>
    <xf numFmtId="0" fontId="0" fillId="12" borderId="0" xfId="0" applyFill="1"/>
    <xf numFmtId="0" fontId="10" fillId="12" borderId="0" xfId="0" applyFont="1" applyFill="1" applyAlignment="1">
      <alignment horizontal="center"/>
    </xf>
    <xf numFmtId="0" fontId="10" fillId="8" borderId="0" xfId="0" applyFont="1" applyFill="1" applyAlignment="1">
      <alignment horizontal="left"/>
    </xf>
    <xf numFmtId="0" fontId="0" fillId="8" borderId="0" xfId="0" applyFill="1"/>
    <xf numFmtId="0" fontId="23" fillId="14" borderId="0" xfId="0" applyFont="1" applyFill="1" applyAlignment="1">
      <alignment horizontal="center" vertical="center"/>
    </xf>
    <xf numFmtId="0" fontId="10" fillId="2" borderId="0" xfId="0" applyFont="1" applyFill="1" applyAlignment="1">
      <alignment horizontal="center"/>
    </xf>
    <xf numFmtId="0" fontId="16" fillId="24" borderId="0" xfId="0" applyFont="1" applyFill="1" applyAlignment="1">
      <alignment horizontal="center" vertical="center"/>
    </xf>
    <xf numFmtId="1" fontId="8" fillId="13" borderId="0" xfId="0" applyNumberFormat="1" applyFont="1" applyFill="1" applyAlignment="1">
      <alignment horizontal="center"/>
    </xf>
    <xf numFmtId="0" fontId="30" fillId="14" borderId="0" xfId="0" applyFont="1" applyFill="1" applyAlignment="1">
      <alignment horizontal="center" vertical="center"/>
    </xf>
    <xf numFmtId="0" fontId="8" fillId="14" borderId="0" xfId="0" applyFont="1" applyFill="1" applyAlignment="1">
      <alignment horizontal="center" vertical="center"/>
    </xf>
    <xf numFmtId="0" fontId="10" fillId="24" borderId="0" xfId="0" applyFont="1" applyFill="1" applyAlignment="1">
      <alignment horizontal="center"/>
    </xf>
    <xf numFmtId="0" fontId="10" fillId="25" borderId="0" xfId="0" applyFont="1" applyFill="1" applyAlignment="1">
      <alignment horizontal="center"/>
    </xf>
    <xf numFmtId="1" fontId="30" fillId="14" borderId="0" xfId="0" applyNumberFormat="1" applyFont="1" applyFill="1" applyAlignment="1">
      <alignment horizontal="center" vertical="center"/>
    </xf>
    <xf numFmtId="0" fontId="9" fillId="24" borderId="0" xfId="0" applyFont="1" applyFill="1" applyAlignment="1">
      <alignment horizontal="center" vertical="center"/>
    </xf>
    <xf numFmtId="1" fontId="31" fillId="14" borderId="0" xfId="0" applyNumberFormat="1" applyFont="1" applyFill="1" applyAlignment="1">
      <alignment horizontal="center" vertical="center"/>
    </xf>
    <xf numFmtId="1" fontId="8" fillId="14" borderId="0" xfId="0" applyNumberFormat="1" applyFont="1" applyFill="1" applyAlignment="1">
      <alignment horizontal="center" vertical="center"/>
    </xf>
    <xf numFmtId="9" fontId="30" fillId="14" borderId="0" xfId="1" applyFont="1" applyFill="1" applyBorder="1" applyAlignment="1">
      <alignment horizontal="center" vertical="center"/>
    </xf>
    <xf numFmtId="0" fontId="10" fillId="11" borderId="0" xfId="0" applyFont="1" applyFill="1" applyAlignment="1">
      <alignment horizontal="center"/>
    </xf>
    <xf numFmtId="1" fontId="8" fillId="14" borderId="0" xfId="1" applyNumberFormat="1" applyFont="1" applyFill="1" applyBorder="1" applyAlignment="1">
      <alignment horizontal="center" vertical="center"/>
    </xf>
    <xf numFmtId="0" fontId="10" fillId="8" borderId="0" xfId="0" applyFont="1" applyFill="1" applyAlignment="1">
      <alignment horizontal="center"/>
    </xf>
    <xf numFmtId="167" fontId="30" fillId="14" borderId="0" xfId="0" applyNumberFormat="1" applyFont="1" applyFill="1" applyAlignment="1">
      <alignment horizontal="center" vertical="center"/>
    </xf>
    <xf numFmtId="0" fontId="32" fillId="14" borderId="0" xfId="0" applyFont="1" applyFill="1" applyAlignment="1">
      <alignment horizontal="center" vertical="center"/>
    </xf>
    <xf numFmtId="0" fontId="0" fillId="14" borderId="0" xfId="0" applyFill="1" applyAlignment="1">
      <alignment horizontal="left" vertical="center" wrapText="1"/>
    </xf>
    <xf numFmtId="0" fontId="23" fillId="14" borderId="0" xfId="0" applyFont="1" applyFill="1" applyAlignment="1">
      <alignment horizontal="center" vertical="center" wrapText="1"/>
    </xf>
    <xf numFmtId="0" fontId="0" fillId="14" borderId="0" xfId="0" applyFill="1" applyAlignment="1">
      <alignment horizontal="center" vertical="center"/>
    </xf>
    <xf numFmtId="0" fontId="8" fillId="15" borderId="0" xfId="0" applyFont="1" applyFill="1" applyAlignment="1">
      <alignment horizontal="left" vertical="center"/>
    </xf>
    <xf numFmtId="0" fontId="0" fillId="14" borderId="0" xfId="0" applyFill="1" applyAlignment="1">
      <alignment horizontal="center" vertical="center" wrapText="1"/>
    </xf>
    <xf numFmtId="0" fontId="16" fillId="24" borderId="0" xfId="0" applyFont="1" applyFill="1" applyAlignment="1">
      <alignment horizontal="center" vertical="center" wrapText="1"/>
    </xf>
    <xf numFmtId="0" fontId="30" fillId="14" borderId="0" xfId="0" applyFont="1" applyFill="1" applyAlignment="1">
      <alignment horizontal="center" vertical="center" wrapText="1"/>
    </xf>
    <xf numFmtId="0" fontId="16" fillId="14" borderId="0" xfId="0" applyFont="1" applyFill="1" applyAlignment="1">
      <alignment horizontal="center" vertical="center" wrapText="1"/>
    </xf>
    <xf numFmtId="0" fontId="9" fillId="24" borderId="0" xfId="0" applyFont="1" applyFill="1" applyAlignment="1">
      <alignment horizontal="center" vertical="center" wrapText="1"/>
    </xf>
    <xf numFmtId="0" fontId="8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10" fillId="13" borderId="0" xfId="0" applyFont="1" applyFill="1" applyAlignment="1">
      <alignment horizontal="left"/>
    </xf>
    <xf numFmtId="0" fontId="10" fillId="13" borderId="0" xfId="0" applyFont="1" applyFill="1" applyAlignment="1">
      <alignment horizontal="center"/>
    </xf>
    <xf numFmtId="0" fontId="8" fillId="13" borderId="0" xfId="0" applyFont="1" applyFill="1" applyAlignment="1">
      <alignment horizontal="center"/>
    </xf>
    <xf numFmtId="1" fontId="8" fillId="13" borderId="0" xfId="0" applyNumberFormat="1" applyFont="1" applyFill="1" applyAlignment="1">
      <alignment horizontal="center" vertical="center"/>
    </xf>
    <xf numFmtId="0" fontId="8" fillId="24" borderId="0" xfId="0" applyFont="1" applyFill="1" applyAlignment="1">
      <alignment horizontal="center" vertical="center"/>
    </xf>
    <xf numFmtId="0" fontId="30" fillId="26" borderId="0" xfId="0" applyFont="1" applyFill="1" applyAlignment="1">
      <alignment horizontal="center" vertical="center"/>
    </xf>
    <xf numFmtId="0" fontId="10" fillId="13" borderId="0" xfId="0" applyFont="1" applyFill="1" applyAlignment="1">
      <alignment horizontal="left" vertical="center"/>
    </xf>
    <xf numFmtId="0" fontId="0" fillId="26" borderId="0" xfId="0" applyFill="1"/>
    <xf numFmtId="0" fontId="30" fillId="24" borderId="0" xfId="0" applyFont="1" applyFill="1" applyAlignment="1">
      <alignment horizontal="center" vertical="center"/>
    </xf>
    <xf numFmtId="0" fontId="8" fillId="24" borderId="0" xfId="0" applyFont="1" applyFill="1" applyAlignment="1">
      <alignment horizontal="center" vertical="center" wrapText="1"/>
    </xf>
    <xf numFmtId="0" fontId="8" fillId="14" borderId="0" xfId="0" applyFont="1" applyFill="1" applyAlignment="1">
      <alignment horizontal="center" vertical="center" wrapText="1"/>
    </xf>
    <xf numFmtId="0" fontId="8" fillId="13" borderId="0" xfId="0" applyFont="1" applyFill="1" applyAlignment="1">
      <alignment horizontal="left" vertical="center"/>
    </xf>
    <xf numFmtId="0" fontId="8" fillId="13" borderId="0" xfId="0" applyFont="1" applyFill="1" applyAlignment="1">
      <alignment horizontal="center" vertical="center"/>
    </xf>
    <xf numFmtId="0" fontId="10" fillId="24" borderId="0" xfId="0" applyFont="1" applyFill="1"/>
    <xf numFmtId="0" fontId="10" fillId="24" borderId="0" xfId="0" applyFont="1" applyFill="1" applyAlignment="1">
      <alignment horizontal="center" vertical="center"/>
    </xf>
    <xf numFmtId="1" fontId="8" fillId="24" borderId="0" xfId="0" applyNumberFormat="1" applyFont="1" applyFill="1"/>
    <xf numFmtId="1" fontId="8" fillId="24" borderId="0" xfId="0" applyNumberFormat="1" applyFont="1" applyFill="1" applyAlignment="1">
      <alignment horizontal="center" vertical="center"/>
    </xf>
    <xf numFmtId="168" fontId="8" fillId="24" borderId="0" xfId="0" applyNumberFormat="1" applyFont="1" applyFill="1" applyAlignment="1">
      <alignment horizontal="center" vertical="center"/>
    </xf>
    <xf numFmtId="1" fontId="9" fillId="14" borderId="0" xfId="0" applyNumberFormat="1" applyFont="1" applyFill="1"/>
    <xf numFmtId="167" fontId="9" fillId="14" borderId="0" xfId="0" applyNumberFormat="1" applyFont="1" applyFill="1"/>
    <xf numFmtId="167" fontId="0" fillId="24" borderId="0" xfId="0" applyNumberFormat="1" applyFill="1"/>
    <xf numFmtId="0" fontId="0" fillId="24" borderId="0" xfId="0" applyFill="1"/>
    <xf numFmtId="0" fontId="10" fillId="14" borderId="0" xfId="0" applyFont="1" applyFill="1"/>
    <xf numFmtId="1" fontId="0" fillId="18" borderId="0" xfId="0" applyNumberFormat="1" applyFill="1"/>
    <xf numFmtId="1" fontId="8" fillId="18" borderId="0" xfId="0" applyNumberFormat="1" applyFont="1" applyFill="1"/>
    <xf numFmtId="1" fontId="10" fillId="4" borderId="0" xfId="0" applyNumberFormat="1" applyFont="1" applyFill="1" applyAlignment="1">
      <alignment horizontal="center" vertical="center"/>
    </xf>
    <xf numFmtId="1" fontId="9" fillId="24" borderId="0" xfId="0" applyNumberFormat="1" applyFont="1" applyFill="1" applyAlignment="1">
      <alignment horizontal="center" vertical="center" textRotation="90"/>
    </xf>
    <xf numFmtId="1" fontId="8" fillId="0" borderId="0" xfId="0" applyNumberFormat="1" applyFont="1" applyAlignment="1">
      <alignment horizontal="center" vertical="center"/>
    </xf>
    <xf numFmtId="168" fontId="9" fillId="24" borderId="0" xfId="0" applyNumberFormat="1" applyFont="1" applyFill="1" applyAlignment="1">
      <alignment horizontal="center" vertical="center" textRotation="90"/>
    </xf>
    <xf numFmtId="1" fontId="9" fillId="4" borderId="0" xfId="0" applyNumberFormat="1" applyFont="1" applyFill="1" applyAlignment="1">
      <alignment horizontal="center" vertical="center" textRotation="90"/>
    </xf>
    <xf numFmtId="1" fontId="9" fillId="5" borderId="0" xfId="0" applyNumberFormat="1" applyFont="1" applyFill="1" applyAlignment="1">
      <alignment horizontal="center" vertical="center" textRotation="90"/>
    </xf>
    <xf numFmtId="0" fontId="10" fillId="18" borderId="0" xfId="0" applyFont="1" applyFill="1"/>
    <xf numFmtId="1" fontId="10" fillId="4" borderId="0" xfId="0" applyNumberFormat="1" applyFont="1" applyFill="1" applyAlignment="1">
      <alignment horizontal="center" vertical="center" textRotation="90"/>
    </xf>
    <xf numFmtId="0" fontId="34" fillId="24" borderId="0" xfId="0" applyFont="1" applyFill="1" applyAlignment="1">
      <alignment vertical="center" textRotation="90"/>
    </xf>
    <xf numFmtId="1" fontId="9" fillId="14" borderId="0" xfId="0" applyNumberFormat="1" applyFont="1" applyFill="1" applyAlignment="1">
      <alignment textRotation="90"/>
    </xf>
    <xf numFmtId="1" fontId="9" fillId="12" borderId="0" xfId="0" applyNumberFormat="1" applyFont="1" applyFill="1" applyAlignment="1">
      <alignment textRotation="90"/>
    </xf>
    <xf numFmtId="167" fontId="35" fillId="14" borderId="0" xfId="0" applyNumberFormat="1" applyFont="1" applyFill="1" applyAlignment="1">
      <alignment horizontal="center" vertical="center"/>
    </xf>
    <xf numFmtId="167" fontId="0" fillId="24" borderId="0" xfId="0" applyNumberFormat="1" applyFill="1" applyAlignment="1">
      <alignment horizontal="right" vertical="top"/>
    </xf>
    <xf numFmtId="167" fontId="35" fillId="24" borderId="0" xfId="0" applyNumberFormat="1" applyFont="1" applyFill="1" applyAlignment="1">
      <alignment horizontal="center" vertical="center"/>
    </xf>
    <xf numFmtId="1" fontId="10" fillId="24" borderId="0" xfId="0" applyNumberFormat="1" applyFont="1" applyFill="1"/>
    <xf numFmtId="2" fontId="0" fillId="0" borderId="0" xfId="0" applyNumberFormat="1"/>
    <xf numFmtId="1" fontId="8" fillId="0" borderId="0" xfId="0" applyNumberFormat="1" applyFont="1"/>
    <xf numFmtId="169" fontId="8" fillId="0" borderId="0" xfId="0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 vertical="center"/>
    </xf>
    <xf numFmtId="2" fontId="8" fillId="0" borderId="0" xfId="0" applyNumberFormat="1" applyFont="1" applyAlignment="1">
      <alignment horizontal="center" vertical="center"/>
    </xf>
    <xf numFmtId="167" fontId="9" fillId="6" borderId="0" xfId="0" applyNumberFormat="1" applyFont="1" applyFill="1"/>
    <xf numFmtId="1" fontId="9" fillId="0" borderId="0" xfId="0" applyNumberFormat="1" applyFont="1"/>
    <xf numFmtId="1" fontId="9" fillId="12" borderId="0" xfId="0" applyNumberFormat="1" applyFont="1" applyFill="1"/>
    <xf numFmtId="1" fontId="10" fillId="14" borderId="0" xfId="0" applyNumberFormat="1" applyFont="1" applyFill="1"/>
    <xf numFmtId="1" fontId="2" fillId="20" borderId="1" xfId="0" applyNumberFormat="1" applyFont="1" applyFill="1" applyBorder="1" applyAlignment="1">
      <alignment horizontal="center" vertical="center"/>
    </xf>
    <xf numFmtId="1" fontId="2" fillId="20" borderId="2" xfId="0" applyNumberFormat="1" applyFont="1" applyFill="1" applyBorder="1" applyAlignment="1">
      <alignment horizontal="center" vertical="center"/>
    </xf>
    <xf numFmtId="1" fontId="2" fillId="20" borderId="3" xfId="0" applyNumberFormat="1" applyFont="1" applyFill="1" applyBorder="1" applyAlignment="1">
      <alignment horizontal="center" vertical="center"/>
    </xf>
    <xf numFmtId="0" fontId="36" fillId="20" borderId="4" xfId="0" applyFont="1" applyFill="1" applyBorder="1" applyAlignment="1">
      <alignment horizontal="center" vertical="center"/>
    </xf>
    <xf numFmtId="0" fontId="36" fillId="20" borderId="5" xfId="0" applyFont="1" applyFill="1" applyBorder="1" applyAlignment="1">
      <alignment horizontal="center" vertical="center"/>
    </xf>
    <xf numFmtId="0" fontId="36" fillId="20" borderId="6" xfId="0" applyFont="1" applyFill="1" applyBorder="1" applyAlignment="1">
      <alignment horizontal="center" vertical="center"/>
    </xf>
    <xf numFmtId="1" fontId="8" fillId="14" borderId="0" xfId="0" applyNumberFormat="1" applyFont="1" applyFill="1"/>
    <xf numFmtId="168" fontId="10" fillId="14" borderId="0" xfId="0" applyNumberFormat="1" applyFont="1" applyFill="1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67" fontId="9" fillId="0" borderId="0" xfId="0" applyNumberFormat="1" applyFont="1"/>
    <xf numFmtId="167" fontId="0" fillId="0" borderId="0" xfId="0" applyNumberFormat="1"/>
    <xf numFmtId="1" fontId="0" fillId="0" borderId="0" xfId="0" applyNumberForma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2" borderId="0" xfId="0" applyFill="1" applyAlignment="1">
      <alignment horizontal="left" vertical="center"/>
    </xf>
    <xf numFmtId="0" fontId="2" fillId="5" borderId="0" xfId="0" applyFont="1" applyFill="1" applyAlignment="1">
      <alignment horizontal="left" vertical="center"/>
    </xf>
    <xf numFmtId="0" fontId="9" fillId="4" borderId="0" xfId="0" applyFont="1" applyFill="1" applyAlignment="1">
      <alignment horizontal="right" vertical="center"/>
    </xf>
    <xf numFmtId="0" fontId="37" fillId="2" borderId="0" xfId="0" applyFont="1" applyFill="1" applyAlignment="1">
      <alignment horizontal="center" vertical="center"/>
    </xf>
    <xf numFmtId="1" fontId="9" fillId="0" borderId="0" xfId="0" applyNumberFormat="1" applyFont="1" applyAlignment="1">
      <alignment horizontal="center" vertical="center"/>
    </xf>
    <xf numFmtId="0" fontId="16" fillId="16" borderId="0" xfId="0" applyFont="1" applyFill="1" applyAlignment="1">
      <alignment vertical="center"/>
    </xf>
    <xf numFmtId="0" fontId="0" fillId="14" borderId="0" xfId="0" applyFill="1" applyAlignment="1">
      <alignment vertical="center"/>
    </xf>
    <xf numFmtId="0" fontId="16" fillId="2" borderId="0" xfId="0" applyFont="1" applyFill="1" applyAlignment="1">
      <alignment horizontal="center" vertical="center"/>
    </xf>
    <xf numFmtId="0" fontId="10" fillId="0" borderId="0" xfId="0" applyFont="1" applyAlignment="1">
      <alignment vertical="center"/>
    </xf>
    <xf numFmtId="1" fontId="5" fillId="2" borderId="0" xfId="0" applyNumberFormat="1" applyFont="1" applyFill="1" applyAlignment="1">
      <alignment horizontal="center" vertical="center"/>
    </xf>
    <xf numFmtId="0" fontId="21" fillId="5" borderId="0" xfId="0" applyFont="1" applyFill="1" applyAlignment="1">
      <alignment horizontal="left" vertical="center"/>
    </xf>
    <xf numFmtId="0" fontId="0" fillId="12" borderId="0" xfId="0" applyFill="1" applyAlignment="1">
      <alignment horizontal="center" vertical="center"/>
    </xf>
    <xf numFmtId="0" fontId="5" fillId="12" borderId="0" xfId="0" applyFont="1" applyFill="1" applyAlignment="1">
      <alignment horizontal="left" vertical="center"/>
    </xf>
    <xf numFmtId="0" fontId="0" fillId="12" borderId="0" xfId="0" applyFill="1" applyAlignment="1">
      <alignment horizontal="left" vertical="center"/>
    </xf>
    <xf numFmtId="0" fontId="21" fillId="7" borderId="0" xfId="0" applyFont="1" applyFill="1" applyAlignment="1">
      <alignment horizontal="left" vertical="center"/>
    </xf>
    <xf numFmtId="0" fontId="38" fillId="7" borderId="0" xfId="0" applyFont="1" applyFill="1" applyAlignment="1">
      <alignment horizontal="left" vertical="center"/>
    </xf>
    <xf numFmtId="0" fontId="0" fillId="7" borderId="0" xfId="0" applyFill="1" applyAlignment="1">
      <alignment horizontal="center" vertical="center"/>
    </xf>
    <xf numFmtId="0" fontId="0" fillId="7" borderId="0" xfId="0" applyFill="1" applyAlignment="1">
      <alignment horizontal="left" vertical="center"/>
    </xf>
    <xf numFmtId="0" fontId="5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left" vertical="center"/>
    </xf>
    <xf numFmtId="167" fontId="16" fillId="2" borderId="0" xfId="0" applyNumberFormat="1" applyFont="1" applyFill="1" applyAlignment="1">
      <alignment horizontal="center" vertical="center"/>
    </xf>
    <xf numFmtId="0" fontId="38" fillId="11" borderId="0" xfId="0" applyFont="1" applyFill="1" applyAlignment="1">
      <alignment horizontal="left" vertical="center"/>
    </xf>
    <xf numFmtId="1" fontId="0" fillId="2" borderId="0" xfId="0" applyNumberFormat="1" applyFill="1" applyAlignment="1">
      <alignment vertical="center"/>
    </xf>
    <xf numFmtId="0" fontId="38" fillId="7" borderId="0" xfId="0" applyFont="1" applyFill="1" applyAlignment="1">
      <alignment horizontal="center" vertical="center"/>
    </xf>
    <xf numFmtId="0" fontId="5" fillId="0" borderId="0" xfId="0" applyFont="1" applyAlignment="1">
      <alignment vertical="center"/>
    </xf>
    <xf numFmtId="167" fontId="5" fillId="0" borderId="0" xfId="0" applyNumberFormat="1" applyFont="1" applyAlignment="1">
      <alignment vertical="center"/>
    </xf>
    <xf numFmtId="0" fontId="39" fillId="5" borderId="0" xfId="0" applyFont="1" applyFill="1" applyAlignment="1">
      <alignment horizontal="center" vertical="center"/>
    </xf>
    <xf numFmtId="0" fontId="39" fillId="5" borderId="0" xfId="0" applyFont="1" applyFill="1" applyAlignment="1">
      <alignment horizontal="left" vertical="center"/>
    </xf>
    <xf numFmtId="0" fontId="40" fillId="0" borderId="0" xfId="0" applyFont="1" applyAlignment="1">
      <alignment vertical="center"/>
    </xf>
    <xf numFmtId="0" fontId="40" fillId="2" borderId="0" xfId="0" applyFont="1" applyFill="1" applyAlignment="1">
      <alignment vertical="center"/>
    </xf>
    <xf numFmtId="0" fontId="6" fillId="5" borderId="0" xfId="0" applyFont="1" applyFill="1" applyAlignment="1">
      <alignment horizontal="center" vertical="center"/>
    </xf>
    <xf numFmtId="0" fontId="0" fillId="18" borderId="0" xfId="0" applyFill="1" applyAlignment="1">
      <alignment horizontal="center" vertical="center"/>
    </xf>
    <xf numFmtId="0" fontId="5" fillId="27" borderId="0" xfId="0" applyFon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14" borderId="0" xfId="0" applyFill="1" applyAlignment="1">
      <alignment horizontal="left" vertical="center"/>
    </xf>
    <xf numFmtId="0" fontId="34" fillId="12" borderId="0" xfId="0" applyFont="1" applyFill="1" applyAlignment="1">
      <alignment horizontal="center" vertical="center"/>
    </xf>
    <xf numFmtId="0" fontId="33" fillId="1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left" vertical="center"/>
    </xf>
    <xf numFmtId="1" fontId="24" fillId="5" borderId="0" xfId="0" applyNumberFormat="1" applyFont="1" applyFill="1" applyAlignment="1">
      <alignment horizontal="left" vertical="center"/>
    </xf>
    <xf numFmtId="1" fontId="13" fillId="5" borderId="0" xfId="0" applyNumberFormat="1" applyFont="1" applyFill="1" applyAlignment="1">
      <alignment horizontal="left" vertical="center"/>
    </xf>
    <xf numFmtId="0" fontId="34" fillId="7" borderId="0" xfId="0" applyFont="1" applyFill="1" applyAlignment="1">
      <alignment horizontal="left" vertical="center"/>
    </xf>
    <xf numFmtId="1" fontId="10" fillId="2" borderId="0" xfId="0" applyNumberFormat="1" applyFont="1" applyFill="1" applyAlignment="1">
      <alignment horizontal="right" vertical="center"/>
    </xf>
    <xf numFmtId="0" fontId="3" fillId="5" borderId="0" xfId="0" applyFont="1" applyFill="1" applyAlignment="1">
      <alignment horizontal="center" vertical="center"/>
    </xf>
    <xf numFmtId="0" fontId="41" fillId="2" borderId="0" xfId="0" applyFont="1" applyFill="1" applyAlignment="1">
      <alignment horizontal="center" vertical="center"/>
    </xf>
    <xf numFmtId="0" fontId="44" fillId="2" borderId="0" xfId="0" applyFont="1" applyFill="1" applyAlignment="1">
      <alignment horizontal="center" vertical="center"/>
    </xf>
    <xf numFmtId="0" fontId="44" fillId="14" borderId="0" xfId="0" applyFont="1" applyFill="1" applyAlignment="1">
      <alignment horizontal="center" vertical="center"/>
    </xf>
    <xf numFmtId="0" fontId="41" fillId="14" borderId="0" xfId="0" applyFont="1" applyFill="1" applyAlignment="1">
      <alignment horizontal="center" vertical="center"/>
    </xf>
    <xf numFmtId="0" fontId="49" fillId="5" borderId="0" xfId="0" applyFont="1" applyFill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52" fillId="2" borderId="0" xfId="0" applyFont="1" applyFill="1" applyAlignment="1">
      <alignment horizontal="center" vertical="center"/>
    </xf>
    <xf numFmtId="0" fontId="48" fillId="14" borderId="0" xfId="0" applyFont="1" applyFill="1" applyAlignment="1">
      <alignment horizontal="center" vertical="center"/>
    </xf>
    <xf numFmtId="0" fontId="25" fillId="24" borderId="0" xfId="0" applyFont="1" applyFill="1" applyAlignment="1">
      <alignment horizontal="center" vertical="center"/>
    </xf>
    <xf numFmtId="0" fontId="25" fillId="14" borderId="0" xfId="0" applyFont="1" applyFill="1" applyAlignment="1">
      <alignment horizontal="center" vertical="center"/>
    </xf>
    <xf numFmtId="0" fontId="46" fillId="14" borderId="0" xfId="0" applyFont="1" applyFill="1" applyAlignment="1">
      <alignment horizontal="center" vertical="center"/>
    </xf>
    <xf numFmtId="0" fontId="11" fillId="2" borderId="0" xfId="0" applyFont="1" applyFill="1" applyAlignment="1">
      <alignment vertical="center"/>
    </xf>
    <xf numFmtId="0" fontId="11" fillId="2" borderId="0" xfId="0" applyFont="1" applyFill="1" applyAlignment="1">
      <alignment horizontal="left" vertical="center"/>
    </xf>
    <xf numFmtId="0" fontId="8" fillId="2" borderId="0" xfId="0" applyFont="1" applyFill="1" applyAlignment="1">
      <alignment horizontal="left" vertical="center"/>
    </xf>
    <xf numFmtId="0" fontId="51" fillId="2" borderId="0" xfId="0" applyFont="1" applyFill="1" applyAlignment="1">
      <alignment horizontal="left" vertical="center"/>
    </xf>
    <xf numFmtId="0" fontId="8" fillId="2" borderId="0" xfId="0" applyFont="1" applyFill="1" applyAlignment="1">
      <alignment vertical="center"/>
    </xf>
    <xf numFmtId="0" fontId="51" fillId="2" borderId="0" xfId="0" applyFont="1" applyFill="1" applyAlignment="1">
      <alignment vertical="center"/>
    </xf>
    <xf numFmtId="0" fontId="47" fillId="2" borderId="0" xfId="0" applyFont="1" applyFill="1" applyAlignment="1">
      <alignment vertical="center"/>
    </xf>
    <xf numFmtId="0" fontId="8" fillId="0" borderId="0" xfId="0" applyFont="1" applyAlignment="1">
      <alignment vertical="center"/>
    </xf>
    <xf numFmtId="0" fontId="7" fillId="2" borderId="0" xfId="0" applyFont="1" applyFill="1" applyAlignment="1">
      <alignment vertical="center"/>
    </xf>
    <xf numFmtId="0" fontId="48" fillId="14" borderId="0" xfId="0" applyFont="1" applyFill="1" applyAlignment="1">
      <alignment vertical="center"/>
    </xf>
    <xf numFmtId="0" fontId="42" fillId="14" borderId="0" xfId="0" applyFont="1" applyFill="1" applyAlignment="1">
      <alignment vertical="center"/>
    </xf>
    <xf numFmtId="0" fontId="8" fillId="24" borderId="0" xfId="0" applyFont="1" applyFill="1" applyAlignment="1">
      <alignment horizontal="right" vertical="center"/>
    </xf>
    <xf numFmtId="0" fontId="50" fillId="0" borderId="0" xfId="0" applyFont="1" applyAlignment="1">
      <alignment vertical="center"/>
    </xf>
    <xf numFmtId="0" fontId="46" fillId="2" borderId="0" xfId="0" applyFont="1" applyFill="1" applyAlignment="1">
      <alignment horizontal="left" vertical="center"/>
    </xf>
    <xf numFmtId="0" fontId="45" fillId="0" borderId="0" xfId="0" applyFont="1" applyAlignment="1">
      <alignment vertical="center"/>
    </xf>
    <xf numFmtId="0" fontId="46" fillId="2" borderId="0" xfId="0" applyFont="1" applyFill="1" applyAlignment="1">
      <alignment vertical="center"/>
    </xf>
    <xf numFmtId="0" fontId="42" fillId="2" borderId="0" xfId="0" applyFont="1" applyFill="1" applyAlignment="1">
      <alignment vertical="center"/>
    </xf>
    <xf numFmtId="0" fontId="16" fillId="2" borderId="0" xfId="0" applyFont="1" applyFill="1" applyAlignment="1">
      <alignment vertical="center"/>
    </xf>
    <xf numFmtId="0" fontId="43" fillId="2" borderId="0" xfId="0" applyFont="1" applyFill="1" applyAlignment="1">
      <alignment vertical="center"/>
    </xf>
    <xf numFmtId="0" fontId="43" fillId="24" borderId="0" xfId="0" applyFont="1" applyFill="1" applyAlignment="1">
      <alignment vertical="center"/>
    </xf>
    <xf numFmtId="0" fontId="5" fillId="2" borderId="0" xfId="0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7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46" fillId="0" borderId="0" xfId="0" applyFont="1" applyAlignment="1">
      <alignment horizontal="left" vertical="center"/>
    </xf>
    <xf numFmtId="0" fontId="16" fillId="0" borderId="0" xfId="0" applyFont="1" applyAlignment="1">
      <alignment vertical="center"/>
    </xf>
    <xf numFmtId="0" fontId="25" fillId="0" borderId="0" xfId="0" applyFont="1" applyAlignment="1">
      <alignment vertical="center"/>
    </xf>
    <xf numFmtId="0" fontId="43" fillId="0" borderId="0" xfId="0" applyFont="1" applyAlignment="1">
      <alignment vertical="center"/>
    </xf>
    <xf numFmtId="0" fontId="46" fillId="0" borderId="0" xfId="0" applyFont="1" applyAlignment="1">
      <alignment vertical="center"/>
    </xf>
    <xf numFmtId="0" fontId="42" fillId="0" borderId="0" xfId="0" applyFont="1" applyAlignment="1">
      <alignment vertical="center"/>
    </xf>
    <xf numFmtId="0" fontId="45" fillId="2" borderId="0" xfId="0" applyFont="1" applyFill="1" applyAlignment="1">
      <alignment vertical="center"/>
    </xf>
    <xf numFmtId="0" fontId="50" fillId="14" borderId="0" xfId="0" applyFont="1" applyFill="1" applyAlignment="1">
      <alignment vertical="center"/>
    </xf>
    <xf numFmtId="0" fontId="45" fillId="14" borderId="0" xfId="0" applyFont="1" applyFill="1" applyAlignment="1">
      <alignment vertical="center"/>
    </xf>
    <xf numFmtId="0" fontId="10" fillId="2" borderId="0" xfId="0" applyFont="1" applyFill="1" applyAlignment="1">
      <alignment vertical="center"/>
    </xf>
    <xf numFmtId="0" fontId="53" fillId="2" borderId="0" xfId="0" applyFont="1" applyFill="1" applyAlignment="1">
      <alignment vertical="center"/>
    </xf>
    <xf numFmtId="0" fontId="54" fillId="2" borderId="0" xfId="0" applyFont="1" applyFill="1" applyAlignment="1">
      <alignment horizontal="left" vertical="center"/>
    </xf>
    <xf numFmtId="0" fontId="54" fillId="2" borderId="0" xfId="0" applyFont="1" applyFill="1" applyAlignment="1">
      <alignment vertical="center"/>
    </xf>
    <xf numFmtId="0" fontId="55" fillId="2" borderId="0" xfId="0" applyFont="1" applyFill="1" applyAlignment="1">
      <alignment horizontal="left" vertical="center"/>
    </xf>
    <xf numFmtId="0" fontId="20" fillId="28" borderId="0" xfId="0" applyFont="1" applyFill="1" applyAlignment="1">
      <alignment horizontal="left" vertical="center"/>
    </xf>
    <xf numFmtId="0" fontId="20" fillId="18" borderId="0" xfId="0" applyFont="1" applyFill="1" applyAlignment="1">
      <alignment horizontal="left" vertical="center"/>
    </xf>
    <xf numFmtId="0" fontId="0" fillId="2" borderId="0" xfId="0" applyFill="1" applyAlignment="1">
      <alignment horizontal="right" vertical="center"/>
    </xf>
    <xf numFmtId="0" fontId="48" fillId="14" borderId="0" xfId="0" applyFont="1" applyFill="1" applyAlignment="1">
      <alignment horizontal="right" vertical="center"/>
    </xf>
    <xf numFmtId="0" fontId="48" fillId="14" borderId="0" xfId="0" applyFont="1" applyFill="1" applyAlignment="1">
      <alignment horizontal="left" vertical="center"/>
    </xf>
    <xf numFmtId="0" fontId="49" fillId="5" borderId="0" xfId="0" applyFont="1" applyFill="1" applyAlignment="1">
      <alignment horizontal="left" vertical="center"/>
    </xf>
    <xf numFmtId="0" fontId="49" fillId="5" borderId="0" xfId="0" applyFont="1" applyFill="1" applyAlignment="1">
      <alignment horizontal="right" vertical="center"/>
    </xf>
    <xf numFmtId="0" fontId="56" fillId="2" borderId="0" xfId="0" applyFont="1" applyFill="1" applyAlignment="1">
      <alignment horizontal="center" vertical="center"/>
    </xf>
    <xf numFmtId="0" fontId="56" fillId="2" borderId="0" xfId="0" applyFont="1" applyFill="1" applyAlignment="1">
      <alignment vertical="center"/>
    </xf>
    <xf numFmtId="0" fontId="20" fillId="22" borderId="0" xfId="0" applyFont="1" applyFill="1" applyAlignment="1">
      <alignment horizontal="left" vertical="center"/>
    </xf>
    <xf numFmtId="0" fontId="46" fillId="14" borderId="0" xfId="0" applyFont="1" applyFill="1" applyAlignment="1">
      <alignment vertical="center"/>
    </xf>
    <xf numFmtId="0" fontId="57" fillId="14" borderId="0" xfId="0" applyFont="1" applyFill="1" applyAlignment="1">
      <alignment vertical="center"/>
    </xf>
    <xf numFmtId="0" fontId="20" fillId="8" borderId="0" xfId="0" applyFont="1" applyFill="1" applyAlignment="1">
      <alignment horizontal="left" vertical="center"/>
    </xf>
    <xf numFmtId="0" fontId="39" fillId="5" borderId="0" xfId="0" applyFont="1" applyFill="1"/>
    <xf numFmtId="1" fontId="16" fillId="14" borderId="0" xfId="0" applyNumberFormat="1" applyFont="1" applyFill="1" applyAlignment="1">
      <alignment horizontal="center" vertical="center"/>
    </xf>
    <xf numFmtId="0" fontId="14" fillId="14" borderId="0" xfId="0" applyFont="1" applyFill="1" applyAlignment="1">
      <alignment horizontal="center" vertical="center"/>
    </xf>
    <xf numFmtId="0" fontId="12" fillId="14" borderId="0" xfId="0" applyFont="1" applyFill="1" applyAlignment="1">
      <alignment horizontal="center" vertical="center"/>
    </xf>
    <xf numFmtId="0" fontId="15" fillId="14" borderId="0" xfId="0" applyFont="1" applyFill="1" applyAlignment="1">
      <alignment horizontal="center" vertical="center"/>
    </xf>
    <xf numFmtId="0" fontId="4" fillId="14" borderId="0" xfId="0" applyFont="1" applyFill="1" applyAlignment="1">
      <alignment horizontal="right" vertical="center"/>
    </xf>
    <xf numFmtId="0" fontId="3" fillId="14" borderId="0" xfId="0" applyFont="1" applyFill="1" applyAlignment="1">
      <alignment horizontal="center" vertical="center"/>
    </xf>
    <xf numFmtId="0" fontId="3" fillId="14" borderId="0" xfId="0" applyFont="1" applyFill="1" applyAlignment="1">
      <alignment horizontal="left" vertical="center"/>
    </xf>
    <xf numFmtId="0" fontId="4" fillId="2" borderId="0" xfId="0" applyFont="1" applyFill="1" applyAlignment="1">
      <alignment horizontal="left"/>
    </xf>
    <xf numFmtId="0" fontId="6" fillId="4" borderId="0" xfId="0" applyFont="1" applyFill="1" applyAlignment="1">
      <alignment horizontal="center" vertical="center"/>
    </xf>
    <xf numFmtId="0" fontId="10" fillId="18" borderId="0" xfId="0" applyFont="1" applyFill="1" applyAlignment="1">
      <alignment horizontal="center" vertical="center"/>
    </xf>
    <xf numFmtId="0" fontId="13" fillId="29" borderId="0" xfId="0" applyFont="1" applyFill="1" applyAlignment="1">
      <alignment horizontal="center" vertical="center"/>
    </xf>
    <xf numFmtId="0" fontId="9" fillId="18" borderId="0" xfId="0" applyFont="1" applyFill="1" applyAlignment="1">
      <alignment horizontal="center" vertical="center"/>
    </xf>
    <xf numFmtId="0" fontId="0" fillId="27" borderId="0" xfId="0" applyFill="1"/>
    <xf numFmtId="0" fontId="58" fillId="2" borderId="0" xfId="0" applyFont="1" applyFill="1"/>
    <xf numFmtId="0" fontId="58" fillId="0" borderId="0" xfId="0" applyFont="1"/>
    <xf numFmtId="1" fontId="59" fillId="0" borderId="0" xfId="0" applyNumberFormat="1" applyFont="1"/>
    <xf numFmtId="0" fontId="58" fillId="25" borderId="0" xfId="0" applyFont="1" applyFill="1"/>
    <xf numFmtId="0" fontId="0" fillId="25" borderId="0" xfId="0" applyFill="1"/>
    <xf numFmtId="167" fontId="10" fillId="0" borderId="0" xfId="0" applyNumberFormat="1" applyFont="1" applyAlignment="1">
      <alignment horizontal="center"/>
    </xf>
    <xf numFmtId="0" fontId="58" fillId="0" borderId="0" xfId="0" applyFont="1" applyAlignment="1">
      <alignment horizontal="center" vertical="center"/>
    </xf>
    <xf numFmtId="0" fontId="58" fillId="25" borderId="0" xfId="0" applyFont="1" applyFill="1" applyAlignment="1">
      <alignment horizontal="center" vertical="center"/>
    </xf>
    <xf numFmtId="0" fontId="58" fillId="14" borderId="0" xfId="0" applyFont="1" applyFill="1"/>
    <xf numFmtId="0" fontId="58" fillId="14" borderId="0" xfId="0" applyFont="1" applyFill="1" applyAlignment="1">
      <alignment horizontal="center" vertical="center"/>
    </xf>
    <xf numFmtId="0" fontId="5" fillId="14" borderId="0" xfId="0" applyFont="1" applyFill="1"/>
    <xf numFmtId="0" fontId="58" fillId="27" borderId="0" xfId="0" applyFont="1" applyFill="1"/>
    <xf numFmtId="0" fontId="0" fillId="27" borderId="0" xfId="0" applyFill="1" applyAlignment="1">
      <alignment horizontal="center" vertical="center"/>
    </xf>
    <xf numFmtId="169" fontId="10" fillId="0" borderId="0" xfId="0" applyNumberFormat="1" applyFont="1"/>
    <xf numFmtId="0" fontId="0" fillId="2" borderId="0" xfId="0" applyFill="1" applyAlignment="1">
      <alignment horizontal="center"/>
    </xf>
    <xf numFmtId="0" fontId="0" fillId="27" borderId="0" xfId="0" applyFill="1" applyAlignment="1">
      <alignment horizontal="center"/>
    </xf>
    <xf numFmtId="0" fontId="0" fillId="0" borderId="0" xfId="0" applyAlignment="1">
      <alignment horizontal="center"/>
    </xf>
    <xf numFmtId="0" fontId="61" fillId="3" borderId="0" xfId="0" applyFont="1" applyFill="1" applyAlignment="1">
      <alignment horizontal="center" vertical="center"/>
    </xf>
    <xf numFmtId="0" fontId="60" fillId="3" borderId="0" xfId="0" applyFont="1" applyFill="1"/>
    <xf numFmtId="0" fontId="21" fillId="5" borderId="0" xfId="0" applyFont="1" applyFill="1"/>
    <xf numFmtId="0" fontId="38" fillId="2" borderId="0" xfId="0" applyFont="1" applyFill="1" applyAlignment="1">
      <alignment horizontal="left"/>
    </xf>
    <xf numFmtId="0" fontId="62" fillId="7" borderId="0" xfId="0" applyFont="1" applyFill="1" applyAlignment="1">
      <alignment horizontal="center" vertical="center"/>
    </xf>
    <xf numFmtId="0" fontId="62" fillId="7" borderId="0" xfId="0" applyFont="1" applyFill="1" applyAlignment="1">
      <alignment horizontal="left" vertical="center"/>
    </xf>
    <xf numFmtId="0" fontId="14" fillId="31" borderId="0" xfId="0" applyFont="1" applyFill="1" applyAlignment="1">
      <alignment horizontal="left" vertical="center"/>
    </xf>
    <xf numFmtId="0" fontId="12" fillId="31" borderId="0" xfId="0" applyFont="1" applyFill="1" applyAlignment="1">
      <alignment horizontal="left" vertical="center"/>
    </xf>
    <xf numFmtId="0" fontId="30" fillId="0" borderId="0" xfId="0" applyFont="1"/>
    <xf numFmtId="0" fontId="47" fillId="0" borderId="0" xfId="0" applyFont="1"/>
    <xf numFmtId="0" fontId="41" fillId="0" borderId="0" xfId="0" applyFont="1" applyAlignment="1">
      <alignment horizontal="center"/>
    </xf>
    <xf numFmtId="0" fontId="41" fillId="0" borderId="0" xfId="0" applyFont="1"/>
    <xf numFmtId="0" fontId="30" fillId="2" borderId="0" xfId="0" applyFont="1" applyFill="1"/>
    <xf numFmtId="0" fontId="47" fillId="2" borderId="0" xfId="0" applyFont="1" applyFill="1"/>
    <xf numFmtId="0" fontId="41" fillId="2" borderId="0" xfId="0" applyFont="1" applyFill="1" applyAlignment="1">
      <alignment horizontal="center"/>
    </xf>
    <xf numFmtId="0" fontId="41" fillId="2" borderId="0" xfId="0" applyFont="1" applyFill="1"/>
    <xf numFmtId="0" fontId="43" fillId="2" borderId="0" xfId="0" applyFont="1" applyFill="1"/>
    <xf numFmtId="0" fontId="16" fillId="14" borderId="0" xfId="0" applyFont="1" applyFill="1" applyAlignment="1">
      <alignment horizontal="center"/>
    </xf>
    <xf numFmtId="0" fontId="16" fillId="2" borderId="0" xfId="0" applyFont="1" applyFill="1" applyAlignment="1">
      <alignment horizontal="center"/>
    </xf>
    <xf numFmtId="0" fontId="16" fillId="2" borderId="0" xfId="0" applyFont="1" applyFill="1"/>
    <xf numFmtId="0" fontId="47" fillId="14" borderId="0" xfId="0" applyFont="1" applyFill="1" applyAlignment="1">
      <alignment horizontal="center"/>
    </xf>
    <xf numFmtId="0" fontId="0" fillId="14" borderId="0" xfId="0" applyFill="1" applyAlignment="1">
      <alignment horizontal="center"/>
    </xf>
    <xf numFmtId="1" fontId="10" fillId="14" borderId="0" xfId="0" applyNumberFormat="1" applyFont="1" applyFill="1" applyAlignment="1">
      <alignment horizontal="center"/>
    </xf>
    <xf numFmtId="0" fontId="41" fillId="14" borderId="0" xfId="0" applyFont="1" applyFill="1" applyAlignment="1">
      <alignment horizontal="center"/>
    </xf>
    <xf numFmtId="0" fontId="8" fillId="2" borderId="0" xfId="0" applyFont="1" applyFill="1" applyAlignment="1">
      <alignment horizontal="center"/>
    </xf>
    <xf numFmtId="0" fontId="43" fillId="14" borderId="0" xfId="0" applyFont="1" applyFill="1" applyAlignment="1">
      <alignment horizontal="center"/>
    </xf>
    <xf numFmtId="0" fontId="43" fillId="14" borderId="0" xfId="0" applyFont="1" applyFill="1"/>
    <xf numFmtId="0" fontId="3" fillId="30" borderId="0" xfId="0" applyFont="1" applyFill="1" applyAlignment="1">
      <alignment horizontal="center"/>
    </xf>
    <xf numFmtId="0" fontId="30" fillId="2" borderId="0" xfId="0" applyFont="1" applyFill="1" applyAlignment="1">
      <alignment horizontal="center"/>
    </xf>
    <xf numFmtId="0" fontId="9" fillId="2" borderId="0" xfId="0" applyFont="1" applyFill="1" applyAlignment="1">
      <alignment horizontal="center"/>
    </xf>
    <xf numFmtId="0" fontId="16" fillId="11" borderId="0" xfId="0" applyFont="1" applyFill="1" applyAlignment="1">
      <alignment horizontal="center"/>
    </xf>
    <xf numFmtId="0" fontId="16" fillId="8" borderId="0" xfId="0" applyFont="1" applyFill="1" applyAlignment="1">
      <alignment horizontal="center"/>
    </xf>
    <xf numFmtId="0" fontId="63" fillId="2" borderId="0" xfId="0" applyFont="1" applyFill="1" applyAlignment="1">
      <alignment horizontal="center"/>
    </xf>
    <xf numFmtId="0" fontId="3" fillId="30" borderId="0" xfId="0" applyFont="1" applyFill="1" applyAlignment="1">
      <alignment horizontal="left"/>
    </xf>
    <xf numFmtId="0" fontId="6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6" fillId="14" borderId="0" xfId="0" applyFont="1" applyFill="1" applyAlignment="1">
      <alignment horizontal="center" vertical="center"/>
    </xf>
    <xf numFmtId="1" fontId="9" fillId="14" borderId="0" xfId="0" applyNumberFormat="1" applyFont="1" applyFill="1" applyAlignment="1">
      <alignment horizontal="center" vertical="center"/>
    </xf>
    <xf numFmtId="0" fontId="65" fillId="5" borderId="0" xfId="0" applyFont="1" applyFill="1" applyAlignment="1">
      <alignment horizontal="center" vertical="center"/>
    </xf>
    <xf numFmtId="0" fontId="9" fillId="2" borderId="0" xfId="0" applyFont="1" applyFill="1" applyAlignment="1">
      <alignment horizontal="left" vertical="center"/>
    </xf>
    <xf numFmtId="0" fontId="66" fillId="13" borderId="0" xfId="0" applyFont="1" applyFill="1" applyAlignment="1">
      <alignment horizontal="center" vertical="center"/>
    </xf>
    <xf numFmtId="0" fontId="66" fillId="7" borderId="0" xfId="0" applyFont="1" applyFill="1" applyAlignment="1">
      <alignment horizontal="center" vertical="center"/>
    </xf>
    <xf numFmtId="0" fontId="16" fillId="18" borderId="0" xfId="0" applyFont="1" applyFill="1" applyAlignment="1">
      <alignment horizontal="center" vertical="center"/>
    </xf>
    <xf numFmtId="0" fontId="9" fillId="13" borderId="0" xfId="0" applyFont="1" applyFill="1" applyAlignment="1">
      <alignment horizontal="center" vertical="center"/>
    </xf>
    <xf numFmtId="0" fontId="24" fillId="30" borderId="0" xfId="0" applyFont="1" applyFill="1" applyAlignment="1">
      <alignment horizontal="center" vertical="center"/>
    </xf>
    <xf numFmtId="0" fontId="67" fillId="30" borderId="0" xfId="0" applyFont="1" applyFill="1" applyAlignment="1">
      <alignment horizontal="center" vertical="center"/>
    </xf>
    <xf numFmtId="0" fontId="21" fillId="5" borderId="0" xfId="0" applyFont="1" applyFill="1" applyAlignment="1">
      <alignment vertical="center"/>
    </xf>
    <xf numFmtId="0" fontId="58" fillId="2" borderId="0" xfId="0" applyFont="1" applyFill="1" applyAlignment="1">
      <alignment vertical="center"/>
    </xf>
    <xf numFmtId="0" fontId="65" fillId="5" borderId="0" xfId="0" applyFont="1" applyFill="1" applyAlignment="1">
      <alignment vertical="center"/>
    </xf>
    <xf numFmtId="0" fontId="9" fillId="14" borderId="0" xfId="0" applyFont="1" applyFill="1" applyAlignment="1">
      <alignment horizontal="center"/>
    </xf>
    <xf numFmtId="0" fontId="67" fillId="32" borderId="0" xfId="0" applyFont="1" applyFill="1" applyAlignment="1">
      <alignment horizontal="center" vertical="center"/>
    </xf>
    <xf numFmtId="164" fontId="6" fillId="14" borderId="0" xfId="0" applyNumberFormat="1" applyFont="1" applyFill="1" applyAlignment="1">
      <alignment horizontal="center" vertical="center"/>
    </xf>
    <xf numFmtId="164" fontId="9" fillId="14" borderId="0" xfId="0" applyNumberFormat="1" applyFont="1" applyFill="1" applyAlignment="1">
      <alignment horizontal="center" vertical="center"/>
    </xf>
    <xf numFmtId="0" fontId="68" fillId="8" borderId="0" xfId="0" applyFont="1" applyFill="1" applyAlignment="1">
      <alignment horizontal="left" vertical="center"/>
    </xf>
    <xf numFmtId="0" fontId="68" fillId="31" borderId="0" xfId="0" applyFont="1" applyFill="1" applyAlignment="1">
      <alignment horizontal="center" vertical="center"/>
    </xf>
    <xf numFmtId="0" fontId="69" fillId="31" borderId="0" xfId="0" applyFont="1" applyFill="1" applyAlignment="1">
      <alignment horizontal="left" vertical="center"/>
    </xf>
    <xf numFmtId="0" fontId="69" fillId="8" borderId="0" xfId="0" applyFont="1" applyFill="1" applyAlignment="1">
      <alignment horizontal="left" vertical="center"/>
    </xf>
    <xf numFmtId="0" fontId="24" fillId="33" borderId="0" xfId="0" applyFont="1" applyFill="1" applyAlignment="1">
      <alignment horizontal="center"/>
    </xf>
    <xf numFmtId="0" fontId="68" fillId="8" borderId="0" xfId="0" applyFont="1" applyFill="1" applyAlignment="1">
      <alignment horizontal="center" vertical="center"/>
    </xf>
    <xf numFmtId="0" fontId="34" fillId="8" borderId="0" xfId="0" applyFont="1" applyFill="1" applyAlignment="1">
      <alignment horizontal="center" vertical="center"/>
    </xf>
    <xf numFmtId="0" fontId="16" fillId="14" borderId="0" xfId="0" applyFont="1" applyFill="1" applyAlignment="1">
      <alignment horizontal="left"/>
    </xf>
    <xf numFmtId="0" fontId="64" fillId="14" borderId="0" xfId="0" applyFont="1" applyFill="1" applyAlignment="1">
      <alignment horizontal="center" vertical="center"/>
    </xf>
    <xf numFmtId="0" fontId="47" fillId="2" borderId="0" xfId="0" applyFont="1" applyFill="1" applyAlignment="1">
      <alignment horizontal="center" vertical="center"/>
    </xf>
    <xf numFmtId="0" fontId="64" fillId="2" borderId="0" xfId="0" applyFont="1" applyFill="1" applyAlignment="1">
      <alignment horizontal="center" vertical="center"/>
    </xf>
    <xf numFmtId="0" fontId="70" fillId="13" borderId="0" xfId="0" applyFont="1" applyFill="1" applyAlignment="1">
      <alignment horizontal="center" vertical="center"/>
    </xf>
    <xf numFmtId="0" fontId="71" fillId="9" borderId="0" xfId="0" applyFont="1" applyFill="1" applyAlignment="1">
      <alignment horizontal="center" vertical="center"/>
    </xf>
    <xf numFmtId="0" fontId="16" fillId="2" borderId="7" xfId="0" applyFont="1" applyFill="1" applyBorder="1"/>
    <xf numFmtId="0" fontId="16" fillId="0" borderId="0" xfId="0" applyFont="1"/>
    <xf numFmtId="0" fontId="16" fillId="4" borderId="0" xfId="0" applyFont="1" applyFill="1" applyAlignment="1">
      <alignment horizontal="center" vertical="center"/>
    </xf>
    <xf numFmtId="0" fontId="9" fillId="7" borderId="0" xfId="0" applyFont="1" applyFill="1" applyAlignment="1">
      <alignment horizontal="center" vertical="center"/>
    </xf>
    <xf numFmtId="0" fontId="9" fillId="27" borderId="0" xfId="0" applyFont="1" applyFill="1" applyAlignment="1">
      <alignment horizontal="center" vertical="center"/>
    </xf>
    <xf numFmtId="0" fontId="16" fillId="2" borderId="7" xfId="0" applyFont="1" applyFill="1" applyBorder="1" applyAlignment="1">
      <alignment horizontal="center" vertical="center"/>
    </xf>
    <xf numFmtId="0" fontId="16" fillId="2" borderId="8" xfId="0" applyFont="1" applyFill="1" applyBorder="1" applyAlignment="1">
      <alignment horizontal="center" vertical="center"/>
    </xf>
    <xf numFmtId="0" fontId="24" fillId="32" borderId="0" xfId="0" applyFont="1" applyFill="1" applyAlignment="1">
      <alignment horizontal="center" vertical="center"/>
    </xf>
    <xf numFmtId="0" fontId="24" fillId="32" borderId="7" xfId="0" applyFont="1" applyFill="1" applyBorder="1" applyAlignment="1">
      <alignment horizontal="center" vertical="center"/>
    </xf>
    <xf numFmtId="0" fontId="24" fillId="34" borderId="0" xfId="0" applyFont="1" applyFill="1" applyAlignment="1">
      <alignment horizontal="center" vertical="center"/>
    </xf>
    <xf numFmtId="0" fontId="38" fillId="2" borderId="0" xfId="0" applyFont="1" applyFill="1" applyAlignment="1">
      <alignment horizontal="center" vertical="center"/>
    </xf>
    <xf numFmtId="0" fontId="72" fillId="35" borderId="0" xfId="0" applyFont="1" applyFill="1" applyAlignment="1">
      <alignment horizontal="center" vertical="center"/>
    </xf>
    <xf numFmtId="0" fontId="9" fillId="35" borderId="0" xfId="0" applyFont="1" applyFill="1" applyAlignment="1">
      <alignment horizontal="center" vertical="center"/>
    </xf>
  </cellXfs>
  <cellStyles count="2">
    <cellStyle name="Normal" xfId="0" builtinId="0"/>
    <cellStyle name="Percent" xfId="1" builtinId="5"/>
  </cellStyles>
  <dxfs count="19">
    <dxf>
      <font>
        <color theme="0"/>
      </font>
      <fill>
        <patternFill>
          <bgColor theme="8" tint="-0.24994659260841701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</dxf>
    <dxf>
      <fill>
        <patternFill>
          <bgColor rgb="FF00B0F0"/>
        </patternFill>
      </fill>
    </dxf>
    <dxf>
      <fill>
        <patternFill>
          <bgColor theme="0" tint="-0.24994659260841701"/>
        </patternFill>
      </fill>
    </dxf>
    <dxf>
      <fill>
        <patternFill>
          <bgColor rgb="FFFF9393"/>
        </patternFill>
      </fill>
    </dxf>
    <dxf>
      <fill>
        <patternFill>
          <bgColor rgb="FFFF9393"/>
        </patternFill>
      </fill>
    </dxf>
    <dxf>
      <font>
        <color theme="0"/>
      </font>
      <fill>
        <patternFill>
          <bgColor theme="8" tint="-0.24994659260841701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ont>
        <color auto="1"/>
      </font>
      <fill>
        <patternFill>
          <bgColor theme="0"/>
        </patternFill>
      </fill>
    </dxf>
    <dxf>
      <font>
        <color auto="1"/>
      </font>
      <fill>
        <patternFill>
          <bgColor theme="0"/>
        </patternFill>
      </fill>
    </dxf>
  </dxfs>
  <tableStyles count="0" defaultTableStyle="TableStyleMedium2" defaultPivotStyle="PivotStyleLight16"/>
  <colors>
    <mruColors>
      <color rgb="FFFF99FF"/>
      <color rgb="FF0000FF"/>
      <color rgb="FF66FF99"/>
      <color rgb="FFF2F2F2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2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SFR!$M$18</c:f>
              <c:strCache>
                <c:ptCount val="1"/>
                <c:pt idx="0">
                  <c:v>strtop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SFR!$M$19:$M$511</c:f>
              <c:numCache>
                <c:formatCode>0</c:formatCode>
                <c:ptCount val="493"/>
                <c:pt idx="0">
                  <c:v>1380.8645935168099</c:v>
                </c:pt>
                <c:pt idx="1">
                  <c:v>1379.5054397809299</c:v>
                </c:pt>
                <c:pt idx="2">
                  <c:v>1377.3013672270199</c:v>
                </c:pt>
                <c:pt idx="3">
                  <c:v>1375.39676637053</c:v>
                </c:pt>
                <c:pt idx="4">
                  <c:v>1373.88472496396</c:v>
                </c:pt>
                <c:pt idx="5">
                  <c:v>1372.4825706188001</c:v>
                </c:pt>
                <c:pt idx="6">
                  <c:v>1370.43331624128</c:v>
                </c:pt>
                <c:pt idx="7">
                  <c:v>1368.7781224133901</c:v>
                </c:pt>
                <c:pt idx="8">
                  <c:v>1367.2906707240199</c:v>
                </c:pt>
                <c:pt idx="9">
                  <c:v>1365.06270604987</c:v>
                </c:pt>
                <c:pt idx="10">
                  <c:v>1363.31537762177</c:v>
                </c:pt>
                <c:pt idx="11">
                  <c:v>1361.33451076913</c:v>
                </c:pt>
                <c:pt idx="12">
                  <c:v>1358.71817913372</c:v>
                </c:pt>
                <c:pt idx="13">
                  <c:v>1356.2879193997901</c:v>
                </c:pt>
                <c:pt idx="14">
                  <c:v>1353.90408785152</c:v>
                </c:pt>
                <c:pt idx="15">
                  <c:v>1351.4246509855</c:v>
                </c:pt>
                <c:pt idx="16">
                  <c:v>1349.6800738061299</c:v>
                </c:pt>
                <c:pt idx="17">
                  <c:v>1348.4585539049799</c:v>
                </c:pt>
                <c:pt idx="18">
                  <c:v>1346.4809332956099</c:v>
                </c:pt>
                <c:pt idx="19">
                  <c:v>1344.23409781795</c:v>
                </c:pt>
                <c:pt idx="20">
                  <c:v>1342.00620106165</c:v>
                </c:pt>
                <c:pt idx="21">
                  <c:v>1339.62993256952</c:v>
                </c:pt>
                <c:pt idx="22">
                  <c:v>1337.24937719442</c:v>
                </c:pt>
                <c:pt idx="23">
                  <c:v>1334.88394332699</c:v>
                </c:pt>
                <c:pt idx="24">
                  <c:v>1332.4701703647299</c:v>
                </c:pt>
                <c:pt idx="25">
                  <c:v>1330.05261242095</c:v>
                </c:pt>
                <c:pt idx="26">
                  <c:v>1328.67906473126</c:v>
                </c:pt>
                <c:pt idx="27">
                  <c:v>1327.4494430357299</c:v>
                </c:pt>
                <c:pt idx="28">
                  <c:v>1325.1805492199301</c:v>
                </c:pt>
                <c:pt idx="29">
                  <c:v>1322.6709038730901</c:v>
                </c:pt>
                <c:pt idx="30">
                  <c:v>1320.13349739055</c:v>
                </c:pt>
                <c:pt idx="31">
                  <c:v>1318.54270465477</c:v>
                </c:pt>
                <c:pt idx="32">
                  <c:v>1316.8645948819301</c:v>
                </c:pt>
                <c:pt idx="33">
                  <c:v>1314.8249364916001</c:v>
                </c:pt>
                <c:pt idx="34">
                  <c:v>1313.5117689267299</c:v>
                </c:pt>
                <c:pt idx="35">
                  <c:v>1311.41880307777</c:v>
                </c:pt>
                <c:pt idx="36">
                  <c:v>1308.6668728679699</c:v>
                </c:pt>
                <c:pt idx="37">
                  <c:v>1306.33905858566</c:v>
                </c:pt>
                <c:pt idx="38">
                  <c:v>1304.2192479164701</c:v>
                </c:pt>
                <c:pt idx="39">
                  <c:v>1302.9644758936499</c:v>
                </c:pt>
                <c:pt idx="40">
                  <c:v>1301.57353662831</c:v>
                </c:pt>
                <c:pt idx="41">
                  <c:v>1298.95112461809</c:v>
                </c:pt>
                <c:pt idx="42">
                  <c:v>1297.2027854802</c:v>
                </c:pt>
                <c:pt idx="43">
                  <c:v>1295.3857917506</c:v>
                </c:pt>
                <c:pt idx="44">
                  <c:v>1293.79878860094</c:v>
                </c:pt>
                <c:pt idx="45">
                  <c:v>1292.35224418137</c:v>
                </c:pt>
                <c:pt idx="46">
                  <c:v>1289.7128780325399</c:v>
                </c:pt>
                <c:pt idx="47">
                  <c:v>1287.1360423569099</c:v>
                </c:pt>
                <c:pt idx="48">
                  <c:v>1285.1840601624799</c:v>
                </c:pt>
                <c:pt idx="49">
                  <c:v>1283.9725069188601</c:v>
                </c:pt>
                <c:pt idx="50">
                  <c:v>1282.2272344448299</c:v>
                </c:pt>
                <c:pt idx="51">
                  <c:v>1280.0705040897601</c:v>
                </c:pt>
                <c:pt idx="52">
                  <c:v>1278.79989224163</c:v>
                </c:pt>
                <c:pt idx="53">
                  <c:v>1278.31632631859</c:v>
                </c:pt>
                <c:pt idx="54">
                  <c:v>1297.6706355578599</c:v>
                </c:pt>
                <c:pt idx="55">
                  <c:v>1297.1563850400701</c:v>
                </c:pt>
                <c:pt idx="56">
                  <c:v>1296.6678614959101</c:v>
                </c:pt>
                <c:pt idx="57">
                  <c:v>1296.05178306269</c:v>
                </c:pt>
                <c:pt idx="58">
                  <c:v>1295.2395147536699</c:v>
                </c:pt>
                <c:pt idx="59">
                  <c:v>1294.6887550367101</c:v>
                </c:pt>
                <c:pt idx="60">
                  <c:v>1294.31649426741</c:v>
                </c:pt>
                <c:pt idx="61">
                  <c:v>1293.7575265032499</c:v>
                </c:pt>
                <c:pt idx="62">
                  <c:v>1293.29192155691</c:v>
                </c:pt>
                <c:pt idx="63">
                  <c:v>1292.90807624581</c:v>
                </c:pt>
                <c:pt idx="64">
                  <c:v>1292.4112522569999</c:v>
                </c:pt>
                <c:pt idx="65">
                  <c:v>1292.0157338602801</c:v>
                </c:pt>
                <c:pt idx="66">
                  <c:v>1291.4267260843999</c:v>
                </c:pt>
                <c:pt idx="67">
                  <c:v>1290.6128392518499</c:v>
                </c:pt>
                <c:pt idx="68">
                  <c:v>1289.78746251542</c:v>
                </c:pt>
                <c:pt idx="69">
                  <c:v>1289.21265401237</c:v>
                </c:pt>
                <c:pt idx="70">
                  <c:v>1288.82697795937</c:v>
                </c:pt>
                <c:pt idx="71">
                  <c:v>1288.26056928871</c:v>
                </c:pt>
                <c:pt idx="72">
                  <c:v>1287.5511390608301</c:v>
                </c:pt>
                <c:pt idx="73">
                  <c:v>1286.7943411198601</c:v>
                </c:pt>
                <c:pt idx="74">
                  <c:v>1286.33284216876</c:v>
                </c:pt>
                <c:pt idx="75">
                  <c:v>1285.85364234177</c:v>
                </c:pt>
                <c:pt idx="76">
                  <c:v>1285.3015161106</c:v>
                </c:pt>
                <c:pt idx="77">
                  <c:v>1284.8833957408399</c:v>
                </c:pt>
                <c:pt idx="78">
                  <c:v>1284.53782824225</c:v>
                </c:pt>
                <c:pt idx="79">
                  <c:v>1283.9239507680099</c:v>
                </c:pt>
                <c:pt idx="80">
                  <c:v>1282.9816739742901</c:v>
                </c:pt>
                <c:pt idx="81">
                  <c:v>1282.19659936983</c:v>
                </c:pt>
                <c:pt idx="82">
                  <c:v>1281.43598436607</c:v>
                </c:pt>
                <c:pt idx="83">
                  <c:v>1280.6920256363101</c:v>
                </c:pt>
                <c:pt idx="84">
                  <c:v>1279.9552608224101</c:v>
                </c:pt>
                <c:pt idx="85">
                  <c:v>1279.2072470011501</c:v>
                </c:pt>
                <c:pt idx="86">
                  <c:v>1278.48897959896</c:v>
                </c:pt>
                <c:pt idx="87">
                  <c:v>1398.3964347741701</c:v>
                </c:pt>
                <c:pt idx="88">
                  <c:v>1393.20390865891</c:v>
                </c:pt>
                <c:pt idx="89">
                  <c:v>1389.0027880069599</c:v>
                </c:pt>
                <c:pt idx="90">
                  <c:v>1386.2823736320199</c:v>
                </c:pt>
                <c:pt idx="91">
                  <c:v>1382.44196165114</c:v>
                </c:pt>
                <c:pt idx="92">
                  <c:v>1377.01839001237</c:v>
                </c:pt>
                <c:pt idx="93">
                  <c:v>1372.1234321295101</c:v>
                </c:pt>
                <c:pt idx="94">
                  <c:v>1368.6676956287699</c:v>
                </c:pt>
                <c:pt idx="95">
                  <c:v>1365.3664738141799</c:v>
                </c:pt>
                <c:pt idx="96">
                  <c:v>1360.8175482413101</c:v>
                </c:pt>
                <c:pt idx="97">
                  <c:v>1355.7461865750499</c:v>
                </c:pt>
                <c:pt idx="98">
                  <c:v>1351.3220422204399</c:v>
                </c:pt>
                <c:pt idx="99">
                  <c:v>1347.68765024135</c:v>
                </c:pt>
                <c:pt idx="100">
                  <c:v>1343.71632098438</c:v>
                </c:pt>
                <c:pt idx="101">
                  <c:v>1340.5468371924801</c:v>
                </c:pt>
                <c:pt idx="102">
                  <c:v>1336.87699803804</c:v>
                </c:pt>
                <c:pt idx="103">
                  <c:v>1332.2658949223701</c:v>
                </c:pt>
                <c:pt idx="104">
                  <c:v>1328.7454644269101</c:v>
                </c:pt>
                <c:pt idx="105">
                  <c:v>1325.19842711723</c:v>
                </c:pt>
                <c:pt idx="106">
                  <c:v>1321.5336460815699</c:v>
                </c:pt>
                <c:pt idx="107">
                  <c:v>1316.85951063632</c:v>
                </c:pt>
                <c:pt idx="108">
                  <c:v>1313.38014016385</c:v>
                </c:pt>
                <c:pt idx="109">
                  <c:v>1309.81069180748</c:v>
                </c:pt>
                <c:pt idx="110">
                  <c:v>1305.5640001781501</c:v>
                </c:pt>
                <c:pt idx="111">
                  <c:v>1302.27839145999</c:v>
                </c:pt>
                <c:pt idx="112">
                  <c:v>1298.4169842518099</c:v>
                </c:pt>
                <c:pt idx="113">
                  <c:v>1295.08177268593</c:v>
                </c:pt>
                <c:pt idx="114">
                  <c:v>1291.2016660715501</c:v>
                </c:pt>
                <c:pt idx="115">
                  <c:v>1286.04175959028</c:v>
                </c:pt>
                <c:pt idx="116">
                  <c:v>1280.72479423451</c:v>
                </c:pt>
                <c:pt idx="117">
                  <c:v>1275.89125996748</c:v>
                </c:pt>
                <c:pt idx="118">
                  <c:v>1271.93963367168</c:v>
                </c:pt>
                <c:pt idx="119">
                  <c:v>1267.2863963761799</c:v>
                </c:pt>
                <c:pt idx="120">
                  <c:v>1263.2845519878899</c:v>
                </c:pt>
                <c:pt idx="121">
                  <c:v>1260.3052040406301</c:v>
                </c:pt>
                <c:pt idx="122">
                  <c:v>1256.9155483568099</c:v>
                </c:pt>
                <c:pt idx="123">
                  <c:v>1253.42999517884</c:v>
                </c:pt>
                <c:pt idx="124">
                  <c:v>1249.89928707015</c:v>
                </c:pt>
                <c:pt idx="125">
                  <c:v>1246.4910429259</c:v>
                </c:pt>
                <c:pt idx="126">
                  <c:v>1241.73770228276</c:v>
                </c:pt>
                <c:pt idx="127">
                  <c:v>1238.68208415768</c:v>
                </c:pt>
                <c:pt idx="128">
                  <c:v>1235.64319867278</c:v>
                </c:pt>
                <c:pt idx="129">
                  <c:v>1230.1472576087999</c:v>
                </c:pt>
                <c:pt idx="130">
                  <c:v>1224.8872175219501</c:v>
                </c:pt>
                <c:pt idx="131">
                  <c:v>1219.9268318893601</c:v>
                </c:pt>
                <c:pt idx="132">
                  <c:v>1216.5618263397</c:v>
                </c:pt>
                <c:pt idx="133">
                  <c:v>1213.40223185081</c:v>
                </c:pt>
                <c:pt idx="134">
                  <c:v>1277.9584991394599</c:v>
                </c:pt>
                <c:pt idx="135">
                  <c:v>1275.3015968038501</c:v>
                </c:pt>
                <c:pt idx="136">
                  <c:v>1271.2286612037899</c:v>
                </c:pt>
                <c:pt idx="137">
                  <c:v>1267.9562632966099</c:v>
                </c:pt>
                <c:pt idx="138">
                  <c:v>1266.0379280315699</c:v>
                </c:pt>
                <c:pt idx="139">
                  <c:v>1264.1211548369499</c:v>
                </c:pt>
                <c:pt idx="140">
                  <c:v>1260.7526880641401</c:v>
                </c:pt>
                <c:pt idx="141">
                  <c:v>1258.46693250608</c:v>
                </c:pt>
                <c:pt idx="142">
                  <c:v>1257.7202321535101</c:v>
                </c:pt>
                <c:pt idx="143">
                  <c:v>1255.5901603904799</c:v>
                </c:pt>
                <c:pt idx="144">
                  <c:v>1253.0259972352401</c:v>
                </c:pt>
                <c:pt idx="145">
                  <c:v>1251.1827986318001</c:v>
                </c:pt>
                <c:pt idx="146">
                  <c:v>1249.4739611017301</c:v>
                </c:pt>
                <c:pt idx="147">
                  <c:v>1247.39212938786</c:v>
                </c:pt>
                <c:pt idx="148">
                  <c:v>1244.15247511606</c:v>
                </c:pt>
                <c:pt idx="149">
                  <c:v>1240.95418655599</c:v>
                </c:pt>
                <c:pt idx="150">
                  <c:v>1237.8042608011101</c:v>
                </c:pt>
                <c:pt idx="151">
                  <c:v>1234.49925429018</c:v>
                </c:pt>
                <c:pt idx="152">
                  <c:v>1231.83654413204</c:v>
                </c:pt>
                <c:pt idx="153">
                  <c:v>1229.6027772852699</c:v>
                </c:pt>
                <c:pt idx="154">
                  <c:v>1227.5193988454801</c:v>
                </c:pt>
                <c:pt idx="155">
                  <c:v>1224.8256436884601</c:v>
                </c:pt>
                <c:pt idx="156">
                  <c:v>1221.1671028926801</c:v>
                </c:pt>
                <c:pt idx="157">
                  <c:v>1218.0268564504199</c:v>
                </c:pt>
                <c:pt idx="158">
                  <c:v>1216.20540868026</c:v>
                </c:pt>
                <c:pt idx="159">
                  <c:v>1214.00510512608</c:v>
                </c:pt>
                <c:pt idx="160">
                  <c:v>1211.7595966654601</c:v>
                </c:pt>
                <c:pt idx="161">
                  <c:v>1300.0581949692801</c:v>
                </c:pt>
                <c:pt idx="162">
                  <c:v>1298.1332204390999</c:v>
                </c:pt>
                <c:pt idx="163">
                  <c:v>1296.7428858186299</c:v>
                </c:pt>
                <c:pt idx="164">
                  <c:v>1294.88530831822</c:v>
                </c:pt>
                <c:pt idx="165">
                  <c:v>1292.70899673392</c:v>
                </c:pt>
                <c:pt idx="166">
                  <c:v>1291.15385199361</c:v>
                </c:pt>
                <c:pt idx="167">
                  <c:v>1288.8590791326999</c:v>
                </c:pt>
                <c:pt idx="168">
                  <c:v>1286.12708284005</c:v>
                </c:pt>
                <c:pt idx="169">
                  <c:v>1283.4188367520801</c:v>
                </c:pt>
                <c:pt idx="170">
                  <c:v>1281.93502329032</c:v>
                </c:pt>
                <c:pt idx="171">
                  <c:v>1280.3347961391401</c:v>
                </c:pt>
                <c:pt idx="172">
                  <c:v>1277.4278818217699</c:v>
                </c:pt>
                <c:pt idx="173">
                  <c:v>1275.8556549254899</c:v>
                </c:pt>
                <c:pt idx="174">
                  <c:v>1274.2672099511799</c:v>
                </c:pt>
                <c:pt idx="175">
                  <c:v>1271.9055759146499</c:v>
                </c:pt>
                <c:pt idx="176">
                  <c:v>1270.3425176660201</c:v>
                </c:pt>
                <c:pt idx="177">
                  <c:v>1269.0769603510901</c:v>
                </c:pt>
                <c:pt idx="178">
                  <c:v>1267.56308549558</c:v>
                </c:pt>
                <c:pt idx="179">
                  <c:v>1265.2439416361401</c:v>
                </c:pt>
                <c:pt idx="180">
                  <c:v>1262.4673953182</c:v>
                </c:pt>
                <c:pt idx="181">
                  <c:v>1259.73277904318</c:v>
                </c:pt>
                <c:pt idx="182">
                  <c:v>1257.0620464564299</c:v>
                </c:pt>
                <c:pt idx="183">
                  <c:v>1254.41738204891</c:v>
                </c:pt>
                <c:pt idx="184">
                  <c:v>1251.7727176414</c:v>
                </c:pt>
                <c:pt idx="185">
                  <c:v>1250.19589609625</c:v>
                </c:pt>
                <c:pt idx="186">
                  <c:v>1249.3644298499</c:v>
                </c:pt>
                <c:pt idx="187">
                  <c:v>1248.2961894729699</c:v>
                </c:pt>
                <c:pt idx="188">
                  <c:v>1246.48186588096</c:v>
                </c:pt>
                <c:pt idx="189">
                  <c:v>1243.7545907190899</c:v>
                </c:pt>
                <c:pt idx="190">
                  <c:v>1240.91427170721</c:v>
                </c:pt>
                <c:pt idx="191">
                  <c:v>1239.29096677047</c:v>
                </c:pt>
                <c:pt idx="192">
                  <c:v>1237.51178966112</c:v>
                </c:pt>
                <c:pt idx="193">
                  <c:v>1235.4232739440499</c:v>
                </c:pt>
                <c:pt idx="194">
                  <c:v>1233.49710937077</c:v>
                </c:pt>
                <c:pt idx="195">
                  <c:v>1231.8053028655099</c:v>
                </c:pt>
                <c:pt idx="196">
                  <c:v>1230.1528967650199</c:v>
                </c:pt>
                <c:pt idx="197">
                  <c:v>1227.29297563876</c:v>
                </c:pt>
                <c:pt idx="198">
                  <c:v>1224.70162464583</c:v>
                </c:pt>
                <c:pt idx="199">
                  <c:v>1223.3041389577299</c:v>
                </c:pt>
                <c:pt idx="200">
                  <c:v>1221.20991348599</c:v>
                </c:pt>
                <c:pt idx="201">
                  <c:v>1217.5498523261899</c:v>
                </c:pt>
                <c:pt idx="202">
                  <c:v>1214.25217989982</c:v>
                </c:pt>
                <c:pt idx="203">
                  <c:v>1211.49350108724</c:v>
                </c:pt>
                <c:pt idx="204">
                  <c:v>1209.90349444856</c:v>
                </c:pt>
                <c:pt idx="205">
                  <c:v>1208.16710952412</c:v>
                </c:pt>
                <c:pt idx="206">
                  <c:v>1205.33681613934</c:v>
                </c:pt>
                <c:pt idx="207">
                  <c:v>1202.94964308257</c:v>
                </c:pt>
                <c:pt idx="208">
                  <c:v>1201.1821281213299</c:v>
                </c:pt>
                <c:pt idx="209">
                  <c:v>1198.88546448497</c:v>
                </c:pt>
                <c:pt idx="210">
                  <c:v>1195.6318542251099</c:v>
                </c:pt>
                <c:pt idx="211">
                  <c:v>1193.4298506807099</c:v>
                </c:pt>
                <c:pt idx="212">
                  <c:v>1191.61434487005</c:v>
                </c:pt>
                <c:pt idx="213">
                  <c:v>1188.93856591333</c:v>
                </c:pt>
                <c:pt idx="214">
                  <c:v>1186.25484699034</c:v>
                </c:pt>
                <c:pt idx="215">
                  <c:v>1183.81326090077</c:v>
                </c:pt>
                <c:pt idx="216">
                  <c:v>1182.2348802725201</c:v>
                </c:pt>
                <c:pt idx="217">
                  <c:v>1180.3829063723199</c:v>
                </c:pt>
                <c:pt idx="218">
                  <c:v>1177.6456623711499</c:v>
                </c:pt>
                <c:pt idx="219">
                  <c:v>1174.9219545153201</c:v>
                </c:pt>
                <c:pt idx="220">
                  <c:v>1172.23571627924</c:v>
                </c:pt>
                <c:pt idx="221">
                  <c:v>1169.58839317041</c:v>
                </c:pt>
                <c:pt idx="222">
                  <c:v>1168.1162263691699</c:v>
                </c:pt>
                <c:pt idx="223">
                  <c:v>1166.7739280928899</c:v>
                </c:pt>
                <c:pt idx="224">
                  <c:v>1164.54269432158</c:v>
                </c:pt>
                <c:pt idx="225">
                  <c:v>1163.2153983482799</c:v>
                </c:pt>
                <c:pt idx="226">
                  <c:v>1211.0868037048999</c:v>
                </c:pt>
                <c:pt idx="227">
                  <c:v>1210.07539363714</c:v>
                </c:pt>
                <c:pt idx="228">
                  <c:v>1208.91584989737</c:v>
                </c:pt>
                <c:pt idx="229">
                  <c:v>1208.1057837465801</c:v>
                </c:pt>
                <c:pt idx="230">
                  <c:v>1206.7991144866701</c:v>
                </c:pt>
                <c:pt idx="231">
                  <c:v>1205.78221350187</c:v>
                </c:pt>
                <c:pt idx="232">
                  <c:v>1204.8816274215401</c:v>
                </c:pt>
                <c:pt idx="233">
                  <c:v>1203.7395796163901</c:v>
                </c:pt>
                <c:pt idx="234">
                  <c:v>1202.6742672994301</c:v>
                </c:pt>
                <c:pt idx="235">
                  <c:v>1201.7186116673799</c:v>
                </c:pt>
                <c:pt idx="236">
                  <c:v>1200.8284672055599</c:v>
                </c:pt>
                <c:pt idx="237">
                  <c:v>1199.5221615176299</c:v>
                </c:pt>
                <c:pt idx="238">
                  <c:v>1198.07528286822</c:v>
                </c:pt>
                <c:pt idx="239">
                  <c:v>1197.01088756841</c:v>
                </c:pt>
                <c:pt idx="240">
                  <c:v>1195.9487834049801</c:v>
                </c:pt>
                <c:pt idx="241">
                  <c:v>1195.0088661499699</c:v>
                </c:pt>
                <c:pt idx="242">
                  <c:v>1194.13624135692</c:v>
                </c:pt>
                <c:pt idx="243">
                  <c:v>1192.99375332728</c:v>
                </c:pt>
                <c:pt idx="244">
                  <c:v>1191.79241726962</c:v>
                </c:pt>
                <c:pt idx="245">
                  <c:v>1190.3152770545</c:v>
                </c:pt>
                <c:pt idx="246">
                  <c:v>1189.07369069531</c:v>
                </c:pt>
                <c:pt idx="247">
                  <c:v>1187.8597653424899</c:v>
                </c:pt>
                <c:pt idx="248">
                  <c:v>1186.66207344344</c:v>
                </c:pt>
                <c:pt idx="249">
                  <c:v>1185.4409019674299</c:v>
                </c:pt>
                <c:pt idx="250">
                  <c:v>1183.85518242189</c:v>
                </c:pt>
                <c:pt idx="251">
                  <c:v>1182.27541223604</c:v>
                </c:pt>
                <c:pt idx="252">
                  <c:v>1180.7462073880999</c:v>
                </c:pt>
                <c:pt idx="253">
                  <c:v>1179.69415806448</c:v>
                </c:pt>
                <c:pt idx="254">
                  <c:v>1178.5524773474899</c:v>
                </c:pt>
                <c:pt idx="255">
                  <c:v>1176.92842873573</c:v>
                </c:pt>
                <c:pt idx="256">
                  <c:v>1175.4278539506099</c:v>
                </c:pt>
                <c:pt idx="257">
                  <c:v>1173.89387836319</c:v>
                </c:pt>
                <c:pt idx="258">
                  <c:v>1172.38315450491</c:v>
                </c:pt>
                <c:pt idx="259">
                  <c:v>1170.95401704298</c:v>
                </c:pt>
                <c:pt idx="260">
                  <c:v>1169.5040947968</c:v>
                </c:pt>
                <c:pt idx="261">
                  <c:v>1168.10122453144</c:v>
                </c:pt>
                <c:pt idx="262">
                  <c:v>1167.2386405135201</c:v>
                </c:pt>
                <c:pt idx="263">
                  <c:v>1166.2342029449901</c:v>
                </c:pt>
                <c:pt idx="264">
                  <c:v>1164.6704243004201</c:v>
                </c:pt>
                <c:pt idx="265">
                  <c:v>1163.8538036570801</c:v>
                </c:pt>
                <c:pt idx="266">
                  <c:v>1163.52716552632</c:v>
                </c:pt>
                <c:pt idx="267">
                  <c:v>1163.1733094266101</c:v>
                </c:pt>
                <c:pt idx="268">
                  <c:v>1163.0081281975899</c:v>
                </c:pt>
                <c:pt idx="269">
                  <c:v>1308.87758702322</c:v>
                </c:pt>
                <c:pt idx="270">
                  <c:v>1306.4807760014501</c:v>
                </c:pt>
                <c:pt idx="271">
                  <c:v>1303.22927419712</c:v>
                </c:pt>
                <c:pt idx="272">
                  <c:v>1299.9900510147199</c:v>
                </c:pt>
                <c:pt idx="273">
                  <c:v>1296.982004833</c:v>
                </c:pt>
                <c:pt idx="274">
                  <c:v>1295.2019250523699</c:v>
                </c:pt>
                <c:pt idx="275">
                  <c:v>1293.0333224242099</c:v>
                </c:pt>
                <c:pt idx="276">
                  <c:v>1289.8559192919799</c:v>
                </c:pt>
                <c:pt idx="277">
                  <c:v>1288.07583873368</c:v>
                </c:pt>
                <c:pt idx="278">
                  <c:v>1285.91300019101</c:v>
                </c:pt>
                <c:pt idx="279">
                  <c:v>1282.7298329732901</c:v>
                </c:pt>
                <c:pt idx="280">
                  <c:v>1280.94975397032</c:v>
                </c:pt>
                <c:pt idx="281">
                  <c:v>1278.79267951314</c:v>
                </c:pt>
                <c:pt idx="282">
                  <c:v>1275.3219317118501</c:v>
                </c:pt>
                <c:pt idx="283">
                  <c:v>1272.03402953658</c:v>
                </c:pt>
                <c:pt idx="284">
                  <c:v>1268.79446417965</c:v>
                </c:pt>
                <c:pt idx="285">
                  <c:v>1265.54953912531</c:v>
                </c:pt>
                <c:pt idx="286">
                  <c:v>1262.9439671799</c:v>
                </c:pt>
                <c:pt idx="287">
                  <c:v>1260.9770982118</c:v>
                </c:pt>
                <c:pt idx="288">
                  <c:v>1258.99654226251</c:v>
                </c:pt>
                <c:pt idx="289">
                  <c:v>1256.6505470260699</c:v>
                </c:pt>
                <c:pt idx="290">
                  <c:v>1255.00917313478</c:v>
                </c:pt>
                <c:pt idx="291">
                  <c:v>1252.8977385385199</c:v>
                </c:pt>
                <c:pt idx="292">
                  <c:v>1249.34272559325</c:v>
                </c:pt>
                <c:pt idx="293">
                  <c:v>1247.0734365543699</c:v>
                </c:pt>
                <c:pt idx="294">
                  <c:v>1245.17505226307</c:v>
                </c:pt>
                <c:pt idx="295">
                  <c:v>1242.17247698547</c:v>
                </c:pt>
                <c:pt idx="296">
                  <c:v>1238.92495451539</c:v>
                </c:pt>
                <c:pt idx="297">
                  <c:v>1236.27471324045</c:v>
                </c:pt>
                <c:pt idx="298">
                  <c:v>1234.4215768647</c:v>
                </c:pt>
                <c:pt idx="299">
                  <c:v>1231.9105570739</c:v>
                </c:pt>
                <c:pt idx="300">
                  <c:v>1228.60579813701</c:v>
                </c:pt>
                <c:pt idx="301">
                  <c:v>1225.8809317078001</c:v>
                </c:pt>
                <c:pt idx="302">
                  <c:v>1224.18578664449</c:v>
                </c:pt>
                <c:pt idx="303">
                  <c:v>1221.86100311823</c:v>
                </c:pt>
                <c:pt idx="304">
                  <c:v>1218.4046048724499</c:v>
                </c:pt>
                <c:pt idx="305">
                  <c:v>1214.9213241513301</c:v>
                </c:pt>
                <c:pt idx="306">
                  <c:v>1211.5929054010501</c:v>
                </c:pt>
                <c:pt idx="307">
                  <c:v>1209.7797287890201</c:v>
                </c:pt>
                <c:pt idx="308">
                  <c:v>1207.91269390601</c:v>
                </c:pt>
                <c:pt idx="309">
                  <c:v>1205.4409495298701</c:v>
                </c:pt>
                <c:pt idx="310">
                  <c:v>1203.54065528256</c:v>
                </c:pt>
                <c:pt idx="311">
                  <c:v>1200.9094451328299</c:v>
                </c:pt>
                <c:pt idx="312">
                  <c:v>1198.9935290629001</c:v>
                </c:pt>
                <c:pt idx="313">
                  <c:v>1197.02310147969</c:v>
                </c:pt>
                <c:pt idx="314">
                  <c:v>1195.2469170450099</c:v>
                </c:pt>
                <c:pt idx="315">
                  <c:v>1193.5972998582299</c:v>
                </c:pt>
                <c:pt idx="316">
                  <c:v>1190.4349726247101</c:v>
                </c:pt>
                <c:pt idx="317">
                  <c:v>1187.1250126349701</c:v>
                </c:pt>
                <c:pt idx="318">
                  <c:v>1183.8605431936301</c:v>
                </c:pt>
                <c:pt idx="319">
                  <c:v>1180.67315634182</c:v>
                </c:pt>
                <c:pt idx="320">
                  <c:v>1178.84314474292</c:v>
                </c:pt>
                <c:pt idx="321">
                  <c:v>1178.4352851461199</c:v>
                </c:pt>
                <c:pt idx="322">
                  <c:v>1176.75738567911</c:v>
                </c:pt>
                <c:pt idx="323">
                  <c:v>1174.5821386437201</c:v>
                </c:pt>
                <c:pt idx="324">
                  <c:v>1172.7459430178701</c:v>
                </c:pt>
                <c:pt idx="325">
                  <c:v>1169.6833689918201</c:v>
                </c:pt>
                <c:pt idx="326">
                  <c:v>1165.6124626186599</c:v>
                </c:pt>
                <c:pt idx="327">
                  <c:v>1163.03871290451</c:v>
                </c:pt>
                <c:pt idx="328">
                  <c:v>1161.38995426473</c:v>
                </c:pt>
                <c:pt idx="329">
                  <c:v>1158.42759382642</c:v>
                </c:pt>
                <c:pt idx="330">
                  <c:v>1155.14228284554</c:v>
                </c:pt>
                <c:pt idx="331">
                  <c:v>1151.86515916795</c:v>
                </c:pt>
                <c:pt idx="332">
                  <c:v>1149.6066455160701</c:v>
                </c:pt>
                <c:pt idx="333">
                  <c:v>1147.6044641364999</c:v>
                </c:pt>
                <c:pt idx="334">
                  <c:v>1144.78778294891</c:v>
                </c:pt>
                <c:pt idx="335">
                  <c:v>1142.7101738602601</c:v>
                </c:pt>
                <c:pt idx="336">
                  <c:v>1140.1501484554401</c:v>
                </c:pt>
                <c:pt idx="337">
                  <c:v>1137.13218154536</c:v>
                </c:pt>
                <c:pt idx="338">
                  <c:v>1134.9712809548</c:v>
                </c:pt>
                <c:pt idx="339">
                  <c:v>1162.8532429639799</c:v>
                </c:pt>
                <c:pt idx="340">
                  <c:v>1162.6803592308599</c:v>
                </c:pt>
                <c:pt idx="341">
                  <c:v>1162.52653018364</c:v>
                </c:pt>
                <c:pt idx="342">
                  <c:v>1162.36402209671</c:v>
                </c:pt>
                <c:pt idx="343">
                  <c:v>1162.23378851138</c:v>
                </c:pt>
                <c:pt idx="344">
                  <c:v>1162.0753436283001</c:v>
                </c:pt>
                <c:pt idx="345">
                  <c:v>1161.79785202127</c:v>
                </c:pt>
                <c:pt idx="346">
                  <c:v>1161.5394301281799</c:v>
                </c:pt>
                <c:pt idx="347">
                  <c:v>1161.23854608734</c:v>
                </c:pt>
                <c:pt idx="348">
                  <c:v>1160.8172284758</c:v>
                </c:pt>
                <c:pt idx="349">
                  <c:v>1160.51383568492</c:v>
                </c:pt>
                <c:pt idx="350">
                  <c:v>1160.28435068464</c:v>
                </c:pt>
                <c:pt idx="351">
                  <c:v>1159.9677537131199</c:v>
                </c:pt>
                <c:pt idx="352">
                  <c:v>1159.65220965963</c:v>
                </c:pt>
                <c:pt idx="353">
                  <c:v>1159.28724158775</c:v>
                </c:pt>
                <c:pt idx="354">
                  <c:v>1159.0348646182299</c:v>
                </c:pt>
                <c:pt idx="355">
                  <c:v>1158.8720593804601</c:v>
                </c:pt>
                <c:pt idx="356">
                  <c:v>1158.67868809774</c:v>
                </c:pt>
                <c:pt idx="357">
                  <c:v>1158.5133051246601</c:v>
                </c:pt>
                <c:pt idx="358">
                  <c:v>1158.26509240885</c:v>
                </c:pt>
                <c:pt idx="359">
                  <c:v>1157.9160138013899</c:v>
                </c:pt>
                <c:pt idx="360">
                  <c:v>1157.6910983968401</c:v>
                </c:pt>
                <c:pt idx="361">
                  <c:v>1157.48291713349</c:v>
                </c:pt>
                <c:pt idx="362">
                  <c:v>1157.2540100098299</c:v>
                </c:pt>
                <c:pt idx="363">
                  <c:v>1157.08400630908</c:v>
                </c:pt>
                <c:pt idx="364">
                  <c:v>1156.8178168602401</c:v>
                </c:pt>
                <c:pt idx="365">
                  <c:v>1156.64094776825</c:v>
                </c:pt>
                <c:pt idx="366">
                  <c:v>1156.4840315587701</c:v>
                </c:pt>
                <c:pt idx="367">
                  <c:v>1156.1785179350099</c:v>
                </c:pt>
                <c:pt idx="368">
                  <c:v>1155.9266579979501</c:v>
                </c:pt>
                <c:pt idx="369">
                  <c:v>1155.6770175869799</c:v>
                </c:pt>
                <c:pt idx="370">
                  <c:v>1155.3580125582</c:v>
                </c:pt>
                <c:pt idx="371">
                  <c:v>1155.0835060280799</c:v>
                </c:pt>
                <c:pt idx="372">
                  <c:v>1154.83603886736</c:v>
                </c:pt>
                <c:pt idx="373">
                  <c:v>1154.54050368443</c:v>
                </c:pt>
                <c:pt idx="374">
                  <c:v>1154.30465004398</c:v>
                </c:pt>
                <c:pt idx="375">
                  <c:v>1154.0802733815401</c:v>
                </c:pt>
                <c:pt idx="376">
                  <c:v>1153.7690798277099</c:v>
                </c:pt>
                <c:pt idx="377">
                  <c:v>1153.5966092251199</c:v>
                </c:pt>
                <c:pt idx="378">
                  <c:v>1153.4809876269801</c:v>
                </c:pt>
                <c:pt idx="379">
                  <c:v>1153.35003387399</c:v>
                </c:pt>
                <c:pt idx="380">
                  <c:v>1153.16799388609</c:v>
                </c:pt>
                <c:pt idx="381">
                  <c:v>1152.8748907552899</c:v>
                </c:pt>
                <c:pt idx="382">
                  <c:v>1152.5750690590501</c:v>
                </c:pt>
                <c:pt idx="383">
                  <c:v>1152.26979481275</c:v>
                </c:pt>
                <c:pt idx="384">
                  <c:v>1151.96849114722</c:v>
                </c:pt>
                <c:pt idx="385">
                  <c:v>1151.6344607552301</c:v>
                </c:pt>
                <c:pt idx="386">
                  <c:v>1151.2913020266101</c:v>
                </c:pt>
                <c:pt idx="387">
                  <c:v>1151.04691192316</c:v>
                </c:pt>
                <c:pt idx="388">
                  <c:v>1150.8114787643599</c:v>
                </c:pt>
                <c:pt idx="389">
                  <c:v>1150.58035782768</c:v>
                </c:pt>
                <c:pt idx="390">
                  <c:v>1150.3718274960099</c:v>
                </c:pt>
                <c:pt idx="391">
                  <c:v>1150.09620520413</c:v>
                </c:pt>
                <c:pt idx="392">
                  <c:v>1149.7822242454599</c:v>
                </c:pt>
                <c:pt idx="393">
                  <c:v>1149.4061228364901</c:v>
                </c:pt>
                <c:pt idx="394">
                  <c:v>1149.1689277681801</c:v>
                </c:pt>
                <c:pt idx="395">
                  <c:v>1149.10666449123</c:v>
                </c:pt>
                <c:pt idx="396">
                  <c:v>1148.9264503991801</c:v>
                </c:pt>
                <c:pt idx="397">
                  <c:v>1148.7655259026999</c:v>
                </c:pt>
                <c:pt idx="398">
                  <c:v>1148.5954490747099</c:v>
                </c:pt>
                <c:pt idx="399">
                  <c:v>1148.3704594003</c:v>
                </c:pt>
                <c:pt idx="400">
                  <c:v>1148.2618437348201</c:v>
                </c:pt>
                <c:pt idx="401">
                  <c:v>1148.1513598967899</c:v>
                </c:pt>
                <c:pt idx="402">
                  <c:v>1147.9054455473799</c:v>
                </c:pt>
                <c:pt idx="403">
                  <c:v>1147.6671615687201</c:v>
                </c:pt>
                <c:pt idx="404">
                  <c:v>1147.4652572508301</c:v>
                </c:pt>
                <c:pt idx="405">
                  <c:v>1147.17648233873</c:v>
                </c:pt>
                <c:pt idx="406">
                  <c:v>1146.9597309052899</c:v>
                </c:pt>
                <c:pt idx="407">
                  <c:v>1146.6957609825299</c:v>
                </c:pt>
                <c:pt idx="408">
                  <c:v>1146.42445091276</c:v>
                </c:pt>
                <c:pt idx="409">
                  <c:v>1146.3368284790799</c:v>
                </c:pt>
                <c:pt idx="410">
                  <c:v>1146.1701246451701</c:v>
                </c:pt>
                <c:pt idx="411">
                  <c:v>1145.9639515244801</c:v>
                </c:pt>
                <c:pt idx="412">
                  <c:v>1145.7576949930201</c:v>
                </c:pt>
                <c:pt idx="413">
                  <c:v>1145.5557746785501</c:v>
                </c:pt>
                <c:pt idx="414">
                  <c:v>1145.3584808048099</c:v>
                </c:pt>
                <c:pt idx="415">
                  <c:v>1145.1415648350701</c:v>
                </c:pt>
                <c:pt idx="416">
                  <c:v>1144.92322631194</c:v>
                </c:pt>
                <c:pt idx="417">
                  <c:v>1144.7322659430099</c:v>
                </c:pt>
                <c:pt idx="418">
                  <c:v>1144.5435096748899</c:v>
                </c:pt>
                <c:pt idx="419">
                  <c:v>1144.26325522921</c:v>
                </c:pt>
                <c:pt idx="420">
                  <c:v>1144.0961731903501</c:v>
                </c:pt>
                <c:pt idx="421">
                  <c:v>1143.88417731293</c:v>
                </c:pt>
                <c:pt idx="422">
                  <c:v>1143.66491670096</c:v>
                </c:pt>
                <c:pt idx="423">
                  <c:v>1143.4788307198301</c:v>
                </c:pt>
                <c:pt idx="424">
                  <c:v>1143.18183584857</c:v>
                </c:pt>
                <c:pt idx="425">
                  <c:v>1142.88197987393</c:v>
                </c:pt>
                <c:pt idx="426">
                  <c:v>1142.5516869696201</c:v>
                </c:pt>
                <c:pt idx="427">
                  <c:v>1142.2743359040101</c:v>
                </c:pt>
                <c:pt idx="428">
                  <c:v>1142.1280060055699</c:v>
                </c:pt>
                <c:pt idx="429">
                  <c:v>1142.0654227969301</c:v>
                </c:pt>
                <c:pt idx="430">
                  <c:v>1141.9181628113699</c:v>
                </c:pt>
                <c:pt idx="431">
                  <c:v>1141.63524950483</c:v>
                </c:pt>
                <c:pt idx="432">
                  <c:v>1141.3868111229201</c:v>
                </c:pt>
                <c:pt idx="433">
                  <c:v>1141.1811796008701</c:v>
                </c:pt>
                <c:pt idx="434">
                  <c:v>1141.0113507199401</c:v>
                </c:pt>
                <c:pt idx="435">
                  <c:v>1140.7777206047299</c:v>
                </c:pt>
                <c:pt idx="436">
                  <c:v>1140.5273831997199</c:v>
                </c:pt>
                <c:pt idx="437">
                  <c:v>1140.28421454975</c:v>
                </c:pt>
                <c:pt idx="438">
                  <c:v>1139.97886032053</c:v>
                </c:pt>
                <c:pt idx="439">
                  <c:v>1139.7738069607401</c:v>
                </c:pt>
                <c:pt idx="440">
                  <c:v>1139.61842756598</c:v>
                </c:pt>
                <c:pt idx="441">
                  <c:v>1139.37512865811</c:v>
                </c:pt>
                <c:pt idx="442">
                  <c:v>1139.0604415645</c:v>
                </c:pt>
                <c:pt idx="443">
                  <c:v>1138.7449660678001</c:v>
                </c:pt>
                <c:pt idx="444">
                  <c:v>1138.4385332117499</c:v>
                </c:pt>
                <c:pt idx="445">
                  <c:v>1138.11098486428</c:v>
                </c:pt>
                <c:pt idx="446">
                  <c:v>1137.7826915330199</c:v>
                </c:pt>
                <c:pt idx="447">
                  <c:v>1137.57618705451</c:v>
                </c:pt>
                <c:pt idx="448">
                  <c:v>1137.3502650077501</c:v>
                </c:pt>
                <c:pt idx="449">
                  <c:v>1137.16342033147</c:v>
                </c:pt>
                <c:pt idx="450">
                  <c:v>1136.9506771850399</c:v>
                </c:pt>
                <c:pt idx="451">
                  <c:v>1136.7132627349999</c:v>
                </c:pt>
                <c:pt idx="452">
                  <c:v>1136.55460632566</c:v>
                </c:pt>
                <c:pt idx="453">
                  <c:v>1136.2625178353601</c:v>
                </c:pt>
                <c:pt idx="454">
                  <c:v>1136.02545759541</c:v>
                </c:pt>
                <c:pt idx="455">
                  <c:v>1135.80847763934</c:v>
                </c:pt>
                <c:pt idx="456">
                  <c:v>1135.5044579823</c:v>
                </c:pt>
                <c:pt idx="457">
                  <c:v>1135.2705810626501</c:v>
                </c:pt>
                <c:pt idx="458">
                  <c:v>1135.0439734479901</c:v>
                </c:pt>
                <c:pt idx="459">
                  <c:v>1134.7469762915</c:v>
                </c:pt>
                <c:pt idx="460">
                  <c:v>1134.49577278571</c:v>
                </c:pt>
                <c:pt idx="461">
                  <c:v>1134.3132837508399</c:v>
                </c:pt>
                <c:pt idx="462">
                  <c:v>1134.1178900428099</c:v>
                </c:pt>
                <c:pt idx="463">
                  <c:v>1133.9799263580101</c:v>
                </c:pt>
                <c:pt idx="464">
                  <c:v>1259.72766113281</c:v>
                </c:pt>
                <c:pt idx="465">
                  <c:v>1133.8778539185901</c:v>
                </c:pt>
                <c:pt idx="466">
                  <c:v>1133.6534645573099</c:v>
                </c:pt>
                <c:pt idx="467">
                  <c:v>1133.4469947585201</c:v>
                </c:pt>
                <c:pt idx="468">
                  <c:v>1133.3000504535</c:v>
                </c:pt>
                <c:pt idx="469">
                  <c:v>1133.05615664383</c:v>
                </c:pt>
                <c:pt idx="470">
                  <c:v>1132.8740199229601</c:v>
                </c:pt>
                <c:pt idx="471">
                  <c:v>1132.72452024274</c:v>
                </c:pt>
                <c:pt idx="472">
                  <c:v>1132.4669234933799</c:v>
                </c:pt>
                <c:pt idx="473">
                  <c:v>1132.2727961682899</c:v>
                </c:pt>
                <c:pt idx="474">
                  <c:v>1132.12368954213</c:v>
                </c:pt>
                <c:pt idx="475">
                  <c:v>1131.88156837156</c:v>
                </c:pt>
                <c:pt idx="476">
                  <c:v>1131.6933174109399</c:v>
                </c:pt>
                <c:pt idx="477">
                  <c:v>1131.4971154047</c:v>
                </c:pt>
                <c:pt idx="478">
                  <c:v>1131.29431260453</c:v>
                </c:pt>
                <c:pt idx="479">
                  <c:v>1131.13161297334</c:v>
                </c:pt>
                <c:pt idx="480">
                  <c:v>1130.9038440706499</c:v>
                </c:pt>
                <c:pt idx="481">
                  <c:v>1130.7323609285299</c:v>
                </c:pt>
                <c:pt idx="482">
                  <c:v>1130.5210208082001</c:v>
                </c:pt>
                <c:pt idx="483">
                  <c:v>1130.3475296397701</c:v>
                </c:pt>
                <c:pt idx="484">
                  <c:v>1130.16343026765</c:v>
                </c:pt>
                <c:pt idx="485">
                  <c:v>1129.93340976691</c:v>
                </c:pt>
                <c:pt idx="486">
                  <c:v>1129.7708431835099</c:v>
                </c:pt>
                <c:pt idx="487">
                  <c:v>1129.56508661775</c:v>
                </c:pt>
                <c:pt idx="488">
                  <c:v>1129.32863975187</c:v>
                </c:pt>
                <c:pt idx="489">
                  <c:v>1129.18096875845</c:v>
                </c:pt>
                <c:pt idx="490">
                  <c:v>1128.98681275476</c:v>
                </c:pt>
                <c:pt idx="491">
                  <c:v>1128.78078354581</c:v>
                </c:pt>
                <c:pt idx="492">
                  <c:v>1125.4592895507801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A12-4B69-B61F-E6F6DAF38E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9601824"/>
        <c:axId val="1059598464"/>
      </c:scatterChart>
      <c:valAx>
        <c:axId val="10596018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9598464"/>
        <c:crosses val="autoZero"/>
        <c:crossBetween val="midCat"/>
      </c:valAx>
      <c:valAx>
        <c:axId val="1059598464"/>
        <c:scaling>
          <c:orientation val="minMax"/>
          <c:min val="1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96018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SFR!$B$16</c:f>
              <c:strCache>
                <c:ptCount val="1"/>
                <c:pt idx="0">
                  <c:v>xy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square"/>
            <c:size val="2"/>
            <c:spPr>
              <a:solidFill>
                <a:schemeClr val="tx1"/>
              </a:solidFill>
              <a:ln w="9525">
                <a:noFill/>
              </a:ln>
              <a:effectLst/>
            </c:spPr>
          </c:marker>
          <c:xVal>
            <c:numRef>
              <c:f>SFR!$F$19:$F$511</c:f>
              <c:numCache>
                <c:formatCode>General</c:formatCode>
                <c:ptCount val="493"/>
                <c:pt idx="0">
                  <c:v>82</c:v>
                </c:pt>
                <c:pt idx="1">
                  <c:v>82</c:v>
                </c:pt>
                <c:pt idx="2">
                  <c:v>82</c:v>
                </c:pt>
                <c:pt idx="3">
                  <c:v>83</c:v>
                </c:pt>
                <c:pt idx="4">
                  <c:v>83</c:v>
                </c:pt>
                <c:pt idx="5">
                  <c:v>84</c:v>
                </c:pt>
                <c:pt idx="6">
                  <c:v>84</c:v>
                </c:pt>
                <c:pt idx="7">
                  <c:v>84</c:v>
                </c:pt>
                <c:pt idx="8">
                  <c:v>83</c:v>
                </c:pt>
                <c:pt idx="9">
                  <c:v>83</c:v>
                </c:pt>
                <c:pt idx="10">
                  <c:v>84</c:v>
                </c:pt>
                <c:pt idx="11">
                  <c:v>84</c:v>
                </c:pt>
                <c:pt idx="12">
                  <c:v>85</c:v>
                </c:pt>
                <c:pt idx="13">
                  <c:v>85</c:v>
                </c:pt>
                <c:pt idx="14">
                  <c:v>85</c:v>
                </c:pt>
                <c:pt idx="15">
                  <c:v>85</c:v>
                </c:pt>
                <c:pt idx="16">
                  <c:v>85</c:v>
                </c:pt>
                <c:pt idx="17">
                  <c:v>84</c:v>
                </c:pt>
                <c:pt idx="18">
                  <c:v>84</c:v>
                </c:pt>
                <c:pt idx="19">
                  <c:v>84</c:v>
                </c:pt>
                <c:pt idx="20">
                  <c:v>83</c:v>
                </c:pt>
                <c:pt idx="21">
                  <c:v>82</c:v>
                </c:pt>
                <c:pt idx="22">
                  <c:v>82</c:v>
                </c:pt>
                <c:pt idx="23">
                  <c:v>82</c:v>
                </c:pt>
                <c:pt idx="24">
                  <c:v>82</c:v>
                </c:pt>
                <c:pt idx="25">
                  <c:v>82</c:v>
                </c:pt>
                <c:pt idx="26">
                  <c:v>82</c:v>
                </c:pt>
                <c:pt idx="27">
                  <c:v>81</c:v>
                </c:pt>
                <c:pt idx="28">
                  <c:v>81</c:v>
                </c:pt>
                <c:pt idx="29">
                  <c:v>81</c:v>
                </c:pt>
                <c:pt idx="30">
                  <c:v>80</c:v>
                </c:pt>
                <c:pt idx="31">
                  <c:v>80</c:v>
                </c:pt>
                <c:pt idx="32">
                  <c:v>81</c:v>
                </c:pt>
                <c:pt idx="33">
                  <c:v>81</c:v>
                </c:pt>
                <c:pt idx="34">
                  <c:v>82</c:v>
                </c:pt>
                <c:pt idx="35">
                  <c:v>82</c:v>
                </c:pt>
                <c:pt idx="36">
                  <c:v>83</c:v>
                </c:pt>
                <c:pt idx="37">
                  <c:v>84</c:v>
                </c:pt>
                <c:pt idx="38">
                  <c:v>84</c:v>
                </c:pt>
                <c:pt idx="39">
                  <c:v>85</c:v>
                </c:pt>
                <c:pt idx="40">
                  <c:v>85</c:v>
                </c:pt>
                <c:pt idx="41">
                  <c:v>85</c:v>
                </c:pt>
                <c:pt idx="42">
                  <c:v>85</c:v>
                </c:pt>
                <c:pt idx="43">
                  <c:v>86</c:v>
                </c:pt>
                <c:pt idx="44">
                  <c:v>86</c:v>
                </c:pt>
                <c:pt idx="45">
                  <c:v>87</c:v>
                </c:pt>
                <c:pt idx="46">
                  <c:v>87</c:v>
                </c:pt>
                <c:pt idx="47">
                  <c:v>87</c:v>
                </c:pt>
                <c:pt idx="48">
                  <c:v>87</c:v>
                </c:pt>
                <c:pt idx="49">
                  <c:v>86</c:v>
                </c:pt>
                <c:pt idx="50">
                  <c:v>86</c:v>
                </c:pt>
                <c:pt idx="51">
                  <c:v>86</c:v>
                </c:pt>
                <c:pt idx="52">
                  <c:v>87</c:v>
                </c:pt>
                <c:pt idx="53">
                  <c:v>87</c:v>
                </c:pt>
                <c:pt idx="54">
                  <c:v>110</c:v>
                </c:pt>
                <c:pt idx="55">
                  <c:v>109</c:v>
                </c:pt>
                <c:pt idx="56">
                  <c:v>109</c:v>
                </c:pt>
                <c:pt idx="57">
                  <c:v>108</c:v>
                </c:pt>
                <c:pt idx="58">
                  <c:v>107</c:v>
                </c:pt>
                <c:pt idx="59">
                  <c:v>106</c:v>
                </c:pt>
                <c:pt idx="60">
                  <c:v>106</c:v>
                </c:pt>
                <c:pt idx="61">
                  <c:v>105</c:v>
                </c:pt>
                <c:pt idx="62">
                  <c:v>104</c:v>
                </c:pt>
                <c:pt idx="63">
                  <c:v>104</c:v>
                </c:pt>
                <c:pt idx="64">
                  <c:v>103</c:v>
                </c:pt>
                <c:pt idx="65">
                  <c:v>103</c:v>
                </c:pt>
                <c:pt idx="66">
                  <c:v>102</c:v>
                </c:pt>
                <c:pt idx="67">
                  <c:v>101</c:v>
                </c:pt>
                <c:pt idx="68">
                  <c:v>100</c:v>
                </c:pt>
                <c:pt idx="69">
                  <c:v>100</c:v>
                </c:pt>
                <c:pt idx="70">
                  <c:v>99</c:v>
                </c:pt>
                <c:pt idx="71">
                  <c:v>99</c:v>
                </c:pt>
                <c:pt idx="72">
                  <c:v>98</c:v>
                </c:pt>
                <c:pt idx="73">
                  <c:v>97</c:v>
                </c:pt>
                <c:pt idx="74">
                  <c:v>96</c:v>
                </c:pt>
                <c:pt idx="75">
                  <c:v>96</c:v>
                </c:pt>
                <c:pt idx="76">
                  <c:v>95</c:v>
                </c:pt>
                <c:pt idx="77">
                  <c:v>95</c:v>
                </c:pt>
                <c:pt idx="78">
                  <c:v>94</c:v>
                </c:pt>
                <c:pt idx="79">
                  <c:v>94</c:v>
                </c:pt>
                <c:pt idx="80">
                  <c:v>93</c:v>
                </c:pt>
                <c:pt idx="81">
                  <c:v>92</c:v>
                </c:pt>
                <c:pt idx="82">
                  <c:v>91</c:v>
                </c:pt>
                <c:pt idx="83">
                  <c:v>90</c:v>
                </c:pt>
                <c:pt idx="84">
                  <c:v>89</c:v>
                </c:pt>
                <c:pt idx="85">
                  <c:v>88</c:v>
                </c:pt>
                <c:pt idx="86">
                  <c:v>87</c:v>
                </c:pt>
                <c:pt idx="87">
                  <c:v>101</c:v>
                </c:pt>
                <c:pt idx="88">
                  <c:v>100</c:v>
                </c:pt>
                <c:pt idx="89">
                  <c:v>100</c:v>
                </c:pt>
                <c:pt idx="90">
                  <c:v>99</c:v>
                </c:pt>
                <c:pt idx="91">
                  <c:v>99</c:v>
                </c:pt>
                <c:pt idx="92">
                  <c:v>99</c:v>
                </c:pt>
                <c:pt idx="93">
                  <c:v>99</c:v>
                </c:pt>
                <c:pt idx="94">
                  <c:v>98</c:v>
                </c:pt>
                <c:pt idx="95">
                  <c:v>98</c:v>
                </c:pt>
                <c:pt idx="96">
                  <c:v>97</c:v>
                </c:pt>
                <c:pt idx="97">
                  <c:v>96</c:v>
                </c:pt>
                <c:pt idx="98">
                  <c:v>96</c:v>
                </c:pt>
                <c:pt idx="99">
                  <c:v>95</c:v>
                </c:pt>
                <c:pt idx="100">
                  <c:v>95</c:v>
                </c:pt>
                <c:pt idx="101">
                  <c:v>94</c:v>
                </c:pt>
                <c:pt idx="102">
                  <c:v>94</c:v>
                </c:pt>
                <c:pt idx="103">
                  <c:v>94</c:v>
                </c:pt>
                <c:pt idx="104">
                  <c:v>93</c:v>
                </c:pt>
                <c:pt idx="105">
                  <c:v>93</c:v>
                </c:pt>
                <c:pt idx="106">
                  <c:v>92</c:v>
                </c:pt>
                <c:pt idx="107">
                  <c:v>92</c:v>
                </c:pt>
                <c:pt idx="108">
                  <c:v>92</c:v>
                </c:pt>
                <c:pt idx="109">
                  <c:v>91</c:v>
                </c:pt>
                <c:pt idx="110">
                  <c:v>91</c:v>
                </c:pt>
                <c:pt idx="111">
                  <c:v>90</c:v>
                </c:pt>
                <c:pt idx="112">
                  <c:v>90</c:v>
                </c:pt>
                <c:pt idx="113">
                  <c:v>89</c:v>
                </c:pt>
                <c:pt idx="114">
                  <c:v>89</c:v>
                </c:pt>
                <c:pt idx="115">
                  <c:v>88</c:v>
                </c:pt>
                <c:pt idx="116">
                  <c:v>87</c:v>
                </c:pt>
                <c:pt idx="117">
                  <c:v>86</c:v>
                </c:pt>
                <c:pt idx="118">
                  <c:v>86</c:v>
                </c:pt>
                <c:pt idx="119">
                  <c:v>85</c:v>
                </c:pt>
                <c:pt idx="120">
                  <c:v>84</c:v>
                </c:pt>
                <c:pt idx="121">
                  <c:v>84</c:v>
                </c:pt>
                <c:pt idx="122">
                  <c:v>83</c:v>
                </c:pt>
                <c:pt idx="123">
                  <c:v>83</c:v>
                </c:pt>
                <c:pt idx="124">
                  <c:v>82</c:v>
                </c:pt>
                <c:pt idx="125">
                  <c:v>82</c:v>
                </c:pt>
                <c:pt idx="126">
                  <c:v>81</c:v>
                </c:pt>
                <c:pt idx="127">
                  <c:v>81</c:v>
                </c:pt>
                <c:pt idx="128">
                  <c:v>80</c:v>
                </c:pt>
                <c:pt idx="129">
                  <c:v>79</c:v>
                </c:pt>
                <c:pt idx="130">
                  <c:v>78</c:v>
                </c:pt>
                <c:pt idx="131">
                  <c:v>77</c:v>
                </c:pt>
                <c:pt idx="132">
                  <c:v>77</c:v>
                </c:pt>
                <c:pt idx="133">
                  <c:v>76</c:v>
                </c:pt>
                <c:pt idx="134">
                  <c:v>87</c:v>
                </c:pt>
                <c:pt idx="135">
                  <c:v>86</c:v>
                </c:pt>
                <c:pt idx="136">
                  <c:v>86</c:v>
                </c:pt>
                <c:pt idx="137">
                  <c:v>86</c:v>
                </c:pt>
                <c:pt idx="138">
                  <c:v>86</c:v>
                </c:pt>
                <c:pt idx="139">
                  <c:v>85</c:v>
                </c:pt>
                <c:pt idx="140">
                  <c:v>84</c:v>
                </c:pt>
                <c:pt idx="141">
                  <c:v>83</c:v>
                </c:pt>
                <c:pt idx="142">
                  <c:v>84</c:v>
                </c:pt>
                <c:pt idx="143">
                  <c:v>84</c:v>
                </c:pt>
                <c:pt idx="144">
                  <c:v>84</c:v>
                </c:pt>
                <c:pt idx="145">
                  <c:v>85</c:v>
                </c:pt>
                <c:pt idx="146">
                  <c:v>85</c:v>
                </c:pt>
                <c:pt idx="147">
                  <c:v>84</c:v>
                </c:pt>
                <c:pt idx="148">
                  <c:v>83</c:v>
                </c:pt>
                <c:pt idx="149">
                  <c:v>82</c:v>
                </c:pt>
                <c:pt idx="150">
                  <c:v>81</c:v>
                </c:pt>
                <c:pt idx="151">
                  <c:v>80</c:v>
                </c:pt>
                <c:pt idx="152">
                  <c:v>79</c:v>
                </c:pt>
                <c:pt idx="153">
                  <c:v>79</c:v>
                </c:pt>
                <c:pt idx="154">
                  <c:v>78</c:v>
                </c:pt>
                <c:pt idx="155">
                  <c:v>78</c:v>
                </c:pt>
                <c:pt idx="156">
                  <c:v>77</c:v>
                </c:pt>
                <c:pt idx="157">
                  <c:v>77</c:v>
                </c:pt>
                <c:pt idx="158">
                  <c:v>76</c:v>
                </c:pt>
                <c:pt idx="159">
                  <c:v>76</c:v>
                </c:pt>
                <c:pt idx="160">
                  <c:v>76</c:v>
                </c:pt>
                <c:pt idx="161">
                  <c:v>55</c:v>
                </c:pt>
                <c:pt idx="162">
                  <c:v>55</c:v>
                </c:pt>
                <c:pt idx="163">
                  <c:v>56</c:v>
                </c:pt>
                <c:pt idx="164">
                  <c:v>56</c:v>
                </c:pt>
                <c:pt idx="165">
                  <c:v>56</c:v>
                </c:pt>
                <c:pt idx="166">
                  <c:v>57</c:v>
                </c:pt>
                <c:pt idx="167">
                  <c:v>57</c:v>
                </c:pt>
                <c:pt idx="168">
                  <c:v>57</c:v>
                </c:pt>
                <c:pt idx="169">
                  <c:v>57</c:v>
                </c:pt>
                <c:pt idx="170">
                  <c:v>58</c:v>
                </c:pt>
                <c:pt idx="171">
                  <c:v>58</c:v>
                </c:pt>
                <c:pt idx="172">
                  <c:v>58</c:v>
                </c:pt>
                <c:pt idx="173">
                  <c:v>58</c:v>
                </c:pt>
                <c:pt idx="174">
                  <c:v>59</c:v>
                </c:pt>
                <c:pt idx="175">
                  <c:v>59</c:v>
                </c:pt>
                <c:pt idx="176">
                  <c:v>60</c:v>
                </c:pt>
                <c:pt idx="177">
                  <c:v>60</c:v>
                </c:pt>
                <c:pt idx="178">
                  <c:v>59</c:v>
                </c:pt>
                <c:pt idx="179">
                  <c:v>59</c:v>
                </c:pt>
                <c:pt idx="180">
                  <c:v>59</c:v>
                </c:pt>
                <c:pt idx="181">
                  <c:v>58</c:v>
                </c:pt>
                <c:pt idx="182">
                  <c:v>58</c:v>
                </c:pt>
                <c:pt idx="183">
                  <c:v>58</c:v>
                </c:pt>
                <c:pt idx="184">
                  <c:v>58</c:v>
                </c:pt>
                <c:pt idx="185">
                  <c:v>58</c:v>
                </c:pt>
                <c:pt idx="186">
                  <c:v>59</c:v>
                </c:pt>
                <c:pt idx="187">
                  <c:v>58</c:v>
                </c:pt>
                <c:pt idx="188">
                  <c:v>58</c:v>
                </c:pt>
                <c:pt idx="189">
                  <c:v>58</c:v>
                </c:pt>
                <c:pt idx="190">
                  <c:v>58</c:v>
                </c:pt>
                <c:pt idx="191">
                  <c:v>57</c:v>
                </c:pt>
                <c:pt idx="192">
                  <c:v>57</c:v>
                </c:pt>
                <c:pt idx="193">
                  <c:v>56</c:v>
                </c:pt>
                <c:pt idx="194">
                  <c:v>56</c:v>
                </c:pt>
                <c:pt idx="195">
                  <c:v>55</c:v>
                </c:pt>
                <c:pt idx="196">
                  <c:v>55</c:v>
                </c:pt>
                <c:pt idx="197">
                  <c:v>55</c:v>
                </c:pt>
                <c:pt idx="198">
                  <c:v>55</c:v>
                </c:pt>
                <c:pt idx="199">
                  <c:v>54</c:v>
                </c:pt>
                <c:pt idx="200">
                  <c:v>54</c:v>
                </c:pt>
                <c:pt idx="201">
                  <c:v>53</c:v>
                </c:pt>
                <c:pt idx="202">
                  <c:v>52</c:v>
                </c:pt>
                <c:pt idx="203">
                  <c:v>52</c:v>
                </c:pt>
                <c:pt idx="204">
                  <c:v>51</c:v>
                </c:pt>
                <c:pt idx="205">
                  <c:v>51</c:v>
                </c:pt>
                <c:pt idx="206">
                  <c:v>50</c:v>
                </c:pt>
                <c:pt idx="207">
                  <c:v>49</c:v>
                </c:pt>
                <c:pt idx="208">
                  <c:v>49</c:v>
                </c:pt>
                <c:pt idx="209">
                  <c:v>48</c:v>
                </c:pt>
                <c:pt idx="210">
                  <c:v>47</c:v>
                </c:pt>
                <c:pt idx="211">
                  <c:v>46</c:v>
                </c:pt>
                <c:pt idx="212">
                  <c:v>46</c:v>
                </c:pt>
                <c:pt idx="213">
                  <c:v>46</c:v>
                </c:pt>
                <c:pt idx="214">
                  <c:v>46</c:v>
                </c:pt>
                <c:pt idx="215">
                  <c:v>46</c:v>
                </c:pt>
                <c:pt idx="216">
                  <c:v>47</c:v>
                </c:pt>
                <c:pt idx="217">
                  <c:v>47</c:v>
                </c:pt>
                <c:pt idx="218">
                  <c:v>47</c:v>
                </c:pt>
                <c:pt idx="219">
                  <c:v>47</c:v>
                </c:pt>
                <c:pt idx="220">
                  <c:v>48</c:v>
                </c:pt>
                <c:pt idx="221">
                  <c:v>48</c:v>
                </c:pt>
                <c:pt idx="222">
                  <c:v>47</c:v>
                </c:pt>
                <c:pt idx="223">
                  <c:v>48</c:v>
                </c:pt>
                <c:pt idx="224">
                  <c:v>48</c:v>
                </c:pt>
                <c:pt idx="225">
                  <c:v>48</c:v>
                </c:pt>
                <c:pt idx="226">
                  <c:v>76</c:v>
                </c:pt>
                <c:pt idx="227">
                  <c:v>75</c:v>
                </c:pt>
                <c:pt idx="228">
                  <c:v>74</c:v>
                </c:pt>
                <c:pt idx="229">
                  <c:v>74</c:v>
                </c:pt>
                <c:pt idx="230">
                  <c:v>73</c:v>
                </c:pt>
                <c:pt idx="231">
                  <c:v>72</c:v>
                </c:pt>
                <c:pt idx="232">
                  <c:v>72</c:v>
                </c:pt>
                <c:pt idx="233">
                  <c:v>71</c:v>
                </c:pt>
                <c:pt idx="234">
                  <c:v>71</c:v>
                </c:pt>
                <c:pt idx="235">
                  <c:v>70</c:v>
                </c:pt>
                <c:pt idx="236">
                  <c:v>70</c:v>
                </c:pt>
                <c:pt idx="237">
                  <c:v>69</c:v>
                </c:pt>
                <c:pt idx="238">
                  <c:v>68</c:v>
                </c:pt>
                <c:pt idx="239">
                  <c:v>67</c:v>
                </c:pt>
                <c:pt idx="240">
                  <c:v>67</c:v>
                </c:pt>
                <c:pt idx="241">
                  <c:v>66</c:v>
                </c:pt>
                <c:pt idx="242">
                  <c:v>66</c:v>
                </c:pt>
                <c:pt idx="243">
                  <c:v>65</c:v>
                </c:pt>
                <c:pt idx="244">
                  <c:v>65</c:v>
                </c:pt>
                <c:pt idx="245">
                  <c:v>64</c:v>
                </c:pt>
                <c:pt idx="246">
                  <c:v>63</c:v>
                </c:pt>
                <c:pt idx="247">
                  <c:v>63</c:v>
                </c:pt>
                <c:pt idx="248">
                  <c:v>63</c:v>
                </c:pt>
                <c:pt idx="249">
                  <c:v>62</c:v>
                </c:pt>
                <c:pt idx="250">
                  <c:v>61</c:v>
                </c:pt>
                <c:pt idx="251">
                  <c:v>60</c:v>
                </c:pt>
                <c:pt idx="252">
                  <c:v>59</c:v>
                </c:pt>
                <c:pt idx="253">
                  <c:v>58</c:v>
                </c:pt>
                <c:pt idx="254">
                  <c:v>58</c:v>
                </c:pt>
                <c:pt idx="255">
                  <c:v>57</c:v>
                </c:pt>
                <c:pt idx="256">
                  <c:v>56</c:v>
                </c:pt>
                <c:pt idx="257">
                  <c:v>55</c:v>
                </c:pt>
                <c:pt idx="258">
                  <c:v>54</c:v>
                </c:pt>
                <c:pt idx="259">
                  <c:v>53</c:v>
                </c:pt>
                <c:pt idx="260">
                  <c:v>52</c:v>
                </c:pt>
                <c:pt idx="261">
                  <c:v>51</c:v>
                </c:pt>
                <c:pt idx="262">
                  <c:v>51</c:v>
                </c:pt>
                <c:pt idx="263">
                  <c:v>50</c:v>
                </c:pt>
                <c:pt idx="264">
                  <c:v>49</c:v>
                </c:pt>
                <c:pt idx="265">
                  <c:v>48</c:v>
                </c:pt>
                <c:pt idx="266">
                  <c:v>48</c:v>
                </c:pt>
                <c:pt idx="267">
                  <c:v>48</c:v>
                </c:pt>
                <c:pt idx="268">
                  <c:v>48</c:v>
                </c:pt>
                <c:pt idx="269">
                  <c:v>84</c:v>
                </c:pt>
                <c:pt idx="270">
                  <c:v>84</c:v>
                </c:pt>
                <c:pt idx="271">
                  <c:v>84</c:v>
                </c:pt>
                <c:pt idx="272">
                  <c:v>84</c:v>
                </c:pt>
                <c:pt idx="273">
                  <c:v>84</c:v>
                </c:pt>
                <c:pt idx="274">
                  <c:v>85</c:v>
                </c:pt>
                <c:pt idx="275">
                  <c:v>85</c:v>
                </c:pt>
                <c:pt idx="276">
                  <c:v>85</c:v>
                </c:pt>
                <c:pt idx="277">
                  <c:v>86</c:v>
                </c:pt>
                <c:pt idx="278">
                  <c:v>86</c:v>
                </c:pt>
                <c:pt idx="279">
                  <c:v>86</c:v>
                </c:pt>
                <c:pt idx="280">
                  <c:v>87</c:v>
                </c:pt>
                <c:pt idx="281">
                  <c:v>87</c:v>
                </c:pt>
                <c:pt idx="282">
                  <c:v>87</c:v>
                </c:pt>
                <c:pt idx="283">
                  <c:v>87</c:v>
                </c:pt>
                <c:pt idx="284">
                  <c:v>87</c:v>
                </c:pt>
                <c:pt idx="285">
                  <c:v>87</c:v>
                </c:pt>
                <c:pt idx="286">
                  <c:v>86</c:v>
                </c:pt>
                <c:pt idx="287">
                  <c:v>86</c:v>
                </c:pt>
                <c:pt idx="288">
                  <c:v>85</c:v>
                </c:pt>
                <c:pt idx="289">
                  <c:v>85</c:v>
                </c:pt>
                <c:pt idx="290">
                  <c:v>86</c:v>
                </c:pt>
                <c:pt idx="291">
                  <c:v>86</c:v>
                </c:pt>
                <c:pt idx="292">
                  <c:v>86</c:v>
                </c:pt>
                <c:pt idx="293">
                  <c:v>86</c:v>
                </c:pt>
                <c:pt idx="294">
                  <c:v>85</c:v>
                </c:pt>
                <c:pt idx="295">
                  <c:v>85</c:v>
                </c:pt>
                <c:pt idx="296">
                  <c:v>85</c:v>
                </c:pt>
                <c:pt idx="297">
                  <c:v>85</c:v>
                </c:pt>
                <c:pt idx="298">
                  <c:v>86</c:v>
                </c:pt>
                <c:pt idx="299">
                  <c:v>86</c:v>
                </c:pt>
                <c:pt idx="300">
                  <c:v>86</c:v>
                </c:pt>
                <c:pt idx="301">
                  <c:v>86</c:v>
                </c:pt>
                <c:pt idx="302">
                  <c:v>87</c:v>
                </c:pt>
                <c:pt idx="303">
                  <c:v>87</c:v>
                </c:pt>
                <c:pt idx="304">
                  <c:v>87</c:v>
                </c:pt>
                <c:pt idx="305">
                  <c:v>88</c:v>
                </c:pt>
                <c:pt idx="306">
                  <c:v>88</c:v>
                </c:pt>
                <c:pt idx="307">
                  <c:v>89</c:v>
                </c:pt>
                <c:pt idx="308">
                  <c:v>89</c:v>
                </c:pt>
                <c:pt idx="309">
                  <c:v>89</c:v>
                </c:pt>
                <c:pt idx="310">
                  <c:v>88</c:v>
                </c:pt>
                <c:pt idx="311">
                  <c:v>88</c:v>
                </c:pt>
                <c:pt idx="312">
                  <c:v>87</c:v>
                </c:pt>
                <c:pt idx="313">
                  <c:v>87</c:v>
                </c:pt>
                <c:pt idx="314">
                  <c:v>87</c:v>
                </c:pt>
                <c:pt idx="315">
                  <c:v>88</c:v>
                </c:pt>
                <c:pt idx="316">
                  <c:v>88</c:v>
                </c:pt>
                <c:pt idx="317">
                  <c:v>88</c:v>
                </c:pt>
                <c:pt idx="318">
                  <c:v>88</c:v>
                </c:pt>
                <c:pt idx="319">
                  <c:v>88</c:v>
                </c:pt>
                <c:pt idx="320">
                  <c:v>89</c:v>
                </c:pt>
                <c:pt idx="321">
                  <c:v>89</c:v>
                </c:pt>
                <c:pt idx="322">
                  <c:v>88</c:v>
                </c:pt>
                <c:pt idx="323">
                  <c:v>88</c:v>
                </c:pt>
                <c:pt idx="324">
                  <c:v>89</c:v>
                </c:pt>
                <c:pt idx="325">
                  <c:v>89</c:v>
                </c:pt>
                <c:pt idx="326">
                  <c:v>88</c:v>
                </c:pt>
                <c:pt idx="327">
                  <c:v>87</c:v>
                </c:pt>
                <c:pt idx="328">
                  <c:v>87</c:v>
                </c:pt>
                <c:pt idx="329">
                  <c:v>86</c:v>
                </c:pt>
                <c:pt idx="330">
                  <c:v>85</c:v>
                </c:pt>
                <c:pt idx="331">
                  <c:v>84</c:v>
                </c:pt>
                <c:pt idx="332">
                  <c:v>83</c:v>
                </c:pt>
                <c:pt idx="333">
                  <c:v>83</c:v>
                </c:pt>
                <c:pt idx="334">
                  <c:v>82</c:v>
                </c:pt>
                <c:pt idx="335">
                  <c:v>82</c:v>
                </c:pt>
                <c:pt idx="336">
                  <c:v>81</c:v>
                </c:pt>
                <c:pt idx="337">
                  <c:v>80</c:v>
                </c:pt>
                <c:pt idx="338">
                  <c:v>80</c:v>
                </c:pt>
                <c:pt idx="339">
                  <c:v>48</c:v>
                </c:pt>
                <c:pt idx="340">
                  <c:v>47</c:v>
                </c:pt>
                <c:pt idx="341">
                  <c:v>47</c:v>
                </c:pt>
                <c:pt idx="342">
                  <c:v>48</c:v>
                </c:pt>
                <c:pt idx="343">
                  <c:v>48</c:v>
                </c:pt>
                <c:pt idx="344">
                  <c:v>47</c:v>
                </c:pt>
                <c:pt idx="345">
                  <c:v>47</c:v>
                </c:pt>
                <c:pt idx="346">
                  <c:v>46</c:v>
                </c:pt>
                <c:pt idx="347">
                  <c:v>46</c:v>
                </c:pt>
                <c:pt idx="348">
                  <c:v>46</c:v>
                </c:pt>
                <c:pt idx="349">
                  <c:v>45</c:v>
                </c:pt>
                <c:pt idx="350">
                  <c:v>45</c:v>
                </c:pt>
                <c:pt idx="351">
                  <c:v>45</c:v>
                </c:pt>
                <c:pt idx="352">
                  <c:v>45</c:v>
                </c:pt>
                <c:pt idx="353">
                  <c:v>44</c:v>
                </c:pt>
                <c:pt idx="354">
                  <c:v>43</c:v>
                </c:pt>
                <c:pt idx="355">
                  <c:v>43</c:v>
                </c:pt>
                <c:pt idx="356">
                  <c:v>44</c:v>
                </c:pt>
                <c:pt idx="357">
                  <c:v>44</c:v>
                </c:pt>
                <c:pt idx="358">
                  <c:v>45</c:v>
                </c:pt>
                <c:pt idx="359">
                  <c:v>46</c:v>
                </c:pt>
                <c:pt idx="360">
                  <c:v>47</c:v>
                </c:pt>
                <c:pt idx="361">
                  <c:v>47</c:v>
                </c:pt>
                <c:pt idx="362">
                  <c:v>47</c:v>
                </c:pt>
                <c:pt idx="363">
                  <c:v>48</c:v>
                </c:pt>
                <c:pt idx="364">
                  <c:v>48</c:v>
                </c:pt>
                <c:pt idx="365">
                  <c:v>49</c:v>
                </c:pt>
                <c:pt idx="366">
                  <c:v>49</c:v>
                </c:pt>
                <c:pt idx="367">
                  <c:v>50</c:v>
                </c:pt>
                <c:pt idx="368">
                  <c:v>51</c:v>
                </c:pt>
                <c:pt idx="369">
                  <c:v>51</c:v>
                </c:pt>
                <c:pt idx="370">
                  <c:v>52</c:v>
                </c:pt>
                <c:pt idx="371">
                  <c:v>52</c:v>
                </c:pt>
                <c:pt idx="372">
                  <c:v>53</c:v>
                </c:pt>
                <c:pt idx="373">
                  <c:v>53</c:v>
                </c:pt>
                <c:pt idx="374">
                  <c:v>54</c:v>
                </c:pt>
                <c:pt idx="375">
                  <c:v>54</c:v>
                </c:pt>
                <c:pt idx="376">
                  <c:v>54</c:v>
                </c:pt>
                <c:pt idx="377">
                  <c:v>54</c:v>
                </c:pt>
                <c:pt idx="378">
                  <c:v>53</c:v>
                </c:pt>
                <c:pt idx="379">
                  <c:v>54</c:v>
                </c:pt>
                <c:pt idx="380">
                  <c:v>54</c:v>
                </c:pt>
                <c:pt idx="381">
                  <c:v>54</c:v>
                </c:pt>
                <c:pt idx="382">
                  <c:v>54</c:v>
                </c:pt>
                <c:pt idx="383">
                  <c:v>54</c:v>
                </c:pt>
                <c:pt idx="384">
                  <c:v>54</c:v>
                </c:pt>
                <c:pt idx="385">
                  <c:v>54</c:v>
                </c:pt>
                <c:pt idx="386">
                  <c:v>53</c:v>
                </c:pt>
                <c:pt idx="387">
                  <c:v>52</c:v>
                </c:pt>
                <c:pt idx="388">
                  <c:v>52</c:v>
                </c:pt>
                <c:pt idx="389">
                  <c:v>52</c:v>
                </c:pt>
                <c:pt idx="390">
                  <c:v>51</c:v>
                </c:pt>
                <c:pt idx="391">
                  <c:v>51</c:v>
                </c:pt>
                <c:pt idx="392">
                  <c:v>51</c:v>
                </c:pt>
                <c:pt idx="393">
                  <c:v>52</c:v>
                </c:pt>
                <c:pt idx="394">
                  <c:v>53</c:v>
                </c:pt>
                <c:pt idx="395">
                  <c:v>53</c:v>
                </c:pt>
                <c:pt idx="396">
                  <c:v>52</c:v>
                </c:pt>
                <c:pt idx="397">
                  <c:v>53</c:v>
                </c:pt>
                <c:pt idx="398">
                  <c:v>53</c:v>
                </c:pt>
                <c:pt idx="399">
                  <c:v>53</c:v>
                </c:pt>
                <c:pt idx="400">
                  <c:v>52</c:v>
                </c:pt>
                <c:pt idx="401">
                  <c:v>52</c:v>
                </c:pt>
                <c:pt idx="402">
                  <c:v>52</c:v>
                </c:pt>
                <c:pt idx="403">
                  <c:v>52</c:v>
                </c:pt>
                <c:pt idx="404">
                  <c:v>53</c:v>
                </c:pt>
                <c:pt idx="405">
                  <c:v>53</c:v>
                </c:pt>
                <c:pt idx="406">
                  <c:v>53</c:v>
                </c:pt>
                <c:pt idx="407">
                  <c:v>54</c:v>
                </c:pt>
                <c:pt idx="408">
                  <c:v>55</c:v>
                </c:pt>
                <c:pt idx="409">
                  <c:v>54</c:v>
                </c:pt>
                <c:pt idx="410">
                  <c:v>54</c:v>
                </c:pt>
                <c:pt idx="411">
                  <c:v>54</c:v>
                </c:pt>
                <c:pt idx="412">
                  <c:v>55</c:v>
                </c:pt>
                <c:pt idx="413">
                  <c:v>55</c:v>
                </c:pt>
                <c:pt idx="414">
                  <c:v>56</c:v>
                </c:pt>
                <c:pt idx="415">
                  <c:v>56</c:v>
                </c:pt>
                <c:pt idx="416">
                  <c:v>57</c:v>
                </c:pt>
                <c:pt idx="417">
                  <c:v>57</c:v>
                </c:pt>
                <c:pt idx="418">
                  <c:v>58</c:v>
                </c:pt>
                <c:pt idx="419">
                  <c:v>58</c:v>
                </c:pt>
                <c:pt idx="420">
                  <c:v>59</c:v>
                </c:pt>
                <c:pt idx="421">
                  <c:v>59</c:v>
                </c:pt>
                <c:pt idx="422">
                  <c:v>59</c:v>
                </c:pt>
                <c:pt idx="423">
                  <c:v>60</c:v>
                </c:pt>
                <c:pt idx="424">
                  <c:v>61</c:v>
                </c:pt>
                <c:pt idx="425">
                  <c:v>62</c:v>
                </c:pt>
                <c:pt idx="426">
                  <c:v>63</c:v>
                </c:pt>
                <c:pt idx="427">
                  <c:v>64</c:v>
                </c:pt>
                <c:pt idx="428">
                  <c:v>64</c:v>
                </c:pt>
                <c:pt idx="429">
                  <c:v>65</c:v>
                </c:pt>
                <c:pt idx="430">
                  <c:v>65</c:v>
                </c:pt>
                <c:pt idx="431">
                  <c:v>66</c:v>
                </c:pt>
                <c:pt idx="432">
                  <c:v>67</c:v>
                </c:pt>
                <c:pt idx="433">
                  <c:v>67</c:v>
                </c:pt>
                <c:pt idx="434">
                  <c:v>68</c:v>
                </c:pt>
                <c:pt idx="435">
                  <c:v>68</c:v>
                </c:pt>
                <c:pt idx="436">
                  <c:v>69</c:v>
                </c:pt>
                <c:pt idx="437">
                  <c:v>69</c:v>
                </c:pt>
                <c:pt idx="438">
                  <c:v>69</c:v>
                </c:pt>
                <c:pt idx="439">
                  <c:v>70</c:v>
                </c:pt>
                <c:pt idx="440">
                  <c:v>70</c:v>
                </c:pt>
                <c:pt idx="441">
                  <c:v>71</c:v>
                </c:pt>
                <c:pt idx="442">
                  <c:v>71</c:v>
                </c:pt>
                <c:pt idx="443">
                  <c:v>71</c:v>
                </c:pt>
                <c:pt idx="444">
                  <c:v>71</c:v>
                </c:pt>
                <c:pt idx="445">
                  <c:v>71</c:v>
                </c:pt>
                <c:pt idx="446">
                  <c:v>72</c:v>
                </c:pt>
                <c:pt idx="447">
                  <c:v>73</c:v>
                </c:pt>
                <c:pt idx="448">
                  <c:v>73</c:v>
                </c:pt>
                <c:pt idx="449">
                  <c:v>73</c:v>
                </c:pt>
                <c:pt idx="450">
                  <c:v>74</c:v>
                </c:pt>
                <c:pt idx="451">
                  <c:v>74</c:v>
                </c:pt>
                <c:pt idx="452">
                  <c:v>75</c:v>
                </c:pt>
                <c:pt idx="453">
                  <c:v>75</c:v>
                </c:pt>
                <c:pt idx="454">
                  <c:v>75</c:v>
                </c:pt>
                <c:pt idx="455">
                  <c:v>76</c:v>
                </c:pt>
                <c:pt idx="456">
                  <c:v>77</c:v>
                </c:pt>
                <c:pt idx="457">
                  <c:v>78</c:v>
                </c:pt>
                <c:pt idx="458">
                  <c:v>78</c:v>
                </c:pt>
                <c:pt idx="459">
                  <c:v>78</c:v>
                </c:pt>
                <c:pt idx="460">
                  <c:v>78</c:v>
                </c:pt>
                <c:pt idx="461">
                  <c:v>79</c:v>
                </c:pt>
                <c:pt idx="462">
                  <c:v>79</c:v>
                </c:pt>
                <c:pt idx="463">
                  <c:v>80</c:v>
                </c:pt>
                <c:pt idx="464">
                  <c:v>91</c:v>
                </c:pt>
                <c:pt idx="465">
                  <c:v>80</c:v>
                </c:pt>
                <c:pt idx="466">
                  <c:v>80</c:v>
                </c:pt>
                <c:pt idx="467">
                  <c:v>80</c:v>
                </c:pt>
                <c:pt idx="468">
                  <c:v>81</c:v>
                </c:pt>
                <c:pt idx="469">
                  <c:v>81</c:v>
                </c:pt>
                <c:pt idx="470">
                  <c:v>81</c:v>
                </c:pt>
                <c:pt idx="471">
                  <c:v>82</c:v>
                </c:pt>
                <c:pt idx="472">
                  <c:v>82</c:v>
                </c:pt>
                <c:pt idx="473">
                  <c:v>83</c:v>
                </c:pt>
                <c:pt idx="474">
                  <c:v>83</c:v>
                </c:pt>
                <c:pt idx="475">
                  <c:v>84</c:v>
                </c:pt>
                <c:pt idx="476">
                  <c:v>85</c:v>
                </c:pt>
                <c:pt idx="477">
                  <c:v>85</c:v>
                </c:pt>
                <c:pt idx="478">
                  <c:v>85</c:v>
                </c:pt>
                <c:pt idx="479">
                  <c:v>86</c:v>
                </c:pt>
                <c:pt idx="480">
                  <c:v>86</c:v>
                </c:pt>
                <c:pt idx="481">
                  <c:v>87</c:v>
                </c:pt>
                <c:pt idx="482">
                  <c:v>87</c:v>
                </c:pt>
                <c:pt idx="483">
                  <c:v>88</c:v>
                </c:pt>
                <c:pt idx="484">
                  <c:v>88</c:v>
                </c:pt>
                <c:pt idx="485">
                  <c:v>88</c:v>
                </c:pt>
                <c:pt idx="486">
                  <c:v>89</c:v>
                </c:pt>
                <c:pt idx="487">
                  <c:v>89</c:v>
                </c:pt>
                <c:pt idx="488">
                  <c:v>90</c:v>
                </c:pt>
                <c:pt idx="489">
                  <c:v>90</c:v>
                </c:pt>
                <c:pt idx="490">
                  <c:v>91</c:v>
                </c:pt>
                <c:pt idx="491">
                  <c:v>91</c:v>
                </c:pt>
                <c:pt idx="492">
                  <c:v>91</c:v>
                </c:pt>
              </c:numCache>
            </c:numRef>
          </c:xVal>
          <c:yVal>
            <c:numRef>
              <c:f>SFR!$G$19:$G$511</c:f>
              <c:numCache>
                <c:formatCode>General</c:formatCode>
                <c:ptCount val="493"/>
                <c:pt idx="0">
                  <c:v>159</c:v>
                </c:pt>
                <c:pt idx="1">
                  <c:v>158</c:v>
                </c:pt>
                <c:pt idx="2">
                  <c:v>157</c:v>
                </c:pt>
                <c:pt idx="3">
                  <c:v>157</c:v>
                </c:pt>
                <c:pt idx="4">
                  <c:v>156</c:v>
                </c:pt>
                <c:pt idx="5">
                  <c:v>156</c:v>
                </c:pt>
                <c:pt idx="6">
                  <c:v>155</c:v>
                </c:pt>
                <c:pt idx="7">
                  <c:v>154</c:v>
                </c:pt>
                <c:pt idx="8">
                  <c:v>154</c:v>
                </c:pt>
                <c:pt idx="9">
                  <c:v>153</c:v>
                </c:pt>
                <c:pt idx="10">
                  <c:v>153</c:v>
                </c:pt>
                <c:pt idx="11">
                  <c:v>152</c:v>
                </c:pt>
                <c:pt idx="12">
                  <c:v>151</c:v>
                </c:pt>
                <c:pt idx="13">
                  <c:v>150</c:v>
                </c:pt>
                <c:pt idx="14">
                  <c:v>149</c:v>
                </c:pt>
                <c:pt idx="15">
                  <c:v>148</c:v>
                </c:pt>
                <c:pt idx="16">
                  <c:v>147</c:v>
                </c:pt>
                <c:pt idx="17">
                  <c:v>147</c:v>
                </c:pt>
                <c:pt idx="18">
                  <c:v>146</c:v>
                </c:pt>
                <c:pt idx="19">
                  <c:v>145</c:v>
                </c:pt>
                <c:pt idx="20">
                  <c:v>145</c:v>
                </c:pt>
                <c:pt idx="21">
                  <c:v>145</c:v>
                </c:pt>
                <c:pt idx="22">
                  <c:v>144</c:v>
                </c:pt>
                <c:pt idx="23">
                  <c:v>143</c:v>
                </c:pt>
                <c:pt idx="24">
                  <c:v>142</c:v>
                </c:pt>
                <c:pt idx="25">
                  <c:v>141</c:v>
                </c:pt>
                <c:pt idx="26">
                  <c:v>140</c:v>
                </c:pt>
                <c:pt idx="27">
                  <c:v>140</c:v>
                </c:pt>
                <c:pt idx="28">
                  <c:v>139</c:v>
                </c:pt>
                <c:pt idx="29">
                  <c:v>138</c:v>
                </c:pt>
                <c:pt idx="30">
                  <c:v>137</c:v>
                </c:pt>
                <c:pt idx="31">
                  <c:v>136</c:v>
                </c:pt>
                <c:pt idx="32">
                  <c:v>136</c:v>
                </c:pt>
                <c:pt idx="33">
                  <c:v>135</c:v>
                </c:pt>
                <c:pt idx="34">
                  <c:v>135</c:v>
                </c:pt>
                <c:pt idx="35">
                  <c:v>134</c:v>
                </c:pt>
                <c:pt idx="36">
                  <c:v>133</c:v>
                </c:pt>
                <c:pt idx="37">
                  <c:v>133</c:v>
                </c:pt>
                <c:pt idx="38">
                  <c:v>132</c:v>
                </c:pt>
                <c:pt idx="39">
                  <c:v>132</c:v>
                </c:pt>
                <c:pt idx="40">
                  <c:v>131</c:v>
                </c:pt>
                <c:pt idx="41">
                  <c:v>130</c:v>
                </c:pt>
                <c:pt idx="42">
                  <c:v>129</c:v>
                </c:pt>
                <c:pt idx="43">
                  <c:v>129</c:v>
                </c:pt>
                <c:pt idx="44">
                  <c:v>128</c:v>
                </c:pt>
                <c:pt idx="45">
                  <c:v>128</c:v>
                </c:pt>
                <c:pt idx="46">
                  <c:v>127</c:v>
                </c:pt>
                <c:pt idx="47">
                  <c:v>126</c:v>
                </c:pt>
                <c:pt idx="48">
                  <c:v>125</c:v>
                </c:pt>
                <c:pt idx="49">
                  <c:v>125</c:v>
                </c:pt>
                <c:pt idx="50">
                  <c:v>124</c:v>
                </c:pt>
                <c:pt idx="51">
                  <c:v>123</c:v>
                </c:pt>
                <c:pt idx="52">
                  <c:v>123</c:v>
                </c:pt>
                <c:pt idx="53">
                  <c:v>122</c:v>
                </c:pt>
                <c:pt idx="54">
                  <c:v>120</c:v>
                </c:pt>
                <c:pt idx="55">
                  <c:v>120</c:v>
                </c:pt>
                <c:pt idx="56">
                  <c:v>121</c:v>
                </c:pt>
                <c:pt idx="57">
                  <c:v>121</c:v>
                </c:pt>
                <c:pt idx="58">
                  <c:v>121</c:v>
                </c:pt>
                <c:pt idx="59">
                  <c:v>121</c:v>
                </c:pt>
                <c:pt idx="60">
                  <c:v>122</c:v>
                </c:pt>
                <c:pt idx="61">
                  <c:v>122</c:v>
                </c:pt>
                <c:pt idx="62">
                  <c:v>122</c:v>
                </c:pt>
                <c:pt idx="63">
                  <c:v>121</c:v>
                </c:pt>
                <c:pt idx="64">
                  <c:v>121</c:v>
                </c:pt>
                <c:pt idx="65">
                  <c:v>122</c:v>
                </c:pt>
                <c:pt idx="66">
                  <c:v>122</c:v>
                </c:pt>
                <c:pt idx="67">
                  <c:v>121</c:v>
                </c:pt>
                <c:pt idx="68">
                  <c:v>121</c:v>
                </c:pt>
                <c:pt idx="69">
                  <c:v>122</c:v>
                </c:pt>
                <c:pt idx="70">
                  <c:v>122</c:v>
                </c:pt>
                <c:pt idx="71">
                  <c:v>123</c:v>
                </c:pt>
                <c:pt idx="72">
                  <c:v>123</c:v>
                </c:pt>
                <c:pt idx="73">
                  <c:v>123</c:v>
                </c:pt>
                <c:pt idx="74">
                  <c:v>123</c:v>
                </c:pt>
                <c:pt idx="75">
                  <c:v>122</c:v>
                </c:pt>
                <c:pt idx="76">
                  <c:v>122</c:v>
                </c:pt>
                <c:pt idx="77">
                  <c:v>121</c:v>
                </c:pt>
                <c:pt idx="78">
                  <c:v>121</c:v>
                </c:pt>
                <c:pt idx="79">
                  <c:v>122</c:v>
                </c:pt>
                <c:pt idx="80">
                  <c:v>122</c:v>
                </c:pt>
                <c:pt idx="81">
                  <c:v>122</c:v>
                </c:pt>
                <c:pt idx="82">
                  <c:v>122</c:v>
                </c:pt>
                <c:pt idx="83">
                  <c:v>122</c:v>
                </c:pt>
                <c:pt idx="84">
                  <c:v>122</c:v>
                </c:pt>
                <c:pt idx="85">
                  <c:v>122</c:v>
                </c:pt>
                <c:pt idx="86">
                  <c:v>122</c:v>
                </c:pt>
                <c:pt idx="87">
                  <c:v>95</c:v>
                </c:pt>
                <c:pt idx="88">
                  <c:v>95</c:v>
                </c:pt>
                <c:pt idx="89">
                  <c:v>96</c:v>
                </c:pt>
                <c:pt idx="90">
                  <c:v>96</c:v>
                </c:pt>
                <c:pt idx="91">
                  <c:v>97</c:v>
                </c:pt>
                <c:pt idx="92">
                  <c:v>98</c:v>
                </c:pt>
                <c:pt idx="93">
                  <c:v>99</c:v>
                </c:pt>
                <c:pt idx="94">
                  <c:v>99</c:v>
                </c:pt>
                <c:pt idx="95">
                  <c:v>100</c:v>
                </c:pt>
                <c:pt idx="96">
                  <c:v>100</c:v>
                </c:pt>
                <c:pt idx="97">
                  <c:v>100</c:v>
                </c:pt>
                <c:pt idx="98">
                  <c:v>101</c:v>
                </c:pt>
                <c:pt idx="99">
                  <c:v>101</c:v>
                </c:pt>
                <c:pt idx="100">
                  <c:v>102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104</c:v>
                </c:pt>
                <c:pt idx="105">
                  <c:v>105</c:v>
                </c:pt>
                <c:pt idx="106">
                  <c:v>105</c:v>
                </c:pt>
                <c:pt idx="107">
                  <c:v>106</c:v>
                </c:pt>
                <c:pt idx="108">
                  <c:v>107</c:v>
                </c:pt>
                <c:pt idx="109">
                  <c:v>107</c:v>
                </c:pt>
                <c:pt idx="110">
                  <c:v>108</c:v>
                </c:pt>
                <c:pt idx="111">
                  <c:v>108</c:v>
                </c:pt>
                <c:pt idx="112">
                  <c:v>109</c:v>
                </c:pt>
                <c:pt idx="113">
                  <c:v>109</c:v>
                </c:pt>
                <c:pt idx="114">
                  <c:v>110</c:v>
                </c:pt>
                <c:pt idx="115">
                  <c:v>110</c:v>
                </c:pt>
                <c:pt idx="116">
                  <c:v>110</c:v>
                </c:pt>
                <c:pt idx="117">
                  <c:v>110</c:v>
                </c:pt>
                <c:pt idx="118">
                  <c:v>111</c:v>
                </c:pt>
                <c:pt idx="119">
                  <c:v>111</c:v>
                </c:pt>
                <c:pt idx="120">
                  <c:v>111</c:v>
                </c:pt>
                <c:pt idx="121">
                  <c:v>110</c:v>
                </c:pt>
                <c:pt idx="122">
                  <c:v>110</c:v>
                </c:pt>
                <c:pt idx="123">
                  <c:v>111</c:v>
                </c:pt>
                <c:pt idx="124">
                  <c:v>111</c:v>
                </c:pt>
                <c:pt idx="125">
                  <c:v>112</c:v>
                </c:pt>
                <c:pt idx="126">
                  <c:v>112</c:v>
                </c:pt>
                <c:pt idx="127">
                  <c:v>111</c:v>
                </c:pt>
                <c:pt idx="128">
                  <c:v>111</c:v>
                </c:pt>
                <c:pt idx="129">
                  <c:v>111</c:v>
                </c:pt>
                <c:pt idx="130">
                  <c:v>111</c:v>
                </c:pt>
                <c:pt idx="131">
                  <c:v>111</c:v>
                </c:pt>
                <c:pt idx="132">
                  <c:v>110</c:v>
                </c:pt>
                <c:pt idx="133">
                  <c:v>110</c:v>
                </c:pt>
                <c:pt idx="134">
                  <c:v>122</c:v>
                </c:pt>
                <c:pt idx="135">
                  <c:v>122</c:v>
                </c:pt>
                <c:pt idx="136">
                  <c:v>121</c:v>
                </c:pt>
                <c:pt idx="137">
                  <c:v>120</c:v>
                </c:pt>
                <c:pt idx="138">
                  <c:v>119</c:v>
                </c:pt>
                <c:pt idx="139">
                  <c:v>119</c:v>
                </c:pt>
                <c:pt idx="140">
                  <c:v>119</c:v>
                </c:pt>
                <c:pt idx="141">
                  <c:v>119</c:v>
                </c:pt>
                <c:pt idx="142">
                  <c:v>119</c:v>
                </c:pt>
                <c:pt idx="143">
                  <c:v>118</c:v>
                </c:pt>
                <c:pt idx="144">
                  <c:v>117</c:v>
                </c:pt>
                <c:pt idx="145">
                  <c:v>117</c:v>
                </c:pt>
                <c:pt idx="146">
                  <c:v>116</c:v>
                </c:pt>
                <c:pt idx="147">
                  <c:v>116</c:v>
                </c:pt>
                <c:pt idx="148">
                  <c:v>116</c:v>
                </c:pt>
                <c:pt idx="149">
                  <c:v>116</c:v>
                </c:pt>
                <c:pt idx="150">
                  <c:v>116</c:v>
                </c:pt>
                <c:pt idx="151">
                  <c:v>116</c:v>
                </c:pt>
                <c:pt idx="152">
                  <c:v>116</c:v>
                </c:pt>
                <c:pt idx="153">
                  <c:v>115</c:v>
                </c:pt>
                <c:pt idx="154">
                  <c:v>115</c:v>
                </c:pt>
                <c:pt idx="155">
                  <c:v>114</c:v>
                </c:pt>
                <c:pt idx="156">
                  <c:v>113</c:v>
                </c:pt>
                <c:pt idx="157">
                  <c:v>112</c:v>
                </c:pt>
                <c:pt idx="158">
                  <c:v>112</c:v>
                </c:pt>
                <c:pt idx="159">
                  <c:v>111</c:v>
                </c:pt>
                <c:pt idx="160">
                  <c:v>110</c:v>
                </c:pt>
                <c:pt idx="161">
                  <c:v>150</c:v>
                </c:pt>
                <c:pt idx="162">
                  <c:v>149</c:v>
                </c:pt>
                <c:pt idx="163">
                  <c:v>149</c:v>
                </c:pt>
                <c:pt idx="164">
                  <c:v>148</c:v>
                </c:pt>
                <c:pt idx="165">
                  <c:v>147</c:v>
                </c:pt>
                <c:pt idx="166">
                  <c:v>147</c:v>
                </c:pt>
                <c:pt idx="167">
                  <c:v>146</c:v>
                </c:pt>
                <c:pt idx="168">
                  <c:v>145</c:v>
                </c:pt>
                <c:pt idx="169">
                  <c:v>144</c:v>
                </c:pt>
                <c:pt idx="170">
                  <c:v>144</c:v>
                </c:pt>
                <c:pt idx="171">
                  <c:v>143</c:v>
                </c:pt>
                <c:pt idx="172">
                  <c:v>142</c:v>
                </c:pt>
                <c:pt idx="173">
                  <c:v>141</c:v>
                </c:pt>
                <c:pt idx="174">
                  <c:v>141</c:v>
                </c:pt>
                <c:pt idx="175">
                  <c:v>140</c:v>
                </c:pt>
                <c:pt idx="176">
                  <c:v>140</c:v>
                </c:pt>
                <c:pt idx="177">
                  <c:v>139</c:v>
                </c:pt>
                <c:pt idx="178">
                  <c:v>139</c:v>
                </c:pt>
                <c:pt idx="179">
                  <c:v>138</c:v>
                </c:pt>
                <c:pt idx="180">
                  <c:v>137</c:v>
                </c:pt>
                <c:pt idx="181">
                  <c:v>136</c:v>
                </c:pt>
                <c:pt idx="182">
                  <c:v>135</c:v>
                </c:pt>
                <c:pt idx="183">
                  <c:v>134</c:v>
                </c:pt>
                <c:pt idx="184">
                  <c:v>133</c:v>
                </c:pt>
                <c:pt idx="185">
                  <c:v>132</c:v>
                </c:pt>
                <c:pt idx="186">
                  <c:v>132</c:v>
                </c:pt>
                <c:pt idx="187">
                  <c:v>132</c:v>
                </c:pt>
                <c:pt idx="188">
                  <c:v>131</c:v>
                </c:pt>
                <c:pt idx="189">
                  <c:v>130</c:v>
                </c:pt>
                <c:pt idx="190">
                  <c:v>129</c:v>
                </c:pt>
                <c:pt idx="191">
                  <c:v>129</c:v>
                </c:pt>
                <c:pt idx="192">
                  <c:v>128</c:v>
                </c:pt>
                <c:pt idx="193">
                  <c:v>128</c:v>
                </c:pt>
                <c:pt idx="194">
                  <c:v>127</c:v>
                </c:pt>
                <c:pt idx="195">
                  <c:v>127</c:v>
                </c:pt>
                <c:pt idx="196">
                  <c:v>126</c:v>
                </c:pt>
                <c:pt idx="197">
                  <c:v>125</c:v>
                </c:pt>
                <c:pt idx="198">
                  <c:v>124</c:v>
                </c:pt>
                <c:pt idx="199">
                  <c:v>124</c:v>
                </c:pt>
                <c:pt idx="200">
                  <c:v>123</c:v>
                </c:pt>
                <c:pt idx="201">
                  <c:v>122</c:v>
                </c:pt>
                <c:pt idx="202">
                  <c:v>121</c:v>
                </c:pt>
                <c:pt idx="203">
                  <c:v>120</c:v>
                </c:pt>
                <c:pt idx="204">
                  <c:v>120</c:v>
                </c:pt>
                <c:pt idx="205">
                  <c:v>119</c:v>
                </c:pt>
                <c:pt idx="206">
                  <c:v>119</c:v>
                </c:pt>
                <c:pt idx="207">
                  <c:v>119</c:v>
                </c:pt>
                <c:pt idx="208">
                  <c:v>120</c:v>
                </c:pt>
                <c:pt idx="209">
                  <c:v>120</c:v>
                </c:pt>
                <c:pt idx="210">
                  <c:v>120</c:v>
                </c:pt>
                <c:pt idx="211">
                  <c:v>120</c:v>
                </c:pt>
                <c:pt idx="212">
                  <c:v>119</c:v>
                </c:pt>
                <c:pt idx="213">
                  <c:v>118</c:v>
                </c:pt>
                <c:pt idx="214">
                  <c:v>117</c:v>
                </c:pt>
                <c:pt idx="215">
                  <c:v>116</c:v>
                </c:pt>
                <c:pt idx="216">
                  <c:v>116</c:v>
                </c:pt>
                <c:pt idx="217">
                  <c:v>115</c:v>
                </c:pt>
                <c:pt idx="218">
                  <c:v>114</c:v>
                </c:pt>
                <c:pt idx="219">
                  <c:v>113</c:v>
                </c:pt>
                <c:pt idx="220">
                  <c:v>112</c:v>
                </c:pt>
                <c:pt idx="221">
                  <c:v>111</c:v>
                </c:pt>
                <c:pt idx="222">
                  <c:v>110</c:v>
                </c:pt>
                <c:pt idx="223">
                  <c:v>110</c:v>
                </c:pt>
                <c:pt idx="224">
                  <c:v>109</c:v>
                </c:pt>
                <c:pt idx="225">
                  <c:v>109</c:v>
                </c:pt>
                <c:pt idx="226">
                  <c:v>110</c:v>
                </c:pt>
                <c:pt idx="227">
                  <c:v>110</c:v>
                </c:pt>
                <c:pt idx="228">
                  <c:v>110</c:v>
                </c:pt>
                <c:pt idx="229">
                  <c:v>109</c:v>
                </c:pt>
                <c:pt idx="230">
                  <c:v>109</c:v>
                </c:pt>
                <c:pt idx="231">
                  <c:v>109</c:v>
                </c:pt>
                <c:pt idx="232">
                  <c:v>108</c:v>
                </c:pt>
                <c:pt idx="233">
                  <c:v>108</c:v>
                </c:pt>
                <c:pt idx="234">
                  <c:v>107</c:v>
                </c:pt>
                <c:pt idx="235">
                  <c:v>107</c:v>
                </c:pt>
                <c:pt idx="236">
                  <c:v>106</c:v>
                </c:pt>
                <c:pt idx="237">
                  <c:v>106</c:v>
                </c:pt>
                <c:pt idx="238">
                  <c:v>106</c:v>
                </c:pt>
                <c:pt idx="239">
                  <c:v>106</c:v>
                </c:pt>
                <c:pt idx="240">
                  <c:v>107</c:v>
                </c:pt>
                <c:pt idx="241">
                  <c:v>107</c:v>
                </c:pt>
                <c:pt idx="242">
                  <c:v>108</c:v>
                </c:pt>
                <c:pt idx="243">
                  <c:v>108</c:v>
                </c:pt>
                <c:pt idx="244">
                  <c:v>109</c:v>
                </c:pt>
                <c:pt idx="245">
                  <c:v>109</c:v>
                </c:pt>
                <c:pt idx="246">
                  <c:v>109</c:v>
                </c:pt>
                <c:pt idx="247">
                  <c:v>108</c:v>
                </c:pt>
                <c:pt idx="248">
                  <c:v>107</c:v>
                </c:pt>
                <c:pt idx="249">
                  <c:v>107</c:v>
                </c:pt>
                <c:pt idx="250">
                  <c:v>107</c:v>
                </c:pt>
                <c:pt idx="251">
                  <c:v>107</c:v>
                </c:pt>
                <c:pt idx="252">
                  <c:v>107</c:v>
                </c:pt>
                <c:pt idx="253">
                  <c:v>107</c:v>
                </c:pt>
                <c:pt idx="254">
                  <c:v>108</c:v>
                </c:pt>
                <c:pt idx="255">
                  <c:v>108</c:v>
                </c:pt>
                <c:pt idx="256">
                  <c:v>108</c:v>
                </c:pt>
                <c:pt idx="257">
                  <c:v>108</c:v>
                </c:pt>
                <c:pt idx="258">
                  <c:v>108</c:v>
                </c:pt>
                <c:pt idx="259">
                  <c:v>108</c:v>
                </c:pt>
                <c:pt idx="260">
                  <c:v>109</c:v>
                </c:pt>
                <c:pt idx="261">
                  <c:v>109</c:v>
                </c:pt>
                <c:pt idx="262">
                  <c:v>108</c:v>
                </c:pt>
                <c:pt idx="263">
                  <c:v>108</c:v>
                </c:pt>
                <c:pt idx="264">
                  <c:v>108</c:v>
                </c:pt>
                <c:pt idx="265">
                  <c:v>108</c:v>
                </c:pt>
                <c:pt idx="266">
                  <c:v>109</c:v>
                </c:pt>
                <c:pt idx="267">
                  <c:v>109</c:v>
                </c:pt>
                <c:pt idx="268">
                  <c:v>108</c:v>
                </c:pt>
                <c:pt idx="269">
                  <c:v>94</c:v>
                </c:pt>
                <c:pt idx="270">
                  <c:v>93</c:v>
                </c:pt>
                <c:pt idx="271">
                  <c:v>92</c:v>
                </c:pt>
                <c:pt idx="272">
                  <c:v>91</c:v>
                </c:pt>
                <c:pt idx="273">
                  <c:v>90</c:v>
                </c:pt>
                <c:pt idx="274">
                  <c:v>90</c:v>
                </c:pt>
                <c:pt idx="275">
                  <c:v>89</c:v>
                </c:pt>
                <c:pt idx="276">
                  <c:v>88</c:v>
                </c:pt>
                <c:pt idx="277">
                  <c:v>88</c:v>
                </c:pt>
                <c:pt idx="278">
                  <c:v>87</c:v>
                </c:pt>
                <c:pt idx="279">
                  <c:v>86</c:v>
                </c:pt>
                <c:pt idx="280">
                  <c:v>86</c:v>
                </c:pt>
                <c:pt idx="281">
                  <c:v>85</c:v>
                </c:pt>
                <c:pt idx="282">
                  <c:v>84</c:v>
                </c:pt>
                <c:pt idx="283">
                  <c:v>83</c:v>
                </c:pt>
                <c:pt idx="284">
                  <c:v>82</c:v>
                </c:pt>
                <c:pt idx="285">
                  <c:v>81</c:v>
                </c:pt>
                <c:pt idx="286">
                  <c:v>81</c:v>
                </c:pt>
                <c:pt idx="287">
                  <c:v>80</c:v>
                </c:pt>
                <c:pt idx="288">
                  <c:v>80</c:v>
                </c:pt>
                <c:pt idx="289">
                  <c:v>79</c:v>
                </c:pt>
                <c:pt idx="290">
                  <c:v>79</c:v>
                </c:pt>
                <c:pt idx="291">
                  <c:v>78</c:v>
                </c:pt>
                <c:pt idx="292">
                  <c:v>77</c:v>
                </c:pt>
                <c:pt idx="293">
                  <c:v>76</c:v>
                </c:pt>
                <c:pt idx="294">
                  <c:v>76</c:v>
                </c:pt>
                <c:pt idx="295">
                  <c:v>75</c:v>
                </c:pt>
                <c:pt idx="296">
                  <c:v>74</c:v>
                </c:pt>
                <c:pt idx="297">
                  <c:v>73</c:v>
                </c:pt>
                <c:pt idx="298">
                  <c:v>73</c:v>
                </c:pt>
                <c:pt idx="299">
                  <c:v>72</c:v>
                </c:pt>
                <c:pt idx="300">
                  <c:v>71</c:v>
                </c:pt>
                <c:pt idx="301">
                  <c:v>70</c:v>
                </c:pt>
                <c:pt idx="302">
                  <c:v>70</c:v>
                </c:pt>
                <c:pt idx="303">
                  <c:v>69</c:v>
                </c:pt>
                <c:pt idx="304">
                  <c:v>68</c:v>
                </c:pt>
                <c:pt idx="305">
                  <c:v>67</c:v>
                </c:pt>
                <c:pt idx="306">
                  <c:v>66</c:v>
                </c:pt>
                <c:pt idx="307">
                  <c:v>66</c:v>
                </c:pt>
                <c:pt idx="308">
                  <c:v>65</c:v>
                </c:pt>
                <c:pt idx="309">
                  <c:v>64</c:v>
                </c:pt>
                <c:pt idx="310">
                  <c:v>64</c:v>
                </c:pt>
                <c:pt idx="311">
                  <c:v>63</c:v>
                </c:pt>
                <c:pt idx="312">
                  <c:v>63</c:v>
                </c:pt>
                <c:pt idx="313">
                  <c:v>62</c:v>
                </c:pt>
                <c:pt idx="314">
                  <c:v>61</c:v>
                </c:pt>
                <c:pt idx="315">
                  <c:v>61</c:v>
                </c:pt>
                <c:pt idx="316">
                  <c:v>60</c:v>
                </c:pt>
                <c:pt idx="317">
                  <c:v>59</c:v>
                </c:pt>
                <c:pt idx="318">
                  <c:v>58</c:v>
                </c:pt>
                <c:pt idx="319">
                  <c:v>57</c:v>
                </c:pt>
                <c:pt idx="320">
                  <c:v>57</c:v>
                </c:pt>
                <c:pt idx="321">
                  <c:v>56</c:v>
                </c:pt>
                <c:pt idx="322">
                  <c:v>56</c:v>
                </c:pt>
                <c:pt idx="323">
                  <c:v>55</c:v>
                </c:pt>
                <c:pt idx="324">
                  <c:v>55</c:v>
                </c:pt>
                <c:pt idx="325">
                  <c:v>54</c:v>
                </c:pt>
                <c:pt idx="326">
                  <c:v>53</c:v>
                </c:pt>
                <c:pt idx="327">
                  <c:v>53</c:v>
                </c:pt>
                <c:pt idx="328">
                  <c:v>52</c:v>
                </c:pt>
                <c:pt idx="329">
                  <c:v>52</c:v>
                </c:pt>
                <c:pt idx="330">
                  <c:v>52</c:v>
                </c:pt>
                <c:pt idx="331">
                  <c:v>52</c:v>
                </c:pt>
                <c:pt idx="332">
                  <c:v>52</c:v>
                </c:pt>
                <c:pt idx="333">
                  <c:v>51</c:v>
                </c:pt>
                <c:pt idx="334">
                  <c:v>51</c:v>
                </c:pt>
                <c:pt idx="335">
                  <c:v>50</c:v>
                </c:pt>
                <c:pt idx="336">
                  <c:v>50</c:v>
                </c:pt>
                <c:pt idx="337">
                  <c:v>50</c:v>
                </c:pt>
                <c:pt idx="338">
                  <c:v>49</c:v>
                </c:pt>
                <c:pt idx="339">
                  <c:v>108</c:v>
                </c:pt>
                <c:pt idx="340">
                  <c:v>108</c:v>
                </c:pt>
                <c:pt idx="341">
                  <c:v>107</c:v>
                </c:pt>
                <c:pt idx="342">
                  <c:v>107</c:v>
                </c:pt>
                <c:pt idx="343">
                  <c:v>106</c:v>
                </c:pt>
                <c:pt idx="344">
                  <c:v>106</c:v>
                </c:pt>
                <c:pt idx="345">
                  <c:v>105</c:v>
                </c:pt>
                <c:pt idx="346">
                  <c:v>105</c:v>
                </c:pt>
                <c:pt idx="347">
                  <c:v>104</c:v>
                </c:pt>
                <c:pt idx="348">
                  <c:v>103</c:v>
                </c:pt>
                <c:pt idx="349">
                  <c:v>103</c:v>
                </c:pt>
                <c:pt idx="350">
                  <c:v>102</c:v>
                </c:pt>
                <c:pt idx="351">
                  <c:v>101</c:v>
                </c:pt>
                <c:pt idx="352">
                  <c:v>100</c:v>
                </c:pt>
                <c:pt idx="353">
                  <c:v>100</c:v>
                </c:pt>
                <c:pt idx="354">
                  <c:v>100</c:v>
                </c:pt>
                <c:pt idx="355">
                  <c:v>99</c:v>
                </c:pt>
                <c:pt idx="356">
                  <c:v>99</c:v>
                </c:pt>
                <c:pt idx="357">
                  <c:v>98</c:v>
                </c:pt>
                <c:pt idx="358">
                  <c:v>98</c:v>
                </c:pt>
                <c:pt idx="359">
                  <c:v>98</c:v>
                </c:pt>
                <c:pt idx="360">
                  <c:v>98</c:v>
                </c:pt>
                <c:pt idx="361">
                  <c:v>97</c:v>
                </c:pt>
                <c:pt idx="362">
                  <c:v>98</c:v>
                </c:pt>
                <c:pt idx="363">
                  <c:v>98</c:v>
                </c:pt>
                <c:pt idx="364">
                  <c:v>97</c:v>
                </c:pt>
                <c:pt idx="365">
                  <c:v>97</c:v>
                </c:pt>
                <c:pt idx="366">
                  <c:v>96</c:v>
                </c:pt>
                <c:pt idx="367">
                  <c:v>96</c:v>
                </c:pt>
                <c:pt idx="368">
                  <c:v>96</c:v>
                </c:pt>
                <c:pt idx="369">
                  <c:v>95</c:v>
                </c:pt>
                <c:pt idx="370">
                  <c:v>94</c:v>
                </c:pt>
                <c:pt idx="371">
                  <c:v>93</c:v>
                </c:pt>
                <c:pt idx="372">
                  <c:v>93</c:v>
                </c:pt>
                <c:pt idx="373">
                  <c:v>92</c:v>
                </c:pt>
                <c:pt idx="374">
                  <c:v>92</c:v>
                </c:pt>
                <c:pt idx="375">
                  <c:v>91</c:v>
                </c:pt>
                <c:pt idx="376">
                  <c:v>90</c:v>
                </c:pt>
                <c:pt idx="377">
                  <c:v>89</c:v>
                </c:pt>
                <c:pt idx="378">
                  <c:v>89</c:v>
                </c:pt>
                <c:pt idx="379">
                  <c:v>89</c:v>
                </c:pt>
                <c:pt idx="380">
                  <c:v>88</c:v>
                </c:pt>
                <c:pt idx="381">
                  <c:v>87</c:v>
                </c:pt>
                <c:pt idx="382">
                  <c:v>86</c:v>
                </c:pt>
                <c:pt idx="383">
                  <c:v>85</c:v>
                </c:pt>
                <c:pt idx="384">
                  <c:v>84</c:v>
                </c:pt>
                <c:pt idx="385">
                  <c:v>83</c:v>
                </c:pt>
                <c:pt idx="386">
                  <c:v>83</c:v>
                </c:pt>
                <c:pt idx="387">
                  <c:v>83</c:v>
                </c:pt>
                <c:pt idx="388">
                  <c:v>82</c:v>
                </c:pt>
                <c:pt idx="389">
                  <c:v>81</c:v>
                </c:pt>
                <c:pt idx="390">
                  <c:v>81</c:v>
                </c:pt>
                <c:pt idx="391">
                  <c:v>80</c:v>
                </c:pt>
                <c:pt idx="392">
                  <c:v>79</c:v>
                </c:pt>
                <c:pt idx="393">
                  <c:v>79</c:v>
                </c:pt>
                <c:pt idx="394">
                  <c:v>79</c:v>
                </c:pt>
                <c:pt idx="395">
                  <c:v>78</c:v>
                </c:pt>
                <c:pt idx="396">
                  <c:v>78</c:v>
                </c:pt>
                <c:pt idx="397">
                  <c:v>78</c:v>
                </c:pt>
                <c:pt idx="398">
                  <c:v>77</c:v>
                </c:pt>
                <c:pt idx="399">
                  <c:v>76</c:v>
                </c:pt>
                <c:pt idx="400">
                  <c:v>76</c:v>
                </c:pt>
                <c:pt idx="401">
                  <c:v>77</c:v>
                </c:pt>
                <c:pt idx="402">
                  <c:v>76</c:v>
                </c:pt>
                <c:pt idx="403">
                  <c:v>75</c:v>
                </c:pt>
                <c:pt idx="404">
                  <c:v>75</c:v>
                </c:pt>
                <c:pt idx="405">
                  <c:v>74</c:v>
                </c:pt>
                <c:pt idx="406">
                  <c:v>73</c:v>
                </c:pt>
                <c:pt idx="407">
                  <c:v>73</c:v>
                </c:pt>
                <c:pt idx="408">
                  <c:v>73</c:v>
                </c:pt>
                <c:pt idx="409">
                  <c:v>73</c:v>
                </c:pt>
                <c:pt idx="410">
                  <c:v>72</c:v>
                </c:pt>
                <c:pt idx="411">
                  <c:v>71</c:v>
                </c:pt>
                <c:pt idx="412">
                  <c:v>71</c:v>
                </c:pt>
                <c:pt idx="413">
                  <c:v>70</c:v>
                </c:pt>
                <c:pt idx="414">
                  <c:v>70</c:v>
                </c:pt>
                <c:pt idx="415">
                  <c:v>69</c:v>
                </c:pt>
                <c:pt idx="416">
                  <c:v>69</c:v>
                </c:pt>
                <c:pt idx="417">
                  <c:v>68</c:v>
                </c:pt>
                <c:pt idx="418">
                  <c:v>68</c:v>
                </c:pt>
                <c:pt idx="419">
                  <c:v>67</c:v>
                </c:pt>
                <c:pt idx="420">
                  <c:v>67</c:v>
                </c:pt>
                <c:pt idx="421">
                  <c:v>66</c:v>
                </c:pt>
                <c:pt idx="422">
                  <c:v>65</c:v>
                </c:pt>
                <c:pt idx="423">
                  <c:v>65</c:v>
                </c:pt>
                <c:pt idx="424">
                  <c:v>65</c:v>
                </c:pt>
                <c:pt idx="425">
                  <c:v>65</c:v>
                </c:pt>
                <c:pt idx="426">
                  <c:v>65</c:v>
                </c:pt>
                <c:pt idx="427">
                  <c:v>65</c:v>
                </c:pt>
                <c:pt idx="428">
                  <c:v>66</c:v>
                </c:pt>
                <c:pt idx="429">
                  <c:v>66</c:v>
                </c:pt>
                <c:pt idx="430">
                  <c:v>65</c:v>
                </c:pt>
                <c:pt idx="431">
                  <c:v>65</c:v>
                </c:pt>
                <c:pt idx="432">
                  <c:v>65</c:v>
                </c:pt>
                <c:pt idx="433">
                  <c:v>66</c:v>
                </c:pt>
                <c:pt idx="434">
                  <c:v>66</c:v>
                </c:pt>
                <c:pt idx="435">
                  <c:v>65</c:v>
                </c:pt>
                <c:pt idx="436">
                  <c:v>65</c:v>
                </c:pt>
                <c:pt idx="437">
                  <c:v>64</c:v>
                </c:pt>
                <c:pt idx="438">
                  <c:v>63</c:v>
                </c:pt>
                <c:pt idx="439">
                  <c:v>63</c:v>
                </c:pt>
                <c:pt idx="440">
                  <c:v>62</c:v>
                </c:pt>
                <c:pt idx="441">
                  <c:v>62</c:v>
                </c:pt>
                <c:pt idx="442">
                  <c:v>61</c:v>
                </c:pt>
                <c:pt idx="443">
                  <c:v>60</c:v>
                </c:pt>
                <c:pt idx="444">
                  <c:v>59</c:v>
                </c:pt>
                <c:pt idx="445">
                  <c:v>58</c:v>
                </c:pt>
                <c:pt idx="446">
                  <c:v>57</c:v>
                </c:pt>
                <c:pt idx="447">
                  <c:v>58</c:v>
                </c:pt>
                <c:pt idx="448">
                  <c:v>57</c:v>
                </c:pt>
                <c:pt idx="449">
                  <c:v>56</c:v>
                </c:pt>
                <c:pt idx="450">
                  <c:v>56</c:v>
                </c:pt>
                <c:pt idx="451">
                  <c:v>55</c:v>
                </c:pt>
                <c:pt idx="452">
                  <c:v>55</c:v>
                </c:pt>
                <c:pt idx="453">
                  <c:v>54</c:v>
                </c:pt>
                <c:pt idx="454">
                  <c:v>53</c:v>
                </c:pt>
                <c:pt idx="455">
                  <c:v>53</c:v>
                </c:pt>
                <c:pt idx="456">
                  <c:v>53</c:v>
                </c:pt>
                <c:pt idx="457">
                  <c:v>53</c:v>
                </c:pt>
                <c:pt idx="458">
                  <c:v>52</c:v>
                </c:pt>
                <c:pt idx="459">
                  <c:v>51</c:v>
                </c:pt>
                <c:pt idx="460">
                  <c:v>50</c:v>
                </c:pt>
                <c:pt idx="461">
                  <c:v>50</c:v>
                </c:pt>
                <c:pt idx="462">
                  <c:v>49</c:v>
                </c:pt>
                <c:pt idx="463">
                  <c:v>49</c:v>
                </c:pt>
                <c:pt idx="464">
                  <c:v>34</c:v>
                </c:pt>
                <c:pt idx="465">
                  <c:v>49</c:v>
                </c:pt>
                <c:pt idx="466">
                  <c:v>48</c:v>
                </c:pt>
                <c:pt idx="467">
                  <c:v>47</c:v>
                </c:pt>
                <c:pt idx="468">
                  <c:v>47</c:v>
                </c:pt>
                <c:pt idx="469">
                  <c:v>46</c:v>
                </c:pt>
                <c:pt idx="470">
                  <c:v>45</c:v>
                </c:pt>
                <c:pt idx="471">
                  <c:v>45</c:v>
                </c:pt>
                <c:pt idx="472">
                  <c:v>44</c:v>
                </c:pt>
                <c:pt idx="473">
                  <c:v>44</c:v>
                </c:pt>
                <c:pt idx="474">
                  <c:v>43</c:v>
                </c:pt>
                <c:pt idx="475">
                  <c:v>43</c:v>
                </c:pt>
                <c:pt idx="476">
                  <c:v>43</c:v>
                </c:pt>
                <c:pt idx="477">
                  <c:v>42</c:v>
                </c:pt>
                <c:pt idx="478">
                  <c:v>41</c:v>
                </c:pt>
                <c:pt idx="479">
                  <c:v>41</c:v>
                </c:pt>
                <c:pt idx="480">
                  <c:v>40</c:v>
                </c:pt>
                <c:pt idx="481">
                  <c:v>40</c:v>
                </c:pt>
                <c:pt idx="482">
                  <c:v>39</c:v>
                </c:pt>
                <c:pt idx="483">
                  <c:v>39</c:v>
                </c:pt>
                <c:pt idx="484">
                  <c:v>38</c:v>
                </c:pt>
                <c:pt idx="485">
                  <c:v>37</c:v>
                </c:pt>
                <c:pt idx="486">
                  <c:v>37</c:v>
                </c:pt>
                <c:pt idx="487">
                  <c:v>36</c:v>
                </c:pt>
                <c:pt idx="488">
                  <c:v>36</c:v>
                </c:pt>
                <c:pt idx="489">
                  <c:v>35</c:v>
                </c:pt>
                <c:pt idx="490">
                  <c:v>35</c:v>
                </c:pt>
                <c:pt idx="491">
                  <c:v>34</c:v>
                </c:pt>
                <c:pt idx="492">
                  <c:v>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5B36-4EAE-8AAB-50CEED605D98}"/>
            </c:ext>
          </c:extLst>
        </c:ser>
        <c:ser>
          <c:idx val="1"/>
          <c:order val="1"/>
          <c:spPr>
            <a:ln>
              <a:noFill/>
            </a:ln>
          </c:spPr>
          <c:xVal>
            <c:numRef>
              <c:f>SFR!$F$19:$F$72</c:f>
              <c:numCache>
                <c:formatCode>General</c:formatCode>
                <c:ptCount val="54"/>
                <c:pt idx="0">
                  <c:v>82</c:v>
                </c:pt>
                <c:pt idx="1">
                  <c:v>82</c:v>
                </c:pt>
                <c:pt idx="2">
                  <c:v>82</c:v>
                </c:pt>
                <c:pt idx="3">
                  <c:v>83</c:v>
                </c:pt>
                <c:pt idx="4">
                  <c:v>83</c:v>
                </c:pt>
                <c:pt idx="5">
                  <c:v>84</c:v>
                </c:pt>
                <c:pt idx="6">
                  <c:v>84</c:v>
                </c:pt>
                <c:pt idx="7">
                  <c:v>84</c:v>
                </c:pt>
                <c:pt idx="8">
                  <c:v>83</c:v>
                </c:pt>
                <c:pt idx="9">
                  <c:v>83</c:v>
                </c:pt>
                <c:pt idx="10">
                  <c:v>84</c:v>
                </c:pt>
                <c:pt idx="11">
                  <c:v>84</c:v>
                </c:pt>
                <c:pt idx="12">
                  <c:v>85</c:v>
                </c:pt>
                <c:pt idx="13">
                  <c:v>85</c:v>
                </c:pt>
                <c:pt idx="14">
                  <c:v>85</c:v>
                </c:pt>
                <c:pt idx="15">
                  <c:v>85</c:v>
                </c:pt>
                <c:pt idx="16">
                  <c:v>85</c:v>
                </c:pt>
                <c:pt idx="17">
                  <c:v>84</c:v>
                </c:pt>
                <c:pt idx="18">
                  <c:v>84</c:v>
                </c:pt>
                <c:pt idx="19">
                  <c:v>84</c:v>
                </c:pt>
                <c:pt idx="20">
                  <c:v>83</c:v>
                </c:pt>
                <c:pt idx="21">
                  <c:v>82</c:v>
                </c:pt>
                <c:pt idx="22">
                  <c:v>82</c:v>
                </c:pt>
                <c:pt idx="23">
                  <c:v>82</c:v>
                </c:pt>
                <c:pt idx="24">
                  <c:v>82</c:v>
                </c:pt>
                <c:pt idx="25">
                  <c:v>82</c:v>
                </c:pt>
                <c:pt idx="26">
                  <c:v>82</c:v>
                </c:pt>
                <c:pt idx="27">
                  <c:v>81</c:v>
                </c:pt>
                <c:pt idx="28">
                  <c:v>81</c:v>
                </c:pt>
                <c:pt idx="29">
                  <c:v>81</c:v>
                </c:pt>
                <c:pt idx="30">
                  <c:v>80</c:v>
                </c:pt>
                <c:pt idx="31">
                  <c:v>80</c:v>
                </c:pt>
                <c:pt idx="32">
                  <c:v>81</c:v>
                </c:pt>
                <c:pt idx="33">
                  <c:v>81</c:v>
                </c:pt>
                <c:pt idx="34">
                  <c:v>82</c:v>
                </c:pt>
                <c:pt idx="35">
                  <c:v>82</c:v>
                </c:pt>
                <c:pt idx="36">
                  <c:v>83</c:v>
                </c:pt>
                <c:pt idx="37">
                  <c:v>84</c:v>
                </c:pt>
                <c:pt idx="38">
                  <c:v>84</c:v>
                </c:pt>
                <c:pt idx="39">
                  <c:v>85</c:v>
                </c:pt>
                <c:pt idx="40">
                  <c:v>85</c:v>
                </c:pt>
                <c:pt idx="41">
                  <c:v>85</c:v>
                </c:pt>
                <c:pt idx="42">
                  <c:v>85</c:v>
                </c:pt>
                <c:pt idx="43">
                  <c:v>86</c:v>
                </c:pt>
                <c:pt idx="44">
                  <c:v>86</c:v>
                </c:pt>
                <c:pt idx="45">
                  <c:v>87</c:v>
                </c:pt>
                <c:pt idx="46">
                  <c:v>87</c:v>
                </c:pt>
                <c:pt idx="47">
                  <c:v>87</c:v>
                </c:pt>
                <c:pt idx="48">
                  <c:v>87</c:v>
                </c:pt>
                <c:pt idx="49">
                  <c:v>86</c:v>
                </c:pt>
                <c:pt idx="50">
                  <c:v>86</c:v>
                </c:pt>
                <c:pt idx="51">
                  <c:v>86</c:v>
                </c:pt>
                <c:pt idx="52">
                  <c:v>87</c:v>
                </c:pt>
                <c:pt idx="53">
                  <c:v>87</c:v>
                </c:pt>
              </c:numCache>
            </c:numRef>
          </c:xVal>
          <c:yVal>
            <c:numRef>
              <c:f>SFR!$G$19:$G$72</c:f>
              <c:numCache>
                <c:formatCode>General</c:formatCode>
                <c:ptCount val="54"/>
                <c:pt idx="0">
                  <c:v>159</c:v>
                </c:pt>
                <c:pt idx="1">
                  <c:v>158</c:v>
                </c:pt>
                <c:pt idx="2">
                  <c:v>157</c:v>
                </c:pt>
                <c:pt idx="3">
                  <c:v>157</c:v>
                </c:pt>
                <c:pt idx="4">
                  <c:v>156</c:v>
                </c:pt>
                <c:pt idx="5">
                  <c:v>156</c:v>
                </c:pt>
                <c:pt idx="6">
                  <c:v>155</c:v>
                </c:pt>
                <c:pt idx="7">
                  <c:v>154</c:v>
                </c:pt>
                <c:pt idx="8">
                  <c:v>154</c:v>
                </c:pt>
                <c:pt idx="9">
                  <c:v>153</c:v>
                </c:pt>
                <c:pt idx="10">
                  <c:v>153</c:v>
                </c:pt>
                <c:pt idx="11">
                  <c:v>152</c:v>
                </c:pt>
                <c:pt idx="12">
                  <c:v>151</c:v>
                </c:pt>
                <c:pt idx="13">
                  <c:v>150</c:v>
                </c:pt>
                <c:pt idx="14">
                  <c:v>149</c:v>
                </c:pt>
                <c:pt idx="15">
                  <c:v>148</c:v>
                </c:pt>
                <c:pt idx="16">
                  <c:v>147</c:v>
                </c:pt>
                <c:pt idx="17">
                  <c:v>147</c:v>
                </c:pt>
                <c:pt idx="18">
                  <c:v>146</c:v>
                </c:pt>
                <c:pt idx="19">
                  <c:v>145</c:v>
                </c:pt>
                <c:pt idx="20">
                  <c:v>145</c:v>
                </c:pt>
                <c:pt idx="21">
                  <c:v>145</c:v>
                </c:pt>
                <c:pt idx="22">
                  <c:v>144</c:v>
                </c:pt>
                <c:pt idx="23">
                  <c:v>143</c:v>
                </c:pt>
                <c:pt idx="24">
                  <c:v>142</c:v>
                </c:pt>
                <c:pt idx="25">
                  <c:v>141</c:v>
                </c:pt>
                <c:pt idx="26">
                  <c:v>140</c:v>
                </c:pt>
                <c:pt idx="27">
                  <c:v>140</c:v>
                </c:pt>
                <c:pt idx="28">
                  <c:v>139</c:v>
                </c:pt>
                <c:pt idx="29">
                  <c:v>138</c:v>
                </c:pt>
                <c:pt idx="30">
                  <c:v>137</c:v>
                </c:pt>
                <c:pt idx="31">
                  <c:v>136</c:v>
                </c:pt>
                <c:pt idx="32">
                  <c:v>136</c:v>
                </c:pt>
                <c:pt idx="33">
                  <c:v>135</c:v>
                </c:pt>
                <c:pt idx="34">
                  <c:v>135</c:v>
                </c:pt>
                <c:pt idx="35">
                  <c:v>134</c:v>
                </c:pt>
                <c:pt idx="36">
                  <c:v>133</c:v>
                </c:pt>
                <c:pt idx="37">
                  <c:v>133</c:v>
                </c:pt>
                <c:pt idx="38">
                  <c:v>132</c:v>
                </c:pt>
                <c:pt idx="39">
                  <c:v>132</c:v>
                </c:pt>
                <c:pt idx="40">
                  <c:v>131</c:v>
                </c:pt>
                <c:pt idx="41">
                  <c:v>130</c:v>
                </c:pt>
                <c:pt idx="42">
                  <c:v>129</c:v>
                </c:pt>
                <c:pt idx="43">
                  <c:v>129</c:v>
                </c:pt>
                <c:pt idx="44">
                  <c:v>128</c:v>
                </c:pt>
                <c:pt idx="45">
                  <c:v>128</c:v>
                </c:pt>
                <c:pt idx="46">
                  <c:v>127</c:v>
                </c:pt>
                <c:pt idx="47">
                  <c:v>126</c:v>
                </c:pt>
                <c:pt idx="48">
                  <c:v>125</c:v>
                </c:pt>
                <c:pt idx="49">
                  <c:v>125</c:v>
                </c:pt>
                <c:pt idx="50">
                  <c:v>124</c:v>
                </c:pt>
                <c:pt idx="51">
                  <c:v>123</c:v>
                </c:pt>
                <c:pt idx="52">
                  <c:v>123</c:v>
                </c:pt>
                <c:pt idx="53">
                  <c:v>122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5B36-4EAE-8AAB-50CEED605D98}"/>
            </c:ext>
          </c:extLst>
        </c:ser>
        <c:ser>
          <c:idx val="2"/>
          <c:order val="2"/>
          <c:spPr>
            <a:ln w="19050" cap="rnd">
              <a:noFill/>
              <a:round/>
            </a:ln>
            <a:effectLst/>
          </c:spPr>
          <c:xVal>
            <c:numRef>
              <c:f>SFR!$F$73:$F$105</c:f>
              <c:numCache>
                <c:formatCode>General</c:formatCode>
                <c:ptCount val="33"/>
                <c:pt idx="0">
                  <c:v>110</c:v>
                </c:pt>
                <c:pt idx="1">
                  <c:v>109</c:v>
                </c:pt>
                <c:pt idx="2">
                  <c:v>109</c:v>
                </c:pt>
                <c:pt idx="3">
                  <c:v>108</c:v>
                </c:pt>
                <c:pt idx="4">
                  <c:v>107</c:v>
                </c:pt>
                <c:pt idx="5">
                  <c:v>106</c:v>
                </c:pt>
                <c:pt idx="6">
                  <c:v>106</c:v>
                </c:pt>
                <c:pt idx="7">
                  <c:v>105</c:v>
                </c:pt>
                <c:pt idx="8">
                  <c:v>104</c:v>
                </c:pt>
                <c:pt idx="9">
                  <c:v>104</c:v>
                </c:pt>
                <c:pt idx="10">
                  <c:v>103</c:v>
                </c:pt>
                <c:pt idx="11">
                  <c:v>103</c:v>
                </c:pt>
                <c:pt idx="12">
                  <c:v>102</c:v>
                </c:pt>
                <c:pt idx="13">
                  <c:v>101</c:v>
                </c:pt>
                <c:pt idx="14">
                  <c:v>100</c:v>
                </c:pt>
                <c:pt idx="15">
                  <c:v>100</c:v>
                </c:pt>
                <c:pt idx="16">
                  <c:v>99</c:v>
                </c:pt>
                <c:pt idx="17">
                  <c:v>99</c:v>
                </c:pt>
                <c:pt idx="18">
                  <c:v>98</c:v>
                </c:pt>
                <c:pt idx="19">
                  <c:v>97</c:v>
                </c:pt>
                <c:pt idx="20">
                  <c:v>96</c:v>
                </c:pt>
                <c:pt idx="21">
                  <c:v>96</c:v>
                </c:pt>
                <c:pt idx="22">
                  <c:v>95</c:v>
                </c:pt>
                <c:pt idx="23">
                  <c:v>95</c:v>
                </c:pt>
                <c:pt idx="24">
                  <c:v>94</c:v>
                </c:pt>
                <c:pt idx="25">
                  <c:v>94</c:v>
                </c:pt>
                <c:pt idx="26">
                  <c:v>93</c:v>
                </c:pt>
                <c:pt idx="27">
                  <c:v>92</c:v>
                </c:pt>
                <c:pt idx="28">
                  <c:v>91</c:v>
                </c:pt>
                <c:pt idx="29">
                  <c:v>90</c:v>
                </c:pt>
                <c:pt idx="30">
                  <c:v>89</c:v>
                </c:pt>
                <c:pt idx="31">
                  <c:v>88</c:v>
                </c:pt>
                <c:pt idx="32">
                  <c:v>87</c:v>
                </c:pt>
              </c:numCache>
            </c:numRef>
          </c:xVal>
          <c:yVal>
            <c:numRef>
              <c:f>SFR!$G$73:$G$105</c:f>
              <c:numCache>
                <c:formatCode>General</c:formatCode>
                <c:ptCount val="33"/>
                <c:pt idx="0">
                  <c:v>120</c:v>
                </c:pt>
                <c:pt idx="1">
                  <c:v>120</c:v>
                </c:pt>
                <c:pt idx="2">
                  <c:v>121</c:v>
                </c:pt>
                <c:pt idx="3">
                  <c:v>121</c:v>
                </c:pt>
                <c:pt idx="4">
                  <c:v>121</c:v>
                </c:pt>
                <c:pt idx="5">
                  <c:v>121</c:v>
                </c:pt>
                <c:pt idx="6">
                  <c:v>122</c:v>
                </c:pt>
                <c:pt idx="7">
                  <c:v>122</c:v>
                </c:pt>
                <c:pt idx="8">
                  <c:v>122</c:v>
                </c:pt>
                <c:pt idx="9">
                  <c:v>121</c:v>
                </c:pt>
                <c:pt idx="10">
                  <c:v>121</c:v>
                </c:pt>
                <c:pt idx="11">
                  <c:v>122</c:v>
                </c:pt>
                <c:pt idx="12">
                  <c:v>122</c:v>
                </c:pt>
                <c:pt idx="13">
                  <c:v>121</c:v>
                </c:pt>
                <c:pt idx="14">
                  <c:v>121</c:v>
                </c:pt>
                <c:pt idx="15">
                  <c:v>122</c:v>
                </c:pt>
                <c:pt idx="16">
                  <c:v>122</c:v>
                </c:pt>
                <c:pt idx="17">
                  <c:v>123</c:v>
                </c:pt>
                <c:pt idx="18">
                  <c:v>123</c:v>
                </c:pt>
                <c:pt idx="19">
                  <c:v>123</c:v>
                </c:pt>
                <c:pt idx="20">
                  <c:v>123</c:v>
                </c:pt>
                <c:pt idx="21">
                  <c:v>122</c:v>
                </c:pt>
                <c:pt idx="22">
                  <c:v>122</c:v>
                </c:pt>
                <c:pt idx="23">
                  <c:v>121</c:v>
                </c:pt>
                <c:pt idx="24">
                  <c:v>121</c:v>
                </c:pt>
                <c:pt idx="25">
                  <c:v>122</c:v>
                </c:pt>
                <c:pt idx="26">
                  <c:v>122</c:v>
                </c:pt>
                <c:pt idx="27">
                  <c:v>122</c:v>
                </c:pt>
                <c:pt idx="28">
                  <c:v>122</c:v>
                </c:pt>
                <c:pt idx="29">
                  <c:v>122</c:v>
                </c:pt>
                <c:pt idx="30">
                  <c:v>122</c:v>
                </c:pt>
                <c:pt idx="31">
                  <c:v>122</c:v>
                </c:pt>
                <c:pt idx="32">
                  <c:v>122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5B36-4EAE-8AAB-50CEED605D98}"/>
            </c:ext>
          </c:extLst>
        </c:ser>
        <c:ser>
          <c:idx val="3"/>
          <c:order val="3"/>
          <c:spPr>
            <a:ln w="19050" cap="rnd">
              <a:noFill/>
              <a:round/>
            </a:ln>
            <a:effectLst/>
          </c:spPr>
          <c:xVal>
            <c:numRef>
              <c:f>SFR!$F$106:$F$152</c:f>
              <c:numCache>
                <c:formatCode>General</c:formatCode>
                <c:ptCount val="47"/>
                <c:pt idx="0">
                  <c:v>101</c:v>
                </c:pt>
                <c:pt idx="1">
                  <c:v>100</c:v>
                </c:pt>
                <c:pt idx="2">
                  <c:v>100</c:v>
                </c:pt>
                <c:pt idx="3">
                  <c:v>99</c:v>
                </c:pt>
                <c:pt idx="4">
                  <c:v>99</c:v>
                </c:pt>
                <c:pt idx="5">
                  <c:v>99</c:v>
                </c:pt>
                <c:pt idx="6">
                  <c:v>99</c:v>
                </c:pt>
                <c:pt idx="7">
                  <c:v>98</c:v>
                </c:pt>
                <c:pt idx="8">
                  <c:v>98</c:v>
                </c:pt>
                <c:pt idx="9">
                  <c:v>97</c:v>
                </c:pt>
                <c:pt idx="10">
                  <c:v>96</c:v>
                </c:pt>
                <c:pt idx="11">
                  <c:v>96</c:v>
                </c:pt>
                <c:pt idx="12">
                  <c:v>95</c:v>
                </c:pt>
                <c:pt idx="13">
                  <c:v>95</c:v>
                </c:pt>
                <c:pt idx="14">
                  <c:v>94</c:v>
                </c:pt>
                <c:pt idx="15">
                  <c:v>94</c:v>
                </c:pt>
                <c:pt idx="16">
                  <c:v>94</c:v>
                </c:pt>
                <c:pt idx="17">
                  <c:v>93</c:v>
                </c:pt>
                <c:pt idx="18">
                  <c:v>93</c:v>
                </c:pt>
                <c:pt idx="19">
                  <c:v>92</c:v>
                </c:pt>
                <c:pt idx="20">
                  <c:v>92</c:v>
                </c:pt>
                <c:pt idx="21">
                  <c:v>92</c:v>
                </c:pt>
                <c:pt idx="22">
                  <c:v>91</c:v>
                </c:pt>
                <c:pt idx="23">
                  <c:v>91</c:v>
                </c:pt>
                <c:pt idx="24">
                  <c:v>90</c:v>
                </c:pt>
                <c:pt idx="25">
                  <c:v>90</c:v>
                </c:pt>
                <c:pt idx="26">
                  <c:v>89</c:v>
                </c:pt>
                <c:pt idx="27">
                  <c:v>89</c:v>
                </c:pt>
                <c:pt idx="28">
                  <c:v>88</c:v>
                </c:pt>
                <c:pt idx="29">
                  <c:v>87</c:v>
                </c:pt>
                <c:pt idx="30">
                  <c:v>86</c:v>
                </c:pt>
                <c:pt idx="31">
                  <c:v>86</c:v>
                </c:pt>
                <c:pt idx="32">
                  <c:v>85</c:v>
                </c:pt>
                <c:pt idx="33">
                  <c:v>84</c:v>
                </c:pt>
                <c:pt idx="34">
                  <c:v>84</c:v>
                </c:pt>
                <c:pt idx="35">
                  <c:v>83</c:v>
                </c:pt>
                <c:pt idx="36">
                  <c:v>83</c:v>
                </c:pt>
                <c:pt idx="37">
                  <c:v>82</c:v>
                </c:pt>
                <c:pt idx="38">
                  <c:v>82</c:v>
                </c:pt>
                <c:pt idx="39">
                  <c:v>81</c:v>
                </c:pt>
                <c:pt idx="40">
                  <c:v>81</c:v>
                </c:pt>
                <c:pt idx="41">
                  <c:v>80</c:v>
                </c:pt>
                <c:pt idx="42">
                  <c:v>79</c:v>
                </c:pt>
                <c:pt idx="43">
                  <c:v>78</c:v>
                </c:pt>
                <c:pt idx="44">
                  <c:v>77</c:v>
                </c:pt>
                <c:pt idx="45">
                  <c:v>77</c:v>
                </c:pt>
                <c:pt idx="46">
                  <c:v>76</c:v>
                </c:pt>
              </c:numCache>
            </c:numRef>
          </c:xVal>
          <c:yVal>
            <c:numRef>
              <c:f>SFR!$G$106:$G$152</c:f>
              <c:numCache>
                <c:formatCode>General</c:formatCode>
                <c:ptCount val="47"/>
                <c:pt idx="0">
                  <c:v>95</c:v>
                </c:pt>
                <c:pt idx="1">
                  <c:v>95</c:v>
                </c:pt>
                <c:pt idx="2">
                  <c:v>96</c:v>
                </c:pt>
                <c:pt idx="3">
                  <c:v>96</c:v>
                </c:pt>
                <c:pt idx="4">
                  <c:v>97</c:v>
                </c:pt>
                <c:pt idx="5">
                  <c:v>98</c:v>
                </c:pt>
                <c:pt idx="6">
                  <c:v>99</c:v>
                </c:pt>
                <c:pt idx="7">
                  <c:v>99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101</c:v>
                </c:pt>
                <c:pt idx="12">
                  <c:v>101</c:v>
                </c:pt>
                <c:pt idx="13">
                  <c:v>102</c:v>
                </c:pt>
                <c:pt idx="14">
                  <c:v>102</c:v>
                </c:pt>
                <c:pt idx="15">
                  <c:v>103</c:v>
                </c:pt>
                <c:pt idx="16">
                  <c:v>104</c:v>
                </c:pt>
                <c:pt idx="17">
                  <c:v>104</c:v>
                </c:pt>
                <c:pt idx="18">
                  <c:v>105</c:v>
                </c:pt>
                <c:pt idx="19">
                  <c:v>105</c:v>
                </c:pt>
                <c:pt idx="20">
                  <c:v>106</c:v>
                </c:pt>
                <c:pt idx="21">
                  <c:v>107</c:v>
                </c:pt>
                <c:pt idx="22">
                  <c:v>107</c:v>
                </c:pt>
                <c:pt idx="23">
                  <c:v>108</c:v>
                </c:pt>
                <c:pt idx="24">
                  <c:v>108</c:v>
                </c:pt>
                <c:pt idx="25">
                  <c:v>109</c:v>
                </c:pt>
                <c:pt idx="26">
                  <c:v>109</c:v>
                </c:pt>
                <c:pt idx="27">
                  <c:v>110</c:v>
                </c:pt>
                <c:pt idx="28">
                  <c:v>110</c:v>
                </c:pt>
                <c:pt idx="29">
                  <c:v>110</c:v>
                </c:pt>
                <c:pt idx="30">
                  <c:v>110</c:v>
                </c:pt>
                <c:pt idx="31">
                  <c:v>111</c:v>
                </c:pt>
                <c:pt idx="32">
                  <c:v>111</c:v>
                </c:pt>
                <c:pt idx="33">
                  <c:v>111</c:v>
                </c:pt>
                <c:pt idx="34">
                  <c:v>110</c:v>
                </c:pt>
                <c:pt idx="35">
                  <c:v>110</c:v>
                </c:pt>
                <c:pt idx="36">
                  <c:v>111</c:v>
                </c:pt>
                <c:pt idx="37">
                  <c:v>111</c:v>
                </c:pt>
                <c:pt idx="38">
                  <c:v>112</c:v>
                </c:pt>
                <c:pt idx="39">
                  <c:v>112</c:v>
                </c:pt>
                <c:pt idx="40">
                  <c:v>111</c:v>
                </c:pt>
                <c:pt idx="41">
                  <c:v>111</c:v>
                </c:pt>
                <c:pt idx="42">
                  <c:v>111</c:v>
                </c:pt>
                <c:pt idx="43">
                  <c:v>111</c:v>
                </c:pt>
                <c:pt idx="44">
                  <c:v>111</c:v>
                </c:pt>
                <c:pt idx="45">
                  <c:v>110</c:v>
                </c:pt>
                <c:pt idx="46">
                  <c:v>110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5B36-4EAE-8AAB-50CEED605D98}"/>
            </c:ext>
          </c:extLst>
        </c:ser>
        <c:ser>
          <c:idx val="4"/>
          <c:order val="4"/>
          <c:spPr>
            <a:ln w="19050" cap="rnd">
              <a:solidFill>
                <a:schemeClr val="accent1"/>
              </a:solidFill>
              <a:round/>
            </a:ln>
            <a:effectLst/>
          </c:spPr>
          <c:xVal>
            <c:numRef>
              <c:f>SFR!$F$153:$F$179</c:f>
              <c:numCache>
                <c:formatCode>General</c:formatCode>
                <c:ptCount val="27"/>
                <c:pt idx="0">
                  <c:v>87</c:v>
                </c:pt>
                <c:pt idx="1">
                  <c:v>86</c:v>
                </c:pt>
                <c:pt idx="2">
                  <c:v>86</c:v>
                </c:pt>
                <c:pt idx="3">
                  <c:v>86</c:v>
                </c:pt>
                <c:pt idx="4">
                  <c:v>86</c:v>
                </c:pt>
                <c:pt idx="5">
                  <c:v>85</c:v>
                </c:pt>
                <c:pt idx="6">
                  <c:v>84</c:v>
                </c:pt>
                <c:pt idx="7">
                  <c:v>83</c:v>
                </c:pt>
                <c:pt idx="8">
                  <c:v>84</c:v>
                </c:pt>
                <c:pt idx="9">
                  <c:v>84</c:v>
                </c:pt>
                <c:pt idx="10">
                  <c:v>84</c:v>
                </c:pt>
                <c:pt idx="11">
                  <c:v>85</c:v>
                </c:pt>
                <c:pt idx="12">
                  <c:v>85</c:v>
                </c:pt>
                <c:pt idx="13">
                  <c:v>84</c:v>
                </c:pt>
                <c:pt idx="14">
                  <c:v>83</c:v>
                </c:pt>
                <c:pt idx="15">
                  <c:v>82</c:v>
                </c:pt>
                <c:pt idx="16">
                  <c:v>81</c:v>
                </c:pt>
                <c:pt idx="17">
                  <c:v>80</c:v>
                </c:pt>
                <c:pt idx="18">
                  <c:v>79</c:v>
                </c:pt>
                <c:pt idx="19">
                  <c:v>79</c:v>
                </c:pt>
                <c:pt idx="20">
                  <c:v>78</c:v>
                </c:pt>
                <c:pt idx="21">
                  <c:v>78</c:v>
                </c:pt>
                <c:pt idx="22">
                  <c:v>77</c:v>
                </c:pt>
                <c:pt idx="23">
                  <c:v>77</c:v>
                </c:pt>
                <c:pt idx="24">
                  <c:v>76</c:v>
                </c:pt>
                <c:pt idx="25">
                  <c:v>76</c:v>
                </c:pt>
                <c:pt idx="26">
                  <c:v>76</c:v>
                </c:pt>
              </c:numCache>
            </c:numRef>
          </c:xVal>
          <c:yVal>
            <c:numRef>
              <c:f>SFR!$G$153:$G$179</c:f>
              <c:numCache>
                <c:formatCode>General</c:formatCode>
                <c:ptCount val="27"/>
                <c:pt idx="0">
                  <c:v>122</c:v>
                </c:pt>
                <c:pt idx="1">
                  <c:v>122</c:v>
                </c:pt>
                <c:pt idx="2">
                  <c:v>121</c:v>
                </c:pt>
                <c:pt idx="3">
                  <c:v>120</c:v>
                </c:pt>
                <c:pt idx="4">
                  <c:v>119</c:v>
                </c:pt>
                <c:pt idx="5">
                  <c:v>119</c:v>
                </c:pt>
                <c:pt idx="6">
                  <c:v>119</c:v>
                </c:pt>
                <c:pt idx="7">
                  <c:v>119</c:v>
                </c:pt>
                <c:pt idx="8">
                  <c:v>119</c:v>
                </c:pt>
                <c:pt idx="9">
                  <c:v>118</c:v>
                </c:pt>
                <c:pt idx="10">
                  <c:v>117</c:v>
                </c:pt>
                <c:pt idx="11">
                  <c:v>117</c:v>
                </c:pt>
                <c:pt idx="12">
                  <c:v>116</c:v>
                </c:pt>
                <c:pt idx="13">
                  <c:v>116</c:v>
                </c:pt>
                <c:pt idx="14">
                  <c:v>116</c:v>
                </c:pt>
                <c:pt idx="15">
                  <c:v>116</c:v>
                </c:pt>
                <c:pt idx="16">
                  <c:v>116</c:v>
                </c:pt>
                <c:pt idx="17">
                  <c:v>116</c:v>
                </c:pt>
                <c:pt idx="18">
                  <c:v>116</c:v>
                </c:pt>
                <c:pt idx="19">
                  <c:v>115</c:v>
                </c:pt>
                <c:pt idx="20">
                  <c:v>115</c:v>
                </c:pt>
                <c:pt idx="21">
                  <c:v>114</c:v>
                </c:pt>
                <c:pt idx="22">
                  <c:v>113</c:v>
                </c:pt>
                <c:pt idx="23">
                  <c:v>112</c:v>
                </c:pt>
                <c:pt idx="24">
                  <c:v>112</c:v>
                </c:pt>
                <c:pt idx="25">
                  <c:v>111</c:v>
                </c:pt>
                <c:pt idx="26">
                  <c:v>110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5B36-4EAE-8AAB-50CEED605D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2539056"/>
        <c:axId val="1062539536"/>
      </c:scatterChart>
      <c:valAx>
        <c:axId val="1062539056"/>
        <c:scaling>
          <c:orientation val="minMax"/>
          <c:max val="110"/>
          <c:min val="4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62539536"/>
        <c:crosses val="autoZero"/>
        <c:crossBetween val="midCat"/>
      </c:valAx>
      <c:valAx>
        <c:axId val="1062539536"/>
        <c:scaling>
          <c:orientation val="minMax"/>
          <c:max val="160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62539056"/>
        <c:crosses val="autoZero"/>
        <c:crossBetween val="midCat"/>
      </c:valAx>
    </c:plotArea>
    <c:plotVisOnly val="1"/>
    <c:dispBlanksAs val="gap"/>
    <c:showDLblsOverMax val="0"/>
    <c:extLst/>
  </c:chart>
  <c:spPr>
    <a:ln>
      <a:solidFill>
        <a:schemeClr val="tx1"/>
      </a:solidFill>
    </a:ln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strRef>
              <c:f>SFR!$B$16</c:f>
              <c:strCache>
                <c:ptCount val="1"/>
                <c:pt idx="0">
                  <c:v>xy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xVal>
            <c:numRef>
              <c:f>SFR!$F$19:$F$511</c:f>
              <c:numCache>
                <c:formatCode>General</c:formatCode>
                <c:ptCount val="493"/>
                <c:pt idx="0">
                  <c:v>82</c:v>
                </c:pt>
                <c:pt idx="1">
                  <c:v>82</c:v>
                </c:pt>
                <c:pt idx="2">
                  <c:v>82</c:v>
                </c:pt>
                <c:pt idx="3">
                  <c:v>83</c:v>
                </c:pt>
                <c:pt idx="4">
                  <c:v>83</c:v>
                </c:pt>
                <c:pt idx="5">
                  <c:v>84</c:v>
                </c:pt>
                <c:pt idx="6">
                  <c:v>84</c:v>
                </c:pt>
                <c:pt idx="7">
                  <c:v>84</c:v>
                </c:pt>
                <c:pt idx="8">
                  <c:v>83</c:v>
                </c:pt>
                <c:pt idx="9">
                  <c:v>83</c:v>
                </c:pt>
                <c:pt idx="10">
                  <c:v>84</c:v>
                </c:pt>
                <c:pt idx="11">
                  <c:v>84</c:v>
                </c:pt>
                <c:pt idx="12">
                  <c:v>85</c:v>
                </c:pt>
                <c:pt idx="13">
                  <c:v>85</c:v>
                </c:pt>
                <c:pt idx="14">
                  <c:v>85</c:v>
                </c:pt>
                <c:pt idx="15">
                  <c:v>85</c:v>
                </c:pt>
                <c:pt idx="16">
                  <c:v>85</c:v>
                </c:pt>
                <c:pt idx="17">
                  <c:v>84</c:v>
                </c:pt>
                <c:pt idx="18">
                  <c:v>84</c:v>
                </c:pt>
                <c:pt idx="19">
                  <c:v>84</c:v>
                </c:pt>
                <c:pt idx="20">
                  <c:v>83</c:v>
                </c:pt>
                <c:pt idx="21">
                  <c:v>82</c:v>
                </c:pt>
                <c:pt idx="22">
                  <c:v>82</c:v>
                </c:pt>
                <c:pt idx="23">
                  <c:v>82</c:v>
                </c:pt>
                <c:pt idx="24">
                  <c:v>82</c:v>
                </c:pt>
                <c:pt idx="25">
                  <c:v>82</c:v>
                </c:pt>
                <c:pt idx="26">
                  <c:v>82</c:v>
                </c:pt>
                <c:pt idx="27">
                  <c:v>81</c:v>
                </c:pt>
                <c:pt idx="28">
                  <c:v>81</c:v>
                </c:pt>
                <c:pt idx="29">
                  <c:v>81</c:v>
                </c:pt>
                <c:pt idx="30">
                  <c:v>80</c:v>
                </c:pt>
                <c:pt idx="31">
                  <c:v>80</c:v>
                </c:pt>
                <c:pt idx="32">
                  <c:v>81</c:v>
                </c:pt>
                <c:pt idx="33">
                  <c:v>81</c:v>
                </c:pt>
                <c:pt idx="34">
                  <c:v>82</c:v>
                </c:pt>
                <c:pt idx="35">
                  <c:v>82</c:v>
                </c:pt>
                <c:pt idx="36">
                  <c:v>83</c:v>
                </c:pt>
                <c:pt idx="37">
                  <c:v>84</c:v>
                </c:pt>
                <c:pt idx="38">
                  <c:v>84</c:v>
                </c:pt>
                <c:pt idx="39">
                  <c:v>85</c:v>
                </c:pt>
                <c:pt idx="40">
                  <c:v>85</c:v>
                </c:pt>
                <c:pt idx="41">
                  <c:v>85</c:v>
                </c:pt>
                <c:pt idx="42">
                  <c:v>85</c:v>
                </c:pt>
                <c:pt idx="43">
                  <c:v>86</c:v>
                </c:pt>
                <c:pt idx="44">
                  <c:v>86</c:v>
                </c:pt>
                <c:pt idx="45">
                  <c:v>87</c:v>
                </c:pt>
                <c:pt idx="46">
                  <c:v>87</c:v>
                </c:pt>
                <c:pt idx="47">
                  <c:v>87</c:v>
                </c:pt>
                <c:pt idx="48">
                  <c:v>87</c:v>
                </c:pt>
                <c:pt idx="49">
                  <c:v>86</c:v>
                </c:pt>
                <c:pt idx="50">
                  <c:v>86</c:v>
                </c:pt>
                <c:pt idx="51">
                  <c:v>86</c:v>
                </c:pt>
                <c:pt idx="52">
                  <c:v>87</c:v>
                </c:pt>
                <c:pt idx="53">
                  <c:v>87</c:v>
                </c:pt>
                <c:pt idx="54">
                  <c:v>110</c:v>
                </c:pt>
                <c:pt idx="55">
                  <c:v>109</c:v>
                </c:pt>
                <c:pt idx="56">
                  <c:v>109</c:v>
                </c:pt>
                <c:pt idx="57">
                  <c:v>108</c:v>
                </c:pt>
                <c:pt idx="58">
                  <c:v>107</c:v>
                </c:pt>
                <c:pt idx="59">
                  <c:v>106</c:v>
                </c:pt>
                <c:pt idx="60">
                  <c:v>106</c:v>
                </c:pt>
                <c:pt idx="61">
                  <c:v>105</c:v>
                </c:pt>
                <c:pt idx="62">
                  <c:v>104</c:v>
                </c:pt>
                <c:pt idx="63">
                  <c:v>104</c:v>
                </c:pt>
                <c:pt idx="64">
                  <c:v>103</c:v>
                </c:pt>
                <c:pt idx="65">
                  <c:v>103</c:v>
                </c:pt>
                <c:pt idx="66">
                  <c:v>102</c:v>
                </c:pt>
                <c:pt idx="67">
                  <c:v>101</c:v>
                </c:pt>
                <c:pt idx="68">
                  <c:v>100</c:v>
                </c:pt>
                <c:pt idx="69">
                  <c:v>100</c:v>
                </c:pt>
                <c:pt idx="70">
                  <c:v>99</c:v>
                </c:pt>
                <c:pt idx="71">
                  <c:v>99</c:v>
                </c:pt>
                <c:pt idx="72">
                  <c:v>98</c:v>
                </c:pt>
                <c:pt idx="73">
                  <c:v>97</c:v>
                </c:pt>
                <c:pt idx="74">
                  <c:v>96</c:v>
                </c:pt>
                <c:pt idx="75">
                  <c:v>96</c:v>
                </c:pt>
                <c:pt idx="76">
                  <c:v>95</c:v>
                </c:pt>
                <c:pt idx="77">
                  <c:v>95</c:v>
                </c:pt>
                <c:pt idx="78">
                  <c:v>94</c:v>
                </c:pt>
                <c:pt idx="79">
                  <c:v>94</c:v>
                </c:pt>
                <c:pt idx="80">
                  <c:v>93</c:v>
                </c:pt>
                <c:pt idx="81">
                  <c:v>92</c:v>
                </c:pt>
                <c:pt idx="82">
                  <c:v>91</c:v>
                </c:pt>
                <c:pt idx="83">
                  <c:v>90</c:v>
                </c:pt>
                <c:pt idx="84">
                  <c:v>89</c:v>
                </c:pt>
                <c:pt idx="85">
                  <c:v>88</c:v>
                </c:pt>
                <c:pt idx="86">
                  <c:v>87</c:v>
                </c:pt>
                <c:pt idx="87">
                  <c:v>101</c:v>
                </c:pt>
                <c:pt idx="88">
                  <c:v>100</c:v>
                </c:pt>
                <c:pt idx="89">
                  <c:v>100</c:v>
                </c:pt>
                <c:pt idx="90">
                  <c:v>99</c:v>
                </c:pt>
                <c:pt idx="91">
                  <c:v>99</c:v>
                </c:pt>
                <c:pt idx="92">
                  <c:v>99</c:v>
                </c:pt>
                <c:pt idx="93">
                  <c:v>99</c:v>
                </c:pt>
                <c:pt idx="94">
                  <c:v>98</c:v>
                </c:pt>
                <c:pt idx="95">
                  <c:v>98</c:v>
                </c:pt>
                <c:pt idx="96">
                  <c:v>97</c:v>
                </c:pt>
                <c:pt idx="97">
                  <c:v>96</c:v>
                </c:pt>
                <c:pt idx="98">
                  <c:v>96</c:v>
                </c:pt>
                <c:pt idx="99">
                  <c:v>95</c:v>
                </c:pt>
                <c:pt idx="100">
                  <c:v>95</c:v>
                </c:pt>
                <c:pt idx="101">
                  <c:v>94</c:v>
                </c:pt>
                <c:pt idx="102">
                  <c:v>94</c:v>
                </c:pt>
                <c:pt idx="103">
                  <c:v>94</c:v>
                </c:pt>
                <c:pt idx="104">
                  <c:v>93</c:v>
                </c:pt>
                <c:pt idx="105">
                  <c:v>93</c:v>
                </c:pt>
                <c:pt idx="106">
                  <c:v>92</c:v>
                </c:pt>
                <c:pt idx="107">
                  <c:v>92</c:v>
                </c:pt>
                <c:pt idx="108">
                  <c:v>92</c:v>
                </c:pt>
                <c:pt idx="109">
                  <c:v>91</c:v>
                </c:pt>
                <c:pt idx="110">
                  <c:v>91</c:v>
                </c:pt>
                <c:pt idx="111">
                  <c:v>90</c:v>
                </c:pt>
                <c:pt idx="112">
                  <c:v>90</c:v>
                </c:pt>
                <c:pt idx="113">
                  <c:v>89</c:v>
                </c:pt>
                <c:pt idx="114">
                  <c:v>89</c:v>
                </c:pt>
                <c:pt idx="115">
                  <c:v>88</c:v>
                </c:pt>
                <c:pt idx="116">
                  <c:v>87</c:v>
                </c:pt>
                <c:pt idx="117">
                  <c:v>86</c:v>
                </c:pt>
                <c:pt idx="118">
                  <c:v>86</c:v>
                </c:pt>
                <c:pt idx="119">
                  <c:v>85</c:v>
                </c:pt>
                <c:pt idx="120">
                  <c:v>84</c:v>
                </c:pt>
                <c:pt idx="121">
                  <c:v>84</c:v>
                </c:pt>
                <c:pt idx="122">
                  <c:v>83</c:v>
                </c:pt>
                <c:pt idx="123">
                  <c:v>83</c:v>
                </c:pt>
                <c:pt idx="124">
                  <c:v>82</c:v>
                </c:pt>
                <c:pt idx="125">
                  <c:v>82</c:v>
                </c:pt>
                <c:pt idx="126">
                  <c:v>81</c:v>
                </c:pt>
                <c:pt idx="127">
                  <c:v>81</c:v>
                </c:pt>
                <c:pt idx="128">
                  <c:v>80</c:v>
                </c:pt>
                <c:pt idx="129">
                  <c:v>79</c:v>
                </c:pt>
                <c:pt idx="130">
                  <c:v>78</c:v>
                </c:pt>
                <c:pt idx="131">
                  <c:v>77</c:v>
                </c:pt>
                <c:pt idx="132">
                  <c:v>77</c:v>
                </c:pt>
                <c:pt idx="133">
                  <c:v>76</c:v>
                </c:pt>
                <c:pt idx="134">
                  <c:v>87</c:v>
                </c:pt>
                <c:pt idx="135">
                  <c:v>86</c:v>
                </c:pt>
                <c:pt idx="136">
                  <c:v>86</c:v>
                </c:pt>
                <c:pt idx="137">
                  <c:v>86</c:v>
                </c:pt>
                <c:pt idx="138">
                  <c:v>86</c:v>
                </c:pt>
                <c:pt idx="139">
                  <c:v>85</c:v>
                </c:pt>
                <c:pt idx="140">
                  <c:v>84</c:v>
                </c:pt>
                <c:pt idx="141">
                  <c:v>83</c:v>
                </c:pt>
                <c:pt idx="142">
                  <c:v>84</c:v>
                </c:pt>
                <c:pt idx="143">
                  <c:v>84</c:v>
                </c:pt>
                <c:pt idx="144">
                  <c:v>84</c:v>
                </c:pt>
                <c:pt idx="145">
                  <c:v>85</c:v>
                </c:pt>
                <c:pt idx="146">
                  <c:v>85</c:v>
                </c:pt>
                <c:pt idx="147">
                  <c:v>84</c:v>
                </c:pt>
                <c:pt idx="148">
                  <c:v>83</c:v>
                </c:pt>
                <c:pt idx="149">
                  <c:v>82</c:v>
                </c:pt>
                <c:pt idx="150">
                  <c:v>81</c:v>
                </c:pt>
                <c:pt idx="151">
                  <c:v>80</c:v>
                </c:pt>
                <c:pt idx="152">
                  <c:v>79</c:v>
                </c:pt>
                <c:pt idx="153">
                  <c:v>79</c:v>
                </c:pt>
                <c:pt idx="154">
                  <c:v>78</c:v>
                </c:pt>
                <c:pt idx="155">
                  <c:v>78</c:v>
                </c:pt>
                <c:pt idx="156">
                  <c:v>77</c:v>
                </c:pt>
                <c:pt idx="157">
                  <c:v>77</c:v>
                </c:pt>
                <c:pt idx="158">
                  <c:v>76</c:v>
                </c:pt>
                <c:pt idx="159">
                  <c:v>76</c:v>
                </c:pt>
                <c:pt idx="160">
                  <c:v>76</c:v>
                </c:pt>
                <c:pt idx="161">
                  <c:v>55</c:v>
                </c:pt>
                <c:pt idx="162">
                  <c:v>55</c:v>
                </c:pt>
                <c:pt idx="163">
                  <c:v>56</c:v>
                </c:pt>
                <c:pt idx="164">
                  <c:v>56</c:v>
                </c:pt>
                <c:pt idx="165">
                  <c:v>56</c:v>
                </c:pt>
                <c:pt idx="166">
                  <c:v>57</c:v>
                </c:pt>
                <c:pt idx="167">
                  <c:v>57</c:v>
                </c:pt>
                <c:pt idx="168">
                  <c:v>57</c:v>
                </c:pt>
                <c:pt idx="169">
                  <c:v>57</c:v>
                </c:pt>
                <c:pt idx="170">
                  <c:v>58</c:v>
                </c:pt>
                <c:pt idx="171">
                  <c:v>58</c:v>
                </c:pt>
                <c:pt idx="172">
                  <c:v>58</c:v>
                </c:pt>
                <c:pt idx="173">
                  <c:v>58</c:v>
                </c:pt>
                <c:pt idx="174">
                  <c:v>59</c:v>
                </c:pt>
                <c:pt idx="175">
                  <c:v>59</c:v>
                </c:pt>
                <c:pt idx="176">
                  <c:v>60</c:v>
                </c:pt>
                <c:pt idx="177">
                  <c:v>60</c:v>
                </c:pt>
                <c:pt idx="178">
                  <c:v>59</c:v>
                </c:pt>
                <c:pt idx="179">
                  <c:v>59</c:v>
                </c:pt>
                <c:pt idx="180">
                  <c:v>59</c:v>
                </c:pt>
                <c:pt idx="181">
                  <c:v>58</c:v>
                </c:pt>
                <c:pt idx="182">
                  <c:v>58</c:v>
                </c:pt>
                <c:pt idx="183">
                  <c:v>58</c:v>
                </c:pt>
                <c:pt idx="184">
                  <c:v>58</c:v>
                </c:pt>
                <c:pt idx="185">
                  <c:v>58</c:v>
                </c:pt>
                <c:pt idx="186">
                  <c:v>59</c:v>
                </c:pt>
                <c:pt idx="187">
                  <c:v>58</c:v>
                </c:pt>
                <c:pt idx="188">
                  <c:v>58</c:v>
                </c:pt>
                <c:pt idx="189">
                  <c:v>58</c:v>
                </c:pt>
                <c:pt idx="190">
                  <c:v>58</c:v>
                </c:pt>
                <c:pt idx="191">
                  <c:v>57</c:v>
                </c:pt>
                <c:pt idx="192">
                  <c:v>57</c:v>
                </c:pt>
                <c:pt idx="193">
                  <c:v>56</c:v>
                </c:pt>
                <c:pt idx="194">
                  <c:v>56</c:v>
                </c:pt>
                <c:pt idx="195">
                  <c:v>55</c:v>
                </c:pt>
                <c:pt idx="196">
                  <c:v>55</c:v>
                </c:pt>
                <c:pt idx="197">
                  <c:v>55</c:v>
                </c:pt>
                <c:pt idx="198">
                  <c:v>55</c:v>
                </c:pt>
                <c:pt idx="199">
                  <c:v>54</c:v>
                </c:pt>
                <c:pt idx="200">
                  <c:v>54</c:v>
                </c:pt>
                <c:pt idx="201">
                  <c:v>53</c:v>
                </c:pt>
                <c:pt idx="202">
                  <c:v>52</c:v>
                </c:pt>
                <c:pt idx="203">
                  <c:v>52</c:v>
                </c:pt>
                <c:pt idx="204">
                  <c:v>51</c:v>
                </c:pt>
                <c:pt idx="205">
                  <c:v>51</c:v>
                </c:pt>
                <c:pt idx="206">
                  <c:v>50</c:v>
                </c:pt>
                <c:pt idx="207">
                  <c:v>49</c:v>
                </c:pt>
                <c:pt idx="208">
                  <c:v>49</c:v>
                </c:pt>
                <c:pt idx="209">
                  <c:v>48</c:v>
                </c:pt>
                <c:pt idx="210">
                  <c:v>47</c:v>
                </c:pt>
                <c:pt idx="211">
                  <c:v>46</c:v>
                </c:pt>
                <c:pt idx="212">
                  <c:v>46</c:v>
                </c:pt>
                <c:pt idx="213">
                  <c:v>46</c:v>
                </c:pt>
                <c:pt idx="214">
                  <c:v>46</c:v>
                </c:pt>
                <c:pt idx="215">
                  <c:v>46</c:v>
                </c:pt>
                <c:pt idx="216">
                  <c:v>47</c:v>
                </c:pt>
                <c:pt idx="217">
                  <c:v>47</c:v>
                </c:pt>
                <c:pt idx="218">
                  <c:v>47</c:v>
                </c:pt>
                <c:pt idx="219">
                  <c:v>47</c:v>
                </c:pt>
                <c:pt idx="220">
                  <c:v>48</c:v>
                </c:pt>
                <c:pt idx="221">
                  <c:v>48</c:v>
                </c:pt>
                <c:pt idx="222">
                  <c:v>47</c:v>
                </c:pt>
                <c:pt idx="223">
                  <c:v>48</c:v>
                </c:pt>
                <c:pt idx="224">
                  <c:v>48</c:v>
                </c:pt>
                <c:pt idx="225">
                  <c:v>48</c:v>
                </c:pt>
                <c:pt idx="226">
                  <c:v>76</c:v>
                </c:pt>
                <c:pt idx="227">
                  <c:v>75</c:v>
                </c:pt>
                <c:pt idx="228">
                  <c:v>74</c:v>
                </c:pt>
                <c:pt idx="229">
                  <c:v>74</c:v>
                </c:pt>
                <c:pt idx="230">
                  <c:v>73</c:v>
                </c:pt>
                <c:pt idx="231">
                  <c:v>72</c:v>
                </c:pt>
                <c:pt idx="232">
                  <c:v>72</c:v>
                </c:pt>
                <c:pt idx="233">
                  <c:v>71</c:v>
                </c:pt>
                <c:pt idx="234">
                  <c:v>71</c:v>
                </c:pt>
                <c:pt idx="235">
                  <c:v>70</c:v>
                </c:pt>
                <c:pt idx="236">
                  <c:v>70</c:v>
                </c:pt>
                <c:pt idx="237">
                  <c:v>69</c:v>
                </c:pt>
                <c:pt idx="238">
                  <c:v>68</c:v>
                </c:pt>
                <c:pt idx="239">
                  <c:v>67</c:v>
                </c:pt>
                <c:pt idx="240">
                  <c:v>67</c:v>
                </c:pt>
                <c:pt idx="241">
                  <c:v>66</c:v>
                </c:pt>
                <c:pt idx="242">
                  <c:v>66</c:v>
                </c:pt>
                <c:pt idx="243">
                  <c:v>65</c:v>
                </c:pt>
                <c:pt idx="244">
                  <c:v>65</c:v>
                </c:pt>
                <c:pt idx="245">
                  <c:v>64</c:v>
                </c:pt>
                <c:pt idx="246">
                  <c:v>63</c:v>
                </c:pt>
                <c:pt idx="247">
                  <c:v>63</c:v>
                </c:pt>
                <c:pt idx="248">
                  <c:v>63</c:v>
                </c:pt>
                <c:pt idx="249">
                  <c:v>62</c:v>
                </c:pt>
                <c:pt idx="250">
                  <c:v>61</c:v>
                </c:pt>
                <c:pt idx="251">
                  <c:v>60</c:v>
                </c:pt>
                <c:pt idx="252">
                  <c:v>59</c:v>
                </c:pt>
                <c:pt idx="253">
                  <c:v>58</c:v>
                </c:pt>
                <c:pt idx="254">
                  <c:v>58</c:v>
                </c:pt>
                <c:pt idx="255">
                  <c:v>57</c:v>
                </c:pt>
                <c:pt idx="256">
                  <c:v>56</c:v>
                </c:pt>
                <c:pt idx="257">
                  <c:v>55</c:v>
                </c:pt>
                <c:pt idx="258">
                  <c:v>54</c:v>
                </c:pt>
                <c:pt idx="259">
                  <c:v>53</c:v>
                </c:pt>
                <c:pt idx="260">
                  <c:v>52</c:v>
                </c:pt>
                <c:pt idx="261">
                  <c:v>51</c:v>
                </c:pt>
                <c:pt idx="262">
                  <c:v>51</c:v>
                </c:pt>
                <c:pt idx="263">
                  <c:v>50</c:v>
                </c:pt>
                <c:pt idx="264">
                  <c:v>49</c:v>
                </c:pt>
                <c:pt idx="265">
                  <c:v>48</c:v>
                </c:pt>
                <c:pt idx="266">
                  <c:v>48</c:v>
                </c:pt>
                <c:pt idx="267">
                  <c:v>48</c:v>
                </c:pt>
                <c:pt idx="268">
                  <c:v>48</c:v>
                </c:pt>
                <c:pt idx="269">
                  <c:v>84</c:v>
                </c:pt>
                <c:pt idx="270">
                  <c:v>84</c:v>
                </c:pt>
                <c:pt idx="271">
                  <c:v>84</c:v>
                </c:pt>
                <c:pt idx="272">
                  <c:v>84</c:v>
                </c:pt>
                <c:pt idx="273">
                  <c:v>84</c:v>
                </c:pt>
                <c:pt idx="274">
                  <c:v>85</c:v>
                </c:pt>
                <c:pt idx="275">
                  <c:v>85</c:v>
                </c:pt>
                <c:pt idx="276">
                  <c:v>85</c:v>
                </c:pt>
                <c:pt idx="277">
                  <c:v>86</c:v>
                </c:pt>
                <c:pt idx="278">
                  <c:v>86</c:v>
                </c:pt>
                <c:pt idx="279">
                  <c:v>86</c:v>
                </c:pt>
                <c:pt idx="280">
                  <c:v>87</c:v>
                </c:pt>
                <c:pt idx="281">
                  <c:v>87</c:v>
                </c:pt>
                <c:pt idx="282">
                  <c:v>87</c:v>
                </c:pt>
                <c:pt idx="283">
                  <c:v>87</c:v>
                </c:pt>
                <c:pt idx="284">
                  <c:v>87</c:v>
                </c:pt>
                <c:pt idx="285">
                  <c:v>87</c:v>
                </c:pt>
                <c:pt idx="286">
                  <c:v>86</c:v>
                </c:pt>
                <c:pt idx="287">
                  <c:v>86</c:v>
                </c:pt>
                <c:pt idx="288">
                  <c:v>85</c:v>
                </c:pt>
                <c:pt idx="289">
                  <c:v>85</c:v>
                </c:pt>
                <c:pt idx="290">
                  <c:v>86</c:v>
                </c:pt>
                <c:pt idx="291">
                  <c:v>86</c:v>
                </c:pt>
                <c:pt idx="292">
                  <c:v>86</c:v>
                </c:pt>
                <c:pt idx="293">
                  <c:v>86</c:v>
                </c:pt>
                <c:pt idx="294">
                  <c:v>85</c:v>
                </c:pt>
                <c:pt idx="295">
                  <c:v>85</c:v>
                </c:pt>
                <c:pt idx="296">
                  <c:v>85</c:v>
                </c:pt>
                <c:pt idx="297">
                  <c:v>85</c:v>
                </c:pt>
                <c:pt idx="298">
                  <c:v>86</c:v>
                </c:pt>
                <c:pt idx="299">
                  <c:v>86</c:v>
                </c:pt>
                <c:pt idx="300">
                  <c:v>86</c:v>
                </c:pt>
                <c:pt idx="301">
                  <c:v>86</c:v>
                </c:pt>
                <c:pt idx="302">
                  <c:v>87</c:v>
                </c:pt>
                <c:pt idx="303">
                  <c:v>87</c:v>
                </c:pt>
                <c:pt idx="304">
                  <c:v>87</c:v>
                </c:pt>
                <c:pt idx="305">
                  <c:v>88</c:v>
                </c:pt>
                <c:pt idx="306">
                  <c:v>88</c:v>
                </c:pt>
                <c:pt idx="307">
                  <c:v>89</c:v>
                </c:pt>
                <c:pt idx="308">
                  <c:v>89</c:v>
                </c:pt>
                <c:pt idx="309">
                  <c:v>89</c:v>
                </c:pt>
                <c:pt idx="310">
                  <c:v>88</c:v>
                </c:pt>
                <c:pt idx="311">
                  <c:v>88</c:v>
                </c:pt>
                <c:pt idx="312">
                  <c:v>87</c:v>
                </c:pt>
                <c:pt idx="313">
                  <c:v>87</c:v>
                </c:pt>
                <c:pt idx="314">
                  <c:v>87</c:v>
                </c:pt>
                <c:pt idx="315">
                  <c:v>88</c:v>
                </c:pt>
                <c:pt idx="316">
                  <c:v>88</c:v>
                </c:pt>
                <c:pt idx="317">
                  <c:v>88</c:v>
                </c:pt>
                <c:pt idx="318">
                  <c:v>88</c:v>
                </c:pt>
                <c:pt idx="319">
                  <c:v>88</c:v>
                </c:pt>
                <c:pt idx="320">
                  <c:v>89</c:v>
                </c:pt>
                <c:pt idx="321">
                  <c:v>89</c:v>
                </c:pt>
                <c:pt idx="322">
                  <c:v>88</c:v>
                </c:pt>
                <c:pt idx="323">
                  <c:v>88</c:v>
                </c:pt>
                <c:pt idx="324">
                  <c:v>89</c:v>
                </c:pt>
                <c:pt idx="325">
                  <c:v>89</c:v>
                </c:pt>
                <c:pt idx="326">
                  <c:v>88</c:v>
                </c:pt>
                <c:pt idx="327">
                  <c:v>87</c:v>
                </c:pt>
                <c:pt idx="328">
                  <c:v>87</c:v>
                </c:pt>
                <c:pt idx="329">
                  <c:v>86</c:v>
                </c:pt>
                <c:pt idx="330">
                  <c:v>85</c:v>
                </c:pt>
                <c:pt idx="331">
                  <c:v>84</c:v>
                </c:pt>
                <c:pt idx="332">
                  <c:v>83</c:v>
                </c:pt>
                <c:pt idx="333">
                  <c:v>83</c:v>
                </c:pt>
                <c:pt idx="334">
                  <c:v>82</c:v>
                </c:pt>
                <c:pt idx="335">
                  <c:v>82</c:v>
                </c:pt>
                <c:pt idx="336">
                  <c:v>81</c:v>
                </c:pt>
                <c:pt idx="337">
                  <c:v>80</c:v>
                </c:pt>
                <c:pt idx="338">
                  <c:v>80</c:v>
                </c:pt>
                <c:pt idx="339">
                  <c:v>48</c:v>
                </c:pt>
                <c:pt idx="340">
                  <c:v>47</c:v>
                </c:pt>
                <c:pt idx="341">
                  <c:v>47</c:v>
                </c:pt>
                <c:pt idx="342">
                  <c:v>48</c:v>
                </c:pt>
                <c:pt idx="343">
                  <c:v>48</c:v>
                </c:pt>
                <c:pt idx="344">
                  <c:v>47</c:v>
                </c:pt>
                <c:pt idx="345">
                  <c:v>47</c:v>
                </c:pt>
                <c:pt idx="346">
                  <c:v>46</c:v>
                </c:pt>
                <c:pt idx="347">
                  <c:v>46</c:v>
                </c:pt>
                <c:pt idx="348">
                  <c:v>46</c:v>
                </c:pt>
                <c:pt idx="349">
                  <c:v>45</c:v>
                </c:pt>
                <c:pt idx="350">
                  <c:v>45</c:v>
                </c:pt>
                <c:pt idx="351">
                  <c:v>45</c:v>
                </c:pt>
                <c:pt idx="352">
                  <c:v>45</c:v>
                </c:pt>
                <c:pt idx="353">
                  <c:v>44</c:v>
                </c:pt>
                <c:pt idx="354">
                  <c:v>43</c:v>
                </c:pt>
                <c:pt idx="355">
                  <c:v>43</c:v>
                </c:pt>
                <c:pt idx="356">
                  <c:v>44</c:v>
                </c:pt>
                <c:pt idx="357">
                  <c:v>44</c:v>
                </c:pt>
                <c:pt idx="358">
                  <c:v>45</c:v>
                </c:pt>
                <c:pt idx="359">
                  <c:v>46</c:v>
                </c:pt>
                <c:pt idx="360">
                  <c:v>47</c:v>
                </c:pt>
                <c:pt idx="361">
                  <c:v>47</c:v>
                </c:pt>
                <c:pt idx="362">
                  <c:v>47</c:v>
                </c:pt>
                <c:pt idx="363">
                  <c:v>48</c:v>
                </c:pt>
                <c:pt idx="364">
                  <c:v>48</c:v>
                </c:pt>
                <c:pt idx="365">
                  <c:v>49</c:v>
                </c:pt>
                <c:pt idx="366">
                  <c:v>49</c:v>
                </c:pt>
                <c:pt idx="367">
                  <c:v>50</c:v>
                </c:pt>
                <c:pt idx="368">
                  <c:v>51</c:v>
                </c:pt>
                <c:pt idx="369">
                  <c:v>51</c:v>
                </c:pt>
                <c:pt idx="370">
                  <c:v>52</c:v>
                </c:pt>
                <c:pt idx="371">
                  <c:v>52</c:v>
                </c:pt>
                <c:pt idx="372">
                  <c:v>53</c:v>
                </c:pt>
                <c:pt idx="373">
                  <c:v>53</c:v>
                </c:pt>
                <c:pt idx="374">
                  <c:v>54</c:v>
                </c:pt>
                <c:pt idx="375">
                  <c:v>54</c:v>
                </c:pt>
                <c:pt idx="376">
                  <c:v>54</c:v>
                </c:pt>
                <c:pt idx="377">
                  <c:v>54</c:v>
                </c:pt>
                <c:pt idx="378">
                  <c:v>53</c:v>
                </c:pt>
                <c:pt idx="379">
                  <c:v>54</c:v>
                </c:pt>
                <c:pt idx="380">
                  <c:v>54</c:v>
                </c:pt>
                <c:pt idx="381">
                  <c:v>54</c:v>
                </c:pt>
                <c:pt idx="382">
                  <c:v>54</c:v>
                </c:pt>
                <c:pt idx="383">
                  <c:v>54</c:v>
                </c:pt>
                <c:pt idx="384">
                  <c:v>54</c:v>
                </c:pt>
                <c:pt idx="385">
                  <c:v>54</c:v>
                </c:pt>
                <c:pt idx="386">
                  <c:v>53</c:v>
                </c:pt>
                <c:pt idx="387">
                  <c:v>52</c:v>
                </c:pt>
                <c:pt idx="388">
                  <c:v>52</c:v>
                </c:pt>
                <c:pt idx="389">
                  <c:v>52</c:v>
                </c:pt>
                <c:pt idx="390">
                  <c:v>51</c:v>
                </c:pt>
                <c:pt idx="391">
                  <c:v>51</c:v>
                </c:pt>
                <c:pt idx="392">
                  <c:v>51</c:v>
                </c:pt>
                <c:pt idx="393">
                  <c:v>52</c:v>
                </c:pt>
                <c:pt idx="394">
                  <c:v>53</c:v>
                </c:pt>
                <c:pt idx="395">
                  <c:v>53</c:v>
                </c:pt>
                <c:pt idx="396">
                  <c:v>52</c:v>
                </c:pt>
                <c:pt idx="397">
                  <c:v>53</c:v>
                </c:pt>
                <c:pt idx="398">
                  <c:v>53</c:v>
                </c:pt>
                <c:pt idx="399">
                  <c:v>53</c:v>
                </c:pt>
                <c:pt idx="400">
                  <c:v>52</c:v>
                </c:pt>
                <c:pt idx="401">
                  <c:v>52</c:v>
                </c:pt>
                <c:pt idx="402">
                  <c:v>52</c:v>
                </c:pt>
                <c:pt idx="403">
                  <c:v>52</c:v>
                </c:pt>
                <c:pt idx="404">
                  <c:v>53</c:v>
                </c:pt>
                <c:pt idx="405">
                  <c:v>53</c:v>
                </c:pt>
                <c:pt idx="406">
                  <c:v>53</c:v>
                </c:pt>
                <c:pt idx="407">
                  <c:v>54</c:v>
                </c:pt>
                <c:pt idx="408">
                  <c:v>55</c:v>
                </c:pt>
                <c:pt idx="409">
                  <c:v>54</c:v>
                </c:pt>
                <c:pt idx="410">
                  <c:v>54</c:v>
                </c:pt>
                <c:pt idx="411">
                  <c:v>54</c:v>
                </c:pt>
                <c:pt idx="412">
                  <c:v>55</c:v>
                </c:pt>
                <c:pt idx="413">
                  <c:v>55</c:v>
                </c:pt>
                <c:pt idx="414">
                  <c:v>56</c:v>
                </c:pt>
                <c:pt idx="415">
                  <c:v>56</c:v>
                </c:pt>
                <c:pt idx="416">
                  <c:v>57</c:v>
                </c:pt>
                <c:pt idx="417">
                  <c:v>57</c:v>
                </c:pt>
                <c:pt idx="418">
                  <c:v>58</c:v>
                </c:pt>
                <c:pt idx="419">
                  <c:v>58</c:v>
                </c:pt>
                <c:pt idx="420">
                  <c:v>59</c:v>
                </c:pt>
                <c:pt idx="421">
                  <c:v>59</c:v>
                </c:pt>
                <c:pt idx="422">
                  <c:v>59</c:v>
                </c:pt>
                <c:pt idx="423">
                  <c:v>60</c:v>
                </c:pt>
                <c:pt idx="424">
                  <c:v>61</c:v>
                </c:pt>
                <c:pt idx="425">
                  <c:v>62</c:v>
                </c:pt>
                <c:pt idx="426">
                  <c:v>63</c:v>
                </c:pt>
                <c:pt idx="427">
                  <c:v>64</c:v>
                </c:pt>
                <c:pt idx="428">
                  <c:v>64</c:v>
                </c:pt>
                <c:pt idx="429">
                  <c:v>65</c:v>
                </c:pt>
                <c:pt idx="430">
                  <c:v>65</c:v>
                </c:pt>
                <c:pt idx="431">
                  <c:v>66</c:v>
                </c:pt>
                <c:pt idx="432">
                  <c:v>67</c:v>
                </c:pt>
                <c:pt idx="433">
                  <c:v>67</c:v>
                </c:pt>
                <c:pt idx="434">
                  <c:v>68</c:v>
                </c:pt>
                <c:pt idx="435">
                  <c:v>68</c:v>
                </c:pt>
                <c:pt idx="436">
                  <c:v>69</c:v>
                </c:pt>
                <c:pt idx="437">
                  <c:v>69</c:v>
                </c:pt>
                <c:pt idx="438">
                  <c:v>69</c:v>
                </c:pt>
                <c:pt idx="439">
                  <c:v>70</c:v>
                </c:pt>
                <c:pt idx="440">
                  <c:v>70</c:v>
                </c:pt>
                <c:pt idx="441">
                  <c:v>71</c:v>
                </c:pt>
                <c:pt idx="442">
                  <c:v>71</c:v>
                </c:pt>
                <c:pt idx="443">
                  <c:v>71</c:v>
                </c:pt>
                <c:pt idx="444">
                  <c:v>71</c:v>
                </c:pt>
                <c:pt idx="445">
                  <c:v>71</c:v>
                </c:pt>
                <c:pt idx="446">
                  <c:v>72</c:v>
                </c:pt>
                <c:pt idx="447">
                  <c:v>73</c:v>
                </c:pt>
                <c:pt idx="448">
                  <c:v>73</c:v>
                </c:pt>
                <c:pt idx="449">
                  <c:v>73</c:v>
                </c:pt>
                <c:pt idx="450">
                  <c:v>74</c:v>
                </c:pt>
                <c:pt idx="451">
                  <c:v>74</c:v>
                </c:pt>
                <c:pt idx="452">
                  <c:v>75</c:v>
                </c:pt>
                <c:pt idx="453">
                  <c:v>75</c:v>
                </c:pt>
                <c:pt idx="454">
                  <c:v>75</c:v>
                </c:pt>
                <c:pt idx="455">
                  <c:v>76</c:v>
                </c:pt>
                <c:pt idx="456">
                  <c:v>77</c:v>
                </c:pt>
                <c:pt idx="457">
                  <c:v>78</c:v>
                </c:pt>
                <c:pt idx="458">
                  <c:v>78</c:v>
                </c:pt>
                <c:pt idx="459">
                  <c:v>78</c:v>
                </c:pt>
                <c:pt idx="460">
                  <c:v>78</c:v>
                </c:pt>
                <c:pt idx="461">
                  <c:v>79</c:v>
                </c:pt>
                <c:pt idx="462">
                  <c:v>79</c:v>
                </c:pt>
                <c:pt idx="463">
                  <c:v>80</c:v>
                </c:pt>
                <c:pt idx="464">
                  <c:v>91</c:v>
                </c:pt>
                <c:pt idx="465">
                  <c:v>80</c:v>
                </c:pt>
                <c:pt idx="466">
                  <c:v>80</c:v>
                </c:pt>
                <c:pt idx="467">
                  <c:v>80</c:v>
                </c:pt>
                <c:pt idx="468">
                  <c:v>81</c:v>
                </c:pt>
                <c:pt idx="469">
                  <c:v>81</c:v>
                </c:pt>
                <c:pt idx="470">
                  <c:v>81</c:v>
                </c:pt>
                <c:pt idx="471">
                  <c:v>82</c:v>
                </c:pt>
                <c:pt idx="472">
                  <c:v>82</c:v>
                </c:pt>
                <c:pt idx="473">
                  <c:v>83</c:v>
                </c:pt>
                <c:pt idx="474">
                  <c:v>83</c:v>
                </c:pt>
                <c:pt idx="475">
                  <c:v>84</c:v>
                </c:pt>
                <c:pt idx="476">
                  <c:v>85</c:v>
                </c:pt>
                <c:pt idx="477">
                  <c:v>85</c:v>
                </c:pt>
                <c:pt idx="478">
                  <c:v>85</c:v>
                </c:pt>
                <c:pt idx="479">
                  <c:v>86</c:v>
                </c:pt>
                <c:pt idx="480">
                  <c:v>86</c:v>
                </c:pt>
                <c:pt idx="481">
                  <c:v>87</c:v>
                </c:pt>
                <c:pt idx="482">
                  <c:v>87</c:v>
                </c:pt>
                <c:pt idx="483">
                  <c:v>88</c:v>
                </c:pt>
                <c:pt idx="484">
                  <c:v>88</c:v>
                </c:pt>
                <c:pt idx="485">
                  <c:v>88</c:v>
                </c:pt>
                <c:pt idx="486">
                  <c:v>89</c:v>
                </c:pt>
                <c:pt idx="487">
                  <c:v>89</c:v>
                </c:pt>
                <c:pt idx="488">
                  <c:v>90</c:v>
                </c:pt>
                <c:pt idx="489">
                  <c:v>90</c:v>
                </c:pt>
                <c:pt idx="490">
                  <c:v>91</c:v>
                </c:pt>
                <c:pt idx="491">
                  <c:v>91</c:v>
                </c:pt>
                <c:pt idx="492">
                  <c:v>91</c:v>
                </c:pt>
              </c:numCache>
            </c:numRef>
          </c:xVal>
          <c:yVal>
            <c:numRef>
              <c:f>SFR!$G$19:$G$511</c:f>
              <c:numCache>
                <c:formatCode>General</c:formatCode>
                <c:ptCount val="493"/>
                <c:pt idx="0">
                  <c:v>159</c:v>
                </c:pt>
                <c:pt idx="1">
                  <c:v>158</c:v>
                </c:pt>
                <c:pt idx="2">
                  <c:v>157</c:v>
                </c:pt>
                <c:pt idx="3">
                  <c:v>157</c:v>
                </c:pt>
                <c:pt idx="4">
                  <c:v>156</c:v>
                </c:pt>
                <c:pt idx="5">
                  <c:v>156</c:v>
                </c:pt>
                <c:pt idx="6">
                  <c:v>155</c:v>
                </c:pt>
                <c:pt idx="7">
                  <c:v>154</c:v>
                </c:pt>
                <c:pt idx="8">
                  <c:v>154</c:v>
                </c:pt>
                <c:pt idx="9">
                  <c:v>153</c:v>
                </c:pt>
                <c:pt idx="10">
                  <c:v>153</c:v>
                </c:pt>
                <c:pt idx="11">
                  <c:v>152</c:v>
                </c:pt>
                <c:pt idx="12">
                  <c:v>151</c:v>
                </c:pt>
                <c:pt idx="13">
                  <c:v>150</c:v>
                </c:pt>
                <c:pt idx="14">
                  <c:v>149</c:v>
                </c:pt>
                <c:pt idx="15">
                  <c:v>148</c:v>
                </c:pt>
                <c:pt idx="16">
                  <c:v>147</c:v>
                </c:pt>
                <c:pt idx="17">
                  <c:v>147</c:v>
                </c:pt>
                <c:pt idx="18">
                  <c:v>146</c:v>
                </c:pt>
                <c:pt idx="19">
                  <c:v>145</c:v>
                </c:pt>
                <c:pt idx="20">
                  <c:v>145</c:v>
                </c:pt>
                <c:pt idx="21">
                  <c:v>145</c:v>
                </c:pt>
                <c:pt idx="22">
                  <c:v>144</c:v>
                </c:pt>
                <c:pt idx="23">
                  <c:v>143</c:v>
                </c:pt>
                <c:pt idx="24">
                  <c:v>142</c:v>
                </c:pt>
                <c:pt idx="25">
                  <c:v>141</c:v>
                </c:pt>
                <c:pt idx="26">
                  <c:v>140</c:v>
                </c:pt>
                <c:pt idx="27">
                  <c:v>140</c:v>
                </c:pt>
                <c:pt idx="28">
                  <c:v>139</c:v>
                </c:pt>
                <c:pt idx="29">
                  <c:v>138</c:v>
                </c:pt>
                <c:pt idx="30">
                  <c:v>137</c:v>
                </c:pt>
                <c:pt idx="31">
                  <c:v>136</c:v>
                </c:pt>
                <c:pt idx="32">
                  <c:v>136</c:v>
                </c:pt>
                <c:pt idx="33">
                  <c:v>135</c:v>
                </c:pt>
                <c:pt idx="34">
                  <c:v>135</c:v>
                </c:pt>
                <c:pt idx="35">
                  <c:v>134</c:v>
                </c:pt>
                <c:pt idx="36">
                  <c:v>133</c:v>
                </c:pt>
                <c:pt idx="37">
                  <c:v>133</c:v>
                </c:pt>
                <c:pt idx="38">
                  <c:v>132</c:v>
                </c:pt>
                <c:pt idx="39">
                  <c:v>132</c:v>
                </c:pt>
                <c:pt idx="40">
                  <c:v>131</c:v>
                </c:pt>
                <c:pt idx="41">
                  <c:v>130</c:v>
                </c:pt>
                <c:pt idx="42">
                  <c:v>129</c:v>
                </c:pt>
                <c:pt idx="43">
                  <c:v>129</c:v>
                </c:pt>
                <c:pt idx="44">
                  <c:v>128</c:v>
                </c:pt>
                <c:pt idx="45">
                  <c:v>128</c:v>
                </c:pt>
                <c:pt idx="46">
                  <c:v>127</c:v>
                </c:pt>
                <c:pt idx="47">
                  <c:v>126</c:v>
                </c:pt>
                <c:pt idx="48">
                  <c:v>125</c:v>
                </c:pt>
                <c:pt idx="49">
                  <c:v>125</c:v>
                </c:pt>
                <c:pt idx="50">
                  <c:v>124</c:v>
                </c:pt>
                <c:pt idx="51">
                  <c:v>123</c:v>
                </c:pt>
                <c:pt idx="52">
                  <c:v>123</c:v>
                </c:pt>
                <c:pt idx="53">
                  <c:v>122</c:v>
                </c:pt>
                <c:pt idx="54">
                  <c:v>120</c:v>
                </c:pt>
                <c:pt idx="55">
                  <c:v>120</c:v>
                </c:pt>
                <c:pt idx="56">
                  <c:v>121</c:v>
                </c:pt>
                <c:pt idx="57">
                  <c:v>121</c:v>
                </c:pt>
                <c:pt idx="58">
                  <c:v>121</c:v>
                </c:pt>
                <c:pt idx="59">
                  <c:v>121</c:v>
                </c:pt>
                <c:pt idx="60">
                  <c:v>122</c:v>
                </c:pt>
                <c:pt idx="61">
                  <c:v>122</c:v>
                </c:pt>
                <c:pt idx="62">
                  <c:v>122</c:v>
                </c:pt>
                <c:pt idx="63">
                  <c:v>121</c:v>
                </c:pt>
                <c:pt idx="64">
                  <c:v>121</c:v>
                </c:pt>
                <c:pt idx="65">
                  <c:v>122</c:v>
                </c:pt>
                <c:pt idx="66">
                  <c:v>122</c:v>
                </c:pt>
                <c:pt idx="67">
                  <c:v>121</c:v>
                </c:pt>
                <c:pt idx="68">
                  <c:v>121</c:v>
                </c:pt>
                <c:pt idx="69">
                  <c:v>122</c:v>
                </c:pt>
                <c:pt idx="70">
                  <c:v>122</c:v>
                </c:pt>
                <c:pt idx="71">
                  <c:v>123</c:v>
                </c:pt>
                <c:pt idx="72">
                  <c:v>123</c:v>
                </c:pt>
                <c:pt idx="73">
                  <c:v>123</c:v>
                </c:pt>
                <c:pt idx="74">
                  <c:v>123</c:v>
                </c:pt>
                <c:pt idx="75">
                  <c:v>122</c:v>
                </c:pt>
                <c:pt idx="76">
                  <c:v>122</c:v>
                </c:pt>
                <c:pt idx="77">
                  <c:v>121</c:v>
                </c:pt>
                <c:pt idx="78">
                  <c:v>121</c:v>
                </c:pt>
                <c:pt idx="79">
                  <c:v>122</c:v>
                </c:pt>
                <c:pt idx="80">
                  <c:v>122</c:v>
                </c:pt>
                <c:pt idx="81">
                  <c:v>122</c:v>
                </c:pt>
                <c:pt idx="82">
                  <c:v>122</c:v>
                </c:pt>
                <c:pt idx="83">
                  <c:v>122</c:v>
                </c:pt>
                <c:pt idx="84">
                  <c:v>122</c:v>
                </c:pt>
                <c:pt idx="85">
                  <c:v>122</c:v>
                </c:pt>
                <c:pt idx="86">
                  <c:v>122</c:v>
                </c:pt>
                <c:pt idx="87">
                  <c:v>95</c:v>
                </c:pt>
                <c:pt idx="88">
                  <c:v>95</c:v>
                </c:pt>
                <c:pt idx="89">
                  <c:v>96</c:v>
                </c:pt>
                <c:pt idx="90">
                  <c:v>96</c:v>
                </c:pt>
                <c:pt idx="91">
                  <c:v>97</c:v>
                </c:pt>
                <c:pt idx="92">
                  <c:v>98</c:v>
                </c:pt>
                <c:pt idx="93">
                  <c:v>99</c:v>
                </c:pt>
                <c:pt idx="94">
                  <c:v>99</c:v>
                </c:pt>
                <c:pt idx="95">
                  <c:v>100</c:v>
                </c:pt>
                <c:pt idx="96">
                  <c:v>100</c:v>
                </c:pt>
                <c:pt idx="97">
                  <c:v>100</c:v>
                </c:pt>
                <c:pt idx="98">
                  <c:v>101</c:v>
                </c:pt>
                <c:pt idx="99">
                  <c:v>101</c:v>
                </c:pt>
                <c:pt idx="100">
                  <c:v>102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104</c:v>
                </c:pt>
                <c:pt idx="105">
                  <c:v>105</c:v>
                </c:pt>
                <c:pt idx="106">
                  <c:v>105</c:v>
                </c:pt>
                <c:pt idx="107">
                  <c:v>106</c:v>
                </c:pt>
                <c:pt idx="108">
                  <c:v>107</c:v>
                </c:pt>
                <c:pt idx="109">
                  <c:v>107</c:v>
                </c:pt>
                <c:pt idx="110">
                  <c:v>108</c:v>
                </c:pt>
                <c:pt idx="111">
                  <c:v>108</c:v>
                </c:pt>
                <c:pt idx="112">
                  <c:v>109</c:v>
                </c:pt>
                <c:pt idx="113">
                  <c:v>109</c:v>
                </c:pt>
                <c:pt idx="114">
                  <c:v>110</c:v>
                </c:pt>
                <c:pt idx="115">
                  <c:v>110</c:v>
                </c:pt>
                <c:pt idx="116">
                  <c:v>110</c:v>
                </c:pt>
                <c:pt idx="117">
                  <c:v>110</c:v>
                </c:pt>
                <c:pt idx="118">
                  <c:v>111</c:v>
                </c:pt>
                <c:pt idx="119">
                  <c:v>111</c:v>
                </c:pt>
                <c:pt idx="120">
                  <c:v>111</c:v>
                </c:pt>
                <c:pt idx="121">
                  <c:v>110</c:v>
                </c:pt>
                <c:pt idx="122">
                  <c:v>110</c:v>
                </c:pt>
                <c:pt idx="123">
                  <c:v>111</c:v>
                </c:pt>
                <c:pt idx="124">
                  <c:v>111</c:v>
                </c:pt>
                <c:pt idx="125">
                  <c:v>112</c:v>
                </c:pt>
                <c:pt idx="126">
                  <c:v>112</c:v>
                </c:pt>
                <c:pt idx="127">
                  <c:v>111</c:v>
                </c:pt>
                <c:pt idx="128">
                  <c:v>111</c:v>
                </c:pt>
                <c:pt idx="129">
                  <c:v>111</c:v>
                </c:pt>
                <c:pt idx="130">
                  <c:v>111</c:v>
                </c:pt>
                <c:pt idx="131">
                  <c:v>111</c:v>
                </c:pt>
                <c:pt idx="132">
                  <c:v>110</c:v>
                </c:pt>
                <c:pt idx="133">
                  <c:v>110</c:v>
                </c:pt>
                <c:pt idx="134">
                  <c:v>122</c:v>
                </c:pt>
                <c:pt idx="135">
                  <c:v>122</c:v>
                </c:pt>
                <c:pt idx="136">
                  <c:v>121</c:v>
                </c:pt>
                <c:pt idx="137">
                  <c:v>120</c:v>
                </c:pt>
                <c:pt idx="138">
                  <c:v>119</c:v>
                </c:pt>
                <c:pt idx="139">
                  <c:v>119</c:v>
                </c:pt>
                <c:pt idx="140">
                  <c:v>119</c:v>
                </c:pt>
                <c:pt idx="141">
                  <c:v>119</c:v>
                </c:pt>
                <c:pt idx="142">
                  <c:v>119</c:v>
                </c:pt>
                <c:pt idx="143">
                  <c:v>118</c:v>
                </c:pt>
                <c:pt idx="144">
                  <c:v>117</c:v>
                </c:pt>
                <c:pt idx="145">
                  <c:v>117</c:v>
                </c:pt>
                <c:pt idx="146">
                  <c:v>116</c:v>
                </c:pt>
                <c:pt idx="147">
                  <c:v>116</c:v>
                </c:pt>
                <c:pt idx="148">
                  <c:v>116</c:v>
                </c:pt>
                <c:pt idx="149">
                  <c:v>116</c:v>
                </c:pt>
                <c:pt idx="150">
                  <c:v>116</c:v>
                </c:pt>
                <c:pt idx="151">
                  <c:v>116</c:v>
                </c:pt>
                <c:pt idx="152">
                  <c:v>116</c:v>
                </c:pt>
                <c:pt idx="153">
                  <c:v>115</c:v>
                </c:pt>
                <c:pt idx="154">
                  <c:v>115</c:v>
                </c:pt>
                <c:pt idx="155">
                  <c:v>114</c:v>
                </c:pt>
                <c:pt idx="156">
                  <c:v>113</c:v>
                </c:pt>
                <c:pt idx="157">
                  <c:v>112</c:v>
                </c:pt>
                <c:pt idx="158">
                  <c:v>112</c:v>
                </c:pt>
                <c:pt idx="159">
                  <c:v>111</c:v>
                </c:pt>
                <c:pt idx="160">
                  <c:v>110</c:v>
                </c:pt>
                <c:pt idx="161">
                  <c:v>150</c:v>
                </c:pt>
                <c:pt idx="162">
                  <c:v>149</c:v>
                </c:pt>
                <c:pt idx="163">
                  <c:v>149</c:v>
                </c:pt>
                <c:pt idx="164">
                  <c:v>148</c:v>
                </c:pt>
                <c:pt idx="165">
                  <c:v>147</c:v>
                </c:pt>
                <c:pt idx="166">
                  <c:v>147</c:v>
                </c:pt>
                <c:pt idx="167">
                  <c:v>146</c:v>
                </c:pt>
                <c:pt idx="168">
                  <c:v>145</c:v>
                </c:pt>
                <c:pt idx="169">
                  <c:v>144</c:v>
                </c:pt>
                <c:pt idx="170">
                  <c:v>144</c:v>
                </c:pt>
                <c:pt idx="171">
                  <c:v>143</c:v>
                </c:pt>
                <c:pt idx="172">
                  <c:v>142</c:v>
                </c:pt>
                <c:pt idx="173">
                  <c:v>141</c:v>
                </c:pt>
                <c:pt idx="174">
                  <c:v>141</c:v>
                </c:pt>
                <c:pt idx="175">
                  <c:v>140</c:v>
                </c:pt>
                <c:pt idx="176">
                  <c:v>140</c:v>
                </c:pt>
                <c:pt idx="177">
                  <c:v>139</c:v>
                </c:pt>
                <c:pt idx="178">
                  <c:v>139</c:v>
                </c:pt>
                <c:pt idx="179">
                  <c:v>138</c:v>
                </c:pt>
                <c:pt idx="180">
                  <c:v>137</c:v>
                </c:pt>
                <c:pt idx="181">
                  <c:v>136</c:v>
                </c:pt>
                <c:pt idx="182">
                  <c:v>135</c:v>
                </c:pt>
                <c:pt idx="183">
                  <c:v>134</c:v>
                </c:pt>
                <c:pt idx="184">
                  <c:v>133</c:v>
                </c:pt>
                <c:pt idx="185">
                  <c:v>132</c:v>
                </c:pt>
                <c:pt idx="186">
                  <c:v>132</c:v>
                </c:pt>
                <c:pt idx="187">
                  <c:v>132</c:v>
                </c:pt>
                <c:pt idx="188">
                  <c:v>131</c:v>
                </c:pt>
                <c:pt idx="189">
                  <c:v>130</c:v>
                </c:pt>
                <c:pt idx="190">
                  <c:v>129</c:v>
                </c:pt>
                <c:pt idx="191">
                  <c:v>129</c:v>
                </c:pt>
                <c:pt idx="192">
                  <c:v>128</c:v>
                </c:pt>
                <c:pt idx="193">
                  <c:v>128</c:v>
                </c:pt>
                <c:pt idx="194">
                  <c:v>127</c:v>
                </c:pt>
                <c:pt idx="195">
                  <c:v>127</c:v>
                </c:pt>
                <c:pt idx="196">
                  <c:v>126</c:v>
                </c:pt>
                <c:pt idx="197">
                  <c:v>125</c:v>
                </c:pt>
                <c:pt idx="198">
                  <c:v>124</c:v>
                </c:pt>
                <c:pt idx="199">
                  <c:v>124</c:v>
                </c:pt>
                <c:pt idx="200">
                  <c:v>123</c:v>
                </c:pt>
                <c:pt idx="201">
                  <c:v>122</c:v>
                </c:pt>
                <c:pt idx="202">
                  <c:v>121</c:v>
                </c:pt>
                <c:pt idx="203">
                  <c:v>120</c:v>
                </c:pt>
                <c:pt idx="204">
                  <c:v>120</c:v>
                </c:pt>
                <c:pt idx="205">
                  <c:v>119</c:v>
                </c:pt>
                <c:pt idx="206">
                  <c:v>119</c:v>
                </c:pt>
                <c:pt idx="207">
                  <c:v>119</c:v>
                </c:pt>
                <c:pt idx="208">
                  <c:v>120</c:v>
                </c:pt>
                <c:pt idx="209">
                  <c:v>120</c:v>
                </c:pt>
                <c:pt idx="210">
                  <c:v>120</c:v>
                </c:pt>
                <c:pt idx="211">
                  <c:v>120</c:v>
                </c:pt>
                <c:pt idx="212">
                  <c:v>119</c:v>
                </c:pt>
                <c:pt idx="213">
                  <c:v>118</c:v>
                </c:pt>
                <c:pt idx="214">
                  <c:v>117</c:v>
                </c:pt>
                <c:pt idx="215">
                  <c:v>116</c:v>
                </c:pt>
                <c:pt idx="216">
                  <c:v>116</c:v>
                </c:pt>
                <c:pt idx="217">
                  <c:v>115</c:v>
                </c:pt>
                <c:pt idx="218">
                  <c:v>114</c:v>
                </c:pt>
                <c:pt idx="219">
                  <c:v>113</c:v>
                </c:pt>
                <c:pt idx="220">
                  <c:v>112</c:v>
                </c:pt>
                <c:pt idx="221">
                  <c:v>111</c:v>
                </c:pt>
                <c:pt idx="222">
                  <c:v>110</c:v>
                </c:pt>
                <c:pt idx="223">
                  <c:v>110</c:v>
                </c:pt>
                <c:pt idx="224">
                  <c:v>109</c:v>
                </c:pt>
                <c:pt idx="225">
                  <c:v>109</c:v>
                </c:pt>
                <c:pt idx="226">
                  <c:v>110</c:v>
                </c:pt>
                <c:pt idx="227">
                  <c:v>110</c:v>
                </c:pt>
                <c:pt idx="228">
                  <c:v>110</c:v>
                </c:pt>
                <c:pt idx="229">
                  <c:v>109</c:v>
                </c:pt>
                <c:pt idx="230">
                  <c:v>109</c:v>
                </c:pt>
                <c:pt idx="231">
                  <c:v>109</c:v>
                </c:pt>
                <c:pt idx="232">
                  <c:v>108</c:v>
                </c:pt>
                <c:pt idx="233">
                  <c:v>108</c:v>
                </c:pt>
                <c:pt idx="234">
                  <c:v>107</c:v>
                </c:pt>
                <c:pt idx="235">
                  <c:v>107</c:v>
                </c:pt>
                <c:pt idx="236">
                  <c:v>106</c:v>
                </c:pt>
                <c:pt idx="237">
                  <c:v>106</c:v>
                </c:pt>
                <c:pt idx="238">
                  <c:v>106</c:v>
                </c:pt>
                <c:pt idx="239">
                  <c:v>106</c:v>
                </c:pt>
                <c:pt idx="240">
                  <c:v>107</c:v>
                </c:pt>
                <c:pt idx="241">
                  <c:v>107</c:v>
                </c:pt>
                <c:pt idx="242">
                  <c:v>108</c:v>
                </c:pt>
                <c:pt idx="243">
                  <c:v>108</c:v>
                </c:pt>
                <c:pt idx="244">
                  <c:v>109</c:v>
                </c:pt>
                <c:pt idx="245">
                  <c:v>109</c:v>
                </c:pt>
                <c:pt idx="246">
                  <c:v>109</c:v>
                </c:pt>
                <c:pt idx="247">
                  <c:v>108</c:v>
                </c:pt>
                <c:pt idx="248">
                  <c:v>107</c:v>
                </c:pt>
                <c:pt idx="249">
                  <c:v>107</c:v>
                </c:pt>
                <c:pt idx="250">
                  <c:v>107</c:v>
                </c:pt>
                <c:pt idx="251">
                  <c:v>107</c:v>
                </c:pt>
                <c:pt idx="252">
                  <c:v>107</c:v>
                </c:pt>
                <c:pt idx="253">
                  <c:v>107</c:v>
                </c:pt>
                <c:pt idx="254">
                  <c:v>108</c:v>
                </c:pt>
                <c:pt idx="255">
                  <c:v>108</c:v>
                </c:pt>
                <c:pt idx="256">
                  <c:v>108</c:v>
                </c:pt>
                <c:pt idx="257">
                  <c:v>108</c:v>
                </c:pt>
                <c:pt idx="258">
                  <c:v>108</c:v>
                </c:pt>
                <c:pt idx="259">
                  <c:v>108</c:v>
                </c:pt>
                <c:pt idx="260">
                  <c:v>109</c:v>
                </c:pt>
                <c:pt idx="261">
                  <c:v>109</c:v>
                </c:pt>
                <c:pt idx="262">
                  <c:v>108</c:v>
                </c:pt>
                <c:pt idx="263">
                  <c:v>108</c:v>
                </c:pt>
                <c:pt idx="264">
                  <c:v>108</c:v>
                </c:pt>
                <c:pt idx="265">
                  <c:v>108</c:v>
                </c:pt>
                <c:pt idx="266">
                  <c:v>109</c:v>
                </c:pt>
                <c:pt idx="267">
                  <c:v>109</c:v>
                </c:pt>
                <c:pt idx="268">
                  <c:v>108</c:v>
                </c:pt>
                <c:pt idx="269">
                  <c:v>94</c:v>
                </c:pt>
                <c:pt idx="270">
                  <c:v>93</c:v>
                </c:pt>
                <c:pt idx="271">
                  <c:v>92</c:v>
                </c:pt>
                <c:pt idx="272">
                  <c:v>91</c:v>
                </c:pt>
                <c:pt idx="273">
                  <c:v>90</c:v>
                </c:pt>
                <c:pt idx="274">
                  <c:v>90</c:v>
                </c:pt>
                <c:pt idx="275">
                  <c:v>89</c:v>
                </c:pt>
                <c:pt idx="276">
                  <c:v>88</c:v>
                </c:pt>
                <c:pt idx="277">
                  <c:v>88</c:v>
                </c:pt>
                <c:pt idx="278">
                  <c:v>87</c:v>
                </c:pt>
                <c:pt idx="279">
                  <c:v>86</c:v>
                </c:pt>
                <c:pt idx="280">
                  <c:v>86</c:v>
                </c:pt>
                <c:pt idx="281">
                  <c:v>85</c:v>
                </c:pt>
                <c:pt idx="282">
                  <c:v>84</c:v>
                </c:pt>
                <c:pt idx="283">
                  <c:v>83</c:v>
                </c:pt>
                <c:pt idx="284">
                  <c:v>82</c:v>
                </c:pt>
                <c:pt idx="285">
                  <c:v>81</c:v>
                </c:pt>
                <c:pt idx="286">
                  <c:v>81</c:v>
                </c:pt>
                <c:pt idx="287">
                  <c:v>80</c:v>
                </c:pt>
                <c:pt idx="288">
                  <c:v>80</c:v>
                </c:pt>
                <c:pt idx="289">
                  <c:v>79</c:v>
                </c:pt>
                <c:pt idx="290">
                  <c:v>79</c:v>
                </c:pt>
                <c:pt idx="291">
                  <c:v>78</c:v>
                </c:pt>
                <c:pt idx="292">
                  <c:v>77</c:v>
                </c:pt>
                <c:pt idx="293">
                  <c:v>76</c:v>
                </c:pt>
                <c:pt idx="294">
                  <c:v>76</c:v>
                </c:pt>
                <c:pt idx="295">
                  <c:v>75</c:v>
                </c:pt>
                <c:pt idx="296">
                  <c:v>74</c:v>
                </c:pt>
                <c:pt idx="297">
                  <c:v>73</c:v>
                </c:pt>
                <c:pt idx="298">
                  <c:v>73</c:v>
                </c:pt>
                <c:pt idx="299">
                  <c:v>72</c:v>
                </c:pt>
                <c:pt idx="300">
                  <c:v>71</c:v>
                </c:pt>
                <c:pt idx="301">
                  <c:v>70</c:v>
                </c:pt>
                <c:pt idx="302">
                  <c:v>70</c:v>
                </c:pt>
                <c:pt idx="303">
                  <c:v>69</c:v>
                </c:pt>
                <c:pt idx="304">
                  <c:v>68</c:v>
                </c:pt>
                <c:pt idx="305">
                  <c:v>67</c:v>
                </c:pt>
                <c:pt idx="306">
                  <c:v>66</c:v>
                </c:pt>
                <c:pt idx="307">
                  <c:v>66</c:v>
                </c:pt>
                <c:pt idx="308">
                  <c:v>65</c:v>
                </c:pt>
                <c:pt idx="309">
                  <c:v>64</c:v>
                </c:pt>
                <c:pt idx="310">
                  <c:v>64</c:v>
                </c:pt>
                <c:pt idx="311">
                  <c:v>63</c:v>
                </c:pt>
                <c:pt idx="312">
                  <c:v>63</c:v>
                </c:pt>
                <c:pt idx="313">
                  <c:v>62</c:v>
                </c:pt>
                <c:pt idx="314">
                  <c:v>61</c:v>
                </c:pt>
                <c:pt idx="315">
                  <c:v>61</c:v>
                </c:pt>
                <c:pt idx="316">
                  <c:v>60</c:v>
                </c:pt>
                <c:pt idx="317">
                  <c:v>59</c:v>
                </c:pt>
                <c:pt idx="318">
                  <c:v>58</c:v>
                </c:pt>
                <c:pt idx="319">
                  <c:v>57</c:v>
                </c:pt>
                <c:pt idx="320">
                  <c:v>57</c:v>
                </c:pt>
                <c:pt idx="321">
                  <c:v>56</c:v>
                </c:pt>
                <c:pt idx="322">
                  <c:v>56</c:v>
                </c:pt>
                <c:pt idx="323">
                  <c:v>55</c:v>
                </c:pt>
                <c:pt idx="324">
                  <c:v>55</c:v>
                </c:pt>
                <c:pt idx="325">
                  <c:v>54</c:v>
                </c:pt>
                <c:pt idx="326">
                  <c:v>53</c:v>
                </c:pt>
                <c:pt idx="327">
                  <c:v>53</c:v>
                </c:pt>
                <c:pt idx="328">
                  <c:v>52</c:v>
                </c:pt>
                <c:pt idx="329">
                  <c:v>52</c:v>
                </c:pt>
                <c:pt idx="330">
                  <c:v>52</c:v>
                </c:pt>
                <c:pt idx="331">
                  <c:v>52</c:v>
                </c:pt>
                <c:pt idx="332">
                  <c:v>52</c:v>
                </c:pt>
                <c:pt idx="333">
                  <c:v>51</c:v>
                </c:pt>
                <c:pt idx="334">
                  <c:v>51</c:v>
                </c:pt>
                <c:pt idx="335">
                  <c:v>50</c:v>
                </c:pt>
                <c:pt idx="336">
                  <c:v>50</c:v>
                </c:pt>
                <c:pt idx="337">
                  <c:v>50</c:v>
                </c:pt>
                <c:pt idx="338">
                  <c:v>49</c:v>
                </c:pt>
                <c:pt idx="339">
                  <c:v>108</c:v>
                </c:pt>
                <c:pt idx="340">
                  <c:v>108</c:v>
                </c:pt>
                <c:pt idx="341">
                  <c:v>107</c:v>
                </c:pt>
                <c:pt idx="342">
                  <c:v>107</c:v>
                </c:pt>
                <c:pt idx="343">
                  <c:v>106</c:v>
                </c:pt>
                <c:pt idx="344">
                  <c:v>106</c:v>
                </c:pt>
                <c:pt idx="345">
                  <c:v>105</c:v>
                </c:pt>
                <c:pt idx="346">
                  <c:v>105</c:v>
                </c:pt>
                <c:pt idx="347">
                  <c:v>104</c:v>
                </c:pt>
                <c:pt idx="348">
                  <c:v>103</c:v>
                </c:pt>
                <c:pt idx="349">
                  <c:v>103</c:v>
                </c:pt>
                <c:pt idx="350">
                  <c:v>102</c:v>
                </c:pt>
                <c:pt idx="351">
                  <c:v>101</c:v>
                </c:pt>
                <c:pt idx="352">
                  <c:v>100</c:v>
                </c:pt>
                <c:pt idx="353">
                  <c:v>100</c:v>
                </c:pt>
                <c:pt idx="354">
                  <c:v>100</c:v>
                </c:pt>
                <c:pt idx="355">
                  <c:v>99</c:v>
                </c:pt>
                <c:pt idx="356">
                  <c:v>99</c:v>
                </c:pt>
                <c:pt idx="357">
                  <c:v>98</c:v>
                </c:pt>
                <c:pt idx="358">
                  <c:v>98</c:v>
                </c:pt>
                <c:pt idx="359">
                  <c:v>98</c:v>
                </c:pt>
                <c:pt idx="360">
                  <c:v>98</c:v>
                </c:pt>
                <c:pt idx="361">
                  <c:v>97</c:v>
                </c:pt>
                <c:pt idx="362">
                  <c:v>98</c:v>
                </c:pt>
                <c:pt idx="363">
                  <c:v>98</c:v>
                </c:pt>
                <c:pt idx="364">
                  <c:v>97</c:v>
                </c:pt>
                <c:pt idx="365">
                  <c:v>97</c:v>
                </c:pt>
                <c:pt idx="366">
                  <c:v>96</c:v>
                </c:pt>
                <c:pt idx="367">
                  <c:v>96</c:v>
                </c:pt>
                <c:pt idx="368">
                  <c:v>96</c:v>
                </c:pt>
                <c:pt idx="369">
                  <c:v>95</c:v>
                </c:pt>
                <c:pt idx="370">
                  <c:v>94</c:v>
                </c:pt>
                <c:pt idx="371">
                  <c:v>93</c:v>
                </c:pt>
                <c:pt idx="372">
                  <c:v>93</c:v>
                </c:pt>
                <c:pt idx="373">
                  <c:v>92</c:v>
                </c:pt>
                <c:pt idx="374">
                  <c:v>92</c:v>
                </c:pt>
                <c:pt idx="375">
                  <c:v>91</c:v>
                </c:pt>
                <c:pt idx="376">
                  <c:v>90</c:v>
                </c:pt>
                <c:pt idx="377">
                  <c:v>89</c:v>
                </c:pt>
                <c:pt idx="378">
                  <c:v>89</c:v>
                </c:pt>
                <c:pt idx="379">
                  <c:v>89</c:v>
                </c:pt>
                <c:pt idx="380">
                  <c:v>88</c:v>
                </c:pt>
                <c:pt idx="381">
                  <c:v>87</c:v>
                </c:pt>
                <c:pt idx="382">
                  <c:v>86</c:v>
                </c:pt>
                <c:pt idx="383">
                  <c:v>85</c:v>
                </c:pt>
                <c:pt idx="384">
                  <c:v>84</c:v>
                </c:pt>
                <c:pt idx="385">
                  <c:v>83</c:v>
                </c:pt>
                <c:pt idx="386">
                  <c:v>83</c:v>
                </c:pt>
                <c:pt idx="387">
                  <c:v>83</c:v>
                </c:pt>
                <c:pt idx="388">
                  <c:v>82</c:v>
                </c:pt>
                <c:pt idx="389">
                  <c:v>81</c:v>
                </c:pt>
                <c:pt idx="390">
                  <c:v>81</c:v>
                </c:pt>
                <c:pt idx="391">
                  <c:v>80</c:v>
                </c:pt>
                <c:pt idx="392">
                  <c:v>79</c:v>
                </c:pt>
                <c:pt idx="393">
                  <c:v>79</c:v>
                </c:pt>
                <c:pt idx="394">
                  <c:v>79</c:v>
                </c:pt>
                <c:pt idx="395">
                  <c:v>78</c:v>
                </c:pt>
                <c:pt idx="396">
                  <c:v>78</c:v>
                </c:pt>
                <c:pt idx="397">
                  <c:v>78</c:v>
                </c:pt>
                <c:pt idx="398">
                  <c:v>77</c:v>
                </c:pt>
                <c:pt idx="399">
                  <c:v>76</c:v>
                </c:pt>
                <c:pt idx="400">
                  <c:v>76</c:v>
                </c:pt>
                <c:pt idx="401">
                  <c:v>77</c:v>
                </c:pt>
                <c:pt idx="402">
                  <c:v>76</c:v>
                </c:pt>
                <c:pt idx="403">
                  <c:v>75</c:v>
                </c:pt>
                <c:pt idx="404">
                  <c:v>75</c:v>
                </c:pt>
                <c:pt idx="405">
                  <c:v>74</c:v>
                </c:pt>
                <c:pt idx="406">
                  <c:v>73</c:v>
                </c:pt>
                <c:pt idx="407">
                  <c:v>73</c:v>
                </c:pt>
                <c:pt idx="408">
                  <c:v>73</c:v>
                </c:pt>
                <c:pt idx="409">
                  <c:v>73</c:v>
                </c:pt>
                <c:pt idx="410">
                  <c:v>72</c:v>
                </c:pt>
                <c:pt idx="411">
                  <c:v>71</c:v>
                </c:pt>
                <c:pt idx="412">
                  <c:v>71</c:v>
                </c:pt>
                <c:pt idx="413">
                  <c:v>70</c:v>
                </c:pt>
                <c:pt idx="414">
                  <c:v>70</c:v>
                </c:pt>
                <c:pt idx="415">
                  <c:v>69</c:v>
                </c:pt>
                <c:pt idx="416">
                  <c:v>69</c:v>
                </c:pt>
                <c:pt idx="417">
                  <c:v>68</c:v>
                </c:pt>
                <c:pt idx="418">
                  <c:v>68</c:v>
                </c:pt>
                <c:pt idx="419">
                  <c:v>67</c:v>
                </c:pt>
                <c:pt idx="420">
                  <c:v>67</c:v>
                </c:pt>
                <c:pt idx="421">
                  <c:v>66</c:v>
                </c:pt>
                <c:pt idx="422">
                  <c:v>65</c:v>
                </c:pt>
                <c:pt idx="423">
                  <c:v>65</c:v>
                </c:pt>
                <c:pt idx="424">
                  <c:v>65</c:v>
                </c:pt>
                <c:pt idx="425">
                  <c:v>65</c:v>
                </c:pt>
                <c:pt idx="426">
                  <c:v>65</c:v>
                </c:pt>
                <c:pt idx="427">
                  <c:v>65</c:v>
                </c:pt>
                <c:pt idx="428">
                  <c:v>66</c:v>
                </c:pt>
                <c:pt idx="429">
                  <c:v>66</c:v>
                </c:pt>
                <c:pt idx="430">
                  <c:v>65</c:v>
                </c:pt>
                <c:pt idx="431">
                  <c:v>65</c:v>
                </c:pt>
                <c:pt idx="432">
                  <c:v>65</c:v>
                </c:pt>
                <c:pt idx="433">
                  <c:v>66</c:v>
                </c:pt>
                <c:pt idx="434">
                  <c:v>66</c:v>
                </c:pt>
                <c:pt idx="435">
                  <c:v>65</c:v>
                </c:pt>
                <c:pt idx="436">
                  <c:v>65</c:v>
                </c:pt>
                <c:pt idx="437">
                  <c:v>64</c:v>
                </c:pt>
                <c:pt idx="438">
                  <c:v>63</c:v>
                </c:pt>
                <c:pt idx="439">
                  <c:v>63</c:v>
                </c:pt>
                <c:pt idx="440">
                  <c:v>62</c:v>
                </c:pt>
                <c:pt idx="441">
                  <c:v>62</c:v>
                </c:pt>
                <c:pt idx="442">
                  <c:v>61</c:v>
                </c:pt>
                <c:pt idx="443">
                  <c:v>60</c:v>
                </c:pt>
                <c:pt idx="444">
                  <c:v>59</c:v>
                </c:pt>
                <c:pt idx="445">
                  <c:v>58</c:v>
                </c:pt>
                <c:pt idx="446">
                  <c:v>57</c:v>
                </c:pt>
                <c:pt idx="447">
                  <c:v>58</c:v>
                </c:pt>
                <c:pt idx="448">
                  <c:v>57</c:v>
                </c:pt>
                <c:pt idx="449">
                  <c:v>56</c:v>
                </c:pt>
                <c:pt idx="450">
                  <c:v>56</c:v>
                </c:pt>
                <c:pt idx="451">
                  <c:v>55</c:v>
                </c:pt>
                <c:pt idx="452">
                  <c:v>55</c:v>
                </c:pt>
                <c:pt idx="453">
                  <c:v>54</c:v>
                </c:pt>
                <c:pt idx="454">
                  <c:v>53</c:v>
                </c:pt>
                <c:pt idx="455">
                  <c:v>53</c:v>
                </c:pt>
                <c:pt idx="456">
                  <c:v>53</c:v>
                </c:pt>
                <c:pt idx="457">
                  <c:v>53</c:v>
                </c:pt>
                <c:pt idx="458">
                  <c:v>52</c:v>
                </c:pt>
                <c:pt idx="459">
                  <c:v>51</c:v>
                </c:pt>
                <c:pt idx="460">
                  <c:v>50</c:v>
                </c:pt>
                <c:pt idx="461">
                  <c:v>50</c:v>
                </c:pt>
                <c:pt idx="462">
                  <c:v>49</c:v>
                </c:pt>
                <c:pt idx="463">
                  <c:v>49</c:v>
                </c:pt>
                <c:pt idx="464">
                  <c:v>34</c:v>
                </c:pt>
                <c:pt idx="465">
                  <c:v>49</c:v>
                </c:pt>
                <c:pt idx="466">
                  <c:v>48</c:v>
                </c:pt>
                <c:pt idx="467">
                  <c:v>47</c:v>
                </c:pt>
                <c:pt idx="468">
                  <c:v>47</c:v>
                </c:pt>
                <c:pt idx="469">
                  <c:v>46</c:v>
                </c:pt>
                <c:pt idx="470">
                  <c:v>45</c:v>
                </c:pt>
                <c:pt idx="471">
                  <c:v>45</c:v>
                </c:pt>
                <c:pt idx="472">
                  <c:v>44</c:v>
                </c:pt>
                <c:pt idx="473">
                  <c:v>44</c:v>
                </c:pt>
                <c:pt idx="474">
                  <c:v>43</c:v>
                </c:pt>
                <c:pt idx="475">
                  <c:v>43</c:v>
                </c:pt>
                <c:pt idx="476">
                  <c:v>43</c:v>
                </c:pt>
                <c:pt idx="477">
                  <c:v>42</c:v>
                </c:pt>
                <c:pt idx="478">
                  <c:v>41</c:v>
                </c:pt>
                <c:pt idx="479">
                  <c:v>41</c:v>
                </c:pt>
                <c:pt idx="480">
                  <c:v>40</c:v>
                </c:pt>
                <c:pt idx="481">
                  <c:v>40</c:v>
                </c:pt>
                <c:pt idx="482">
                  <c:v>39</c:v>
                </c:pt>
                <c:pt idx="483">
                  <c:v>39</c:v>
                </c:pt>
                <c:pt idx="484">
                  <c:v>38</c:v>
                </c:pt>
                <c:pt idx="485">
                  <c:v>37</c:v>
                </c:pt>
                <c:pt idx="486">
                  <c:v>37</c:v>
                </c:pt>
                <c:pt idx="487">
                  <c:v>36</c:v>
                </c:pt>
                <c:pt idx="488">
                  <c:v>36</c:v>
                </c:pt>
                <c:pt idx="489">
                  <c:v>35</c:v>
                </c:pt>
                <c:pt idx="490">
                  <c:v>35</c:v>
                </c:pt>
                <c:pt idx="491">
                  <c:v>34</c:v>
                </c:pt>
                <c:pt idx="492">
                  <c:v>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4AA-4D32-96CE-235C2F3D8627}"/>
            </c:ext>
          </c:extLst>
        </c:ser>
        <c:ser>
          <c:idx val="2"/>
          <c:order val="1"/>
          <c:spPr>
            <a:ln>
              <a:noFill/>
            </a:ln>
          </c:spPr>
          <c:xVal>
            <c:numRef>
              <c:f>SFR!$F$19:$F$72</c:f>
              <c:numCache>
                <c:formatCode>General</c:formatCode>
                <c:ptCount val="54"/>
                <c:pt idx="0">
                  <c:v>82</c:v>
                </c:pt>
                <c:pt idx="1">
                  <c:v>82</c:v>
                </c:pt>
                <c:pt idx="2">
                  <c:v>82</c:v>
                </c:pt>
                <c:pt idx="3">
                  <c:v>83</c:v>
                </c:pt>
                <c:pt idx="4">
                  <c:v>83</c:v>
                </c:pt>
                <c:pt idx="5">
                  <c:v>84</c:v>
                </c:pt>
                <c:pt idx="6">
                  <c:v>84</c:v>
                </c:pt>
                <c:pt idx="7">
                  <c:v>84</c:v>
                </c:pt>
                <c:pt idx="8">
                  <c:v>83</c:v>
                </c:pt>
                <c:pt idx="9">
                  <c:v>83</c:v>
                </c:pt>
                <c:pt idx="10">
                  <c:v>84</c:v>
                </c:pt>
                <c:pt idx="11">
                  <c:v>84</c:v>
                </c:pt>
                <c:pt idx="12">
                  <c:v>85</c:v>
                </c:pt>
                <c:pt idx="13">
                  <c:v>85</c:v>
                </c:pt>
                <c:pt idx="14">
                  <c:v>85</c:v>
                </c:pt>
                <c:pt idx="15">
                  <c:v>85</c:v>
                </c:pt>
                <c:pt idx="16">
                  <c:v>85</c:v>
                </c:pt>
                <c:pt idx="17">
                  <c:v>84</c:v>
                </c:pt>
                <c:pt idx="18">
                  <c:v>84</c:v>
                </c:pt>
                <c:pt idx="19">
                  <c:v>84</c:v>
                </c:pt>
                <c:pt idx="20">
                  <c:v>83</c:v>
                </c:pt>
                <c:pt idx="21">
                  <c:v>82</c:v>
                </c:pt>
                <c:pt idx="22">
                  <c:v>82</c:v>
                </c:pt>
                <c:pt idx="23">
                  <c:v>82</c:v>
                </c:pt>
                <c:pt idx="24">
                  <c:v>82</c:v>
                </c:pt>
                <c:pt idx="25">
                  <c:v>82</c:v>
                </c:pt>
                <c:pt idx="26">
                  <c:v>82</c:v>
                </c:pt>
                <c:pt idx="27">
                  <c:v>81</c:v>
                </c:pt>
                <c:pt idx="28">
                  <c:v>81</c:v>
                </c:pt>
                <c:pt idx="29">
                  <c:v>81</c:v>
                </c:pt>
                <c:pt idx="30">
                  <c:v>80</c:v>
                </c:pt>
                <c:pt idx="31">
                  <c:v>80</c:v>
                </c:pt>
                <c:pt idx="32">
                  <c:v>81</c:v>
                </c:pt>
                <c:pt idx="33">
                  <c:v>81</c:v>
                </c:pt>
                <c:pt idx="34">
                  <c:v>82</c:v>
                </c:pt>
                <c:pt idx="35">
                  <c:v>82</c:v>
                </c:pt>
                <c:pt idx="36">
                  <c:v>83</c:v>
                </c:pt>
                <c:pt idx="37">
                  <c:v>84</c:v>
                </c:pt>
                <c:pt idx="38">
                  <c:v>84</c:v>
                </c:pt>
                <c:pt idx="39">
                  <c:v>85</c:v>
                </c:pt>
                <c:pt idx="40">
                  <c:v>85</c:v>
                </c:pt>
                <c:pt idx="41">
                  <c:v>85</c:v>
                </c:pt>
                <c:pt idx="42">
                  <c:v>85</c:v>
                </c:pt>
                <c:pt idx="43">
                  <c:v>86</c:v>
                </c:pt>
                <c:pt idx="44">
                  <c:v>86</c:v>
                </c:pt>
                <c:pt idx="45">
                  <c:v>87</c:v>
                </c:pt>
                <c:pt idx="46">
                  <c:v>87</c:v>
                </c:pt>
                <c:pt idx="47">
                  <c:v>87</c:v>
                </c:pt>
                <c:pt idx="48">
                  <c:v>87</c:v>
                </c:pt>
                <c:pt idx="49">
                  <c:v>86</c:v>
                </c:pt>
                <c:pt idx="50">
                  <c:v>86</c:v>
                </c:pt>
                <c:pt idx="51">
                  <c:v>86</c:v>
                </c:pt>
                <c:pt idx="52">
                  <c:v>87</c:v>
                </c:pt>
                <c:pt idx="53">
                  <c:v>87</c:v>
                </c:pt>
              </c:numCache>
            </c:numRef>
          </c:xVal>
          <c:yVal>
            <c:numRef>
              <c:f>SFR!$G$19:$G$72</c:f>
              <c:numCache>
                <c:formatCode>General</c:formatCode>
                <c:ptCount val="54"/>
                <c:pt idx="0">
                  <c:v>159</c:v>
                </c:pt>
                <c:pt idx="1">
                  <c:v>158</c:v>
                </c:pt>
                <c:pt idx="2">
                  <c:v>157</c:v>
                </c:pt>
                <c:pt idx="3">
                  <c:v>157</c:v>
                </c:pt>
                <c:pt idx="4">
                  <c:v>156</c:v>
                </c:pt>
                <c:pt idx="5">
                  <c:v>156</c:v>
                </c:pt>
                <c:pt idx="6">
                  <c:v>155</c:v>
                </c:pt>
                <c:pt idx="7">
                  <c:v>154</c:v>
                </c:pt>
                <c:pt idx="8">
                  <c:v>154</c:v>
                </c:pt>
                <c:pt idx="9">
                  <c:v>153</c:v>
                </c:pt>
                <c:pt idx="10">
                  <c:v>153</c:v>
                </c:pt>
                <c:pt idx="11">
                  <c:v>152</c:v>
                </c:pt>
                <c:pt idx="12">
                  <c:v>151</c:v>
                </c:pt>
                <c:pt idx="13">
                  <c:v>150</c:v>
                </c:pt>
                <c:pt idx="14">
                  <c:v>149</c:v>
                </c:pt>
                <c:pt idx="15">
                  <c:v>148</c:v>
                </c:pt>
                <c:pt idx="16">
                  <c:v>147</c:v>
                </c:pt>
                <c:pt idx="17">
                  <c:v>147</c:v>
                </c:pt>
                <c:pt idx="18">
                  <c:v>146</c:v>
                </c:pt>
                <c:pt idx="19">
                  <c:v>145</c:v>
                </c:pt>
                <c:pt idx="20">
                  <c:v>145</c:v>
                </c:pt>
                <c:pt idx="21">
                  <c:v>145</c:v>
                </c:pt>
                <c:pt idx="22">
                  <c:v>144</c:v>
                </c:pt>
                <c:pt idx="23">
                  <c:v>143</c:v>
                </c:pt>
                <c:pt idx="24">
                  <c:v>142</c:v>
                </c:pt>
                <c:pt idx="25">
                  <c:v>141</c:v>
                </c:pt>
                <c:pt idx="26">
                  <c:v>140</c:v>
                </c:pt>
                <c:pt idx="27">
                  <c:v>140</c:v>
                </c:pt>
                <c:pt idx="28">
                  <c:v>139</c:v>
                </c:pt>
                <c:pt idx="29">
                  <c:v>138</c:v>
                </c:pt>
                <c:pt idx="30">
                  <c:v>137</c:v>
                </c:pt>
                <c:pt idx="31">
                  <c:v>136</c:v>
                </c:pt>
                <c:pt idx="32">
                  <c:v>136</c:v>
                </c:pt>
                <c:pt idx="33">
                  <c:v>135</c:v>
                </c:pt>
                <c:pt idx="34">
                  <c:v>135</c:v>
                </c:pt>
                <c:pt idx="35">
                  <c:v>134</c:v>
                </c:pt>
                <c:pt idx="36">
                  <c:v>133</c:v>
                </c:pt>
                <c:pt idx="37">
                  <c:v>133</c:v>
                </c:pt>
                <c:pt idx="38">
                  <c:v>132</c:v>
                </c:pt>
                <c:pt idx="39">
                  <c:v>132</c:v>
                </c:pt>
                <c:pt idx="40">
                  <c:v>131</c:v>
                </c:pt>
                <c:pt idx="41">
                  <c:v>130</c:v>
                </c:pt>
                <c:pt idx="42">
                  <c:v>129</c:v>
                </c:pt>
                <c:pt idx="43">
                  <c:v>129</c:v>
                </c:pt>
                <c:pt idx="44">
                  <c:v>128</c:v>
                </c:pt>
                <c:pt idx="45">
                  <c:v>128</c:v>
                </c:pt>
                <c:pt idx="46">
                  <c:v>127</c:v>
                </c:pt>
                <c:pt idx="47">
                  <c:v>126</c:v>
                </c:pt>
                <c:pt idx="48">
                  <c:v>125</c:v>
                </c:pt>
                <c:pt idx="49">
                  <c:v>125</c:v>
                </c:pt>
                <c:pt idx="50">
                  <c:v>124</c:v>
                </c:pt>
                <c:pt idx="51">
                  <c:v>123</c:v>
                </c:pt>
                <c:pt idx="52">
                  <c:v>123</c:v>
                </c:pt>
                <c:pt idx="53">
                  <c:v>122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34AA-4D32-96CE-235C2F3D8627}"/>
            </c:ext>
          </c:extLst>
        </c:ser>
        <c:ser>
          <c:idx val="3"/>
          <c:order val="2"/>
          <c:spPr>
            <a:ln w="19050" cap="rnd">
              <a:noFill/>
              <a:round/>
            </a:ln>
            <a:effectLst/>
          </c:spPr>
          <c:xVal>
            <c:numRef>
              <c:f>SFR!$F$73:$F$105</c:f>
              <c:numCache>
                <c:formatCode>General</c:formatCode>
                <c:ptCount val="33"/>
                <c:pt idx="0">
                  <c:v>110</c:v>
                </c:pt>
                <c:pt idx="1">
                  <c:v>109</c:v>
                </c:pt>
                <c:pt idx="2">
                  <c:v>109</c:v>
                </c:pt>
                <c:pt idx="3">
                  <c:v>108</c:v>
                </c:pt>
                <c:pt idx="4">
                  <c:v>107</c:v>
                </c:pt>
                <c:pt idx="5">
                  <c:v>106</c:v>
                </c:pt>
                <c:pt idx="6">
                  <c:v>106</c:v>
                </c:pt>
                <c:pt idx="7">
                  <c:v>105</c:v>
                </c:pt>
                <c:pt idx="8">
                  <c:v>104</c:v>
                </c:pt>
                <c:pt idx="9">
                  <c:v>104</c:v>
                </c:pt>
                <c:pt idx="10">
                  <c:v>103</c:v>
                </c:pt>
                <c:pt idx="11">
                  <c:v>103</c:v>
                </c:pt>
                <c:pt idx="12">
                  <c:v>102</c:v>
                </c:pt>
                <c:pt idx="13">
                  <c:v>101</c:v>
                </c:pt>
                <c:pt idx="14">
                  <c:v>100</c:v>
                </c:pt>
                <c:pt idx="15">
                  <c:v>100</c:v>
                </c:pt>
                <c:pt idx="16">
                  <c:v>99</c:v>
                </c:pt>
                <c:pt idx="17">
                  <c:v>99</c:v>
                </c:pt>
                <c:pt idx="18">
                  <c:v>98</c:v>
                </c:pt>
                <c:pt idx="19">
                  <c:v>97</c:v>
                </c:pt>
                <c:pt idx="20">
                  <c:v>96</c:v>
                </c:pt>
                <c:pt idx="21">
                  <c:v>96</c:v>
                </c:pt>
                <c:pt idx="22">
                  <c:v>95</c:v>
                </c:pt>
                <c:pt idx="23">
                  <c:v>95</c:v>
                </c:pt>
                <c:pt idx="24">
                  <c:v>94</c:v>
                </c:pt>
                <c:pt idx="25">
                  <c:v>94</c:v>
                </c:pt>
                <c:pt idx="26">
                  <c:v>93</c:v>
                </c:pt>
                <c:pt idx="27">
                  <c:v>92</c:v>
                </c:pt>
                <c:pt idx="28">
                  <c:v>91</c:v>
                </c:pt>
                <c:pt idx="29">
                  <c:v>90</c:v>
                </c:pt>
                <c:pt idx="30">
                  <c:v>89</c:v>
                </c:pt>
                <c:pt idx="31">
                  <c:v>88</c:v>
                </c:pt>
                <c:pt idx="32">
                  <c:v>87</c:v>
                </c:pt>
              </c:numCache>
            </c:numRef>
          </c:xVal>
          <c:yVal>
            <c:numRef>
              <c:f>SFR!$G$73:$G$105</c:f>
              <c:numCache>
                <c:formatCode>General</c:formatCode>
                <c:ptCount val="33"/>
                <c:pt idx="0">
                  <c:v>120</c:v>
                </c:pt>
                <c:pt idx="1">
                  <c:v>120</c:v>
                </c:pt>
                <c:pt idx="2">
                  <c:v>121</c:v>
                </c:pt>
                <c:pt idx="3">
                  <c:v>121</c:v>
                </c:pt>
                <c:pt idx="4">
                  <c:v>121</c:v>
                </c:pt>
                <c:pt idx="5">
                  <c:v>121</c:v>
                </c:pt>
                <c:pt idx="6">
                  <c:v>122</c:v>
                </c:pt>
                <c:pt idx="7">
                  <c:v>122</c:v>
                </c:pt>
                <c:pt idx="8">
                  <c:v>122</c:v>
                </c:pt>
                <c:pt idx="9">
                  <c:v>121</c:v>
                </c:pt>
                <c:pt idx="10">
                  <c:v>121</c:v>
                </c:pt>
                <c:pt idx="11">
                  <c:v>122</c:v>
                </c:pt>
                <c:pt idx="12">
                  <c:v>122</c:v>
                </c:pt>
                <c:pt idx="13">
                  <c:v>121</c:v>
                </c:pt>
                <c:pt idx="14">
                  <c:v>121</c:v>
                </c:pt>
                <c:pt idx="15">
                  <c:v>122</c:v>
                </c:pt>
                <c:pt idx="16">
                  <c:v>122</c:v>
                </c:pt>
                <c:pt idx="17">
                  <c:v>123</c:v>
                </c:pt>
                <c:pt idx="18">
                  <c:v>123</c:v>
                </c:pt>
                <c:pt idx="19">
                  <c:v>123</c:v>
                </c:pt>
                <c:pt idx="20">
                  <c:v>123</c:v>
                </c:pt>
                <c:pt idx="21">
                  <c:v>122</c:v>
                </c:pt>
                <c:pt idx="22">
                  <c:v>122</c:v>
                </c:pt>
                <c:pt idx="23">
                  <c:v>121</c:v>
                </c:pt>
                <c:pt idx="24">
                  <c:v>121</c:v>
                </c:pt>
                <c:pt idx="25">
                  <c:v>122</c:v>
                </c:pt>
                <c:pt idx="26">
                  <c:v>122</c:v>
                </c:pt>
                <c:pt idx="27">
                  <c:v>122</c:v>
                </c:pt>
                <c:pt idx="28">
                  <c:v>122</c:v>
                </c:pt>
                <c:pt idx="29">
                  <c:v>122</c:v>
                </c:pt>
                <c:pt idx="30">
                  <c:v>122</c:v>
                </c:pt>
                <c:pt idx="31">
                  <c:v>122</c:v>
                </c:pt>
                <c:pt idx="32">
                  <c:v>122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34AA-4D32-96CE-235C2F3D8627}"/>
            </c:ext>
          </c:extLst>
        </c:ser>
        <c:ser>
          <c:idx val="4"/>
          <c:order val="3"/>
          <c:spPr>
            <a:ln w="19050" cap="rnd">
              <a:noFill/>
              <a:round/>
            </a:ln>
            <a:effectLst/>
          </c:spPr>
          <c:xVal>
            <c:numRef>
              <c:f>SFR!$F$106:$F$152</c:f>
              <c:numCache>
                <c:formatCode>General</c:formatCode>
                <c:ptCount val="47"/>
                <c:pt idx="0">
                  <c:v>101</c:v>
                </c:pt>
                <c:pt idx="1">
                  <c:v>100</c:v>
                </c:pt>
                <c:pt idx="2">
                  <c:v>100</c:v>
                </c:pt>
                <c:pt idx="3">
                  <c:v>99</c:v>
                </c:pt>
                <c:pt idx="4">
                  <c:v>99</c:v>
                </c:pt>
                <c:pt idx="5">
                  <c:v>99</c:v>
                </c:pt>
                <c:pt idx="6">
                  <c:v>99</c:v>
                </c:pt>
                <c:pt idx="7">
                  <c:v>98</c:v>
                </c:pt>
                <c:pt idx="8">
                  <c:v>98</c:v>
                </c:pt>
                <c:pt idx="9">
                  <c:v>97</c:v>
                </c:pt>
                <c:pt idx="10">
                  <c:v>96</c:v>
                </c:pt>
                <c:pt idx="11">
                  <c:v>96</c:v>
                </c:pt>
                <c:pt idx="12">
                  <c:v>95</c:v>
                </c:pt>
                <c:pt idx="13">
                  <c:v>95</c:v>
                </c:pt>
                <c:pt idx="14">
                  <c:v>94</c:v>
                </c:pt>
                <c:pt idx="15">
                  <c:v>94</c:v>
                </c:pt>
                <c:pt idx="16">
                  <c:v>94</c:v>
                </c:pt>
                <c:pt idx="17">
                  <c:v>93</c:v>
                </c:pt>
                <c:pt idx="18">
                  <c:v>93</c:v>
                </c:pt>
                <c:pt idx="19">
                  <c:v>92</c:v>
                </c:pt>
                <c:pt idx="20">
                  <c:v>92</c:v>
                </c:pt>
                <c:pt idx="21">
                  <c:v>92</c:v>
                </c:pt>
                <c:pt idx="22">
                  <c:v>91</c:v>
                </c:pt>
                <c:pt idx="23">
                  <c:v>91</c:v>
                </c:pt>
                <c:pt idx="24">
                  <c:v>90</c:v>
                </c:pt>
                <c:pt idx="25">
                  <c:v>90</c:v>
                </c:pt>
                <c:pt idx="26">
                  <c:v>89</c:v>
                </c:pt>
                <c:pt idx="27">
                  <c:v>89</c:v>
                </c:pt>
                <c:pt idx="28">
                  <c:v>88</c:v>
                </c:pt>
                <c:pt idx="29">
                  <c:v>87</c:v>
                </c:pt>
                <c:pt idx="30">
                  <c:v>86</c:v>
                </c:pt>
                <c:pt idx="31">
                  <c:v>86</c:v>
                </c:pt>
                <c:pt idx="32">
                  <c:v>85</c:v>
                </c:pt>
                <c:pt idx="33">
                  <c:v>84</c:v>
                </c:pt>
                <c:pt idx="34">
                  <c:v>84</c:v>
                </c:pt>
                <c:pt idx="35">
                  <c:v>83</c:v>
                </c:pt>
                <c:pt idx="36">
                  <c:v>83</c:v>
                </c:pt>
                <c:pt idx="37">
                  <c:v>82</c:v>
                </c:pt>
                <c:pt idx="38">
                  <c:v>82</c:v>
                </c:pt>
                <c:pt idx="39">
                  <c:v>81</c:v>
                </c:pt>
                <c:pt idx="40">
                  <c:v>81</c:v>
                </c:pt>
                <c:pt idx="41">
                  <c:v>80</c:v>
                </c:pt>
                <c:pt idx="42">
                  <c:v>79</c:v>
                </c:pt>
                <c:pt idx="43">
                  <c:v>78</c:v>
                </c:pt>
                <c:pt idx="44">
                  <c:v>77</c:v>
                </c:pt>
                <c:pt idx="45">
                  <c:v>77</c:v>
                </c:pt>
                <c:pt idx="46">
                  <c:v>76</c:v>
                </c:pt>
              </c:numCache>
            </c:numRef>
          </c:xVal>
          <c:yVal>
            <c:numRef>
              <c:f>SFR!$G$106:$G$152</c:f>
              <c:numCache>
                <c:formatCode>General</c:formatCode>
                <c:ptCount val="47"/>
                <c:pt idx="0">
                  <c:v>95</c:v>
                </c:pt>
                <c:pt idx="1">
                  <c:v>95</c:v>
                </c:pt>
                <c:pt idx="2">
                  <c:v>96</c:v>
                </c:pt>
                <c:pt idx="3">
                  <c:v>96</c:v>
                </c:pt>
                <c:pt idx="4">
                  <c:v>97</c:v>
                </c:pt>
                <c:pt idx="5">
                  <c:v>98</c:v>
                </c:pt>
                <c:pt idx="6">
                  <c:v>99</c:v>
                </c:pt>
                <c:pt idx="7">
                  <c:v>99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101</c:v>
                </c:pt>
                <c:pt idx="12">
                  <c:v>101</c:v>
                </c:pt>
                <c:pt idx="13">
                  <c:v>102</c:v>
                </c:pt>
                <c:pt idx="14">
                  <c:v>102</c:v>
                </c:pt>
                <c:pt idx="15">
                  <c:v>103</c:v>
                </c:pt>
                <c:pt idx="16">
                  <c:v>104</c:v>
                </c:pt>
                <c:pt idx="17">
                  <c:v>104</c:v>
                </c:pt>
                <c:pt idx="18">
                  <c:v>105</c:v>
                </c:pt>
                <c:pt idx="19">
                  <c:v>105</c:v>
                </c:pt>
                <c:pt idx="20">
                  <c:v>106</c:v>
                </c:pt>
                <c:pt idx="21">
                  <c:v>107</c:v>
                </c:pt>
                <c:pt idx="22">
                  <c:v>107</c:v>
                </c:pt>
                <c:pt idx="23">
                  <c:v>108</c:v>
                </c:pt>
                <c:pt idx="24">
                  <c:v>108</c:v>
                </c:pt>
                <c:pt idx="25">
                  <c:v>109</c:v>
                </c:pt>
                <c:pt idx="26">
                  <c:v>109</c:v>
                </c:pt>
                <c:pt idx="27">
                  <c:v>110</c:v>
                </c:pt>
                <c:pt idx="28">
                  <c:v>110</c:v>
                </c:pt>
                <c:pt idx="29">
                  <c:v>110</c:v>
                </c:pt>
                <c:pt idx="30">
                  <c:v>110</c:v>
                </c:pt>
                <c:pt idx="31">
                  <c:v>111</c:v>
                </c:pt>
                <c:pt idx="32">
                  <c:v>111</c:v>
                </c:pt>
                <c:pt idx="33">
                  <c:v>111</c:v>
                </c:pt>
                <c:pt idx="34">
                  <c:v>110</c:v>
                </c:pt>
                <c:pt idx="35">
                  <c:v>110</c:v>
                </c:pt>
                <c:pt idx="36">
                  <c:v>111</c:v>
                </c:pt>
                <c:pt idx="37">
                  <c:v>111</c:v>
                </c:pt>
                <c:pt idx="38">
                  <c:v>112</c:v>
                </c:pt>
                <c:pt idx="39">
                  <c:v>112</c:v>
                </c:pt>
                <c:pt idx="40">
                  <c:v>111</c:v>
                </c:pt>
                <c:pt idx="41">
                  <c:v>111</c:v>
                </c:pt>
                <c:pt idx="42">
                  <c:v>111</c:v>
                </c:pt>
                <c:pt idx="43">
                  <c:v>111</c:v>
                </c:pt>
                <c:pt idx="44">
                  <c:v>111</c:v>
                </c:pt>
                <c:pt idx="45">
                  <c:v>110</c:v>
                </c:pt>
                <c:pt idx="46">
                  <c:v>110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34AA-4D32-96CE-235C2F3D8627}"/>
            </c:ext>
          </c:extLst>
        </c:ser>
        <c:ser>
          <c:idx val="5"/>
          <c:order val="4"/>
          <c:spPr>
            <a:ln w="19050" cap="rnd">
              <a:solidFill>
                <a:schemeClr val="accent1"/>
              </a:solidFill>
              <a:round/>
            </a:ln>
            <a:effectLst/>
          </c:spPr>
          <c:xVal>
            <c:numRef>
              <c:f>SFR!$F$153:$F$179</c:f>
              <c:numCache>
                <c:formatCode>General</c:formatCode>
                <c:ptCount val="27"/>
                <c:pt idx="0">
                  <c:v>87</c:v>
                </c:pt>
                <c:pt idx="1">
                  <c:v>86</c:v>
                </c:pt>
                <c:pt idx="2">
                  <c:v>86</c:v>
                </c:pt>
                <c:pt idx="3">
                  <c:v>86</c:v>
                </c:pt>
                <c:pt idx="4">
                  <c:v>86</c:v>
                </c:pt>
                <c:pt idx="5">
                  <c:v>85</c:v>
                </c:pt>
                <c:pt idx="6">
                  <c:v>84</c:v>
                </c:pt>
                <c:pt idx="7">
                  <c:v>83</c:v>
                </c:pt>
                <c:pt idx="8">
                  <c:v>84</c:v>
                </c:pt>
                <c:pt idx="9">
                  <c:v>84</c:v>
                </c:pt>
                <c:pt idx="10">
                  <c:v>84</c:v>
                </c:pt>
                <c:pt idx="11">
                  <c:v>85</c:v>
                </c:pt>
                <c:pt idx="12">
                  <c:v>85</c:v>
                </c:pt>
                <c:pt idx="13">
                  <c:v>84</c:v>
                </c:pt>
                <c:pt idx="14">
                  <c:v>83</c:v>
                </c:pt>
                <c:pt idx="15">
                  <c:v>82</c:v>
                </c:pt>
                <c:pt idx="16">
                  <c:v>81</c:v>
                </c:pt>
                <c:pt idx="17">
                  <c:v>80</c:v>
                </c:pt>
                <c:pt idx="18">
                  <c:v>79</c:v>
                </c:pt>
                <c:pt idx="19">
                  <c:v>79</c:v>
                </c:pt>
                <c:pt idx="20">
                  <c:v>78</c:v>
                </c:pt>
                <c:pt idx="21">
                  <c:v>78</c:v>
                </c:pt>
                <c:pt idx="22">
                  <c:v>77</c:v>
                </c:pt>
                <c:pt idx="23">
                  <c:v>77</c:v>
                </c:pt>
                <c:pt idx="24">
                  <c:v>76</c:v>
                </c:pt>
                <c:pt idx="25">
                  <c:v>76</c:v>
                </c:pt>
                <c:pt idx="26">
                  <c:v>76</c:v>
                </c:pt>
              </c:numCache>
            </c:numRef>
          </c:xVal>
          <c:yVal>
            <c:numRef>
              <c:f>SFR!$G$153:$G$179</c:f>
              <c:numCache>
                <c:formatCode>General</c:formatCode>
                <c:ptCount val="27"/>
                <c:pt idx="0">
                  <c:v>122</c:v>
                </c:pt>
                <c:pt idx="1">
                  <c:v>122</c:v>
                </c:pt>
                <c:pt idx="2">
                  <c:v>121</c:v>
                </c:pt>
                <c:pt idx="3">
                  <c:v>120</c:v>
                </c:pt>
                <c:pt idx="4">
                  <c:v>119</c:v>
                </c:pt>
                <c:pt idx="5">
                  <c:v>119</c:v>
                </c:pt>
                <c:pt idx="6">
                  <c:v>119</c:v>
                </c:pt>
                <c:pt idx="7">
                  <c:v>119</c:v>
                </c:pt>
                <c:pt idx="8">
                  <c:v>119</c:v>
                </c:pt>
                <c:pt idx="9">
                  <c:v>118</c:v>
                </c:pt>
                <c:pt idx="10">
                  <c:v>117</c:v>
                </c:pt>
                <c:pt idx="11">
                  <c:v>117</c:v>
                </c:pt>
                <c:pt idx="12">
                  <c:v>116</c:v>
                </c:pt>
                <c:pt idx="13">
                  <c:v>116</c:v>
                </c:pt>
                <c:pt idx="14">
                  <c:v>116</c:v>
                </c:pt>
                <c:pt idx="15">
                  <c:v>116</c:v>
                </c:pt>
                <c:pt idx="16">
                  <c:v>116</c:v>
                </c:pt>
                <c:pt idx="17">
                  <c:v>116</c:v>
                </c:pt>
                <c:pt idx="18">
                  <c:v>116</c:v>
                </c:pt>
                <c:pt idx="19">
                  <c:v>115</c:v>
                </c:pt>
                <c:pt idx="20">
                  <c:v>115</c:v>
                </c:pt>
                <c:pt idx="21">
                  <c:v>114</c:v>
                </c:pt>
                <c:pt idx="22">
                  <c:v>113</c:v>
                </c:pt>
                <c:pt idx="23">
                  <c:v>112</c:v>
                </c:pt>
                <c:pt idx="24">
                  <c:v>112</c:v>
                </c:pt>
                <c:pt idx="25">
                  <c:v>111</c:v>
                </c:pt>
                <c:pt idx="26">
                  <c:v>110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34AA-4D32-96CE-235C2F3D8627}"/>
            </c:ext>
          </c:extLst>
        </c:ser>
        <c:ser>
          <c:idx val="0"/>
          <c:order val="5"/>
          <c:spPr>
            <a:ln w="19050" cap="rnd">
              <a:noFill/>
              <a:round/>
            </a:ln>
            <a:effectLst/>
          </c:spPr>
          <c:marker>
            <c:symbol val="square"/>
            <c:size val="2"/>
            <c:spPr>
              <a:solidFill>
                <a:schemeClr val="tx1"/>
              </a:solidFill>
              <a:ln w="9525">
                <a:noFill/>
              </a:ln>
              <a:effectLst/>
            </c:spPr>
          </c:marker>
          <c:xVal>
            <c:numRef>
              <c:f>SFR!$BG$19:$BG$1457</c:f>
              <c:numCache>
                <c:formatCode>General</c:formatCode>
                <c:ptCount val="1439"/>
                <c:pt idx="0">
                  <c:v>110</c:v>
                </c:pt>
                <c:pt idx="1">
                  <c:v>110</c:v>
                </c:pt>
                <c:pt idx="2">
                  <c:v>110</c:v>
                </c:pt>
                <c:pt idx="3">
                  <c:v>109</c:v>
                </c:pt>
                <c:pt idx="4">
                  <c:v>109</c:v>
                </c:pt>
                <c:pt idx="5">
                  <c:v>110</c:v>
                </c:pt>
                <c:pt idx="6">
                  <c:v>110</c:v>
                </c:pt>
                <c:pt idx="7">
                  <c:v>110</c:v>
                </c:pt>
                <c:pt idx="8">
                  <c:v>110</c:v>
                </c:pt>
                <c:pt idx="9">
                  <c:v>82</c:v>
                </c:pt>
                <c:pt idx="10">
                  <c:v>82</c:v>
                </c:pt>
                <c:pt idx="11">
                  <c:v>82</c:v>
                </c:pt>
                <c:pt idx="12">
                  <c:v>83</c:v>
                </c:pt>
                <c:pt idx="13">
                  <c:v>83</c:v>
                </c:pt>
                <c:pt idx="14">
                  <c:v>84</c:v>
                </c:pt>
                <c:pt idx="15">
                  <c:v>84</c:v>
                </c:pt>
                <c:pt idx="16">
                  <c:v>84</c:v>
                </c:pt>
                <c:pt idx="17">
                  <c:v>83</c:v>
                </c:pt>
                <c:pt idx="18">
                  <c:v>83</c:v>
                </c:pt>
                <c:pt idx="19">
                  <c:v>84</c:v>
                </c:pt>
                <c:pt idx="20">
                  <c:v>84</c:v>
                </c:pt>
                <c:pt idx="21">
                  <c:v>85</c:v>
                </c:pt>
                <c:pt idx="22">
                  <c:v>85</c:v>
                </c:pt>
                <c:pt idx="23">
                  <c:v>85</c:v>
                </c:pt>
                <c:pt idx="24">
                  <c:v>85</c:v>
                </c:pt>
                <c:pt idx="25">
                  <c:v>85</c:v>
                </c:pt>
                <c:pt idx="26">
                  <c:v>84</c:v>
                </c:pt>
                <c:pt idx="27">
                  <c:v>84</c:v>
                </c:pt>
                <c:pt idx="28">
                  <c:v>84</c:v>
                </c:pt>
                <c:pt idx="29">
                  <c:v>83</c:v>
                </c:pt>
                <c:pt idx="30">
                  <c:v>82</c:v>
                </c:pt>
                <c:pt idx="31">
                  <c:v>82</c:v>
                </c:pt>
                <c:pt idx="32">
                  <c:v>82</c:v>
                </c:pt>
                <c:pt idx="33">
                  <c:v>82</c:v>
                </c:pt>
                <c:pt idx="34">
                  <c:v>82</c:v>
                </c:pt>
                <c:pt idx="35">
                  <c:v>82</c:v>
                </c:pt>
                <c:pt idx="36">
                  <c:v>81</c:v>
                </c:pt>
                <c:pt idx="37">
                  <c:v>81</c:v>
                </c:pt>
                <c:pt idx="38">
                  <c:v>81</c:v>
                </c:pt>
                <c:pt idx="39">
                  <c:v>80</c:v>
                </c:pt>
                <c:pt idx="40">
                  <c:v>80</c:v>
                </c:pt>
                <c:pt idx="41">
                  <c:v>81</c:v>
                </c:pt>
                <c:pt idx="42">
                  <c:v>81</c:v>
                </c:pt>
                <c:pt idx="43">
                  <c:v>82</c:v>
                </c:pt>
                <c:pt idx="44">
                  <c:v>82</c:v>
                </c:pt>
                <c:pt idx="45">
                  <c:v>83</c:v>
                </c:pt>
                <c:pt idx="46">
                  <c:v>84</c:v>
                </c:pt>
                <c:pt idx="47">
                  <c:v>84</c:v>
                </c:pt>
                <c:pt idx="48">
                  <c:v>85</c:v>
                </c:pt>
                <c:pt idx="49">
                  <c:v>85</c:v>
                </c:pt>
                <c:pt idx="50">
                  <c:v>85</c:v>
                </c:pt>
                <c:pt idx="51">
                  <c:v>85</c:v>
                </c:pt>
                <c:pt idx="52">
                  <c:v>86</c:v>
                </c:pt>
                <c:pt idx="53">
                  <c:v>86</c:v>
                </c:pt>
                <c:pt idx="54">
                  <c:v>87</c:v>
                </c:pt>
                <c:pt idx="55">
                  <c:v>87</c:v>
                </c:pt>
                <c:pt idx="56">
                  <c:v>87</c:v>
                </c:pt>
                <c:pt idx="57">
                  <c:v>87</c:v>
                </c:pt>
                <c:pt idx="58">
                  <c:v>86</c:v>
                </c:pt>
                <c:pt idx="59">
                  <c:v>86</c:v>
                </c:pt>
                <c:pt idx="60">
                  <c:v>86</c:v>
                </c:pt>
                <c:pt idx="61">
                  <c:v>87</c:v>
                </c:pt>
                <c:pt idx="62">
                  <c:v>87</c:v>
                </c:pt>
                <c:pt idx="63">
                  <c:v>110</c:v>
                </c:pt>
                <c:pt idx="64">
                  <c:v>109</c:v>
                </c:pt>
                <c:pt idx="65">
                  <c:v>109</c:v>
                </c:pt>
                <c:pt idx="66">
                  <c:v>108</c:v>
                </c:pt>
                <c:pt idx="67">
                  <c:v>107</c:v>
                </c:pt>
                <c:pt idx="68">
                  <c:v>106</c:v>
                </c:pt>
                <c:pt idx="69">
                  <c:v>106</c:v>
                </c:pt>
                <c:pt idx="70">
                  <c:v>105</c:v>
                </c:pt>
                <c:pt idx="71">
                  <c:v>104</c:v>
                </c:pt>
                <c:pt idx="72">
                  <c:v>104</c:v>
                </c:pt>
                <c:pt idx="73">
                  <c:v>103</c:v>
                </c:pt>
                <c:pt idx="74">
                  <c:v>103</c:v>
                </c:pt>
                <c:pt idx="75">
                  <c:v>102</c:v>
                </c:pt>
                <c:pt idx="76">
                  <c:v>101</c:v>
                </c:pt>
                <c:pt idx="77">
                  <c:v>100</c:v>
                </c:pt>
                <c:pt idx="78">
                  <c:v>100</c:v>
                </c:pt>
                <c:pt idx="79">
                  <c:v>99</c:v>
                </c:pt>
                <c:pt idx="80">
                  <c:v>99</c:v>
                </c:pt>
                <c:pt idx="81">
                  <c:v>98</c:v>
                </c:pt>
                <c:pt idx="82">
                  <c:v>97</c:v>
                </c:pt>
                <c:pt idx="83">
                  <c:v>96</c:v>
                </c:pt>
                <c:pt idx="84">
                  <c:v>96</c:v>
                </c:pt>
                <c:pt idx="85">
                  <c:v>95</c:v>
                </c:pt>
                <c:pt idx="86">
                  <c:v>95</c:v>
                </c:pt>
                <c:pt idx="87">
                  <c:v>94</c:v>
                </c:pt>
                <c:pt idx="88">
                  <c:v>94</c:v>
                </c:pt>
                <c:pt idx="89">
                  <c:v>93</c:v>
                </c:pt>
                <c:pt idx="90">
                  <c:v>92</c:v>
                </c:pt>
                <c:pt idx="91">
                  <c:v>91</c:v>
                </c:pt>
                <c:pt idx="92">
                  <c:v>90</c:v>
                </c:pt>
                <c:pt idx="93">
                  <c:v>89</c:v>
                </c:pt>
                <c:pt idx="94">
                  <c:v>88</c:v>
                </c:pt>
                <c:pt idx="95">
                  <c:v>87</c:v>
                </c:pt>
                <c:pt idx="96">
                  <c:v>101</c:v>
                </c:pt>
                <c:pt idx="97">
                  <c:v>100</c:v>
                </c:pt>
                <c:pt idx="98">
                  <c:v>100</c:v>
                </c:pt>
                <c:pt idx="99">
                  <c:v>99</c:v>
                </c:pt>
                <c:pt idx="100">
                  <c:v>99</c:v>
                </c:pt>
                <c:pt idx="101">
                  <c:v>99</c:v>
                </c:pt>
                <c:pt idx="102">
                  <c:v>99</c:v>
                </c:pt>
                <c:pt idx="103">
                  <c:v>98</c:v>
                </c:pt>
                <c:pt idx="104">
                  <c:v>98</c:v>
                </c:pt>
                <c:pt idx="105">
                  <c:v>97</c:v>
                </c:pt>
                <c:pt idx="106">
                  <c:v>96</c:v>
                </c:pt>
                <c:pt idx="107">
                  <c:v>96</c:v>
                </c:pt>
                <c:pt idx="108">
                  <c:v>95</c:v>
                </c:pt>
                <c:pt idx="109">
                  <c:v>95</c:v>
                </c:pt>
                <c:pt idx="110">
                  <c:v>94</c:v>
                </c:pt>
                <c:pt idx="111">
                  <c:v>94</c:v>
                </c:pt>
                <c:pt idx="112">
                  <c:v>94</c:v>
                </c:pt>
                <c:pt idx="113">
                  <c:v>93</c:v>
                </c:pt>
                <c:pt idx="114">
                  <c:v>93</c:v>
                </c:pt>
                <c:pt idx="115">
                  <c:v>92</c:v>
                </c:pt>
                <c:pt idx="116">
                  <c:v>92</c:v>
                </c:pt>
                <c:pt idx="117">
                  <c:v>92</c:v>
                </c:pt>
                <c:pt idx="118">
                  <c:v>91</c:v>
                </c:pt>
                <c:pt idx="119">
                  <c:v>91</c:v>
                </c:pt>
                <c:pt idx="120">
                  <c:v>90</c:v>
                </c:pt>
                <c:pt idx="121">
                  <c:v>90</c:v>
                </c:pt>
                <c:pt idx="122">
                  <c:v>89</c:v>
                </c:pt>
                <c:pt idx="123">
                  <c:v>89</c:v>
                </c:pt>
                <c:pt idx="124">
                  <c:v>88</c:v>
                </c:pt>
                <c:pt idx="125">
                  <c:v>87</c:v>
                </c:pt>
                <c:pt idx="126">
                  <c:v>86</c:v>
                </c:pt>
                <c:pt idx="127">
                  <c:v>86</c:v>
                </c:pt>
                <c:pt idx="128">
                  <c:v>85</c:v>
                </c:pt>
                <c:pt idx="129">
                  <c:v>84</c:v>
                </c:pt>
                <c:pt idx="130">
                  <c:v>84</c:v>
                </c:pt>
                <c:pt idx="131">
                  <c:v>83</c:v>
                </c:pt>
                <c:pt idx="132">
                  <c:v>83</c:v>
                </c:pt>
                <c:pt idx="133">
                  <c:v>82</c:v>
                </c:pt>
                <c:pt idx="134">
                  <c:v>82</c:v>
                </c:pt>
                <c:pt idx="135">
                  <c:v>81</c:v>
                </c:pt>
                <c:pt idx="136">
                  <c:v>81</c:v>
                </c:pt>
                <c:pt idx="137">
                  <c:v>80</c:v>
                </c:pt>
                <c:pt idx="138">
                  <c:v>79</c:v>
                </c:pt>
                <c:pt idx="139">
                  <c:v>78</c:v>
                </c:pt>
                <c:pt idx="140">
                  <c:v>77</c:v>
                </c:pt>
                <c:pt idx="141">
                  <c:v>77</c:v>
                </c:pt>
                <c:pt idx="142">
                  <c:v>76</c:v>
                </c:pt>
                <c:pt idx="143">
                  <c:v>87</c:v>
                </c:pt>
                <c:pt idx="144">
                  <c:v>86</c:v>
                </c:pt>
                <c:pt idx="145">
                  <c:v>86</c:v>
                </c:pt>
                <c:pt idx="146">
                  <c:v>86</c:v>
                </c:pt>
                <c:pt idx="147">
                  <c:v>86</c:v>
                </c:pt>
                <c:pt idx="148">
                  <c:v>85</c:v>
                </c:pt>
                <c:pt idx="149">
                  <c:v>84</c:v>
                </c:pt>
                <c:pt idx="150">
                  <c:v>83</c:v>
                </c:pt>
                <c:pt idx="151">
                  <c:v>84</c:v>
                </c:pt>
                <c:pt idx="152">
                  <c:v>84</c:v>
                </c:pt>
                <c:pt idx="153">
                  <c:v>84</c:v>
                </c:pt>
                <c:pt idx="154">
                  <c:v>85</c:v>
                </c:pt>
                <c:pt idx="155">
                  <c:v>85</c:v>
                </c:pt>
                <c:pt idx="156">
                  <c:v>84</c:v>
                </c:pt>
                <c:pt idx="157">
                  <c:v>83</c:v>
                </c:pt>
                <c:pt idx="158">
                  <c:v>82</c:v>
                </c:pt>
                <c:pt idx="159">
                  <c:v>81</c:v>
                </c:pt>
                <c:pt idx="160">
                  <c:v>80</c:v>
                </c:pt>
                <c:pt idx="161">
                  <c:v>79</c:v>
                </c:pt>
                <c:pt idx="162">
                  <c:v>79</c:v>
                </c:pt>
                <c:pt idx="163">
                  <c:v>78</c:v>
                </c:pt>
                <c:pt idx="164">
                  <c:v>78</c:v>
                </c:pt>
                <c:pt idx="165">
                  <c:v>77</c:v>
                </c:pt>
                <c:pt idx="166">
                  <c:v>77</c:v>
                </c:pt>
                <c:pt idx="167">
                  <c:v>76</c:v>
                </c:pt>
                <c:pt idx="168">
                  <c:v>76</c:v>
                </c:pt>
                <c:pt idx="169">
                  <c:v>76</c:v>
                </c:pt>
                <c:pt idx="170">
                  <c:v>45</c:v>
                </c:pt>
                <c:pt idx="171">
                  <c:v>45</c:v>
                </c:pt>
                <c:pt idx="172">
                  <c:v>44</c:v>
                </c:pt>
                <c:pt idx="173">
                  <c:v>44</c:v>
                </c:pt>
                <c:pt idx="174">
                  <c:v>43</c:v>
                </c:pt>
                <c:pt idx="175">
                  <c:v>43</c:v>
                </c:pt>
                <c:pt idx="176">
                  <c:v>43</c:v>
                </c:pt>
                <c:pt idx="177">
                  <c:v>43</c:v>
                </c:pt>
                <c:pt idx="178">
                  <c:v>43</c:v>
                </c:pt>
                <c:pt idx="179">
                  <c:v>43</c:v>
                </c:pt>
                <c:pt idx="180">
                  <c:v>42</c:v>
                </c:pt>
                <c:pt idx="181">
                  <c:v>42</c:v>
                </c:pt>
                <c:pt idx="182">
                  <c:v>41</c:v>
                </c:pt>
                <c:pt idx="183">
                  <c:v>41</c:v>
                </c:pt>
                <c:pt idx="184">
                  <c:v>40</c:v>
                </c:pt>
                <c:pt idx="185">
                  <c:v>40</c:v>
                </c:pt>
                <c:pt idx="186">
                  <c:v>39</c:v>
                </c:pt>
                <c:pt idx="187">
                  <c:v>39</c:v>
                </c:pt>
                <c:pt idx="188">
                  <c:v>38</c:v>
                </c:pt>
                <c:pt idx="189">
                  <c:v>37</c:v>
                </c:pt>
                <c:pt idx="190">
                  <c:v>37</c:v>
                </c:pt>
                <c:pt idx="191">
                  <c:v>36</c:v>
                </c:pt>
                <c:pt idx="192">
                  <c:v>36</c:v>
                </c:pt>
                <c:pt idx="193">
                  <c:v>35</c:v>
                </c:pt>
                <c:pt idx="194">
                  <c:v>35</c:v>
                </c:pt>
                <c:pt idx="195">
                  <c:v>34</c:v>
                </c:pt>
                <c:pt idx="196">
                  <c:v>34</c:v>
                </c:pt>
                <c:pt idx="197">
                  <c:v>33</c:v>
                </c:pt>
                <c:pt idx="198">
                  <c:v>32</c:v>
                </c:pt>
                <c:pt idx="199">
                  <c:v>32</c:v>
                </c:pt>
                <c:pt idx="200">
                  <c:v>31</c:v>
                </c:pt>
                <c:pt idx="201">
                  <c:v>31</c:v>
                </c:pt>
                <c:pt idx="202">
                  <c:v>30</c:v>
                </c:pt>
                <c:pt idx="203">
                  <c:v>30</c:v>
                </c:pt>
                <c:pt idx="204">
                  <c:v>29</c:v>
                </c:pt>
                <c:pt idx="205">
                  <c:v>28</c:v>
                </c:pt>
                <c:pt idx="206">
                  <c:v>28</c:v>
                </c:pt>
                <c:pt idx="207">
                  <c:v>28</c:v>
                </c:pt>
                <c:pt idx="208">
                  <c:v>27</c:v>
                </c:pt>
                <c:pt idx="209">
                  <c:v>26</c:v>
                </c:pt>
                <c:pt idx="210">
                  <c:v>26</c:v>
                </c:pt>
                <c:pt idx="211">
                  <c:v>25</c:v>
                </c:pt>
                <c:pt idx="212">
                  <c:v>44</c:v>
                </c:pt>
                <c:pt idx="213">
                  <c:v>44</c:v>
                </c:pt>
                <c:pt idx="214">
                  <c:v>43</c:v>
                </c:pt>
                <c:pt idx="215">
                  <c:v>43</c:v>
                </c:pt>
                <c:pt idx="216">
                  <c:v>42</c:v>
                </c:pt>
                <c:pt idx="217">
                  <c:v>42</c:v>
                </c:pt>
                <c:pt idx="218">
                  <c:v>41</c:v>
                </c:pt>
                <c:pt idx="219">
                  <c:v>41</c:v>
                </c:pt>
                <c:pt idx="220">
                  <c:v>40</c:v>
                </c:pt>
                <c:pt idx="221">
                  <c:v>39</c:v>
                </c:pt>
                <c:pt idx="222">
                  <c:v>38</c:v>
                </c:pt>
                <c:pt idx="223">
                  <c:v>37</c:v>
                </c:pt>
                <c:pt idx="224">
                  <c:v>37</c:v>
                </c:pt>
                <c:pt idx="225">
                  <c:v>36</c:v>
                </c:pt>
                <c:pt idx="226">
                  <c:v>36</c:v>
                </c:pt>
                <c:pt idx="227">
                  <c:v>35</c:v>
                </c:pt>
                <c:pt idx="228">
                  <c:v>35</c:v>
                </c:pt>
                <c:pt idx="229">
                  <c:v>34</c:v>
                </c:pt>
                <c:pt idx="230">
                  <c:v>34</c:v>
                </c:pt>
                <c:pt idx="231">
                  <c:v>34</c:v>
                </c:pt>
                <c:pt idx="232">
                  <c:v>33</c:v>
                </c:pt>
                <c:pt idx="233">
                  <c:v>33</c:v>
                </c:pt>
                <c:pt idx="234">
                  <c:v>33</c:v>
                </c:pt>
                <c:pt idx="235">
                  <c:v>32</c:v>
                </c:pt>
                <c:pt idx="236">
                  <c:v>32</c:v>
                </c:pt>
                <c:pt idx="237">
                  <c:v>32</c:v>
                </c:pt>
                <c:pt idx="238">
                  <c:v>32</c:v>
                </c:pt>
                <c:pt idx="239">
                  <c:v>31</c:v>
                </c:pt>
                <c:pt idx="240">
                  <c:v>31</c:v>
                </c:pt>
                <c:pt idx="241">
                  <c:v>31</c:v>
                </c:pt>
                <c:pt idx="242">
                  <c:v>30</c:v>
                </c:pt>
                <c:pt idx="243">
                  <c:v>30</c:v>
                </c:pt>
                <c:pt idx="244">
                  <c:v>29</c:v>
                </c:pt>
                <c:pt idx="245">
                  <c:v>29</c:v>
                </c:pt>
                <c:pt idx="246">
                  <c:v>29</c:v>
                </c:pt>
                <c:pt idx="247">
                  <c:v>28</c:v>
                </c:pt>
                <c:pt idx="248">
                  <c:v>27</c:v>
                </c:pt>
                <c:pt idx="249">
                  <c:v>27</c:v>
                </c:pt>
                <c:pt idx="250">
                  <c:v>27</c:v>
                </c:pt>
                <c:pt idx="251">
                  <c:v>27</c:v>
                </c:pt>
                <c:pt idx="252">
                  <c:v>27</c:v>
                </c:pt>
                <c:pt idx="253">
                  <c:v>26</c:v>
                </c:pt>
                <c:pt idx="254">
                  <c:v>26</c:v>
                </c:pt>
                <c:pt idx="255">
                  <c:v>26</c:v>
                </c:pt>
                <c:pt idx="256">
                  <c:v>25</c:v>
                </c:pt>
                <c:pt idx="257">
                  <c:v>25</c:v>
                </c:pt>
                <c:pt idx="258">
                  <c:v>25</c:v>
                </c:pt>
                <c:pt idx="259">
                  <c:v>55</c:v>
                </c:pt>
                <c:pt idx="260">
                  <c:v>55</c:v>
                </c:pt>
                <c:pt idx="261">
                  <c:v>56</c:v>
                </c:pt>
                <c:pt idx="262">
                  <c:v>56</c:v>
                </c:pt>
                <c:pt idx="263">
                  <c:v>56</c:v>
                </c:pt>
                <c:pt idx="264">
                  <c:v>57</c:v>
                </c:pt>
                <c:pt idx="265">
                  <c:v>57</c:v>
                </c:pt>
                <c:pt idx="266">
                  <c:v>57</c:v>
                </c:pt>
                <c:pt idx="267">
                  <c:v>57</c:v>
                </c:pt>
                <c:pt idx="268">
                  <c:v>58</c:v>
                </c:pt>
                <c:pt idx="269">
                  <c:v>58</c:v>
                </c:pt>
                <c:pt idx="270">
                  <c:v>58</c:v>
                </c:pt>
                <c:pt idx="271">
                  <c:v>58</c:v>
                </c:pt>
                <c:pt idx="272">
                  <c:v>59</c:v>
                </c:pt>
                <c:pt idx="273">
                  <c:v>59</c:v>
                </c:pt>
                <c:pt idx="274">
                  <c:v>60</c:v>
                </c:pt>
                <c:pt idx="275">
                  <c:v>60</c:v>
                </c:pt>
                <c:pt idx="276">
                  <c:v>59</c:v>
                </c:pt>
                <c:pt idx="277">
                  <c:v>59</c:v>
                </c:pt>
                <c:pt idx="278">
                  <c:v>59</c:v>
                </c:pt>
                <c:pt idx="279">
                  <c:v>58</c:v>
                </c:pt>
                <c:pt idx="280">
                  <c:v>58</c:v>
                </c:pt>
                <c:pt idx="281">
                  <c:v>58</c:v>
                </c:pt>
                <c:pt idx="282">
                  <c:v>58</c:v>
                </c:pt>
                <c:pt idx="283">
                  <c:v>58</c:v>
                </c:pt>
                <c:pt idx="284">
                  <c:v>59</c:v>
                </c:pt>
                <c:pt idx="285">
                  <c:v>58</c:v>
                </c:pt>
                <c:pt idx="286">
                  <c:v>58</c:v>
                </c:pt>
                <c:pt idx="287">
                  <c:v>58</c:v>
                </c:pt>
                <c:pt idx="288">
                  <c:v>58</c:v>
                </c:pt>
                <c:pt idx="289">
                  <c:v>57</c:v>
                </c:pt>
                <c:pt idx="290">
                  <c:v>57</c:v>
                </c:pt>
                <c:pt idx="291">
                  <c:v>56</c:v>
                </c:pt>
                <c:pt idx="292">
                  <c:v>56</c:v>
                </c:pt>
                <c:pt idx="293">
                  <c:v>55</c:v>
                </c:pt>
                <c:pt idx="294">
                  <c:v>55</c:v>
                </c:pt>
                <c:pt idx="295">
                  <c:v>55</c:v>
                </c:pt>
                <c:pt idx="296">
                  <c:v>55</c:v>
                </c:pt>
                <c:pt idx="297">
                  <c:v>54</c:v>
                </c:pt>
                <c:pt idx="298">
                  <c:v>54</c:v>
                </c:pt>
                <c:pt idx="299">
                  <c:v>53</c:v>
                </c:pt>
                <c:pt idx="300">
                  <c:v>52</c:v>
                </c:pt>
                <c:pt idx="301">
                  <c:v>52</c:v>
                </c:pt>
                <c:pt idx="302">
                  <c:v>51</c:v>
                </c:pt>
                <c:pt idx="303">
                  <c:v>51</c:v>
                </c:pt>
                <c:pt idx="304">
                  <c:v>50</c:v>
                </c:pt>
                <c:pt idx="305">
                  <c:v>49</c:v>
                </c:pt>
                <c:pt idx="306">
                  <c:v>49</c:v>
                </c:pt>
                <c:pt idx="307">
                  <c:v>48</c:v>
                </c:pt>
                <c:pt idx="308">
                  <c:v>47</c:v>
                </c:pt>
                <c:pt idx="309">
                  <c:v>46</c:v>
                </c:pt>
                <c:pt idx="310">
                  <c:v>46</c:v>
                </c:pt>
                <c:pt idx="311">
                  <c:v>46</c:v>
                </c:pt>
                <c:pt idx="312">
                  <c:v>46</c:v>
                </c:pt>
                <c:pt idx="313">
                  <c:v>46</c:v>
                </c:pt>
                <c:pt idx="314">
                  <c:v>47</c:v>
                </c:pt>
                <c:pt idx="315">
                  <c:v>47</c:v>
                </c:pt>
                <c:pt idx="316">
                  <c:v>47</c:v>
                </c:pt>
                <c:pt idx="317">
                  <c:v>47</c:v>
                </c:pt>
                <c:pt idx="318">
                  <c:v>48</c:v>
                </c:pt>
                <c:pt idx="319">
                  <c:v>48</c:v>
                </c:pt>
                <c:pt idx="320">
                  <c:v>47</c:v>
                </c:pt>
                <c:pt idx="321">
                  <c:v>48</c:v>
                </c:pt>
                <c:pt idx="322">
                  <c:v>48</c:v>
                </c:pt>
                <c:pt idx="323">
                  <c:v>76</c:v>
                </c:pt>
                <c:pt idx="324">
                  <c:v>75</c:v>
                </c:pt>
                <c:pt idx="325">
                  <c:v>74</c:v>
                </c:pt>
                <c:pt idx="326">
                  <c:v>74</c:v>
                </c:pt>
                <c:pt idx="327">
                  <c:v>73</c:v>
                </c:pt>
                <c:pt idx="328">
                  <c:v>72</c:v>
                </c:pt>
                <c:pt idx="329">
                  <c:v>72</c:v>
                </c:pt>
                <c:pt idx="330">
                  <c:v>71</c:v>
                </c:pt>
                <c:pt idx="331">
                  <c:v>71</c:v>
                </c:pt>
                <c:pt idx="332">
                  <c:v>70</c:v>
                </c:pt>
                <c:pt idx="333">
                  <c:v>70</c:v>
                </c:pt>
                <c:pt idx="334">
                  <c:v>69</c:v>
                </c:pt>
                <c:pt idx="335">
                  <c:v>68</c:v>
                </c:pt>
                <c:pt idx="336">
                  <c:v>67</c:v>
                </c:pt>
                <c:pt idx="337">
                  <c:v>67</c:v>
                </c:pt>
                <c:pt idx="338">
                  <c:v>66</c:v>
                </c:pt>
                <c:pt idx="339">
                  <c:v>66</c:v>
                </c:pt>
                <c:pt idx="340">
                  <c:v>65</c:v>
                </c:pt>
                <c:pt idx="341">
                  <c:v>65</c:v>
                </c:pt>
                <c:pt idx="342">
                  <c:v>64</c:v>
                </c:pt>
                <c:pt idx="343">
                  <c:v>63</c:v>
                </c:pt>
                <c:pt idx="344">
                  <c:v>63</c:v>
                </c:pt>
                <c:pt idx="345">
                  <c:v>63</c:v>
                </c:pt>
                <c:pt idx="346">
                  <c:v>62</c:v>
                </c:pt>
                <c:pt idx="347">
                  <c:v>61</c:v>
                </c:pt>
                <c:pt idx="348">
                  <c:v>60</c:v>
                </c:pt>
                <c:pt idx="349">
                  <c:v>59</c:v>
                </c:pt>
                <c:pt idx="350">
                  <c:v>58</c:v>
                </c:pt>
                <c:pt idx="351">
                  <c:v>58</c:v>
                </c:pt>
                <c:pt idx="352">
                  <c:v>57</c:v>
                </c:pt>
                <c:pt idx="353">
                  <c:v>56</c:v>
                </c:pt>
                <c:pt idx="354">
                  <c:v>55</c:v>
                </c:pt>
                <c:pt idx="355">
                  <c:v>54</c:v>
                </c:pt>
                <c:pt idx="356">
                  <c:v>53</c:v>
                </c:pt>
                <c:pt idx="357">
                  <c:v>52</c:v>
                </c:pt>
                <c:pt idx="358">
                  <c:v>51</c:v>
                </c:pt>
                <c:pt idx="359">
                  <c:v>51</c:v>
                </c:pt>
                <c:pt idx="360">
                  <c:v>50</c:v>
                </c:pt>
                <c:pt idx="361">
                  <c:v>49</c:v>
                </c:pt>
                <c:pt idx="362">
                  <c:v>48</c:v>
                </c:pt>
                <c:pt idx="363">
                  <c:v>48</c:v>
                </c:pt>
                <c:pt idx="364">
                  <c:v>48</c:v>
                </c:pt>
                <c:pt idx="365">
                  <c:v>25</c:v>
                </c:pt>
                <c:pt idx="366">
                  <c:v>25</c:v>
                </c:pt>
                <c:pt idx="367">
                  <c:v>25</c:v>
                </c:pt>
                <c:pt idx="368">
                  <c:v>24</c:v>
                </c:pt>
                <c:pt idx="369">
                  <c:v>23</c:v>
                </c:pt>
                <c:pt idx="370">
                  <c:v>22</c:v>
                </c:pt>
                <c:pt idx="371">
                  <c:v>22</c:v>
                </c:pt>
                <c:pt idx="372">
                  <c:v>21</c:v>
                </c:pt>
                <c:pt idx="373">
                  <c:v>21</c:v>
                </c:pt>
                <c:pt idx="374">
                  <c:v>21</c:v>
                </c:pt>
                <c:pt idx="375">
                  <c:v>20</c:v>
                </c:pt>
                <c:pt idx="376">
                  <c:v>20</c:v>
                </c:pt>
                <c:pt idx="377">
                  <c:v>19</c:v>
                </c:pt>
                <c:pt idx="378">
                  <c:v>19</c:v>
                </c:pt>
                <c:pt idx="379">
                  <c:v>18</c:v>
                </c:pt>
                <c:pt idx="380">
                  <c:v>35</c:v>
                </c:pt>
                <c:pt idx="381">
                  <c:v>35</c:v>
                </c:pt>
                <c:pt idx="382">
                  <c:v>35</c:v>
                </c:pt>
                <c:pt idx="383">
                  <c:v>34</c:v>
                </c:pt>
                <c:pt idx="384">
                  <c:v>34</c:v>
                </c:pt>
                <c:pt idx="385">
                  <c:v>33</c:v>
                </c:pt>
                <c:pt idx="386">
                  <c:v>33</c:v>
                </c:pt>
                <c:pt idx="387">
                  <c:v>32</c:v>
                </c:pt>
                <c:pt idx="388">
                  <c:v>32</c:v>
                </c:pt>
                <c:pt idx="389">
                  <c:v>32</c:v>
                </c:pt>
                <c:pt idx="390">
                  <c:v>31</c:v>
                </c:pt>
                <c:pt idx="391">
                  <c:v>31</c:v>
                </c:pt>
                <c:pt idx="392">
                  <c:v>30</c:v>
                </c:pt>
                <c:pt idx="393">
                  <c:v>30</c:v>
                </c:pt>
                <c:pt idx="394">
                  <c:v>30</c:v>
                </c:pt>
                <c:pt idx="395">
                  <c:v>29</c:v>
                </c:pt>
                <c:pt idx="396">
                  <c:v>28</c:v>
                </c:pt>
                <c:pt idx="397">
                  <c:v>28</c:v>
                </c:pt>
                <c:pt idx="398">
                  <c:v>28</c:v>
                </c:pt>
                <c:pt idx="399">
                  <c:v>28</c:v>
                </c:pt>
                <c:pt idx="400">
                  <c:v>28</c:v>
                </c:pt>
                <c:pt idx="401">
                  <c:v>27</c:v>
                </c:pt>
                <c:pt idx="402">
                  <c:v>27</c:v>
                </c:pt>
                <c:pt idx="403">
                  <c:v>26</c:v>
                </c:pt>
                <c:pt idx="404">
                  <c:v>26</c:v>
                </c:pt>
                <c:pt idx="405">
                  <c:v>26</c:v>
                </c:pt>
                <c:pt idx="406">
                  <c:v>26</c:v>
                </c:pt>
                <c:pt idx="407">
                  <c:v>26</c:v>
                </c:pt>
                <c:pt idx="408">
                  <c:v>25</c:v>
                </c:pt>
                <c:pt idx="409">
                  <c:v>25</c:v>
                </c:pt>
                <c:pt idx="410">
                  <c:v>25</c:v>
                </c:pt>
                <c:pt idx="411">
                  <c:v>24</c:v>
                </c:pt>
                <c:pt idx="412">
                  <c:v>24</c:v>
                </c:pt>
                <c:pt idx="413">
                  <c:v>23</c:v>
                </c:pt>
                <c:pt idx="414">
                  <c:v>23</c:v>
                </c:pt>
                <c:pt idx="415">
                  <c:v>22</c:v>
                </c:pt>
                <c:pt idx="416">
                  <c:v>22</c:v>
                </c:pt>
                <c:pt idx="417">
                  <c:v>22</c:v>
                </c:pt>
                <c:pt idx="418">
                  <c:v>22</c:v>
                </c:pt>
                <c:pt idx="419">
                  <c:v>22</c:v>
                </c:pt>
                <c:pt idx="420">
                  <c:v>21</c:v>
                </c:pt>
                <c:pt idx="421">
                  <c:v>21</c:v>
                </c:pt>
                <c:pt idx="422">
                  <c:v>21</c:v>
                </c:pt>
                <c:pt idx="423">
                  <c:v>20</c:v>
                </c:pt>
                <c:pt idx="424">
                  <c:v>19</c:v>
                </c:pt>
                <c:pt idx="425">
                  <c:v>19</c:v>
                </c:pt>
                <c:pt idx="426">
                  <c:v>18</c:v>
                </c:pt>
                <c:pt idx="427">
                  <c:v>19</c:v>
                </c:pt>
                <c:pt idx="428">
                  <c:v>19</c:v>
                </c:pt>
                <c:pt idx="429">
                  <c:v>18</c:v>
                </c:pt>
                <c:pt idx="430">
                  <c:v>18</c:v>
                </c:pt>
                <c:pt idx="431">
                  <c:v>17</c:v>
                </c:pt>
                <c:pt idx="432">
                  <c:v>17</c:v>
                </c:pt>
                <c:pt idx="433">
                  <c:v>17</c:v>
                </c:pt>
                <c:pt idx="434">
                  <c:v>17</c:v>
                </c:pt>
                <c:pt idx="435">
                  <c:v>18</c:v>
                </c:pt>
                <c:pt idx="436">
                  <c:v>18</c:v>
                </c:pt>
                <c:pt idx="437">
                  <c:v>84</c:v>
                </c:pt>
                <c:pt idx="438">
                  <c:v>84</c:v>
                </c:pt>
                <c:pt idx="439">
                  <c:v>84</c:v>
                </c:pt>
                <c:pt idx="440">
                  <c:v>84</c:v>
                </c:pt>
                <c:pt idx="441">
                  <c:v>84</c:v>
                </c:pt>
                <c:pt idx="442">
                  <c:v>85</c:v>
                </c:pt>
                <c:pt idx="443">
                  <c:v>85</c:v>
                </c:pt>
                <c:pt idx="444">
                  <c:v>85</c:v>
                </c:pt>
                <c:pt idx="445">
                  <c:v>86</c:v>
                </c:pt>
                <c:pt idx="446">
                  <c:v>86</c:v>
                </c:pt>
                <c:pt idx="447">
                  <c:v>86</c:v>
                </c:pt>
                <c:pt idx="448">
                  <c:v>87</c:v>
                </c:pt>
                <c:pt idx="449">
                  <c:v>87</c:v>
                </c:pt>
                <c:pt idx="450">
                  <c:v>87</c:v>
                </c:pt>
                <c:pt idx="451">
                  <c:v>87</c:v>
                </c:pt>
                <c:pt idx="452">
                  <c:v>87</c:v>
                </c:pt>
                <c:pt idx="453">
                  <c:v>87</c:v>
                </c:pt>
                <c:pt idx="454">
                  <c:v>86</c:v>
                </c:pt>
                <c:pt idx="455">
                  <c:v>86</c:v>
                </c:pt>
                <c:pt idx="456">
                  <c:v>85</c:v>
                </c:pt>
                <c:pt idx="457">
                  <c:v>85</c:v>
                </c:pt>
                <c:pt idx="458">
                  <c:v>86</c:v>
                </c:pt>
                <c:pt idx="459">
                  <c:v>86</c:v>
                </c:pt>
                <c:pt idx="460">
                  <c:v>86</c:v>
                </c:pt>
                <c:pt idx="461">
                  <c:v>86</c:v>
                </c:pt>
                <c:pt idx="462">
                  <c:v>85</c:v>
                </c:pt>
                <c:pt idx="463">
                  <c:v>85</c:v>
                </c:pt>
                <c:pt idx="464">
                  <c:v>85</c:v>
                </c:pt>
                <c:pt idx="465">
                  <c:v>85</c:v>
                </c:pt>
                <c:pt idx="466">
                  <c:v>86</c:v>
                </c:pt>
                <c:pt idx="467">
                  <c:v>86</c:v>
                </c:pt>
                <c:pt idx="468">
                  <c:v>86</c:v>
                </c:pt>
                <c:pt idx="469">
                  <c:v>86</c:v>
                </c:pt>
                <c:pt idx="470">
                  <c:v>87</c:v>
                </c:pt>
                <c:pt idx="471">
                  <c:v>87</c:v>
                </c:pt>
                <c:pt idx="472">
                  <c:v>87</c:v>
                </c:pt>
                <c:pt idx="473">
                  <c:v>88</c:v>
                </c:pt>
                <c:pt idx="474">
                  <c:v>88</c:v>
                </c:pt>
                <c:pt idx="475">
                  <c:v>89</c:v>
                </c:pt>
                <c:pt idx="476">
                  <c:v>89</c:v>
                </c:pt>
                <c:pt idx="477">
                  <c:v>89</c:v>
                </c:pt>
                <c:pt idx="478">
                  <c:v>88</c:v>
                </c:pt>
                <c:pt idx="479">
                  <c:v>88</c:v>
                </c:pt>
                <c:pt idx="480">
                  <c:v>87</c:v>
                </c:pt>
                <c:pt idx="481">
                  <c:v>87</c:v>
                </c:pt>
                <c:pt idx="482">
                  <c:v>87</c:v>
                </c:pt>
                <c:pt idx="483">
                  <c:v>88</c:v>
                </c:pt>
                <c:pt idx="484">
                  <c:v>88</c:v>
                </c:pt>
                <c:pt idx="485">
                  <c:v>88</c:v>
                </c:pt>
                <c:pt idx="486">
                  <c:v>88</c:v>
                </c:pt>
                <c:pt idx="487">
                  <c:v>88</c:v>
                </c:pt>
                <c:pt idx="488">
                  <c:v>89</c:v>
                </c:pt>
                <c:pt idx="489">
                  <c:v>89</c:v>
                </c:pt>
                <c:pt idx="490">
                  <c:v>88</c:v>
                </c:pt>
                <c:pt idx="491">
                  <c:v>88</c:v>
                </c:pt>
                <c:pt idx="492">
                  <c:v>89</c:v>
                </c:pt>
                <c:pt idx="493">
                  <c:v>89</c:v>
                </c:pt>
                <c:pt idx="494">
                  <c:v>88</c:v>
                </c:pt>
                <c:pt idx="495">
                  <c:v>87</c:v>
                </c:pt>
                <c:pt idx="496">
                  <c:v>87</c:v>
                </c:pt>
                <c:pt idx="497">
                  <c:v>86</c:v>
                </c:pt>
                <c:pt idx="498">
                  <c:v>85</c:v>
                </c:pt>
                <c:pt idx="499">
                  <c:v>84</c:v>
                </c:pt>
                <c:pt idx="500">
                  <c:v>83</c:v>
                </c:pt>
                <c:pt idx="501">
                  <c:v>83</c:v>
                </c:pt>
                <c:pt idx="502">
                  <c:v>82</c:v>
                </c:pt>
                <c:pt idx="503">
                  <c:v>82</c:v>
                </c:pt>
                <c:pt idx="504">
                  <c:v>81</c:v>
                </c:pt>
                <c:pt idx="505">
                  <c:v>80</c:v>
                </c:pt>
                <c:pt idx="506">
                  <c:v>80</c:v>
                </c:pt>
                <c:pt idx="507">
                  <c:v>48</c:v>
                </c:pt>
                <c:pt idx="508">
                  <c:v>47</c:v>
                </c:pt>
                <c:pt idx="509">
                  <c:v>47</c:v>
                </c:pt>
                <c:pt idx="510">
                  <c:v>48</c:v>
                </c:pt>
                <c:pt idx="511">
                  <c:v>48</c:v>
                </c:pt>
                <c:pt idx="512">
                  <c:v>47</c:v>
                </c:pt>
                <c:pt idx="513">
                  <c:v>47</c:v>
                </c:pt>
                <c:pt idx="514">
                  <c:v>46</c:v>
                </c:pt>
                <c:pt idx="515">
                  <c:v>46</c:v>
                </c:pt>
                <c:pt idx="516">
                  <c:v>46</c:v>
                </c:pt>
                <c:pt idx="517">
                  <c:v>45</c:v>
                </c:pt>
                <c:pt idx="518">
                  <c:v>45</c:v>
                </c:pt>
                <c:pt idx="519">
                  <c:v>45</c:v>
                </c:pt>
                <c:pt idx="520">
                  <c:v>45</c:v>
                </c:pt>
                <c:pt idx="521">
                  <c:v>44</c:v>
                </c:pt>
                <c:pt idx="522">
                  <c:v>43</c:v>
                </c:pt>
                <c:pt idx="523">
                  <c:v>43</c:v>
                </c:pt>
                <c:pt idx="524">
                  <c:v>44</c:v>
                </c:pt>
                <c:pt idx="525">
                  <c:v>44</c:v>
                </c:pt>
                <c:pt idx="526">
                  <c:v>45</c:v>
                </c:pt>
                <c:pt idx="527">
                  <c:v>46</c:v>
                </c:pt>
                <c:pt idx="528">
                  <c:v>47</c:v>
                </c:pt>
                <c:pt idx="529">
                  <c:v>47</c:v>
                </c:pt>
                <c:pt idx="530">
                  <c:v>47</c:v>
                </c:pt>
                <c:pt idx="531">
                  <c:v>48</c:v>
                </c:pt>
                <c:pt idx="532">
                  <c:v>48</c:v>
                </c:pt>
                <c:pt idx="533">
                  <c:v>49</c:v>
                </c:pt>
                <c:pt idx="534">
                  <c:v>49</c:v>
                </c:pt>
                <c:pt idx="535">
                  <c:v>50</c:v>
                </c:pt>
                <c:pt idx="536">
                  <c:v>51</c:v>
                </c:pt>
                <c:pt idx="537">
                  <c:v>51</c:v>
                </c:pt>
                <c:pt idx="538">
                  <c:v>52</c:v>
                </c:pt>
                <c:pt idx="539">
                  <c:v>52</c:v>
                </c:pt>
                <c:pt idx="540">
                  <c:v>53</c:v>
                </c:pt>
                <c:pt idx="541">
                  <c:v>53</c:v>
                </c:pt>
                <c:pt idx="542">
                  <c:v>54</c:v>
                </c:pt>
                <c:pt idx="543">
                  <c:v>54</c:v>
                </c:pt>
                <c:pt idx="544">
                  <c:v>54</c:v>
                </c:pt>
                <c:pt idx="545">
                  <c:v>54</c:v>
                </c:pt>
                <c:pt idx="546">
                  <c:v>53</c:v>
                </c:pt>
                <c:pt idx="547">
                  <c:v>54</c:v>
                </c:pt>
                <c:pt idx="548">
                  <c:v>54</c:v>
                </c:pt>
                <c:pt idx="549">
                  <c:v>54</c:v>
                </c:pt>
                <c:pt idx="550">
                  <c:v>54</c:v>
                </c:pt>
                <c:pt idx="551">
                  <c:v>54</c:v>
                </c:pt>
                <c:pt idx="552">
                  <c:v>54</c:v>
                </c:pt>
                <c:pt idx="553">
                  <c:v>54</c:v>
                </c:pt>
                <c:pt idx="554">
                  <c:v>53</c:v>
                </c:pt>
                <c:pt idx="555">
                  <c:v>52</c:v>
                </c:pt>
                <c:pt idx="556">
                  <c:v>52</c:v>
                </c:pt>
                <c:pt idx="557">
                  <c:v>52</c:v>
                </c:pt>
                <c:pt idx="558">
                  <c:v>51</c:v>
                </c:pt>
                <c:pt idx="559">
                  <c:v>51</c:v>
                </c:pt>
                <c:pt idx="560">
                  <c:v>51</c:v>
                </c:pt>
                <c:pt idx="561">
                  <c:v>52</c:v>
                </c:pt>
                <c:pt idx="562">
                  <c:v>53</c:v>
                </c:pt>
                <c:pt idx="563">
                  <c:v>53</c:v>
                </c:pt>
                <c:pt idx="564">
                  <c:v>52</c:v>
                </c:pt>
                <c:pt idx="565">
                  <c:v>53</c:v>
                </c:pt>
                <c:pt idx="566">
                  <c:v>53</c:v>
                </c:pt>
                <c:pt idx="567">
                  <c:v>53</c:v>
                </c:pt>
                <c:pt idx="568">
                  <c:v>52</c:v>
                </c:pt>
                <c:pt idx="569">
                  <c:v>52</c:v>
                </c:pt>
                <c:pt idx="570">
                  <c:v>52</c:v>
                </c:pt>
                <c:pt idx="571">
                  <c:v>52</c:v>
                </c:pt>
                <c:pt idx="572">
                  <c:v>53</c:v>
                </c:pt>
                <c:pt idx="573">
                  <c:v>53</c:v>
                </c:pt>
                <c:pt idx="574">
                  <c:v>53</c:v>
                </c:pt>
                <c:pt idx="575">
                  <c:v>54</c:v>
                </c:pt>
                <c:pt idx="576">
                  <c:v>55</c:v>
                </c:pt>
                <c:pt idx="577">
                  <c:v>54</c:v>
                </c:pt>
                <c:pt idx="578">
                  <c:v>54</c:v>
                </c:pt>
                <c:pt idx="579">
                  <c:v>54</c:v>
                </c:pt>
                <c:pt idx="580">
                  <c:v>55</c:v>
                </c:pt>
                <c:pt idx="581">
                  <c:v>55</c:v>
                </c:pt>
                <c:pt idx="582">
                  <c:v>56</c:v>
                </c:pt>
                <c:pt idx="583">
                  <c:v>56</c:v>
                </c:pt>
                <c:pt idx="584">
                  <c:v>57</c:v>
                </c:pt>
                <c:pt idx="585">
                  <c:v>57</c:v>
                </c:pt>
                <c:pt idx="586">
                  <c:v>58</c:v>
                </c:pt>
                <c:pt idx="587">
                  <c:v>58</c:v>
                </c:pt>
                <c:pt idx="588">
                  <c:v>59</c:v>
                </c:pt>
                <c:pt idx="589">
                  <c:v>59</c:v>
                </c:pt>
                <c:pt idx="590">
                  <c:v>59</c:v>
                </c:pt>
                <c:pt idx="591">
                  <c:v>60</c:v>
                </c:pt>
                <c:pt idx="592">
                  <c:v>61</c:v>
                </c:pt>
                <c:pt idx="593">
                  <c:v>62</c:v>
                </c:pt>
                <c:pt idx="594">
                  <c:v>63</c:v>
                </c:pt>
                <c:pt idx="595">
                  <c:v>64</c:v>
                </c:pt>
                <c:pt idx="596">
                  <c:v>64</c:v>
                </c:pt>
                <c:pt idx="597">
                  <c:v>65</c:v>
                </c:pt>
                <c:pt idx="598">
                  <c:v>65</c:v>
                </c:pt>
                <c:pt idx="599">
                  <c:v>66</c:v>
                </c:pt>
                <c:pt idx="600">
                  <c:v>67</c:v>
                </c:pt>
                <c:pt idx="601">
                  <c:v>67</c:v>
                </c:pt>
                <c:pt idx="602">
                  <c:v>68</c:v>
                </c:pt>
                <c:pt idx="603">
                  <c:v>68</c:v>
                </c:pt>
                <c:pt idx="604">
                  <c:v>69</c:v>
                </c:pt>
                <c:pt idx="605">
                  <c:v>69</c:v>
                </c:pt>
                <c:pt idx="606">
                  <c:v>69</c:v>
                </c:pt>
                <c:pt idx="607">
                  <c:v>70</c:v>
                </c:pt>
                <c:pt idx="608">
                  <c:v>70</c:v>
                </c:pt>
                <c:pt idx="609">
                  <c:v>71</c:v>
                </c:pt>
                <c:pt idx="610">
                  <c:v>71</c:v>
                </c:pt>
                <c:pt idx="611">
                  <c:v>71</c:v>
                </c:pt>
                <c:pt idx="612">
                  <c:v>71</c:v>
                </c:pt>
                <c:pt idx="613">
                  <c:v>71</c:v>
                </c:pt>
                <c:pt idx="614">
                  <c:v>72</c:v>
                </c:pt>
                <c:pt idx="615">
                  <c:v>73</c:v>
                </c:pt>
                <c:pt idx="616">
                  <c:v>73</c:v>
                </c:pt>
                <c:pt idx="617">
                  <c:v>73</c:v>
                </c:pt>
                <c:pt idx="618">
                  <c:v>74</c:v>
                </c:pt>
                <c:pt idx="619">
                  <c:v>74</c:v>
                </c:pt>
                <c:pt idx="620">
                  <c:v>75</c:v>
                </c:pt>
                <c:pt idx="621">
                  <c:v>75</c:v>
                </c:pt>
                <c:pt idx="622">
                  <c:v>75</c:v>
                </c:pt>
                <c:pt idx="623">
                  <c:v>76</c:v>
                </c:pt>
                <c:pt idx="624">
                  <c:v>77</c:v>
                </c:pt>
                <c:pt idx="625">
                  <c:v>78</c:v>
                </c:pt>
                <c:pt idx="626">
                  <c:v>78</c:v>
                </c:pt>
                <c:pt idx="627">
                  <c:v>78</c:v>
                </c:pt>
                <c:pt idx="628">
                  <c:v>78</c:v>
                </c:pt>
                <c:pt idx="629">
                  <c:v>79</c:v>
                </c:pt>
                <c:pt idx="630">
                  <c:v>79</c:v>
                </c:pt>
                <c:pt idx="631">
                  <c:v>80</c:v>
                </c:pt>
                <c:pt idx="632">
                  <c:v>55</c:v>
                </c:pt>
                <c:pt idx="633">
                  <c:v>54</c:v>
                </c:pt>
                <c:pt idx="634">
                  <c:v>54</c:v>
                </c:pt>
                <c:pt idx="635">
                  <c:v>53</c:v>
                </c:pt>
                <c:pt idx="636">
                  <c:v>53</c:v>
                </c:pt>
                <c:pt idx="637">
                  <c:v>53</c:v>
                </c:pt>
                <c:pt idx="638">
                  <c:v>52</c:v>
                </c:pt>
                <c:pt idx="639">
                  <c:v>52</c:v>
                </c:pt>
                <c:pt idx="640">
                  <c:v>52</c:v>
                </c:pt>
                <c:pt idx="641">
                  <c:v>51</c:v>
                </c:pt>
                <c:pt idx="642">
                  <c:v>51</c:v>
                </c:pt>
                <c:pt idx="643">
                  <c:v>50</c:v>
                </c:pt>
                <c:pt idx="644">
                  <c:v>50</c:v>
                </c:pt>
                <c:pt idx="645">
                  <c:v>50</c:v>
                </c:pt>
                <c:pt idx="646">
                  <c:v>49</c:v>
                </c:pt>
                <c:pt idx="647">
                  <c:v>49</c:v>
                </c:pt>
                <c:pt idx="648">
                  <c:v>48</c:v>
                </c:pt>
                <c:pt idx="649">
                  <c:v>48</c:v>
                </c:pt>
                <c:pt idx="650">
                  <c:v>47</c:v>
                </c:pt>
                <c:pt idx="651">
                  <c:v>47</c:v>
                </c:pt>
                <c:pt idx="652">
                  <c:v>47</c:v>
                </c:pt>
                <c:pt idx="653">
                  <c:v>46</c:v>
                </c:pt>
                <c:pt idx="654">
                  <c:v>45</c:v>
                </c:pt>
                <c:pt idx="655">
                  <c:v>45</c:v>
                </c:pt>
                <c:pt idx="656">
                  <c:v>44</c:v>
                </c:pt>
                <c:pt idx="657">
                  <c:v>43</c:v>
                </c:pt>
                <c:pt idx="658">
                  <c:v>43</c:v>
                </c:pt>
                <c:pt idx="659">
                  <c:v>42</c:v>
                </c:pt>
                <c:pt idx="660">
                  <c:v>41</c:v>
                </c:pt>
                <c:pt idx="661">
                  <c:v>40</c:v>
                </c:pt>
                <c:pt idx="662">
                  <c:v>39</c:v>
                </c:pt>
                <c:pt idx="663">
                  <c:v>39</c:v>
                </c:pt>
                <c:pt idx="664">
                  <c:v>38</c:v>
                </c:pt>
                <c:pt idx="665">
                  <c:v>38</c:v>
                </c:pt>
                <c:pt idx="666">
                  <c:v>37</c:v>
                </c:pt>
                <c:pt idx="667">
                  <c:v>36</c:v>
                </c:pt>
                <c:pt idx="668">
                  <c:v>35</c:v>
                </c:pt>
                <c:pt idx="669">
                  <c:v>35</c:v>
                </c:pt>
                <c:pt idx="670">
                  <c:v>34</c:v>
                </c:pt>
                <c:pt idx="671">
                  <c:v>34</c:v>
                </c:pt>
                <c:pt idx="672">
                  <c:v>33</c:v>
                </c:pt>
                <c:pt idx="673">
                  <c:v>33</c:v>
                </c:pt>
                <c:pt idx="674">
                  <c:v>32</c:v>
                </c:pt>
                <c:pt idx="675">
                  <c:v>32</c:v>
                </c:pt>
                <c:pt idx="676">
                  <c:v>31</c:v>
                </c:pt>
                <c:pt idx="677">
                  <c:v>31</c:v>
                </c:pt>
                <c:pt idx="678">
                  <c:v>30</c:v>
                </c:pt>
                <c:pt idx="679">
                  <c:v>29</c:v>
                </c:pt>
                <c:pt idx="680">
                  <c:v>28</c:v>
                </c:pt>
                <c:pt idx="681">
                  <c:v>27</c:v>
                </c:pt>
                <c:pt idx="682">
                  <c:v>27</c:v>
                </c:pt>
                <c:pt idx="683">
                  <c:v>26</c:v>
                </c:pt>
                <c:pt idx="684">
                  <c:v>26</c:v>
                </c:pt>
                <c:pt idx="685">
                  <c:v>25</c:v>
                </c:pt>
                <c:pt idx="686">
                  <c:v>25</c:v>
                </c:pt>
                <c:pt idx="687">
                  <c:v>24</c:v>
                </c:pt>
                <c:pt idx="688">
                  <c:v>24</c:v>
                </c:pt>
                <c:pt idx="689">
                  <c:v>23</c:v>
                </c:pt>
                <c:pt idx="690">
                  <c:v>23</c:v>
                </c:pt>
                <c:pt idx="691">
                  <c:v>22</c:v>
                </c:pt>
                <c:pt idx="692">
                  <c:v>22</c:v>
                </c:pt>
                <c:pt idx="693">
                  <c:v>22</c:v>
                </c:pt>
                <c:pt idx="694">
                  <c:v>21</c:v>
                </c:pt>
                <c:pt idx="695">
                  <c:v>21</c:v>
                </c:pt>
                <c:pt idx="696">
                  <c:v>20</c:v>
                </c:pt>
                <c:pt idx="697">
                  <c:v>20</c:v>
                </c:pt>
                <c:pt idx="698">
                  <c:v>20</c:v>
                </c:pt>
                <c:pt idx="699">
                  <c:v>19</c:v>
                </c:pt>
                <c:pt idx="700">
                  <c:v>19</c:v>
                </c:pt>
                <c:pt idx="701">
                  <c:v>19</c:v>
                </c:pt>
                <c:pt idx="702">
                  <c:v>18</c:v>
                </c:pt>
                <c:pt idx="703">
                  <c:v>18</c:v>
                </c:pt>
                <c:pt idx="704">
                  <c:v>18</c:v>
                </c:pt>
                <c:pt idx="705">
                  <c:v>17</c:v>
                </c:pt>
                <c:pt idx="706">
                  <c:v>17</c:v>
                </c:pt>
                <c:pt idx="707">
                  <c:v>16</c:v>
                </c:pt>
                <c:pt idx="708">
                  <c:v>18</c:v>
                </c:pt>
                <c:pt idx="709">
                  <c:v>18</c:v>
                </c:pt>
                <c:pt idx="710">
                  <c:v>17</c:v>
                </c:pt>
                <c:pt idx="711">
                  <c:v>17</c:v>
                </c:pt>
                <c:pt idx="712">
                  <c:v>16</c:v>
                </c:pt>
                <c:pt idx="713">
                  <c:v>16</c:v>
                </c:pt>
                <c:pt idx="714">
                  <c:v>16</c:v>
                </c:pt>
                <c:pt idx="715">
                  <c:v>16</c:v>
                </c:pt>
                <c:pt idx="716">
                  <c:v>16</c:v>
                </c:pt>
                <c:pt idx="717">
                  <c:v>15</c:v>
                </c:pt>
                <c:pt idx="718">
                  <c:v>15</c:v>
                </c:pt>
                <c:pt idx="719">
                  <c:v>15</c:v>
                </c:pt>
                <c:pt idx="720">
                  <c:v>14</c:v>
                </c:pt>
                <c:pt idx="721">
                  <c:v>15</c:v>
                </c:pt>
                <c:pt idx="722">
                  <c:v>15</c:v>
                </c:pt>
                <c:pt idx="723">
                  <c:v>15</c:v>
                </c:pt>
                <c:pt idx="724">
                  <c:v>14</c:v>
                </c:pt>
                <c:pt idx="725">
                  <c:v>14</c:v>
                </c:pt>
                <c:pt idx="726">
                  <c:v>15</c:v>
                </c:pt>
                <c:pt idx="727">
                  <c:v>15</c:v>
                </c:pt>
                <c:pt idx="728">
                  <c:v>15</c:v>
                </c:pt>
                <c:pt idx="729">
                  <c:v>57</c:v>
                </c:pt>
                <c:pt idx="730">
                  <c:v>57</c:v>
                </c:pt>
                <c:pt idx="731">
                  <c:v>56</c:v>
                </c:pt>
                <c:pt idx="732">
                  <c:v>56</c:v>
                </c:pt>
                <c:pt idx="733">
                  <c:v>55</c:v>
                </c:pt>
                <c:pt idx="734">
                  <c:v>55</c:v>
                </c:pt>
                <c:pt idx="735">
                  <c:v>54</c:v>
                </c:pt>
                <c:pt idx="736">
                  <c:v>53</c:v>
                </c:pt>
                <c:pt idx="737">
                  <c:v>53</c:v>
                </c:pt>
                <c:pt idx="738">
                  <c:v>52</c:v>
                </c:pt>
                <c:pt idx="739">
                  <c:v>51</c:v>
                </c:pt>
                <c:pt idx="740">
                  <c:v>51</c:v>
                </c:pt>
                <c:pt idx="741">
                  <c:v>50</c:v>
                </c:pt>
                <c:pt idx="742">
                  <c:v>49</c:v>
                </c:pt>
                <c:pt idx="743">
                  <c:v>49</c:v>
                </c:pt>
                <c:pt idx="744">
                  <c:v>48</c:v>
                </c:pt>
                <c:pt idx="745">
                  <c:v>47</c:v>
                </c:pt>
                <c:pt idx="746">
                  <c:v>47</c:v>
                </c:pt>
                <c:pt idx="747">
                  <c:v>46</c:v>
                </c:pt>
                <c:pt idx="748">
                  <c:v>45</c:v>
                </c:pt>
                <c:pt idx="749">
                  <c:v>45</c:v>
                </c:pt>
                <c:pt idx="750">
                  <c:v>44</c:v>
                </c:pt>
                <c:pt idx="751">
                  <c:v>44</c:v>
                </c:pt>
                <c:pt idx="752">
                  <c:v>43</c:v>
                </c:pt>
                <c:pt idx="753">
                  <c:v>43</c:v>
                </c:pt>
                <c:pt idx="754">
                  <c:v>42</c:v>
                </c:pt>
                <c:pt idx="755">
                  <c:v>41</c:v>
                </c:pt>
                <c:pt idx="756">
                  <c:v>41</c:v>
                </c:pt>
                <c:pt idx="757">
                  <c:v>40</c:v>
                </c:pt>
                <c:pt idx="758">
                  <c:v>40</c:v>
                </c:pt>
                <c:pt idx="759">
                  <c:v>40</c:v>
                </c:pt>
                <c:pt idx="760">
                  <c:v>39</c:v>
                </c:pt>
                <c:pt idx="761">
                  <c:v>39</c:v>
                </c:pt>
                <c:pt idx="762">
                  <c:v>39</c:v>
                </c:pt>
                <c:pt idx="763">
                  <c:v>38</c:v>
                </c:pt>
                <c:pt idx="764">
                  <c:v>38</c:v>
                </c:pt>
                <c:pt idx="765">
                  <c:v>37</c:v>
                </c:pt>
                <c:pt idx="766">
                  <c:v>36</c:v>
                </c:pt>
                <c:pt idx="767">
                  <c:v>61</c:v>
                </c:pt>
                <c:pt idx="768">
                  <c:v>61</c:v>
                </c:pt>
                <c:pt idx="769">
                  <c:v>60</c:v>
                </c:pt>
                <c:pt idx="770">
                  <c:v>59</c:v>
                </c:pt>
                <c:pt idx="771">
                  <c:v>58</c:v>
                </c:pt>
                <c:pt idx="772">
                  <c:v>58</c:v>
                </c:pt>
                <c:pt idx="773">
                  <c:v>57</c:v>
                </c:pt>
                <c:pt idx="774">
                  <c:v>57</c:v>
                </c:pt>
                <c:pt idx="775">
                  <c:v>56</c:v>
                </c:pt>
                <c:pt idx="776">
                  <c:v>55</c:v>
                </c:pt>
                <c:pt idx="777">
                  <c:v>54</c:v>
                </c:pt>
                <c:pt idx="778">
                  <c:v>53</c:v>
                </c:pt>
                <c:pt idx="779">
                  <c:v>53</c:v>
                </c:pt>
                <c:pt idx="780">
                  <c:v>52</c:v>
                </c:pt>
                <c:pt idx="781">
                  <c:v>52</c:v>
                </c:pt>
                <c:pt idx="782">
                  <c:v>51</c:v>
                </c:pt>
                <c:pt idx="783">
                  <c:v>51</c:v>
                </c:pt>
                <c:pt idx="784">
                  <c:v>50</c:v>
                </c:pt>
                <c:pt idx="785">
                  <c:v>49</c:v>
                </c:pt>
                <c:pt idx="786">
                  <c:v>49</c:v>
                </c:pt>
                <c:pt idx="787">
                  <c:v>48</c:v>
                </c:pt>
                <c:pt idx="788">
                  <c:v>47</c:v>
                </c:pt>
                <c:pt idx="789">
                  <c:v>47</c:v>
                </c:pt>
                <c:pt idx="790">
                  <c:v>46</c:v>
                </c:pt>
                <c:pt idx="791">
                  <c:v>45</c:v>
                </c:pt>
                <c:pt idx="792">
                  <c:v>45</c:v>
                </c:pt>
                <c:pt idx="793">
                  <c:v>44</c:v>
                </c:pt>
                <c:pt idx="794">
                  <c:v>43</c:v>
                </c:pt>
                <c:pt idx="795">
                  <c:v>42</c:v>
                </c:pt>
                <c:pt idx="796">
                  <c:v>42</c:v>
                </c:pt>
                <c:pt idx="797">
                  <c:v>41</c:v>
                </c:pt>
                <c:pt idx="798">
                  <c:v>40</c:v>
                </c:pt>
                <c:pt idx="799">
                  <c:v>39</c:v>
                </c:pt>
                <c:pt idx="800">
                  <c:v>38</c:v>
                </c:pt>
                <c:pt idx="801">
                  <c:v>37</c:v>
                </c:pt>
                <c:pt idx="802">
                  <c:v>109</c:v>
                </c:pt>
                <c:pt idx="803">
                  <c:v>110</c:v>
                </c:pt>
                <c:pt idx="804">
                  <c:v>26</c:v>
                </c:pt>
                <c:pt idx="805">
                  <c:v>26</c:v>
                </c:pt>
                <c:pt idx="806">
                  <c:v>25</c:v>
                </c:pt>
                <c:pt idx="807">
                  <c:v>24</c:v>
                </c:pt>
                <c:pt idx="808">
                  <c:v>23</c:v>
                </c:pt>
                <c:pt idx="809">
                  <c:v>23</c:v>
                </c:pt>
                <c:pt idx="810">
                  <c:v>22</c:v>
                </c:pt>
                <c:pt idx="811">
                  <c:v>22</c:v>
                </c:pt>
                <c:pt idx="812">
                  <c:v>21</c:v>
                </c:pt>
                <c:pt idx="813">
                  <c:v>21</c:v>
                </c:pt>
                <c:pt idx="814">
                  <c:v>20</c:v>
                </c:pt>
                <c:pt idx="815">
                  <c:v>19</c:v>
                </c:pt>
                <c:pt idx="816">
                  <c:v>19</c:v>
                </c:pt>
                <c:pt idx="817">
                  <c:v>19</c:v>
                </c:pt>
                <c:pt idx="818">
                  <c:v>1</c:v>
                </c:pt>
                <c:pt idx="819">
                  <c:v>1</c:v>
                </c:pt>
                <c:pt idx="820">
                  <c:v>0</c:v>
                </c:pt>
                <c:pt idx="821">
                  <c:v>40</c:v>
                </c:pt>
                <c:pt idx="822">
                  <c:v>40</c:v>
                </c:pt>
                <c:pt idx="823">
                  <c:v>40</c:v>
                </c:pt>
                <c:pt idx="824">
                  <c:v>40</c:v>
                </c:pt>
                <c:pt idx="825">
                  <c:v>40</c:v>
                </c:pt>
                <c:pt idx="826">
                  <c:v>39</c:v>
                </c:pt>
                <c:pt idx="827">
                  <c:v>39</c:v>
                </c:pt>
                <c:pt idx="828">
                  <c:v>38</c:v>
                </c:pt>
                <c:pt idx="829">
                  <c:v>38</c:v>
                </c:pt>
                <c:pt idx="830">
                  <c:v>38</c:v>
                </c:pt>
                <c:pt idx="831">
                  <c:v>37</c:v>
                </c:pt>
                <c:pt idx="832">
                  <c:v>36</c:v>
                </c:pt>
                <c:pt idx="833">
                  <c:v>35</c:v>
                </c:pt>
                <c:pt idx="834">
                  <c:v>35</c:v>
                </c:pt>
                <c:pt idx="835">
                  <c:v>35</c:v>
                </c:pt>
                <c:pt idx="836">
                  <c:v>35</c:v>
                </c:pt>
                <c:pt idx="837">
                  <c:v>34</c:v>
                </c:pt>
                <c:pt idx="838">
                  <c:v>33</c:v>
                </c:pt>
                <c:pt idx="839">
                  <c:v>33</c:v>
                </c:pt>
                <c:pt idx="840">
                  <c:v>32</c:v>
                </c:pt>
                <c:pt idx="841">
                  <c:v>32</c:v>
                </c:pt>
                <c:pt idx="842">
                  <c:v>31</c:v>
                </c:pt>
                <c:pt idx="843">
                  <c:v>31</c:v>
                </c:pt>
                <c:pt idx="844">
                  <c:v>30</c:v>
                </c:pt>
                <c:pt idx="845">
                  <c:v>29</c:v>
                </c:pt>
                <c:pt idx="846">
                  <c:v>28</c:v>
                </c:pt>
                <c:pt idx="847">
                  <c:v>27</c:v>
                </c:pt>
                <c:pt idx="848">
                  <c:v>27</c:v>
                </c:pt>
                <c:pt idx="849">
                  <c:v>26</c:v>
                </c:pt>
                <c:pt idx="850">
                  <c:v>26</c:v>
                </c:pt>
                <c:pt idx="851">
                  <c:v>25</c:v>
                </c:pt>
                <c:pt idx="852">
                  <c:v>25</c:v>
                </c:pt>
                <c:pt idx="853">
                  <c:v>25</c:v>
                </c:pt>
                <c:pt idx="854">
                  <c:v>24</c:v>
                </c:pt>
                <c:pt idx="855">
                  <c:v>24</c:v>
                </c:pt>
                <c:pt idx="856">
                  <c:v>23</c:v>
                </c:pt>
                <c:pt idx="857">
                  <c:v>23</c:v>
                </c:pt>
                <c:pt idx="858">
                  <c:v>23</c:v>
                </c:pt>
                <c:pt idx="859">
                  <c:v>22</c:v>
                </c:pt>
                <c:pt idx="860">
                  <c:v>22</c:v>
                </c:pt>
                <c:pt idx="861">
                  <c:v>21</c:v>
                </c:pt>
                <c:pt idx="862">
                  <c:v>21</c:v>
                </c:pt>
                <c:pt idx="863">
                  <c:v>20</c:v>
                </c:pt>
                <c:pt idx="864">
                  <c:v>20</c:v>
                </c:pt>
                <c:pt idx="865">
                  <c:v>20</c:v>
                </c:pt>
                <c:pt idx="866">
                  <c:v>19</c:v>
                </c:pt>
                <c:pt idx="867">
                  <c:v>19</c:v>
                </c:pt>
                <c:pt idx="868">
                  <c:v>18</c:v>
                </c:pt>
                <c:pt idx="869">
                  <c:v>18</c:v>
                </c:pt>
                <c:pt idx="870">
                  <c:v>18</c:v>
                </c:pt>
                <c:pt idx="871">
                  <c:v>17</c:v>
                </c:pt>
                <c:pt idx="872">
                  <c:v>17</c:v>
                </c:pt>
                <c:pt idx="873">
                  <c:v>16</c:v>
                </c:pt>
                <c:pt idx="874">
                  <c:v>16</c:v>
                </c:pt>
                <c:pt idx="875">
                  <c:v>15</c:v>
                </c:pt>
                <c:pt idx="876">
                  <c:v>15</c:v>
                </c:pt>
                <c:pt idx="877">
                  <c:v>15</c:v>
                </c:pt>
                <c:pt idx="878">
                  <c:v>14</c:v>
                </c:pt>
                <c:pt idx="879">
                  <c:v>14</c:v>
                </c:pt>
                <c:pt idx="880">
                  <c:v>14</c:v>
                </c:pt>
                <c:pt idx="881">
                  <c:v>14</c:v>
                </c:pt>
                <c:pt idx="882">
                  <c:v>13</c:v>
                </c:pt>
                <c:pt idx="883">
                  <c:v>12</c:v>
                </c:pt>
                <c:pt idx="884">
                  <c:v>12</c:v>
                </c:pt>
                <c:pt idx="885">
                  <c:v>11</c:v>
                </c:pt>
                <c:pt idx="886">
                  <c:v>11</c:v>
                </c:pt>
                <c:pt idx="887">
                  <c:v>10</c:v>
                </c:pt>
                <c:pt idx="888">
                  <c:v>10</c:v>
                </c:pt>
                <c:pt idx="889">
                  <c:v>9</c:v>
                </c:pt>
                <c:pt idx="890">
                  <c:v>9</c:v>
                </c:pt>
                <c:pt idx="891">
                  <c:v>8</c:v>
                </c:pt>
                <c:pt idx="892">
                  <c:v>7</c:v>
                </c:pt>
                <c:pt idx="893">
                  <c:v>6</c:v>
                </c:pt>
                <c:pt idx="894">
                  <c:v>6</c:v>
                </c:pt>
                <c:pt idx="895">
                  <c:v>5</c:v>
                </c:pt>
                <c:pt idx="896">
                  <c:v>4</c:v>
                </c:pt>
                <c:pt idx="897">
                  <c:v>3</c:v>
                </c:pt>
                <c:pt idx="898">
                  <c:v>2</c:v>
                </c:pt>
                <c:pt idx="899">
                  <c:v>2</c:v>
                </c:pt>
                <c:pt idx="900">
                  <c:v>1</c:v>
                </c:pt>
                <c:pt idx="901">
                  <c:v>0</c:v>
                </c:pt>
                <c:pt idx="902">
                  <c:v>0</c:v>
                </c:pt>
                <c:pt idx="903">
                  <c:v>8</c:v>
                </c:pt>
                <c:pt idx="904">
                  <c:v>8</c:v>
                </c:pt>
                <c:pt idx="905">
                  <c:v>8</c:v>
                </c:pt>
                <c:pt idx="906">
                  <c:v>8</c:v>
                </c:pt>
                <c:pt idx="907">
                  <c:v>7</c:v>
                </c:pt>
                <c:pt idx="908">
                  <c:v>7</c:v>
                </c:pt>
                <c:pt idx="909">
                  <c:v>6</c:v>
                </c:pt>
                <c:pt idx="910">
                  <c:v>6</c:v>
                </c:pt>
                <c:pt idx="911">
                  <c:v>6</c:v>
                </c:pt>
                <c:pt idx="912">
                  <c:v>5</c:v>
                </c:pt>
                <c:pt idx="913">
                  <c:v>5</c:v>
                </c:pt>
                <c:pt idx="914">
                  <c:v>5</c:v>
                </c:pt>
                <c:pt idx="915">
                  <c:v>4</c:v>
                </c:pt>
                <c:pt idx="916">
                  <c:v>3</c:v>
                </c:pt>
                <c:pt idx="917">
                  <c:v>3</c:v>
                </c:pt>
                <c:pt idx="918">
                  <c:v>2</c:v>
                </c:pt>
                <c:pt idx="919">
                  <c:v>2</c:v>
                </c:pt>
                <c:pt idx="920">
                  <c:v>2</c:v>
                </c:pt>
                <c:pt idx="921">
                  <c:v>2</c:v>
                </c:pt>
                <c:pt idx="922">
                  <c:v>1</c:v>
                </c:pt>
                <c:pt idx="923">
                  <c:v>0</c:v>
                </c:pt>
                <c:pt idx="924">
                  <c:v>35</c:v>
                </c:pt>
                <c:pt idx="925">
                  <c:v>34</c:v>
                </c:pt>
                <c:pt idx="926">
                  <c:v>34</c:v>
                </c:pt>
                <c:pt idx="927">
                  <c:v>33</c:v>
                </c:pt>
                <c:pt idx="928">
                  <c:v>33</c:v>
                </c:pt>
                <c:pt idx="929">
                  <c:v>33</c:v>
                </c:pt>
                <c:pt idx="930">
                  <c:v>32</c:v>
                </c:pt>
                <c:pt idx="931">
                  <c:v>32</c:v>
                </c:pt>
                <c:pt idx="932">
                  <c:v>31</c:v>
                </c:pt>
                <c:pt idx="933">
                  <c:v>31</c:v>
                </c:pt>
                <c:pt idx="934">
                  <c:v>30</c:v>
                </c:pt>
                <c:pt idx="935">
                  <c:v>30</c:v>
                </c:pt>
                <c:pt idx="936">
                  <c:v>29</c:v>
                </c:pt>
                <c:pt idx="937">
                  <c:v>29</c:v>
                </c:pt>
                <c:pt idx="938">
                  <c:v>28</c:v>
                </c:pt>
                <c:pt idx="939">
                  <c:v>28</c:v>
                </c:pt>
                <c:pt idx="940">
                  <c:v>27</c:v>
                </c:pt>
                <c:pt idx="941">
                  <c:v>27</c:v>
                </c:pt>
                <c:pt idx="942">
                  <c:v>26</c:v>
                </c:pt>
                <c:pt idx="943">
                  <c:v>26</c:v>
                </c:pt>
                <c:pt idx="944">
                  <c:v>26</c:v>
                </c:pt>
                <c:pt idx="945">
                  <c:v>25</c:v>
                </c:pt>
                <c:pt idx="946">
                  <c:v>25</c:v>
                </c:pt>
                <c:pt idx="947">
                  <c:v>24</c:v>
                </c:pt>
                <c:pt idx="948">
                  <c:v>24</c:v>
                </c:pt>
                <c:pt idx="949">
                  <c:v>23</c:v>
                </c:pt>
                <c:pt idx="950">
                  <c:v>22</c:v>
                </c:pt>
                <c:pt idx="951">
                  <c:v>22</c:v>
                </c:pt>
                <c:pt idx="952">
                  <c:v>22</c:v>
                </c:pt>
                <c:pt idx="953">
                  <c:v>21</c:v>
                </c:pt>
                <c:pt idx="954">
                  <c:v>21</c:v>
                </c:pt>
                <c:pt idx="955">
                  <c:v>21</c:v>
                </c:pt>
                <c:pt idx="956">
                  <c:v>21</c:v>
                </c:pt>
                <c:pt idx="957">
                  <c:v>20</c:v>
                </c:pt>
                <c:pt idx="958">
                  <c:v>20</c:v>
                </c:pt>
                <c:pt idx="959">
                  <c:v>20</c:v>
                </c:pt>
                <c:pt idx="960">
                  <c:v>19</c:v>
                </c:pt>
                <c:pt idx="961">
                  <c:v>19</c:v>
                </c:pt>
                <c:pt idx="962">
                  <c:v>18</c:v>
                </c:pt>
                <c:pt idx="963">
                  <c:v>18</c:v>
                </c:pt>
                <c:pt idx="964">
                  <c:v>17</c:v>
                </c:pt>
                <c:pt idx="965">
                  <c:v>17</c:v>
                </c:pt>
                <c:pt idx="966">
                  <c:v>17</c:v>
                </c:pt>
                <c:pt idx="967">
                  <c:v>17</c:v>
                </c:pt>
                <c:pt idx="968">
                  <c:v>16</c:v>
                </c:pt>
                <c:pt idx="969">
                  <c:v>16</c:v>
                </c:pt>
                <c:pt idx="970">
                  <c:v>15</c:v>
                </c:pt>
                <c:pt idx="971">
                  <c:v>15</c:v>
                </c:pt>
                <c:pt idx="972">
                  <c:v>14</c:v>
                </c:pt>
                <c:pt idx="973">
                  <c:v>14</c:v>
                </c:pt>
                <c:pt idx="974">
                  <c:v>13</c:v>
                </c:pt>
                <c:pt idx="975">
                  <c:v>13</c:v>
                </c:pt>
                <c:pt idx="976">
                  <c:v>12</c:v>
                </c:pt>
                <c:pt idx="977">
                  <c:v>12</c:v>
                </c:pt>
                <c:pt idx="978">
                  <c:v>11</c:v>
                </c:pt>
                <c:pt idx="979">
                  <c:v>11</c:v>
                </c:pt>
                <c:pt idx="980">
                  <c:v>11</c:v>
                </c:pt>
                <c:pt idx="981">
                  <c:v>10</c:v>
                </c:pt>
                <c:pt idx="982">
                  <c:v>10</c:v>
                </c:pt>
                <c:pt idx="983">
                  <c:v>9</c:v>
                </c:pt>
                <c:pt idx="984">
                  <c:v>9</c:v>
                </c:pt>
                <c:pt idx="985">
                  <c:v>8</c:v>
                </c:pt>
                <c:pt idx="986">
                  <c:v>7</c:v>
                </c:pt>
                <c:pt idx="987">
                  <c:v>7</c:v>
                </c:pt>
                <c:pt idx="988">
                  <c:v>6</c:v>
                </c:pt>
                <c:pt idx="989">
                  <c:v>6</c:v>
                </c:pt>
                <c:pt idx="990">
                  <c:v>5</c:v>
                </c:pt>
                <c:pt idx="991">
                  <c:v>5</c:v>
                </c:pt>
                <c:pt idx="992">
                  <c:v>4</c:v>
                </c:pt>
                <c:pt idx="993">
                  <c:v>4</c:v>
                </c:pt>
                <c:pt idx="994">
                  <c:v>3</c:v>
                </c:pt>
                <c:pt idx="995">
                  <c:v>3</c:v>
                </c:pt>
                <c:pt idx="996">
                  <c:v>2</c:v>
                </c:pt>
                <c:pt idx="997">
                  <c:v>2</c:v>
                </c:pt>
                <c:pt idx="998">
                  <c:v>1</c:v>
                </c:pt>
                <c:pt idx="999">
                  <c:v>0</c:v>
                </c:pt>
                <c:pt idx="1000">
                  <c:v>0</c:v>
                </c:pt>
                <c:pt idx="1001">
                  <c:v>110</c:v>
                </c:pt>
                <c:pt idx="1002">
                  <c:v>109</c:v>
                </c:pt>
                <c:pt idx="1003">
                  <c:v>108</c:v>
                </c:pt>
                <c:pt idx="1004">
                  <c:v>108</c:v>
                </c:pt>
                <c:pt idx="1005">
                  <c:v>109</c:v>
                </c:pt>
                <c:pt idx="1006">
                  <c:v>109</c:v>
                </c:pt>
                <c:pt idx="1007">
                  <c:v>108</c:v>
                </c:pt>
                <c:pt idx="1008">
                  <c:v>108</c:v>
                </c:pt>
                <c:pt idx="1009">
                  <c:v>108</c:v>
                </c:pt>
                <c:pt idx="1010">
                  <c:v>108</c:v>
                </c:pt>
                <c:pt idx="1011">
                  <c:v>108</c:v>
                </c:pt>
                <c:pt idx="1012">
                  <c:v>108</c:v>
                </c:pt>
                <c:pt idx="1013">
                  <c:v>107</c:v>
                </c:pt>
                <c:pt idx="1014">
                  <c:v>107</c:v>
                </c:pt>
                <c:pt idx="1015">
                  <c:v>106</c:v>
                </c:pt>
                <c:pt idx="1016">
                  <c:v>106</c:v>
                </c:pt>
                <c:pt idx="1017">
                  <c:v>106</c:v>
                </c:pt>
                <c:pt idx="1018">
                  <c:v>105</c:v>
                </c:pt>
                <c:pt idx="1019">
                  <c:v>105</c:v>
                </c:pt>
                <c:pt idx="1020">
                  <c:v>105</c:v>
                </c:pt>
                <c:pt idx="1021">
                  <c:v>104</c:v>
                </c:pt>
                <c:pt idx="1022">
                  <c:v>104</c:v>
                </c:pt>
                <c:pt idx="1023">
                  <c:v>104</c:v>
                </c:pt>
                <c:pt idx="1024">
                  <c:v>104</c:v>
                </c:pt>
                <c:pt idx="1025">
                  <c:v>104</c:v>
                </c:pt>
                <c:pt idx="1026">
                  <c:v>104</c:v>
                </c:pt>
                <c:pt idx="1027">
                  <c:v>103</c:v>
                </c:pt>
                <c:pt idx="1028">
                  <c:v>103</c:v>
                </c:pt>
                <c:pt idx="1029">
                  <c:v>102</c:v>
                </c:pt>
                <c:pt idx="1030">
                  <c:v>102</c:v>
                </c:pt>
                <c:pt idx="1031">
                  <c:v>101</c:v>
                </c:pt>
                <c:pt idx="1032">
                  <c:v>100</c:v>
                </c:pt>
                <c:pt idx="1033">
                  <c:v>99</c:v>
                </c:pt>
                <c:pt idx="1034">
                  <c:v>98</c:v>
                </c:pt>
                <c:pt idx="1035">
                  <c:v>97</c:v>
                </c:pt>
                <c:pt idx="1036">
                  <c:v>96</c:v>
                </c:pt>
                <c:pt idx="1037">
                  <c:v>96</c:v>
                </c:pt>
                <c:pt idx="1038">
                  <c:v>95</c:v>
                </c:pt>
                <c:pt idx="1039">
                  <c:v>95</c:v>
                </c:pt>
                <c:pt idx="1040">
                  <c:v>95</c:v>
                </c:pt>
                <c:pt idx="1041">
                  <c:v>96</c:v>
                </c:pt>
                <c:pt idx="1042">
                  <c:v>96</c:v>
                </c:pt>
                <c:pt idx="1043">
                  <c:v>95</c:v>
                </c:pt>
                <c:pt idx="1044">
                  <c:v>95</c:v>
                </c:pt>
                <c:pt idx="1045">
                  <c:v>94</c:v>
                </c:pt>
                <c:pt idx="1046">
                  <c:v>94</c:v>
                </c:pt>
                <c:pt idx="1047">
                  <c:v>94</c:v>
                </c:pt>
                <c:pt idx="1048">
                  <c:v>93</c:v>
                </c:pt>
                <c:pt idx="1049">
                  <c:v>92</c:v>
                </c:pt>
                <c:pt idx="1050">
                  <c:v>91</c:v>
                </c:pt>
                <c:pt idx="1051">
                  <c:v>91</c:v>
                </c:pt>
                <c:pt idx="1052">
                  <c:v>80</c:v>
                </c:pt>
                <c:pt idx="1053">
                  <c:v>80</c:v>
                </c:pt>
                <c:pt idx="1054">
                  <c:v>80</c:v>
                </c:pt>
                <c:pt idx="1055">
                  <c:v>81</c:v>
                </c:pt>
                <c:pt idx="1056">
                  <c:v>81</c:v>
                </c:pt>
                <c:pt idx="1057">
                  <c:v>81</c:v>
                </c:pt>
                <c:pt idx="1058">
                  <c:v>82</c:v>
                </c:pt>
                <c:pt idx="1059">
                  <c:v>82</c:v>
                </c:pt>
                <c:pt idx="1060">
                  <c:v>83</c:v>
                </c:pt>
                <c:pt idx="1061">
                  <c:v>83</c:v>
                </c:pt>
                <c:pt idx="1062">
                  <c:v>84</c:v>
                </c:pt>
                <c:pt idx="1063">
                  <c:v>85</c:v>
                </c:pt>
                <c:pt idx="1064">
                  <c:v>85</c:v>
                </c:pt>
                <c:pt idx="1065">
                  <c:v>85</c:v>
                </c:pt>
                <c:pt idx="1066">
                  <c:v>86</c:v>
                </c:pt>
                <c:pt idx="1067">
                  <c:v>86</c:v>
                </c:pt>
                <c:pt idx="1068">
                  <c:v>87</c:v>
                </c:pt>
                <c:pt idx="1069">
                  <c:v>87</c:v>
                </c:pt>
                <c:pt idx="1070">
                  <c:v>88</c:v>
                </c:pt>
                <c:pt idx="1071">
                  <c:v>88</c:v>
                </c:pt>
                <c:pt idx="1072">
                  <c:v>88</c:v>
                </c:pt>
                <c:pt idx="1073">
                  <c:v>89</c:v>
                </c:pt>
                <c:pt idx="1074">
                  <c:v>89</c:v>
                </c:pt>
                <c:pt idx="1075">
                  <c:v>90</c:v>
                </c:pt>
                <c:pt idx="1076">
                  <c:v>90</c:v>
                </c:pt>
                <c:pt idx="1077">
                  <c:v>91</c:v>
                </c:pt>
                <c:pt idx="1078">
                  <c:v>91</c:v>
                </c:pt>
                <c:pt idx="1079">
                  <c:v>4</c:v>
                </c:pt>
                <c:pt idx="1080">
                  <c:v>3</c:v>
                </c:pt>
                <c:pt idx="1081">
                  <c:v>3</c:v>
                </c:pt>
                <c:pt idx="1082">
                  <c:v>2</c:v>
                </c:pt>
                <c:pt idx="1083">
                  <c:v>2</c:v>
                </c:pt>
                <c:pt idx="1084">
                  <c:v>1</c:v>
                </c:pt>
                <c:pt idx="1085">
                  <c:v>1</c:v>
                </c:pt>
                <c:pt idx="1086">
                  <c:v>1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17</c:v>
                </c:pt>
                <c:pt idx="1091">
                  <c:v>17</c:v>
                </c:pt>
                <c:pt idx="1092">
                  <c:v>17</c:v>
                </c:pt>
                <c:pt idx="1093">
                  <c:v>17</c:v>
                </c:pt>
                <c:pt idx="1094">
                  <c:v>17</c:v>
                </c:pt>
                <c:pt idx="1095">
                  <c:v>17</c:v>
                </c:pt>
                <c:pt idx="1096">
                  <c:v>16</c:v>
                </c:pt>
                <c:pt idx="1097">
                  <c:v>16</c:v>
                </c:pt>
                <c:pt idx="1098">
                  <c:v>16</c:v>
                </c:pt>
                <c:pt idx="1099">
                  <c:v>15</c:v>
                </c:pt>
                <c:pt idx="1100">
                  <c:v>15</c:v>
                </c:pt>
                <c:pt idx="1101">
                  <c:v>15</c:v>
                </c:pt>
                <c:pt idx="1102">
                  <c:v>14</c:v>
                </c:pt>
                <c:pt idx="1103">
                  <c:v>14</c:v>
                </c:pt>
                <c:pt idx="1104">
                  <c:v>14</c:v>
                </c:pt>
                <c:pt idx="1105">
                  <c:v>13</c:v>
                </c:pt>
                <c:pt idx="1106">
                  <c:v>13</c:v>
                </c:pt>
                <c:pt idx="1107">
                  <c:v>13</c:v>
                </c:pt>
                <c:pt idx="1108">
                  <c:v>12</c:v>
                </c:pt>
                <c:pt idx="1109">
                  <c:v>12</c:v>
                </c:pt>
                <c:pt idx="1110">
                  <c:v>11</c:v>
                </c:pt>
                <c:pt idx="1111">
                  <c:v>11</c:v>
                </c:pt>
                <c:pt idx="1112">
                  <c:v>11</c:v>
                </c:pt>
                <c:pt idx="1113">
                  <c:v>11</c:v>
                </c:pt>
                <c:pt idx="1114">
                  <c:v>11</c:v>
                </c:pt>
                <c:pt idx="1115">
                  <c:v>11</c:v>
                </c:pt>
                <c:pt idx="1116">
                  <c:v>11</c:v>
                </c:pt>
                <c:pt idx="1117">
                  <c:v>11</c:v>
                </c:pt>
                <c:pt idx="1118">
                  <c:v>10</c:v>
                </c:pt>
                <c:pt idx="1119">
                  <c:v>10</c:v>
                </c:pt>
                <c:pt idx="1120">
                  <c:v>10</c:v>
                </c:pt>
                <c:pt idx="1121">
                  <c:v>9</c:v>
                </c:pt>
                <c:pt idx="1122">
                  <c:v>9</c:v>
                </c:pt>
                <c:pt idx="1123">
                  <c:v>9</c:v>
                </c:pt>
                <c:pt idx="1124">
                  <c:v>9</c:v>
                </c:pt>
                <c:pt idx="1125">
                  <c:v>9</c:v>
                </c:pt>
                <c:pt idx="1126">
                  <c:v>8</c:v>
                </c:pt>
                <c:pt idx="1127">
                  <c:v>8</c:v>
                </c:pt>
                <c:pt idx="1128">
                  <c:v>8</c:v>
                </c:pt>
                <c:pt idx="1129">
                  <c:v>7</c:v>
                </c:pt>
                <c:pt idx="1130">
                  <c:v>7</c:v>
                </c:pt>
                <c:pt idx="1131">
                  <c:v>7</c:v>
                </c:pt>
                <c:pt idx="1132">
                  <c:v>6</c:v>
                </c:pt>
                <c:pt idx="1133">
                  <c:v>5</c:v>
                </c:pt>
                <c:pt idx="1134">
                  <c:v>5</c:v>
                </c:pt>
                <c:pt idx="1135">
                  <c:v>4</c:v>
                </c:pt>
                <c:pt idx="1136">
                  <c:v>3</c:v>
                </c:pt>
                <c:pt idx="1137">
                  <c:v>3</c:v>
                </c:pt>
                <c:pt idx="1138">
                  <c:v>2</c:v>
                </c:pt>
                <c:pt idx="1139">
                  <c:v>1</c:v>
                </c:pt>
                <c:pt idx="1140">
                  <c:v>1</c:v>
                </c:pt>
                <c:pt idx="1141">
                  <c:v>0</c:v>
                </c:pt>
                <c:pt idx="1142">
                  <c:v>0</c:v>
                </c:pt>
                <c:pt idx="1143">
                  <c:v>7</c:v>
                </c:pt>
                <c:pt idx="1144">
                  <c:v>6</c:v>
                </c:pt>
                <c:pt idx="1145">
                  <c:v>6</c:v>
                </c:pt>
                <c:pt idx="1146">
                  <c:v>6</c:v>
                </c:pt>
                <c:pt idx="1147">
                  <c:v>5</c:v>
                </c:pt>
                <c:pt idx="1148">
                  <c:v>5</c:v>
                </c:pt>
                <c:pt idx="1149">
                  <c:v>4</c:v>
                </c:pt>
                <c:pt idx="1150">
                  <c:v>4</c:v>
                </c:pt>
                <c:pt idx="1151">
                  <c:v>3</c:v>
                </c:pt>
                <c:pt idx="1152">
                  <c:v>3</c:v>
                </c:pt>
                <c:pt idx="1153">
                  <c:v>3</c:v>
                </c:pt>
                <c:pt idx="1154">
                  <c:v>3</c:v>
                </c:pt>
                <c:pt idx="1155">
                  <c:v>2</c:v>
                </c:pt>
                <c:pt idx="1156">
                  <c:v>2</c:v>
                </c:pt>
                <c:pt idx="1157">
                  <c:v>2</c:v>
                </c:pt>
                <c:pt idx="1158">
                  <c:v>1</c:v>
                </c:pt>
                <c:pt idx="1159">
                  <c:v>1</c:v>
                </c:pt>
                <c:pt idx="1160">
                  <c:v>1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37</c:v>
                </c:pt>
                <c:pt idx="1165">
                  <c:v>37</c:v>
                </c:pt>
                <c:pt idx="1166">
                  <c:v>36</c:v>
                </c:pt>
                <c:pt idx="1167">
                  <c:v>36</c:v>
                </c:pt>
                <c:pt idx="1168">
                  <c:v>35</c:v>
                </c:pt>
                <c:pt idx="1169">
                  <c:v>35</c:v>
                </c:pt>
                <c:pt idx="1170">
                  <c:v>35</c:v>
                </c:pt>
                <c:pt idx="1171">
                  <c:v>35</c:v>
                </c:pt>
                <c:pt idx="1172">
                  <c:v>34</c:v>
                </c:pt>
                <c:pt idx="1173">
                  <c:v>34</c:v>
                </c:pt>
                <c:pt idx="1174">
                  <c:v>34</c:v>
                </c:pt>
                <c:pt idx="1175">
                  <c:v>33</c:v>
                </c:pt>
                <c:pt idx="1176">
                  <c:v>33</c:v>
                </c:pt>
                <c:pt idx="1177">
                  <c:v>32</c:v>
                </c:pt>
                <c:pt idx="1178">
                  <c:v>31</c:v>
                </c:pt>
                <c:pt idx="1179">
                  <c:v>31</c:v>
                </c:pt>
                <c:pt idx="1180">
                  <c:v>30</c:v>
                </c:pt>
                <c:pt idx="1181">
                  <c:v>30</c:v>
                </c:pt>
                <c:pt idx="1182">
                  <c:v>30</c:v>
                </c:pt>
                <c:pt idx="1183">
                  <c:v>29</c:v>
                </c:pt>
                <c:pt idx="1184">
                  <c:v>29</c:v>
                </c:pt>
                <c:pt idx="1185">
                  <c:v>28</c:v>
                </c:pt>
                <c:pt idx="1186">
                  <c:v>28</c:v>
                </c:pt>
                <c:pt idx="1187">
                  <c:v>28</c:v>
                </c:pt>
                <c:pt idx="1188">
                  <c:v>27</c:v>
                </c:pt>
                <c:pt idx="1189">
                  <c:v>27</c:v>
                </c:pt>
                <c:pt idx="1190">
                  <c:v>26</c:v>
                </c:pt>
                <c:pt idx="1191">
                  <c:v>26</c:v>
                </c:pt>
                <c:pt idx="1192">
                  <c:v>25</c:v>
                </c:pt>
                <c:pt idx="1193">
                  <c:v>25</c:v>
                </c:pt>
                <c:pt idx="1194">
                  <c:v>24</c:v>
                </c:pt>
                <c:pt idx="1195">
                  <c:v>23</c:v>
                </c:pt>
                <c:pt idx="1196">
                  <c:v>23</c:v>
                </c:pt>
                <c:pt idx="1197">
                  <c:v>22</c:v>
                </c:pt>
                <c:pt idx="1198">
                  <c:v>21</c:v>
                </c:pt>
                <c:pt idx="1199">
                  <c:v>20</c:v>
                </c:pt>
                <c:pt idx="1200">
                  <c:v>20</c:v>
                </c:pt>
                <c:pt idx="1201">
                  <c:v>19</c:v>
                </c:pt>
                <c:pt idx="1202">
                  <c:v>18</c:v>
                </c:pt>
                <c:pt idx="1203">
                  <c:v>18</c:v>
                </c:pt>
                <c:pt idx="1204">
                  <c:v>17</c:v>
                </c:pt>
                <c:pt idx="1205">
                  <c:v>16</c:v>
                </c:pt>
                <c:pt idx="1206">
                  <c:v>15</c:v>
                </c:pt>
                <c:pt idx="1207">
                  <c:v>15</c:v>
                </c:pt>
                <c:pt idx="1208">
                  <c:v>15</c:v>
                </c:pt>
                <c:pt idx="1209">
                  <c:v>14</c:v>
                </c:pt>
                <c:pt idx="1210">
                  <c:v>14</c:v>
                </c:pt>
                <c:pt idx="1211">
                  <c:v>15</c:v>
                </c:pt>
                <c:pt idx="1212">
                  <c:v>69</c:v>
                </c:pt>
                <c:pt idx="1213">
                  <c:v>69</c:v>
                </c:pt>
                <c:pt idx="1214">
                  <c:v>68</c:v>
                </c:pt>
                <c:pt idx="1215">
                  <c:v>68</c:v>
                </c:pt>
                <c:pt idx="1216">
                  <c:v>67</c:v>
                </c:pt>
                <c:pt idx="1217">
                  <c:v>67</c:v>
                </c:pt>
                <c:pt idx="1218">
                  <c:v>66</c:v>
                </c:pt>
                <c:pt idx="1219">
                  <c:v>66</c:v>
                </c:pt>
                <c:pt idx="1220">
                  <c:v>65</c:v>
                </c:pt>
                <c:pt idx="1221">
                  <c:v>64</c:v>
                </c:pt>
                <c:pt idx="1222">
                  <c:v>64</c:v>
                </c:pt>
                <c:pt idx="1223">
                  <c:v>63</c:v>
                </c:pt>
                <c:pt idx="1224">
                  <c:v>62</c:v>
                </c:pt>
                <c:pt idx="1225">
                  <c:v>62</c:v>
                </c:pt>
                <c:pt idx="1226">
                  <c:v>61</c:v>
                </c:pt>
                <c:pt idx="1227">
                  <c:v>61</c:v>
                </c:pt>
                <c:pt idx="1228">
                  <c:v>60</c:v>
                </c:pt>
                <c:pt idx="1229">
                  <c:v>60</c:v>
                </c:pt>
                <c:pt idx="1230">
                  <c:v>59</c:v>
                </c:pt>
                <c:pt idx="1231">
                  <c:v>59</c:v>
                </c:pt>
                <c:pt idx="1232">
                  <c:v>58</c:v>
                </c:pt>
                <c:pt idx="1233">
                  <c:v>58</c:v>
                </c:pt>
                <c:pt idx="1234">
                  <c:v>57</c:v>
                </c:pt>
                <c:pt idx="1235">
                  <c:v>57</c:v>
                </c:pt>
                <c:pt idx="1236">
                  <c:v>56</c:v>
                </c:pt>
                <c:pt idx="1237">
                  <c:v>55</c:v>
                </c:pt>
                <c:pt idx="1238">
                  <c:v>55</c:v>
                </c:pt>
                <c:pt idx="1239">
                  <c:v>55</c:v>
                </c:pt>
                <c:pt idx="1240">
                  <c:v>54</c:v>
                </c:pt>
                <c:pt idx="1241">
                  <c:v>53</c:v>
                </c:pt>
                <c:pt idx="1242">
                  <c:v>53</c:v>
                </c:pt>
                <c:pt idx="1243">
                  <c:v>62</c:v>
                </c:pt>
                <c:pt idx="1244">
                  <c:v>61</c:v>
                </c:pt>
                <c:pt idx="1245">
                  <c:v>61</c:v>
                </c:pt>
                <c:pt idx="1246">
                  <c:v>60</c:v>
                </c:pt>
                <c:pt idx="1247">
                  <c:v>59</c:v>
                </c:pt>
                <c:pt idx="1248">
                  <c:v>58</c:v>
                </c:pt>
                <c:pt idx="1249">
                  <c:v>58</c:v>
                </c:pt>
                <c:pt idx="1250">
                  <c:v>57</c:v>
                </c:pt>
                <c:pt idx="1251">
                  <c:v>56</c:v>
                </c:pt>
                <c:pt idx="1252">
                  <c:v>56</c:v>
                </c:pt>
                <c:pt idx="1253">
                  <c:v>55</c:v>
                </c:pt>
                <c:pt idx="1254">
                  <c:v>55</c:v>
                </c:pt>
                <c:pt idx="1255">
                  <c:v>54</c:v>
                </c:pt>
                <c:pt idx="1256">
                  <c:v>54</c:v>
                </c:pt>
                <c:pt idx="1257">
                  <c:v>54</c:v>
                </c:pt>
                <c:pt idx="1258">
                  <c:v>53</c:v>
                </c:pt>
                <c:pt idx="1259">
                  <c:v>53</c:v>
                </c:pt>
                <c:pt idx="1260">
                  <c:v>52</c:v>
                </c:pt>
                <c:pt idx="1261">
                  <c:v>52</c:v>
                </c:pt>
                <c:pt idx="1262">
                  <c:v>51</c:v>
                </c:pt>
                <c:pt idx="1263">
                  <c:v>51</c:v>
                </c:pt>
                <c:pt idx="1264">
                  <c:v>50</c:v>
                </c:pt>
                <c:pt idx="1265">
                  <c:v>50</c:v>
                </c:pt>
                <c:pt idx="1266">
                  <c:v>49</c:v>
                </c:pt>
                <c:pt idx="1267">
                  <c:v>49</c:v>
                </c:pt>
                <c:pt idx="1268">
                  <c:v>48</c:v>
                </c:pt>
                <c:pt idx="1269">
                  <c:v>48</c:v>
                </c:pt>
                <c:pt idx="1270">
                  <c:v>47</c:v>
                </c:pt>
                <c:pt idx="1271">
                  <c:v>47</c:v>
                </c:pt>
                <c:pt idx="1272">
                  <c:v>46</c:v>
                </c:pt>
                <c:pt idx="1273">
                  <c:v>46</c:v>
                </c:pt>
                <c:pt idx="1274">
                  <c:v>45</c:v>
                </c:pt>
                <c:pt idx="1275">
                  <c:v>45</c:v>
                </c:pt>
                <c:pt idx="1276">
                  <c:v>44</c:v>
                </c:pt>
                <c:pt idx="1277">
                  <c:v>43</c:v>
                </c:pt>
                <c:pt idx="1278">
                  <c:v>42</c:v>
                </c:pt>
                <c:pt idx="1279">
                  <c:v>42</c:v>
                </c:pt>
                <c:pt idx="1280">
                  <c:v>42</c:v>
                </c:pt>
                <c:pt idx="1281">
                  <c:v>41</c:v>
                </c:pt>
                <c:pt idx="1282">
                  <c:v>41</c:v>
                </c:pt>
                <c:pt idx="1283">
                  <c:v>40</c:v>
                </c:pt>
                <c:pt idx="1284">
                  <c:v>39</c:v>
                </c:pt>
                <c:pt idx="1285">
                  <c:v>84</c:v>
                </c:pt>
                <c:pt idx="1286">
                  <c:v>84</c:v>
                </c:pt>
                <c:pt idx="1287">
                  <c:v>83</c:v>
                </c:pt>
                <c:pt idx="1288">
                  <c:v>82</c:v>
                </c:pt>
                <c:pt idx="1289">
                  <c:v>82</c:v>
                </c:pt>
                <c:pt idx="1290">
                  <c:v>82</c:v>
                </c:pt>
                <c:pt idx="1291">
                  <c:v>81</c:v>
                </c:pt>
                <c:pt idx="1292">
                  <c:v>81</c:v>
                </c:pt>
                <c:pt idx="1293">
                  <c:v>81</c:v>
                </c:pt>
                <c:pt idx="1294">
                  <c:v>80</c:v>
                </c:pt>
                <c:pt idx="1295">
                  <c:v>80</c:v>
                </c:pt>
                <c:pt idx="1296">
                  <c:v>80</c:v>
                </c:pt>
                <c:pt idx="1297">
                  <c:v>80</c:v>
                </c:pt>
                <c:pt idx="1298">
                  <c:v>79</c:v>
                </c:pt>
                <c:pt idx="1299">
                  <c:v>79</c:v>
                </c:pt>
                <c:pt idx="1300">
                  <c:v>79</c:v>
                </c:pt>
                <c:pt idx="1301">
                  <c:v>75</c:v>
                </c:pt>
                <c:pt idx="1302">
                  <c:v>75</c:v>
                </c:pt>
                <c:pt idx="1303">
                  <c:v>74</c:v>
                </c:pt>
                <c:pt idx="1304">
                  <c:v>74</c:v>
                </c:pt>
                <c:pt idx="1305">
                  <c:v>74</c:v>
                </c:pt>
                <c:pt idx="1306">
                  <c:v>73</c:v>
                </c:pt>
                <c:pt idx="1307">
                  <c:v>73</c:v>
                </c:pt>
                <c:pt idx="1308">
                  <c:v>72</c:v>
                </c:pt>
                <c:pt idx="1309">
                  <c:v>71</c:v>
                </c:pt>
                <c:pt idx="1310">
                  <c:v>71</c:v>
                </c:pt>
                <c:pt idx="1311">
                  <c:v>70</c:v>
                </c:pt>
                <c:pt idx="1312">
                  <c:v>70</c:v>
                </c:pt>
                <c:pt idx="1313">
                  <c:v>69</c:v>
                </c:pt>
                <c:pt idx="1314">
                  <c:v>68</c:v>
                </c:pt>
                <c:pt idx="1315">
                  <c:v>68</c:v>
                </c:pt>
                <c:pt idx="1316">
                  <c:v>67</c:v>
                </c:pt>
                <c:pt idx="1317">
                  <c:v>66</c:v>
                </c:pt>
                <c:pt idx="1318">
                  <c:v>65</c:v>
                </c:pt>
                <c:pt idx="1319">
                  <c:v>65</c:v>
                </c:pt>
                <c:pt idx="1320">
                  <c:v>64</c:v>
                </c:pt>
                <c:pt idx="1321">
                  <c:v>64</c:v>
                </c:pt>
                <c:pt idx="1322">
                  <c:v>63</c:v>
                </c:pt>
                <c:pt idx="1323">
                  <c:v>62</c:v>
                </c:pt>
                <c:pt idx="1324">
                  <c:v>36</c:v>
                </c:pt>
                <c:pt idx="1325">
                  <c:v>36</c:v>
                </c:pt>
                <c:pt idx="1326">
                  <c:v>35</c:v>
                </c:pt>
                <c:pt idx="1327">
                  <c:v>35</c:v>
                </c:pt>
                <c:pt idx="1328">
                  <c:v>34</c:v>
                </c:pt>
                <c:pt idx="1329">
                  <c:v>34</c:v>
                </c:pt>
                <c:pt idx="1330">
                  <c:v>33</c:v>
                </c:pt>
                <c:pt idx="1331">
                  <c:v>33</c:v>
                </c:pt>
                <c:pt idx="1332">
                  <c:v>33</c:v>
                </c:pt>
                <c:pt idx="1333">
                  <c:v>33</c:v>
                </c:pt>
                <c:pt idx="1334">
                  <c:v>32</c:v>
                </c:pt>
                <c:pt idx="1335">
                  <c:v>32</c:v>
                </c:pt>
                <c:pt idx="1336">
                  <c:v>32</c:v>
                </c:pt>
                <c:pt idx="1337">
                  <c:v>32</c:v>
                </c:pt>
                <c:pt idx="1338">
                  <c:v>32</c:v>
                </c:pt>
                <c:pt idx="1339">
                  <c:v>101</c:v>
                </c:pt>
                <c:pt idx="1340">
                  <c:v>100</c:v>
                </c:pt>
                <c:pt idx="1341">
                  <c:v>100</c:v>
                </c:pt>
                <c:pt idx="1342">
                  <c:v>99</c:v>
                </c:pt>
                <c:pt idx="1343">
                  <c:v>99</c:v>
                </c:pt>
                <c:pt idx="1344">
                  <c:v>98</c:v>
                </c:pt>
                <c:pt idx="1345">
                  <c:v>98</c:v>
                </c:pt>
                <c:pt idx="1346">
                  <c:v>98</c:v>
                </c:pt>
                <c:pt idx="1347">
                  <c:v>98</c:v>
                </c:pt>
                <c:pt idx="1348">
                  <c:v>98</c:v>
                </c:pt>
                <c:pt idx="1349">
                  <c:v>98</c:v>
                </c:pt>
                <c:pt idx="1350">
                  <c:v>98</c:v>
                </c:pt>
                <c:pt idx="1351">
                  <c:v>98</c:v>
                </c:pt>
                <c:pt idx="1352">
                  <c:v>98</c:v>
                </c:pt>
                <c:pt idx="1353">
                  <c:v>97</c:v>
                </c:pt>
                <c:pt idx="1354">
                  <c:v>96</c:v>
                </c:pt>
                <c:pt idx="1355">
                  <c:v>95</c:v>
                </c:pt>
                <c:pt idx="1356">
                  <c:v>95</c:v>
                </c:pt>
                <c:pt idx="1357">
                  <c:v>94</c:v>
                </c:pt>
                <c:pt idx="1358">
                  <c:v>94</c:v>
                </c:pt>
                <c:pt idx="1359">
                  <c:v>94</c:v>
                </c:pt>
                <c:pt idx="1360">
                  <c:v>93</c:v>
                </c:pt>
                <c:pt idx="1361">
                  <c:v>93</c:v>
                </c:pt>
                <c:pt idx="1362">
                  <c:v>93</c:v>
                </c:pt>
                <c:pt idx="1363">
                  <c:v>93</c:v>
                </c:pt>
                <c:pt idx="1364">
                  <c:v>92</c:v>
                </c:pt>
                <c:pt idx="1365">
                  <c:v>110</c:v>
                </c:pt>
                <c:pt idx="1366">
                  <c:v>110</c:v>
                </c:pt>
                <c:pt idx="1367">
                  <c:v>110</c:v>
                </c:pt>
                <c:pt idx="1368">
                  <c:v>110</c:v>
                </c:pt>
                <c:pt idx="1369">
                  <c:v>7</c:v>
                </c:pt>
                <c:pt idx="1370">
                  <c:v>7</c:v>
                </c:pt>
                <c:pt idx="1371">
                  <c:v>6</c:v>
                </c:pt>
                <c:pt idx="1372">
                  <c:v>6</c:v>
                </c:pt>
                <c:pt idx="1373">
                  <c:v>5</c:v>
                </c:pt>
                <c:pt idx="1374">
                  <c:v>5</c:v>
                </c:pt>
                <c:pt idx="1375">
                  <c:v>4</c:v>
                </c:pt>
                <c:pt idx="1376">
                  <c:v>4</c:v>
                </c:pt>
                <c:pt idx="1377">
                  <c:v>3</c:v>
                </c:pt>
                <c:pt idx="1378">
                  <c:v>2</c:v>
                </c:pt>
                <c:pt idx="1379">
                  <c:v>2</c:v>
                </c:pt>
                <c:pt idx="1380">
                  <c:v>1</c:v>
                </c:pt>
                <c:pt idx="1381">
                  <c:v>1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1</c:v>
                </c:pt>
                <c:pt idx="1391">
                  <c:v>1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91</c:v>
                </c:pt>
                <c:pt idx="1398">
                  <c:v>92</c:v>
                </c:pt>
                <c:pt idx="1399">
                  <c:v>92</c:v>
                </c:pt>
                <c:pt idx="1400">
                  <c:v>92</c:v>
                </c:pt>
                <c:pt idx="1401">
                  <c:v>92</c:v>
                </c:pt>
                <c:pt idx="1402">
                  <c:v>92</c:v>
                </c:pt>
                <c:pt idx="1403">
                  <c:v>91</c:v>
                </c:pt>
                <c:pt idx="1404">
                  <c:v>92</c:v>
                </c:pt>
                <c:pt idx="1405">
                  <c:v>92</c:v>
                </c:pt>
                <c:pt idx="1406">
                  <c:v>93</c:v>
                </c:pt>
                <c:pt idx="1407">
                  <c:v>94</c:v>
                </c:pt>
                <c:pt idx="1408">
                  <c:v>94</c:v>
                </c:pt>
                <c:pt idx="1409">
                  <c:v>95</c:v>
                </c:pt>
                <c:pt idx="1410">
                  <c:v>95</c:v>
                </c:pt>
                <c:pt idx="1411">
                  <c:v>96</c:v>
                </c:pt>
                <c:pt idx="1412">
                  <c:v>96</c:v>
                </c:pt>
                <c:pt idx="1413">
                  <c:v>97</c:v>
                </c:pt>
                <c:pt idx="1414">
                  <c:v>97</c:v>
                </c:pt>
                <c:pt idx="1415">
                  <c:v>97</c:v>
                </c:pt>
                <c:pt idx="1416">
                  <c:v>97</c:v>
                </c:pt>
                <c:pt idx="1417">
                  <c:v>98</c:v>
                </c:pt>
                <c:pt idx="1418">
                  <c:v>98</c:v>
                </c:pt>
                <c:pt idx="1419">
                  <c:v>99</c:v>
                </c:pt>
                <c:pt idx="1420">
                  <c:v>100</c:v>
                </c:pt>
                <c:pt idx="1421">
                  <c:v>100</c:v>
                </c:pt>
                <c:pt idx="1422">
                  <c:v>101</c:v>
                </c:pt>
                <c:pt idx="1423">
                  <c:v>101</c:v>
                </c:pt>
                <c:pt idx="1424">
                  <c:v>102</c:v>
                </c:pt>
                <c:pt idx="1425">
                  <c:v>102</c:v>
                </c:pt>
                <c:pt idx="1426">
                  <c:v>103</c:v>
                </c:pt>
                <c:pt idx="1427">
                  <c:v>104</c:v>
                </c:pt>
                <c:pt idx="1428">
                  <c:v>105</c:v>
                </c:pt>
                <c:pt idx="1429">
                  <c:v>105</c:v>
                </c:pt>
                <c:pt idx="1430">
                  <c:v>106</c:v>
                </c:pt>
                <c:pt idx="1431">
                  <c:v>106</c:v>
                </c:pt>
                <c:pt idx="1432">
                  <c:v>107</c:v>
                </c:pt>
                <c:pt idx="1433">
                  <c:v>108</c:v>
                </c:pt>
                <c:pt idx="1434">
                  <c:v>108</c:v>
                </c:pt>
                <c:pt idx="1435">
                  <c:v>109</c:v>
                </c:pt>
                <c:pt idx="1436">
                  <c:v>109</c:v>
                </c:pt>
                <c:pt idx="1437">
                  <c:v>110</c:v>
                </c:pt>
                <c:pt idx="1438">
                  <c:v>110</c:v>
                </c:pt>
              </c:numCache>
            </c:numRef>
          </c:xVal>
          <c:yVal>
            <c:numRef>
              <c:f>SFR!$BH$19:$BH$1457</c:f>
              <c:numCache>
                <c:formatCode>General</c:formatCode>
                <c:ptCount val="1439"/>
                <c:pt idx="0">
                  <c:v>114</c:v>
                </c:pt>
                <c:pt idx="1">
                  <c:v>115</c:v>
                </c:pt>
                <c:pt idx="2">
                  <c:v>116</c:v>
                </c:pt>
                <c:pt idx="3">
                  <c:v>116</c:v>
                </c:pt>
                <c:pt idx="4">
                  <c:v>117</c:v>
                </c:pt>
                <c:pt idx="5">
                  <c:v>117</c:v>
                </c:pt>
                <c:pt idx="6">
                  <c:v>118</c:v>
                </c:pt>
                <c:pt idx="7">
                  <c:v>119</c:v>
                </c:pt>
                <c:pt idx="8">
                  <c:v>119</c:v>
                </c:pt>
                <c:pt idx="9">
                  <c:v>159</c:v>
                </c:pt>
                <c:pt idx="10">
                  <c:v>158</c:v>
                </c:pt>
                <c:pt idx="11">
                  <c:v>157</c:v>
                </c:pt>
                <c:pt idx="12">
                  <c:v>157</c:v>
                </c:pt>
                <c:pt idx="13">
                  <c:v>156</c:v>
                </c:pt>
                <c:pt idx="14">
                  <c:v>156</c:v>
                </c:pt>
                <c:pt idx="15">
                  <c:v>155</c:v>
                </c:pt>
                <c:pt idx="16">
                  <c:v>154</c:v>
                </c:pt>
                <c:pt idx="17">
                  <c:v>154</c:v>
                </c:pt>
                <c:pt idx="18">
                  <c:v>153</c:v>
                </c:pt>
                <c:pt idx="19">
                  <c:v>153</c:v>
                </c:pt>
                <c:pt idx="20">
                  <c:v>152</c:v>
                </c:pt>
                <c:pt idx="21">
                  <c:v>151</c:v>
                </c:pt>
                <c:pt idx="22">
                  <c:v>150</c:v>
                </c:pt>
                <c:pt idx="23">
                  <c:v>149</c:v>
                </c:pt>
                <c:pt idx="24">
                  <c:v>148</c:v>
                </c:pt>
                <c:pt idx="25">
                  <c:v>147</c:v>
                </c:pt>
                <c:pt idx="26">
                  <c:v>147</c:v>
                </c:pt>
                <c:pt idx="27">
                  <c:v>146</c:v>
                </c:pt>
                <c:pt idx="28">
                  <c:v>145</c:v>
                </c:pt>
                <c:pt idx="29">
                  <c:v>145</c:v>
                </c:pt>
                <c:pt idx="30">
                  <c:v>145</c:v>
                </c:pt>
                <c:pt idx="31">
                  <c:v>144</c:v>
                </c:pt>
                <c:pt idx="32">
                  <c:v>143</c:v>
                </c:pt>
                <c:pt idx="33">
                  <c:v>142</c:v>
                </c:pt>
                <c:pt idx="34">
                  <c:v>141</c:v>
                </c:pt>
                <c:pt idx="35">
                  <c:v>140</c:v>
                </c:pt>
                <c:pt idx="36">
                  <c:v>140</c:v>
                </c:pt>
                <c:pt idx="37">
                  <c:v>139</c:v>
                </c:pt>
                <c:pt idx="38">
                  <c:v>138</c:v>
                </c:pt>
                <c:pt idx="39">
                  <c:v>137</c:v>
                </c:pt>
                <c:pt idx="40">
                  <c:v>136</c:v>
                </c:pt>
                <c:pt idx="41">
                  <c:v>136</c:v>
                </c:pt>
                <c:pt idx="42">
                  <c:v>135</c:v>
                </c:pt>
                <c:pt idx="43">
                  <c:v>135</c:v>
                </c:pt>
                <c:pt idx="44">
                  <c:v>134</c:v>
                </c:pt>
                <c:pt idx="45">
                  <c:v>133</c:v>
                </c:pt>
                <c:pt idx="46">
                  <c:v>133</c:v>
                </c:pt>
                <c:pt idx="47">
                  <c:v>132</c:v>
                </c:pt>
                <c:pt idx="48">
                  <c:v>132</c:v>
                </c:pt>
                <c:pt idx="49">
                  <c:v>131</c:v>
                </c:pt>
                <c:pt idx="50">
                  <c:v>130</c:v>
                </c:pt>
                <c:pt idx="51">
                  <c:v>129</c:v>
                </c:pt>
                <c:pt idx="52">
                  <c:v>129</c:v>
                </c:pt>
                <c:pt idx="53">
                  <c:v>128</c:v>
                </c:pt>
                <c:pt idx="54">
                  <c:v>128</c:v>
                </c:pt>
                <c:pt idx="55">
                  <c:v>127</c:v>
                </c:pt>
                <c:pt idx="56">
                  <c:v>126</c:v>
                </c:pt>
                <c:pt idx="57">
                  <c:v>125</c:v>
                </c:pt>
                <c:pt idx="58">
                  <c:v>125</c:v>
                </c:pt>
                <c:pt idx="59">
                  <c:v>124</c:v>
                </c:pt>
                <c:pt idx="60">
                  <c:v>123</c:v>
                </c:pt>
                <c:pt idx="61">
                  <c:v>123</c:v>
                </c:pt>
                <c:pt idx="62">
                  <c:v>122</c:v>
                </c:pt>
                <c:pt idx="63">
                  <c:v>120</c:v>
                </c:pt>
                <c:pt idx="64">
                  <c:v>120</c:v>
                </c:pt>
                <c:pt idx="65">
                  <c:v>121</c:v>
                </c:pt>
                <c:pt idx="66">
                  <c:v>121</c:v>
                </c:pt>
                <c:pt idx="67">
                  <c:v>121</c:v>
                </c:pt>
                <c:pt idx="68">
                  <c:v>121</c:v>
                </c:pt>
                <c:pt idx="69">
                  <c:v>122</c:v>
                </c:pt>
                <c:pt idx="70">
                  <c:v>122</c:v>
                </c:pt>
                <c:pt idx="71">
                  <c:v>122</c:v>
                </c:pt>
                <c:pt idx="72">
                  <c:v>121</c:v>
                </c:pt>
                <c:pt idx="73">
                  <c:v>121</c:v>
                </c:pt>
                <c:pt idx="74">
                  <c:v>122</c:v>
                </c:pt>
                <c:pt idx="75">
                  <c:v>122</c:v>
                </c:pt>
                <c:pt idx="76">
                  <c:v>121</c:v>
                </c:pt>
                <c:pt idx="77">
                  <c:v>121</c:v>
                </c:pt>
                <c:pt idx="78">
                  <c:v>122</c:v>
                </c:pt>
                <c:pt idx="79">
                  <c:v>122</c:v>
                </c:pt>
                <c:pt idx="80">
                  <c:v>123</c:v>
                </c:pt>
                <c:pt idx="81">
                  <c:v>123</c:v>
                </c:pt>
                <c:pt idx="82">
                  <c:v>123</c:v>
                </c:pt>
                <c:pt idx="83">
                  <c:v>123</c:v>
                </c:pt>
                <c:pt idx="84">
                  <c:v>122</c:v>
                </c:pt>
                <c:pt idx="85">
                  <c:v>122</c:v>
                </c:pt>
                <c:pt idx="86">
                  <c:v>121</c:v>
                </c:pt>
                <c:pt idx="87">
                  <c:v>121</c:v>
                </c:pt>
                <c:pt idx="88">
                  <c:v>122</c:v>
                </c:pt>
                <c:pt idx="89">
                  <c:v>122</c:v>
                </c:pt>
                <c:pt idx="90">
                  <c:v>122</c:v>
                </c:pt>
                <c:pt idx="91">
                  <c:v>122</c:v>
                </c:pt>
                <c:pt idx="92">
                  <c:v>122</c:v>
                </c:pt>
                <c:pt idx="93">
                  <c:v>122</c:v>
                </c:pt>
                <c:pt idx="94">
                  <c:v>122</c:v>
                </c:pt>
                <c:pt idx="95">
                  <c:v>122</c:v>
                </c:pt>
                <c:pt idx="96">
                  <c:v>95</c:v>
                </c:pt>
                <c:pt idx="97">
                  <c:v>95</c:v>
                </c:pt>
                <c:pt idx="98">
                  <c:v>96</c:v>
                </c:pt>
                <c:pt idx="99">
                  <c:v>96</c:v>
                </c:pt>
                <c:pt idx="100">
                  <c:v>97</c:v>
                </c:pt>
                <c:pt idx="101">
                  <c:v>98</c:v>
                </c:pt>
                <c:pt idx="102">
                  <c:v>99</c:v>
                </c:pt>
                <c:pt idx="103">
                  <c:v>99</c:v>
                </c:pt>
                <c:pt idx="104">
                  <c:v>100</c:v>
                </c:pt>
                <c:pt idx="105">
                  <c:v>100</c:v>
                </c:pt>
                <c:pt idx="106">
                  <c:v>100</c:v>
                </c:pt>
                <c:pt idx="107">
                  <c:v>101</c:v>
                </c:pt>
                <c:pt idx="108">
                  <c:v>101</c:v>
                </c:pt>
                <c:pt idx="109">
                  <c:v>102</c:v>
                </c:pt>
                <c:pt idx="110">
                  <c:v>102</c:v>
                </c:pt>
                <c:pt idx="111">
                  <c:v>103</c:v>
                </c:pt>
                <c:pt idx="112">
                  <c:v>104</c:v>
                </c:pt>
                <c:pt idx="113">
                  <c:v>104</c:v>
                </c:pt>
                <c:pt idx="114">
                  <c:v>105</c:v>
                </c:pt>
                <c:pt idx="115">
                  <c:v>105</c:v>
                </c:pt>
                <c:pt idx="116">
                  <c:v>106</c:v>
                </c:pt>
                <c:pt idx="117">
                  <c:v>107</c:v>
                </c:pt>
                <c:pt idx="118">
                  <c:v>107</c:v>
                </c:pt>
                <c:pt idx="119">
                  <c:v>108</c:v>
                </c:pt>
                <c:pt idx="120">
                  <c:v>108</c:v>
                </c:pt>
                <c:pt idx="121">
                  <c:v>109</c:v>
                </c:pt>
                <c:pt idx="122">
                  <c:v>109</c:v>
                </c:pt>
                <c:pt idx="123">
                  <c:v>110</c:v>
                </c:pt>
                <c:pt idx="124">
                  <c:v>110</c:v>
                </c:pt>
                <c:pt idx="125">
                  <c:v>110</c:v>
                </c:pt>
                <c:pt idx="126">
                  <c:v>110</c:v>
                </c:pt>
                <c:pt idx="127">
                  <c:v>111</c:v>
                </c:pt>
                <c:pt idx="128">
                  <c:v>111</c:v>
                </c:pt>
                <c:pt idx="129">
                  <c:v>111</c:v>
                </c:pt>
                <c:pt idx="130">
                  <c:v>110</c:v>
                </c:pt>
                <c:pt idx="131">
                  <c:v>110</c:v>
                </c:pt>
                <c:pt idx="132">
                  <c:v>111</c:v>
                </c:pt>
                <c:pt idx="133">
                  <c:v>111</c:v>
                </c:pt>
                <c:pt idx="134">
                  <c:v>112</c:v>
                </c:pt>
                <c:pt idx="135">
                  <c:v>112</c:v>
                </c:pt>
                <c:pt idx="136">
                  <c:v>111</c:v>
                </c:pt>
                <c:pt idx="137">
                  <c:v>111</c:v>
                </c:pt>
                <c:pt idx="138">
                  <c:v>111</c:v>
                </c:pt>
                <c:pt idx="139">
                  <c:v>111</c:v>
                </c:pt>
                <c:pt idx="140">
                  <c:v>111</c:v>
                </c:pt>
                <c:pt idx="141">
                  <c:v>110</c:v>
                </c:pt>
                <c:pt idx="142">
                  <c:v>110</c:v>
                </c:pt>
                <c:pt idx="143">
                  <c:v>122</c:v>
                </c:pt>
                <c:pt idx="144">
                  <c:v>122</c:v>
                </c:pt>
                <c:pt idx="145">
                  <c:v>121</c:v>
                </c:pt>
                <c:pt idx="146">
                  <c:v>120</c:v>
                </c:pt>
                <c:pt idx="147">
                  <c:v>119</c:v>
                </c:pt>
                <c:pt idx="148">
                  <c:v>119</c:v>
                </c:pt>
                <c:pt idx="149">
                  <c:v>119</c:v>
                </c:pt>
                <c:pt idx="150">
                  <c:v>119</c:v>
                </c:pt>
                <c:pt idx="151">
                  <c:v>119</c:v>
                </c:pt>
                <c:pt idx="152">
                  <c:v>118</c:v>
                </c:pt>
                <c:pt idx="153">
                  <c:v>117</c:v>
                </c:pt>
                <c:pt idx="154">
                  <c:v>117</c:v>
                </c:pt>
                <c:pt idx="155">
                  <c:v>116</c:v>
                </c:pt>
                <c:pt idx="156">
                  <c:v>116</c:v>
                </c:pt>
                <c:pt idx="157">
                  <c:v>116</c:v>
                </c:pt>
                <c:pt idx="158">
                  <c:v>116</c:v>
                </c:pt>
                <c:pt idx="159">
                  <c:v>116</c:v>
                </c:pt>
                <c:pt idx="160">
                  <c:v>116</c:v>
                </c:pt>
                <c:pt idx="161">
                  <c:v>116</c:v>
                </c:pt>
                <c:pt idx="162">
                  <c:v>115</c:v>
                </c:pt>
                <c:pt idx="163">
                  <c:v>115</c:v>
                </c:pt>
                <c:pt idx="164">
                  <c:v>114</c:v>
                </c:pt>
                <c:pt idx="165">
                  <c:v>113</c:v>
                </c:pt>
                <c:pt idx="166">
                  <c:v>112</c:v>
                </c:pt>
                <c:pt idx="167">
                  <c:v>112</c:v>
                </c:pt>
                <c:pt idx="168">
                  <c:v>111</c:v>
                </c:pt>
                <c:pt idx="169">
                  <c:v>110</c:v>
                </c:pt>
                <c:pt idx="170">
                  <c:v>46</c:v>
                </c:pt>
                <c:pt idx="171">
                  <c:v>45</c:v>
                </c:pt>
                <c:pt idx="172">
                  <c:v>45</c:v>
                </c:pt>
                <c:pt idx="173">
                  <c:v>44</c:v>
                </c:pt>
                <c:pt idx="174">
                  <c:v>44</c:v>
                </c:pt>
                <c:pt idx="175">
                  <c:v>43</c:v>
                </c:pt>
                <c:pt idx="176">
                  <c:v>42</c:v>
                </c:pt>
                <c:pt idx="177">
                  <c:v>41</c:v>
                </c:pt>
                <c:pt idx="178">
                  <c:v>40</c:v>
                </c:pt>
                <c:pt idx="179">
                  <c:v>39</c:v>
                </c:pt>
                <c:pt idx="180">
                  <c:v>39</c:v>
                </c:pt>
                <c:pt idx="181">
                  <c:v>38</c:v>
                </c:pt>
                <c:pt idx="182">
                  <c:v>38</c:v>
                </c:pt>
                <c:pt idx="183">
                  <c:v>37</c:v>
                </c:pt>
                <c:pt idx="184">
                  <c:v>37</c:v>
                </c:pt>
                <c:pt idx="185">
                  <c:v>36</c:v>
                </c:pt>
                <c:pt idx="186">
                  <c:v>36</c:v>
                </c:pt>
                <c:pt idx="187">
                  <c:v>35</c:v>
                </c:pt>
                <c:pt idx="188">
                  <c:v>34</c:v>
                </c:pt>
                <c:pt idx="189">
                  <c:v>34</c:v>
                </c:pt>
                <c:pt idx="190">
                  <c:v>33</c:v>
                </c:pt>
                <c:pt idx="191">
                  <c:v>33</c:v>
                </c:pt>
                <c:pt idx="192">
                  <c:v>32</c:v>
                </c:pt>
                <c:pt idx="193">
                  <c:v>32</c:v>
                </c:pt>
                <c:pt idx="194">
                  <c:v>31</c:v>
                </c:pt>
                <c:pt idx="195">
                  <c:v>31</c:v>
                </c:pt>
                <c:pt idx="196">
                  <c:v>30</c:v>
                </c:pt>
                <c:pt idx="197">
                  <c:v>30</c:v>
                </c:pt>
                <c:pt idx="198">
                  <c:v>30</c:v>
                </c:pt>
                <c:pt idx="199">
                  <c:v>29</c:v>
                </c:pt>
                <c:pt idx="200">
                  <c:v>29</c:v>
                </c:pt>
                <c:pt idx="201">
                  <c:v>28</c:v>
                </c:pt>
                <c:pt idx="202">
                  <c:v>28</c:v>
                </c:pt>
                <c:pt idx="203">
                  <c:v>27</c:v>
                </c:pt>
                <c:pt idx="204">
                  <c:v>27</c:v>
                </c:pt>
                <c:pt idx="205">
                  <c:v>27</c:v>
                </c:pt>
                <c:pt idx="206">
                  <c:v>26</c:v>
                </c:pt>
                <c:pt idx="207">
                  <c:v>25</c:v>
                </c:pt>
                <c:pt idx="208">
                  <c:v>25</c:v>
                </c:pt>
                <c:pt idx="209">
                  <c:v>25</c:v>
                </c:pt>
                <c:pt idx="210">
                  <c:v>24</c:v>
                </c:pt>
                <c:pt idx="211">
                  <c:v>24</c:v>
                </c:pt>
                <c:pt idx="212">
                  <c:v>52</c:v>
                </c:pt>
                <c:pt idx="213">
                  <c:v>51</c:v>
                </c:pt>
                <c:pt idx="214">
                  <c:v>51</c:v>
                </c:pt>
                <c:pt idx="215">
                  <c:v>50</c:v>
                </c:pt>
                <c:pt idx="216">
                  <c:v>50</c:v>
                </c:pt>
                <c:pt idx="217">
                  <c:v>49</c:v>
                </c:pt>
                <c:pt idx="218">
                  <c:v>49</c:v>
                </c:pt>
                <c:pt idx="219">
                  <c:v>48</c:v>
                </c:pt>
                <c:pt idx="220">
                  <c:v>48</c:v>
                </c:pt>
                <c:pt idx="221">
                  <c:v>48</c:v>
                </c:pt>
                <c:pt idx="222">
                  <c:v>48</c:v>
                </c:pt>
                <c:pt idx="223">
                  <c:v>48</c:v>
                </c:pt>
                <c:pt idx="224">
                  <c:v>47</c:v>
                </c:pt>
                <c:pt idx="225">
                  <c:v>47</c:v>
                </c:pt>
                <c:pt idx="226">
                  <c:v>46</c:v>
                </c:pt>
                <c:pt idx="227">
                  <c:v>46</c:v>
                </c:pt>
                <c:pt idx="228">
                  <c:v>45</c:v>
                </c:pt>
                <c:pt idx="229">
                  <c:v>45</c:v>
                </c:pt>
                <c:pt idx="230">
                  <c:v>44</c:v>
                </c:pt>
                <c:pt idx="231">
                  <c:v>43</c:v>
                </c:pt>
                <c:pt idx="232">
                  <c:v>43</c:v>
                </c:pt>
                <c:pt idx="233">
                  <c:v>42</c:v>
                </c:pt>
                <c:pt idx="234">
                  <c:v>41</c:v>
                </c:pt>
                <c:pt idx="235">
                  <c:v>40</c:v>
                </c:pt>
                <c:pt idx="236">
                  <c:v>39</c:v>
                </c:pt>
                <c:pt idx="237">
                  <c:v>38</c:v>
                </c:pt>
                <c:pt idx="238">
                  <c:v>37</c:v>
                </c:pt>
                <c:pt idx="239">
                  <c:v>37</c:v>
                </c:pt>
                <c:pt idx="240">
                  <c:v>36</c:v>
                </c:pt>
                <c:pt idx="241">
                  <c:v>35</c:v>
                </c:pt>
                <c:pt idx="242">
                  <c:v>35</c:v>
                </c:pt>
                <c:pt idx="243">
                  <c:v>34</c:v>
                </c:pt>
                <c:pt idx="244">
                  <c:v>34</c:v>
                </c:pt>
                <c:pt idx="245">
                  <c:v>33</c:v>
                </c:pt>
                <c:pt idx="246">
                  <c:v>32</c:v>
                </c:pt>
                <c:pt idx="247">
                  <c:v>32</c:v>
                </c:pt>
                <c:pt idx="248">
                  <c:v>32</c:v>
                </c:pt>
                <c:pt idx="249">
                  <c:v>31</c:v>
                </c:pt>
                <c:pt idx="250">
                  <c:v>30</c:v>
                </c:pt>
                <c:pt idx="251">
                  <c:v>29</c:v>
                </c:pt>
                <c:pt idx="252">
                  <c:v>28</c:v>
                </c:pt>
                <c:pt idx="253">
                  <c:v>28</c:v>
                </c:pt>
                <c:pt idx="254">
                  <c:v>27</c:v>
                </c:pt>
                <c:pt idx="255">
                  <c:v>26</c:v>
                </c:pt>
                <c:pt idx="256">
                  <c:v>26</c:v>
                </c:pt>
                <c:pt idx="257">
                  <c:v>25</c:v>
                </c:pt>
                <c:pt idx="258">
                  <c:v>24</c:v>
                </c:pt>
                <c:pt idx="259">
                  <c:v>150</c:v>
                </c:pt>
                <c:pt idx="260">
                  <c:v>149</c:v>
                </c:pt>
                <c:pt idx="261">
                  <c:v>149</c:v>
                </c:pt>
                <c:pt idx="262">
                  <c:v>148</c:v>
                </c:pt>
                <c:pt idx="263">
                  <c:v>147</c:v>
                </c:pt>
                <c:pt idx="264">
                  <c:v>147</c:v>
                </c:pt>
                <c:pt idx="265">
                  <c:v>146</c:v>
                </c:pt>
                <c:pt idx="266">
                  <c:v>145</c:v>
                </c:pt>
                <c:pt idx="267">
                  <c:v>144</c:v>
                </c:pt>
                <c:pt idx="268">
                  <c:v>144</c:v>
                </c:pt>
                <c:pt idx="269">
                  <c:v>143</c:v>
                </c:pt>
                <c:pt idx="270">
                  <c:v>142</c:v>
                </c:pt>
                <c:pt idx="271">
                  <c:v>141</c:v>
                </c:pt>
                <c:pt idx="272">
                  <c:v>141</c:v>
                </c:pt>
                <c:pt idx="273">
                  <c:v>140</c:v>
                </c:pt>
                <c:pt idx="274">
                  <c:v>140</c:v>
                </c:pt>
                <c:pt idx="275">
                  <c:v>139</c:v>
                </c:pt>
                <c:pt idx="276">
                  <c:v>139</c:v>
                </c:pt>
                <c:pt idx="277">
                  <c:v>138</c:v>
                </c:pt>
                <c:pt idx="278">
                  <c:v>137</c:v>
                </c:pt>
                <c:pt idx="279">
                  <c:v>136</c:v>
                </c:pt>
                <c:pt idx="280">
                  <c:v>135</c:v>
                </c:pt>
                <c:pt idx="281">
                  <c:v>134</c:v>
                </c:pt>
                <c:pt idx="282">
                  <c:v>133</c:v>
                </c:pt>
                <c:pt idx="283">
                  <c:v>132</c:v>
                </c:pt>
                <c:pt idx="284">
                  <c:v>132</c:v>
                </c:pt>
                <c:pt idx="285">
                  <c:v>132</c:v>
                </c:pt>
                <c:pt idx="286">
                  <c:v>131</c:v>
                </c:pt>
                <c:pt idx="287">
                  <c:v>130</c:v>
                </c:pt>
                <c:pt idx="288">
                  <c:v>129</c:v>
                </c:pt>
                <c:pt idx="289">
                  <c:v>129</c:v>
                </c:pt>
                <c:pt idx="290">
                  <c:v>128</c:v>
                </c:pt>
                <c:pt idx="291">
                  <c:v>128</c:v>
                </c:pt>
                <c:pt idx="292">
                  <c:v>127</c:v>
                </c:pt>
                <c:pt idx="293">
                  <c:v>127</c:v>
                </c:pt>
                <c:pt idx="294">
                  <c:v>126</c:v>
                </c:pt>
                <c:pt idx="295">
                  <c:v>125</c:v>
                </c:pt>
                <c:pt idx="296">
                  <c:v>124</c:v>
                </c:pt>
                <c:pt idx="297">
                  <c:v>124</c:v>
                </c:pt>
                <c:pt idx="298">
                  <c:v>123</c:v>
                </c:pt>
                <c:pt idx="299">
                  <c:v>122</c:v>
                </c:pt>
                <c:pt idx="300">
                  <c:v>121</c:v>
                </c:pt>
                <c:pt idx="301">
                  <c:v>120</c:v>
                </c:pt>
                <c:pt idx="302">
                  <c:v>120</c:v>
                </c:pt>
                <c:pt idx="303">
                  <c:v>119</c:v>
                </c:pt>
                <c:pt idx="304">
                  <c:v>119</c:v>
                </c:pt>
                <c:pt idx="305">
                  <c:v>119</c:v>
                </c:pt>
                <c:pt idx="306">
                  <c:v>120</c:v>
                </c:pt>
                <c:pt idx="307">
                  <c:v>120</c:v>
                </c:pt>
                <c:pt idx="308">
                  <c:v>120</c:v>
                </c:pt>
                <c:pt idx="309">
                  <c:v>120</c:v>
                </c:pt>
                <c:pt idx="310">
                  <c:v>119</c:v>
                </c:pt>
                <c:pt idx="311">
                  <c:v>118</c:v>
                </c:pt>
                <c:pt idx="312">
                  <c:v>117</c:v>
                </c:pt>
                <c:pt idx="313">
                  <c:v>116</c:v>
                </c:pt>
                <c:pt idx="314">
                  <c:v>116</c:v>
                </c:pt>
                <c:pt idx="315">
                  <c:v>115</c:v>
                </c:pt>
                <c:pt idx="316">
                  <c:v>114</c:v>
                </c:pt>
                <c:pt idx="317">
                  <c:v>113</c:v>
                </c:pt>
                <c:pt idx="318">
                  <c:v>112</c:v>
                </c:pt>
                <c:pt idx="319">
                  <c:v>111</c:v>
                </c:pt>
                <c:pt idx="320">
                  <c:v>110</c:v>
                </c:pt>
                <c:pt idx="321">
                  <c:v>110</c:v>
                </c:pt>
                <c:pt idx="322">
                  <c:v>109</c:v>
                </c:pt>
                <c:pt idx="323">
                  <c:v>110</c:v>
                </c:pt>
                <c:pt idx="324">
                  <c:v>110</c:v>
                </c:pt>
                <c:pt idx="325">
                  <c:v>110</c:v>
                </c:pt>
                <c:pt idx="326">
                  <c:v>109</c:v>
                </c:pt>
                <c:pt idx="327">
                  <c:v>109</c:v>
                </c:pt>
                <c:pt idx="328">
                  <c:v>109</c:v>
                </c:pt>
                <c:pt idx="329">
                  <c:v>108</c:v>
                </c:pt>
                <c:pt idx="330">
                  <c:v>108</c:v>
                </c:pt>
                <c:pt idx="331">
                  <c:v>107</c:v>
                </c:pt>
                <c:pt idx="332">
                  <c:v>107</c:v>
                </c:pt>
                <c:pt idx="333">
                  <c:v>106</c:v>
                </c:pt>
                <c:pt idx="334">
                  <c:v>106</c:v>
                </c:pt>
                <c:pt idx="335">
                  <c:v>106</c:v>
                </c:pt>
                <c:pt idx="336">
                  <c:v>106</c:v>
                </c:pt>
                <c:pt idx="337">
                  <c:v>107</c:v>
                </c:pt>
                <c:pt idx="338">
                  <c:v>107</c:v>
                </c:pt>
                <c:pt idx="339">
                  <c:v>108</c:v>
                </c:pt>
                <c:pt idx="340">
                  <c:v>108</c:v>
                </c:pt>
                <c:pt idx="341">
                  <c:v>109</c:v>
                </c:pt>
                <c:pt idx="342">
                  <c:v>109</c:v>
                </c:pt>
                <c:pt idx="343">
                  <c:v>109</c:v>
                </c:pt>
                <c:pt idx="344">
                  <c:v>108</c:v>
                </c:pt>
                <c:pt idx="345">
                  <c:v>107</c:v>
                </c:pt>
                <c:pt idx="346">
                  <c:v>107</c:v>
                </c:pt>
                <c:pt idx="347">
                  <c:v>107</c:v>
                </c:pt>
                <c:pt idx="348">
                  <c:v>107</c:v>
                </c:pt>
                <c:pt idx="349">
                  <c:v>107</c:v>
                </c:pt>
                <c:pt idx="350">
                  <c:v>107</c:v>
                </c:pt>
                <c:pt idx="351">
                  <c:v>108</c:v>
                </c:pt>
                <c:pt idx="352">
                  <c:v>108</c:v>
                </c:pt>
                <c:pt idx="353">
                  <c:v>108</c:v>
                </c:pt>
                <c:pt idx="354">
                  <c:v>108</c:v>
                </c:pt>
                <c:pt idx="355">
                  <c:v>108</c:v>
                </c:pt>
                <c:pt idx="356">
                  <c:v>108</c:v>
                </c:pt>
                <c:pt idx="357">
                  <c:v>109</c:v>
                </c:pt>
                <c:pt idx="358">
                  <c:v>109</c:v>
                </c:pt>
                <c:pt idx="359">
                  <c:v>108</c:v>
                </c:pt>
                <c:pt idx="360">
                  <c:v>108</c:v>
                </c:pt>
                <c:pt idx="361">
                  <c:v>108</c:v>
                </c:pt>
                <c:pt idx="362">
                  <c:v>108</c:v>
                </c:pt>
                <c:pt idx="363">
                  <c:v>109</c:v>
                </c:pt>
                <c:pt idx="364">
                  <c:v>108</c:v>
                </c:pt>
                <c:pt idx="365">
                  <c:v>24</c:v>
                </c:pt>
                <c:pt idx="366">
                  <c:v>23</c:v>
                </c:pt>
                <c:pt idx="367">
                  <c:v>22</c:v>
                </c:pt>
                <c:pt idx="368">
                  <c:v>22</c:v>
                </c:pt>
                <c:pt idx="369">
                  <c:v>22</c:v>
                </c:pt>
                <c:pt idx="370">
                  <c:v>22</c:v>
                </c:pt>
                <c:pt idx="371">
                  <c:v>21</c:v>
                </c:pt>
                <c:pt idx="372">
                  <c:v>21</c:v>
                </c:pt>
                <c:pt idx="373">
                  <c:v>20</c:v>
                </c:pt>
                <c:pt idx="374">
                  <c:v>19</c:v>
                </c:pt>
                <c:pt idx="375">
                  <c:v>19</c:v>
                </c:pt>
                <c:pt idx="376">
                  <c:v>18</c:v>
                </c:pt>
                <c:pt idx="377">
                  <c:v>18</c:v>
                </c:pt>
                <c:pt idx="378">
                  <c:v>17</c:v>
                </c:pt>
                <c:pt idx="379">
                  <c:v>17</c:v>
                </c:pt>
                <c:pt idx="380">
                  <c:v>53</c:v>
                </c:pt>
                <c:pt idx="381">
                  <c:v>52</c:v>
                </c:pt>
                <c:pt idx="382">
                  <c:v>51</c:v>
                </c:pt>
                <c:pt idx="383">
                  <c:v>51</c:v>
                </c:pt>
                <c:pt idx="384">
                  <c:v>50</c:v>
                </c:pt>
                <c:pt idx="385">
                  <c:v>50</c:v>
                </c:pt>
                <c:pt idx="386">
                  <c:v>49</c:v>
                </c:pt>
                <c:pt idx="387">
                  <c:v>49</c:v>
                </c:pt>
                <c:pt idx="388">
                  <c:v>48</c:v>
                </c:pt>
                <c:pt idx="389">
                  <c:v>47</c:v>
                </c:pt>
                <c:pt idx="390">
                  <c:v>47</c:v>
                </c:pt>
                <c:pt idx="391">
                  <c:v>46</c:v>
                </c:pt>
                <c:pt idx="392">
                  <c:v>46</c:v>
                </c:pt>
                <c:pt idx="393">
                  <c:v>45</c:v>
                </c:pt>
                <c:pt idx="394">
                  <c:v>44</c:v>
                </c:pt>
                <c:pt idx="395">
                  <c:v>44</c:v>
                </c:pt>
                <c:pt idx="396">
                  <c:v>44</c:v>
                </c:pt>
                <c:pt idx="397">
                  <c:v>43</c:v>
                </c:pt>
                <c:pt idx="398">
                  <c:v>42</c:v>
                </c:pt>
                <c:pt idx="399">
                  <c:v>41</c:v>
                </c:pt>
                <c:pt idx="400">
                  <c:v>40</c:v>
                </c:pt>
                <c:pt idx="401">
                  <c:v>40</c:v>
                </c:pt>
                <c:pt idx="402">
                  <c:v>39</c:v>
                </c:pt>
                <c:pt idx="403">
                  <c:v>39</c:v>
                </c:pt>
                <c:pt idx="404">
                  <c:v>38</c:v>
                </c:pt>
                <c:pt idx="405">
                  <c:v>37</c:v>
                </c:pt>
                <c:pt idx="406">
                  <c:v>36</c:v>
                </c:pt>
                <c:pt idx="407">
                  <c:v>35</c:v>
                </c:pt>
                <c:pt idx="408">
                  <c:v>35</c:v>
                </c:pt>
                <c:pt idx="409">
                  <c:v>34</c:v>
                </c:pt>
                <c:pt idx="410">
                  <c:v>33</c:v>
                </c:pt>
                <c:pt idx="411">
                  <c:v>33</c:v>
                </c:pt>
                <c:pt idx="412">
                  <c:v>32</c:v>
                </c:pt>
                <c:pt idx="413">
                  <c:v>32</c:v>
                </c:pt>
                <c:pt idx="414">
                  <c:v>31</c:v>
                </c:pt>
                <c:pt idx="415">
                  <c:v>31</c:v>
                </c:pt>
                <c:pt idx="416">
                  <c:v>30</c:v>
                </c:pt>
                <c:pt idx="417">
                  <c:v>29</c:v>
                </c:pt>
                <c:pt idx="418">
                  <c:v>28</c:v>
                </c:pt>
                <c:pt idx="419">
                  <c:v>27</c:v>
                </c:pt>
                <c:pt idx="420">
                  <c:v>27</c:v>
                </c:pt>
                <c:pt idx="421">
                  <c:v>26</c:v>
                </c:pt>
                <c:pt idx="422">
                  <c:v>25</c:v>
                </c:pt>
                <c:pt idx="423">
                  <c:v>25</c:v>
                </c:pt>
                <c:pt idx="424">
                  <c:v>25</c:v>
                </c:pt>
                <c:pt idx="425">
                  <c:v>24</c:v>
                </c:pt>
                <c:pt idx="426">
                  <c:v>23</c:v>
                </c:pt>
                <c:pt idx="427">
                  <c:v>23</c:v>
                </c:pt>
                <c:pt idx="428">
                  <c:v>22</c:v>
                </c:pt>
                <c:pt idx="429">
                  <c:v>22</c:v>
                </c:pt>
                <c:pt idx="430">
                  <c:v>21</c:v>
                </c:pt>
                <c:pt idx="431">
                  <c:v>21</c:v>
                </c:pt>
                <c:pt idx="432">
                  <c:v>20</c:v>
                </c:pt>
                <c:pt idx="433">
                  <c:v>19</c:v>
                </c:pt>
                <c:pt idx="434">
                  <c:v>18</c:v>
                </c:pt>
                <c:pt idx="435">
                  <c:v>18</c:v>
                </c:pt>
                <c:pt idx="436">
                  <c:v>17</c:v>
                </c:pt>
                <c:pt idx="437">
                  <c:v>94</c:v>
                </c:pt>
                <c:pt idx="438">
                  <c:v>93</c:v>
                </c:pt>
                <c:pt idx="439">
                  <c:v>92</c:v>
                </c:pt>
                <c:pt idx="440">
                  <c:v>91</c:v>
                </c:pt>
                <c:pt idx="441">
                  <c:v>90</c:v>
                </c:pt>
                <c:pt idx="442">
                  <c:v>90</c:v>
                </c:pt>
                <c:pt idx="443">
                  <c:v>89</c:v>
                </c:pt>
                <c:pt idx="444">
                  <c:v>88</c:v>
                </c:pt>
                <c:pt idx="445">
                  <c:v>88</c:v>
                </c:pt>
                <c:pt idx="446">
                  <c:v>87</c:v>
                </c:pt>
                <c:pt idx="447">
                  <c:v>86</c:v>
                </c:pt>
                <c:pt idx="448">
                  <c:v>86</c:v>
                </c:pt>
                <c:pt idx="449">
                  <c:v>85</c:v>
                </c:pt>
                <c:pt idx="450">
                  <c:v>84</c:v>
                </c:pt>
                <c:pt idx="451">
                  <c:v>83</c:v>
                </c:pt>
                <c:pt idx="452">
                  <c:v>82</c:v>
                </c:pt>
                <c:pt idx="453">
                  <c:v>81</c:v>
                </c:pt>
                <c:pt idx="454">
                  <c:v>81</c:v>
                </c:pt>
                <c:pt idx="455">
                  <c:v>80</c:v>
                </c:pt>
                <c:pt idx="456">
                  <c:v>80</c:v>
                </c:pt>
                <c:pt idx="457">
                  <c:v>79</c:v>
                </c:pt>
                <c:pt idx="458">
                  <c:v>79</c:v>
                </c:pt>
                <c:pt idx="459">
                  <c:v>78</c:v>
                </c:pt>
                <c:pt idx="460">
                  <c:v>77</c:v>
                </c:pt>
                <c:pt idx="461">
                  <c:v>76</c:v>
                </c:pt>
                <c:pt idx="462">
                  <c:v>76</c:v>
                </c:pt>
                <c:pt idx="463">
                  <c:v>75</c:v>
                </c:pt>
                <c:pt idx="464">
                  <c:v>74</c:v>
                </c:pt>
                <c:pt idx="465">
                  <c:v>73</c:v>
                </c:pt>
                <c:pt idx="466">
                  <c:v>73</c:v>
                </c:pt>
                <c:pt idx="467">
                  <c:v>72</c:v>
                </c:pt>
                <c:pt idx="468">
                  <c:v>71</c:v>
                </c:pt>
                <c:pt idx="469">
                  <c:v>70</c:v>
                </c:pt>
                <c:pt idx="470">
                  <c:v>70</c:v>
                </c:pt>
                <c:pt idx="471">
                  <c:v>69</c:v>
                </c:pt>
                <c:pt idx="472">
                  <c:v>68</c:v>
                </c:pt>
                <c:pt idx="473">
                  <c:v>67</c:v>
                </c:pt>
                <c:pt idx="474">
                  <c:v>66</c:v>
                </c:pt>
                <c:pt idx="475">
                  <c:v>66</c:v>
                </c:pt>
                <c:pt idx="476">
                  <c:v>65</c:v>
                </c:pt>
                <c:pt idx="477">
                  <c:v>64</c:v>
                </c:pt>
                <c:pt idx="478">
                  <c:v>64</c:v>
                </c:pt>
                <c:pt idx="479">
                  <c:v>63</c:v>
                </c:pt>
                <c:pt idx="480">
                  <c:v>63</c:v>
                </c:pt>
                <c:pt idx="481">
                  <c:v>62</c:v>
                </c:pt>
                <c:pt idx="482">
                  <c:v>61</c:v>
                </c:pt>
                <c:pt idx="483">
                  <c:v>61</c:v>
                </c:pt>
                <c:pt idx="484">
                  <c:v>60</c:v>
                </c:pt>
                <c:pt idx="485">
                  <c:v>59</c:v>
                </c:pt>
                <c:pt idx="486">
                  <c:v>58</c:v>
                </c:pt>
                <c:pt idx="487">
                  <c:v>57</c:v>
                </c:pt>
                <c:pt idx="488">
                  <c:v>57</c:v>
                </c:pt>
                <c:pt idx="489">
                  <c:v>56</c:v>
                </c:pt>
                <c:pt idx="490">
                  <c:v>56</c:v>
                </c:pt>
                <c:pt idx="491">
                  <c:v>55</c:v>
                </c:pt>
                <c:pt idx="492">
                  <c:v>55</c:v>
                </c:pt>
                <c:pt idx="493">
                  <c:v>54</c:v>
                </c:pt>
                <c:pt idx="494">
                  <c:v>53</c:v>
                </c:pt>
                <c:pt idx="495">
                  <c:v>53</c:v>
                </c:pt>
                <c:pt idx="496">
                  <c:v>52</c:v>
                </c:pt>
                <c:pt idx="497">
                  <c:v>52</c:v>
                </c:pt>
                <c:pt idx="498">
                  <c:v>52</c:v>
                </c:pt>
                <c:pt idx="499">
                  <c:v>52</c:v>
                </c:pt>
                <c:pt idx="500">
                  <c:v>52</c:v>
                </c:pt>
                <c:pt idx="501">
                  <c:v>51</c:v>
                </c:pt>
                <c:pt idx="502">
                  <c:v>51</c:v>
                </c:pt>
                <c:pt idx="503">
                  <c:v>50</c:v>
                </c:pt>
                <c:pt idx="504">
                  <c:v>50</c:v>
                </c:pt>
                <c:pt idx="505">
                  <c:v>50</c:v>
                </c:pt>
                <c:pt idx="506">
                  <c:v>49</c:v>
                </c:pt>
                <c:pt idx="507">
                  <c:v>108</c:v>
                </c:pt>
                <c:pt idx="508">
                  <c:v>108</c:v>
                </c:pt>
                <c:pt idx="509">
                  <c:v>107</c:v>
                </c:pt>
                <c:pt idx="510">
                  <c:v>107</c:v>
                </c:pt>
                <c:pt idx="511">
                  <c:v>106</c:v>
                </c:pt>
                <c:pt idx="512">
                  <c:v>106</c:v>
                </c:pt>
                <c:pt idx="513">
                  <c:v>105</c:v>
                </c:pt>
                <c:pt idx="514">
                  <c:v>105</c:v>
                </c:pt>
                <c:pt idx="515">
                  <c:v>104</c:v>
                </c:pt>
                <c:pt idx="516">
                  <c:v>103</c:v>
                </c:pt>
                <c:pt idx="517">
                  <c:v>103</c:v>
                </c:pt>
                <c:pt idx="518">
                  <c:v>102</c:v>
                </c:pt>
                <c:pt idx="519">
                  <c:v>101</c:v>
                </c:pt>
                <c:pt idx="520">
                  <c:v>100</c:v>
                </c:pt>
                <c:pt idx="521">
                  <c:v>100</c:v>
                </c:pt>
                <c:pt idx="522">
                  <c:v>100</c:v>
                </c:pt>
                <c:pt idx="523">
                  <c:v>99</c:v>
                </c:pt>
                <c:pt idx="524">
                  <c:v>99</c:v>
                </c:pt>
                <c:pt idx="525">
                  <c:v>98</c:v>
                </c:pt>
                <c:pt idx="526">
                  <c:v>98</c:v>
                </c:pt>
                <c:pt idx="527">
                  <c:v>98</c:v>
                </c:pt>
                <c:pt idx="528">
                  <c:v>98</c:v>
                </c:pt>
                <c:pt idx="529">
                  <c:v>97</c:v>
                </c:pt>
                <c:pt idx="530">
                  <c:v>98</c:v>
                </c:pt>
                <c:pt idx="531">
                  <c:v>98</c:v>
                </c:pt>
                <c:pt idx="532">
                  <c:v>97</c:v>
                </c:pt>
                <c:pt idx="533">
                  <c:v>97</c:v>
                </c:pt>
                <c:pt idx="534">
                  <c:v>96</c:v>
                </c:pt>
                <c:pt idx="535">
                  <c:v>96</c:v>
                </c:pt>
                <c:pt idx="536">
                  <c:v>96</c:v>
                </c:pt>
                <c:pt idx="537">
                  <c:v>95</c:v>
                </c:pt>
                <c:pt idx="538">
                  <c:v>94</c:v>
                </c:pt>
                <c:pt idx="539">
                  <c:v>93</c:v>
                </c:pt>
                <c:pt idx="540">
                  <c:v>93</c:v>
                </c:pt>
                <c:pt idx="541">
                  <c:v>92</c:v>
                </c:pt>
                <c:pt idx="542">
                  <c:v>92</c:v>
                </c:pt>
                <c:pt idx="543">
                  <c:v>91</c:v>
                </c:pt>
                <c:pt idx="544">
                  <c:v>90</c:v>
                </c:pt>
                <c:pt idx="545">
                  <c:v>89</c:v>
                </c:pt>
                <c:pt idx="546">
                  <c:v>89</c:v>
                </c:pt>
                <c:pt idx="547">
                  <c:v>89</c:v>
                </c:pt>
                <c:pt idx="548">
                  <c:v>88</c:v>
                </c:pt>
                <c:pt idx="549">
                  <c:v>87</c:v>
                </c:pt>
                <c:pt idx="550">
                  <c:v>86</c:v>
                </c:pt>
                <c:pt idx="551">
                  <c:v>85</c:v>
                </c:pt>
                <c:pt idx="552">
                  <c:v>84</c:v>
                </c:pt>
                <c:pt idx="553">
                  <c:v>83</c:v>
                </c:pt>
                <c:pt idx="554">
                  <c:v>83</c:v>
                </c:pt>
                <c:pt idx="555">
                  <c:v>83</c:v>
                </c:pt>
                <c:pt idx="556">
                  <c:v>82</c:v>
                </c:pt>
                <c:pt idx="557">
                  <c:v>81</c:v>
                </c:pt>
                <c:pt idx="558">
                  <c:v>81</c:v>
                </c:pt>
                <c:pt idx="559">
                  <c:v>80</c:v>
                </c:pt>
                <c:pt idx="560">
                  <c:v>79</c:v>
                </c:pt>
                <c:pt idx="561">
                  <c:v>79</c:v>
                </c:pt>
                <c:pt idx="562">
                  <c:v>79</c:v>
                </c:pt>
                <c:pt idx="563">
                  <c:v>78</c:v>
                </c:pt>
                <c:pt idx="564">
                  <c:v>78</c:v>
                </c:pt>
                <c:pt idx="565">
                  <c:v>78</c:v>
                </c:pt>
                <c:pt idx="566">
                  <c:v>77</c:v>
                </c:pt>
                <c:pt idx="567">
                  <c:v>76</c:v>
                </c:pt>
                <c:pt idx="568">
                  <c:v>76</c:v>
                </c:pt>
                <c:pt idx="569">
                  <c:v>77</c:v>
                </c:pt>
                <c:pt idx="570">
                  <c:v>76</c:v>
                </c:pt>
                <c:pt idx="571">
                  <c:v>75</c:v>
                </c:pt>
                <c:pt idx="572">
                  <c:v>75</c:v>
                </c:pt>
                <c:pt idx="573">
                  <c:v>74</c:v>
                </c:pt>
                <c:pt idx="574">
                  <c:v>73</c:v>
                </c:pt>
                <c:pt idx="575">
                  <c:v>73</c:v>
                </c:pt>
                <c:pt idx="576">
                  <c:v>73</c:v>
                </c:pt>
                <c:pt idx="577">
                  <c:v>73</c:v>
                </c:pt>
                <c:pt idx="578">
                  <c:v>72</c:v>
                </c:pt>
                <c:pt idx="579">
                  <c:v>71</c:v>
                </c:pt>
                <c:pt idx="580">
                  <c:v>71</c:v>
                </c:pt>
                <c:pt idx="581">
                  <c:v>70</c:v>
                </c:pt>
                <c:pt idx="582">
                  <c:v>70</c:v>
                </c:pt>
                <c:pt idx="583">
                  <c:v>69</c:v>
                </c:pt>
                <c:pt idx="584">
                  <c:v>69</c:v>
                </c:pt>
                <c:pt idx="585">
                  <c:v>68</c:v>
                </c:pt>
                <c:pt idx="586">
                  <c:v>68</c:v>
                </c:pt>
                <c:pt idx="587">
                  <c:v>67</c:v>
                </c:pt>
                <c:pt idx="588">
                  <c:v>67</c:v>
                </c:pt>
                <c:pt idx="589">
                  <c:v>66</c:v>
                </c:pt>
                <c:pt idx="590">
                  <c:v>65</c:v>
                </c:pt>
                <c:pt idx="591">
                  <c:v>65</c:v>
                </c:pt>
                <c:pt idx="592">
                  <c:v>65</c:v>
                </c:pt>
                <c:pt idx="593">
                  <c:v>65</c:v>
                </c:pt>
                <c:pt idx="594">
                  <c:v>65</c:v>
                </c:pt>
                <c:pt idx="595">
                  <c:v>65</c:v>
                </c:pt>
                <c:pt idx="596">
                  <c:v>66</c:v>
                </c:pt>
                <c:pt idx="597">
                  <c:v>66</c:v>
                </c:pt>
                <c:pt idx="598">
                  <c:v>65</c:v>
                </c:pt>
                <c:pt idx="599">
                  <c:v>65</c:v>
                </c:pt>
                <c:pt idx="600">
                  <c:v>65</c:v>
                </c:pt>
                <c:pt idx="601">
                  <c:v>66</c:v>
                </c:pt>
                <c:pt idx="602">
                  <c:v>66</c:v>
                </c:pt>
                <c:pt idx="603">
                  <c:v>65</c:v>
                </c:pt>
                <c:pt idx="604">
                  <c:v>65</c:v>
                </c:pt>
                <c:pt idx="605">
                  <c:v>64</c:v>
                </c:pt>
                <c:pt idx="606">
                  <c:v>63</c:v>
                </c:pt>
                <c:pt idx="607">
                  <c:v>63</c:v>
                </c:pt>
                <c:pt idx="608">
                  <c:v>62</c:v>
                </c:pt>
                <c:pt idx="609">
                  <c:v>62</c:v>
                </c:pt>
                <c:pt idx="610">
                  <c:v>61</c:v>
                </c:pt>
                <c:pt idx="611">
                  <c:v>60</c:v>
                </c:pt>
                <c:pt idx="612">
                  <c:v>59</c:v>
                </c:pt>
                <c:pt idx="613">
                  <c:v>58</c:v>
                </c:pt>
                <c:pt idx="614">
                  <c:v>57</c:v>
                </c:pt>
                <c:pt idx="615">
                  <c:v>58</c:v>
                </c:pt>
                <c:pt idx="616">
                  <c:v>57</c:v>
                </c:pt>
                <c:pt idx="617">
                  <c:v>56</c:v>
                </c:pt>
                <c:pt idx="618">
                  <c:v>56</c:v>
                </c:pt>
                <c:pt idx="619">
                  <c:v>55</c:v>
                </c:pt>
                <c:pt idx="620">
                  <c:v>55</c:v>
                </c:pt>
                <c:pt idx="621">
                  <c:v>54</c:v>
                </c:pt>
                <c:pt idx="622">
                  <c:v>53</c:v>
                </c:pt>
                <c:pt idx="623">
                  <c:v>53</c:v>
                </c:pt>
                <c:pt idx="624">
                  <c:v>53</c:v>
                </c:pt>
                <c:pt idx="625">
                  <c:v>53</c:v>
                </c:pt>
                <c:pt idx="626">
                  <c:v>52</c:v>
                </c:pt>
                <c:pt idx="627">
                  <c:v>51</c:v>
                </c:pt>
                <c:pt idx="628">
                  <c:v>50</c:v>
                </c:pt>
                <c:pt idx="629">
                  <c:v>50</c:v>
                </c:pt>
                <c:pt idx="630">
                  <c:v>49</c:v>
                </c:pt>
                <c:pt idx="631">
                  <c:v>49</c:v>
                </c:pt>
                <c:pt idx="632">
                  <c:v>42</c:v>
                </c:pt>
                <c:pt idx="633">
                  <c:v>42</c:v>
                </c:pt>
                <c:pt idx="634">
                  <c:v>41</c:v>
                </c:pt>
                <c:pt idx="635">
                  <c:v>41</c:v>
                </c:pt>
                <c:pt idx="636">
                  <c:v>40</c:v>
                </c:pt>
                <c:pt idx="637">
                  <c:v>39</c:v>
                </c:pt>
                <c:pt idx="638">
                  <c:v>39</c:v>
                </c:pt>
                <c:pt idx="639">
                  <c:v>38</c:v>
                </c:pt>
                <c:pt idx="640">
                  <c:v>37</c:v>
                </c:pt>
                <c:pt idx="641">
                  <c:v>37</c:v>
                </c:pt>
                <c:pt idx="642">
                  <c:v>36</c:v>
                </c:pt>
                <c:pt idx="643">
                  <c:v>36</c:v>
                </c:pt>
                <c:pt idx="644">
                  <c:v>35</c:v>
                </c:pt>
                <c:pt idx="645">
                  <c:v>34</c:v>
                </c:pt>
                <c:pt idx="646">
                  <c:v>34</c:v>
                </c:pt>
                <c:pt idx="647">
                  <c:v>33</c:v>
                </c:pt>
                <c:pt idx="648">
                  <c:v>33</c:v>
                </c:pt>
                <c:pt idx="649">
                  <c:v>32</c:v>
                </c:pt>
                <c:pt idx="650">
                  <c:v>31</c:v>
                </c:pt>
                <c:pt idx="651">
                  <c:v>30</c:v>
                </c:pt>
                <c:pt idx="652">
                  <c:v>29</c:v>
                </c:pt>
                <c:pt idx="653">
                  <c:v>29</c:v>
                </c:pt>
                <c:pt idx="654">
                  <c:v>29</c:v>
                </c:pt>
                <c:pt idx="655">
                  <c:v>28</c:v>
                </c:pt>
                <c:pt idx="656">
                  <c:v>28</c:v>
                </c:pt>
                <c:pt idx="657">
                  <c:v>28</c:v>
                </c:pt>
                <c:pt idx="658">
                  <c:v>27</c:v>
                </c:pt>
                <c:pt idx="659">
                  <c:v>27</c:v>
                </c:pt>
                <c:pt idx="660">
                  <c:v>27</c:v>
                </c:pt>
                <c:pt idx="661">
                  <c:v>27</c:v>
                </c:pt>
                <c:pt idx="662">
                  <c:v>27</c:v>
                </c:pt>
                <c:pt idx="663">
                  <c:v>26</c:v>
                </c:pt>
                <c:pt idx="664">
                  <c:v>26</c:v>
                </c:pt>
                <c:pt idx="665">
                  <c:v>25</c:v>
                </c:pt>
                <c:pt idx="666">
                  <c:v>25</c:v>
                </c:pt>
                <c:pt idx="667">
                  <c:v>25</c:v>
                </c:pt>
                <c:pt idx="668">
                  <c:v>25</c:v>
                </c:pt>
                <c:pt idx="669">
                  <c:v>24</c:v>
                </c:pt>
                <c:pt idx="670">
                  <c:v>24</c:v>
                </c:pt>
                <c:pt idx="671">
                  <c:v>23</c:v>
                </c:pt>
                <c:pt idx="672">
                  <c:v>23</c:v>
                </c:pt>
                <c:pt idx="673">
                  <c:v>22</c:v>
                </c:pt>
                <c:pt idx="674">
                  <c:v>22</c:v>
                </c:pt>
                <c:pt idx="675">
                  <c:v>21</c:v>
                </c:pt>
                <c:pt idx="676">
                  <c:v>21</c:v>
                </c:pt>
                <c:pt idx="677">
                  <c:v>20</c:v>
                </c:pt>
                <c:pt idx="678">
                  <c:v>20</c:v>
                </c:pt>
                <c:pt idx="679">
                  <c:v>19</c:v>
                </c:pt>
                <c:pt idx="680">
                  <c:v>19</c:v>
                </c:pt>
                <c:pt idx="681">
                  <c:v>19</c:v>
                </c:pt>
                <c:pt idx="682">
                  <c:v>18</c:v>
                </c:pt>
                <c:pt idx="683">
                  <c:v>18</c:v>
                </c:pt>
                <c:pt idx="684">
                  <c:v>17</c:v>
                </c:pt>
                <c:pt idx="685">
                  <c:v>17</c:v>
                </c:pt>
                <c:pt idx="686">
                  <c:v>16</c:v>
                </c:pt>
                <c:pt idx="687">
                  <c:v>16</c:v>
                </c:pt>
                <c:pt idx="688">
                  <c:v>15</c:v>
                </c:pt>
                <c:pt idx="689">
                  <c:v>15</c:v>
                </c:pt>
                <c:pt idx="690">
                  <c:v>14</c:v>
                </c:pt>
                <c:pt idx="691">
                  <c:v>14</c:v>
                </c:pt>
                <c:pt idx="692">
                  <c:v>13</c:v>
                </c:pt>
                <c:pt idx="693">
                  <c:v>12</c:v>
                </c:pt>
                <c:pt idx="694">
                  <c:v>12</c:v>
                </c:pt>
                <c:pt idx="695">
                  <c:v>11</c:v>
                </c:pt>
                <c:pt idx="696">
                  <c:v>11</c:v>
                </c:pt>
                <c:pt idx="697">
                  <c:v>10</c:v>
                </c:pt>
                <c:pt idx="698">
                  <c:v>9</c:v>
                </c:pt>
                <c:pt idx="699">
                  <c:v>9</c:v>
                </c:pt>
                <c:pt idx="700">
                  <c:v>8</c:v>
                </c:pt>
                <c:pt idx="701">
                  <c:v>7</c:v>
                </c:pt>
                <c:pt idx="702">
                  <c:v>6</c:v>
                </c:pt>
                <c:pt idx="703">
                  <c:v>5</c:v>
                </c:pt>
                <c:pt idx="704">
                  <c:v>4</c:v>
                </c:pt>
                <c:pt idx="705">
                  <c:v>4</c:v>
                </c:pt>
                <c:pt idx="706">
                  <c:v>3</c:v>
                </c:pt>
                <c:pt idx="707">
                  <c:v>3</c:v>
                </c:pt>
                <c:pt idx="708">
                  <c:v>17</c:v>
                </c:pt>
                <c:pt idx="709">
                  <c:v>16</c:v>
                </c:pt>
                <c:pt idx="710">
                  <c:v>16</c:v>
                </c:pt>
                <c:pt idx="711">
                  <c:v>15</c:v>
                </c:pt>
                <c:pt idx="712">
                  <c:v>15</c:v>
                </c:pt>
                <c:pt idx="713">
                  <c:v>14</c:v>
                </c:pt>
                <c:pt idx="714">
                  <c:v>13</c:v>
                </c:pt>
                <c:pt idx="715">
                  <c:v>12</c:v>
                </c:pt>
                <c:pt idx="716">
                  <c:v>11</c:v>
                </c:pt>
                <c:pt idx="717">
                  <c:v>11</c:v>
                </c:pt>
                <c:pt idx="718">
                  <c:v>10</c:v>
                </c:pt>
                <c:pt idx="719">
                  <c:v>9</c:v>
                </c:pt>
                <c:pt idx="720">
                  <c:v>8</c:v>
                </c:pt>
                <c:pt idx="721">
                  <c:v>8</c:v>
                </c:pt>
                <c:pt idx="722">
                  <c:v>7</c:v>
                </c:pt>
                <c:pt idx="723">
                  <c:v>6</c:v>
                </c:pt>
                <c:pt idx="724">
                  <c:v>6</c:v>
                </c:pt>
                <c:pt idx="725">
                  <c:v>5</c:v>
                </c:pt>
                <c:pt idx="726">
                  <c:v>5</c:v>
                </c:pt>
                <c:pt idx="727">
                  <c:v>4</c:v>
                </c:pt>
                <c:pt idx="728">
                  <c:v>3</c:v>
                </c:pt>
                <c:pt idx="729">
                  <c:v>28</c:v>
                </c:pt>
                <c:pt idx="730">
                  <c:v>27</c:v>
                </c:pt>
                <c:pt idx="731">
                  <c:v>27</c:v>
                </c:pt>
                <c:pt idx="732">
                  <c:v>26</c:v>
                </c:pt>
                <c:pt idx="733">
                  <c:v>26</c:v>
                </c:pt>
                <c:pt idx="734">
                  <c:v>25</c:v>
                </c:pt>
                <c:pt idx="735">
                  <c:v>25</c:v>
                </c:pt>
                <c:pt idx="736">
                  <c:v>25</c:v>
                </c:pt>
                <c:pt idx="737">
                  <c:v>24</c:v>
                </c:pt>
                <c:pt idx="738">
                  <c:v>24</c:v>
                </c:pt>
                <c:pt idx="739">
                  <c:v>24</c:v>
                </c:pt>
                <c:pt idx="740">
                  <c:v>23</c:v>
                </c:pt>
                <c:pt idx="741">
                  <c:v>23</c:v>
                </c:pt>
                <c:pt idx="742">
                  <c:v>23</c:v>
                </c:pt>
                <c:pt idx="743">
                  <c:v>22</c:v>
                </c:pt>
                <c:pt idx="744">
                  <c:v>22</c:v>
                </c:pt>
                <c:pt idx="745">
                  <c:v>22</c:v>
                </c:pt>
                <c:pt idx="746">
                  <c:v>21</c:v>
                </c:pt>
                <c:pt idx="747">
                  <c:v>21</c:v>
                </c:pt>
                <c:pt idx="748">
                  <c:v>21</c:v>
                </c:pt>
                <c:pt idx="749">
                  <c:v>20</c:v>
                </c:pt>
                <c:pt idx="750">
                  <c:v>20</c:v>
                </c:pt>
                <c:pt idx="751">
                  <c:v>19</c:v>
                </c:pt>
                <c:pt idx="752">
                  <c:v>19</c:v>
                </c:pt>
                <c:pt idx="753">
                  <c:v>18</c:v>
                </c:pt>
                <c:pt idx="754">
                  <c:v>18</c:v>
                </c:pt>
                <c:pt idx="755">
                  <c:v>18</c:v>
                </c:pt>
                <c:pt idx="756">
                  <c:v>17</c:v>
                </c:pt>
                <c:pt idx="757">
                  <c:v>17</c:v>
                </c:pt>
                <c:pt idx="758">
                  <c:v>16</c:v>
                </c:pt>
                <c:pt idx="759">
                  <c:v>15</c:v>
                </c:pt>
                <c:pt idx="760">
                  <c:v>15</c:v>
                </c:pt>
                <c:pt idx="761">
                  <c:v>14</c:v>
                </c:pt>
                <c:pt idx="762">
                  <c:v>13</c:v>
                </c:pt>
                <c:pt idx="763">
                  <c:v>13</c:v>
                </c:pt>
                <c:pt idx="764">
                  <c:v>12</c:v>
                </c:pt>
                <c:pt idx="765">
                  <c:v>12</c:v>
                </c:pt>
                <c:pt idx="766">
                  <c:v>11</c:v>
                </c:pt>
                <c:pt idx="767">
                  <c:v>23</c:v>
                </c:pt>
                <c:pt idx="768">
                  <c:v>22</c:v>
                </c:pt>
                <c:pt idx="769">
                  <c:v>22</c:v>
                </c:pt>
                <c:pt idx="770">
                  <c:v>21</c:v>
                </c:pt>
                <c:pt idx="771">
                  <c:v>20</c:v>
                </c:pt>
                <c:pt idx="772">
                  <c:v>19</c:v>
                </c:pt>
                <c:pt idx="773">
                  <c:v>19</c:v>
                </c:pt>
                <c:pt idx="774">
                  <c:v>18</c:v>
                </c:pt>
                <c:pt idx="775">
                  <c:v>18</c:v>
                </c:pt>
                <c:pt idx="776">
                  <c:v>18</c:v>
                </c:pt>
                <c:pt idx="777">
                  <c:v>18</c:v>
                </c:pt>
                <c:pt idx="778">
                  <c:v>18</c:v>
                </c:pt>
                <c:pt idx="779">
                  <c:v>17</c:v>
                </c:pt>
                <c:pt idx="780">
                  <c:v>17</c:v>
                </c:pt>
                <c:pt idx="781">
                  <c:v>16</c:v>
                </c:pt>
                <c:pt idx="782">
                  <c:v>16</c:v>
                </c:pt>
                <c:pt idx="783">
                  <c:v>15</c:v>
                </c:pt>
                <c:pt idx="784">
                  <c:v>15</c:v>
                </c:pt>
                <c:pt idx="785">
                  <c:v>15</c:v>
                </c:pt>
                <c:pt idx="786">
                  <c:v>14</c:v>
                </c:pt>
                <c:pt idx="787">
                  <c:v>15</c:v>
                </c:pt>
                <c:pt idx="788">
                  <c:v>15</c:v>
                </c:pt>
                <c:pt idx="789">
                  <c:v>14</c:v>
                </c:pt>
                <c:pt idx="790">
                  <c:v>14</c:v>
                </c:pt>
                <c:pt idx="791">
                  <c:v>14</c:v>
                </c:pt>
                <c:pt idx="792">
                  <c:v>13</c:v>
                </c:pt>
                <c:pt idx="793">
                  <c:v>13</c:v>
                </c:pt>
                <c:pt idx="794">
                  <c:v>13</c:v>
                </c:pt>
                <c:pt idx="795">
                  <c:v>13</c:v>
                </c:pt>
                <c:pt idx="796">
                  <c:v>12</c:v>
                </c:pt>
                <c:pt idx="797">
                  <c:v>12</c:v>
                </c:pt>
                <c:pt idx="798">
                  <c:v>12</c:v>
                </c:pt>
                <c:pt idx="799">
                  <c:v>11</c:v>
                </c:pt>
                <c:pt idx="800">
                  <c:v>11</c:v>
                </c:pt>
                <c:pt idx="801">
                  <c:v>11</c:v>
                </c:pt>
                <c:pt idx="802">
                  <c:v>159</c:v>
                </c:pt>
                <c:pt idx="803">
                  <c:v>159</c:v>
                </c:pt>
                <c:pt idx="804">
                  <c:v>159</c:v>
                </c:pt>
                <c:pt idx="805">
                  <c:v>158</c:v>
                </c:pt>
                <c:pt idx="806">
                  <c:v>158</c:v>
                </c:pt>
                <c:pt idx="807">
                  <c:v>158</c:v>
                </c:pt>
                <c:pt idx="808">
                  <c:v>158</c:v>
                </c:pt>
                <c:pt idx="809">
                  <c:v>157</c:v>
                </c:pt>
                <c:pt idx="810">
                  <c:v>157</c:v>
                </c:pt>
                <c:pt idx="811">
                  <c:v>156</c:v>
                </c:pt>
                <c:pt idx="812">
                  <c:v>156</c:v>
                </c:pt>
                <c:pt idx="813">
                  <c:v>157</c:v>
                </c:pt>
                <c:pt idx="814">
                  <c:v>157</c:v>
                </c:pt>
                <c:pt idx="815">
                  <c:v>157</c:v>
                </c:pt>
                <c:pt idx="816">
                  <c:v>158</c:v>
                </c:pt>
                <c:pt idx="817">
                  <c:v>159</c:v>
                </c:pt>
                <c:pt idx="818">
                  <c:v>138</c:v>
                </c:pt>
                <c:pt idx="819">
                  <c:v>137</c:v>
                </c:pt>
                <c:pt idx="820">
                  <c:v>137</c:v>
                </c:pt>
                <c:pt idx="821">
                  <c:v>90</c:v>
                </c:pt>
                <c:pt idx="822">
                  <c:v>89</c:v>
                </c:pt>
                <c:pt idx="823">
                  <c:v>88</c:v>
                </c:pt>
                <c:pt idx="824">
                  <c:v>87</c:v>
                </c:pt>
                <c:pt idx="825">
                  <c:v>86</c:v>
                </c:pt>
                <c:pt idx="826">
                  <c:v>86</c:v>
                </c:pt>
                <c:pt idx="827">
                  <c:v>85</c:v>
                </c:pt>
                <c:pt idx="828">
                  <c:v>85</c:v>
                </c:pt>
                <c:pt idx="829">
                  <c:v>85</c:v>
                </c:pt>
                <c:pt idx="830">
                  <c:v>84</c:v>
                </c:pt>
                <c:pt idx="831">
                  <c:v>84</c:v>
                </c:pt>
                <c:pt idx="832">
                  <c:v>84</c:v>
                </c:pt>
                <c:pt idx="833">
                  <c:v>84</c:v>
                </c:pt>
                <c:pt idx="834">
                  <c:v>83</c:v>
                </c:pt>
                <c:pt idx="835">
                  <c:v>82</c:v>
                </c:pt>
                <c:pt idx="836">
                  <c:v>81</c:v>
                </c:pt>
                <c:pt idx="837">
                  <c:v>81</c:v>
                </c:pt>
                <c:pt idx="838">
                  <c:v>81</c:v>
                </c:pt>
                <c:pt idx="839">
                  <c:v>80</c:v>
                </c:pt>
                <c:pt idx="840">
                  <c:v>80</c:v>
                </c:pt>
                <c:pt idx="841">
                  <c:v>79</c:v>
                </c:pt>
                <c:pt idx="842">
                  <c:v>79</c:v>
                </c:pt>
                <c:pt idx="843">
                  <c:v>78</c:v>
                </c:pt>
                <c:pt idx="844">
                  <c:v>78</c:v>
                </c:pt>
                <c:pt idx="845">
                  <c:v>78</c:v>
                </c:pt>
                <c:pt idx="846">
                  <c:v>78</c:v>
                </c:pt>
                <c:pt idx="847">
                  <c:v>78</c:v>
                </c:pt>
                <c:pt idx="848">
                  <c:v>79</c:v>
                </c:pt>
                <c:pt idx="849">
                  <c:v>79</c:v>
                </c:pt>
                <c:pt idx="850">
                  <c:v>80</c:v>
                </c:pt>
                <c:pt idx="851">
                  <c:v>80</c:v>
                </c:pt>
                <c:pt idx="852">
                  <c:v>81</c:v>
                </c:pt>
                <c:pt idx="853">
                  <c:v>82</c:v>
                </c:pt>
                <c:pt idx="854">
                  <c:v>82</c:v>
                </c:pt>
                <c:pt idx="855">
                  <c:v>83</c:v>
                </c:pt>
                <c:pt idx="856">
                  <c:v>83</c:v>
                </c:pt>
                <c:pt idx="857">
                  <c:v>84</c:v>
                </c:pt>
                <c:pt idx="858">
                  <c:v>85</c:v>
                </c:pt>
                <c:pt idx="859">
                  <c:v>85</c:v>
                </c:pt>
                <c:pt idx="860">
                  <c:v>86</c:v>
                </c:pt>
                <c:pt idx="861">
                  <c:v>86</c:v>
                </c:pt>
                <c:pt idx="862">
                  <c:v>87</c:v>
                </c:pt>
                <c:pt idx="863">
                  <c:v>87</c:v>
                </c:pt>
                <c:pt idx="864">
                  <c:v>88</c:v>
                </c:pt>
                <c:pt idx="865">
                  <c:v>89</c:v>
                </c:pt>
                <c:pt idx="866">
                  <c:v>89</c:v>
                </c:pt>
                <c:pt idx="867">
                  <c:v>90</c:v>
                </c:pt>
                <c:pt idx="868">
                  <c:v>90</c:v>
                </c:pt>
                <c:pt idx="869">
                  <c:v>91</c:v>
                </c:pt>
                <c:pt idx="870">
                  <c:v>92</c:v>
                </c:pt>
                <c:pt idx="871">
                  <c:v>92</c:v>
                </c:pt>
                <c:pt idx="872">
                  <c:v>93</c:v>
                </c:pt>
                <c:pt idx="873">
                  <c:v>93</c:v>
                </c:pt>
                <c:pt idx="874">
                  <c:v>94</c:v>
                </c:pt>
                <c:pt idx="875">
                  <c:v>94</c:v>
                </c:pt>
                <c:pt idx="876">
                  <c:v>95</c:v>
                </c:pt>
                <c:pt idx="877">
                  <c:v>96</c:v>
                </c:pt>
                <c:pt idx="878">
                  <c:v>96</c:v>
                </c:pt>
                <c:pt idx="879">
                  <c:v>97</c:v>
                </c:pt>
                <c:pt idx="880">
                  <c:v>98</c:v>
                </c:pt>
                <c:pt idx="881">
                  <c:v>99</c:v>
                </c:pt>
                <c:pt idx="882">
                  <c:v>99</c:v>
                </c:pt>
                <c:pt idx="883">
                  <c:v>99</c:v>
                </c:pt>
                <c:pt idx="884">
                  <c:v>100</c:v>
                </c:pt>
                <c:pt idx="885">
                  <c:v>100</c:v>
                </c:pt>
                <c:pt idx="886">
                  <c:v>101</c:v>
                </c:pt>
                <c:pt idx="887">
                  <c:v>101</c:v>
                </c:pt>
                <c:pt idx="888">
                  <c:v>102</c:v>
                </c:pt>
                <c:pt idx="889">
                  <c:v>102</c:v>
                </c:pt>
                <c:pt idx="890">
                  <c:v>103</c:v>
                </c:pt>
                <c:pt idx="891">
                  <c:v>103</c:v>
                </c:pt>
                <c:pt idx="892">
                  <c:v>103</c:v>
                </c:pt>
                <c:pt idx="893">
                  <c:v>103</c:v>
                </c:pt>
                <c:pt idx="894">
                  <c:v>104</c:v>
                </c:pt>
                <c:pt idx="895">
                  <c:v>104</c:v>
                </c:pt>
                <c:pt idx="896">
                  <c:v>104</c:v>
                </c:pt>
                <c:pt idx="897">
                  <c:v>104</c:v>
                </c:pt>
                <c:pt idx="898">
                  <c:v>104</c:v>
                </c:pt>
                <c:pt idx="899">
                  <c:v>105</c:v>
                </c:pt>
                <c:pt idx="900">
                  <c:v>106</c:v>
                </c:pt>
                <c:pt idx="901">
                  <c:v>106</c:v>
                </c:pt>
                <c:pt idx="902">
                  <c:v>107</c:v>
                </c:pt>
                <c:pt idx="903">
                  <c:v>72</c:v>
                </c:pt>
                <c:pt idx="904">
                  <c:v>71</c:v>
                </c:pt>
                <c:pt idx="905">
                  <c:v>70</c:v>
                </c:pt>
                <c:pt idx="906">
                  <c:v>69</c:v>
                </c:pt>
                <c:pt idx="907">
                  <c:v>69</c:v>
                </c:pt>
                <c:pt idx="908">
                  <c:v>68</c:v>
                </c:pt>
                <c:pt idx="909">
                  <c:v>68</c:v>
                </c:pt>
                <c:pt idx="910">
                  <c:v>67</c:v>
                </c:pt>
                <c:pt idx="911">
                  <c:v>66</c:v>
                </c:pt>
                <c:pt idx="912">
                  <c:v>66</c:v>
                </c:pt>
                <c:pt idx="913">
                  <c:v>65</c:v>
                </c:pt>
                <c:pt idx="914">
                  <c:v>64</c:v>
                </c:pt>
                <c:pt idx="915">
                  <c:v>64</c:v>
                </c:pt>
                <c:pt idx="916">
                  <c:v>64</c:v>
                </c:pt>
                <c:pt idx="917">
                  <c:v>63</c:v>
                </c:pt>
                <c:pt idx="918">
                  <c:v>63</c:v>
                </c:pt>
                <c:pt idx="919">
                  <c:v>62</c:v>
                </c:pt>
                <c:pt idx="920">
                  <c:v>61</c:v>
                </c:pt>
                <c:pt idx="921">
                  <c:v>60</c:v>
                </c:pt>
                <c:pt idx="922">
                  <c:v>60</c:v>
                </c:pt>
                <c:pt idx="923">
                  <c:v>60</c:v>
                </c:pt>
                <c:pt idx="924">
                  <c:v>58</c:v>
                </c:pt>
                <c:pt idx="925">
                  <c:v>58</c:v>
                </c:pt>
                <c:pt idx="926">
                  <c:v>57</c:v>
                </c:pt>
                <c:pt idx="927">
                  <c:v>57</c:v>
                </c:pt>
                <c:pt idx="928">
                  <c:v>56</c:v>
                </c:pt>
                <c:pt idx="929">
                  <c:v>55</c:v>
                </c:pt>
                <c:pt idx="930">
                  <c:v>55</c:v>
                </c:pt>
                <c:pt idx="931">
                  <c:v>54</c:v>
                </c:pt>
                <c:pt idx="932">
                  <c:v>54</c:v>
                </c:pt>
                <c:pt idx="933">
                  <c:v>53</c:v>
                </c:pt>
                <c:pt idx="934">
                  <c:v>53</c:v>
                </c:pt>
                <c:pt idx="935">
                  <c:v>52</c:v>
                </c:pt>
                <c:pt idx="936">
                  <c:v>52</c:v>
                </c:pt>
                <c:pt idx="937">
                  <c:v>51</c:v>
                </c:pt>
                <c:pt idx="938">
                  <c:v>51</c:v>
                </c:pt>
                <c:pt idx="939">
                  <c:v>50</c:v>
                </c:pt>
                <c:pt idx="940">
                  <c:v>50</c:v>
                </c:pt>
                <c:pt idx="941">
                  <c:v>49</c:v>
                </c:pt>
                <c:pt idx="942">
                  <c:v>49</c:v>
                </c:pt>
                <c:pt idx="943">
                  <c:v>48</c:v>
                </c:pt>
                <c:pt idx="944">
                  <c:v>47</c:v>
                </c:pt>
                <c:pt idx="945">
                  <c:v>47</c:v>
                </c:pt>
                <c:pt idx="946">
                  <c:v>46</c:v>
                </c:pt>
                <c:pt idx="947">
                  <c:v>46</c:v>
                </c:pt>
                <c:pt idx="948">
                  <c:v>45</c:v>
                </c:pt>
                <c:pt idx="949">
                  <c:v>45</c:v>
                </c:pt>
                <c:pt idx="950">
                  <c:v>45</c:v>
                </c:pt>
                <c:pt idx="951">
                  <c:v>44</c:v>
                </c:pt>
                <c:pt idx="952">
                  <c:v>43</c:v>
                </c:pt>
                <c:pt idx="953">
                  <c:v>43</c:v>
                </c:pt>
                <c:pt idx="954">
                  <c:v>42</c:v>
                </c:pt>
                <c:pt idx="955">
                  <c:v>41</c:v>
                </c:pt>
                <c:pt idx="956">
                  <c:v>40</c:v>
                </c:pt>
                <c:pt idx="957">
                  <c:v>40</c:v>
                </c:pt>
                <c:pt idx="958">
                  <c:v>39</c:v>
                </c:pt>
                <c:pt idx="959">
                  <c:v>38</c:v>
                </c:pt>
                <c:pt idx="960">
                  <c:v>38</c:v>
                </c:pt>
                <c:pt idx="961">
                  <c:v>37</c:v>
                </c:pt>
                <c:pt idx="962">
                  <c:v>37</c:v>
                </c:pt>
                <c:pt idx="963">
                  <c:v>36</c:v>
                </c:pt>
                <c:pt idx="964">
                  <c:v>36</c:v>
                </c:pt>
                <c:pt idx="965">
                  <c:v>35</c:v>
                </c:pt>
                <c:pt idx="966">
                  <c:v>34</c:v>
                </c:pt>
                <c:pt idx="967">
                  <c:v>33</c:v>
                </c:pt>
                <c:pt idx="968">
                  <c:v>33</c:v>
                </c:pt>
                <c:pt idx="969">
                  <c:v>32</c:v>
                </c:pt>
                <c:pt idx="970">
                  <c:v>32</c:v>
                </c:pt>
                <c:pt idx="971">
                  <c:v>31</c:v>
                </c:pt>
                <c:pt idx="972">
                  <c:v>31</c:v>
                </c:pt>
                <c:pt idx="973">
                  <c:v>30</c:v>
                </c:pt>
                <c:pt idx="974">
                  <c:v>30</c:v>
                </c:pt>
                <c:pt idx="975">
                  <c:v>29</c:v>
                </c:pt>
                <c:pt idx="976">
                  <c:v>29</c:v>
                </c:pt>
                <c:pt idx="977">
                  <c:v>28</c:v>
                </c:pt>
                <c:pt idx="978">
                  <c:v>28</c:v>
                </c:pt>
                <c:pt idx="979">
                  <c:v>27</c:v>
                </c:pt>
                <c:pt idx="980">
                  <c:v>26</c:v>
                </c:pt>
                <c:pt idx="981">
                  <c:v>26</c:v>
                </c:pt>
                <c:pt idx="982">
                  <c:v>25</c:v>
                </c:pt>
                <c:pt idx="983">
                  <c:v>25</c:v>
                </c:pt>
                <c:pt idx="984">
                  <c:v>24</c:v>
                </c:pt>
                <c:pt idx="985">
                  <c:v>24</c:v>
                </c:pt>
                <c:pt idx="986">
                  <c:v>24</c:v>
                </c:pt>
                <c:pt idx="987">
                  <c:v>23</c:v>
                </c:pt>
                <c:pt idx="988">
                  <c:v>23</c:v>
                </c:pt>
                <c:pt idx="989">
                  <c:v>22</c:v>
                </c:pt>
                <c:pt idx="990">
                  <c:v>22</c:v>
                </c:pt>
                <c:pt idx="991">
                  <c:v>21</c:v>
                </c:pt>
                <c:pt idx="992">
                  <c:v>21</c:v>
                </c:pt>
                <c:pt idx="993">
                  <c:v>20</c:v>
                </c:pt>
                <c:pt idx="994">
                  <c:v>20</c:v>
                </c:pt>
                <c:pt idx="995">
                  <c:v>19</c:v>
                </c:pt>
                <c:pt idx="996">
                  <c:v>19</c:v>
                </c:pt>
                <c:pt idx="997">
                  <c:v>18</c:v>
                </c:pt>
                <c:pt idx="998">
                  <c:v>18</c:v>
                </c:pt>
                <c:pt idx="999">
                  <c:v>18</c:v>
                </c:pt>
                <c:pt idx="1000">
                  <c:v>17</c:v>
                </c:pt>
                <c:pt idx="1001">
                  <c:v>59</c:v>
                </c:pt>
                <c:pt idx="1002">
                  <c:v>60</c:v>
                </c:pt>
                <c:pt idx="1003">
                  <c:v>60</c:v>
                </c:pt>
                <c:pt idx="1004">
                  <c:v>59</c:v>
                </c:pt>
                <c:pt idx="1005">
                  <c:v>59</c:v>
                </c:pt>
                <c:pt idx="1006">
                  <c:v>58</c:v>
                </c:pt>
                <c:pt idx="1007">
                  <c:v>58</c:v>
                </c:pt>
                <c:pt idx="1008">
                  <c:v>57</c:v>
                </c:pt>
                <c:pt idx="1009">
                  <c:v>57</c:v>
                </c:pt>
                <c:pt idx="1010">
                  <c:v>56</c:v>
                </c:pt>
                <c:pt idx="1011">
                  <c:v>55</c:v>
                </c:pt>
                <c:pt idx="1012">
                  <c:v>54</c:v>
                </c:pt>
                <c:pt idx="1013">
                  <c:v>54</c:v>
                </c:pt>
                <c:pt idx="1014">
                  <c:v>53</c:v>
                </c:pt>
                <c:pt idx="1015">
                  <c:v>53</c:v>
                </c:pt>
                <c:pt idx="1016">
                  <c:v>52</c:v>
                </c:pt>
                <c:pt idx="1017">
                  <c:v>51</c:v>
                </c:pt>
                <c:pt idx="1018">
                  <c:v>51</c:v>
                </c:pt>
                <c:pt idx="1019">
                  <c:v>50</c:v>
                </c:pt>
                <c:pt idx="1020">
                  <c:v>49</c:v>
                </c:pt>
                <c:pt idx="1021">
                  <c:v>49</c:v>
                </c:pt>
                <c:pt idx="1022">
                  <c:v>48</c:v>
                </c:pt>
                <c:pt idx="1023">
                  <c:v>47</c:v>
                </c:pt>
                <c:pt idx="1024">
                  <c:v>46</c:v>
                </c:pt>
                <c:pt idx="1025">
                  <c:v>45</c:v>
                </c:pt>
                <c:pt idx="1026">
                  <c:v>44</c:v>
                </c:pt>
                <c:pt idx="1027">
                  <c:v>44</c:v>
                </c:pt>
                <c:pt idx="1028">
                  <c:v>43</c:v>
                </c:pt>
                <c:pt idx="1029">
                  <c:v>43</c:v>
                </c:pt>
                <c:pt idx="1030">
                  <c:v>42</c:v>
                </c:pt>
                <c:pt idx="1031">
                  <c:v>41</c:v>
                </c:pt>
                <c:pt idx="1032">
                  <c:v>41</c:v>
                </c:pt>
                <c:pt idx="1033">
                  <c:v>41</c:v>
                </c:pt>
                <c:pt idx="1034">
                  <c:v>41</c:v>
                </c:pt>
                <c:pt idx="1035">
                  <c:v>41</c:v>
                </c:pt>
                <c:pt idx="1036">
                  <c:v>41</c:v>
                </c:pt>
                <c:pt idx="1037">
                  <c:v>40</c:v>
                </c:pt>
                <c:pt idx="1038">
                  <c:v>40</c:v>
                </c:pt>
                <c:pt idx="1039">
                  <c:v>39</c:v>
                </c:pt>
                <c:pt idx="1040">
                  <c:v>38</c:v>
                </c:pt>
                <c:pt idx="1041">
                  <c:v>37</c:v>
                </c:pt>
                <c:pt idx="1042">
                  <c:v>36</c:v>
                </c:pt>
                <c:pt idx="1043">
                  <c:v>36</c:v>
                </c:pt>
                <c:pt idx="1044">
                  <c:v>35</c:v>
                </c:pt>
                <c:pt idx="1045">
                  <c:v>35</c:v>
                </c:pt>
                <c:pt idx="1046">
                  <c:v>34</c:v>
                </c:pt>
                <c:pt idx="1047">
                  <c:v>35</c:v>
                </c:pt>
                <c:pt idx="1048">
                  <c:v>35</c:v>
                </c:pt>
                <c:pt idx="1049">
                  <c:v>35</c:v>
                </c:pt>
                <c:pt idx="1050">
                  <c:v>35</c:v>
                </c:pt>
                <c:pt idx="1051">
                  <c:v>34</c:v>
                </c:pt>
                <c:pt idx="1052">
                  <c:v>49</c:v>
                </c:pt>
                <c:pt idx="1053">
                  <c:v>48</c:v>
                </c:pt>
                <c:pt idx="1054">
                  <c:v>47</c:v>
                </c:pt>
                <c:pt idx="1055">
                  <c:v>47</c:v>
                </c:pt>
                <c:pt idx="1056">
                  <c:v>46</c:v>
                </c:pt>
                <c:pt idx="1057">
                  <c:v>45</c:v>
                </c:pt>
                <c:pt idx="1058">
                  <c:v>45</c:v>
                </c:pt>
                <c:pt idx="1059">
                  <c:v>44</c:v>
                </c:pt>
                <c:pt idx="1060">
                  <c:v>44</c:v>
                </c:pt>
                <c:pt idx="1061">
                  <c:v>43</c:v>
                </c:pt>
                <c:pt idx="1062">
                  <c:v>43</c:v>
                </c:pt>
                <c:pt idx="1063">
                  <c:v>43</c:v>
                </c:pt>
                <c:pt idx="1064">
                  <c:v>42</c:v>
                </c:pt>
                <c:pt idx="1065">
                  <c:v>41</c:v>
                </c:pt>
                <c:pt idx="1066">
                  <c:v>41</c:v>
                </c:pt>
                <c:pt idx="1067">
                  <c:v>40</c:v>
                </c:pt>
                <c:pt idx="1068">
                  <c:v>40</c:v>
                </c:pt>
                <c:pt idx="1069">
                  <c:v>39</c:v>
                </c:pt>
                <c:pt idx="1070">
                  <c:v>39</c:v>
                </c:pt>
                <c:pt idx="1071">
                  <c:v>38</c:v>
                </c:pt>
                <c:pt idx="1072">
                  <c:v>37</c:v>
                </c:pt>
                <c:pt idx="1073">
                  <c:v>37</c:v>
                </c:pt>
                <c:pt idx="1074">
                  <c:v>36</c:v>
                </c:pt>
                <c:pt idx="1075">
                  <c:v>36</c:v>
                </c:pt>
                <c:pt idx="1076">
                  <c:v>35</c:v>
                </c:pt>
                <c:pt idx="1077">
                  <c:v>35</c:v>
                </c:pt>
                <c:pt idx="1078">
                  <c:v>34</c:v>
                </c:pt>
                <c:pt idx="1079">
                  <c:v>77</c:v>
                </c:pt>
                <c:pt idx="1080">
                  <c:v>77</c:v>
                </c:pt>
                <c:pt idx="1081">
                  <c:v>76</c:v>
                </c:pt>
                <c:pt idx="1082">
                  <c:v>76</c:v>
                </c:pt>
                <c:pt idx="1083">
                  <c:v>75</c:v>
                </c:pt>
                <c:pt idx="1084">
                  <c:v>75</c:v>
                </c:pt>
                <c:pt idx="1085">
                  <c:v>74</c:v>
                </c:pt>
                <c:pt idx="1086">
                  <c:v>73</c:v>
                </c:pt>
                <c:pt idx="1087">
                  <c:v>73</c:v>
                </c:pt>
                <c:pt idx="1088">
                  <c:v>72</c:v>
                </c:pt>
                <c:pt idx="1089">
                  <c:v>71</c:v>
                </c:pt>
                <c:pt idx="1090">
                  <c:v>58</c:v>
                </c:pt>
                <c:pt idx="1091">
                  <c:v>57</c:v>
                </c:pt>
                <c:pt idx="1092">
                  <c:v>56</c:v>
                </c:pt>
                <c:pt idx="1093">
                  <c:v>55</c:v>
                </c:pt>
                <c:pt idx="1094">
                  <c:v>54</c:v>
                </c:pt>
                <c:pt idx="1095">
                  <c:v>53</c:v>
                </c:pt>
                <c:pt idx="1096">
                  <c:v>53</c:v>
                </c:pt>
                <c:pt idx="1097">
                  <c:v>52</c:v>
                </c:pt>
                <c:pt idx="1098">
                  <c:v>51</c:v>
                </c:pt>
                <c:pt idx="1099">
                  <c:v>51</c:v>
                </c:pt>
                <c:pt idx="1100">
                  <c:v>50</c:v>
                </c:pt>
                <c:pt idx="1101">
                  <c:v>49</c:v>
                </c:pt>
                <c:pt idx="1102">
                  <c:v>49</c:v>
                </c:pt>
                <c:pt idx="1103">
                  <c:v>48</c:v>
                </c:pt>
                <c:pt idx="1104">
                  <c:v>47</c:v>
                </c:pt>
                <c:pt idx="1105">
                  <c:v>47</c:v>
                </c:pt>
                <c:pt idx="1106">
                  <c:v>46</c:v>
                </c:pt>
                <c:pt idx="1107">
                  <c:v>45</c:v>
                </c:pt>
                <c:pt idx="1108">
                  <c:v>45</c:v>
                </c:pt>
                <c:pt idx="1109">
                  <c:v>44</c:v>
                </c:pt>
                <c:pt idx="1110">
                  <c:v>43</c:v>
                </c:pt>
                <c:pt idx="1111">
                  <c:v>42</c:v>
                </c:pt>
                <c:pt idx="1112">
                  <c:v>41</c:v>
                </c:pt>
                <c:pt idx="1113">
                  <c:v>40</c:v>
                </c:pt>
                <c:pt idx="1114">
                  <c:v>39</c:v>
                </c:pt>
                <c:pt idx="1115">
                  <c:v>38</c:v>
                </c:pt>
                <c:pt idx="1116">
                  <c:v>37</c:v>
                </c:pt>
                <c:pt idx="1117">
                  <c:v>36</c:v>
                </c:pt>
                <c:pt idx="1118">
                  <c:v>36</c:v>
                </c:pt>
                <c:pt idx="1119">
                  <c:v>35</c:v>
                </c:pt>
                <c:pt idx="1120">
                  <c:v>34</c:v>
                </c:pt>
                <c:pt idx="1121">
                  <c:v>34</c:v>
                </c:pt>
                <c:pt idx="1122">
                  <c:v>33</c:v>
                </c:pt>
                <c:pt idx="1123">
                  <c:v>32</c:v>
                </c:pt>
                <c:pt idx="1124">
                  <c:v>31</c:v>
                </c:pt>
                <c:pt idx="1125">
                  <c:v>30</c:v>
                </c:pt>
                <c:pt idx="1126">
                  <c:v>30</c:v>
                </c:pt>
                <c:pt idx="1127">
                  <c:v>29</c:v>
                </c:pt>
                <c:pt idx="1128">
                  <c:v>28</c:v>
                </c:pt>
                <c:pt idx="1129">
                  <c:v>28</c:v>
                </c:pt>
                <c:pt idx="1130">
                  <c:v>27</c:v>
                </c:pt>
                <c:pt idx="1131">
                  <c:v>26</c:v>
                </c:pt>
                <c:pt idx="1132">
                  <c:v>26</c:v>
                </c:pt>
                <c:pt idx="1133">
                  <c:v>26</c:v>
                </c:pt>
                <c:pt idx="1134">
                  <c:v>25</c:v>
                </c:pt>
                <c:pt idx="1135">
                  <c:v>25</c:v>
                </c:pt>
                <c:pt idx="1136">
                  <c:v>25</c:v>
                </c:pt>
                <c:pt idx="1137">
                  <c:v>24</c:v>
                </c:pt>
                <c:pt idx="1138">
                  <c:v>24</c:v>
                </c:pt>
                <c:pt idx="1139">
                  <c:v>24</c:v>
                </c:pt>
                <c:pt idx="1140">
                  <c:v>23</c:v>
                </c:pt>
                <c:pt idx="1141">
                  <c:v>23</c:v>
                </c:pt>
                <c:pt idx="1142">
                  <c:v>22</c:v>
                </c:pt>
                <c:pt idx="1143">
                  <c:v>46</c:v>
                </c:pt>
                <c:pt idx="1144">
                  <c:v>46</c:v>
                </c:pt>
                <c:pt idx="1145">
                  <c:v>45</c:v>
                </c:pt>
                <c:pt idx="1146">
                  <c:v>44</c:v>
                </c:pt>
                <c:pt idx="1147">
                  <c:v>44</c:v>
                </c:pt>
                <c:pt idx="1148">
                  <c:v>43</c:v>
                </c:pt>
                <c:pt idx="1149">
                  <c:v>43</c:v>
                </c:pt>
                <c:pt idx="1150">
                  <c:v>42</c:v>
                </c:pt>
                <c:pt idx="1151">
                  <c:v>42</c:v>
                </c:pt>
                <c:pt idx="1152">
                  <c:v>41</c:v>
                </c:pt>
                <c:pt idx="1153">
                  <c:v>40</c:v>
                </c:pt>
                <c:pt idx="1154">
                  <c:v>39</c:v>
                </c:pt>
                <c:pt idx="1155">
                  <c:v>39</c:v>
                </c:pt>
                <c:pt idx="1156">
                  <c:v>38</c:v>
                </c:pt>
                <c:pt idx="1157">
                  <c:v>37</c:v>
                </c:pt>
                <c:pt idx="1158">
                  <c:v>36</c:v>
                </c:pt>
                <c:pt idx="1159">
                  <c:v>35</c:v>
                </c:pt>
                <c:pt idx="1160">
                  <c:v>34</c:v>
                </c:pt>
                <c:pt idx="1161">
                  <c:v>33</c:v>
                </c:pt>
                <c:pt idx="1162">
                  <c:v>32</c:v>
                </c:pt>
                <c:pt idx="1163">
                  <c:v>31</c:v>
                </c:pt>
                <c:pt idx="1164">
                  <c:v>21</c:v>
                </c:pt>
                <c:pt idx="1165">
                  <c:v>20</c:v>
                </c:pt>
                <c:pt idx="1166">
                  <c:v>20</c:v>
                </c:pt>
                <c:pt idx="1167">
                  <c:v>19</c:v>
                </c:pt>
                <c:pt idx="1168">
                  <c:v>19</c:v>
                </c:pt>
                <c:pt idx="1169">
                  <c:v>18</c:v>
                </c:pt>
                <c:pt idx="1170">
                  <c:v>17</c:v>
                </c:pt>
                <c:pt idx="1171">
                  <c:v>16</c:v>
                </c:pt>
                <c:pt idx="1172">
                  <c:v>16</c:v>
                </c:pt>
                <c:pt idx="1173">
                  <c:v>15</c:v>
                </c:pt>
                <c:pt idx="1174">
                  <c:v>14</c:v>
                </c:pt>
                <c:pt idx="1175">
                  <c:v>14</c:v>
                </c:pt>
                <c:pt idx="1176">
                  <c:v>13</c:v>
                </c:pt>
                <c:pt idx="1177">
                  <c:v>13</c:v>
                </c:pt>
                <c:pt idx="1178">
                  <c:v>13</c:v>
                </c:pt>
                <c:pt idx="1179">
                  <c:v>12</c:v>
                </c:pt>
                <c:pt idx="1180">
                  <c:v>12</c:v>
                </c:pt>
                <c:pt idx="1181">
                  <c:v>11</c:v>
                </c:pt>
                <c:pt idx="1182">
                  <c:v>10</c:v>
                </c:pt>
                <c:pt idx="1183">
                  <c:v>10</c:v>
                </c:pt>
                <c:pt idx="1184">
                  <c:v>9</c:v>
                </c:pt>
                <c:pt idx="1185">
                  <c:v>9</c:v>
                </c:pt>
                <c:pt idx="1186">
                  <c:v>8</c:v>
                </c:pt>
                <c:pt idx="1187">
                  <c:v>7</c:v>
                </c:pt>
                <c:pt idx="1188">
                  <c:v>7</c:v>
                </c:pt>
                <c:pt idx="1189">
                  <c:v>6</c:v>
                </c:pt>
                <c:pt idx="1190">
                  <c:v>6</c:v>
                </c:pt>
                <c:pt idx="1191">
                  <c:v>5</c:v>
                </c:pt>
                <c:pt idx="1192">
                  <c:v>5</c:v>
                </c:pt>
                <c:pt idx="1193">
                  <c:v>4</c:v>
                </c:pt>
                <c:pt idx="1194">
                  <c:v>3</c:v>
                </c:pt>
                <c:pt idx="1195">
                  <c:v>3</c:v>
                </c:pt>
                <c:pt idx="1196">
                  <c:v>2</c:v>
                </c:pt>
                <c:pt idx="1197">
                  <c:v>2</c:v>
                </c:pt>
                <c:pt idx="1198">
                  <c:v>2</c:v>
                </c:pt>
                <c:pt idx="1199">
                  <c:v>2</c:v>
                </c:pt>
                <c:pt idx="1200">
                  <c:v>1</c:v>
                </c:pt>
                <c:pt idx="1201">
                  <c:v>1</c:v>
                </c:pt>
                <c:pt idx="1202">
                  <c:v>1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3</c:v>
                </c:pt>
                <c:pt idx="1207">
                  <c:v>2</c:v>
                </c:pt>
                <c:pt idx="1208">
                  <c:v>1</c:v>
                </c:pt>
                <c:pt idx="1209">
                  <c:v>1</c:v>
                </c:pt>
                <c:pt idx="1210">
                  <c:v>0</c:v>
                </c:pt>
                <c:pt idx="1211">
                  <c:v>0</c:v>
                </c:pt>
                <c:pt idx="1212">
                  <c:v>14</c:v>
                </c:pt>
                <c:pt idx="1213">
                  <c:v>13</c:v>
                </c:pt>
                <c:pt idx="1214">
                  <c:v>13</c:v>
                </c:pt>
                <c:pt idx="1215">
                  <c:v>12</c:v>
                </c:pt>
                <c:pt idx="1216">
                  <c:v>12</c:v>
                </c:pt>
                <c:pt idx="1217">
                  <c:v>11</c:v>
                </c:pt>
                <c:pt idx="1218">
                  <c:v>11</c:v>
                </c:pt>
                <c:pt idx="1219">
                  <c:v>10</c:v>
                </c:pt>
                <c:pt idx="1220">
                  <c:v>10</c:v>
                </c:pt>
                <c:pt idx="1221">
                  <c:v>10</c:v>
                </c:pt>
                <c:pt idx="1222">
                  <c:v>9</c:v>
                </c:pt>
                <c:pt idx="1223">
                  <c:v>9</c:v>
                </c:pt>
                <c:pt idx="1224">
                  <c:v>9</c:v>
                </c:pt>
                <c:pt idx="1225">
                  <c:v>8</c:v>
                </c:pt>
                <c:pt idx="1226">
                  <c:v>8</c:v>
                </c:pt>
                <c:pt idx="1227">
                  <c:v>7</c:v>
                </c:pt>
                <c:pt idx="1228">
                  <c:v>7</c:v>
                </c:pt>
                <c:pt idx="1229">
                  <c:v>6</c:v>
                </c:pt>
                <c:pt idx="1230">
                  <c:v>6</c:v>
                </c:pt>
                <c:pt idx="1231">
                  <c:v>5</c:v>
                </c:pt>
                <c:pt idx="1232">
                  <c:v>5</c:v>
                </c:pt>
                <c:pt idx="1233">
                  <c:v>4</c:v>
                </c:pt>
                <c:pt idx="1234">
                  <c:v>4</c:v>
                </c:pt>
                <c:pt idx="1235">
                  <c:v>3</c:v>
                </c:pt>
                <c:pt idx="1236">
                  <c:v>3</c:v>
                </c:pt>
                <c:pt idx="1237">
                  <c:v>3</c:v>
                </c:pt>
                <c:pt idx="1238">
                  <c:v>2</c:v>
                </c:pt>
                <c:pt idx="1239">
                  <c:v>1</c:v>
                </c:pt>
                <c:pt idx="1240">
                  <c:v>1</c:v>
                </c:pt>
                <c:pt idx="1241">
                  <c:v>1</c:v>
                </c:pt>
                <c:pt idx="1242">
                  <c:v>0</c:v>
                </c:pt>
                <c:pt idx="1243">
                  <c:v>19</c:v>
                </c:pt>
                <c:pt idx="1244">
                  <c:v>19</c:v>
                </c:pt>
                <c:pt idx="1245">
                  <c:v>18</c:v>
                </c:pt>
                <c:pt idx="1246">
                  <c:v>18</c:v>
                </c:pt>
                <c:pt idx="1247">
                  <c:v>17</c:v>
                </c:pt>
                <c:pt idx="1248">
                  <c:v>17</c:v>
                </c:pt>
                <c:pt idx="1249">
                  <c:v>16</c:v>
                </c:pt>
                <c:pt idx="1250">
                  <c:v>16</c:v>
                </c:pt>
                <c:pt idx="1251">
                  <c:v>16</c:v>
                </c:pt>
                <c:pt idx="1252">
                  <c:v>15</c:v>
                </c:pt>
                <c:pt idx="1253">
                  <c:v>15</c:v>
                </c:pt>
                <c:pt idx="1254">
                  <c:v>14</c:v>
                </c:pt>
                <c:pt idx="1255">
                  <c:v>14</c:v>
                </c:pt>
                <c:pt idx="1256">
                  <c:v>13</c:v>
                </c:pt>
                <c:pt idx="1257">
                  <c:v>12</c:v>
                </c:pt>
                <c:pt idx="1258">
                  <c:v>12</c:v>
                </c:pt>
                <c:pt idx="1259">
                  <c:v>11</c:v>
                </c:pt>
                <c:pt idx="1260">
                  <c:v>11</c:v>
                </c:pt>
                <c:pt idx="1261">
                  <c:v>10</c:v>
                </c:pt>
                <c:pt idx="1262">
                  <c:v>10</c:v>
                </c:pt>
                <c:pt idx="1263">
                  <c:v>9</c:v>
                </c:pt>
                <c:pt idx="1264">
                  <c:v>9</c:v>
                </c:pt>
                <c:pt idx="1265">
                  <c:v>8</c:v>
                </c:pt>
                <c:pt idx="1266">
                  <c:v>8</c:v>
                </c:pt>
                <c:pt idx="1267">
                  <c:v>7</c:v>
                </c:pt>
                <c:pt idx="1268">
                  <c:v>7</c:v>
                </c:pt>
                <c:pt idx="1269">
                  <c:v>6</c:v>
                </c:pt>
                <c:pt idx="1270">
                  <c:v>6</c:v>
                </c:pt>
                <c:pt idx="1271">
                  <c:v>5</c:v>
                </c:pt>
                <c:pt idx="1272">
                  <c:v>5</c:v>
                </c:pt>
                <c:pt idx="1273">
                  <c:v>4</c:v>
                </c:pt>
                <c:pt idx="1274">
                  <c:v>4</c:v>
                </c:pt>
                <c:pt idx="1275">
                  <c:v>3</c:v>
                </c:pt>
                <c:pt idx="1276">
                  <c:v>3</c:v>
                </c:pt>
                <c:pt idx="1277">
                  <c:v>3</c:v>
                </c:pt>
                <c:pt idx="1278">
                  <c:v>3</c:v>
                </c:pt>
                <c:pt idx="1279">
                  <c:v>2</c:v>
                </c:pt>
                <c:pt idx="1280">
                  <c:v>1</c:v>
                </c:pt>
                <c:pt idx="1281">
                  <c:v>1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10</c:v>
                </c:pt>
                <c:pt idx="1286">
                  <c:v>9</c:v>
                </c:pt>
                <c:pt idx="1287">
                  <c:v>9</c:v>
                </c:pt>
                <c:pt idx="1288">
                  <c:v>9</c:v>
                </c:pt>
                <c:pt idx="1289">
                  <c:v>8</c:v>
                </c:pt>
                <c:pt idx="1290">
                  <c:v>7</c:v>
                </c:pt>
                <c:pt idx="1291">
                  <c:v>7</c:v>
                </c:pt>
                <c:pt idx="1292">
                  <c:v>6</c:v>
                </c:pt>
                <c:pt idx="1293">
                  <c:v>5</c:v>
                </c:pt>
                <c:pt idx="1294">
                  <c:v>5</c:v>
                </c:pt>
                <c:pt idx="1295">
                  <c:v>4</c:v>
                </c:pt>
                <c:pt idx="1296">
                  <c:v>3</c:v>
                </c:pt>
                <c:pt idx="1297">
                  <c:v>2</c:v>
                </c:pt>
                <c:pt idx="1298">
                  <c:v>2</c:v>
                </c:pt>
                <c:pt idx="1299">
                  <c:v>1</c:v>
                </c:pt>
                <c:pt idx="1300">
                  <c:v>0</c:v>
                </c:pt>
                <c:pt idx="1301">
                  <c:v>9</c:v>
                </c:pt>
                <c:pt idx="1302">
                  <c:v>8</c:v>
                </c:pt>
                <c:pt idx="1303">
                  <c:v>8</c:v>
                </c:pt>
                <c:pt idx="1304">
                  <c:v>7</c:v>
                </c:pt>
                <c:pt idx="1305">
                  <c:v>6</c:v>
                </c:pt>
                <c:pt idx="1306">
                  <c:v>6</c:v>
                </c:pt>
                <c:pt idx="1307">
                  <c:v>5</c:v>
                </c:pt>
                <c:pt idx="1308">
                  <c:v>5</c:v>
                </c:pt>
                <c:pt idx="1309">
                  <c:v>5</c:v>
                </c:pt>
                <c:pt idx="1310">
                  <c:v>4</c:v>
                </c:pt>
                <c:pt idx="1311">
                  <c:v>4</c:v>
                </c:pt>
                <c:pt idx="1312">
                  <c:v>3</c:v>
                </c:pt>
                <c:pt idx="1313">
                  <c:v>3</c:v>
                </c:pt>
                <c:pt idx="1314">
                  <c:v>3</c:v>
                </c:pt>
                <c:pt idx="1315">
                  <c:v>2</c:v>
                </c:pt>
                <c:pt idx="1316">
                  <c:v>2</c:v>
                </c:pt>
                <c:pt idx="1317">
                  <c:v>2</c:v>
                </c:pt>
                <c:pt idx="1318">
                  <c:v>2</c:v>
                </c:pt>
                <c:pt idx="1319">
                  <c:v>1</c:v>
                </c:pt>
                <c:pt idx="1320">
                  <c:v>1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11</c:v>
                </c:pt>
                <c:pt idx="1325">
                  <c:v>10</c:v>
                </c:pt>
                <c:pt idx="1326">
                  <c:v>10</c:v>
                </c:pt>
                <c:pt idx="1327">
                  <c:v>9</c:v>
                </c:pt>
                <c:pt idx="1328">
                  <c:v>8</c:v>
                </c:pt>
                <c:pt idx="1329">
                  <c:v>7</c:v>
                </c:pt>
                <c:pt idx="1330">
                  <c:v>7</c:v>
                </c:pt>
                <c:pt idx="1331">
                  <c:v>6</c:v>
                </c:pt>
                <c:pt idx="1332">
                  <c:v>5</c:v>
                </c:pt>
                <c:pt idx="1333">
                  <c:v>4</c:v>
                </c:pt>
                <c:pt idx="1334">
                  <c:v>4</c:v>
                </c:pt>
                <c:pt idx="1335">
                  <c:v>3</c:v>
                </c:pt>
                <c:pt idx="1336">
                  <c:v>2</c:v>
                </c:pt>
                <c:pt idx="1337">
                  <c:v>1</c:v>
                </c:pt>
                <c:pt idx="1338">
                  <c:v>0</c:v>
                </c:pt>
                <c:pt idx="1339">
                  <c:v>14</c:v>
                </c:pt>
                <c:pt idx="1340">
                  <c:v>14</c:v>
                </c:pt>
                <c:pt idx="1341">
                  <c:v>15</c:v>
                </c:pt>
                <c:pt idx="1342">
                  <c:v>15</c:v>
                </c:pt>
                <c:pt idx="1343">
                  <c:v>14</c:v>
                </c:pt>
                <c:pt idx="1344">
                  <c:v>14</c:v>
                </c:pt>
                <c:pt idx="1345">
                  <c:v>13</c:v>
                </c:pt>
                <c:pt idx="1346">
                  <c:v>12</c:v>
                </c:pt>
                <c:pt idx="1347">
                  <c:v>11</c:v>
                </c:pt>
                <c:pt idx="1348">
                  <c:v>10</c:v>
                </c:pt>
                <c:pt idx="1349">
                  <c:v>9</c:v>
                </c:pt>
                <c:pt idx="1350">
                  <c:v>8</c:v>
                </c:pt>
                <c:pt idx="1351">
                  <c:v>7</c:v>
                </c:pt>
                <c:pt idx="1352">
                  <c:v>6</c:v>
                </c:pt>
                <c:pt idx="1353">
                  <c:v>6</c:v>
                </c:pt>
                <c:pt idx="1354">
                  <c:v>6</c:v>
                </c:pt>
                <c:pt idx="1355">
                  <c:v>6</c:v>
                </c:pt>
                <c:pt idx="1356">
                  <c:v>5</c:v>
                </c:pt>
                <c:pt idx="1357">
                  <c:v>5</c:v>
                </c:pt>
                <c:pt idx="1358">
                  <c:v>4</c:v>
                </c:pt>
                <c:pt idx="1359">
                  <c:v>3</c:v>
                </c:pt>
                <c:pt idx="1360">
                  <c:v>3</c:v>
                </c:pt>
                <c:pt idx="1361">
                  <c:v>2</c:v>
                </c:pt>
                <c:pt idx="1362">
                  <c:v>1</c:v>
                </c:pt>
                <c:pt idx="1363">
                  <c:v>0</c:v>
                </c:pt>
                <c:pt idx="1364">
                  <c:v>0</c:v>
                </c:pt>
                <c:pt idx="1365">
                  <c:v>159</c:v>
                </c:pt>
                <c:pt idx="1366">
                  <c:v>158</c:v>
                </c:pt>
                <c:pt idx="1367">
                  <c:v>157</c:v>
                </c:pt>
                <c:pt idx="1368">
                  <c:v>156</c:v>
                </c:pt>
                <c:pt idx="1369">
                  <c:v>159</c:v>
                </c:pt>
                <c:pt idx="1370">
                  <c:v>158</c:v>
                </c:pt>
                <c:pt idx="1371">
                  <c:v>158</c:v>
                </c:pt>
                <c:pt idx="1372">
                  <c:v>157</c:v>
                </c:pt>
                <c:pt idx="1373">
                  <c:v>157</c:v>
                </c:pt>
                <c:pt idx="1374">
                  <c:v>158</c:v>
                </c:pt>
                <c:pt idx="1375">
                  <c:v>158</c:v>
                </c:pt>
                <c:pt idx="1376">
                  <c:v>159</c:v>
                </c:pt>
                <c:pt idx="1377">
                  <c:v>159</c:v>
                </c:pt>
                <c:pt idx="1378">
                  <c:v>159</c:v>
                </c:pt>
                <c:pt idx="1379">
                  <c:v>158</c:v>
                </c:pt>
                <c:pt idx="1380">
                  <c:v>158</c:v>
                </c:pt>
                <c:pt idx="1381">
                  <c:v>157</c:v>
                </c:pt>
                <c:pt idx="1382">
                  <c:v>157</c:v>
                </c:pt>
                <c:pt idx="1383">
                  <c:v>100</c:v>
                </c:pt>
                <c:pt idx="1384">
                  <c:v>12</c:v>
                </c:pt>
                <c:pt idx="1385">
                  <c:v>11</c:v>
                </c:pt>
                <c:pt idx="1386">
                  <c:v>10</c:v>
                </c:pt>
                <c:pt idx="1387">
                  <c:v>9</c:v>
                </c:pt>
                <c:pt idx="1388">
                  <c:v>8</c:v>
                </c:pt>
                <c:pt idx="1389">
                  <c:v>7</c:v>
                </c:pt>
                <c:pt idx="1390">
                  <c:v>7</c:v>
                </c:pt>
                <c:pt idx="1391">
                  <c:v>6</c:v>
                </c:pt>
                <c:pt idx="1392">
                  <c:v>6</c:v>
                </c:pt>
                <c:pt idx="1393">
                  <c:v>5</c:v>
                </c:pt>
                <c:pt idx="1394">
                  <c:v>3</c:v>
                </c:pt>
                <c:pt idx="1395">
                  <c:v>2</c:v>
                </c:pt>
                <c:pt idx="1396">
                  <c:v>0</c:v>
                </c:pt>
                <c:pt idx="1397">
                  <c:v>34</c:v>
                </c:pt>
                <c:pt idx="1398">
                  <c:v>34</c:v>
                </c:pt>
                <c:pt idx="1399">
                  <c:v>33</c:v>
                </c:pt>
                <c:pt idx="1400">
                  <c:v>32</c:v>
                </c:pt>
                <c:pt idx="1401">
                  <c:v>31</c:v>
                </c:pt>
                <c:pt idx="1402">
                  <c:v>30</c:v>
                </c:pt>
                <c:pt idx="1403">
                  <c:v>30</c:v>
                </c:pt>
                <c:pt idx="1404">
                  <c:v>30</c:v>
                </c:pt>
                <c:pt idx="1405">
                  <c:v>29</c:v>
                </c:pt>
                <c:pt idx="1406">
                  <c:v>29</c:v>
                </c:pt>
                <c:pt idx="1407">
                  <c:v>29</c:v>
                </c:pt>
                <c:pt idx="1408">
                  <c:v>28</c:v>
                </c:pt>
                <c:pt idx="1409">
                  <c:v>28</c:v>
                </c:pt>
                <c:pt idx="1410">
                  <c:v>27</c:v>
                </c:pt>
                <c:pt idx="1411">
                  <c:v>27</c:v>
                </c:pt>
                <c:pt idx="1412">
                  <c:v>28</c:v>
                </c:pt>
                <c:pt idx="1413">
                  <c:v>28</c:v>
                </c:pt>
                <c:pt idx="1414">
                  <c:v>27</c:v>
                </c:pt>
                <c:pt idx="1415">
                  <c:v>26</c:v>
                </c:pt>
                <c:pt idx="1416">
                  <c:v>25</c:v>
                </c:pt>
                <c:pt idx="1417">
                  <c:v>25</c:v>
                </c:pt>
                <c:pt idx="1418">
                  <c:v>24</c:v>
                </c:pt>
                <c:pt idx="1419">
                  <c:v>24</c:v>
                </c:pt>
                <c:pt idx="1420">
                  <c:v>24</c:v>
                </c:pt>
                <c:pt idx="1421">
                  <c:v>23</c:v>
                </c:pt>
                <c:pt idx="1422">
                  <c:v>23</c:v>
                </c:pt>
                <c:pt idx="1423">
                  <c:v>22</c:v>
                </c:pt>
                <c:pt idx="1424">
                  <c:v>22</c:v>
                </c:pt>
                <c:pt idx="1425">
                  <c:v>21</c:v>
                </c:pt>
                <c:pt idx="1426">
                  <c:v>21</c:v>
                </c:pt>
                <c:pt idx="1427">
                  <c:v>21</c:v>
                </c:pt>
                <c:pt idx="1428">
                  <c:v>21</c:v>
                </c:pt>
                <c:pt idx="1429">
                  <c:v>20</c:v>
                </c:pt>
                <c:pt idx="1430">
                  <c:v>20</c:v>
                </c:pt>
                <c:pt idx="1431">
                  <c:v>19</c:v>
                </c:pt>
                <c:pt idx="1432">
                  <c:v>19</c:v>
                </c:pt>
                <c:pt idx="1433">
                  <c:v>19</c:v>
                </c:pt>
                <c:pt idx="1434">
                  <c:v>20</c:v>
                </c:pt>
                <c:pt idx="1435">
                  <c:v>20</c:v>
                </c:pt>
                <c:pt idx="1436">
                  <c:v>19</c:v>
                </c:pt>
                <c:pt idx="1437">
                  <c:v>19</c:v>
                </c:pt>
                <c:pt idx="1438">
                  <c:v>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4AA-4D32-96CE-235C2F3D86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51921760"/>
        <c:axId val="2051930400"/>
      </c:scatterChart>
      <c:valAx>
        <c:axId val="2051921760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2051930400"/>
        <c:crosses val="autoZero"/>
        <c:crossBetween val="midCat"/>
      </c:valAx>
      <c:valAx>
        <c:axId val="2051930400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2051921760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10"/>
      <c:rotY val="50"/>
      <c:rAngAx val="0"/>
      <c:perspective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surface3DChart>
        <c:wireframe val="0"/>
        <c:ser>
          <c:idx val="0"/>
          <c:order val="0"/>
          <c:spPr>
            <a:solidFill>
              <a:schemeClr val="accent1"/>
            </a:solidFill>
            <a:ln/>
            <a:effectLst/>
            <a:sp3d/>
          </c:spPr>
          <c:val>
            <c:numRef>
              <c:f>'11'!$AS$37:$AS$51</c:f>
              <c:numCache>
                <c:formatCode>General</c:formatCode>
                <c:ptCount val="15"/>
                <c:pt idx="0">
                  <c:v>1105</c:v>
                </c:pt>
                <c:pt idx="1">
                  <c:v>1105</c:v>
                </c:pt>
                <c:pt idx="2">
                  <c:v>997</c:v>
                </c:pt>
                <c:pt idx="3">
                  <c:v>1110</c:v>
                </c:pt>
                <c:pt idx="4">
                  <c:v>1110</c:v>
                </c:pt>
                <c:pt idx="5">
                  <c:v>1105</c:v>
                </c:pt>
                <c:pt idx="6">
                  <c:v>1105</c:v>
                </c:pt>
                <c:pt idx="7">
                  <c:v>997</c:v>
                </c:pt>
                <c:pt idx="8">
                  <c:v>997</c:v>
                </c:pt>
                <c:pt idx="9">
                  <c:v>997</c:v>
                </c:pt>
                <c:pt idx="10">
                  <c:v>997</c:v>
                </c:pt>
                <c:pt idx="11">
                  <c:v>1027</c:v>
                </c:pt>
                <c:pt idx="12">
                  <c:v>997</c:v>
                </c:pt>
                <c:pt idx="13">
                  <c:v>997</c:v>
                </c:pt>
                <c:pt idx="14">
                  <c:v>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46-4461-8F85-49E06406D1A6}"/>
            </c:ext>
          </c:extLst>
        </c:ser>
        <c:ser>
          <c:idx val="1"/>
          <c:order val="1"/>
          <c:spPr>
            <a:solidFill>
              <a:schemeClr val="accent2"/>
            </a:solidFill>
            <a:ln/>
            <a:effectLst/>
            <a:sp3d/>
          </c:spPr>
          <c:val>
            <c:numRef>
              <c:f>'11'!$AT$37:$AT$51</c:f>
              <c:numCache>
                <c:formatCode>General</c:formatCode>
                <c:ptCount val="15"/>
                <c:pt idx="0">
                  <c:v>1105</c:v>
                </c:pt>
                <c:pt idx="1">
                  <c:v>1095</c:v>
                </c:pt>
                <c:pt idx="2">
                  <c:v>1100</c:v>
                </c:pt>
                <c:pt idx="3">
                  <c:v>1100</c:v>
                </c:pt>
                <c:pt idx="4">
                  <c:v>1100</c:v>
                </c:pt>
                <c:pt idx="5">
                  <c:v>1095</c:v>
                </c:pt>
                <c:pt idx="6">
                  <c:v>1090</c:v>
                </c:pt>
                <c:pt idx="7">
                  <c:v>1080</c:v>
                </c:pt>
                <c:pt idx="8">
                  <c:v>1075</c:v>
                </c:pt>
                <c:pt idx="9">
                  <c:v>1070</c:v>
                </c:pt>
                <c:pt idx="10">
                  <c:v>1055</c:v>
                </c:pt>
                <c:pt idx="11">
                  <c:v>1028</c:v>
                </c:pt>
                <c:pt idx="12">
                  <c:v>1004</c:v>
                </c:pt>
                <c:pt idx="13">
                  <c:v>1030</c:v>
                </c:pt>
                <c:pt idx="14">
                  <c:v>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246-4461-8F85-49E06406D1A6}"/>
            </c:ext>
          </c:extLst>
        </c:ser>
        <c:ser>
          <c:idx val="2"/>
          <c:order val="2"/>
          <c:spPr>
            <a:solidFill>
              <a:schemeClr val="accent3"/>
            </a:solidFill>
            <a:ln/>
            <a:effectLst/>
            <a:sp3d/>
          </c:spPr>
          <c:val>
            <c:numRef>
              <c:f>'11'!$AU$37:$AU$51</c:f>
              <c:numCache>
                <c:formatCode>General</c:formatCode>
                <c:ptCount val="15"/>
                <c:pt idx="0">
                  <c:v>997</c:v>
                </c:pt>
                <c:pt idx="1">
                  <c:v>1105</c:v>
                </c:pt>
                <c:pt idx="2">
                  <c:v>1085</c:v>
                </c:pt>
                <c:pt idx="3">
                  <c:v>1090</c:v>
                </c:pt>
                <c:pt idx="4">
                  <c:v>1085</c:v>
                </c:pt>
                <c:pt idx="5">
                  <c:v>1080</c:v>
                </c:pt>
                <c:pt idx="6">
                  <c:v>1075</c:v>
                </c:pt>
                <c:pt idx="7">
                  <c:v>1070</c:v>
                </c:pt>
                <c:pt idx="8">
                  <c:v>1065</c:v>
                </c:pt>
                <c:pt idx="9">
                  <c:v>1060</c:v>
                </c:pt>
                <c:pt idx="10">
                  <c:v>1050</c:v>
                </c:pt>
                <c:pt idx="11">
                  <c:v>1028</c:v>
                </c:pt>
                <c:pt idx="12">
                  <c:v>1008</c:v>
                </c:pt>
                <c:pt idx="13">
                  <c:v>1040</c:v>
                </c:pt>
                <c:pt idx="14">
                  <c:v>1080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246-4461-8F85-49E06406D1A6}"/>
            </c:ext>
          </c:extLst>
        </c:ser>
        <c:ser>
          <c:idx val="3"/>
          <c:order val="3"/>
          <c:spPr>
            <a:solidFill>
              <a:schemeClr val="accent4"/>
            </a:solidFill>
            <a:ln/>
            <a:effectLst/>
            <a:sp3d/>
          </c:spPr>
          <c:val>
            <c:numRef>
              <c:f>'11'!$AV$37:$AV$51</c:f>
              <c:numCache>
                <c:formatCode>General</c:formatCode>
                <c:ptCount val="15"/>
                <c:pt idx="0">
                  <c:v>997</c:v>
                </c:pt>
                <c:pt idx="1">
                  <c:v>997</c:v>
                </c:pt>
                <c:pt idx="2">
                  <c:v>1080</c:v>
                </c:pt>
                <c:pt idx="3">
                  <c:v>1085</c:v>
                </c:pt>
                <c:pt idx="4">
                  <c:v>1080</c:v>
                </c:pt>
                <c:pt idx="5">
                  <c:v>1077</c:v>
                </c:pt>
                <c:pt idx="6">
                  <c:v>1072</c:v>
                </c:pt>
                <c:pt idx="7">
                  <c:v>1068</c:v>
                </c:pt>
                <c:pt idx="8">
                  <c:v>1062</c:v>
                </c:pt>
                <c:pt idx="9">
                  <c:v>1055</c:v>
                </c:pt>
                <c:pt idx="10">
                  <c:v>1045</c:v>
                </c:pt>
                <c:pt idx="11">
                  <c:v>1032</c:v>
                </c:pt>
                <c:pt idx="12">
                  <c:v>1014</c:v>
                </c:pt>
                <c:pt idx="13">
                  <c:v>1045</c:v>
                </c:pt>
                <c:pt idx="14">
                  <c:v>1080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246-4461-8F85-49E06406D1A6}"/>
            </c:ext>
          </c:extLst>
        </c:ser>
        <c:ser>
          <c:idx val="4"/>
          <c:order val="4"/>
          <c:spPr>
            <a:solidFill>
              <a:schemeClr val="accent5"/>
            </a:solidFill>
            <a:ln/>
            <a:effectLst/>
            <a:sp3d/>
          </c:spPr>
          <c:val>
            <c:numRef>
              <c:f>'11'!$AW$37:$AW$51</c:f>
              <c:numCache>
                <c:formatCode>General</c:formatCode>
                <c:ptCount val="15"/>
                <c:pt idx="0">
                  <c:v>997</c:v>
                </c:pt>
                <c:pt idx="1">
                  <c:v>997</c:v>
                </c:pt>
                <c:pt idx="2">
                  <c:v>1078</c:v>
                </c:pt>
                <c:pt idx="3">
                  <c:v>1076</c:v>
                </c:pt>
                <c:pt idx="4">
                  <c:v>1078</c:v>
                </c:pt>
                <c:pt idx="5">
                  <c:v>1073</c:v>
                </c:pt>
                <c:pt idx="6">
                  <c:v>1070</c:v>
                </c:pt>
                <c:pt idx="7">
                  <c:v>1063</c:v>
                </c:pt>
                <c:pt idx="8">
                  <c:v>1058</c:v>
                </c:pt>
                <c:pt idx="9">
                  <c:v>1046</c:v>
                </c:pt>
                <c:pt idx="10">
                  <c:v>1041</c:v>
                </c:pt>
                <c:pt idx="11">
                  <c:v>1032</c:v>
                </c:pt>
                <c:pt idx="12">
                  <c:v>1020</c:v>
                </c:pt>
                <c:pt idx="13">
                  <c:v>1050</c:v>
                </c:pt>
                <c:pt idx="14">
                  <c:v>1080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46-4461-8F85-49E06406D1A6}"/>
            </c:ext>
          </c:extLst>
        </c:ser>
        <c:ser>
          <c:idx val="5"/>
          <c:order val="5"/>
          <c:spPr>
            <a:solidFill>
              <a:schemeClr val="accent6"/>
            </a:solidFill>
            <a:ln/>
            <a:effectLst/>
            <a:sp3d/>
          </c:spPr>
          <c:val>
            <c:numRef>
              <c:f>'11'!$AX$37:$AX$51</c:f>
              <c:numCache>
                <c:formatCode>General</c:formatCode>
                <c:ptCount val="15"/>
                <c:pt idx="0">
                  <c:v>997</c:v>
                </c:pt>
                <c:pt idx="1">
                  <c:v>1100</c:v>
                </c:pt>
                <c:pt idx="2">
                  <c:v>1076</c:v>
                </c:pt>
                <c:pt idx="3">
                  <c:v>1080</c:v>
                </c:pt>
                <c:pt idx="4">
                  <c:v>1074</c:v>
                </c:pt>
                <c:pt idx="5">
                  <c:v>1069</c:v>
                </c:pt>
                <c:pt idx="6">
                  <c:v>1065</c:v>
                </c:pt>
                <c:pt idx="7">
                  <c:v>1060</c:v>
                </c:pt>
                <c:pt idx="8">
                  <c:v>1052</c:v>
                </c:pt>
                <c:pt idx="9">
                  <c:v>1046</c:v>
                </c:pt>
                <c:pt idx="10">
                  <c:v>1042</c:v>
                </c:pt>
                <c:pt idx="11">
                  <c:v>1033</c:v>
                </c:pt>
                <c:pt idx="12">
                  <c:v>1027</c:v>
                </c:pt>
                <c:pt idx="13">
                  <c:v>1050</c:v>
                </c:pt>
                <c:pt idx="14">
                  <c:v>1080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246-4461-8F85-49E06406D1A6}"/>
            </c:ext>
          </c:extLst>
        </c:ser>
        <c:ser>
          <c:idx val="6"/>
          <c:order val="6"/>
          <c:spPr>
            <a:solidFill>
              <a:schemeClr val="accent1">
                <a:lumMod val="60000"/>
              </a:schemeClr>
            </a:solidFill>
            <a:ln/>
            <a:effectLst/>
            <a:sp3d/>
          </c:spPr>
          <c:val>
            <c:numRef>
              <c:f>'11'!$AY$37:$AY$51</c:f>
              <c:numCache>
                <c:formatCode>General</c:formatCode>
                <c:ptCount val="15"/>
                <c:pt idx="0">
                  <c:v>997</c:v>
                </c:pt>
                <c:pt idx="1">
                  <c:v>1100</c:v>
                </c:pt>
                <c:pt idx="2">
                  <c:v>1073</c:v>
                </c:pt>
                <c:pt idx="3">
                  <c:v>1080</c:v>
                </c:pt>
                <c:pt idx="4">
                  <c:v>1077</c:v>
                </c:pt>
                <c:pt idx="5">
                  <c:v>1070</c:v>
                </c:pt>
                <c:pt idx="6">
                  <c:v>1065</c:v>
                </c:pt>
                <c:pt idx="7">
                  <c:v>1063</c:v>
                </c:pt>
                <c:pt idx="8">
                  <c:v>1055</c:v>
                </c:pt>
                <c:pt idx="9">
                  <c:v>1044</c:v>
                </c:pt>
                <c:pt idx="10">
                  <c:v>1040</c:v>
                </c:pt>
                <c:pt idx="11">
                  <c:v>1032</c:v>
                </c:pt>
                <c:pt idx="12">
                  <c:v>1032</c:v>
                </c:pt>
                <c:pt idx="13">
                  <c:v>1050</c:v>
                </c:pt>
                <c:pt idx="14">
                  <c:v>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246-4461-8F85-49E06406D1A6}"/>
            </c:ext>
          </c:extLst>
        </c:ser>
        <c:ser>
          <c:idx val="7"/>
          <c:order val="7"/>
          <c:spPr>
            <a:solidFill>
              <a:schemeClr val="accent2">
                <a:lumMod val="60000"/>
              </a:schemeClr>
            </a:solidFill>
            <a:ln/>
            <a:effectLst/>
            <a:sp3d/>
          </c:spPr>
          <c:val>
            <c:numRef>
              <c:f>'11'!$AZ$37:$AZ$51</c:f>
              <c:numCache>
                <c:formatCode>General</c:formatCode>
                <c:ptCount val="15"/>
                <c:pt idx="0">
                  <c:v>997</c:v>
                </c:pt>
                <c:pt idx="1">
                  <c:v>1110</c:v>
                </c:pt>
                <c:pt idx="2">
                  <c:v>1090</c:v>
                </c:pt>
                <c:pt idx="3">
                  <c:v>1070</c:v>
                </c:pt>
                <c:pt idx="4">
                  <c:v>1066</c:v>
                </c:pt>
                <c:pt idx="5">
                  <c:v>1063</c:v>
                </c:pt>
                <c:pt idx="6">
                  <c:v>1069</c:v>
                </c:pt>
                <c:pt idx="7">
                  <c:v>1067</c:v>
                </c:pt>
                <c:pt idx="8">
                  <c:v>1065</c:v>
                </c:pt>
                <c:pt idx="9">
                  <c:v>1060</c:v>
                </c:pt>
                <c:pt idx="10">
                  <c:v>1050</c:v>
                </c:pt>
                <c:pt idx="11">
                  <c:v>1040</c:v>
                </c:pt>
                <c:pt idx="12">
                  <c:v>1038</c:v>
                </c:pt>
                <c:pt idx="13">
                  <c:v>1050</c:v>
                </c:pt>
                <c:pt idx="14">
                  <c:v>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246-4461-8F85-49E06406D1A6}"/>
            </c:ext>
          </c:extLst>
        </c:ser>
        <c:ser>
          <c:idx val="8"/>
          <c:order val="8"/>
          <c:spPr>
            <a:solidFill>
              <a:schemeClr val="accent3">
                <a:lumMod val="60000"/>
              </a:schemeClr>
            </a:solidFill>
            <a:ln/>
            <a:effectLst/>
            <a:sp3d/>
          </c:spPr>
          <c:val>
            <c:numRef>
              <c:f>'11'!$BA$37:$BA$51</c:f>
              <c:numCache>
                <c:formatCode>General</c:formatCode>
                <c:ptCount val="15"/>
                <c:pt idx="0">
                  <c:v>997</c:v>
                </c:pt>
                <c:pt idx="1">
                  <c:v>997</c:v>
                </c:pt>
                <c:pt idx="2">
                  <c:v>997</c:v>
                </c:pt>
                <c:pt idx="3">
                  <c:v>1100</c:v>
                </c:pt>
                <c:pt idx="4">
                  <c:v>1075</c:v>
                </c:pt>
                <c:pt idx="5">
                  <c:v>1085</c:v>
                </c:pt>
                <c:pt idx="6">
                  <c:v>1090</c:v>
                </c:pt>
                <c:pt idx="7">
                  <c:v>1090</c:v>
                </c:pt>
                <c:pt idx="8">
                  <c:v>1090</c:v>
                </c:pt>
                <c:pt idx="9">
                  <c:v>1088</c:v>
                </c:pt>
                <c:pt idx="10">
                  <c:v>1075</c:v>
                </c:pt>
                <c:pt idx="11">
                  <c:v>1060</c:v>
                </c:pt>
                <c:pt idx="12">
                  <c:v>1050</c:v>
                </c:pt>
                <c:pt idx="13">
                  <c:v>1044</c:v>
                </c:pt>
                <c:pt idx="14">
                  <c:v>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246-4461-8F85-49E06406D1A6}"/>
            </c:ext>
          </c:extLst>
        </c:ser>
        <c:ser>
          <c:idx val="9"/>
          <c:order val="9"/>
          <c:spPr>
            <a:solidFill>
              <a:schemeClr val="accent4">
                <a:lumMod val="60000"/>
              </a:schemeClr>
            </a:solidFill>
            <a:ln/>
            <a:effectLst/>
            <a:sp3d/>
          </c:spPr>
          <c:val>
            <c:numRef>
              <c:f>'11'!$BB$37:$BB$51</c:f>
              <c:numCache>
                <c:formatCode>General</c:formatCode>
                <c:ptCount val="15"/>
                <c:pt idx="0">
                  <c:v>997</c:v>
                </c:pt>
                <c:pt idx="1">
                  <c:v>997</c:v>
                </c:pt>
                <c:pt idx="2">
                  <c:v>997</c:v>
                </c:pt>
                <c:pt idx="3">
                  <c:v>997</c:v>
                </c:pt>
                <c:pt idx="4">
                  <c:v>1080</c:v>
                </c:pt>
                <c:pt idx="5">
                  <c:v>1095</c:v>
                </c:pt>
                <c:pt idx="6">
                  <c:v>997</c:v>
                </c:pt>
                <c:pt idx="7">
                  <c:v>997</c:v>
                </c:pt>
                <c:pt idx="8">
                  <c:v>997</c:v>
                </c:pt>
                <c:pt idx="9">
                  <c:v>1100</c:v>
                </c:pt>
                <c:pt idx="10">
                  <c:v>997</c:v>
                </c:pt>
                <c:pt idx="11">
                  <c:v>997</c:v>
                </c:pt>
                <c:pt idx="12">
                  <c:v>997</c:v>
                </c:pt>
                <c:pt idx="13">
                  <c:v>997</c:v>
                </c:pt>
                <c:pt idx="14">
                  <c:v>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246-4461-8F85-49E06406D1A6}"/>
            </c:ext>
          </c:extLst>
        </c:ser>
        <c:bandFmts>
          <c:bandFmt>
            <c:idx val="0"/>
            <c:spPr>
              <a:solidFill>
                <a:schemeClr val="accent1"/>
              </a:solidFill>
              <a:ln/>
              <a:effectLst/>
              <a:sp3d/>
            </c:spPr>
          </c:bandFmt>
          <c:bandFmt>
            <c:idx val="1"/>
            <c:spPr>
              <a:solidFill>
                <a:schemeClr val="accent2"/>
              </a:solidFill>
              <a:ln/>
              <a:effectLst/>
              <a:sp3d/>
            </c:spPr>
          </c:bandFmt>
          <c:bandFmt>
            <c:idx val="2"/>
            <c:spPr>
              <a:solidFill>
                <a:schemeClr val="accent3"/>
              </a:solidFill>
              <a:ln/>
              <a:effectLst/>
              <a:sp3d/>
            </c:spPr>
          </c:bandFmt>
          <c:bandFmt>
            <c:idx val="3"/>
            <c:spPr>
              <a:solidFill>
                <a:schemeClr val="accent4"/>
              </a:solidFill>
              <a:ln/>
              <a:effectLst/>
              <a:sp3d/>
            </c:spPr>
          </c:bandFmt>
          <c:bandFmt>
            <c:idx val="4"/>
            <c:spPr>
              <a:solidFill>
                <a:schemeClr val="accent5"/>
              </a:solidFill>
              <a:ln/>
              <a:effectLst/>
              <a:sp3d/>
            </c:spPr>
          </c:bandFmt>
          <c:bandFmt>
            <c:idx val="5"/>
            <c:spPr>
              <a:solidFill>
                <a:schemeClr val="accent6"/>
              </a:solidFill>
              <a:ln/>
              <a:effectLst/>
              <a:sp3d/>
            </c:spPr>
          </c:bandFmt>
          <c:bandFmt>
            <c:idx val="6"/>
            <c:spPr>
              <a:solidFill>
                <a:schemeClr val="accent1">
                  <a:lumMod val="60000"/>
                </a:schemeClr>
              </a:solidFill>
              <a:ln/>
              <a:effectLst/>
              <a:sp3d/>
            </c:spPr>
          </c:bandFmt>
          <c:bandFmt>
            <c:idx val="7"/>
            <c:spPr>
              <a:solidFill>
                <a:schemeClr val="accent2">
                  <a:lumMod val="60000"/>
                </a:schemeClr>
              </a:solidFill>
              <a:ln/>
              <a:effectLst/>
              <a:sp3d/>
            </c:spPr>
          </c:bandFmt>
          <c:bandFmt>
            <c:idx val="8"/>
            <c:spPr>
              <a:solidFill>
                <a:schemeClr val="accent3">
                  <a:lumMod val="60000"/>
                </a:schemeClr>
              </a:solidFill>
              <a:ln/>
              <a:effectLst/>
              <a:sp3d/>
            </c:spPr>
          </c:bandFmt>
          <c:bandFmt>
            <c:idx val="9"/>
            <c:spPr>
              <a:solidFill>
                <a:schemeClr val="accent4">
                  <a:lumMod val="60000"/>
                </a:schemeClr>
              </a:solidFill>
              <a:ln/>
              <a:effectLst/>
              <a:sp3d/>
            </c:spPr>
          </c:bandFmt>
          <c:bandFmt>
            <c:idx val="10"/>
            <c:spPr>
              <a:solidFill>
                <a:schemeClr val="accent5">
                  <a:lumMod val="60000"/>
                </a:schemeClr>
              </a:solidFill>
              <a:ln/>
              <a:effectLst/>
              <a:sp3d/>
            </c:spPr>
          </c:bandFmt>
          <c:bandFmt>
            <c:idx val="11"/>
            <c:spPr>
              <a:solidFill>
                <a:schemeClr val="accent6">
                  <a:lumMod val="60000"/>
                </a:schemeClr>
              </a:solidFill>
              <a:ln/>
              <a:effectLst/>
              <a:sp3d/>
            </c:spPr>
          </c:bandFmt>
          <c:bandFmt>
            <c:idx val="12"/>
            <c:spPr>
              <a:solidFill>
                <a:schemeClr val="accent1">
                  <a:lumMod val="80000"/>
                  <a:lumOff val="20000"/>
                </a:schemeClr>
              </a:solidFill>
              <a:ln/>
              <a:effectLst/>
              <a:sp3d/>
            </c:spPr>
          </c:bandFmt>
          <c:bandFmt>
            <c:idx val="13"/>
            <c:spPr>
              <a:solidFill>
                <a:schemeClr val="accent2">
                  <a:lumMod val="80000"/>
                  <a:lumOff val="20000"/>
                </a:schemeClr>
              </a:solidFill>
              <a:ln/>
              <a:effectLst/>
              <a:sp3d/>
            </c:spPr>
          </c:bandFmt>
          <c:bandFmt>
            <c:idx val="14"/>
            <c:spPr>
              <a:solidFill>
                <a:schemeClr val="accent3">
                  <a:lumMod val="80000"/>
                  <a:lumOff val="20000"/>
                </a:schemeClr>
              </a:solidFill>
              <a:ln/>
              <a:effectLst/>
              <a:sp3d/>
            </c:spPr>
          </c:bandFmt>
        </c:bandFmts>
        <c:axId val="643493935"/>
        <c:axId val="643510255"/>
        <c:axId val="541148207"/>
      </c:surface3DChart>
      <c:catAx>
        <c:axId val="643493935"/>
        <c:scaling>
          <c:orientation val="minMax"/>
        </c:scaling>
        <c:delete val="1"/>
        <c:axPos val="b"/>
        <c:majorTickMark val="out"/>
        <c:minorTickMark val="none"/>
        <c:tickLblPos val="nextTo"/>
        <c:crossAx val="643510255"/>
        <c:crosses val="autoZero"/>
        <c:auto val="1"/>
        <c:lblAlgn val="ctr"/>
        <c:lblOffset val="100"/>
        <c:noMultiLvlLbl val="0"/>
      </c:catAx>
      <c:valAx>
        <c:axId val="64351025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643493935"/>
        <c:crosses val="autoZero"/>
        <c:crossBetween val="midCat"/>
      </c:valAx>
      <c:serAx>
        <c:axId val="541148207"/>
        <c:scaling>
          <c:orientation val="minMax"/>
        </c:scaling>
        <c:delete val="1"/>
        <c:axPos val="b"/>
        <c:majorTickMark val="out"/>
        <c:minorTickMark val="none"/>
        <c:tickLblPos val="nextTo"/>
        <c:crossAx val="643510255"/>
        <c:crosses val="autoZero"/>
      </c:ser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'11'!$CC$4</c:f>
              <c:strCache>
                <c:ptCount val="1"/>
                <c:pt idx="0">
                  <c:v>1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xVal>
            <c:numRef>
              <c:f>'11'!$CA$6:$CA$106</c:f>
              <c:numCache>
                <c:formatCode>0.00</c:formatCode>
                <c:ptCount val="101"/>
                <c:pt idx="0">
                  <c:v>0</c:v>
                </c:pt>
                <c:pt idx="1">
                  <c:v>4.2958702306005528E-2</c:v>
                </c:pt>
                <c:pt idx="2">
                  <c:v>9.0213274842605273E-2</c:v>
                </c:pt>
                <c:pt idx="3">
                  <c:v>0.14219330463286184</c:v>
                </c:pt>
                <c:pt idx="4">
                  <c:v>0.19937133740214716</c:v>
                </c:pt>
                <c:pt idx="5">
                  <c:v>0.26226717344836109</c:v>
                </c:pt>
                <c:pt idx="6">
                  <c:v>0.3314525930992851</c:v>
                </c:pt>
                <c:pt idx="7">
                  <c:v>0.40755655471518742</c:v>
                </c:pt>
                <c:pt idx="8">
                  <c:v>0.49127091249271171</c:v>
                </c:pt>
                <c:pt idx="9">
                  <c:v>0.5833567060479885</c:v>
                </c:pt>
                <c:pt idx="10">
                  <c:v>0.68465107895879285</c:v>
                </c:pt>
                <c:pt idx="11">
                  <c:v>0.79607488916045577</c:v>
                </c:pt>
                <c:pt idx="12">
                  <c:v>0.91864108038253867</c:v>
                </c:pt>
                <c:pt idx="13">
                  <c:v>1.0534638907267981</c:v>
                </c:pt>
                <c:pt idx="14">
                  <c:v>1.20176898210542</c:v>
                </c:pt>
                <c:pt idx="15">
                  <c:v>1.3649045826219357</c:v>
                </c:pt>
                <c:pt idx="16">
                  <c:v>1.5443537431902299</c:v>
                </c:pt>
                <c:pt idx="17">
                  <c:v>1.741747819815195</c:v>
                </c:pt>
                <c:pt idx="18">
                  <c:v>1.9588813041026569</c:v>
                </c:pt>
                <c:pt idx="19">
                  <c:v>2.1977281368190229</c:v>
                </c:pt>
                <c:pt idx="20">
                  <c:v>2.4604596528069305</c:v>
                </c:pt>
                <c:pt idx="21">
                  <c:v>2.7494643203935025</c:v>
                </c:pt>
                <c:pt idx="22">
                  <c:v>3.0673694547389534</c:v>
                </c:pt>
                <c:pt idx="23">
                  <c:v>3.4170651025204704</c:v>
                </c:pt>
                <c:pt idx="24">
                  <c:v>3.8017303150778261</c:v>
                </c:pt>
                <c:pt idx="25">
                  <c:v>4.2248620488915503</c:v>
                </c:pt>
                <c:pt idx="26">
                  <c:v>4.6903069560866477</c:v>
                </c:pt>
                <c:pt idx="27">
                  <c:v>5.2022963540003042</c:v>
                </c:pt>
                <c:pt idx="28">
                  <c:v>5.7654846917065932</c:v>
                </c:pt>
                <c:pt idx="29">
                  <c:v>6.3849918631835116</c:v>
                </c:pt>
                <c:pt idx="30">
                  <c:v>7.0664497518062204</c:v>
                </c:pt>
                <c:pt idx="31">
                  <c:v>7.81605342929437</c:v>
                </c:pt>
                <c:pt idx="32">
                  <c:v>8.6406174745291136</c:v>
                </c:pt>
                <c:pt idx="33">
                  <c:v>9.5476379242876508</c:v>
                </c:pt>
                <c:pt idx="34">
                  <c:v>10.54536041902109</c:v>
                </c:pt>
                <c:pt idx="35">
                  <c:v>11.642855163231678</c:v>
                </c:pt>
                <c:pt idx="36">
                  <c:v>12.850099381860472</c:v>
                </c:pt>
                <c:pt idx="37">
                  <c:v>14.178068022352777</c:v>
                </c:pt>
                <c:pt idx="38">
                  <c:v>15.638833526893679</c:v>
                </c:pt>
                <c:pt idx="39">
                  <c:v>17.245675581888356</c:v>
                </c:pt>
                <c:pt idx="40">
                  <c:v>19.013201842383452</c:v>
                </c:pt>
                <c:pt idx="41">
                  <c:v>20.957480728927422</c:v>
                </c:pt>
                <c:pt idx="42">
                  <c:v>23.09618750412579</c:v>
                </c:pt>
                <c:pt idx="43">
                  <c:v>25.448764956843991</c:v>
                </c:pt>
                <c:pt idx="44">
                  <c:v>28.036600154834336</c:v>
                </c:pt>
                <c:pt idx="45">
                  <c:v>30.883218872626561</c:v>
                </c:pt>
                <c:pt idx="46">
                  <c:v>34.014499462189775</c:v>
                </c:pt>
                <c:pt idx="47">
                  <c:v>37.458908110724515</c:v>
                </c:pt>
                <c:pt idx="48">
                  <c:v>41.247757624090546</c:v>
                </c:pt>
                <c:pt idx="49">
                  <c:v>45.41549208881537</c:v>
                </c:pt>
                <c:pt idx="50">
                  <c:v>50</c:v>
                </c:pt>
                <c:pt idx="51">
                  <c:v>50.042958702309427</c:v>
                </c:pt>
                <c:pt idx="52">
                  <c:v>50.090213274837119</c:v>
                </c:pt>
                <c:pt idx="53">
                  <c:v>50.14219330462393</c:v>
                </c:pt>
                <c:pt idx="54">
                  <c:v>50.199371337395746</c:v>
                </c:pt>
                <c:pt idx="55">
                  <c:v>50.262267173454255</c:v>
                </c:pt>
                <c:pt idx="56">
                  <c:v>50.331452593099598</c:v>
                </c:pt>
                <c:pt idx="57">
                  <c:v>50.407556554712649</c:v>
                </c:pt>
                <c:pt idx="58">
                  <c:v>50.491270912490172</c:v>
                </c:pt>
                <c:pt idx="59">
                  <c:v>50.583356706054957</c:v>
                </c:pt>
                <c:pt idx="60">
                  <c:v>50.684651078947702</c:v>
                </c:pt>
                <c:pt idx="61">
                  <c:v>50.796074889155065</c:v>
                </c:pt>
                <c:pt idx="62">
                  <c:v>50.918641080373661</c:v>
                </c:pt>
                <c:pt idx="63">
                  <c:v>51.053463890726803</c:v>
                </c:pt>
                <c:pt idx="64">
                  <c:v>51.20176898211524</c:v>
                </c:pt>
                <c:pt idx="65">
                  <c:v>51.3649045826362</c:v>
                </c:pt>
                <c:pt idx="66">
                  <c:v>51.544353743187067</c:v>
                </c:pt>
                <c:pt idx="67">
                  <c:v>51.741747819827872</c:v>
                </c:pt>
                <c:pt idx="68">
                  <c:v>51.958881304091562</c:v>
                </c:pt>
                <c:pt idx="69">
                  <c:v>52.197728136803818</c:v>
                </c:pt>
                <c:pt idx="70">
                  <c:v>52.460459652793624</c:v>
                </c:pt>
                <c:pt idx="71">
                  <c:v>52.749464320385577</c:v>
                </c:pt>
                <c:pt idx="72">
                  <c:v>53.067369454743073</c:v>
                </c:pt>
                <c:pt idx="73">
                  <c:v>53.417065102510961</c:v>
                </c:pt>
                <c:pt idx="74">
                  <c:v>53.801730315074657</c:v>
                </c:pt>
                <c:pt idx="75">
                  <c:v>54.224862048888383</c:v>
                </c:pt>
                <c:pt idx="76">
                  <c:v>54.690306956073968</c:v>
                </c:pt>
                <c:pt idx="77">
                  <c:v>55.202296354000303</c:v>
                </c:pt>
                <c:pt idx="78">
                  <c:v>55.765484691706597</c:v>
                </c:pt>
                <c:pt idx="79">
                  <c:v>56.384991863196184</c:v>
                </c:pt>
                <c:pt idx="80">
                  <c:v>57.066449751818894</c:v>
                </c:pt>
                <c:pt idx="81">
                  <c:v>57.816053429284864</c:v>
                </c:pt>
                <c:pt idx="82">
                  <c:v>58.640617474522777</c:v>
                </c:pt>
                <c:pt idx="83">
                  <c:v>59.547637924303494</c:v>
                </c:pt>
                <c:pt idx="84">
                  <c:v>60.545360419011587</c:v>
                </c:pt>
                <c:pt idx="85">
                  <c:v>61.642855163225342</c:v>
                </c:pt>
                <c:pt idx="86">
                  <c:v>62.850099381860474</c:v>
                </c:pt>
                <c:pt idx="87">
                  <c:v>64.178068022346437</c:v>
                </c:pt>
                <c:pt idx="88">
                  <c:v>65.63883352688417</c:v>
                </c:pt>
                <c:pt idx="89">
                  <c:v>67.245675581888364</c:v>
                </c:pt>
                <c:pt idx="90">
                  <c:v>69.013201842377114</c:v>
                </c:pt>
                <c:pt idx="91">
                  <c:v>70.957480728921084</c:v>
                </c:pt>
                <c:pt idx="92">
                  <c:v>73.096187504119456</c:v>
                </c:pt>
                <c:pt idx="93">
                  <c:v>75.448764956840819</c:v>
                </c:pt>
                <c:pt idx="94">
                  <c:v>78.036600154827994</c:v>
                </c:pt>
                <c:pt idx="95">
                  <c:v>80.883218872632895</c:v>
                </c:pt>
                <c:pt idx="96">
                  <c:v>84.014499462189775</c:v>
                </c:pt>
                <c:pt idx="97">
                  <c:v>87.458908110724508</c:v>
                </c:pt>
                <c:pt idx="98">
                  <c:v>91.247757624090553</c:v>
                </c:pt>
                <c:pt idx="99">
                  <c:v>95.415492088815384</c:v>
                </c:pt>
                <c:pt idx="100">
                  <c:v>100</c:v>
                </c:pt>
              </c:numCache>
            </c:numRef>
          </c:xVal>
          <c:yVal>
            <c:numRef>
              <c:f>'11'!$CG$6:$CG$106</c:f>
              <c:numCache>
                <c:formatCode>0</c:formatCode>
                <c:ptCount val="101"/>
                <c:pt idx="0">
                  <c:v>-16.431846960000001</c:v>
                </c:pt>
                <c:pt idx="1">
                  <c:v>-16.431833260000001</c:v>
                </c:pt>
                <c:pt idx="2">
                  <c:v>-16.43174015</c:v>
                </c:pt>
                <c:pt idx="3">
                  <c:v>-16.431384439999999</c:v>
                </c:pt>
                <c:pt idx="4">
                  <c:v>-16.430382160000001</c:v>
                </c:pt>
                <c:pt idx="5">
                  <c:v>-16.428065759999999</c:v>
                </c:pt>
                <c:pt idx="6">
                  <c:v>-16.42342536</c:v>
                </c:pt>
                <c:pt idx="7">
                  <c:v>-16.415090249999999</c:v>
                </c:pt>
                <c:pt idx="8">
                  <c:v>-16.401311159999999</c:v>
                </c:pt>
                <c:pt idx="9">
                  <c:v>-16.380027049999999</c:v>
                </c:pt>
                <c:pt idx="10">
                  <c:v>-16.348992039999999</c:v>
                </c:pt>
                <c:pt idx="11">
                  <c:v>-16.305868669999999</c:v>
                </c:pt>
                <c:pt idx="12">
                  <c:v>-16.24831923</c:v>
                </c:pt>
                <c:pt idx="13">
                  <c:v>-16.174118310000001</c:v>
                </c:pt>
                <c:pt idx="14">
                  <c:v>-16.0812375</c:v>
                </c:pt>
                <c:pt idx="15">
                  <c:v>-15.96782441</c:v>
                </c:pt>
                <c:pt idx="16">
                  <c:v>-15.832239230000001</c:v>
                </c:pt>
                <c:pt idx="17">
                  <c:v>-15.67308886</c:v>
                </c:pt>
                <c:pt idx="18">
                  <c:v>-15.48920122</c:v>
                </c:pt>
                <c:pt idx="19">
                  <c:v>-15.27963083</c:v>
                </c:pt>
                <c:pt idx="20">
                  <c:v>-15.0516483</c:v>
                </c:pt>
                <c:pt idx="21">
                  <c:v>-15.02156896</c:v>
                </c:pt>
                <c:pt idx="22">
                  <c:v>-14.97878811</c:v>
                </c:pt>
                <c:pt idx="23">
                  <c:v>-14.92005724</c:v>
                </c:pt>
                <c:pt idx="24">
                  <c:v>-14.843517780000001</c:v>
                </c:pt>
                <c:pt idx="25">
                  <c:v>-14.74846827</c:v>
                </c:pt>
                <c:pt idx="26">
                  <c:v>-14.63508236</c:v>
                </c:pt>
                <c:pt idx="27">
                  <c:v>-14.50417845</c:v>
                </c:pt>
                <c:pt idx="28">
                  <c:v>-14.35704117</c:v>
                </c:pt>
                <c:pt idx="29">
                  <c:v>-14.195293810000001</c:v>
                </c:pt>
                <c:pt idx="30">
                  <c:v>-14.020808280000001</c:v>
                </c:pt>
                <c:pt idx="31">
                  <c:v>-13.83563373</c:v>
                </c:pt>
                <c:pt idx="32">
                  <c:v>-13.777953520000001</c:v>
                </c:pt>
                <c:pt idx="33">
                  <c:v>-13.777953520000001</c:v>
                </c:pt>
                <c:pt idx="34">
                  <c:v>-13.777953520000001</c:v>
                </c:pt>
                <c:pt idx="35">
                  <c:v>-13.777953520000001</c:v>
                </c:pt>
                <c:pt idx="36">
                  <c:v>-13.777953520000001</c:v>
                </c:pt>
                <c:pt idx="37">
                  <c:v>-13.777953520000001</c:v>
                </c:pt>
                <c:pt idx="38">
                  <c:v>-13.777953520000001</c:v>
                </c:pt>
                <c:pt idx="39">
                  <c:v>-13.777953520000001</c:v>
                </c:pt>
                <c:pt idx="40">
                  <c:v>-13.777953520000001</c:v>
                </c:pt>
                <c:pt idx="41">
                  <c:v>-13.777953520000001</c:v>
                </c:pt>
                <c:pt idx="42">
                  <c:v>-13.777953520000001</c:v>
                </c:pt>
                <c:pt idx="43">
                  <c:v>-13.777953520000001</c:v>
                </c:pt>
                <c:pt idx="44">
                  <c:v>-13.777953520000001</c:v>
                </c:pt>
                <c:pt idx="45">
                  <c:v>-13.777953520000001</c:v>
                </c:pt>
                <c:pt idx="46">
                  <c:v>-13.777953520000001</c:v>
                </c:pt>
                <c:pt idx="47">
                  <c:v>-13.777953520000001</c:v>
                </c:pt>
                <c:pt idx="48">
                  <c:v>-13.777953520000001</c:v>
                </c:pt>
                <c:pt idx="49">
                  <c:v>-13.777953520000001</c:v>
                </c:pt>
                <c:pt idx="50">
                  <c:v>-13.777953520000001</c:v>
                </c:pt>
                <c:pt idx="51">
                  <c:v>-13.777953520000001</c:v>
                </c:pt>
                <c:pt idx="52">
                  <c:v>-13.777953520000001</c:v>
                </c:pt>
                <c:pt idx="53">
                  <c:v>-13.777953520000001</c:v>
                </c:pt>
                <c:pt idx="54">
                  <c:v>-13.777953520000001</c:v>
                </c:pt>
                <c:pt idx="55">
                  <c:v>-13.777953520000001</c:v>
                </c:pt>
                <c:pt idx="56">
                  <c:v>-13.777953520000001</c:v>
                </c:pt>
                <c:pt idx="57">
                  <c:v>-13.777953520000001</c:v>
                </c:pt>
                <c:pt idx="58">
                  <c:v>-13.777953520000001</c:v>
                </c:pt>
                <c:pt idx="59">
                  <c:v>-13.777953520000001</c:v>
                </c:pt>
                <c:pt idx="60">
                  <c:v>-13.777953520000001</c:v>
                </c:pt>
                <c:pt idx="61">
                  <c:v>-13.777953520000001</c:v>
                </c:pt>
                <c:pt idx="62">
                  <c:v>-13.777953520000001</c:v>
                </c:pt>
                <c:pt idx="63">
                  <c:v>-13.777953520000001</c:v>
                </c:pt>
                <c:pt idx="64">
                  <c:v>-13.777953520000001</c:v>
                </c:pt>
                <c:pt idx="65">
                  <c:v>-13.777953520000001</c:v>
                </c:pt>
                <c:pt idx="66">
                  <c:v>-13.777953520000001</c:v>
                </c:pt>
                <c:pt idx="67">
                  <c:v>-13.777953520000001</c:v>
                </c:pt>
                <c:pt idx="68">
                  <c:v>-13.777953520000001</c:v>
                </c:pt>
                <c:pt idx="69">
                  <c:v>-13.777953520000001</c:v>
                </c:pt>
                <c:pt idx="70">
                  <c:v>-13.777953520000001</c:v>
                </c:pt>
                <c:pt idx="71">
                  <c:v>-13.777953520000001</c:v>
                </c:pt>
                <c:pt idx="72">
                  <c:v>-13.777953520000001</c:v>
                </c:pt>
                <c:pt idx="73">
                  <c:v>-13.777953520000001</c:v>
                </c:pt>
                <c:pt idx="74">
                  <c:v>-13.777953520000001</c:v>
                </c:pt>
                <c:pt idx="75">
                  <c:v>-13.777953520000001</c:v>
                </c:pt>
                <c:pt idx="76">
                  <c:v>-13.777953520000001</c:v>
                </c:pt>
                <c:pt idx="77">
                  <c:v>-13.777953520000001</c:v>
                </c:pt>
                <c:pt idx="78">
                  <c:v>-13.777953520000001</c:v>
                </c:pt>
                <c:pt idx="79">
                  <c:v>-13.777953520000001</c:v>
                </c:pt>
                <c:pt idx="80">
                  <c:v>-13.777953520000001</c:v>
                </c:pt>
                <c:pt idx="81">
                  <c:v>-13.777953520000001</c:v>
                </c:pt>
                <c:pt idx="82">
                  <c:v>-13.777953520000001</c:v>
                </c:pt>
                <c:pt idx="83">
                  <c:v>-13.777953520000001</c:v>
                </c:pt>
                <c:pt idx="84">
                  <c:v>-13.777953520000001</c:v>
                </c:pt>
                <c:pt idx="85">
                  <c:v>-13.777953520000001</c:v>
                </c:pt>
                <c:pt idx="86">
                  <c:v>-13.777953520000001</c:v>
                </c:pt>
                <c:pt idx="87">
                  <c:v>-13.777953520000001</c:v>
                </c:pt>
                <c:pt idx="88">
                  <c:v>-13.777953520000001</c:v>
                </c:pt>
                <c:pt idx="89">
                  <c:v>-13.777953520000001</c:v>
                </c:pt>
                <c:pt idx="90">
                  <c:v>-14.049901869999999</c:v>
                </c:pt>
                <c:pt idx="91">
                  <c:v>-14.673426989999999</c:v>
                </c:pt>
                <c:pt idx="92">
                  <c:v>-15.49621728</c:v>
                </c:pt>
                <c:pt idx="93">
                  <c:v>-16.05322335</c:v>
                </c:pt>
                <c:pt idx="94">
                  <c:v>-16.274877889999999</c:v>
                </c:pt>
                <c:pt idx="95">
                  <c:v>-16.366034190000001</c:v>
                </c:pt>
                <c:pt idx="96">
                  <c:v>-16.40433273</c:v>
                </c:pt>
                <c:pt idx="97">
                  <c:v>-16.420572180000001</c:v>
                </c:pt>
                <c:pt idx="98">
                  <c:v>-16.427385569999998</c:v>
                </c:pt>
                <c:pt idx="99">
                  <c:v>-16.430160730000001</c:v>
                </c:pt>
                <c:pt idx="100">
                  <c:v>-16.431242650000002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C3B-44D1-B9DA-93F31DDF4E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304687"/>
        <c:axId val="1051281647"/>
      </c:scatterChart>
      <c:valAx>
        <c:axId val="1051304687"/>
        <c:scaling>
          <c:orientation val="minMax"/>
          <c:max val="10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281647"/>
        <c:crosses val="autoZero"/>
        <c:crossBetween val="midCat"/>
      </c:valAx>
      <c:valAx>
        <c:axId val="105128164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304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'11'!$CD$4</c:f>
              <c:strCache>
                <c:ptCount val="1"/>
                <c:pt idx="0">
                  <c:v>2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xVal>
            <c:numRef>
              <c:f>'11'!$CA$6:$CA$106</c:f>
              <c:numCache>
                <c:formatCode>0.00</c:formatCode>
                <c:ptCount val="101"/>
                <c:pt idx="0">
                  <c:v>0</c:v>
                </c:pt>
                <c:pt idx="1">
                  <c:v>4.2958702306005528E-2</c:v>
                </c:pt>
                <c:pt idx="2">
                  <c:v>9.0213274842605273E-2</c:v>
                </c:pt>
                <c:pt idx="3">
                  <c:v>0.14219330463286184</c:v>
                </c:pt>
                <c:pt idx="4">
                  <c:v>0.19937133740214716</c:v>
                </c:pt>
                <c:pt idx="5">
                  <c:v>0.26226717344836109</c:v>
                </c:pt>
                <c:pt idx="6">
                  <c:v>0.3314525930992851</c:v>
                </c:pt>
                <c:pt idx="7">
                  <c:v>0.40755655471518742</c:v>
                </c:pt>
                <c:pt idx="8">
                  <c:v>0.49127091249271171</c:v>
                </c:pt>
                <c:pt idx="9">
                  <c:v>0.5833567060479885</c:v>
                </c:pt>
                <c:pt idx="10">
                  <c:v>0.68465107895879285</c:v>
                </c:pt>
                <c:pt idx="11">
                  <c:v>0.79607488916045577</c:v>
                </c:pt>
                <c:pt idx="12">
                  <c:v>0.91864108038253867</c:v>
                </c:pt>
                <c:pt idx="13">
                  <c:v>1.0534638907267981</c:v>
                </c:pt>
                <c:pt idx="14">
                  <c:v>1.20176898210542</c:v>
                </c:pt>
                <c:pt idx="15">
                  <c:v>1.3649045826219357</c:v>
                </c:pt>
                <c:pt idx="16">
                  <c:v>1.5443537431902299</c:v>
                </c:pt>
                <c:pt idx="17">
                  <c:v>1.741747819815195</c:v>
                </c:pt>
                <c:pt idx="18">
                  <c:v>1.9588813041026569</c:v>
                </c:pt>
                <c:pt idx="19">
                  <c:v>2.1977281368190229</c:v>
                </c:pt>
                <c:pt idx="20">
                  <c:v>2.4604596528069305</c:v>
                </c:pt>
                <c:pt idx="21">
                  <c:v>2.7494643203935025</c:v>
                </c:pt>
                <c:pt idx="22">
                  <c:v>3.0673694547389534</c:v>
                </c:pt>
                <c:pt idx="23">
                  <c:v>3.4170651025204704</c:v>
                </c:pt>
                <c:pt idx="24">
                  <c:v>3.8017303150778261</c:v>
                </c:pt>
                <c:pt idx="25">
                  <c:v>4.2248620488915503</c:v>
                </c:pt>
                <c:pt idx="26">
                  <c:v>4.6903069560866477</c:v>
                </c:pt>
                <c:pt idx="27">
                  <c:v>5.2022963540003042</c:v>
                </c:pt>
                <c:pt idx="28">
                  <c:v>5.7654846917065932</c:v>
                </c:pt>
                <c:pt idx="29">
                  <c:v>6.3849918631835116</c:v>
                </c:pt>
                <c:pt idx="30">
                  <c:v>7.0664497518062204</c:v>
                </c:pt>
                <c:pt idx="31">
                  <c:v>7.81605342929437</c:v>
                </c:pt>
                <c:pt idx="32">
                  <c:v>8.6406174745291136</c:v>
                </c:pt>
                <c:pt idx="33">
                  <c:v>9.5476379242876508</c:v>
                </c:pt>
                <c:pt idx="34">
                  <c:v>10.54536041902109</c:v>
                </c:pt>
                <c:pt idx="35">
                  <c:v>11.642855163231678</c:v>
                </c:pt>
                <c:pt idx="36">
                  <c:v>12.850099381860472</c:v>
                </c:pt>
                <c:pt idx="37">
                  <c:v>14.178068022352777</c:v>
                </c:pt>
                <c:pt idx="38">
                  <c:v>15.638833526893679</c:v>
                </c:pt>
                <c:pt idx="39">
                  <c:v>17.245675581888356</c:v>
                </c:pt>
                <c:pt idx="40">
                  <c:v>19.013201842383452</c:v>
                </c:pt>
                <c:pt idx="41">
                  <c:v>20.957480728927422</c:v>
                </c:pt>
                <c:pt idx="42">
                  <c:v>23.09618750412579</c:v>
                </c:pt>
                <c:pt idx="43">
                  <c:v>25.448764956843991</c:v>
                </c:pt>
                <c:pt idx="44">
                  <c:v>28.036600154834336</c:v>
                </c:pt>
                <c:pt idx="45">
                  <c:v>30.883218872626561</c:v>
                </c:pt>
                <c:pt idx="46">
                  <c:v>34.014499462189775</c:v>
                </c:pt>
                <c:pt idx="47">
                  <c:v>37.458908110724515</c:v>
                </c:pt>
                <c:pt idx="48">
                  <c:v>41.247757624090546</c:v>
                </c:pt>
                <c:pt idx="49">
                  <c:v>45.41549208881537</c:v>
                </c:pt>
                <c:pt idx="50">
                  <c:v>50</c:v>
                </c:pt>
                <c:pt idx="51">
                  <c:v>50.042958702309427</c:v>
                </c:pt>
                <c:pt idx="52">
                  <c:v>50.090213274837119</c:v>
                </c:pt>
                <c:pt idx="53">
                  <c:v>50.14219330462393</c:v>
                </c:pt>
                <c:pt idx="54">
                  <c:v>50.199371337395746</c:v>
                </c:pt>
                <c:pt idx="55">
                  <c:v>50.262267173454255</c:v>
                </c:pt>
                <c:pt idx="56">
                  <c:v>50.331452593099598</c:v>
                </c:pt>
                <c:pt idx="57">
                  <c:v>50.407556554712649</c:v>
                </c:pt>
                <c:pt idx="58">
                  <c:v>50.491270912490172</c:v>
                </c:pt>
                <c:pt idx="59">
                  <c:v>50.583356706054957</c:v>
                </c:pt>
                <c:pt idx="60">
                  <c:v>50.684651078947702</c:v>
                </c:pt>
                <c:pt idx="61">
                  <c:v>50.796074889155065</c:v>
                </c:pt>
                <c:pt idx="62">
                  <c:v>50.918641080373661</c:v>
                </c:pt>
                <c:pt idx="63">
                  <c:v>51.053463890726803</c:v>
                </c:pt>
                <c:pt idx="64">
                  <c:v>51.20176898211524</c:v>
                </c:pt>
                <c:pt idx="65">
                  <c:v>51.3649045826362</c:v>
                </c:pt>
                <c:pt idx="66">
                  <c:v>51.544353743187067</c:v>
                </c:pt>
                <c:pt idx="67">
                  <c:v>51.741747819827872</c:v>
                </c:pt>
                <c:pt idx="68">
                  <c:v>51.958881304091562</c:v>
                </c:pt>
                <c:pt idx="69">
                  <c:v>52.197728136803818</c:v>
                </c:pt>
                <c:pt idx="70">
                  <c:v>52.460459652793624</c:v>
                </c:pt>
                <c:pt idx="71">
                  <c:v>52.749464320385577</c:v>
                </c:pt>
                <c:pt idx="72">
                  <c:v>53.067369454743073</c:v>
                </c:pt>
                <c:pt idx="73">
                  <c:v>53.417065102510961</c:v>
                </c:pt>
                <c:pt idx="74">
                  <c:v>53.801730315074657</c:v>
                </c:pt>
                <c:pt idx="75">
                  <c:v>54.224862048888383</c:v>
                </c:pt>
                <c:pt idx="76">
                  <c:v>54.690306956073968</c:v>
                </c:pt>
                <c:pt idx="77">
                  <c:v>55.202296354000303</c:v>
                </c:pt>
                <c:pt idx="78">
                  <c:v>55.765484691706597</c:v>
                </c:pt>
                <c:pt idx="79">
                  <c:v>56.384991863196184</c:v>
                </c:pt>
                <c:pt idx="80">
                  <c:v>57.066449751818894</c:v>
                </c:pt>
                <c:pt idx="81">
                  <c:v>57.816053429284864</c:v>
                </c:pt>
                <c:pt idx="82">
                  <c:v>58.640617474522777</c:v>
                </c:pt>
                <c:pt idx="83">
                  <c:v>59.547637924303494</c:v>
                </c:pt>
                <c:pt idx="84">
                  <c:v>60.545360419011587</c:v>
                </c:pt>
                <c:pt idx="85">
                  <c:v>61.642855163225342</c:v>
                </c:pt>
                <c:pt idx="86">
                  <c:v>62.850099381860474</c:v>
                </c:pt>
                <c:pt idx="87">
                  <c:v>64.178068022346437</c:v>
                </c:pt>
                <c:pt idx="88">
                  <c:v>65.63883352688417</c:v>
                </c:pt>
                <c:pt idx="89">
                  <c:v>67.245675581888364</c:v>
                </c:pt>
                <c:pt idx="90">
                  <c:v>69.013201842377114</c:v>
                </c:pt>
                <c:pt idx="91">
                  <c:v>70.957480728921084</c:v>
                </c:pt>
                <c:pt idx="92">
                  <c:v>73.096187504119456</c:v>
                </c:pt>
                <c:pt idx="93">
                  <c:v>75.448764956840819</c:v>
                </c:pt>
                <c:pt idx="94">
                  <c:v>78.036600154827994</c:v>
                </c:pt>
                <c:pt idx="95">
                  <c:v>80.883218872632895</c:v>
                </c:pt>
                <c:pt idx="96">
                  <c:v>84.014499462189775</c:v>
                </c:pt>
                <c:pt idx="97">
                  <c:v>87.458908110724508</c:v>
                </c:pt>
                <c:pt idx="98">
                  <c:v>91.247757624090553</c:v>
                </c:pt>
                <c:pt idx="99">
                  <c:v>95.415492088815384</c:v>
                </c:pt>
                <c:pt idx="100">
                  <c:v>100</c:v>
                </c:pt>
              </c:numCache>
            </c:numRef>
          </c:xVal>
          <c:yVal>
            <c:numRef>
              <c:f>'11'!$CH$6:$CH$106</c:f>
              <c:numCache>
                <c:formatCode>0</c:formatCode>
                <c:ptCount val="101"/>
                <c:pt idx="0">
                  <c:v>-3.585604451</c:v>
                </c:pt>
                <c:pt idx="1">
                  <c:v>-3.5771224109999999</c:v>
                </c:pt>
                <c:pt idx="2">
                  <c:v>-3.5465207159999999</c:v>
                </c:pt>
                <c:pt idx="3">
                  <c:v>-3.4785563169999998</c:v>
                </c:pt>
                <c:pt idx="4">
                  <c:v>-3.3592291840000001</c:v>
                </c:pt>
                <c:pt idx="5">
                  <c:v>-3.1775397330000001</c:v>
                </c:pt>
                <c:pt idx="6">
                  <c:v>-2.9261195469999999</c:v>
                </c:pt>
                <c:pt idx="7">
                  <c:v>-2.6008477760000002</c:v>
                </c:pt>
                <c:pt idx="8">
                  <c:v>-2.21281287</c:v>
                </c:pt>
                <c:pt idx="9">
                  <c:v>-1.7979557049999999</c:v>
                </c:pt>
                <c:pt idx="10">
                  <c:v>-1.305696647</c:v>
                </c:pt>
                <c:pt idx="11">
                  <c:v>-0.87097067719999999</c:v>
                </c:pt>
                <c:pt idx="12">
                  <c:v>-0.39441210409999999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-1.2716720420000001</c:v>
                </c:pt>
                <c:pt idx="93">
                  <c:v>-2.696741201</c:v>
                </c:pt>
                <c:pt idx="94">
                  <c:v>-3.2401296980000001</c:v>
                </c:pt>
                <c:pt idx="95">
                  <c:v>-3.448878267</c:v>
                </c:pt>
                <c:pt idx="96">
                  <c:v>-3.531393923</c:v>
                </c:pt>
                <c:pt idx="97">
                  <c:v>-3.564385245</c:v>
                </c:pt>
                <c:pt idx="98">
                  <c:v>-3.577506466</c:v>
                </c:pt>
                <c:pt idx="99">
                  <c:v>-3.5826218089999999</c:v>
                </c:pt>
                <c:pt idx="100">
                  <c:v>-3.5845523400000001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99C-419E-B79A-B3F1DFF9C6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304687"/>
        <c:axId val="1051281647"/>
      </c:scatterChart>
      <c:valAx>
        <c:axId val="1051304687"/>
        <c:scaling>
          <c:orientation val="minMax"/>
          <c:max val="10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281647"/>
        <c:crosses val="autoZero"/>
        <c:crossBetween val="midCat"/>
      </c:valAx>
      <c:valAx>
        <c:axId val="105128164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304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'11'!$CE$4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xVal>
            <c:numRef>
              <c:f>'11'!$CA$6:$CA$106</c:f>
              <c:numCache>
                <c:formatCode>0.00</c:formatCode>
                <c:ptCount val="101"/>
                <c:pt idx="0">
                  <c:v>0</c:v>
                </c:pt>
                <c:pt idx="1">
                  <c:v>4.2958702306005528E-2</c:v>
                </c:pt>
                <c:pt idx="2">
                  <c:v>9.0213274842605273E-2</c:v>
                </c:pt>
                <c:pt idx="3">
                  <c:v>0.14219330463286184</c:v>
                </c:pt>
                <c:pt idx="4">
                  <c:v>0.19937133740214716</c:v>
                </c:pt>
                <c:pt idx="5">
                  <c:v>0.26226717344836109</c:v>
                </c:pt>
                <c:pt idx="6">
                  <c:v>0.3314525930992851</c:v>
                </c:pt>
                <c:pt idx="7">
                  <c:v>0.40755655471518742</c:v>
                </c:pt>
                <c:pt idx="8">
                  <c:v>0.49127091249271171</c:v>
                </c:pt>
                <c:pt idx="9">
                  <c:v>0.5833567060479885</c:v>
                </c:pt>
                <c:pt idx="10">
                  <c:v>0.68465107895879285</c:v>
                </c:pt>
                <c:pt idx="11">
                  <c:v>0.79607488916045577</c:v>
                </c:pt>
                <c:pt idx="12">
                  <c:v>0.91864108038253867</c:v>
                </c:pt>
                <c:pt idx="13">
                  <c:v>1.0534638907267981</c:v>
                </c:pt>
                <c:pt idx="14">
                  <c:v>1.20176898210542</c:v>
                </c:pt>
                <c:pt idx="15">
                  <c:v>1.3649045826219357</c:v>
                </c:pt>
                <c:pt idx="16">
                  <c:v>1.5443537431902299</c:v>
                </c:pt>
                <c:pt idx="17">
                  <c:v>1.741747819815195</c:v>
                </c:pt>
                <c:pt idx="18">
                  <c:v>1.9588813041026569</c:v>
                </c:pt>
                <c:pt idx="19">
                  <c:v>2.1977281368190229</c:v>
                </c:pt>
                <c:pt idx="20">
                  <c:v>2.4604596528069305</c:v>
                </c:pt>
                <c:pt idx="21">
                  <c:v>2.7494643203935025</c:v>
                </c:pt>
                <c:pt idx="22">
                  <c:v>3.0673694547389534</c:v>
                </c:pt>
                <c:pt idx="23">
                  <c:v>3.4170651025204704</c:v>
                </c:pt>
                <c:pt idx="24">
                  <c:v>3.8017303150778261</c:v>
                </c:pt>
                <c:pt idx="25">
                  <c:v>4.2248620488915503</c:v>
                </c:pt>
                <c:pt idx="26">
                  <c:v>4.6903069560866477</c:v>
                </c:pt>
                <c:pt idx="27">
                  <c:v>5.2022963540003042</c:v>
                </c:pt>
                <c:pt idx="28">
                  <c:v>5.7654846917065932</c:v>
                </c:pt>
                <c:pt idx="29">
                  <c:v>6.3849918631835116</c:v>
                </c:pt>
                <c:pt idx="30">
                  <c:v>7.0664497518062204</c:v>
                </c:pt>
                <c:pt idx="31">
                  <c:v>7.81605342929437</c:v>
                </c:pt>
                <c:pt idx="32">
                  <c:v>8.6406174745291136</c:v>
                </c:pt>
                <c:pt idx="33">
                  <c:v>9.5476379242876508</c:v>
                </c:pt>
                <c:pt idx="34">
                  <c:v>10.54536041902109</c:v>
                </c:pt>
                <c:pt idx="35">
                  <c:v>11.642855163231678</c:v>
                </c:pt>
                <c:pt idx="36">
                  <c:v>12.850099381860472</c:v>
                </c:pt>
                <c:pt idx="37">
                  <c:v>14.178068022352777</c:v>
                </c:pt>
                <c:pt idx="38">
                  <c:v>15.638833526893679</c:v>
                </c:pt>
                <c:pt idx="39">
                  <c:v>17.245675581888356</c:v>
                </c:pt>
                <c:pt idx="40">
                  <c:v>19.013201842383452</c:v>
                </c:pt>
                <c:pt idx="41">
                  <c:v>20.957480728927422</c:v>
                </c:pt>
                <c:pt idx="42">
                  <c:v>23.09618750412579</c:v>
                </c:pt>
                <c:pt idx="43">
                  <c:v>25.448764956843991</c:v>
                </c:pt>
                <c:pt idx="44">
                  <c:v>28.036600154834336</c:v>
                </c:pt>
                <c:pt idx="45">
                  <c:v>30.883218872626561</c:v>
                </c:pt>
                <c:pt idx="46">
                  <c:v>34.014499462189775</c:v>
                </c:pt>
                <c:pt idx="47">
                  <c:v>37.458908110724515</c:v>
                </c:pt>
                <c:pt idx="48">
                  <c:v>41.247757624090546</c:v>
                </c:pt>
                <c:pt idx="49">
                  <c:v>45.41549208881537</c:v>
                </c:pt>
                <c:pt idx="50">
                  <c:v>50</c:v>
                </c:pt>
                <c:pt idx="51">
                  <c:v>50.042958702309427</c:v>
                </c:pt>
                <c:pt idx="52">
                  <c:v>50.090213274837119</c:v>
                </c:pt>
                <c:pt idx="53">
                  <c:v>50.14219330462393</c:v>
                </c:pt>
                <c:pt idx="54">
                  <c:v>50.199371337395746</c:v>
                </c:pt>
                <c:pt idx="55">
                  <c:v>50.262267173454255</c:v>
                </c:pt>
                <c:pt idx="56">
                  <c:v>50.331452593099598</c:v>
                </c:pt>
                <c:pt idx="57">
                  <c:v>50.407556554712649</c:v>
                </c:pt>
                <c:pt idx="58">
                  <c:v>50.491270912490172</c:v>
                </c:pt>
                <c:pt idx="59">
                  <c:v>50.583356706054957</c:v>
                </c:pt>
                <c:pt idx="60">
                  <c:v>50.684651078947702</c:v>
                </c:pt>
                <c:pt idx="61">
                  <c:v>50.796074889155065</c:v>
                </c:pt>
                <c:pt idx="62">
                  <c:v>50.918641080373661</c:v>
                </c:pt>
                <c:pt idx="63">
                  <c:v>51.053463890726803</c:v>
                </c:pt>
                <c:pt idx="64">
                  <c:v>51.20176898211524</c:v>
                </c:pt>
                <c:pt idx="65">
                  <c:v>51.3649045826362</c:v>
                </c:pt>
                <c:pt idx="66">
                  <c:v>51.544353743187067</c:v>
                </c:pt>
                <c:pt idx="67">
                  <c:v>51.741747819827872</c:v>
                </c:pt>
                <c:pt idx="68">
                  <c:v>51.958881304091562</c:v>
                </c:pt>
                <c:pt idx="69">
                  <c:v>52.197728136803818</c:v>
                </c:pt>
                <c:pt idx="70">
                  <c:v>52.460459652793624</c:v>
                </c:pt>
                <c:pt idx="71">
                  <c:v>52.749464320385577</c:v>
                </c:pt>
                <c:pt idx="72">
                  <c:v>53.067369454743073</c:v>
                </c:pt>
                <c:pt idx="73">
                  <c:v>53.417065102510961</c:v>
                </c:pt>
                <c:pt idx="74">
                  <c:v>53.801730315074657</c:v>
                </c:pt>
                <c:pt idx="75">
                  <c:v>54.224862048888383</c:v>
                </c:pt>
                <c:pt idx="76">
                  <c:v>54.690306956073968</c:v>
                </c:pt>
                <c:pt idx="77">
                  <c:v>55.202296354000303</c:v>
                </c:pt>
                <c:pt idx="78">
                  <c:v>55.765484691706597</c:v>
                </c:pt>
                <c:pt idx="79">
                  <c:v>56.384991863196184</c:v>
                </c:pt>
                <c:pt idx="80">
                  <c:v>57.066449751818894</c:v>
                </c:pt>
                <c:pt idx="81">
                  <c:v>57.816053429284864</c:v>
                </c:pt>
                <c:pt idx="82">
                  <c:v>58.640617474522777</c:v>
                </c:pt>
                <c:pt idx="83">
                  <c:v>59.547637924303494</c:v>
                </c:pt>
                <c:pt idx="84">
                  <c:v>60.545360419011587</c:v>
                </c:pt>
                <c:pt idx="85">
                  <c:v>61.642855163225342</c:v>
                </c:pt>
                <c:pt idx="86">
                  <c:v>62.850099381860474</c:v>
                </c:pt>
                <c:pt idx="87">
                  <c:v>64.178068022346437</c:v>
                </c:pt>
                <c:pt idx="88">
                  <c:v>65.63883352688417</c:v>
                </c:pt>
                <c:pt idx="89">
                  <c:v>67.245675581888364</c:v>
                </c:pt>
                <c:pt idx="90">
                  <c:v>69.013201842377114</c:v>
                </c:pt>
                <c:pt idx="91">
                  <c:v>70.957480728921084</c:v>
                </c:pt>
                <c:pt idx="92">
                  <c:v>73.096187504119456</c:v>
                </c:pt>
                <c:pt idx="93">
                  <c:v>75.448764956840819</c:v>
                </c:pt>
                <c:pt idx="94">
                  <c:v>78.036600154827994</c:v>
                </c:pt>
                <c:pt idx="95">
                  <c:v>80.883218872632895</c:v>
                </c:pt>
                <c:pt idx="96">
                  <c:v>84.014499462189775</c:v>
                </c:pt>
                <c:pt idx="97">
                  <c:v>87.458908110724508</c:v>
                </c:pt>
                <c:pt idx="98">
                  <c:v>91.247757624090553</c:v>
                </c:pt>
                <c:pt idx="99">
                  <c:v>95.415492088815384</c:v>
                </c:pt>
                <c:pt idx="100">
                  <c:v>100</c:v>
                </c:pt>
              </c:numCache>
            </c:numRef>
          </c:xVal>
          <c:yVal>
            <c:numRef>
              <c:f>'11'!$CI$6:$CI$106</c:f>
              <c:numCache>
                <c:formatCode>0</c:formatCode>
                <c:ptCount val="101"/>
                <c:pt idx="0">
                  <c:v>-3.7018761690000002</c:v>
                </c:pt>
                <c:pt idx="1">
                  <c:v>-3.3101858769999999</c:v>
                </c:pt>
                <c:pt idx="2">
                  <c:v>-2.5688974689999999</c:v>
                </c:pt>
                <c:pt idx="3">
                  <c:v>-1.7018017160000001</c:v>
                </c:pt>
                <c:pt idx="4">
                  <c:v>-0.78456947580000003</c:v>
                </c:pt>
                <c:pt idx="5">
                  <c:v>-0.50988165090000004</c:v>
                </c:pt>
                <c:pt idx="6">
                  <c:v>-0.50447547969999995</c:v>
                </c:pt>
                <c:pt idx="7">
                  <c:v>-0.49843628870000001</c:v>
                </c:pt>
                <c:pt idx="8">
                  <c:v>-0.49182704820000001</c:v>
                </c:pt>
                <c:pt idx="9">
                  <c:v>-0.48459115619999998</c:v>
                </c:pt>
                <c:pt idx="10">
                  <c:v>-0.47672751679999997</c:v>
                </c:pt>
                <c:pt idx="11">
                  <c:v>-0.4683093626</c:v>
                </c:pt>
                <c:pt idx="12">
                  <c:v>-0.45941540250000001</c:v>
                </c:pt>
                <c:pt idx="13">
                  <c:v>-0.45008878149999998</c:v>
                </c:pt>
                <c:pt idx="14">
                  <c:v>-0.44038516389999999</c:v>
                </c:pt>
                <c:pt idx="15">
                  <c:v>-0.43019646309999998</c:v>
                </c:pt>
                <c:pt idx="16">
                  <c:v>-0.4194881949</c:v>
                </c:pt>
                <c:pt idx="17">
                  <c:v>-0.40838559600000002</c:v>
                </c:pt>
                <c:pt idx="18">
                  <c:v>-0.39702993980000001</c:v>
                </c:pt>
                <c:pt idx="19">
                  <c:v>-0.38552421860000002</c:v>
                </c:pt>
                <c:pt idx="20">
                  <c:v>-0.37393075050000002</c:v>
                </c:pt>
                <c:pt idx="21">
                  <c:v>-0.36209155250000002</c:v>
                </c:pt>
                <c:pt idx="22">
                  <c:v>-0.35005201590000001</c:v>
                </c:pt>
                <c:pt idx="23">
                  <c:v>-0.33789060809999999</c:v>
                </c:pt>
                <c:pt idx="24">
                  <c:v>-0.3256476559</c:v>
                </c:pt>
                <c:pt idx="25">
                  <c:v>-0.31333643859999999</c:v>
                </c:pt>
                <c:pt idx="26">
                  <c:v>-0.30095526</c:v>
                </c:pt>
                <c:pt idx="27">
                  <c:v>-0.28832703030000001</c:v>
                </c:pt>
                <c:pt idx="28">
                  <c:v>-0.27545653790000002</c:v>
                </c:pt>
                <c:pt idx="29">
                  <c:v>-0.26174139629999998</c:v>
                </c:pt>
                <c:pt idx="30">
                  <c:v>-0.2473468912</c:v>
                </c:pt>
                <c:pt idx="31">
                  <c:v>-0.2326328268</c:v>
                </c:pt>
                <c:pt idx="32">
                  <c:v>-0.21771259060000001</c:v>
                </c:pt>
                <c:pt idx="33">
                  <c:v>-0.2026580254</c:v>
                </c:pt>
                <c:pt idx="34">
                  <c:v>-0.18753915099999999</c:v>
                </c:pt>
                <c:pt idx="35">
                  <c:v>-0.17242199580000001</c:v>
                </c:pt>
                <c:pt idx="36">
                  <c:v>-0.1573744537</c:v>
                </c:pt>
                <c:pt idx="37">
                  <c:v>-0.1424656966</c:v>
                </c:pt>
                <c:pt idx="38">
                  <c:v>-0.12776263909999999</c:v>
                </c:pt>
                <c:pt idx="39">
                  <c:v>-0.1133432942</c:v>
                </c:pt>
                <c:pt idx="40">
                  <c:v>-9.9291431139999997E-2</c:v>
                </c:pt>
                <c:pt idx="41">
                  <c:v>-8.5695113269999998E-2</c:v>
                </c:pt>
                <c:pt idx="42">
                  <c:v>-7.2645549490000003E-2</c:v>
                </c:pt>
                <c:pt idx="43">
                  <c:v>-6.023494997E-2</c:v>
                </c:pt>
                <c:pt idx="44">
                  <c:v>-4.855431122E-2</c:v>
                </c:pt>
                <c:pt idx="45">
                  <c:v>-3.7690643310000001E-2</c:v>
                </c:pt>
                <c:pt idx="46">
                  <c:v>-2.7719454040000001E-2</c:v>
                </c:pt>
                <c:pt idx="47">
                  <c:v>-1.870929616E-2</c:v>
                </c:pt>
                <c:pt idx="48">
                  <c:v>-1.072712179E-2</c:v>
                </c:pt>
                <c:pt idx="49">
                  <c:v>-3.8625034650000001E-3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-1.344010946E-3</c:v>
                </c:pt>
                <c:pt idx="56">
                  <c:v>-3.8481051080000001E-3</c:v>
                </c:pt>
                <c:pt idx="57">
                  <c:v>-7.4937307049999999E-3</c:v>
                </c:pt>
                <c:pt idx="58">
                  <c:v>-1.2366685360000001E-2</c:v>
                </c:pt>
                <c:pt idx="59">
                  <c:v>-1.8507203900000001E-2</c:v>
                </c:pt>
                <c:pt idx="60">
                  <c:v>-2.5908804149999999E-2</c:v>
                </c:pt>
                <c:pt idx="61">
                  <c:v>-3.4524642799999998E-2</c:v>
                </c:pt>
                <c:pt idx="62">
                  <c:v>-4.4274813959999999E-2</c:v>
                </c:pt>
                <c:pt idx="63">
                  <c:v>-5.5058400639999998E-2</c:v>
                </c:pt>
                <c:pt idx="64">
                  <c:v>-6.6759160740000004E-2</c:v>
                </c:pt>
                <c:pt idx="65">
                  <c:v>-7.9255423120000001E-2</c:v>
                </c:pt>
                <c:pt idx="66">
                  <c:v>-9.2429108639999993E-2</c:v>
                </c:pt>
                <c:pt idx="67">
                  <c:v>-0.1061720454</c:v>
                </c:pt>
                <c:pt idx="68">
                  <c:v>-0.1203897644</c:v>
                </c:pt>
                <c:pt idx="69">
                  <c:v>-0.1350017526</c:v>
                </c:pt>
                <c:pt idx="70">
                  <c:v>-0.14994250940000001</c:v>
                </c:pt>
                <c:pt idx="71">
                  <c:v>-0.16516244229999999</c:v>
                </c:pt>
                <c:pt idx="72">
                  <c:v>-0.1806243542</c:v>
                </c:pt>
                <c:pt idx="73">
                  <c:v>-0.19630276020000001</c:v>
                </c:pt>
                <c:pt idx="74">
                  <c:v>-0.21218560989999999</c:v>
                </c:pt>
                <c:pt idx="75">
                  <c:v>-0.22827673670000001</c:v>
                </c:pt>
                <c:pt idx="76">
                  <c:v>-0.2445927682</c:v>
                </c:pt>
                <c:pt idx="77">
                  <c:v>-0.2611597417</c:v>
                </c:pt>
                <c:pt idx="78">
                  <c:v>-0.27749522659999998</c:v>
                </c:pt>
                <c:pt idx="79">
                  <c:v>-0.29333574579999999</c:v>
                </c:pt>
                <c:pt idx="80">
                  <c:v>-0.3092658036</c:v>
                </c:pt>
                <c:pt idx="81">
                  <c:v>-0.32544443159999997</c:v>
                </c:pt>
                <c:pt idx="82">
                  <c:v>-0.34193708109999998</c:v>
                </c:pt>
                <c:pt idx="83">
                  <c:v>-0.3582764349</c:v>
                </c:pt>
                <c:pt idx="84">
                  <c:v>-0.37435737359999999</c:v>
                </c:pt>
                <c:pt idx="85">
                  <c:v>-0.39052739879999998</c:v>
                </c:pt>
                <c:pt idx="86">
                  <c:v>-0.40665827370000002</c:v>
                </c:pt>
                <c:pt idx="87">
                  <c:v>-0.42279671540000002</c:v>
                </c:pt>
                <c:pt idx="88">
                  <c:v>-0.4386695994</c:v>
                </c:pt>
                <c:pt idx="89">
                  <c:v>-0.453388976</c:v>
                </c:pt>
                <c:pt idx="90">
                  <c:v>-0.46694354339999999</c:v>
                </c:pt>
                <c:pt idx="91">
                  <c:v>-0.47916846499999999</c:v>
                </c:pt>
                <c:pt idx="92">
                  <c:v>-0.4940008266</c:v>
                </c:pt>
                <c:pt idx="93">
                  <c:v>-1.8350346019999999</c:v>
                </c:pt>
                <c:pt idx="94">
                  <c:v>-2.9948151059999999</c:v>
                </c:pt>
                <c:pt idx="95">
                  <c:v>-3.4178513810000002</c:v>
                </c:pt>
                <c:pt idx="96">
                  <c:v>-3.585952024</c:v>
                </c:pt>
                <c:pt idx="97">
                  <c:v>-3.6549532490000001</c:v>
                </c:pt>
                <c:pt idx="98">
                  <c:v>-3.6833417000000002</c:v>
                </c:pt>
                <c:pt idx="99">
                  <c:v>-3.694812422</c:v>
                </c:pt>
                <c:pt idx="100">
                  <c:v>-3.6992993369999998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1CE-44A2-98EF-5EF64F55B7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304687"/>
        <c:axId val="1051281647"/>
      </c:scatterChart>
      <c:valAx>
        <c:axId val="1051304687"/>
        <c:scaling>
          <c:orientation val="minMax"/>
          <c:max val="10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281647"/>
        <c:crosses val="autoZero"/>
        <c:crossBetween val="midCat"/>
      </c:valAx>
      <c:valAx>
        <c:axId val="105128164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304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'11'!$CF$4</c:f>
              <c:strCache>
                <c:ptCount val="1"/>
                <c:pt idx="0">
                  <c:v>4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xVal>
            <c:numRef>
              <c:f>'11'!$CA$6:$CA$107</c:f>
              <c:numCache>
                <c:formatCode>0.00</c:formatCode>
                <c:ptCount val="102"/>
                <c:pt idx="0">
                  <c:v>0</c:v>
                </c:pt>
                <c:pt idx="1">
                  <c:v>4.2958702306005528E-2</c:v>
                </c:pt>
                <c:pt idx="2">
                  <c:v>9.0213274842605273E-2</c:v>
                </c:pt>
                <c:pt idx="3">
                  <c:v>0.14219330463286184</c:v>
                </c:pt>
                <c:pt idx="4">
                  <c:v>0.19937133740214716</c:v>
                </c:pt>
                <c:pt idx="5">
                  <c:v>0.26226717344836109</c:v>
                </c:pt>
                <c:pt idx="6">
                  <c:v>0.3314525930992851</c:v>
                </c:pt>
                <c:pt idx="7">
                  <c:v>0.40755655471518742</c:v>
                </c:pt>
                <c:pt idx="8">
                  <c:v>0.49127091249271171</c:v>
                </c:pt>
                <c:pt idx="9">
                  <c:v>0.5833567060479885</c:v>
                </c:pt>
                <c:pt idx="10">
                  <c:v>0.68465107895879285</c:v>
                </c:pt>
                <c:pt idx="11">
                  <c:v>0.79607488916045577</c:v>
                </c:pt>
                <c:pt idx="12">
                  <c:v>0.91864108038253867</c:v>
                </c:pt>
                <c:pt idx="13">
                  <c:v>1.0534638907267981</c:v>
                </c:pt>
                <c:pt idx="14">
                  <c:v>1.20176898210542</c:v>
                </c:pt>
                <c:pt idx="15">
                  <c:v>1.3649045826219357</c:v>
                </c:pt>
                <c:pt idx="16">
                  <c:v>1.5443537431902299</c:v>
                </c:pt>
                <c:pt idx="17">
                  <c:v>1.741747819815195</c:v>
                </c:pt>
                <c:pt idx="18">
                  <c:v>1.9588813041026569</c:v>
                </c:pt>
                <c:pt idx="19">
                  <c:v>2.1977281368190229</c:v>
                </c:pt>
                <c:pt idx="20">
                  <c:v>2.4604596528069305</c:v>
                </c:pt>
                <c:pt idx="21">
                  <c:v>2.7494643203935025</c:v>
                </c:pt>
                <c:pt idx="22">
                  <c:v>3.0673694547389534</c:v>
                </c:pt>
                <c:pt idx="23">
                  <c:v>3.4170651025204704</c:v>
                </c:pt>
                <c:pt idx="24">
                  <c:v>3.8017303150778261</c:v>
                </c:pt>
                <c:pt idx="25">
                  <c:v>4.2248620488915503</c:v>
                </c:pt>
                <c:pt idx="26">
                  <c:v>4.6903069560866477</c:v>
                </c:pt>
                <c:pt idx="27">
                  <c:v>5.2022963540003042</c:v>
                </c:pt>
                <c:pt idx="28">
                  <c:v>5.7654846917065932</c:v>
                </c:pt>
                <c:pt idx="29">
                  <c:v>6.3849918631835116</c:v>
                </c:pt>
                <c:pt idx="30">
                  <c:v>7.0664497518062204</c:v>
                </c:pt>
                <c:pt idx="31">
                  <c:v>7.81605342929437</c:v>
                </c:pt>
                <c:pt idx="32">
                  <c:v>8.6406174745291136</c:v>
                </c:pt>
                <c:pt idx="33">
                  <c:v>9.5476379242876508</c:v>
                </c:pt>
                <c:pt idx="34">
                  <c:v>10.54536041902109</c:v>
                </c:pt>
                <c:pt idx="35">
                  <c:v>11.642855163231678</c:v>
                </c:pt>
                <c:pt idx="36">
                  <c:v>12.850099381860472</c:v>
                </c:pt>
                <c:pt idx="37">
                  <c:v>14.178068022352777</c:v>
                </c:pt>
                <c:pt idx="38">
                  <c:v>15.638833526893679</c:v>
                </c:pt>
                <c:pt idx="39">
                  <c:v>17.245675581888356</c:v>
                </c:pt>
                <c:pt idx="40">
                  <c:v>19.013201842383452</c:v>
                </c:pt>
                <c:pt idx="41">
                  <c:v>20.957480728927422</c:v>
                </c:pt>
                <c:pt idx="42">
                  <c:v>23.09618750412579</c:v>
                </c:pt>
                <c:pt idx="43">
                  <c:v>25.448764956843991</c:v>
                </c:pt>
                <c:pt idx="44">
                  <c:v>28.036600154834336</c:v>
                </c:pt>
                <c:pt idx="45">
                  <c:v>30.883218872626561</c:v>
                </c:pt>
                <c:pt idx="46">
                  <c:v>34.014499462189775</c:v>
                </c:pt>
                <c:pt idx="47">
                  <c:v>37.458908110724515</c:v>
                </c:pt>
                <c:pt idx="48">
                  <c:v>41.247757624090546</c:v>
                </c:pt>
                <c:pt idx="49">
                  <c:v>45.41549208881537</c:v>
                </c:pt>
                <c:pt idx="50">
                  <c:v>50</c:v>
                </c:pt>
                <c:pt idx="51">
                  <c:v>50.042958702309427</c:v>
                </c:pt>
                <c:pt idx="52">
                  <c:v>50.090213274837119</c:v>
                </c:pt>
                <c:pt idx="53">
                  <c:v>50.14219330462393</c:v>
                </c:pt>
                <c:pt idx="54">
                  <c:v>50.199371337395746</c:v>
                </c:pt>
                <c:pt idx="55">
                  <c:v>50.262267173454255</c:v>
                </c:pt>
                <c:pt idx="56">
                  <c:v>50.331452593099598</c:v>
                </c:pt>
                <c:pt idx="57">
                  <c:v>50.407556554712649</c:v>
                </c:pt>
                <c:pt idx="58">
                  <c:v>50.491270912490172</c:v>
                </c:pt>
                <c:pt idx="59">
                  <c:v>50.583356706054957</c:v>
                </c:pt>
                <c:pt idx="60">
                  <c:v>50.684651078947702</c:v>
                </c:pt>
                <c:pt idx="61">
                  <c:v>50.796074889155065</c:v>
                </c:pt>
                <c:pt idx="62">
                  <c:v>50.918641080373661</c:v>
                </c:pt>
                <c:pt idx="63">
                  <c:v>51.053463890726803</c:v>
                </c:pt>
                <c:pt idx="64">
                  <c:v>51.20176898211524</c:v>
                </c:pt>
                <c:pt idx="65">
                  <c:v>51.3649045826362</c:v>
                </c:pt>
                <c:pt idx="66">
                  <c:v>51.544353743187067</c:v>
                </c:pt>
                <c:pt idx="67">
                  <c:v>51.741747819827872</c:v>
                </c:pt>
                <c:pt idx="68">
                  <c:v>51.958881304091562</c:v>
                </c:pt>
                <c:pt idx="69">
                  <c:v>52.197728136803818</c:v>
                </c:pt>
                <c:pt idx="70">
                  <c:v>52.460459652793624</c:v>
                </c:pt>
                <c:pt idx="71">
                  <c:v>52.749464320385577</c:v>
                </c:pt>
                <c:pt idx="72">
                  <c:v>53.067369454743073</c:v>
                </c:pt>
                <c:pt idx="73">
                  <c:v>53.417065102510961</c:v>
                </c:pt>
                <c:pt idx="74">
                  <c:v>53.801730315074657</c:v>
                </c:pt>
                <c:pt idx="75">
                  <c:v>54.224862048888383</c:v>
                </c:pt>
                <c:pt idx="76">
                  <c:v>54.690306956073968</c:v>
                </c:pt>
                <c:pt idx="77">
                  <c:v>55.202296354000303</c:v>
                </c:pt>
                <c:pt idx="78">
                  <c:v>55.765484691706597</c:v>
                </c:pt>
                <c:pt idx="79">
                  <c:v>56.384991863196184</c:v>
                </c:pt>
                <c:pt idx="80">
                  <c:v>57.066449751818894</c:v>
                </c:pt>
                <c:pt idx="81">
                  <c:v>57.816053429284864</c:v>
                </c:pt>
                <c:pt idx="82">
                  <c:v>58.640617474522777</c:v>
                </c:pt>
                <c:pt idx="83">
                  <c:v>59.547637924303494</c:v>
                </c:pt>
                <c:pt idx="84">
                  <c:v>60.545360419011587</c:v>
                </c:pt>
                <c:pt idx="85">
                  <c:v>61.642855163225342</c:v>
                </c:pt>
                <c:pt idx="86">
                  <c:v>62.850099381860474</c:v>
                </c:pt>
                <c:pt idx="87">
                  <c:v>64.178068022346437</c:v>
                </c:pt>
                <c:pt idx="88">
                  <c:v>65.63883352688417</c:v>
                </c:pt>
                <c:pt idx="89">
                  <c:v>67.245675581888364</c:v>
                </c:pt>
                <c:pt idx="90">
                  <c:v>69.013201842377114</c:v>
                </c:pt>
                <c:pt idx="91">
                  <c:v>70.957480728921084</c:v>
                </c:pt>
                <c:pt idx="92">
                  <c:v>73.096187504119456</c:v>
                </c:pt>
                <c:pt idx="93">
                  <c:v>75.448764956840819</c:v>
                </c:pt>
                <c:pt idx="94">
                  <c:v>78.036600154827994</c:v>
                </c:pt>
                <c:pt idx="95">
                  <c:v>80.883218872632895</c:v>
                </c:pt>
                <c:pt idx="96">
                  <c:v>84.014499462189775</c:v>
                </c:pt>
                <c:pt idx="97">
                  <c:v>87.458908110724508</c:v>
                </c:pt>
                <c:pt idx="98">
                  <c:v>91.247757624090553</c:v>
                </c:pt>
                <c:pt idx="99">
                  <c:v>95.415492088815384</c:v>
                </c:pt>
                <c:pt idx="100">
                  <c:v>100</c:v>
                </c:pt>
              </c:numCache>
            </c:numRef>
          </c:xVal>
          <c:yVal>
            <c:numRef>
              <c:f>'11'!$CJ$6:$CJ$106</c:f>
              <c:numCache>
                <c:formatCode>0</c:formatCode>
                <c:ptCount val="101"/>
                <c:pt idx="0">
                  <c:v>-153.6770181</c:v>
                </c:pt>
                <c:pt idx="1">
                  <c:v>-153.27215150000001</c:v>
                </c:pt>
                <c:pt idx="2">
                  <c:v>-152.44662510000001</c:v>
                </c:pt>
                <c:pt idx="3">
                  <c:v>-151.3740057</c:v>
                </c:pt>
                <c:pt idx="4">
                  <c:v>-150.1099715</c:v>
                </c:pt>
                <c:pt idx="5">
                  <c:v>-149.25292930000001</c:v>
                </c:pt>
                <c:pt idx="6">
                  <c:v>-148.52267230000001</c:v>
                </c:pt>
                <c:pt idx="7">
                  <c:v>-147.6757418</c:v>
                </c:pt>
                <c:pt idx="8">
                  <c:v>-146.71750940000001</c:v>
                </c:pt>
                <c:pt idx="9">
                  <c:v>-145.64390059999999</c:v>
                </c:pt>
                <c:pt idx="10">
                  <c:v>-144.46386390000001</c:v>
                </c:pt>
                <c:pt idx="11">
                  <c:v>-143.1923256</c:v>
                </c:pt>
                <c:pt idx="12">
                  <c:v>-141.84350459999999</c:v>
                </c:pt>
                <c:pt idx="13">
                  <c:v>-140.4296631</c:v>
                </c:pt>
                <c:pt idx="14">
                  <c:v>-138.9636299</c:v>
                </c:pt>
                <c:pt idx="15">
                  <c:v>-137.4450239</c:v>
                </c:pt>
                <c:pt idx="16">
                  <c:v>-135.86067489999999</c:v>
                </c:pt>
                <c:pt idx="17">
                  <c:v>-134.2258028</c:v>
                </c:pt>
                <c:pt idx="18">
                  <c:v>-132.560213</c:v>
                </c:pt>
                <c:pt idx="19">
                  <c:v>-130.87627000000001</c:v>
                </c:pt>
                <c:pt idx="20">
                  <c:v>-129.17840430000001</c:v>
                </c:pt>
                <c:pt idx="21">
                  <c:v>-127.4465161</c:v>
                </c:pt>
                <c:pt idx="22">
                  <c:v>-125.69301470000001</c:v>
                </c:pt>
                <c:pt idx="23">
                  <c:v>-123.9263237</c:v>
                </c:pt>
                <c:pt idx="24">
                  <c:v>-122.15213970000001</c:v>
                </c:pt>
                <c:pt idx="25">
                  <c:v>-120.3726212</c:v>
                </c:pt>
                <c:pt idx="26">
                  <c:v>-118.5877271</c:v>
                </c:pt>
                <c:pt idx="27">
                  <c:v>-116.7761635</c:v>
                </c:pt>
                <c:pt idx="28">
                  <c:v>-114.9371072</c:v>
                </c:pt>
                <c:pt idx="29">
                  <c:v>-113.04882000000001</c:v>
                </c:pt>
                <c:pt idx="30">
                  <c:v>-111.11623969999999</c:v>
                </c:pt>
                <c:pt idx="31">
                  <c:v>-109.1536906</c:v>
                </c:pt>
                <c:pt idx="32">
                  <c:v>-107.1686303</c:v>
                </c:pt>
                <c:pt idx="33">
                  <c:v>-105.1679154</c:v>
                </c:pt>
                <c:pt idx="34">
                  <c:v>-103.15943129999999</c:v>
                </c:pt>
                <c:pt idx="35">
                  <c:v>-101.14859490000001</c:v>
                </c:pt>
                <c:pt idx="36">
                  <c:v>-99.146559539999998</c:v>
                </c:pt>
                <c:pt idx="37">
                  <c:v>-97.161919729999994</c:v>
                </c:pt>
                <c:pt idx="38">
                  <c:v>-95.202944049999999</c:v>
                </c:pt>
                <c:pt idx="39">
                  <c:v>-93.279208940000004</c:v>
                </c:pt>
                <c:pt idx="40">
                  <c:v>-91.401238169999999</c:v>
                </c:pt>
                <c:pt idx="41">
                  <c:v>-89.580254280000005</c:v>
                </c:pt>
                <c:pt idx="42">
                  <c:v>-87.827954480000002</c:v>
                </c:pt>
                <c:pt idx="43">
                  <c:v>-86.156186770000005</c:v>
                </c:pt>
                <c:pt idx="44">
                  <c:v>-84.576586289999995</c:v>
                </c:pt>
                <c:pt idx="45">
                  <c:v>-83.100121490000006</c:v>
                </c:pt>
                <c:pt idx="46">
                  <c:v>-81.736143850000005</c:v>
                </c:pt>
                <c:pt idx="47">
                  <c:v>-80.492475459999994</c:v>
                </c:pt>
                <c:pt idx="48">
                  <c:v>-79.375093550000003</c:v>
                </c:pt>
                <c:pt idx="49">
                  <c:v>-78.387205629999997</c:v>
                </c:pt>
                <c:pt idx="50">
                  <c:v>-77.528588049999996</c:v>
                </c:pt>
                <c:pt idx="51">
                  <c:v>-77.552393019999997</c:v>
                </c:pt>
                <c:pt idx="52">
                  <c:v>-77.648140249999997</c:v>
                </c:pt>
                <c:pt idx="53">
                  <c:v>-77.852873290000005</c:v>
                </c:pt>
                <c:pt idx="54">
                  <c:v>-78.194132949999997</c:v>
                </c:pt>
                <c:pt idx="55">
                  <c:v>-78.689261819999999</c:v>
                </c:pt>
                <c:pt idx="56">
                  <c:v>-79.345433650000004</c:v>
                </c:pt>
                <c:pt idx="57">
                  <c:v>-80.162934010000001</c:v>
                </c:pt>
                <c:pt idx="58">
                  <c:v>-81.137170049999995</c:v>
                </c:pt>
                <c:pt idx="59">
                  <c:v>-82.260248450000006</c:v>
                </c:pt>
                <c:pt idx="60">
                  <c:v>-83.522195089999997</c:v>
                </c:pt>
                <c:pt idx="61">
                  <c:v>-84.911728659999994</c:v>
                </c:pt>
                <c:pt idx="62">
                  <c:v>-86.416452379999996</c:v>
                </c:pt>
                <c:pt idx="63">
                  <c:v>-88.024295649999999</c:v>
                </c:pt>
                <c:pt idx="64">
                  <c:v>-89.722991129999997</c:v>
                </c:pt>
                <c:pt idx="65">
                  <c:v>-91.500594059999997</c:v>
                </c:pt>
                <c:pt idx="66">
                  <c:v>-93.346027329999998</c:v>
                </c:pt>
                <c:pt idx="67">
                  <c:v>-95.249477069999998</c:v>
                </c:pt>
                <c:pt idx="68">
                  <c:v>-97.202605759999997</c:v>
                </c:pt>
                <c:pt idx="69">
                  <c:v>-99.198493089999999</c:v>
                </c:pt>
                <c:pt idx="70">
                  <c:v>-101.2315444</c:v>
                </c:pt>
                <c:pt idx="71">
                  <c:v>-103.2974057</c:v>
                </c:pt>
                <c:pt idx="72">
                  <c:v>-105.3926743</c:v>
                </c:pt>
                <c:pt idx="73">
                  <c:v>-107.5148088</c:v>
                </c:pt>
                <c:pt idx="74">
                  <c:v>-109.6593201</c:v>
                </c:pt>
                <c:pt idx="75">
                  <c:v>-111.8282933</c:v>
                </c:pt>
                <c:pt idx="76">
                  <c:v>-114.0227707</c:v>
                </c:pt>
                <c:pt idx="77">
                  <c:v>-116.24123590000001</c:v>
                </c:pt>
                <c:pt idx="78">
                  <c:v>-118.4715186</c:v>
                </c:pt>
                <c:pt idx="79">
                  <c:v>-120.6996444</c:v>
                </c:pt>
                <c:pt idx="80">
                  <c:v>-122.9465916</c:v>
                </c:pt>
                <c:pt idx="81">
                  <c:v>-125.2232951</c:v>
                </c:pt>
                <c:pt idx="82">
                  <c:v>-127.52684929999999</c:v>
                </c:pt>
                <c:pt idx="83">
                  <c:v>-129.8160058</c:v>
                </c:pt>
                <c:pt idx="84">
                  <c:v>-132.081345</c:v>
                </c:pt>
                <c:pt idx="85">
                  <c:v>-134.3574045</c:v>
                </c:pt>
                <c:pt idx="86">
                  <c:v>-136.59330249999999</c:v>
                </c:pt>
                <c:pt idx="87">
                  <c:v>-138.82358869999999</c:v>
                </c:pt>
                <c:pt idx="88">
                  <c:v>-141.03106930000001</c:v>
                </c:pt>
                <c:pt idx="89">
                  <c:v>-143.15097</c:v>
                </c:pt>
                <c:pt idx="90">
                  <c:v>-145.12731539999999</c:v>
                </c:pt>
                <c:pt idx="91">
                  <c:v>-146.90126660000001</c:v>
                </c:pt>
                <c:pt idx="92">
                  <c:v>-148.59970150000001</c:v>
                </c:pt>
                <c:pt idx="93">
                  <c:v>-151.27753490000001</c:v>
                </c:pt>
                <c:pt idx="94">
                  <c:v>-152.77536910000001</c:v>
                </c:pt>
                <c:pt idx="95">
                  <c:v>-153.31344089999999</c:v>
                </c:pt>
                <c:pt idx="96">
                  <c:v>-153.52734570000001</c:v>
                </c:pt>
                <c:pt idx="97">
                  <c:v>-153.6158173</c:v>
                </c:pt>
                <c:pt idx="98">
                  <c:v>-153.65258789999999</c:v>
                </c:pt>
                <c:pt idx="99">
                  <c:v>-153.66760869999999</c:v>
                </c:pt>
                <c:pt idx="100">
                  <c:v>-153.67354950000001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056-44A9-AA12-31502E40A2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304687"/>
        <c:axId val="1051281647"/>
      </c:scatterChart>
      <c:valAx>
        <c:axId val="1051304687"/>
        <c:scaling>
          <c:orientation val="minMax"/>
          <c:max val="10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281647"/>
        <c:crosses val="autoZero"/>
        <c:crossBetween val="midCat"/>
      </c:valAx>
      <c:valAx>
        <c:axId val="105128164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304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'11'!$CC$4</c:f>
              <c:strCache>
                <c:ptCount val="1"/>
                <c:pt idx="0">
                  <c:v>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'11'!$CA$6:$CA$106</c:f>
              <c:numCache>
                <c:formatCode>0.00</c:formatCode>
                <c:ptCount val="101"/>
                <c:pt idx="0">
                  <c:v>0</c:v>
                </c:pt>
                <c:pt idx="1">
                  <c:v>4.2958702306005528E-2</c:v>
                </c:pt>
                <c:pt idx="2">
                  <c:v>9.0213274842605273E-2</c:v>
                </c:pt>
                <c:pt idx="3">
                  <c:v>0.14219330463286184</c:v>
                </c:pt>
                <c:pt idx="4">
                  <c:v>0.19937133740214716</c:v>
                </c:pt>
                <c:pt idx="5">
                  <c:v>0.26226717344836109</c:v>
                </c:pt>
                <c:pt idx="6">
                  <c:v>0.3314525930992851</c:v>
                </c:pt>
                <c:pt idx="7">
                  <c:v>0.40755655471518742</c:v>
                </c:pt>
                <c:pt idx="8">
                  <c:v>0.49127091249271171</c:v>
                </c:pt>
                <c:pt idx="9">
                  <c:v>0.5833567060479885</c:v>
                </c:pt>
                <c:pt idx="10">
                  <c:v>0.68465107895879285</c:v>
                </c:pt>
                <c:pt idx="11">
                  <c:v>0.79607488916045577</c:v>
                </c:pt>
                <c:pt idx="12">
                  <c:v>0.91864108038253867</c:v>
                </c:pt>
                <c:pt idx="13">
                  <c:v>1.0534638907267981</c:v>
                </c:pt>
                <c:pt idx="14">
                  <c:v>1.20176898210542</c:v>
                </c:pt>
                <c:pt idx="15">
                  <c:v>1.3649045826219357</c:v>
                </c:pt>
                <c:pt idx="16">
                  <c:v>1.5443537431902299</c:v>
                </c:pt>
                <c:pt idx="17">
                  <c:v>1.741747819815195</c:v>
                </c:pt>
                <c:pt idx="18">
                  <c:v>1.9588813041026569</c:v>
                </c:pt>
                <c:pt idx="19">
                  <c:v>2.1977281368190229</c:v>
                </c:pt>
                <c:pt idx="20">
                  <c:v>2.4604596528069305</c:v>
                </c:pt>
                <c:pt idx="21">
                  <c:v>2.7494643203935025</c:v>
                </c:pt>
                <c:pt idx="22">
                  <c:v>3.0673694547389534</c:v>
                </c:pt>
                <c:pt idx="23">
                  <c:v>3.4170651025204704</c:v>
                </c:pt>
                <c:pt idx="24">
                  <c:v>3.8017303150778261</c:v>
                </c:pt>
                <c:pt idx="25">
                  <c:v>4.2248620488915503</c:v>
                </c:pt>
                <c:pt idx="26">
                  <c:v>4.6903069560866477</c:v>
                </c:pt>
                <c:pt idx="27">
                  <c:v>5.2022963540003042</c:v>
                </c:pt>
                <c:pt idx="28">
                  <c:v>5.7654846917065932</c:v>
                </c:pt>
                <c:pt idx="29">
                  <c:v>6.3849918631835116</c:v>
                </c:pt>
                <c:pt idx="30">
                  <c:v>7.0664497518062204</c:v>
                </c:pt>
                <c:pt idx="31">
                  <c:v>7.81605342929437</c:v>
                </c:pt>
                <c:pt idx="32">
                  <c:v>8.6406174745291136</c:v>
                </c:pt>
                <c:pt idx="33">
                  <c:v>9.5476379242876508</c:v>
                </c:pt>
                <c:pt idx="34">
                  <c:v>10.54536041902109</c:v>
                </c:pt>
                <c:pt idx="35">
                  <c:v>11.642855163231678</c:v>
                </c:pt>
                <c:pt idx="36">
                  <c:v>12.850099381860472</c:v>
                </c:pt>
                <c:pt idx="37">
                  <c:v>14.178068022352777</c:v>
                </c:pt>
                <c:pt idx="38">
                  <c:v>15.638833526893679</c:v>
                </c:pt>
                <c:pt idx="39">
                  <c:v>17.245675581888356</c:v>
                </c:pt>
                <c:pt idx="40">
                  <c:v>19.013201842383452</c:v>
                </c:pt>
                <c:pt idx="41">
                  <c:v>20.957480728927422</c:v>
                </c:pt>
                <c:pt idx="42">
                  <c:v>23.09618750412579</c:v>
                </c:pt>
                <c:pt idx="43">
                  <c:v>25.448764956843991</c:v>
                </c:pt>
                <c:pt idx="44">
                  <c:v>28.036600154834336</c:v>
                </c:pt>
                <c:pt idx="45">
                  <c:v>30.883218872626561</c:v>
                </c:pt>
                <c:pt idx="46">
                  <c:v>34.014499462189775</c:v>
                </c:pt>
                <c:pt idx="47">
                  <c:v>37.458908110724515</c:v>
                </c:pt>
                <c:pt idx="48">
                  <c:v>41.247757624090546</c:v>
                </c:pt>
                <c:pt idx="49">
                  <c:v>45.41549208881537</c:v>
                </c:pt>
                <c:pt idx="50">
                  <c:v>50</c:v>
                </c:pt>
                <c:pt idx="51">
                  <c:v>50.042958702309427</c:v>
                </c:pt>
                <c:pt idx="52">
                  <c:v>50.090213274837119</c:v>
                </c:pt>
                <c:pt idx="53">
                  <c:v>50.14219330462393</c:v>
                </c:pt>
                <c:pt idx="54">
                  <c:v>50.199371337395746</c:v>
                </c:pt>
                <c:pt idx="55">
                  <c:v>50.262267173454255</c:v>
                </c:pt>
                <c:pt idx="56">
                  <c:v>50.331452593099598</c:v>
                </c:pt>
                <c:pt idx="57">
                  <c:v>50.407556554712649</c:v>
                </c:pt>
                <c:pt idx="58">
                  <c:v>50.491270912490172</c:v>
                </c:pt>
                <c:pt idx="59">
                  <c:v>50.583356706054957</c:v>
                </c:pt>
                <c:pt idx="60">
                  <c:v>50.684651078947702</c:v>
                </c:pt>
                <c:pt idx="61">
                  <c:v>50.796074889155065</c:v>
                </c:pt>
                <c:pt idx="62">
                  <c:v>50.918641080373661</c:v>
                </c:pt>
                <c:pt idx="63">
                  <c:v>51.053463890726803</c:v>
                </c:pt>
                <c:pt idx="64">
                  <c:v>51.20176898211524</c:v>
                </c:pt>
                <c:pt idx="65">
                  <c:v>51.3649045826362</c:v>
                </c:pt>
                <c:pt idx="66">
                  <c:v>51.544353743187067</c:v>
                </c:pt>
                <c:pt idx="67">
                  <c:v>51.741747819827872</c:v>
                </c:pt>
                <c:pt idx="68">
                  <c:v>51.958881304091562</c:v>
                </c:pt>
                <c:pt idx="69">
                  <c:v>52.197728136803818</c:v>
                </c:pt>
                <c:pt idx="70">
                  <c:v>52.460459652793624</c:v>
                </c:pt>
                <c:pt idx="71">
                  <c:v>52.749464320385577</c:v>
                </c:pt>
                <c:pt idx="72">
                  <c:v>53.067369454743073</c:v>
                </c:pt>
                <c:pt idx="73">
                  <c:v>53.417065102510961</c:v>
                </c:pt>
                <c:pt idx="74">
                  <c:v>53.801730315074657</c:v>
                </c:pt>
                <c:pt idx="75">
                  <c:v>54.224862048888383</c:v>
                </c:pt>
                <c:pt idx="76">
                  <c:v>54.690306956073968</c:v>
                </c:pt>
                <c:pt idx="77">
                  <c:v>55.202296354000303</c:v>
                </c:pt>
                <c:pt idx="78">
                  <c:v>55.765484691706597</c:v>
                </c:pt>
                <c:pt idx="79">
                  <c:v>56.384991863196184</c:v>
                </c:pt>
                <c:pt idx="80">
                  <c:v>57.066449751818894</c:v>
                </c:pt>
                <c:pt idx="81">
                  <c:v>57.816053429284864</c:v>
                </c:pt>
                <c:pt idx="82">
                  <c:v>58.640617474522777</c:v>
                </c:pt>
                <c:pt idx="83">
                  <c:v>59.547637924303494</c:v>
                </c:pt>
                <c:pt idx="84">
                  <c:v>60.545360419011587</c:v>
                </c:pt>
                <c:pt idx="85">
                  <c:v>61.642855163225342</c:v>
                </c:pt>
                <c:pt idx="86">
                  <c:v>62.850099381860474</c:v>
                </c:pt>
                <c:pt idx="87">
                  <c:v>64.178068022346437</c:v>
                </c:pt>
                <c:pt idx="88">
                  <c:v>65.63883352688417</c:v>
                </c:pt>
                <c:pt idx="89">
                  <c:v>67.245675581888364</c:v>
                </c:pt>
                <c:pt idx="90">
                  <c:v>69.013201842377114</c:v>
                </c:pt>
                <c:pt idx="91">
                  <c:v>70.957480728921084</c:v>
                </c:pt>
                <c:pt idx="92">
                  <c:v>73.096187504119456</c:v>
                </c:pt>
                <c:pt idx="93">
                  <c:v>75.448764956840819</c:v>
                </c:pt>
                <c:pt idx="94">
                  <c:v>78.036600154827994</c:v>
                </c:pt>
                <c:pt idx="95">
                  <c:v>80.883218872632895</c:v>
                </c:pt>
                <c:pt idx="96">
                  <c:v>84.014499462189775</c:v>
                </c:pt>
                <c:pt idx="97">
                  <c:v>87.458908110724508</c:v>
                </c:pt>
                <c:pt idx="98">
                  <c:v>91.247757624090553</c:v>
                </c:pt>
                <c:pt idx="99">
                  <c:v>95.415492088815384</c:v>
                </c:pt>
                <c:pt idx="100">
                  <c:v>100</c:v>
                </c:pt>
              </c:numCache>
            </c:numRef>
          </c:xVal>
          <c:yVal>
            <c:numRef>
              <c:f>'11'!$CC$6:$CC$106</c:f>
              <c:numCache>
                <c:formatCode>0</c:formatCode>
                <c:ptCount val="101"/>
                <c:pt idx="0">
                  <c:v>1078.416847</c:v>
                </c:pt>
                <c:pt idx="1">
                  <c:v>1078.416847</c:v>
                </c:pt>
                <c:pt idx="2">
                  <c:v>1078.4168440000001</c:v>
                </c:pt>
                <c:pt idx="3">
                  <c:v>1078.4168320000001</c:v>
                </c:pt>
                <c:pt idx="4">
                  <c:v>1078.4167970000001</c:v>
                </c:pt>
                <c:pt idx="5">
                  <c:v>1078.4167170000001</c:v>
                </c:pt>
                <c:pt idx="6">
                  <c:v>1078.416557</c:v>
                </c:pt>
                <c:pt idx="7">
                  <c:v>1078.4162699999999</c:v>
                </c:pt>
                <c:pt idx="8">
                  <c:v>1078.4157949999999</c:v>
                </c:pt>
                <c:pt idx="9">
                  <c:v>1078.4150609999999</c:v>
                </c:pt>
                <c:pt idx="10">
                  <c:v>1078.4139889999999</c:v>
                </c:pt>
                <c:pt idx="11">
                  <c:v>1078.4124999999999</c:v>
                </c:pt>
                <c:pt idx="12">
                  <c:v>1078.4105099999999</c:v>
                </c:pt>
                <c:pt idx="13">
                  <c:v>1078.4079389999999</c:v>
                </c:pt>
                <c:pt idx="14">
                  <c:v>1078.404716</c:v>
                </c:pt>
                <c:pt idx="15">
                  <c:v>1078.40077</c:v>
                </c:pt>
                <c:pt idx="16">
                  <c:v>1078.3960400000001</c:v>
                </c:pt>
                <c:pt idx="17">
                  <c:v>1078.3904669999999</c:v>
                </c:pt>
                <c:pt idx="18">
                  <c:v>1078.3840009999999</c:v>
                </c:pt>
                <c:pt idx="19">
                  <c:v>1078.3765980000001</c:v>
                </c:pt>
                <c:pt idx="20">
                  <c:v>1078.3685</c:v>
                </c:pt>
                <c:pt idx="21">
                  <c:v>1078.367428</c:v>
                </c:pt>
                <c:pt idx="22">
                  <c:v>1078.365902</c:v>
                </c:pt>
                <c:pt idx="23">
                  <c:v>1078.3638040000001</c:v>
                </c:pt>
                <c:pt idx="24">
                  <c:v>1078.3610659999999</c:v>
                </c:pt>
                <c:pt idx="25">
                  <c:v>1078.357659</c:v>
                </c:pt>
                <c:pt idx="26">
                  <c:v>1078.3535830000001</c:v>
                </c:pt>
                <c:pt idx="27">
                  <c:v>1078.3488620000001</c:v>
                </c:pt>
                <c:pt idx="28">
                  <c:v>1078.343537</c:v>
                </c:pt>
                <c:pt idx="29">
                  <c:v>1078.3376599999999</c:v>
                </c:pt>
                <c:pt idx="30">
                  <c:v>1078.3312920000001</c:v>
                </c:pt>
                <c:pt idx="31">
                  <c:v>1078.3244999999999</c:v>
                </c:pt>
                <c:pt idx="32">
                  <c:v>1078.3223780000001</c:v>
                </c:pt>
                <c:pt idx="33">
                  <c:v>1078.3223780000001</c:v>
                </c:pt>
                <c:pt idx="34">
                  <c:v>1078.3223780000001</c:v>
                </c:pt>
                <c:pt idx="35">
                  <c:v>1078.3223780000001</c:v>
                </c:pt>
                <c:pt idx="36">
                  <c:v>1078.3223780000001</c:v>
                </c:pt>
                <c:pt idx="37">
                  <c:v>1078.3223780000001</c:v>
                </c:pt>
                <c:pt idx="38">
                  <c:v>1078.3223780000001</c:v>
                </c:pt>
                <c:pt idx="39">
                  <c:v>1078.3223780000001</c:v>
                </c:pt>
                <c:pt idx="40">
                  <c:v>1078.3223780000001</c:v>
                </c:pt>
                <c:pt idx="41">
                  <c:v>1078.3223780000001</c:v>
                </c:pt>
                <c:pt idx="42">
                  <c:v>1078.3223780000001</c:v>
                </c:pt>
                <c:pt idx="43">
                  <c:v>1078.3223780000001</c:v>
                </c:pt>
                <c:pt idx="44">
                  <c:v>1078.3223780000001</c:v>
                </c:pt>
                <c:pt idx="45">
                  <c:v>1078.3223780000001</c:v>
                </c:pt>
                <c:pt idx="46">
                  <c:v>1078.3223780000001</c:v>
                </c:pt>
                <c:pt idx="47">
                  <c:v>1078.3223780000001</c:v>
                </c:pt>
                <c:pt idx="48">
                  <c:v>1078.3223780000001</c:v>
                </c:pt>
                <c:pt idx="49">
                  <c:v>1078.3223780000001</c:v>
                </c:pt>
                <c:pt idx="50">
                  <c:v>1078.3223780000001</c:v>
                </c:pt>
                <c:pt idx="51">
                  <c:v>1078.3223780000001</c:v>
                </c:pt>
                <c:pt idx="52">
                  <c:v>1078.3223780000001</c:v>
                </c:pt>
                <c:pt idx="53">
                  <c:v>1078.3223780000001</c:v>
                </c:pt>
                <c:pt idx="54">
                  <c:v>1078.3223780000001</c:v>
                </c:pt>
                <c:pt idx="55">
                  <c:v>1078.3223780000001</c:v>
                </c:pt>
                <c:pt idx="56">
                  <c:v>1078.3223780000001</c:v>
                </c:pt>
                <c:pt idx="57">
                  <c:v>1078.3223780000001</c:v>
                </c:pt>
                <c:pt idx="58">
                  <c:v>1078.3223780000001</c:v>
                </c:pt>
                <c:pt idx="59">
                  <c:v>1078.3223780000001</c:v>
                </c:pt>
                <c:pt idx="60">
                  <c:v>1078.3223780000001</c:v>
                </c:pt>
                <c:pt idx="61">
                  <c:v>1078.3223780000001</c:v>
                </c:pt>
                <c:pt idx="62">
                  <c:v>1078.3223780000001</c:v>
                </c:pt>
                <c:pt idx="63">
                  <c:v>1078.3223780000001</c:v>
                </c:pt>
                <c:pt idx="64">
                  <c:v>1078.3223780000001</c:v>
                </c:pt>
                <c:pt idx="65">
                  <c:v>1078.3223780000001</c:v>
                </c:pt>
                <c:pt idx="66">
                  <c:v>1078.3223780000001</c:v>
                </c:pt>
                <c:pt idx="67">
                  <c:v>1078.3223780000001</c:v>
                </c:pt>
                <c:pt idx="68">
                  <c:v>1078.3223780000001</c:v>
                </c:pt>
                <c:pt idx="69">
                  <c:v>1078.3223780000001</c:v>
                </c:pt>
                <c:pt idx="70">
                  <c:v>1078.3223780000001</c:v>
                </c:pt>
                <c:pt idx="71">
                  <c:v>1078.3223780000001</c:v>
                </c:pt>
                <c:pt idx="72">
                  <c:v>1078.3223780000001</c:v>
                </c:pt>
                <c:pt idx="73">
                  <c:v>1078.3223780000001</c:v>
                </c:pt>
                <c:pt idx="74">
                  <c:v>1078.3223780000001</c:v>
                </c:pt>
                <c:pt idx="75">
                  <c:v>1078.3223780000001</c:v>
                </c:pt>
                <c:pt idx="76">
                  <c:v>1078.3223780000001</c:v>
                </c:pt>
                <c:pt idx="77">
                  <c:v>1078.3223780000001</c:v>
                </c:pt>
                <c:pt idx="78">
                  <c:v>1078.3223780000001</c:v>
                </c:pt>
                <c:pt idx="79">
                  <c:v>1078.3223780000001</c:v>
                </c:pt>
                <c:pt idx="80">
                  <c:v>1078.3223780000001</c:v>
                </c:pt>
                <c:pt idx="81">
                  <c:v>1078.3223780000001</c:v>
                </c:pt>
                <c:pt idx="82">
                  <c:v>1078.3223780000001</c:v>
                </c:pt>
                <c:pt idx="83">
                  <c:v>1078.3223780000001</c:v>
                </c:pt>
                <c:pt idx="84">
                  <c:v>1078.3223780000001</c:v>
                </c:pt>
                <c:pt idx="85">
                  <c:v>1078.3223780000001</c:v>
                </c:pt>
                <c:pt idx="86">
                  <c:v>1078.3223780000001</c:v>
                </c:pt>
                <c:pt idx="87">
                  <c:v>1078.3223780000001</c:v>
                </c:pt>
                <c:pt idx="88">
                  <c:v>1078.3223780000001</c:v>
                </c:pt>
                <c:pt idx="89">
                  <c:v>1078.3223780000001</c:v>
                </c:pt>
                <c:pt idx="90">
                  <c:v>1078.332355</c:v>
                </c:pt>
                <c:pt idx="91">
                  <c:v>1078.3549619999999</c:v>
                </c:pt>
                <c:pt idx="92">
                  <c:v>1078.384249</c:v>
                </c:pt>
                <c:pt idx="93">
                  <c:v>1078.403742</c:v>
                </c:pt>
                <c:pt idx="94">
                  <c:v>1078.4114279999999</c:v>
                </c:pt>
                <c:pt idx="95">
                  <c:v>1078.4145779999999</c:v>
                </c:pt>
                <c:pt idx="96">
                  <c:v>1078.4158990000001</c:v>
                </c:pt>
                <c:pt idx="97">
                  <c:v>1078.416459</c:v>
                </c:pt>
                <c:pt idx="98">
                  <c:v>1078.416694</c:v>
                </c:pt>
                <c:pt idx="99">
                  <c:v>1078.4167890000001</c:v>
                </c:pt>
                <c:pt idx="100">
                  <c:v>1078.416827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7B0-42CC-A249-6F4B0C5446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304687"/>
        <c:axId val="1051281647"/>
      </c:scatterChart>
      <c:valAx>
        <c:axId val="1051304687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281647"/>
        <c:crosses val="autoZero"/>
        <c:crossBetween val="midCat"/>
      </c:valAx>
      <c:valAx>
        <c:axId val="1051281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304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'11'!$CD$4</c:f>
              <c:strCache>
                <c:ptCount val="1"/>
                <c:pt idx="0">
                  <c:v>2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'11'!$CA$6:$CA$106</c:f>
              <c:numCache>
                <c:formatCode>0.00</c:formatCode>
                <c:ptCount val="101"/>
                <c:pt idx="0">
                  <c:v>0</c:v>
                </c:pt>
                <c:pt idx="1">
                  <c:v>4.2958702306005528E-2</c:v>
                </c:pt>
                <c:pt idx="2">
                  <c:v>9.0213274842605273E-2</c:v>
                </c:pt>
                <c:pt idx="3">
                  <c:v>0.14219330463286184</c:v>
                </c:pt>
                <c:pt idx="4">
                  <c:v>0.19937133740214716</c:v>
                </c:pt>
                <c:pt idx="5">
                  <c:v>0.26226717344836109</c:v>
                </c:pt>
                <c:pt idx="6">
                  <c:v>0.3314525930992851</c:v>
                </c:pt>
                <c:pt idx="7">
                  <c:v>0.40755655471518742</c:v>
                </c:pt>
                <c:pt idx="8">
                  <c:v>0.49127091249271171</c:v>
                </c:pt>
                <c:pt idx="9">
                  <c:v>0.5833567060479885</c:v>
                </c:pt>
                <c:pt idx="10">
                  <c:v>0.68465107895879285</c:v>
                </c:pt>
                <c:pt idx="11">
                  <c:v>0.79607488916045577</c:v>
                </c:pt>
                <c:pt idx="12">
                  <c:v>0.91864108038253867</c:v>
                </c:pt>
                <c:pt idx="13">
                  <c:v>1.0534638907267981</c:v>
                </c:pt>
                <c:pt idx="14">
                  <c:v>1.20176898210542</c:v>
                </c:pt>
                <c:pt idx="15">
                  <c:v>1.3649045826219357</c:v>
                </c:pt>
                <c:pt idx="16">
                  <c:v>1.5443537431902299</c:v>
                </c:pt>
                <c:pt idx="17">
                  <c:v>1.741747819815195</c:v>
                </c:pt>
                <c:pt idx="18">
                  <c:v>1.9588813041026569</c:v>
                </c:pt>
                <c:pt idx="19">
                  <c:v>2.1977281368190229</c:v>
                </c:pt>
                <c:pt idx="20">
                  <c:v>2.4604596528069305</c:v>
                </c:pt>
                <c:pt idx="21">
                  <c:v>2.7494643203935025</c:v>
                </c:pt>
                <c:pt idx="22">
                  <c:v>3.0673694547389534</c:v>
                </c:pt>
                <c:pt idx="23">
                  <c:v>3.4170651025204704</c:v>
                </c:pt>
                <c:pt idx="24">
                  <c:v>3.8017303150778261</c:v>
                </c:pt>
                <c:pt idx="25">
                  <c:v>4.2248620488915503</c:v>
                </c:pt>
                <c:pt idx="26">
                  <c:v>4.6903069560866477</c:v>
                </c:pt>
                <c:pt idx="27">
                  <c:v>5.2022963540003042</c:v>
                </c:pt>
                <c:pt idx="28">
                  <c:v>5.7654846917065932</c:v>
                </c:pt>
                <c:pt idx="29">
                  <c:v>6.3849918631835116</c:v>
                </c:pt>
                <c:pt idx="30">
                  <c:v>7.0664497518062204</c:v>
                </c:pt>
                <c:pt idx="31">
                  <c:v>7.81605342929437</c:v>
                </c:pt>
                <c:pt idx="32">
                  <c:v>8.6406174745291136</c:v>
                </c:pt>
                <c:pt idx="33">
                  <c:v>9.5476379242876508</c:v>
                </c:pt>
                <c:pt idx="34">
                  <c:v>10.54536041902109</c:v>
                </c:pt>
                <c:pt idx="35">
                  <c:v>11.642855163231678</c:v>
                </c:pt>
                <c:pt idx="36">
                  <c:v>12.850099381860472</c:v>
                </c:pt>
                <c:pt idx="37">
                  <c:v>14.178068022352777</c:v>
                </c:pt>
                <c:pt idx="38">
                  <c:v>15.638833526893679</c:v>
                </c:pt>
                <c:pt idx="39">
                  <c:v>17.245675581888356</c:v>
                </c:pt>
                <c:pt idx="40">
                  <c:v>19.013201842383452</c:v>
                </c:pt>
                <c:pt idx="41">
                  <c:v>20.957480728927422</c:v>
                </c:pt>
                <c:pt idx="42">
                  <c:v>23.09618750412579</c:v>
                </c:pt>
                <c:pt idx="43">
                  <c:v>25.448764956843991</c:v>
                </c:pt>
                <c:pt idx="44">
                  <c:v>28.036600154834336</c:v>
                </c:pt>
                <c:pt idx="45">
                  <c:v>30.883218872626561</c:v>
                </c:pt>
                <c:pt idx="46">
                  <c:v>34.014499462189775</c:v>
                </c:pt>
                <c:pt idx="47">
                  <c:v>37.458908110724515</c:v>
                </c:pt>
                <c:pt idx="48">
                  <c:v>41.247757624090546</c:v>
                </c:pt>
                <c:pt idx="49">
                  <c:v>45.41549208881537</c:v>
                </c:pt>
                <c:pt idx="50">
                  <c:v>50</c:v>
                </c:pt>
                <c:pt idx="51">
                  <c:v>50.042958702309427</c:v>
                </c:pt>
                <c:pt idx="52">
                  <c:v>50.090213274837119</c:v>
                </c:pt>
                <c:pt idx="53">
                  <c:v>50.14219330462393</c:v>
                </c:pt>
                <c:pt idx="54">
                  <c:v>50.199371337395746</c:v>
                </c:pt>
                <c:pt idx="55">
                  <c:v>50.262267173454255</c:v>
                </c:pt>
                <c:pt idx="56">
                  <c:v>50.331452593099598</c:v>
                </c:pt>
                <c:pt idx="57">
                  <c:v>50.407556554712649</c:v>
                </c:pt>
                <c:pt idx="58">
                  <c:v>50.491270912490172</c:v>
                </c:pt>
                <c:pt idx="59">
                  <c:v>50.583356706054957</c:v>
                </c:pt>
                <c:pt idx="60">
                  <c:v>50.684651078947702</c:v>
                </c:pt>
                <c:pt idx="61">
                  <c:v>50.796074889155065</c:v>
                </c:pt>
                <c:pt idx="62">
                  <c:v>50.918641080373661</c:v>
                </c:pt>
                <c:pt idx="63">
                  <c:v>51.053463890726803</c:v>
                </c:pt>
                <c:pt idx="64">
                  <c:v>51.20176898211524</c:v>
                </c:pt>
                <c:pt idx="65">
                  <c:v>51.3649045826362</c:v>
                </c:pt>
                <c:pt idx="66">
                  <c:v>51.544353743187067</c:v>
                </c:pt>
                <c:pt idx="67">
                  <c:v>51.741747819827872</c:v>
                </c:pt>
                <c:pt idx="68">
                  <c:v>51.958881304091562</c:v>
                </c:pt>
                <c:pt idx="69">
                  <c:v>52.197728136803818</c:v>
                </c:pt>
                <c:pt idx="70">
                  <c:v>52.460459652793624</c:v>
                </c:pt>
                <c:pt idx="71">
                  <c:v>52.749464320385577</c:v>
                </c:pt>
                <c:pt idx="72">
                  <c:v>53.067369454743073</c:v>
                </c:pt>
                <c:pt idx="73">
                  <c:v>53.417065102510961</c:v>
                </c:pt>
                <c:pt idx="74">
                  <c:v>53.801730315074657</c:v>
                </c:pt>
                <c:pt idx="75">
                  <c:v>54.224862048888383</c:v>
                </c:pt>
                <c:pt idx="76">
                  <c:v>54.690306956073968</c:v>
                </c:pt>
                <c:pt idx="77">
                  <c:v>55.202296354000303</c:v>
                </c:pt>
                <c:pt idx="78">
                  <c:v>55.765484691706597</c:v>
                </c:pt>
                <c:pt idx="79">
                  <c:v>56.384991863196184</c:v>
                </c:pt>
                <c:pt idx="80">
                  <c:v>57.066449751818894</c:v>
                </c:pt>
                <c:pt idx="81">
                  <c:v>57.816053429284864</c:v>
                </c:pt>
                <c:pt idx="82">
                  <c:v>58.640617474522777</c:v>
                </c:pt>
                <c:pt idx="83">
                  <c:v>59.547637924303494</c:v>
                </c:pt>
                <c:pt idx="84">
                  <c:v>60.545360419011587</c:v>
                </c:pt>
                <c:pt idx="85">
                  <c:v>61.642855163225342</c:v>
                </c:pt>
                <c:pt idx="86">
                  <c:v>62.850099381860474</c:v>
                </c:pt>
                <c:pt idx="87">
                  <c:v>64.178068022346437</c:v>
                </c:pt>
                <c:pt idx="88">
                  <c:v>65.63883352688417</c:v>
                </c:pt>
                <c:pt idx="89">
                  <c:v>67.245675581888364</c:v>
                </c:pt>
                <c:pt idx="90">
                  <c:v>69.013201842377114</c:v>
                </c:pt>
                <c:pt idx="91">
                  <c:v>70.957480728921084</c:v>
                </c:pt>
                <c:pt idx="92">
                  <c:v>73.096187504119456</c:v>
                </c:pt>
                <c:pt idx="93">
                  <c:v>75.448764956840819</c:v>
                </c:pt>
                <c:pt idx="94">
                  <c:v>78.036600154827994</c:v>
                </c:pt>
                <c:pt idx="95">
                  <c:v>80.883218872632895</c:v>
                </c:pt>
                <c:pt idx="96">
                  <c:v>84.014499462189775</c:v>
                </c:pt>
                <c:pt idx="97">
                  <c:v>87.458908110724508</c:v>
                </c:pt>
                <c:pt idx="98">
                  <c:v>91.247757624090553</c:v>
                </c:pt>
                <c:pt idx="99">
                  <c:v>95.415492088815384</c:v>
                </c:pt>
                <c:pt idx="100">
                  <c:v>100</c:v>
                </c:pt>
              </c:numCache>
            </c:numRef>
          </c:xVal>
          <c:yVal>
            <c:numRef>
              <c:f>'11'!$CD$6:$CD$106</c:f>
              <c:numCache>
                <c:formatCode>0</c:formatCode>
                <c:ptCount val="101"/>
                <c:pt idx="0">
                  <c:v>1061.5809999999999</c:v>
                </c:pt>
                <c:pt idx="1">
                  <c:v>1061.5809999999999</c:v>
                </c:pt>
                <c:pt idx="2">
                  <c:v>1061.5809999999999</c:v>
                </c:pt>
                <c:pt idx="3">
                  <c:v>1061.5809999999999</c:v>
                </c:pt>
                <c:pt idx="4">
                  <c:v>1061.5809999999999</c:v>
                </c:pt>
                <c:pt idx="5">
                  <c:v>1061.5809999999999</c:v>
                </c:pt>
                <c:pt idx="6">
                  <c:v>1061.5809999999999</c:v>
                </c:pt>
                <c:pt idx="7">
                  <c:v>1061.5809999999999</c:v>
                </c:pt>
                <c:pt idx="8">
                  <c:v>1061.5809999999999</c:v>
                </c:pt>
                <c:pt idx="9">
                  <c:v>1061.5809999999999</c:v>
                </c:pt>
                <c:pt idx="10">
                  <c:v>1061.5809999999999</c:v>
                </c:pt>
                <c:pt idx="11">
                  <c:v>1061.5809999999999</c:v>
                </c:pt>
                <c:pt idx="12">
                  <c:v>1061.5809999999999</c:v>
                </c:pt>
                <c:pt idx="13">
                  <c:v>1060.5450000000001</c:v>
                </c:pt>
                <c:pt idx="14">
                  <c:v>1060.5450000000001</c:v>
                </c:pt>
                <c:pt idx="15">
                  <c:v>1060.5450000000001</c:v>
                </c:pt>
                <c:pt idx="16">
                  <c:v>1060.5450000000001</c:v>
                </c:pt>
                <c:pt idx="17">
                  <c:v>1060.5450000000001</c:v>
                </c:pt>
                <c:pt idx="18">
                  <c:v>1060.5450000000001</c:v>
                </c:pt>
                <c:pt idx="19">
                  <c:v>1060.5450000000001</c:v>
                </c:pt>
                <c:pt idx="20">
                  <c:v>1060.5450000000001</c:v>
                </c:pt>
                <c:pt idx="21">
                  <c:v>1060.5450000000001</c:v>
                </c:pt>
                <c:pt idx="22">
                  <c:v>1060.5450000000001</c:v>
                </c:pt>
                <c:pt idx="23">
                  <c:v>1060.5450000000001</c:v>
                </c:pt>
                <c:pt idx="24">
                  <c:v>1060.5450000000001</c:v>
                </c:pt>
                <c:pt idx="25">
                  <c:v>1060.5450000000001</c:v>
                </c:pt>
                <c:pt idx="26">
                  <c:v>1060.5450000000001</c:v>
                </c:pt>
                <c:pt idx="27">
                  <c:v>1060.5450000000001</c:v>
                </c:pt>
                <c:pt idx="28">
                  <c:v>1060.5450000000001</c:v>
                </c:pt>
                <c:pt idx="29">
                  <c:v>1060.5450000000001</c:v>
                </c:pt>
                <c:pt idx="30">
                  <c:v>1060.5450000000001</c:v>
                </c:pt>
                <c:pt idx="31">
                  <c:v>1060.5450000000001</c:v>
                </c:pt>
                <c:pt idx="32">
                  <c:v>1060.5450000000001</c:v>
                </c:pt>
                <c:pt idx="33">
                  <c:v>1060.5450000000001</c:v>
                </c:pt>
                <c:pt idx="34">
                  <c:v>1060.5450000000001</c:v>
                </c:pt>
                <c:pt idx="35">
                  <c:v>1060.5450000000001</c:v>
                </c:pt>
                <c:pt idx="36">
                  <c:v>1060.5450000000001</c:v>
                </c:pt>
                <c:pt idx="37">
                  <c:v>1060.5450000000001</c:v>
                </c:pt>
                <c:pt idx="38">
                  <c:v>1060.5450000000001</c:v>
                </c:pt>
                <c:pt idx="39">
                  <c:v>1060.5450000000001</c:v>
                </c:pt>
                <c:pt idx="40">
                  <c:v>1060.5450000000001</c:v>
                </c:pt>
                <c:pt idx="41">
                  <c:v>1060.5450000000001</c:v>
                </c:pt>
                <c:pt idx="42">
                  <c:v>1060.5450000000001</c:v>
                </c:pt>
                <c:pt idx="43">
                  <c:v>1060.5450000000001</c:v>
                </c:pt>
                <c:pt idx="44">
                  <c:v>1060.5450000000001</c:v>
                </c:pt>
                <c:pt idx="45">
                  <c:v>1060.5450000000001</c:v>
                </c:pt>
                <c:pt idx="46">
                  <c:v>1060.5450000000001</c:v>
                </c:pt>
                <c:pt idx="47">
                  <c:v>1060.5450000000001</c:v>
                </c:pt>
                <c:pt idx="48">
                  <c:v>1060.5450000000001</c:v>
                </c:pt>
                <c:pt idx="49">
                  <c:v>1060.5450000000001</c:v>
                </c:pt>
                <c:pt idx="50">
                  <c:v>1060.5450000000001</c:v>
                </c:pt>
                <c:pt idx="51">
                  <c:v>1060.5450000000001</c:v>
                </c:pt>
                <c:pt idx="52">
                  <c:v>1060.5450000000001</c:v>
                </c:pt>
                <c:pt idx="53">
                  <c:v>1060.5450000000001</c:v>
                </c:pt>
                <c:pt idx="54">
                  <c:v>1060.5450000000001</c:v>
                </c:pt>
                <c:pt idx="55">
                  <c:v>1060.5450000000001</c:v>
                </c:pt>
                <c:pt idx="56">
                  <c:v>1060.5450000000001</c:v>
                </c:pt>
                <c:pt idx="57">
                  <c:v>1060.5450000000001</c:v>
                </c:pt>
                <c:pt idx="58">
                  <c:v>1060.5450000000001</c:v>
                </c:pt>
                <c:pt idx="59">
                  <c:v>1060.5450000000001</c:v>
                </c:pt>
                <c:pt idx="60">
                  <c:v>1060.5450000000001</c:v>
                </c:pt>
                <c:pt idx="61">
                  <c:v>1060.5450000000001</c:v>
                </c:pt>
                <c:pt idx="62">
                  <c:v>1060.5450000000001</c:v>
                </c:pt>
                <c:pt idx="63">
                  <c:v>1060.5450000000001</c:v>
                </c:pt>
                <c:pt idx="64">
                  <c:v>1060.5450000000001</c:v>
                </c:pt>
                <c:pt idx="65">
                  <c:v>1060.5450000000001</c:v>
                </c:pt>
                <c:pt idx="66">
                  <c:v>1060.5450000000001</c:v>
                </c:pt>
                <c:pt idx="67">
                  <c:v>1060.5450000000001</c:v>
                </c:pt>
                <c:pt idx="68">
                  <c:v>1060.5450000000001</c:v>
                </c:pt>
                <c:pt idx="69">
                  <c:v>1060.5450000000001</c:v>
                </c:pt>
                <c:pt idx="70">
                  <c:v>1060.5450000000001</c:v>
                </c:pt>
                <c:pt idx="71">
                  <c:v>1060.5450000000001</c:v>
                </c:pt>
                <c:pt idx="72">
                  <c:v>1060.5450000000001</c:v>
                </c:pt>
                <c:pt idx="73">
                  <c:v>1060.5450000000001</c:v>
                </c:pt>
                <c:pt idx="74">
                  <c:v>1060.5450000000001</c:v>
                </c:pt>
                <c:pt idx="75">
                  <c:v>1060.5450000000001</c:v>
                </c:pt>
                <c:pt idx="76">
                  <c:v>1060.5450000000001</c:v>
                </c:pt>
                <c:pt idx="77">
                  <c:v>1060.5450000000001</c:v>
                </c:pt>
                <c:pt idx="78">
                  <c:v>1060.5450000000001</c:v>
                </c:pt>
                <c:pt idx="79">
                  <c:v>1060.5450000000001</c:v>
                </c:pt>
                <c:pt idx="80">
                  <c:v>1060.5450000000001</c:v>
                </c:pt>
                <c:pt idx="81">
                  <c:v>1060.5450000000001</c:v>
                </c:pt>
                <c:pt idx="82">
                  <c:v>1060.5450000000001</c:v>
                </c:pt>
                <c:pt idx="83">
                  <c:v>1060.5450000000001</c:v>
                </c:pt>
                <c:pt idx="84">
                  <c:v>1060.5450000000001</c:v>
                </c:pt>
                <c:pt idx="85">
                  <c:v>1060.5450000000001</c:v>
                </c:pt>
                <c:pt idx="86">
                  <c:v>1060.5450000000001</c:v>
                </c:pt>
                <c:pt idx="87">
                  <c:v>1060.5450000000001</c:v>
                </c:pt>
                <c:pt idx="88">
                  <c:v>1060.5450000000001</c:v>
                </c:pt>
                <c:pt idx="89">
                  <c:v>1060.5450000000001</c:v>
                </c:pt>
                <c:pt idx="90">
                  <c:v>1060.5450000000001</c:v>
                </c:pt>
                <c:pt idx="91">
                  <c:v>1060.5450000000001</c:v>
                </c:pt>
                <c:pt idx="92">
                  <c:v>1061.5809999999999</c:v>
                </c:pt>
                <c:pt idx="93">
                  <c:v>1061.5809999999999</c:v>
                </c:pt>
                <c:pt idx="94">
                  <c:v>1061.5809999999999</c:v>
                </c:pt>
                <c:pt idx="95">
                  <c:v>1061.5809999999999</c:v>
                </c:pt>
                <c:pt idx="96">
                  <c:v>1061.5809999999999</c:v>
                </c:pt>
                <c:pt idx="97">
                  <c:v>1061.5809999999999</c:v>
                </c:pt>
                <c:pt idx="98">
                  <c:v>1061.5809999999999</c:v>
                </c:pt>
                <c:pt idx="99">
                  <c:v>1061.5809999999999</c:v>
                </c:pt>
                <c:pt idx="100">
                  <c:v>1061.5809999999999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5C2-4651-AC10-B25A6149DC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304687"/>
        <c:axId val="1051281647"/>
      </c:scatterChart>
      <c:valAx>
        <c:axId val="1051304687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281647"/>
        <c:crosses val="autoZero"/>
        <c:crossBetween val="midCat"/>
      </c:valAx>
      <c:valAx>
        <c:axId val="1051281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304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'11'!$CE$4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'11'!$CA$6:$CA$106</c:f>
              <c:numCache>
                <c:formatCode>0.00</c:formatCode>
                <c:ptCount val="101"/>
                <c:pt idx="0">
                  <c:v>0</c:v>
                </c:pt>
                <c:pt idx="1">
                  <c:v>4.2958702306005528E-2</c:v>
                </c:pt>
                <c:pt idx="2">
                  <c:v>9.0213274842605273E-2</c:v>
                </c:pt>
                <c:pt idx="3">
                  <c:v>0.14219330463286184</c:v>
                </c:pt>
                <c:pt idx="4">
                  <c:v>0.19937133740214716</c:v>
                </c:pt>
                <c:pt idx="5">
                  <c:v>0.26226717344836109</c:v>
                </c:pt>
                <c:pt idx="6">
                  <c:v>0.3314525930992851</c:v>
                </c:pt>
                <c:pt idx="7">
                  <c:v>0.40755655471518742</c:v>
                </c:pt>
                <c:pt idx="8">
                  <c:v>0.49127091249271171</c:v>
                </c:pt>
                <c:pt idx="9">
                  <c:v>0.5833567060479885</c:v>
                </c:pt>
                <c:pt idx="10">
                  <c:v>0.68465107895879285</c:v>
                </c:pt>
                <c:pt idx="11">
                  <c:v>0.79607488916045577</c:v>
                </c:pt>
                <c:pt idx="12">
                  <c:v>0.91864108038253867</c:v>
                </c:pt>
                <c:pt idx="13">
                  <c:v>1.0534638907267981</c:v>
                </c:pt>
                <c:pt idx="14">
                  <c:v>1.20176898210542</c:v>
                </c:pt>
                <c:pt idx="15">
                  <c:v>1.3649045826219357</c:v>
                </c:pt>
                <c:pt idx="16">
                  <c:v>1.5443537431902299</c:v>
                </c:pt>
                <c:pt idx="17">
                  <c:v>1.741747819815195</c:v>
                </c:pt>
                <c:pt idx="18">
                  <c:v>1.9588813041026569</c:v>
                </c:pt>
                <c:pt idx="19">
                  <c:v>2.1977281368190229</c:v>
                </c:pt>
                <c:pt idx="20">
                  <c:v>2.4604596528069305</c:v>
                </c:pt>
                <c:pt idx="21">
                  <c:v>2.7494643203935025</c:v>
                </c:pt>
                <c:pt idx="22">
                  <c:v>3.0673694547389534</c:v>
                </c:pt>
                <c:pt idx="23">
                  <c:v>3.4170651025204704</c:v>
                </c:pt>
                <c:pt idx="24">
                  <c:v>3.8017303150778261</c:v>
                </c:pt>
                <c:pt idx="25">
                  <c:v>4.2248620488915503</c:v>
                </c:pt>
                <c:pt idx="26">
                  <c:v>4.6903069560866477</c:v>
                </c:pt>
                <c:pt idx="27">
                  <c:v>5.2022963540003042</c:v>
                </c:pt>
                <c:pt idx="28">
                  <c:v>5.7654846917065932</c:v>
                </c:pt>
                <c:pt idx="29">
                  <c:v>6.3849918631835116</c:v>
                </c:pt>
                <c:pt idx="30">
                  <c:v>7.0664497518062204</c:v>
                </c:pt>
                <c:pt idx="31">
                  <c:v>7.81605342929437</c:v>
                </c:pt>
                <c:pt idx="32">
                  <c:v>8.6406174745291136</c:v>
                </c:pt>
                <c:pt idx="33">
                  <c:v>9.5476379242876508</c:v>
                </c:pt>
                <c:pt idx="34">
                  <c:v>10.54536041902109</c:v>
                </c:pt>
                <c:pt idx="35">
                  <c:v>11.642855163231678</c:v>
                </c:pt>
                <c:pt idx="36">
                  <c:v>12.850099381860472</c:v>
                </c:pt>
                <c:pt idx="37">
                  <c:v>14.178068022352777</c:v>
                </c:pt>
                <c:pt idx="38">
                  <c:v>15.638833526893679</c:v>
                </c:pt>
                <c:pt idx="39">
                  <c:v>17.245675581888356</c:v>
                </c:pt>
                <c:pt idx="40">
                  <c:v>19.013201842383452</c:v>
                </c:pt>
                <c:pt idx="41">
                  <c:v>20.957480728927422</c:v>
                </c:pt>
                <c:pt idx="42">
                  <c:v>23.09618750412579</c:v>
                </c:pt>
                <c:pt idx="43">
                  <c:v>25.448764956843991</c:v>
                </c:pt>
                <c:pt idx="44">
                  <c:v>28.036600154834336</c:v>
                </c:pt>
                <c:pt idx="45">
                  <c:v>30.883218872626561</c:v>
                </c:pt>
                <c:pt idx="46">
                  <c:v>34.014499462189775</c:v>
                </c:pt>
                <c:pt idx="47">
                  <c:v>37.458908110724515</c:v>
                </c:pt>
                <c:pt idx="48">
                  <c:v>41.247757624090546</c:v>
                </c:pt>
                <c:pt idx="49">
                  <c:v>45.41549208881537</c:v>
                </c:pt>
                <c:pt idx="50">
                  <c:v>50</c:v>
                </c:pt>
                <c:pt idx="51">
                  <c:v>50.042958702309427</c:v>
                </c:pt>
                <c:pt idx="52">
                  <c:v>50.090213274837119</c:v>
                </c:pt>
                <c:pt idx="53">
                  <c:v>50.14219330462393</c:v>
                </c:pt>
                <c:pt idx="54">
                  <c:v>50.199371337395746</c:v>
                </c:pt>
                <c:pt idx="55">
                  <c:v>50.262267173454255</c:v>
                </c:pt>
                <c:pt idx="56">
                  <c:v>50.331452593099598</c:v>
                </c:pt>
                <c:pt idx="57">
                  <c:v>50.407556554712649</c:v>
                </c:pt>
                <c:pt idx="58">
                  <c:v>50.491270912490172</c:v>
                </c:pt>
                <c:pt idx="59">
                  <c:v>50.583356706054957</c:v>
                </c:pt>
                <c:pt idx="60">
                  <c:v>50.684651078947702</c:v>
                </c:pt>
                <c:pt idx="61">
                  <c:v>50.796074889155065</c:v>
                </c:pt>
                <c:pt idx="62">
                  <c:v>50.918641080373661</c:v>
                </c:pt>
                <c:pt idx="63">
                  <c:v>51.053463890726803</c:v>
                </c:pt>
                <c:pt idx="64">
                  <c:v>51.20176898211524</c:v>
                </c:pt>
                <c:pt idx="65">
                  <c:v>51.3649045826362</c:v>
                </c:pt>
                <c:pt idx="66">
                  <c:v>51.544353743187067</c:v>
                </c:pt>
                <c:pt idx="67">
                  <c:v>51.741747819827872</c:v>
                </c:pt>
                <c:pt idx="68">
                  <c:v>51.958881304091562</c:v>
                </c:pt>
                <c:pt idx="69">
                  <c:v>52.197728136803818</c:v>
                </c:pt>
                <c:pt idx="70">
                  <c:v>52.460459652793624</c:v>
                </c:pt>
                <c:pt idx="71">
                  <c:v>52.749464320385577</c:v>
                </c:pt>
                <c:pt idx="72">
                  <c:v>53.067369454743073</c:v>
                </c:pt>
                <c:pt idx="73">
                  <c:v>53.417065102510961</c:v>
                </c:pt>
                <c:pt idx="74">
                  <c:v>53.801730315074657</c:v>
                </c:pt>
                <c:pt idx="75">
                  <c:v>54.224862048888383</c:v>
                </c:pt>
                <c:pt idx="76">
                  <c:v>54.690306956073968</c:v>
                </c:pt>
                <c:pt idx="77">
                  <c:v>55.202296354000303</c:v>
                </c:pt>
                <c:pt idx="78">
                  <c:v>55.765484691706597</c:v>
                </c:pt>
                <c:pt idx="79">
                  <c:v>56.384991863196184</c:v>
                </c:pt>
                <c:pt idx="80">
                  <c:v>57.066449751818894</c:v>
                </c:pt>
                <c:pt idx="81">
                  <c:v>57.816053429284864</c:v>
                </c:pt>
                <c:pt idx="82">
                  <c:v>58.640617474522777</c:v>
                </c:pt>
                <c:pt idx="83">
                  <c:v>59.547637924303494</c:v>
                </c:pt>
                <c:pt idx="84">
                  <c:v>60.545360419011587</c:v>
                </c:pt>
                <c:pt idx="85">
                  <c:v>61.642855163225342</c:v>
                </c:pt>
                <c:pt idx="86">
                  <c:v>62.850099381860474</c:v>
                </c:pt>
                <c:pt idx="87">
                  <c:v>64.178068022346437</c:v>
                </c:pt>
                <c:pt idx="88">
                  <c:v>65.63883352688417</c:v>
                </c:pt>
                <c:pt idx="89">
                  <c:v>67.245675581888364</c:v>
                </c:pt>
                <c:pt idx="90">
                  <c:v>69.013201842377114</c:v>
                </c:pt>
                <c:pt idx="91">
                  <c:v>70.957480728921084</c:v>
                </c:pt>
                <c:pt idx="92">
                  <c:v>73.096187504119456</c:v>
                </c:pt>
                <c:pt idx="93">
                  <c:v>75.448764956840819</c:v>
                </c:pt>
                <c:pt idx="94">
                  <c:v>78.036600154827994</c:v>
                </c:pt>
                <c:pt idx="95">
                  <c:v>80.883218872632895</c:v>
                </c:pt>
                <c:pt idx="96">
                  <c:v>84.014499462189775</c:v>
                </c:pt>
                <c:pt idx="97">
                  <c:v>87.458908110724508</c:v>
                </c:pt>
                <c:pt idx="98">
                  <c:v>91.247757624090553</c:v>
                </c:pt>
                <c:pt idx="99">
                  <c:v>95.415492088815384</c:v>
                </c:pt>
                <c:pt idx="100">
                  <c:v>100</c:v>
                </c:pt>
              </c:numCache>
            </c:numRef>
          </c:xVal>
          <c:yVal>
            <c:numRef>
              <c:f>'11'!$CE$6:$CE$106</c:f>
              <c:numCache>
                <c:formatCode>0</c:formatCode>
                <c:ptCount val="101"/>
                <c:pt idx="0">
                  <c:v>1026.2829119999999</c:v>
                </c:pt>
                <c:pt idx="1">
                  <c:v>1026.25684</c:v>
                </c:pt>
                <c:pt idx="2">
                  <c:v>1026.2034719999999</c:v>
                </c:pt>
                <c:pt idx="3">
                  <c:v>1026.131185</c:v>
                </c:pt>
                <c:pt idx="4">
                  <c:v>1026.0302610000001</c:v>
                </c:pt>
                <c:pt idx="5">
                  <c:v>1025.986956</c:v>
                </c:pt>
                <c:pt idx="6">
                  <c:v>1025.986459</c:v>
                </c:pt>
                <c:pt idx="7">
                  <c:v>1025.985901</c:v>
                </c:pt>
                <c:pt idx="8">
                  <c:v>1025.9852880000001</c:v>
                </c:pt>
                <c:pt idx="9">
                  <c:v>1025.984612</c:v>
                </c:pt>
                <c:pt idx="10">
                  <c:v>1025.983874</c:v>
                </c:pt>
                <c:pt idx="11">
                  <c:v>1025.983078</c:v>
                </c:pt>
                <c:pt idx="12">
                  <c:v>1025.9822300000001</c:v>
                </c:pt>
                <c:pt idx="13">
                  <c:v>1025.9813349999999</c:v>
                </c:pt>
                <c:pt idx="14">
                  <c:v>1025.980395</c:v>
                </c:pt>
                <c:pt idx="15">
                  <c:v>1025.9793990000001</c:v>
                </c:pt>
                <c:pt idx="16">
                  <c:v>1025.9783420000001</c:v>
                </c:pt>
                <c:pt idx="17">
                  <c:v>1025.9772350000001</c:v>
                </c:pt>
                <c:pt idx="18">
                  <c:v>1025.976091</c:v>
                </c:pt>
                <c:pt idx="19">
                  <c:v>1025.974917</c:v>
                </c:pt>
                <c:pt idx="20">
                  <c:v>1025.9737210000001</c:v>
                </c:pt>
                <c:pt idx="21">
                  <c:v>1025.972483</c:v>
                </c:pt>
                <c:pt idx="22">
                  <c:v>1025.9712079999999</c:v>
                </c:pt>
                <c:pt idx="23">
                  <c:v>1025.969902</c:v>
                </c:pt>
                <c:pt idx="24">
                  <c:v>1025.968568</c:v>
                </c:pt>
                <c:pt idx="25">
                  <c:v>1025.9672069999999</c:v>
                </c:pt>
                <c:pt idx="26">
                  <c:v>1025.9658159999999</c:v>
                </c:pt>
                <c:pt idx="27">
                  <c:v>1025.964373</c:v>
                </c:pt>
                <c:pt idx="28">
                  <c:v>1025.9628769999999</c:v>
                </c:pt>
                <c:pt idx="29">
                  <c:v>1025.9612509999999</c:v>
                </c:pt>
                <c:pt idx="30">
                  <c:v>1025.959507</c:v>
                </c:pt>
                <c:pt idx="31">
                  <c:v>1025.957682</c:v>
                </c:pt>
                <c:pt idx="32">
                  <c:v>1025.955784</c:v>
                </c:pt>
                <c:pt idx="33">
                  <c:v>1025.9538150000001</c:v>
                </c:pt>
                <c:pt idx="34">
                  <c:v>1025.9517780000001</c:v>
                </c:pt>
                <c:pt idx="35">
                  <c:v>1025.9496750000001</c:v>
                </c:pt>
                <c:pt idx="36">
                  <c:v>1025.947506</c:v>
                </c:pt>
                <c:pt idx="37">
                  <c:v>1025.9452739999999</c:v>
                </c:pt>
                <c:pt idx="38">
                  <c:v>1025.9429789999999</c:v>
                </c:pt>
                <c:pt idx="39">
                  <c:v>1025.940623</c:v>
                </c:pt>
                <c:pt idx="40">
                  <c:v>1025.9382089999999</c:v>
                </c:pt>
                <c:pt idx="41">
                  <c:v>1025.935739</c:v>
                </c:pt>
                <c:pt idx="42">
                  <c:v>1025.933215</c:v>
                </c:pt>
                <c:pt idx="43">
                  <c:v>1025.9306409999999</c:v>
                </c:pt>
                <c:pt idx="44">
                  <c:v>1025.928015</c:v>
                </c:pt>
                <c:pt idx="45">
                  <c:v>1025.9253349999999</c:v>
                </c:pt>
                <c:pt idx="46">
                  <c:v>1025.9225839999999</c:v>
                </c:pt>
                <c:pt idx="47">
                  <c:v>1025.9197300000001</c:v>
                </c:pt>
                <c:pt idx="48">
                  <c:v>1025.9166849999999</c:v>
                </c:pt>
                <c:pt idx="49">
                  <c:v>1025.9131640000001</c:v>
                </c:pt>
                <c:pt idx="50">
                  <c:v>1025.9090000000001</c:v>
                </c:pt>
                <c:pt idx="51">
                  <c:v>1025.9090000000001</c:v>
                </c:pt>
                <c:pt idx="52">
                  <c:v>1025.9090000000001</c:v>
                </c:pt>
                <c:pt idx="53">
                  <c:v>1025.9090000000001</c:v>
                </c:pt>
                <c:pt idx="54">
                  <c:v>1025.9090000000001</c:v>
                </c:pt>
                <c:pt idx="55">
                  <c:v>1025.91121</c:v>
                </c:pt>
                <c:pt idx="56">
                  <c:v>1025.9131540000001</c:v>
                </c:pt>
                <c:pt idx="57">
                  <c:v>1025.915197</c:v>
                </c:pt>
                <c:pt idx="58">
                  <c:v>1025.9173699999999</c:v>
                </c:pt>
                <c:pt idx="59">
                  <c:v>1025.91966</c:v>
                </c:pt>
                <c:pt idx="60">
                  <c:v>1025.922045</c:v>
                </c:pt>
                <c:pt idx="61">
                  <c:v>1025.924497</c:v>
                </c:pt>
                <c:pt idx="62">
                  <c:v>1025.926991</c:v>
                </c:pt>
                <c:pt idx="63">
                  <c:v>1025.9295050000001</c:v>
                </c:pt>
                <c:pt idx="64">
                  <c:v>1025.932018</c:v>
                </c:pt>
                <c:pt idx="65">
                  <c:v>1025.934514</c:v>
                </c:pt>
                <c:pt idx="66">
                  <c:v>1025.9369799999999</c:v>
                </c:pt>
                <c:pt idx="67">
                  <c:v>1025.9394070000001</c:v>
                </c:pt>
                <c:pt idx="68">
                  <c:v>1025.9417880000001</c:v>
                </c:pt>
                <c:pt idx="69">
                  <c:v>1025.944121</c:v>
                </c:pt>
                <c:pt idx="70">
                  <c:v>1025.946404</c:v>
                </c:pt>
                <c:pt idx="71">
                  <c:v>1025.9486380000001</c:v>
                </c:pt>
                <c:pt idx="72">
                  <c:v>1025.9508249999999</c:v>
                </c:pt>
                <c:pt idx="73">
                  <c:v>1025.9529669999999</c:v>
                </c:pt>
                <c:pt idx="74">
                  <c:v>1025.955068</c:v>
                </c:pt>
                <c:pt idx="75">
                  <c:v>1025.9571330000001</c:v>
                </c:pt>
                <c:pt idx="76">
                  <c:v>1025.959169</c:v>
                </c:pt>
                <c:pt idx="77">
                  <c:v>1025.9611809999999</c:v>
                </c:pt>
                <c:pt idx="78">
                  <c:v>1025.963115</c:v>
                </c:pt>
                <c:pt idx="79">
                  <c:v>1025.964948</c:v>
                </c:pt>
                <c:pt idx="80">
                  <c:v>1025.966752</c:v>
                </c:pt>
                <c:pt idx="81">
                  <c:v>1025.9685460000001</c:v>
                </c:pt>
                <c:pt idx="82">
                  <c:v>1025.970339</c:v>
                </c:pt>
                <c:pt idx="83">
                  <c:v>1025.9720809999999</c:v>
                </c:pt>
                <c:pt idx="84">
                  <c:v>1025.973765</c:v>
                </c:pt>
                <c:pt idx="85">
                  <c:v>1025.9754290000001</c:v>
                </c:pt>
                <c:pt idx="86">
                  <c:v>1025.9770619999999</c:v>
                </c:pt>
                <c:pt idx="87">
                  <c:v>1025.97867</c:v>
                </c:pt>
                <c:pt idx="88">
                  <c:v>1025.9802279999999</c:v>
                </c:pt>
                <c:pt idx="89">
                  <c:v>1025.9816519999999</c:v>
                </c:pt>
                <c:pt idx="90">
                  <c:v>1025.9829480000001</c:v>
                </c:pt>
                <c:pt idx="91">
                  <c:v>1025.9841039999999</c:v>
                </c:pt>
                <c:pt idx="92">
                  <c:v>1025.98549</c:v>
                </c:pt>
                <c:pt idx="93">
                  <c:v>1026.14339</c:v>
                </c:pt>
                <c:pt idx="94">
                  <c:v>1026.234897</c:v>
                </c:pt>
                <c:pt idx="95">
                  <c:v>1026.2641510000001</c:v>
                </c:pt>
                <c:pt idx="96">
                  <c:v>1026.275333</c:v>
                </c:pt>
                <c:pt idx="97">
                  <c:v>1026.279857</c:v>
                </c:pt>
                <c:pt idx="98">
                  <c:v>1026.2817070000001</c:v>
                </c:pt>
                <c:pt idx="99">
                  <c:v>1026.282453</c:v>
                </c:pt>
                <c:pt idx="100">
                  <c:v>1026.282745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C2E-47D3-8D51-AD3E945E7B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304687"/>
        <c:axId val="1051281647"/>
      </c:scatterChart>
      <c:valAx>
        <c:axId val="1051304687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281647"/>
        <c:crosses val="autoZero"/>
        <c:crossBetween val="midCat"/>
      </c:valAx>
      <c:valAx>
        <c:axId val="1051281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304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'11'!$CF$4</c:f>
              <c:strCache>
                <c:ptCount val="1"/>
                <c:pt idx="0">
                  <c:v>4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'11'!$CA$6:$CA$106</c:f>
              <c:numCache>
                <c:formatCode>0.00</c:formatCode>
                <c:ptCount val="101"/>
                <c:pt idx="0">
                  <c:v>0</c:v>
                </c:pt>
                <c:pt idx="1">
                  <c:v>4.2958702306005528E-2</c:v>
                </c:pt>
                <c:pt idx="2">
                  <c:v>9.0213274842605273E-2</c:v>
                </c:pt>
                <c:pt idx="3">
                  <c:v>0.14219330463286184</c:v>
                </c:pt>
                <c:pt idx="4">
                  <c:v>0.19937133740214716</c:v>
                </c:pt>
                <c:pt idx="5">
                  <c:v>0.26226717344836109</c:v>
                </c:pt>
                <c:pt idx="6">
                  <c:v>0.3314525930992851</c:v>
                </c:pt>
                <c:pt idx="7">
                  <c:v>0.40755655471518742</c:v>
                </c:pt>
                <c:pt idx="8">
                  <c:v>0.49127091249271171</c:v>
                </c:pt>
                <c:pt idx="9">
                  <c:v>0.5833567060479885</c:v>
                </c:pt>
                <c:pt idx="10">
                  <c:v>0.68465107895879285</c:v>
                </c:pt>
                <c:pt idx="11">
                  <c:v>0.79607488916045577</c:v>
                </c:pt>
                <c:pt idx="12">
                  <c:v>0.91864108038253867</c:v>
                </c:pt>
                <c:pt idx="13">
                  <c:v>1.0534638907267981</c:v>
                </c:pt>
                <c:pt idx="14">
                  <c:v>1.20176898210542</c:v>
                </c:pt>
                <c:pt idx="15">
                  <c:v>1.3649045826219357</c:v>
                </c:pt>
                <c:pt idx="16">
                  <c:v>1.5443537431902299</c:v>
                </c:pt>
                <c:pt idx="17">
                  <c:v>1.741747819815195</c:v>
                </c:pt>
                <c:pt idx="18">
                  <c:v>1.9588813041026569</c:v>
                </c:pt>
                <c:pt idx="19">
                  <c:v>2.1977281368190229</c:v>
                </c:pt>
                <c:pt idx="20">
                  <c:v>2.4604596528069305</c:v>
                </c:pt>
                <c:pt idx="21">
                  <c:v>2.7494643203935025</c:v>
                </c:pt>
                <c:pt idx="22">
                  <c:v>3.0673694547389534</c:v>
                </c:pt>
                <c:pt idx="23">
                  <c:v>3.4170651025204704</c:v>
                </c:pt>
                <c:pt idx="24">
                  <c:v>3.8017303150778261</c:v>
                </c:pt>
                <c:pt idx="25">
                  <c:v>4.2248620488915503</c:v>
                </c:pt>
                <c:pt idx="26">
                  <c:v>4.6903069560866477</c:v>
                </c:pt>
                <c:pt idx="27">
                  <c:v>5.2022963540003042</c:v>
                </c:pt>
                <c:pt idx="28">
                  <c:v>5.7654846917065932</c:v>
                </c:pt>
                <c:pt idx="29">
                  <c:v>6.3849918631835116</c:v>
                </c:pt>
                <c:pt idx="30">
                  <c:v>7.0664497518062204</c:v>
                </c:pt>
                <c:pt idx="31">
                  <c:v>7.81605342929437</c:v>
                </c:pt>
                <c:pt idx="32">
                  <c:v>8.6406174745291136</c:v>
                </c:pt>
                <c:pt idx="33">
                  <c:v>9.5476379242876508</c:v>
                </c:pt>
                <c:pt idx="34">
                  <c:v>10.54536041902109</c:v>
                </c:pt>
                <c:pt idx="35">
                  <c:v>11.642855163231678</c:v>
                </c:pt>
                <c:pt idx="36">
                  <c:v>12.850099381860472</c:v>
                </c:pt>
                <c:pt idx="37">
                  <c:v>14.178068022352777</c:v>
                </c:pt>
                <c:pt idx="38">
                  <c:v>15.638833526893679</c:v>
                </c:pt>
                <c:pt idx="39">
                  <c:v>17.245675581888356</c:v>
                </c:pt>
                <c:pt idx="40">
                  <c:v>19.013201842383452</c:v>
                </c:pt>
                <c:pt idx="41">
                  <c:v>20.957480728927422</c:v>
                </c:pt>
                <c:pt idx="42">
                  <c:v>23.09618750412579</c:v>
                </c:pt>
                <c:pt idx="43">
                  <c:v>25.448764956843991</c:v>
                </c:pt>
                <c:pt idx="44">
                  <c:v>28.036600154834336</c:v>
                </c:pt>
                <c:pt idx="45">
                  <c:v>30.883218872626561</c:v>
                </c:pt>
                <c:pt idx="46">
                  <c:v>34.014499462189775</c:v>
                </c:pt>
                <c:pt idx="47">
                  <c:v>37.458908110724515</c:v>
                </c:pt>
                <c:pt idx="48">
                  <c:v>41.247757624090546</c:v>
                </c:pt>
                <c:pt idx="49">
                  <c:v>45.41549208881537</c:v>
                </c:pt>
                <c:pt idx="50">
                  <c:v>50</c:v>
                </c:pt>
                <c:pt idx="51">
                  <c:v>50.042958702309427</c:v>
                </c:pt>
                <c:pt idx="52">
                  <c:v>50.090213274837119</c:v>
                </c:pt>
                <c:pt idx="53">
                  <c:v>50.14219330462393</c:v>
                </c:pt>
                <c:pt idx="54">
                  <c:v>50.199371337395746</c:v>
                </c:pt>
                <c:pt idx="55">
                  <c:v>50.262267173454255</c:v>
                </c:pt>
                <c:pt idx="56">
                  <c:v>50.331452593099598</c:v>
                </c:pt>
                <c:pt idx="57">
                  <c:v>50.407556554712649</c:v>
                </c:pt>
                <c:pt idx="58">
                  <c:v>50.491270912490172</c:v>
                </c:pt>
                <c:pt idx="59">
                  <c:v>50.583356706054957</c:v>
                </c:pt>
                <c:pt idx="60">
                  <c:v>50.684651078947702</c:v>
                </c:pt>
                <c:pt idx="61">
                  <c:v>50.796074889155065</c:v>
                </c:pt>
                <c:pt idx="62">
                  <c:v>50.918641080373661</c:v>
                </c:pt>
                <c:pt idx="63">
                  <c:v>51.053463890726803</c:v>
                </c:pt>
                <c:pt idx="64">
                  <c:v>51.20176898211524</c:v>
                </c:pt>
                <c:pt idx="65">
                  <c:v>51.3649045826362</c:v>
                </c:pt>
                <c:pt idx="66">
                  <c:v>51.544353743187067</c:v>
                </c:pt>
                <c:pt idx="67">
                  <c:v>51.741747819827872</c:v>
                </c:pt>
                <c:pt idx="68">
                  <c:v>51.958881304091562</c:v>
                </c:pt>
                <c:pt idx="69">
                  <c:v>52.197728136803818</c:v>
                </c:pt>
                <c:pt idx="70">
                  <c:v>52.460459652793624</c:v>
                </c:pt>
                <c:pt idx="71">
                  <c:v>52.749464320385577</c:v>
                </c:pt>
                <c:pt idx="72">
                  <c:v>53.067369454743073</c:v>
                </c:pt>
                <c:pt idx="73">
                  <c:v>53.417065102510961</c:v>
                </c:pt>
                <c:pt idx="74">
                  <c:v>53.801730315074657</c:v>
                </c:pt>
                <c:pt idx="75">
                  <c:v>54.224862048888383</c:v>
                </c:pt>
                <c:pt idx="76">
                  <c:v>54.690306956073968</c:v>
                </c:pt>
                <c:pt idx="77">
                  <c:v>55.202296354000303</c:v>
                </c:pt>
                <c:pt idx="78">
                  <c:v>55.765484691706597</c:v>
                </c:pt>
                <c:pt idx="79">
                  <c:v>56.384991863196184</c:v>
                </c:pt>
                <c:pt idx="80">
                  <c:v>57.066449751818894</c:v>
                </c:pt>
                <c:pt idx="81">
                  <c:v>57.816053429284864</c:v>
                </c:pt>
                <c:pt idx="82">
                  <c:v>58.640617474522777</c:v>
                </c:pt>
                <c:pt idx="83">
                  <c:v>59.547637924303494</c:v>
                </c:pt>
                <c:pt idx="84">
                  <c:v>60.545360419011587</c:v>
                </c:pt>
                <c:pt idx="85">
                  <c:v>61.642855163225342</c:v>
                </c:pt>
                <c:pt idx="86">
                  <c:v>62.850099381860474</c:v>
                </c:pt>
                <c:pt idx="87">
                  <c:v>64.178068022346437</c:v>
                </c:pt>
                <c:pt idx="88">
                  <c:v>65.63883352688417</c:v>
                </c:pt>
                <c:pt idx="89">
                  <c:v>67.245675581888364</c:v>
                </c:pt>
                <c:pt idx="90">
                  <c:v>69.013201842377114</c:v>
                </c:pt>
                <c:pt idx="91">
                  <c:v>70.957480728921084</c:v>
                </c:pt>
                <c:pt idx="92">
                  <c:v>73.096187504119456</c:v>
                </c:pt>
                <c:pt idx="93">
                  <c:v>75.448764956840819</c:v>
                </c:pt>
                <c:pt idx="94">
                  <c:v>78.036600154827994</c:v>
                </c:pt>
                <c:pt idx="95">
                  <c:v>80.883218872632895</c:v>
                </c:pt>
                <c:pt idx="96">
                  <c:v>84.014499462189775</c:v>
                </c:pt>
                <c:pt idx="97">
                  <c:v>87.458908110724508</c:v>
                </c:pt>
                <c:pt idx="98">
                  <c:v>91.247757624090553</c:v>
                </c:pt>
                <c:pt idx="99">
                  <c:v>95.415492088815384</c:v>
                </c:pt>
                <c:pt idx="100">
                  <c:v>100</c:v>
                </c:pt>
              </c:numCache>
            </c:numRef>
          </c:xVal>
          <c:yVal>
            <c:numRef>
              <c:f>'11'!$CF$6:$CF$106</c:f>
              <c:numCache>
                <c:formatCode>0</c:formatCode>
                <c:ptCount val="101"/>
                <c:pt idx="0">
                  <c:v>993.31165269999997</c:v>
                </c:pt>
                <c:pt idx="1">
                  <c:v>993.30937219999998</c:v>
                </c:pt>
                <c:pt idx="2">
                  <c:v>993.30471910000006</c:v>
                </c:pt>
                <c:pt idx="3">
                  <c:v>993.29866400000003</c:v>
                </c:pt>
                <c:pt idx="4">
                  <c:v>993.29151119999995</c:v>
                </c:pt>
                <c:pt idx="5">
                  <c:v>993.28665860000001</c:v>
                </c:pt>
                <c:pt idx="6">
                  <c:v>993.28251739999996</c:v>
                </c:pt>
                <c:pt idx="7">
                  <c:v>993.27770020000003</c:v>
                </c:pt>
                <c:pt idx="8">
                  <c:v>993.27223579999998</c:v>
                </c:pt>
                <c:pt idx="9">
                  <c:v>993.26609689999998</c:v>
                </c:pt>
                <c:pt idx="10">
                  <c:v>993.25933020000002</c:v>
                </c:pt>
                <c:pt idx="11">
                  <c:v>993.25201630000004</c:v>
                </c:pt>
                <c:pt idx="12">
                  <c:v>993.24423230000002</c:v>
                </c:pt>
                <c:pt idx="13">
                  <c:v>993.23604439999997</c:v>
                </c:pt>
                <c:pt idx="14">
                  <c:v>993.22752290000005</c:v>
                </c:pt>
                <c:pt idx="15">
                  <c:v>993.21866120000004</c:v>
                </c:pt>
                <c:pt idx="16">
                  <c:v>993.20937719999995</c:v>
                </c:pt>
                <c:pt idx="17">
                  <c:v>993.19975529999999</c:v>
                </c:pt>
                <c:pt idx="18">
                  <c:v>993.18990810000003</c:v>
                </c:pt>
                <c:pt idx="19">
                  <c:v>993.17990569999995</c:v>
                </c:pt>
                <c:pt idx="20">
                  <c:v>993.16977159999999</c:v>
                </c:pt>
                <c:pt idx="21">
                  <c:v>993.15938129999995</c:v>
                </c:pt>
                <c:pt idx="22">
                  <c:v>993.14880540000001</c:v>
                </c:pt>
                <c:pt idx="23">
                  <c:v>993.13809140000001</c:v>
                </c:pt>
                <c:pt idx="24">
                  <c:v>993.12727110000003</c:v>
                </c:pt>
                <c:pt idx="25">
                  <c:v>993.11635509999996</c:v>
                </c:pt>
                <c:pt idx="26">
                  <c:v>993.10534070000006</c:v>
                </c:pt>
                <c:pt idx="27">
                  <c:v>993.09409219999998</c:v>
                </c:pt>
                <c:pt idx="28">
                  <c:v>993.08259969999995</c:v>
                </c:pt>
                <c:pt idx="29">
                  <c:v>993.07072049999999</c:v>
                </c:pt>
                <c:pt idx="30">
                  <c:v>993.05847859999994</c:v>
                </c:pt>
                <c:pt idx="31">
                  <c:v>993.04595819999997</c:v>
                </c:pt>
                <c:pt idx="32">
                  <c:v>993.03320129999997</c:v>
                </c:pt>
                <c:pt idx="33">
                  <c:v>993.0202468</c:v>
                </c:pt>
                <c:pt idx="34">
                  <c:v>993.00714200000004</c:v>
                </c:pt>
                <c:pt idx="35">
                  <c:v>992.99391849999995</c:v>
                </c:pt>
                <c:pt idx="36">
                  <c:v>992.98064720000002</c:v>
                </c:pt>
                <c:pt idx="37">
                  <c:v>992.96738440000001</c:v>
                </c:pt>
                <c:pt idx="38">
                  <c:v>992.95418619999998</c:v>
                </c:pt>
                <c:pt idx="39">
                  <c:v>992.9411192</c:v>
                </c:pt>
                <c:pt idx="40">
                  <c:v>992.92825860000005</c:v>
                </c:pt>
                <c:pt idx="41">
                  <c:v>992.91568710000001</c:v>
                </c:pt>
                <c:pt idx="42">
                  <c:v>992.90349300000003</c:v>
                </c:pt>
                <c:pt idx="43">
                  <c:v>992.89176840000005</c:v>
                </c:pt>
                <c:pt idx="44">
                  <c:v>992.8806065</c:v>
                </c:pt>
                <c:pt idx="45">
                  <c:v>992.87009799999998</c:v>
                </c:pt>
                <c:pt idx="46">
                  <c:v>992.86032360000002</c:v>
                </c:pt>
                <c:pt idx="47">
                  <c:v>992.85135460000004</c:v>
                </c:pt>
                <c:pt idx="48">
                  <c:v>992.84324900000001</c:v>
                </c:pt>
                <c:pt idx="49">
                  <c:v>992.83604430000003</c:v>
                </c:pt>
                <c:pt idx="50">
                  <c:v>992.82975260000001</c:v>
                </c:pt>
                <c:pt idx="51">
                  <c:v>992.82992920000004</c:v>
                </c:pt>
                <c:pt idx="52">
                  <c:v>992.83063749999997</c:v>
                </c:pt>
                <c:pt idx="53">
                  <c:v>992.83214910000004</c:v>
                </c:pt>
                <c:pt idx="54">
                  <c:v>992.83466290000001</c:v>
                </c:pt>
                <c:pt idx="55">
                  <c:v>992.83829969999999</c:v>
                </c:pt>
                <c:pt idx="56">
                  <c:v>992.84310230000006</c:v>
                </c:pt>
                <c:pt idx="57">
                  <c:v>992.84906049999995</c:v>
                </c:pt>
                <c:pt idx="58">
                  <c:v>992.85612619999995</c:v>
                </c:pt>
                <c:pt idx="59">
                  <c:v>992.86422649999997</c:v>
                </c:pt>
                <c:pt idx="60">
                  <c:v>992.8732728</c:v>
                </c:pt>
                <c:pt idx="61">
                  <c:v>992.88316769999994</c:v>
                </c:pt>
                <c:pt idx="62">
                  <c:v>992.89380719999997</c:v>
                </c:pt>
                <c:pt idx="63">
                  <c:v>992.90509120000002</c:v>
                </c:pt>
                <c:pt idx="64">
                  <c:v>992.91692049999995</c:v>
                </c:pt>
                <c:pt idx="65">
                  <c:v>992.92920040000001</c:v>
                </c:pt>
                <c:pt idx="66">
                  <c:v>992.94184480000001</c:v>
                </c:pt>
                <c:pt idx="67">
                  <c:v>992.95477900000003</c:v>
                </c:pt>
                <c:pt idx="68">
                  <c:v>992.96794009999996</c:v>
                </c:pt>
                <c:pt idx="69">
                  <c:v>992.98127720000002</c:v>
                </c:pt>
                <c:pt idx="70">
                  <c:v>992.99474970000006</c:v>
                </c:pt>
                <c:pt idx="71">
                  <c:v>993.00832639999999</c:v>
                </c:pt>
                <c:pt idx="72">
                  <c:v>993.0219836</c:v>
                </c:pt>
                <c:pt idx="73">
                  <c:v>993.03570390000004</c:v>
                </c:pt>
                <c:pt idx="74">
                  <c:v>993.04945829999997</c:v>
                </c:pt>
                <c:pt idx="75">
                  <c:v>993.06326000000001</c:v>
                </c:pt>
                <c:pt idx="76">
                  <c:v>993.07711510000001</c:v>
                </c:pt>
                <c:pt idx="77">
                  <c:v>993.09101380000004</c:v>
                </c:pt>
                <c:pt idx="78">
                  <c:v>993.10488020000003</c:v>
                </c:pt>
                <c:pt idx="79">
                  <c:v>993.11862959999996</c:v>
                </c:pt>
                <c:pt idx="80">
                  <c:v>993.1323946</c:v>
                </c:pt>
                <c:pt idx="81">
                  <c:v>993.14624170000002</c:v>
                </c:pt>
                <c:pt idx="82">
                  <c:v>993.16015159999995</c:v>
                </c:pt>
                <c:pt idx="83">
                  <c:v>993.17387550000001</c:v>
                </c:pt>
                <c:pt idx="84">
                  <c:v>993.18736160000003</c:v>
                </c:pt>
                <c:pt idx="85">
                  <c:v>993.20081930000003</c:v>
                </c:pt>
                <c:pt idx="86">
                  <c:v>993.21395040000004</c:v>
                </c:pt>
                <c:pt idx="87">
                  <c:v>993.22696370000006</c:v>
                </c:pt>
                <c:pt idx="88">
                  <c:v>993.23976170000003</c:v>
                </c:pt>
                <c:pt idx="89">
                  <c:v>993.25197560000004</c:v>
                </c:pt>
                <c:pt idx="90">
                  <c:v>993.26329569999996</c:v>
                </c:pt>
                <c:pt idx="91">
                  <c:v>993.27340219999996</c:v>
                </c:pt>
                <c:pt idx="92">
                  <c:v>993.28303840000001</c:v>
                </c:pt>
                <c:pt idx="93">
                  <c:v>993.29818030000001</c:v>
                </c:pt>
                <c:pt idx="94">
                  <c:v>993.30660220000004</c:v>
                </c:pt>
                <c:pt idx="95">
                  <c:v>993.30961760000002</c:v>
                </c:pt>
                <c:pt idx="96">
                  <c:v>993.31081510000001</c:v>
                </c:pt>
                <c:pt idx="97">
                  <c:v>993.31131019999998</c:v>
                </c:pt>
                <c:pt idx="98">
                  <c:v>993.31151590000002</c:v>
                </c:pt>
                <c:pt idx="99">
                  <c:v>993.3116</c:v>
                </c:pt>
                <c:pt idx="100">
                  <c:v>993.31163330000004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46F-465C-A7F4-419A58EDF4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304687"/>
        <c:axId val="1051281647"/>
      </c:scatterChart>
      <c:valAx>
        <c:axId val="1051304687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281647"/>
        <c:crosses val="autoZero"/>
        <c:crossBetween val="midCat"/>
      </c:valAx>
      <c:valAx>
        <c:axId val="1051281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304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'11'!$CC$4</c:f>
              <c:strCache>
                <c:ptCount val="1"/>
                <c:pt idx="0">
                  <c:v>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xVal>
            <c:numRef>
              <c:f>'11'!$CA$6:$CA$106</c:f>
              <c:numCache>
                <c:formatCode>0.00</c:formatCode>
                <c:ptCount val="101"/>
                <c:pt idx="0">
                  <c:v>0</c:v>
                </c:pt>
                <c:pt idx="1">
                  <c:v>4.2958702306005528E-2</c:v>
                </c:pt>
                <c:pt idx="2">
                  <c:v>9.0213274842605273E-2</c:v>
                </c:pt>
                <c:pt idx="3">
                  <c:v>0.14219330463286184</c:v>
                </c:pt>
                <c:pt idx="4">
                  <c:v>0.19937133740214716</c:v>
                </c:pt>
                <c:pt idx="5">
                  <c:v>0.26226717344836109</c:v>
                </c:pt>
                <c:pt idx="6">
                  <c:v>0.3314525930992851</c:v>
                </c:pt>
                <c:pt idx="7">
                  <c:v>0.40755655471518742</c:v>
                </c:pt>
                <c:pt idx="8">
                  <c:v>0.49127091249271171</c:v>
                </c:pt>
                <c:pt idx="9">
                  <c:v>0.5833567060479885</c:v>
                </c:pt>
                <c:pt idx="10">
                  <c:v>0.68465107895879285</c:v>
                </c:pt>
                <c:pt idx="11">
                  <c:v>0.79607488916045577</c:v>
                </c:pt>
                <c:pt idx="12">
                  <c:v>0.91864108038253867</c:v>
                </c:pt>
                <c:pt idx="13">
                  <c:v>1.0534638907267981</c:v>
                </c:pt>
                <c:pt idx="14">
                  <c:v>1.20176898210542</c:v>
                </c:pt>
                <c:pt idx="15">
                  <c:v>1.3649045826219357</c:v>
                </c:pt>
                <c:pt idx="16">
                  <c:v>1.5443537431902299</c:v>
                </c:pt>
                <c:pt idx="17">
                  <c:v>1.741747819815195</c:v>
                </c:pt>
                <c:pt idx="18">
                  <c:v>1.9588813041026569</c:v>
                </c:pt>
                <c:pt idx="19">
                  <c:v>2.1977281368190229</c:v>
                </c:pt>
                <c:pt idx="20">
                  <c:v>2.4604596528069305</c:v>
                </c:pt>
                <c:pt idx="21">
                  <c:v>2.7494643203935025</c:v>
                </c:pt>
                <c:pt idx="22">
                  <c:v>3.0673694547389534</c:v>
                </c:pt>
                <c:pt idx="23">
                  <c:v>3.4170651025204704</c:v>
                </c:pt>
                <c:pt idx="24">
                  <c:v>3.8017303150778261</c:v>
                </c:pt>
                <c:pt idx="25">
                  <c:v>4.2248620488915503</c:v>
                </c:pt>
                <c:pt idx="26">
                  <c:v>4.6903069560866477</c:v>
                </c:pt>
                <c:pt idx="27">
                  <c:v>5.2022963540003042</c:v>
                </c:pt>
                <c:pt idx="28">
                  <c:v>5.7654846917065932</c:v>
                </c:pt>
                <c:pt idx="29">
                  <c:v>6.3849918631835116</c:v>
                </c:pt>
                <c:pt idx="30">
                  <c:v>7.0664497518062204</c:v>
                </c:pt>
                <c:pt idx="31">
                  <c:v>7.81605342929437</c:v>
                </c:pt>
                <c:pt idx="32">
                  <c:v>8.6406174745291136</c:v>
                </c:pt>
                <c:pt idx="33">
                  <c:v>9.5476379242876508</c:v>
                </c:pt>
                <c:pt idx="34">
                  <c:v>10.54536041902109</c:v>
                </c:pt>
                <c:pt idx="35">
                  <c:v>11.642855163231678</c:v>
                </c:pt>
                <c:pt idx="36">
                  <c:v>12.850099381860472</c:v>
                </c:pt>
                <c:pt idx="37">
                  <c:v>14.178068022352777</c:v>
                </c:pt>
                <c:pt idx="38">
                  <c:v>15.638833526893679</c:v>
                </c:pt>
                <c:pt idx="39">
                  <c:v>17.245675581888356</c:v>
                </c:pt>
                <c:pt idx="40">
                  <c:v>19.013201842383452</c:v>
                </c:pt>
                <c:pt idx="41">
                  <c:v>20.957480728927422</c:v>
                </c:pt>
                <c:pt idx="42">
                  <c:v>23.09618750412579</c:v>
                </c:pt>
                <c:pt idx="43">
                  <c:v>25.448764956843991</c:v>
                </c:pt>
                <c:pt idx="44">
                  <c:v>28.036600154834336</c:v>
                </c:pt>
                <c:pt idx="45">
                  <c:v>30.883218872626561</c:v>
                </c:pt>
                <c:pt idx="46">
                  <c:v>34.014499462189775</c:v>
                </c:pt>
                <c:pt idx="47">
                  <c:v>37.458908110724515</c:v>
                </c:pt>
                <c:pt idx="48">
                  <c:v>41.247757624090546</c:v>
                </c:pt>
                <c:pt idx="49">
                  <c:v>45.41549208881537</c:v>
                </c:pt>
                <c:pt idx="50">
                  <c:v>50</c:v>
                </c:pt>
                <c:pt idx="51">
                  <c:v>50.042958702309427</c:v>
                </c:pt>
                <c:pt idx="52">
                  <c:v>50.090213274837119</c:v>
                </c:pt>
                <c:pt idx="53">
                  <c:v>50.14219330462393</c:v>
                </c:pt>
                <c:pt idx="54">
                  <c:v>50.199371337395746</c:v>
                </c:pt>
                <c:pt idx="55">
                  <c:v>50.262267173454255</c:v>
                </c:pt>
                <c:pt idx="56">
                  <c:v>50.331452593099598</c:v>
                </c:pt>
                <c:pt idx="57">
                  <c:v>50.407556554712649</c:v>
                </c:pt>
                <c:pt idx="58">
                  <c:v>50.491270912490172</c:v>
                </c:pt>
                <c:pt idx="59">
                  <c:v>50.583356706054957</c:v>
                </c:pt>
                <c:pt idx="60">
                  <c:v>50.684651078947702</c:v>
                </c:pt>
                <c:pt idx="61">
                  <c:v>50.796074889155065</c:v>
                </c:pt>
                <c:pt idx="62">
                  <c:v>50.918641080373661</c:v>
                </c:pt>
                <c:pt idx="63">
                  <c:v>51.053463890726803</c:v>
                </c:pt>
                <c:pt idx="64">
                  <c:v>51.20176898211524</c:v>
                </c:pt>
                <c:pt idx="65">
                  <c:v>51.3649045826362</c:v>
                </c:pt>
                <c:pt idx="66">
                  <c:v>51.544353743187067</c:v>
                </c:pt>
                <c:pt idx="67">
                  <c:v>51.741747819827872</c:v>
                </c:pt>
                <c:pt idx="68">
                  <c:v>51.958881304091562</c:v>
                </c:pt>
                <c:pt idx="69">
                  <c:v>52.197728136803818</c:v>
                </c:pt>
                <c:pt idx="70">
                  <c:v>52.460459652793624</c:v>
                </c:pt>
                <c:pt idx="71">
                  <c:v>52.749464320385577</c:v>
                </c:pt>
                <c:pt idx="72">
                  <c:v>53.067369454743073</c:v>
                </c:pt>
                <c:pt idx="73">
                  <c:v>53.417065102510961</c:v>
                </c:pt>
                <c:pt idx="74">
                  <c:v>53.801730315074657</c:v>
                </c:pt>
                <c:pt idx="75">
                  <c:v>54.224862048888383</c:v>
                </c:pt>
                <c:pt idx="76">
                  <c:v>54.690306956073968</c:v>
                </c:pt>
                <c:pt idx="77">
                  <c:v>55.202296354000303</c:v>
                </c:pt>
                <c:pt idx="78">
                  <c:v>55.765484691706597</c:v>
                </c:pt>
                <c:pt idx="79">
                  <c:v>56.384991863196184</c:v>
                </c:pt>
                <c:pt idx="80">
                  <c:v>57.066449751818894</c:v>
                </c:pt>
                <c:pt idx="81">
                  <c:v>57.816053429284864</c:v>
                </c:pt>
                <c:pt idx="82">
                  <c:v>58.640617474522777</c:v>
                </c:pt>
                <c:pt idx="83">
                  <c:v>59.547637924303494</c:v>
                </c:pt>
                <c:pt idx="84">
                  <c:v>60.545360419011587</c:v>
                </c:pt>
                <c:pt idx="85">
                  <c:v>61.642855163225342</c:v>
                </c:pt>
                <c:pt idx="86">
                  <c:v>62.850099381860474</c:v>
                </c:pt>
                <c:pt idx="87">
                  <c:v>64.178068022346437</c:v>
                </c:pt>
                <c:pt idx="88">
                  <c:v>65.63883352688417</c:v>
                </c:pt>
                <c:pt idx="89">
                  <c:v>67.245675581888364</c:v>
                </c:pt>
                <c:pt idx="90">
                  <c:v>69.013201842377114</c:v>
                </c:pt>
                <c:pt idx="91">
                  <c:v>70.957480728921084</c:v>
                </c:pt>
                <c:pt idx="92">
                  <c:v>73.096187504119456</c:v>
                </c:pt>
                <c:pt idx="93">
                  <c:v>75.448764956840819</c:v>
                </c:pt>
                <c:pt idx="94">
                  <c:v>78.036600154827994</c:v>
                </c:pt>
                <c:pt idx="95">
                  <c:v>80.883218872632895</c:v>
                </c:pt>
                <c:pt idx="96">
                  <c:v>84.014499462189775</c:v>
                </c:pt>
                <c:pt idx="97">
                  <c:v>87.458908110724508</c:v>
                </c:pt>
                <c:pt idx="98">
                  <c:v>91.247757624090553</c:v>
                </c:pt>
                <c:pt idx="99">
                  <c:v>95.415492088815384</c:v>
                </c:pt>
                <c:pt idx="100">
                  <c:v>100</c:v>
                </c:pt>
              </c:numCache>
            </c:numRef>
          </c:xVal>
          <c:yVal>
            <c:numRef>
              <c:f>'11'!$CK$6:$CK$106</c:f>
              <c:numCache>
                <c:formatCode>0</c:formatCode>
                <c:ptCount val="101"/>
                <c:pt idx="0">
                  <c:v>0</c:v>
                </c:pt>
                <c:pt idx="1">
                  <c:v>1.3700000000227419E-5</c:v>
                </c:pt>
                <c:pt idx="2">
                  <c:v>1.0681000000190011E-4</c:v>
                </c:pt>
                <c:pt idx="3">
                  <c:v>4.6252000000279736E-4</c:v>
                </c:pt>
                <c:pt idx="4">
                  <c:v>1.464800000000821E-3</c:v>
                </c:pt>
                <c:pt idx="5">
                  <c:v>3.7812000000023716E-3</c:v>
                </c:pt>
                <c:pt idx="6">
                  <c:v>8.4216000000019164E-3</c:v>
                </c:pt>
                <c:pt idx="7">
                  <c:v>1.6756710000002784E-2</c:v>
                </c:pt>
                <c:pt idx="8">
                  <c:v>3.0535800000002666E-2</c:v>
                </c:pt>
                <c:pt idx="9">
                  <c:v>5.1819910000002523E-2</c:v>
                </c:pt>
                <c:pt idx="10">
                  <c:v>8.2854920000002608E-2</c:v>
                </c:pt>
                <c:pt idx="11">
                  <c:v>0.1259782900000026</c:v>
                </c:pt>
                <c:pt idx="12">
                  <c:v>0.18352773000000155</c:v>
                </c:pt>
                <c:pt idx="13">
                  <c:v>0.25772865000000067</c:v>
                </c:pt>
                <c:pt idx="14">
                  <c:v>0.35060946000000115</c:v>
                </c:pt>
                <c:pt idx="15">
                  <c:v>0.46402255000000103</c:v>
                </c:pt>
                <c:pt idx="16">
                  <c:v>0.59960773000000067</c:v>
                </c:pt>
                <c:pt idx="17">
                  <c:v>0.75875810000000143</c:v>
                </c:pt>
                <c:pt idx="18">
                  <c:v>0.94264574000000145</c:v>
                </c:pt>
                <c:pt idx="19">
                  <c:v>1.1522161300000011</c:v>
                </c:pt>
                <c:pt idx="20">
                  <c:v>1.3801986600000014</c:v>
                </c:pt>
                <c:pt idx="21">
                  <c:v>1.4102780000000017</c:v>
                </c:pt>
                <c:pt idx="22">
                  <c:v>1.4530588500000015</c:v>
                </c:pt>
                <c:pt idx="23">
                  <c:v>1.5117897200000012</c:v>
                </c:pt>
                <c:pt idx="24">
                  <c:v>1.5883291800000006</c:v>
                </c:pt>
                <c:pt idx="25">
                  <c:v>1.6833786900000014</c:v>
                </c:pt>
                <c:pt idx="26">
                  <c:v>1.7967646000000013</c:v>
                </c:pt>
                <c:pt idx="27">
                  <c:v>1.9276685100000019</c:v>
                </c:pt>
                <c:pt idx="28">
                  <c:v>2.074805790000001</c:v>
                </c:pt>
                <c:pt idx="29">
                  <c:v>2.2365531500000007</c:v>
                </c:pt>
                <c:pt idx="30">
                  <c:v>2.4110386800000008</c:v>
                </c:pt>
                <c:pt idx="31">
                  <c:v>2.5962132300000018</c:v>
                </c:pt>
                <c:pt idx="32">
                  <c:v>2.6538934400000009</c:v>
                </c:pt>
                <c:pt idx="33">
                  <c:v>2.6538934400000009</c:v>
                </c:pt>
                <c:pt idx="34">
                  <c:v>2.6538934400000009</c:v>
                </c:pt>
                <c:pt idx="35">
                  <c:v>2.6538934400000009</c:v>
                </c:pt>
                <c:pt idx="36">
                  <c:v>2.6538934400000009</c:v>
                </c:pt>
                <c:pt idx="37">
                  <c:v>2.6538934400000009</c:v>
                </c:pt>
                <c:pt idx="38">
                  <c:v>2.6538934400000009</c:v>
                </c:pt>
                <c:pt idx="39">
                  <c:v>2.6538934400000009</c:v>
                </c:pt>
                <c:pt idx="40">
                  <c:v>2.6538934400000009</c:v>
                </c:pt>
                <c:pt idx="41">
                  <c:v>2.6538934400000009</c:v>
                </c:pt>
                <c:pt idx="42">
                  <c:v>2.6538934400000009</c:v>
                </c:pt>
                <c:pt idx="43">
                  <c:v>2.6538934400000009</c:v>
                </c:pt>
                <c:pt idx="44">
                  <c:v>2.6538934400000009</c:v>
                </c:pt>
                <c:pt idx="45">
                  <c:v>2.6538934400000009</c:v>
                </c:pt>
                <c:pt idx="46">
                  <c:v>2.6538934400000009</c:v>
                </c:pt>
                <c:pt idx="47">
                  <c:v>2.6538934400000009</c:v>
                </c:pt>
                <c:pt idx="48">
                  <c:v>2.6538934400000009</c:v>
                </c:pt>
                <c:pt idx="49">
                  <c:v>2.6538934400000009</c:v>
                </c:pt>
                <c:pt idx="50">
                  <c:v>2.6538934400000009</c:v>
                </c:pt>
                <c:pt idx="51">
                  <c:v>2.6538934400000009</c:v>
                </c:pt>
                <c:pt idx="52">
                  <c:v>2.6538934400000009</c:v>
                </c:pt>
                <c:pt idx="53">
                  <c:v>2.6538934400000009</c:v>
                </c:pt>
                <c:pt idx="54">
                  <c:v>2.6538934400000009</c:v>
                </c:pt>
                <c:pt idx="55">
                  <c:v>2.6538934400000009</c:v>
                </c:pt>
                <c:pt idx="56">
                  <c:v>2.6538934400000009</c:v>
                </c:pt>
                <c:pt idx="57">
                  <c:v>2.6538934400000009</c:v>
                </c:pt>
                <c:pt idx="58">
                  <c:v>2.6538934400000009</c:v>
                </c:pt>
                <c:pt idx="59">
                  <c:v>2.6538934400000009</c:v>
                </c:pt>
                <c:pt idx="60">
                  <c:v>2.6538934400000009</c:v>
                </c:pt>
                <c:pt idx="61">
                  <c:v>2.6538934400000009</c:v>
                </c:pt>
                <c:pt idx="62">
                  <c:v>2.6538934400000009</c:v>
                </c:pt>
                <c:pt idx="63">
                  <c:v>2.6538934400000009</c:v>
                </c:pt>
                <c:pt idx="64">
                  <c:v>2.6538934400000009</c:v>
                </c:pt>
                <c:pt idx="65">
                  <c:v>2.6538934400000009</c:v>
                </c:pt>
                <c:pt idx="66">
                  <c:v>2.6538934400000009</c:v>
                </c:pt>
                <c:pt idx="67">
                  <c:v>2.6538934400000009</c:v>
                </c:pt>
                <c:pt idx="68">
                  <c:v>2.6538934400000009</c:v>
                </c:pt>
                <c:pt idx="69">
                  <c:v>2.6538934400000009</c:v>
                </c:pt>
                <c:pt idx="70">
                  <c:v>2.6538934400000009</c:v>
                </c:pt>
                <c:pt idx="71">
                  <c:v>2.6538934400000009</c:v>
                </c:pt>
                <c:pt idx="72">
                  <c:v>2.6538934400000009</c:v>
                </c:pt>
                <c:pt idx="73">
                  <c:v>2.6538934400000009</c:v>
                </c:pt>
                <c:pt idx="74">
                  <c:v>2.6538934400000009</c:v>
                </c:pt>
                <c:pt idx="75">
                  <c:v>2.6538934400000009</c:v>
                </c:pt>
                <c:pt idx="76">
                  <c:v>2.6538934400000009</c:v>
                </c:pt>
                <c:pt idx="77">
                  <c:v>2.6538934400000009</c:v>
                </c:pt>
                <c:pt idx="78">
                  <c:v>2.6538934400000009</c:v>
                </c:pt>
                <c:pt idx="79">
                  <c:v>2.6538934400000009</c:v>
                </c:pt>
                <c:pt idx="80">
                  <c:v>2.6538934400000009</c:v>
                </c:pt>
                <c:pt idx="81">
                  <c:v>2.6538934400000009</c:v>
                </c:pt>
                <c:pt idx="82">
                  <c:v>2.6538934400000009</c:v>
                </c:pt>
                <c:pt idx="83">
                  <c:v>2.6538934400000009</c:v>
                </c:pt>
                <c:pt idx="84">
                  <c:v>2.6538934400000009</c:v>
                </c:pt>
                <c:pt idx="85">
                  <c:v>2.6538934400000009</c:v>
                </c:pt>
                <c:pt idx="86">
                  <c:v>2.6538934400000009</c:v>
                </c:pt>
                <c:pt idx="87">
                  <c:v>2.6538934400000009</c:v>
                </c:pt>
                <c:pt idx="88">
                  <c:v>2.6538934400000009</c:v>
                </c:pt>
                <c:pt idx="89">
                  <c:v>2.6538934400000009</c:v>
                </c:pt>
                <c:pt idx="90">
                  <c:v>2.3819450900000021</c:v>
                </c:pt>
                <c:pt idx="91">
                  <c:v>1.7584199700000021</c:v>
                </c:pt>
                <c:pt idx="92">
                  <c:v>0.93562968000000168</c:v>
                </c:pt>
                <c:pt idx="93">
                  <c:v>0.37862361000000178</c:v>
                </c:pt>
                <c:pt idx="94">
                  <c:v>0.15696907000000238</c:v>
                </c:pt>
                <c:pt idx="95">
                  <c:v>6.5812770000000853E-2</c:v>
                </c:pt>
                <c:pt idx="96">
                  <c:v>2.7514230000001305E-2</c:v>
                </c:pt>
                <c:pt idx="97">
                  <c:v>1.1274780000000817E-2</c:v>
                </c:pt>
                <c:pt idx="98">
                  <c:v>4.4613900000030071E-3</c:v>
                </c:pt>
                <c:pt idx="99">
                  <c:v>1.6862300000006769E-3</c:v>
                </c:pt>
                <c:pt idx="100">
                  <c:v>6.0430999999994128E-4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2CA-4BF9-B91F-DA4960AF7A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304687"/>
        <c:axId val="1051281647"/>
      </c:scatterChart>
      <c:valAx>
        <c:axId val="1051304687"/>
        <c:scaling>
          <c:orientation val="minMax"/>
          <c:max val="10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281647"/>
        <c:crosses val="autoZero"/>
        <c:crossBetween val="midCat"/>
      </c:valAx>
      <c:valAx>
        <c:axId val="105128164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304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'11'!$CA$6:$CA$106</c:f>
              <c:numCache>
                <c:formatCode>0.00</c:formatCode>
                <c:ptCount val="101"/>
                <c:pt idx="0">
                  <c:v>0</c:v>
                </c:pt>
                <c:pt idx="1">
                  <c:v>4.2958702306005528E-2</c:v>
                </c:pt>
                <c:pt idx="2">
                  <c:v>9.0213274842605273E-2</c:v>
                </c:pt>
                <c:pt idx="3">
                  <c:v>0.14219330463286184</c:v>
                </c:pt>
                <c:pt idx="4">
                  <c:v>0.19937133740214716</c:v>
                </c:pt>
                <c:pt idx="5">
                  <c:v>0.26226717344836109</c:v>
                </c:pt>
                <c:pt idx="6">
                  <c:v>0.3314525930992851</c:v>
                </c:pt>
                <c:pt idx="7">
                  <c:v>0.40755655471518742</c:v>
                </c:pt>
                <c:pt idx="8">
                  <c:v>0.49127091249271171</c:v>
                </c:pt>
                <c:pt idx="9">
                  <c:v>0.5833567060479885</c:v>
                </c:pt>
                <c:pt idx="10">
                  <c:v>0.68465107895879285</c:v>
                </c:pt>
                <c:pt idx="11">
                  <c:v>0.79607488916045577</c:v>
                </c:pt>
                <c:pt idx="12">
                  <c:v>0.91864108038253867</c:v>
                </c:pt>
                <c:pt idx="13">
                  <c:v>1.0534638907267981</c:v>
                </c:pt>
                <c:pt idx="14">
                  <c:v>1.20176898210542</c:v>
                </c:pt>
                <c:pt idx="15">
                  <c:v>1.3649045826219357</c:v>
                </c:pt>
                <c:pt idx="16">
                  <c:v>1.5443537431902299</c:v>
                </c:pt>
                <c:pt idx="17">
                  <c:v>1.741747819815195</c:v>
                </c:pt>
                <c:pt idx="18">
                  <c:v>1.9588813041026569</c:v>
                </c:pt>
                <c:pt idx="19">
                  <c:v>2.1977281368190229</c:v>
                </c:pt>
                <c:pt idx="20">
                  <c:v>2.4604596528069305</c:v>
                </c:pt>
                <c:pt idx="21">
                  <c:v>2.7494643203935025</c:v>
                </c:pt>
                <c:pt idx="22">
                  <c:v>3.0673694547389534</c:v>
                </c:pt>
                <c:pt idx="23">
                  <c:v>3.4170651025204704</c:v>
                </c:pt>
                <c:pt idx="24">
                  <c:v>3.8017303150778261</c:v>
                </c:pt>
                <c:pt idx="25">
                  <c:v>4.2248620488915503</c:v>
                </c:pt>
                <c:pt idx="26">
                  <c:v>4.6903069560866477</c:v>
                </c:pt>
                <c:pt idx="27">
                  <c:v>5.2022963540003042</c:v>
                </c:pt>
                <c:pt idx="28">
                  <c:v>5.7654846917065932</c:v>
                </c:pt>
                <c:pt idx="29">
                  <c:v>6.3849918631835116</c:v>
                </c:pt>
                <c:pt idx="30">
                  <c:v>7.0664497518062204</c:v>
                </c:pt>
                <c:pt idx="31">
                  <c:v>7.81605342929437</c:v>
                </c:pt>
                <c:pt idx="32">
                  <c:v>8.6406174745291136</c:v>
                </c:pt>
                <c:pt idx="33">
                  <c:v>9.5476379242876508</c:v>
                </c:pt>
                <c:pt idx="34">
                  <c:v>10.54536041902109</c:v>
                </c:pt>
                <c:pt idx="35">
                  <c:v>11.642855163231678</c:v>
                </c:pt>
                <c:pt idx="36">
                  <c:v>12.850099381860472</c:v>
                </c:pt>
                <c:pt idx="37">
                  <c:v>14.178068022352777</c:v>
                </c:pt>
                <c:pt idx="38">
                  <c:v>15.638833526893679</c:v>
                </c:pt>
                <c:pt idx="39">
                  <c:v>17.245675581888356</c:v>
                </c:pt>
                <c:pt idx="40">
                  <c:v>19.013201842383452</c:v>
                </c:pt>
                <c:pt idx="41">
                  <c:v>20.957480728927422</c:v>
                </c:pt>
                <c:pt idx="42">
                  <c:v>23.09618750412579</c:v>
                </c:pt>
                <c:pt idx="43">
                  <c:v>25.448764956843991</c:v>
                </c:pt>
                <c:pt idx="44">
                  <c:v>28.036600154834336</c:v>
                </c:pt>
                <c:pt idx="45">
                  <c:v>30.883218872626561</c:v>
                </c:pt>
                <c:pt idx="46">
                  <c:v>34.014499462189775</c:v>
                </c:pt>
                <c:pt idx="47">
                  <c:v>37.458908110724515</c:v>
                </c:pt>
                <c:pt idx="48">
                  <c:v>41.247757624090546</c:v>
                </c:pt>
                <c:pt idx="49">
                  <c:v>45.41549208881537</c:v>
                </c:pt>
                <c:pt idx="50">
                  <c:v>50</c:v>
                </c:pt>
                <c:pt idx="51">
                  <c:v>50.042958702309427</c:v>
                </c:pt>
                <c:pt idx="52">
                  <c:v>50.090213274837119</c:v>
                </c:pt>
                <c:pt idx="53">
                  <c:v>50.14219330462393</c:v>
                </c:pt>
                <c:pt idx="54">
                  <c:v>50.199371337395746</c:v>
                </c:pt>
                <c:pt idx="55">
                  <c:v>50.262267173454255</c:v>
                </c:pt>
                <c:pt idx="56">
                  <c:v>50.331452593099598</c:v>
                </c:pt>
                <c:pt idx="57">
                  <c:v>50.407556554712649</c:v>
                </c:pt>
                <c:pt idx="58">
                  <c:v>50.491270912490172</c:v>
                </c:pt>
                <c:pt idx="59">
                  <c:v>50.583356706054957</c:v>
                </c:pt>
                <c:pt idx="60">
                  <c:v>50.684651078947702</c:v>
                </c:pt>
                <c:pt idx="61">
                  <c:v>50.796074889155065</c:v>
                </c:pt>
                <c:pt idx="62">
                  <c:v>50.918641080373661</c:v>
                </c:pt>
                <c:pt idx="63">
                  <c:v>51.053463890726803</c:v>
                </c:pt>
                <c:pt idx="64">
                  <c:v>51.20176898211524</c:v>
                </c:pt>
                <c:pt idx="65">
                  <c:v>51.3649045826362</c:v>
                </c:pt>
                <c:pt idx="66">
                  <c:v>51.544353743187067</c:v>
                </c:pt>
                <c:pt idx="67">
                  <c:v>51.741747819827872</c:v>
                </c:pt>
                <c:pt idx="68">
                  <c:v>51.958881304091562</c:v>
                </c:pt>
                <c:pt idx="69">
                  <c:v>52.197728136803818</c:v>
                </c:pt>
                <c:pt idx="70">
                  <c:v>52.460459652793624</c:v>
                </c:pt>
                <c:pt idx="71">
                  <c:v>52.749464320385577</c:v>
                </c:pt>
                <c:pt idx="72">
                  <c:v>53.067369454743073</c:v>
                </c:pt>
                <c:pt idx="73">
                  <c:v>53.417065102510961</c:v>
                </c:pt>
                <c:pt idx="74">
                  <c:v>53.801730315074657</c:v>
                </c:pt>
                <c:pt idx="75">
                  <c:v>54.224862048888383</c:v>
                </c:pt>
                <c:pt idx="76">
                  <c:v>54.690306956073968</c:v>
                </c:pt>
                <c:pt idx="77">
                  <c:v>55.202296354000303</c:v>
                </c:pt>
                <c:pt idx="78">
                  <c:v>55.765484691706597</c:v>
                </c:pt>
                <c:pt idx="79">
                  <c:v>56.384991863196184</c:v>
                </c:pt>
                <c:pt idx="80">
                  <c:v>57.066449751818894</c:v>
                </c:pt>
                <c:pt idx="81">
                  <c:v>57.816053429284864</c:v>
                </c:pt>
                <c:pt idx="82">
                  <c:v>58.640617474522777</c:v>
                </c:pt>
                <c:pt idx="83">
                  <c:v>59.547637924303494</c:v>
                </c:pt>
                <c:pt idx="84">
                  <c:v>60.545360419011587</c:v>
                </c:pt>
                <c:pt idx="85">
                  <c:v>61.642855163225342</c:v>
                </c:pt>
                <c:pt idx="86">
                  <c:v>62.850099381860474</c:v>
                </c:pt>
                <c:pt idx="87">
                  <c:v>64.178068022346437</c:v>
                </c:pt>
                <c:pt idx="88">
                  <c:v>65.63883352688417</c:v>
                </c:pt>
                <c:pt idx="89">
                  <c:v>67.245675581888364</c:v>
                </c:pt>
                <c:pt idx="90">
                  <c:v>69.013201842377114</c:v>
                </c:pt>
                <c:pt idx="91">
                  <c:v>70.957480728921084</c:v>
                </c:pt>
                <c:pt idx="92">
                  <c:v>73.096187504119456</c:v>
                </c:pt>
                <c:pt idx="93">
                  <c:v>75.448764956840819</c:v>
                </c:pt>
                <c:pt idx="94">
                  <c:v>78.036600154827994</c:v>
                </c:pt>
                <c:pt idx="95">
                  <c:v>80.883218872632895</c:v>
                </c:pt>
                <c:pt idx="96">
                  <c:v>84.014499462189775</c:v>
                </c:pt>
                <c:pt idx="97">
                  <c:v>87.458908110724508</c:v>
                </c:pt>
                <c:pt idx="98">
                  <c:v>91.247757624090553</c:v>
                </c:pt>
                <c:pt idx="99">
                  <c:v>95.415492088815384</c:v>
                </c:pt>
                <c:pt idx="100">
                  <c:v>100</c:v>
                </c:pt>
              </c:numCache>
            </c:numRef>
          </c:xVal>
          <c:yVal>
            <c:numRef>
              <c:f>'11'!$CC$6:$CC$106</c:f>
              <c:numCache>
                <c:formatCode>0</c:formatCode>
                <c:ptCount val="101"/>
                <c:pt idx="0">
                  <c:v>1078.416847</c:v>
                </c:pt>
                <c:pt idx="1">
                  <c:v>1078.416847</c:v>
                </c:pt>
                <c:pt idx="2">
                  <c:v>1078.4168440000001</c:v>
                </c:pt>
                <c:pt idx="3">
                  <c:v>1078.4168320000001</c:v>
                </c:pt>
                <c:pt idx="4">
                  <c:v>1078.4167970000001</c:v>
                </c:pt>
                <c:pt idx="5">
                  <c:v>1078.4167170000001</c:v>
                </c:pt>
                <c:pt idx="6">
                  <c:v>1078.416557</c:v>
                </c:pt>
                <c:pt idx="7">
                  <c:v>1078.4162699999999</c:v>
                </c:pt>
                <c:pt idx="8">
                  <c:v>1078.4157949999999</c:v>
                </c:pt>
                <c:pt idx="9">
                  <c:v>1078.4150609999999</c:v>
                </c:pt>
                <c:pt idx="10">
                  <c:v>1078.4139889999999</c:v>
                </c:pt>
                <c:pt idx="11">
                  <c:v>1078.4124999999999</c:v>
                </c:pt>
                <c:pt idx="12">
                  <c:v>1078.4105099999999</c:v>
                </c:pt>
                <c:pt idx="13">
                  <c:v>1078.4079389999999</c:v>
                </c:pt>
                <c:pt idx="14">
                  <c:v>1078.404716</c:v>
                </c:pt>
                <c:pt idx="15">
                  <c:v>1078.40077</c:v>
                </c:pt>
                <c:pt idx="16">
                  <c:v>1078.3960400000001</c:v>
                </c:pt>
                <c:pt idx="17">
                  <c:v>1078.3904669999999</c:v>
                </c:pt>
                <c:pt idx="18">
                  <c:v>1078.3840009999999</c:v>
                </c:pt>
                <c:pt idx="19">
                  <c:v>1078.3765980000001</c:v>
                </c:pt>
                <c:pt idx="20">
                  <c:v>1078.3685</c:v>
                </c:pt>
                <c:pt idx="21">
                  <c:v>1078.367428</c:v>
                </c:pt>
                <c:pt idx="22">
                  <c:v>1078.365902</c:v>
                </c:pt>
                <c:pt idx="23">
                  <c:v>1078.3638040000001</c:v>
                </c:pt>
                <c:pt idx="24">
                  <c:v>1078.3610659999999</c:v>
                </c:pt>
                <c:pt idx="25">
                  <c:v>1078.357659</c:v>
                </c:pt>
                <c:pt idx="26">
                  <c:v>1078.3535830000001</c:v>
                </c:pt>
                <c:pt idx="27">
                  <c:v>1078.3488620000001</c:v>
                </c:pt>
                <c:pt idx="28">
                  <c:v>1078.343537</c:v>
                </c:pt>
                <c:pt idx="29">
                  <c:v>1078.3376599999999</c:v>
                </c:pt>
                <c:pt idx="30">
                  <c:v>1078.3312920000001</c:v>
                </c:pt>
                <c:pt idx="31">
                  <c:v>1078.3244999999999</c:v>
                </c:pt>
                <c:pt idx="32">
                  <c:v>1078.3223780000001</c:v>
                </c:pt>
                <c:pt idx="33">
                  <c:v>1078.3223780000001</c:v>
                </c:pt>
                <c:pt idx="34">
                  <c:v>1078.3223780000001</c:v>
                </c:pt>
                <c:pt idx="35">
                  <c:v>1078.3223780000001</c:v>
                </c:pt>
                <c:pt idx="36">
                  <c:v>1078.3223780000001</c:v>
                </c:pt>
                <c:pt idx="37">
                  <c:v>1078.3223780000001</c:v>
                </c:pt>
                <c:pt idx="38">
                  <c:v>1078.3223780000001</c:v>
                </c:pt>
                <c:pt idx="39">
                  <c:v>1078.3223780000001</c:v>
                </c:pt>
                <c:pt idx="40">
                  <c:v>1078.3223780000001</c:v>
                </c:pt>
                <c:pt idx="41">
                  <c:v>1078.3223780000001</c:v>
                </c:pt>
                <c:pt idx="42">
                  <c:v>1078.3223780000001</c:v>
                </c:pt>
                <c:pt idx="43">
                  <c:v>1078.3223780000001</c:v>
                </c:pt>
                <c:pt idx="44">
                  <c:v>1078.3223780000001</c:v>
                </c:pt>
                <c:pt idx="45">
                  <c:v>1078.3223780000001</c:v>
                </c:pt>
                <c:pt idx="46">
                  <c:v>1078.3223780000001</c:v>
                </c:pt>
                <c:pt idx="47">
                  <c:v>1078.3223780000001</c:v>
                </c:pt>
                <c:pt idx="48">
                  <c:v>1078.3223780000001</c:v>
                </c:pt>
                <c:pt idx="49">
                  <c:v>1078.3223780000001</c:v>
                </c:pt>
                <c:pt idx="50">
                  <c:v>1078.3223780000001</c:v>
                </c:pt>
                <c:pt idx="51">
                  <c:v>1078.3223780000001</c:v>
                </c:pt>
                <c:pt idx="52">
                  <c:v>1078.3223780000001</c:v>
                </c:pt>
                <c:pt idx="53">
                  <c:v>1078.3223780000001</c:v>
                </c:pt>
                <c:pt idx="54">
                  <c:v>1078.3223780000001</c:v>
                </c:pt>
                <c:pt idx="55">
                  <c:v>1078.3223780000001</c:v>
                </c:pt>
                <c:pt idx="56">
                  <c:v>1078.3223780000001</c:v>
                </c:pt>
                <c:pt idx="57">
                  <c:v>1078.3223780000001</c:v>
                </c:pt>
                <c:pt idx="58">
                  <c:v>1078.3223780000001</c:v>
                </c:pt>
                <c:pt idx="59">
                  <c:v>1078.3223780000001</c:v>
                </c:pt>
                <c:pt idx="60">
                  <c:v>1078.3223780000001</c:v>
                </c:pt>
                <c:pt idx="61">
                  <c:v>1078.3223780000001</c:v>
                </c:pt>
                <c:pt idx="62">
                  <c:v>1078.3223780000001</c:v>
                </c:pt>
                <c:pt idx="63">
                  <c:v>1078.3223780000001</c:v>
                </c:pt>
                <c:pt idx="64">
                  <c:v>1078.3223780000001</c:v>
                </c:pt>
                <c:pt idx="65">
                  <c:v>1078.3223780000001</c:v>
                </c:pt>
                <c:pt idx="66">
                  <c:v>1078.3223780000001</c:v>
                </c:pt>
                <c:pt idx="67">
                  <c:v>1078.3223780000001</c:v>
                </c:pt>
                <c:pt idx="68">
                  <c:v>1078.3223780000001</c:v>
                </c:pt>
                <c:pt idx="69">
                  <c:v>1078.3223780000001</c:v>
                </c:pt>
                <c:pt idx="70">
                  <c:v>1078.3223780000001</c:v>
                </c:pt>
                <c:pt idx="71">
                  <c:v>1078.3223780000001</c:v>
                </c:pt>
                <c:pt idx="72">
                  <c:v>1078.3223780000001</c:v>
                </c:pt>
                <c:pt idx="73">
                  <c:v>1078.3223780000001</c:v>
                </c:pt>
                <c:pt idx="74">
                  <c:v>1078.3223780000001</c:v>
                </c:pt>
                <c:pt idx="75">
                  <c:v>1078.3223780000001</c:v>
                </c:pt>
                <c:pt idx="76">
                  <c:v>1078.3223780000001</c:v>
                </c:pt>
                <c:pt idx="77">
                  <c:v>1078.3223780000001</c:v>
                </c:pt>
                <c:pt idx="78">
                  <c:v>1078.3223780000001</c:v>
                </c:pt>
                <c:pt idx="79">
                  <c:v>1078.3223780000001</c:v>
                </c:pt>
                <c:pt idx="80">
                  <c:v>1078.3223780000001</c:v>
                </c:pt>
                <c:pt idx="81">
                  <c:v>1078.3223780000001</c:v>
                </c:pt>
                <c:pt idx="82">
                  <c:v>1078.3223780000001</c:v>
                </c:pt>
                <c:pt idx="83">
                  <c:v>1078.3223780000001</c:v>
                </c:pt>
                <c:pt idx="84">
                  <c:v>1078.3223780000001</c:v>
                </c:pt>
                <c:pt idx="85">
                  <c:v>1078.3223780000001</c:v>
                </c:pt>
                <c:pt idx="86">
                  <c:v>1078.3223780000001</c:v>
                </c:pt>
                <c:pt idx="87">
                  <c:v>1078.3223780000001</c:v>
                </c:pt>
                <c:pt idx="88">
                  <c:v>1078.3223780000001</c:v>
                </c:pt>
                <c:pt idx="89">
                  <c:v>1078.3223780000001</c:v>
                </c:pt>
                <c:pt idx="90">
                  <c:v>1078.332355</c:v>
                </c:pt>
                <c:pt idx="91">
                  <c:v>1078.3549619999999</c:v>
                </c:pt>
                <c:pt idx="92">
                  <c:v>1078.384249</c:v>
                </c:pt>
                <c:pt idx="93">
                  <c:v>1078.403742</c:v>
                </c:pt>
                <c:pt idx="94">
                  <c:v>1078.4114279999999</c:v>
                </c:pt>
                <c:pt idx="95">
                  <c:v>1078.4145779999999</c:v>
                </c:pt>
                <c:pt idx="96">
                  <c:v>1078.4158990000001</c:v>
                </c:pt>
                <c:pt idx="97">
                  <c:v>1078.416459</c:v>
                </c:pt>
                <c:pt idx="98">
                  <c:v>1078.416694</c:v>
                </c:pt>
                <c:pt idx="99">
                  <c:v>1078.4167890000001</c:v>
                </c:pt>
                <c:pt idx="100">
                  <c:v>1078.416827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011-4DC0-A35C-272A5AA79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3358927"/>
        <c:axId val="693362767"/>
      </c:scatterChart>
      <c:scatterChart>
        <c:scatterStyle val="smoothMarker"/>
        <c:varyColors val="0"/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'11'!$CA$6:$CA$106</c:f>
              <c:numCache>
                <c:formatCode>0.00</c:formatCode>
                <c:ptCount val="101"/>
                <c:pt idx="0">
                  <c:v>0</c:v>
                </c:pt>
                <c:pt idx="1">
                  <c:v>4.2958702306005528E-2</c:v>
                </c:pt>
                <c:pt idx="2">
                  <c:v>9.0213274842605273E-2</c:v>
                </c:pt>
                <c:pt idx="3">
                  <c:v>0.14219330463286184</c:v>
                </c:pt>
                <c:pt idx="4">
                  <c:v>0.19937133740214716</c:v>
                </c:pt>
                <c:pt idx="5">
                  <c:v>0.26226717344836109</c:v>
                </c:pt>
                <c:pt idx="6">
                  <c:v>0.3314525930992851</c:v>
                </c:pt>
                <c:pt idx="7">
                  <c:v>0.40755655471518742</c:v>
                </c:pt>
                <c:pt idx="8">
                  <c:v>0.49127091249271171</c:v>
                </c:pt>
                <c:pt idx="9">
                  <c:v>0.5833567060479885</c:v>
                </c:pt>
                <c:pt idx="10">
                  <c:v>0.68465107895879285</c:v>
                </c:pt>
                <c:pt idx="11">
                  <c:v>0.79607488916045577</c:v>
                </c:pt>
                <c:pt idx="12">
                  <c:v>0.91864108038253867</c:v>
                </c:pt>
                <c:pt idx="13">
                  <c:v>1.0534638907267981</c:v>
                </c:pt>
                <c:pt idx="14">
                  <c:v>1.20176898210542</c:v>
                </c:pt>
                <c:pt idx="15">
                  <c:v>1.3649045826219357</c:v>
                </c:pt>
                <c:pt idx="16">
                  <c:v>1.5443537431902299</c:v>
                </c:pt>
                <c:pt idx="17">
                  <c:v>1.741747819815195</c:v>
                </c:pt>
                <c:pt idx="18">
                  <c:v>1.9588813041026569</c:v>
                </c:pt>
                <c:pt idx="19">
                  <c:v>2.1977281368190229</c:v>
                </c:pt>
                <c:pt idx="20">
                  <c:v>2.4604596528069305</c:v>
                </c:pt>
                <c:pt idx="21">
                  <c:v>2.7494643203935025</c:v>
                </c:pt>
                <c:pt idx="22">
                  <c:v>3.0673694547389534</c:v>
                </c:pt>
                <c:pt idx="23">
                  <c:v>3.4170651025204704</c:v>
                </c:pt>
                <c:pt idx="24">
                  <c:v>3.8017303150778261</c:v>
                </c:pt>
                <c:pt idx="25">
                  <c:v>4.2248620488915503</c:v>
                </c:pt>
                <c:pt idx="26">
                  <c:v>4.6903069560866477</c:v>
                </c:pt>
                <c:pt idx="27">
                  <c:v>5.2022963540003042</c:v>
                </c:pt>
                <c:pt idx="28">
                  <c:v>5.7654846917065932</c:v>
                </c:pt>
                <c:pt idx="29">
                  <c:v>6.3849918631835116</c:v>
                </c:pt>
                <c:pt idx="30">
                  <c:v>7.0664497518062204</c:v>
                </c:pt>
                <c:pt idx="31">
                  <c:v>7.81605342929437</c:v>
                </c:pt>
                <c:pt idx="32">
                  <c:v>8.6406174745291136</c:v>
                </c:pt>
                <c:pt idx="33">
                  <c:v>9.5476379242876508</c:v>
                </c:pt>
                <c:pt idx="34">
                  <c:v>10.54536041902109</c:v>
                </c:pt>
                <c:pt idx="35">
                  <c:v>11.642855163231678</c:v>
                </c:pt>
                <c:pt idx="36">
                  <c:v>12.850099381860472</c:v>
                </c:pt>
                <c:pt idx="37">
                  <c:v>14.178068022352777</c:v>
                </c:pt>
                <c:pt idx="38">
                  <c:v>15.638833526893679</c:v>
                </c:pt>
                <c:pt idx="39">
                  <c:v>17.245675581888356</c:v>
                </c:pt>
                <c:pt idx="40">
                  <c:v>19.013201842383452</c:v>
                </c:pt>
                <c:pt idx="41">
                  <c:v>20.957480728927422</c:v>
                </c:pt>
                <c:pt idx="42">
                  <c:v>23.09618750412579</c:v>
                </c:pt>
                <c:pt idx="43">
                  <c:v>25.448764956843991</c:v>
                </c:pt>
                <c:pt idx="44">
                  <c:v>28.036600154834336</c:v>
                </c:pt>
                <c:pt idx="45">
                  <c:v>30.883218872626561</c:v>
                </c:pt>
                <c:pt idx="46">
                  <c:v>34.014499462189775</c:v>
                </c:pt>
                <c:pt idx="47">
                  <c:v>37.458908110724515</c:v>
                </c:pt>
                <c:pt idx="48">
                  <c:v>41.247757624090546</c:v>
                </c:pt>
                <c:pt idx="49">
                  <c:v>45.41549208881537</c:v>
                </c:pt>
                <c:pt idx="50">
                  <c:v>50</c:v>
                </c:pt>
                <c:pt idx="51">
                  <c:v>50.042958702309427</c:v>
                </c:pt>
                <c:pt idx="52">
                  <c:v>50.090213274837119</c:v>
                </c:pt>
                <c:pt idx="53">
                  <c:v>50.14219330462393</c:v>
                </c:pt>
                <c:pt idx="54">
                  <c:v>50.199371337395746</c:v>
                </c:pt>
                <c:pt idx="55">
                  <c:v>50.262267173454255</c:v>
                </c:pt>
                <c:pt idx="56">
                  <c:v>50.331452593099598</c:v>
                </c:pt>
                <c:pt idx="57">
                  <c:v>50.407556554712649</c:v>
                </c:pt>
                <c:pt idx="58">
                  <c:v>50.491270912490172</c:v>
                </c:pt>
                <c:pt idx="59">
                  <c:v>50.583356706054957</c:v>
                </c:pt>
                <c:pt idx="60">
                  <c:v>50.684651078947702</c:v>
                </c:pt>
                <c:pt idx="61">
                  <c:v>50.796074889155065</c:v>
                </c:pt>
                <c:pt idx="62">
                  <c:v>50.918641080373661</c:v>
                </c:pt>
                <c:pt idx="63">
                  <c:v>51.053463890726803</c:v>
                </c:pt>
                <c:pt idx="64">
                  <c:v>51.20176898211524</c:v>
                </c:pt>
                <c:pt idx="65">
                  <c:v>51.3649045826362</c:v>
                </c:pt>
                <c:pt idx="66">
                  <c:v>51.544353743187067</c:v>
                </c:pt>
                <c:pt idx="67">
                  <c:v>51.741747819827872</c:v>
                </c:pt>
                <c:pt idx="68">
                  <c:v>51.958881304091562</c:v>
                </c:pt>
                <c:pt idx="69">
                  <c:v>52.197728136803818</c:v>
                </c:pt>
                <c:pt idx="70">
                  <c:v>52.460459652793624</c:v>
                </c:pt>
                <c:pt idx="71">
                  <c:v>52.749464320385577</c:v>
                </c:pt>
                <c:pt idx="72">
                  <c:v>53.067369454743073</c:v>
                </c:pt>
                <c:pt idx="73">
                  <c:v>53.417065102510961</c:v>
                </c:pt>
                <c:pt idx="74">
                  <c:v>53.801730315074657</c:v>
                </c:pt>
                <c:pt idx="75">
                  <c:v>54.224862048888383</c:v>
                </c:pt>
                <c:pt idx="76">
                  <c:v>54.690306956073968</c:v>
                </c:pt>
                <c:pt idx="77">
                  <c:v>55.202296354000303</c:v>
                </c:pt>
                <c:pt idx="78">
                  <c:v>55.765484691706597</c:v>
                </c:pt>
                <c:pt idx="79">
                  <c:v>56.384991863196184</c:v>
                </c:pt>
                <c:pt idx="80">
                  <c:v>57.066449751818894</c:v>
                </c:pt>
                <c:pt idx="81">
                  <c:v>57.816053429284864</c:v>
                </c:pt>
                <c:pt idx="82">
                  <c:v>58.640617474522777</c:v>
                </c:pt>
                <c:pt idx="83">
                  <c:v>59.547637924303494</c:v>
                </c:pt>
                <c:pt idx="84">
                  <c:v>60.545360419011587</c:v>
                </c:pt>
                <c:pt idx="85">
                  <c:v>61.642855163225342</c:v>
                </c:pt>
                <c:pt idx="86">
                  <c:v>62.850099381860474</c:v>
                </c:pt>
                <c:pt idx="87">
                  <c:v>64.178068022346437</c:v>
                </c:pt>
                <c:pt idx="88">
                  <c:v>65.63883352688417</c:v>
                </c:pt>
                <c:pt idx="89">
                  <c:v>67.245675581888364</c:v>
                </c:pt>
                <c:pt idx="90">
                  <c:v>69.013201842377114</c:v>
                </c:pt>
                <c:pt idx="91">
                  <c:v>70.957480728921084</c:v>
                </c:pt>
                <c:pt idx="92">
                  <c:v>73.096187504119456</c:v>
                </c:pt>
                <c:pt idx="93">
                  <c:v>75.448764956840819</c:v>
                </c:pt>
                <c:pt idx="94">
                  <c:v>78.036600154827994</c:v>
                </c:pt>
                <c:pt idx="95">
                  <c:v>80.883218872632895</c:v>
                </c:pt>
                <c:pt idx="96">
                  <c:v>84.014499462189775</c:v>
                </c:pt>
                <c:pt idx="97">
                  <c:v>87.458908110724508</c:v>
                </c:pt>
                <c:pt idx="98">
                  <c:v>91.247757624090553</c:v>
                </c:pt>
                <c:pt idx="99">
                  <c:v>95.415492088815384</c:v>
                </c:pt>
                <c:pt idx="100">
                  <c:v>100</c:v>
                </c:pt>
              </c:numCache>
            </c:numRef>
          </c:xVal>
          <c:yVal>
            <c:numRef>
              <c:f>'11'!$CD$6:$CD$106</c:f>
              <c:numCache>
                <c:formatCode>0</c:formatCode>
                <c:ptCount val="101"/>
                <c:pt idx="0">
                  <c:v>1061.5809999999999</c:v>
                </c:pt>
                <c:pt idx="1">
                  <c:v>1061.5809999999999</c:v>
                </c:pt>
                <c:pt idx="2">
                  <c:v>1061.5809999999999</c:v>
                </c:pt>
                <c:pt idx="3">
                  <c:v>1061.5809999999999</c:v>
                </c:pt>
                <c:pt idx="4">
                  <c:v>1061.5809999999999</c:v>
                </c:pt>
                <c:pt idx="5">
                  <c:v>1061.5809999999999</c:v>
                </c:pt>
                <c:pt idx="6">
                  <c:v>1061.5809999999999</c:v>
                </c:pt>
                <c:pt idx="7">
                  <c:v>1061.5809999999999</c:v>
                </c:pt>
                <c:pt idx="8">
                  <c:v>1061.5809999999999</c:v>
                </c:pt>
                <c:pt idx="9">
                  <c:v>1061.5809999999999</c:v>
                </c:pt>
                <c:pt idx="10">
                  <c:v>1061.5809999999999</c:v>
                </c:pt>
                <c:pt idx="11">
                  <c:v>1061.5809999999999</c:v>
                </c:pt>
                <c:pt idx="12">
                  <c:v>1061.5809999999999</c:v>
                </c:pt>
                <c:pt idx="13">
                  <c:v>1060.5450000000001</c:v>
                </c:pt>
                <c:pt idx="14">
                  <c:v>1060.5450000000001</c:v>
                </c:pt>
                <c:pt idx="15">
                  <c:v>1060.5450000000001</c:v>
                </c:pt>
                <c:pt idx="16">
                  <c:v>1060.5450000000001</c:v>
                </c:pt>
                <c:pt idx="17">
                  <c:v>1060.5450000000001</c:v>
                </c:pt>
                <c:pt idx="18">
                  <c:v>1060.5450000000001</c:v>
                </c:pt>
                <c:pt idx="19">
                  <c:v>1060.5450000000001</c:v>
                </c:pt>
                <c:pt idx="20">
                  <c:v>1060.5450000000001</c:v>
                </c:pt>
                <c:pt idx="21">
                  <c:v>1060.5450000000001</c:v>
                </c:pt>
                <c:pt idx="22">
                  <c:v>1060.5450000000001</c:v>
                </c:pt>
                <c:pt idx="23">
                  <c:v>1060.5450000000001</c:v>
                </c:pt>
                <c:pt idx="24">
                  <c:v>1060.5450000000001</c:v>
                </c:pt>
                <c:pt idx="25">
                  <c:v>1060.5450000000001</c:v>
                </c:pt>
                <c:pt idx="26">
                  <c:v>1060.5450000000001</c:v>
                </c:pt>
                <c:pt idx="27">
                  <c:v>1060.5450000000001</c:v>
                </c:pt>
                <c:pt idx="28">
                  <c:v>1060.5450000000001</c:v>
                </c:pt>
                <c:pt idx="29">
                  <c:v>1060.5450000000001</c:v>
                </c:pt>
                <c:pt idx="30">
                  <c:v>1060.5450000000001</c:v>
                </c:pt>
                <c:pt idx="31">
                  <c:v>1060.5450000000001</c:v>
                </c:pt>
                <c:pt idx="32">
                  <c:v>1060.5450000000001</c:v>
                </c:pt>
                <c:pt idx="33">
                  <c:v>1060.5450000000001</c:v>
                </c:pt>
                <c:pt idx="34">
                  <c:v>1060.5450000000001</c:v>
                </c:pt>
                <c:pt idx="35">
                  <c:v>1060.5450000000001</c:v>
                </c:pt>
                <c:pt idx="36">
                  <c:v>1060.5450000000001</c:v>
                </c:pt>
                <c:pt idx="37">
                  <c:v>1060.5450000000001</c:v>
                </c:pt>
                <c:pt idx="38">
                  <c:v>1060.5450000000001</c:v>
                </c:pt>
                <c:pt idx="39">
                  <c:v>1060.5450000000001</c:v>
                </c:pt>
                <c:pt idx="40">
                  <c:v>1060.5450000000001</c:v>
                </c:pt>
                <c:pt idx="41">
                  <c:v>1060.5450000000001</c:v>
                </c:pt>
                <c:pt idx="42">
                  <c:v>1060.5450000000001</c:v>
                </c:pt>
                <c:pt idx="43">
                  <c:v>1060.5450000000001</c:v>
                </c:pt>
                <c:pt idx="44">
                  <c:v>1060.5450000000001</c:v>
                </c:pt>
                <c:pt idx="45">
                  <c:v>1060.5450000000001</c:v>
                </c:pt>
                <c:pt idx="46">
                  <c:v>1060.5450000000001</c:v>
                </c:pt>
                <c:pt idx="47">
                  <c:v>1060.5450000000001</c:v>
                </c:pt>
                <c:pt idx="48">
                  <c:v>1060.5450000000001</c:v>
                </c:pt>
                <c:pt idx="49">
                  <c:v>1060.5450000000001</c:v>
                </c:pt>
                <c:pt idx="50">
                  <c:v>1060.5450000000001</c:v>
                </c:pt>
                <c:pt idx="51">
                  <c:v>1060.5450000000001</c:v>
                </c:pt>
                <c:pt idx="52">
                  <c:v>1060.5450000000001</c:v>
                </c:pt>
                <c:pt idx="53">
                  <c:v>1060.5450000000001</c:v>
                </c:pt>
                <c:pt idx="54">
                  <c:v>1060.5450000000001</c:v>
                </c:pt>
                <c:pt idx="55">
                  <c:v>1060.5450000000001</c:v>
                </c:pt>
                <c:pt idx="56">
                  <c:v>1060.5450000000001</c:v>
                </c:pt>
                <c:pt idx="57">
                  <c:v>1060.5450000000001</c:v>
                </c:pt>
                <c:pt idx="58">
                  <c:v>1060.5450000000001</c:v>
                </c:pt>
                <c:pt idx="59">
                  <c:v>1060.5450000000001</c:v>
                </c:pt>
                <c:pt idx="60">
                  <c:v>1060.5450000000001</c:v>
                </c:pt>
                <c:pt idx="61">
                  <c:v>1060.5450000000001</c:v>
                </c:pt>
                <c:pt idx="62">
                  <c:v>1060.5450000000001</c:v>
                </c:pt>
                <c:pt idx="63">
                  <c:v>1060.5450000000001</c:v>
                </c:pt>
                <c:pt idx="64">
                  <c:v>1060.5450000000001</c:v>
                </c:pt>
                <c:pt idx="65">
                  <c:v>1060.5450000000001</c:v>
                </c:pt>
                <c:pt idx="66">
                  <c:v>1060.5450000000001</c:v>
                </c:pt>
                <c:pt idx="67">
                  <c:v>1060.5450000000001</c:v>
                </c:pt>
                <c:pt idx="68">
                  <c:v>1060.5450000000001</c:v>
                </c:pt>
                <c:pt idx="69">
                  <c:v>1060.5450000000001</c:v>
                </c:pt>
                <c:pt idx="70">
                  <c:v>1060.5450000000001</c:v>
                </c:pt>
                <c:pt idx="71">
                  <c:v>1060.5450000000001</c:v>
                </c:pt>
                <c:pt idx="72">
                  <c:v>1060.5450000000001</c:v>
                </c:pt>
                <c:pt idx="73">
                  <c:v>1060.5450000000001</c:v>
                </c:pt>
                <c:pt idx="74">
                  <c:v>1060.5450000000001</c:v>
                </c:pt>
                <c:pt idx="75">
                  <c:v>1060.5450000000001</c:v>
                </c:pt>
                <c:pt idx="76">
                  <c:v>1060.5450000000001</c:v>
                </c:pt>
                <c:pt idx="77">
                  <c:v>1060.5450000000001</c:v>
                </c:pt>
                <c:pt idx="78">
                  <c:v>1060.5450000000001</c:v>
                </c:pt>
                <c:pt idx="79">
                  <c:v>1060.5450000000001</c:v>
                </c:pt>
                <c:pt idx="80">
                  <c:v>1060.5450000000001</c:v>
                </c:pt>
                <c:pt idx="81">
                  <c:v>1060.5450000000001</c:v>
                </c:pt>
                <c:pt idx="82">
                  <c:v>1060.5450000000001</c:v>
                </c:pt>
                <c:pt idx="83">
                  <c:v>1060.5450000000001</c:v>
                </c:pt>
                <c:pt idx="84">
                  <c:v>1060.5450000000001</c:v>
                </c:pt>
                <c:pt idx="85">
                  <c:v>1060.5450000000001</c:v>
                </c:pt>
                <c:pt idx="86">
                  <c:v>1060.5450000000001</c:v>
                </c:pt>
                <c:pt idx="87">
                  <c:v>1060.5450000000001</c:v>
                </c:pt>
                <c:pt idx="88">
                  <c:v>1060.5450000000001</c:v>
                </c:pt>
                <c:pt idx="89">
                  <c:v>1060.5450000000001</c:v>
                </c:pt>
                <c:pt idx="90">
                  <c:v>1060.5450000000001</c:v>
                </c:pt>
                <c:pt idx="91">
                  <c:v>1060.5450000000001</c:v>
                </c:pt>
                <c:pt idx="92">
                  <c:v>1061.5809999999999</c:v>
                </c:pt>
                <c:pt idx="93">
                  <c:v>1061.5809999999999</c:v>
                </c:pt>
                <c:pt idx="94">
                  <c:v>1061.5809999999999</c:v>
                </c:pt>
                <c:pt idx="95">
                  <c:v>1061.5809999999999</c:v>
                </c:pt>
                <c:pt idx="96">
                  <c:v>1061.5809999999999</c:v>
                </c:pt>
                <c:pt idx="97">
                  <c:v>1061.5809999999999</c:v>
                </c:pt>
                <c:pt idx="98">
                  <c:v>1061.5809999999999</c:v>
                </c:pt>
                <c:pt idx="99">
                  <c:v>1061.5809999999999</c:v>
                </c:pt>
                <c:pt idx="100">
                  <c:v>1061.5809999999999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011-4DC0-A35C-272A5AA79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3413167"/>
        <c:axId val="693390127"/>
      </c:scatterChart>
      <c:valAx>
        <c:axId val="693358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693362767"/>
        <c:crosses val="autoZero"/>
        <c:crossBetween val="midCat"/>
      </c:valAx>
      <c:valAx>
        <c:axId val="693362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693358927"/>
        <c:crosses val="autoZero"/>
        <c:crossBetween val="midCat"/>
      </c:valAx>
      <c:valAx>
        <c:axId val="693390127"/>
        <c:scaling>
          <c:orientation val="minMax"/>
        </c:scaling>
        <c:delete val="0"/>
        <c:axPos val="r"/>
        <c:numFmt formatCode="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693413167"/>
        <c:crosses val="max"/>
        <c:crossBetween val="midCat"/>
      </c:valAx>
      <c:valAx>
        <c:axId val="693413167"/>
        <c:scaling>
          <c:orientation val="minMax"/>
        </c:scaling>
        <c:delete val="1"/>
        <c:axPos val="b"/>
        <c:numFmt formatCode="0.00" sourceLinked="1"/>
        <c:majorTickMark val="out"/>
        <c:minorTickMark val="none"/>
        <c:tickLblPos val="nextTo"/>
        <c:crossAx val="6933901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7.3829803972051175E-2"/>
          <c:y val="3.15871186693686E-2"/>
          <c:w val="0.89884957840760382"/>
          <c:h val="0.93617785635184236"/>
        </c:manualLayout>
      </c:layout>
      <c:scatterChart>
        <c:scatterStyle val="lineMarker"/>
        <c:varyColors val="0"/>
        <c:ser>
          <c:idx val="10"/>
          <c:order val="0"/>
          <c:spPr>
            <a:ln w="12700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none"/>
          </c:marker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0-A668-49DB-A1A5-25A5BCEB0067}"/>
              </c:ext>
            </c:extLst>
          </c:dPt>
          <c:dPt>
            <c:idx val="1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1-A668-49DB-A1A5-25A5BCEB0067}"/>
              </c:ext>
            </c:extLst>
          </c:dPt>
          <c:dPt>
            <c:idx val="16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2-A668-49DB-A1A5-25A5BCEB0067}"/>
              </c:ext>
            </c:extLst>
          </c:dPt>
          <c:dPt>
            <c:idx val="26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3-A668-49DB-A1A5-25A5BCEB0067}"/>
              </c:ext>
            </c:extLst>
          </c:dPt>
          <c:dPt>
            <c:idx val="3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A668-49DB-A1A5-25A5BCEB0067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AE0D4CE8-7428-4289-9EC1-B9043DDE687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B97A-462D-8B45-73A74D294E6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93EAC09F-EB56-42D2-B256-274A479D098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B97A-462D-8B45-73A74D294E6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04F3518A-C35C-4436-9B21-5367ACB19C2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B97A-462D-8B45-73A74D294E60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6F8A33E6-9066-481A-9BFA-DDDD711CE94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A668-49DB-A1A5-25A5BCEB0067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B64D989B-3ED5-4142-88A0-C6D90FF8E49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B97A-462D-8B45-73A74D294E6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61AC3734-4FD3-408A-88D5-A05041D27C1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B97A-462D-8B45-73A74D294E6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D86CB4B8-E48D-46DD-A4EA-66997C577D0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B97A-462D-8B45-73A74D294E6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0B6D265C-4977-4034-851C-4935C9422B9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B97A-462D-8B45-73A74D294E6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99090752-C975-4331-A8BA-87EA753ACFD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B97A-462D-8B45-73A74D294E6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03A30122-5BE9-457E-8E00-68ED1BBCB96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B97A-462D-8B45-73A74D294E6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EAF1BF04-9268-4BE0-A313-D65230F2646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B97A-462D-8B45-73A74D294E6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72CFE00E-A94D-4897-B674-16CA0D27BEA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A668-49DB-A1A5-25A5BCEB0067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A42FF34E-6F6E-4EC8-A2F9-3F80F8189BF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B97A-462D-8B45-73A74D294E6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E7DEFD9D-9E41-4CD3-AF3A-A2F2A2D546D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B97A-462D-8B45-73A74D294E6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195C66D5-7B37-41B4-BCF1-19BA40E02FA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E-B97A-462D-8B45-73A74D294E60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624B6E7B-637E-40ED-9F84-9380087AAB7C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F-B97A-462D-8B45-73A74D294E60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02964BAF-52E8-4F1B-A5FD-1413C01B7C1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A668-49DB-A1A5-25A5BCEB0067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42738A4F-BB16-4BF9-B8A2-7CB9C4A01F4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0-B97A-462D-8B45-73A74D294E60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E61BA961-55B5-4CAD-95BE-1C9425BD5DC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B97A-462D-8B45-73A74D294E60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91C010EC-1625-4245-88DF-957ECD792DF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B97A-462D-8B45-73A74D294E60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0A84F184-06BE-412E-97FF-3180B6C9B00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B97A-462D-8B45-73A74D294E60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E917A2C0-EA1F-41CD-B70D-B51035B63D8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B97A-462D-8B45-73A74D294E60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41C150F9-6B9A-4413-8206-0156FA7AC4C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B97A-462D-8B45-73A74D294E60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2E5C8C5F-A813-49D4-BCBA-B4542A91A36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6-B97A-462D-8B45-73A74D294E60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5C7AAA37-EA90-43ED-94DD-5FEF9A5F793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B97A-462D-8B45-73A74D294E60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18ABBE77-ADD8-4871-A75D-5AD5766417D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B97A-462D-8B45-73A74D294E60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fld id="{8E806EC6-F97C-4542-BA9E-390387BB896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A668-49DB-A1A5-25A5BCEB0067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fld id="{8C45604D-1F48-4C42-B7B3-59D35BFFE8D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B97A-462D-8B45-73A74D294E60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AD45A063-2892-48D0-B8B9-424E3534BD9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B97A-462D-8B45-73A74D294E60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fld id="{1E5BDEC7-CC11-4405-AF39-307ACD41068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B-B97A-462D-8B45-73A74D294E60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fld id="{266B89C4-E546-4CCB-9A9E-6B3FF08D8A7C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C-B97A-462D-8B45-73A74D294E60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fld id="{BD872929-EBFB-4E67-A69B-C4FB1FBA6A9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D-B97A-462D-8B45-73A74D294E60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fld id="{13F4639E-D04C-4F51-B9C6-69740C9A126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A668-49DB-A1A5-25A5BCEB0067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fld id="{C0E4A65A-F70C-4E9A-8BE8-92F94BE0C3D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E-B97A-462D-8B45-73A74D294E60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fld id="{3A3782D6-2F74-4166-B6CA-FE340157CF0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F-B97A-462D-8B45-73A74D294E60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55E17E12-387B-4E0B-A7B9-8EDD1B54301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B97A-462D-8B45-73A74D294E6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b!$BT$7:$BT$42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10</c:v>
                </c:pt>
                <c:pt idx="16">
                  <c:v>9</c:v>
                </c:pt>
                <c:pt idx="17">
                  <c:v>8</c:v>
                </c:pt>
                <c:pt idx="18">
                  <c:v>8</c:v>
                </c:pt>
                <c:pt idx="19">
                  <c:v>7</c:v>
                </c:pt>
                <c:pt idx="20">
                  <c:v>7</c:v>
                </c:pt>
                <c:pt idx="21">
                  <c:v>6</c:v>
                </c:pt>
                <c:pt idx="22">
                  <c:v>6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9</c:v>
                </c:pt>
                <c:pt idx="28">
                  <c:v>8</c:v>
                </c:pt>
                <c:pt idx="29">
                  <c:v>7</c:v>
                </c:pt>
                <c:pt idx="30">
                  <c:v>6</c:v>
                </c:pt>
                <c:pt idx="31">
                  <c:v>5</c:v>
                </c:pt>
                <c:pt idx="32">
                  <c:v>4</c:v>
                </c:pt>
                <c:pt idx="33">
                  <c:v>3</c:v>
                </c:pt>
                <c:pt idx="34">
                  <c:v>2</c:v>
                </c:pt>
                <c:pt idx="35">
                  <c:v>1</c:v>
                </c:pt>
              </c:numCache>
            </c:numRef>
          </c:xVal>
          <c:yVal>
            <c:numRef>
              <c:f>b!$BU$7:$BU$42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4</c:v>
                </c:pt>
                <c:pt idx="13">
                  <c:v>5</c:v>
                </c:pt>
                <c:pt idx="14">
                  <c:v>6</c:v>
                </c:pt>
                <c:pt idx="15">
                  <c:v>5</c:v>
                </c:pt>
                <c:pt idx="16">
                  <c:v>5</c:v>
                </c:pt>
                <c:pt idx="17">
                  <c:v>6</c:v>
                </c:pt>
                <c:pt idx="18">
                  <c:v>6</c:v>
                </c:pt>
                <c:pt idx="19">
                  <c:v>7</c:v>
                </c:pt>
                <c:pt idx="20">
                  <c:v>8</c:v>
                </c:pt>
                <c:pt idx="21">
                  <c:v>8</c:v>
                </c:pt>
                <c:pt idx="22">
                  <c:v>9</c:v>
                </c:pt>
                <c:pt idx="23">
                  <c:v>10</c:v>
                </c:pt>
                <c:pt idx="24">
                  <c:v>11</c:v>
                </c:pt>
                <c:pt idx="25">
                  <c:v>12</c:v>
                </c:pt>
                <c:pt idx="26">
                  <c:v>13</c:v>
                </c:pt>
                <c:pt idx="27">
                  <c:v>14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13</c:v>
                </c:pt>
                <c:pt idx="33">
                  <c:v>13</c:v>
                </c:pt>
                <c:pt idx="34">
                  <c:v>13</c:v>
                </c:pt>
                <c:pt idx="35">
                  <c:v>13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b!$BQ$7:$BQ$42</c15:f>
                <c15:dlblRangeCache>
                  <c:ptCount val="36"/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13</c:v>
                  </c:pt>
                  <c:pt idx="13">
                    <c:v>14</c:v>
                  </c:pt>
                  <c:pt idx="14">
                    <c:v>15</c:v>
                  </c:pt>
                  <c:pt idx="15">
                    <c:v>16</c:v>
                  </c:pt>
                  <c:pt idx="16">
                    <c:v>17</c:v>
                  </c:pt>
                  <c:pt idx="17">
                    <c:v>18</c:v>
                  </c:pt>
                  <c:pt idx="18">
                    <c:v>19</c:v>
                  </c:pt>
                  <c:pt idx="19">
                    <c:v>20</c:v>
                  </c:pt>
                  <c:pt idx="20">
                    <c:v>21</c:v>
                  </c:pt>
                  <c:pt idx="21">
                    <c:v>22</c:v>
                  </c:pt>
                  <c:pt idx="22">
                    <c:v>23</c:v>
                  </c:pt>
                  <c:pt idx="23">
                    <c:v>24</c:v>
                  </c:pt>
                  <c:pt idx="24">
                    <c:v>25</c:v>
                  </c:pt>
                  <c:pt idx="25">
                    <c:v>26</c:v>
                  </c:pt>
                  <c:pt idx="26">
                    <c:v>27</c:v>
                  </c:pt>
                  <c:pt idx="27">
                    <c:v>28</c:v>
                  </c:pt>
                  <c:pt idx="28">
                    <c:v>29</c:v>
                  </c:pt>
                  <c:pt idx="29">
                    <c:v>30</c:v>
                  </c:pt>
                  <c:pt idx="30">
                    <c:v>31</c:v>
                  </c:pt>
                  <c:pt idx="31">
                    <c:v>32</c:v>
                  </c:pt>
                  <c:pt idx="32">
                    <c:v>33</c:v>
                  </c:pt>
                  <c:pt idx="33">
                    <c:v>34</c:v>
                  </c:pt>
                  <c:pt idx="34">
                    <c:v>35</c:v>
                  </c:pt>
                  <c:pt idx="35">
                    <c:v>36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5-A668-49DB-A1A5-25A5BCEB00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8283776"/>
        <c:axId val="458263616"/>
      </c:scatterChart>
      <c:valAx>
        <c:axId val="458283776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8263616"/>
        <c:crosses val="autoZero"/>
        <c:crossBetween val="midCat"/>
      </c:valAx>
      <c:valAx>
        <c:axId val="458263616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82837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XY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>
        <c:manualLayout>
          <c:layoutTarget val="inner"/>
          <c:xMode val="edge"/>
          <c:yMode val="edge"/>
          <c:x val="3.9366539604791313E-2"/>
          <c:y val="4.9331332024454388E-2"/>
          <c:w val="0.94429307167449805"/>
          <c:h val="0.91755718460569125"/>
        </c:manualLayout>
      </c:layout>
      <c:scatterChart>
        <c:scatterStyle val="lineMarker"/>
        <c:varyColors val="0"/>
        <c:ser>
          <c:idx val="10"/>
          <c:order val="0"/>
          <c:tx>
            <c:strRef>
              <c:f>b!$CJ$4</c:f>
              <c:strCache>
                <c:ptCount val="1"/>
                <c:pt idx="0">
                  <c:v>B</c:v>
                </c:pt>
              </c:strCache>
            </c:strRef>
          </c:tx>
          <c:spPr>
            <a:ln w="9525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b!$BT$7:$BT$42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10</c:v>
                </c:pt>
                <c:pt idx="16">
                  <c:v>9</c:v>
                </c:pt>
                <c:pt idx="17">
                  <c:v>8</c:v>
                </c:pt>
                <c:pt idx="18">
                  <c:v>8</c:v>
                </c:pt>
                <c:pt idx="19">
                  <c:v>7</c:v>
                </c:pt>
                <c:pt idx="20">
                  <c:v>7</c:v>
                </c:pt>
                <c:pt idx="21">
                  <c:v>6</c:v>
                </c:pt>
                <c:pt idx="22">
                  <c:v>6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9</c:v>
                </c:pt>
                <c:pt idx="28">
                  <c:v>8</c:v>
                </c:pt>
                <c:pt idx="29">
                  <c:v>7</c:v>
                </c:pt>
                <c:pt idx="30">
                  <c:v>6</c:v>
                </c:pt>
                <c:pt idx="31">
                  <c:v>5</c:v>
                </c:pt>
                <c:pt idx="32">
                  <c:v>4</c:v>
                </c:pt>
                <c:pt idx="33">
                  <c:v>3</c:v>
                </c:pt>
                <c:pt idx="34">
                  <c:v>2</c:v>
                </c:pt>
                <c:pt idx="35">
                  <c:v>1</c:v>
                </c:pt>
              </c:numCache>
            </c:numRef>
          </c:xVal>
          <c:yVal>
            <c:numRef>
              <c:f>b!$BU$7:$BU$42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4</c:v>
                </c:pt>
                <c:pt idx="13">
                  <c:v>5</c:v>
                </c:pt>
                <c:pt idx="14">
                  <c:v>6</c:v>
                </c:pt>
                <c:pt idx="15">
                  <c:v>5</c:v>
                </c:pt>
                <c:pt idx="16">
                  <c:v>5</c:v>
                </c:pt>
                <c:pt idx="17">
                  <c:v>6</c:v>
                </c:pt>
                <c:pt idx="18">
                  <c:v>6</c:v>
                </c:pt>
                <c:pt idx="19">
                  <c:v>7</c:v>
                </c:pt>
                <c:pt idx="20">
                  <c:v>8</c:v>
                </c:pt>
                <c:pt idx="21">
                  <c:v>8</c:v>
                </c:pt>
                <c:pt idx="22">
                  <c:v>9</c:v>
                </c:pt>
                <c:pt idx="23">
                  <c:v>10</c:v>
                </c:pt>
                <c:pt idx="24">
                  <c:v>11</c:v>
                </c:pt>
                <c:pt idx="25">
                  <c:v>12</c:v>
                </c:pt>
                <c:pt idx="26">
                  <c:v>13</c:v>
                </c:pt>
                <c:pt idx="27">
                  <c:v>14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13</c:v>
                </c:pt>
                <c:pt idx="33">
                  <c:v>13</c:v>
                </c:pt>
                <c:pt idx="34">
                  <c:v>13</c:v>
                </c:pt>
                <c:pt idx="35">
                  <c:v>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053-4690-8234-655CF15DD00F}"/>
            </c:ext>
          </c:extLst>
        </c:ser>
        <c:ser>
          <c:idx val="0"/>
          <c:order val="1"/>
          <c:tx>
            <c:strRef>
              <c:f>b!$CW$5</c:f>
              <c:strCache>
                <c:ptCount val="1"/>
                <c:pt idx="0">
                  <c:v>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0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80B60617-D886-448B-B489-FB613774C228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66FF99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5053-4690-8234-655CF15DD00F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C0406196-D724-4483-814B-6FFEB7B036B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5053-4690-8234-655CF15DD00F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DA9BDD87-029E-4D7C-9762-5CA3FB16312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5053-4690-8234-655CF15DD00F}"/>
                </c:ext>
              </c:extLst>
            </c:dLbl>
            <c:dLbl>
              <c:idx val="3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0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E4D4500D-4098-48AE-829A-3030902D1959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99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5053-4690-8234-655CF15DD00F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31C9439C-5DE0-4A3E-ADA6-24FFAC1CE36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5053-4690-8234-655CF15DD00F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59F6BD4E-2B2C-4862-A616-BF1675FE381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5053-4690-8234-655CF15DD00F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CC3DE4C4-AE84-4EE6-B73E-AEE8364FF20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5053-4690-8234-655CF15DD00F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AF8E0DBC-D77F-48E1-A5EE-0BD7125F6F5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5053-4690-8234-655CF15DD00F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0E3E143D-5383-4F0B-BB6E-5D120D51006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5053-4690-8234-655CF15DD00F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5053-4690-8234-655CF15DD00F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5053-4690-8234-655CF15DD00F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5053-4690-8234-655CF15DD00F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5053-4690-8234-655CF15DD00F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b!$CW$7:$CW$19</c:f>
              <c:numCache>
                <c:formatCode>General</c:formatCode>
                <c:ptCount val="1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</c:numCache>
            </c:numRef>
          </c:xVal>
          <c:yVal>
            <c:numRef>
              <c:f>b!$CW$23:$CW$35</c:f>
              <c:numCache>
                <c:formatCode>General</c:formatCode>
                <c:ptCount val="1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b!$CL$37:$CL$45</c15:f>
                <c15:dlblRangeCache>
                  <c:ptCount val="9"/>
                  <c:pt idx="0">
                    <c:v>→</c:v>
                  </c:pt>
                  <c:pt idx="1">
                    <c:v>-2</c:v>
                  </c:pt>
                  <c:pt idx="2">
                    <c:v>-3</c:v>
                  </c:pt>
                  <c:pt idx="3">
                    <c:v>-4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E-5053-4690-8234-655CF15DD00F}"/>
            </c:ext>
          </c:extLst>
        </c:ser>
        <c:ser>
          <c:idx val="1"/>
          <c:order val="2"/>
          <c:tx>
            <c:strRef>
              <c:f>b!$CX$5</c:f>
              <c:strCache>
                <c:ptCount val="1"/>
                <c:pt idx="0">
                  <c:v>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0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70437C63-D0AD-492C-A665-BC7FA2BEB8D9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66FF99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5053-4690-8234-655CF15DD00F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55C0C4A5-CB48-4074-93C4-B7698467995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5053-4690-8234-655CF15DD00F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C52AFA93-E3D2-4AD4-B26D-B87CC1B7014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5053-4690-8234-655CF15DD00F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35F4754A-B86D-42A4-B9BF-985BC5C72A7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5053-4690-8234-655CF15DD00F}"/>
                </c:ext>
              </c:extLst>
            </c:dLbl>
            <c:dLbl>
              <c:idx val="4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0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22C8DD39-39A4-47F5-ABC6-69F2527B6D20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99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5053-4690-8234-655CF15DD00F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79ED5C3D-FD35-4F79-AE84-BE37D92A81F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4-5053-4690-8234-655CF15DD00F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ADF3C3C7-A3FF-44A0-8169-B9C352EF9AC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5-5053-4690-8234-655CF15DD00F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2440D893-8CC7-475D-94DC-E425DEBB8BFC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6-5053-4690-8234-655CF15DD00F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963C416E-C195-46C4-9F2D-2B8A56B1190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7-5053-4690-8234-655CF15DD00F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D45646E1-9C57-41C4-BED1-63B89C64742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8-5053-4690-8234-655CF15DD00F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42FA1B32-9A3B-49E6-9889-93464F5640D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9-5053-4690-8234-655CF15DD00F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7565A248-E39C-44FE-BD1B-0ADCA6B6C15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A-5053-4690-8234-655CF15DD00F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218E8AC6-0C48-493E-AFB4-E3C1B9F71A1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B-5053-4690-8234-655CF15DD00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l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b!$CX$7:$CX$19</c:f>
              <c:numCache>
                <c:formatCode>General</c:formatCode>
                <c:ptCount val="13"/>
                <c:pt idx="0">
                  <c:v>5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</c:numCache>
            </c:numRef>
          </c:xVal>
          <c:yVal>
            <c:numRef>
              <c:f>b!$CX$23:$CX$35</c:f>
              <c:numCache>
                <c:formatCode>General</c:formatCode>
                <c:ptCount val="13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8</c:v>
                </c:pt>
                <c:pt idx="5">
                  <c:v>8</c:v>
                </c:pt>
                <c:pt idx="6">
                  <c:v>8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b!$CM$37:$CM$49</c15:f>
                <c15:dlblRangeCache>
                  <c:ptCount val="13"/>
                  <c:pt idx="0">
                    <c:v>-5</c:v>
                  </c:pt>
                  <c:pt idx="1">
                    <c:v>-6</c:v>
                  </c:pt>
                  <c:pt idx="2">
                    <c:v>-7</c:v>
                  </c:pt>
                  <c:pt idx="3">
                    <c:v>-8</c:v>
                  </c:pt>
                  <c:pt idx="4">
                    <c:v>-22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C-5053-4690-8234-655CF15DD00F}"/>
            </c:ext>
          </c:extLst>
        </c:ser>
        <c:ser>
          <c:idx val="2"/>
          <c:order val="3"/>
          <c:tx>
            <c:strRef>
              <c:f>b!$CY$5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rgbClr val="0000FF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rgbClr val="0000FF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0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0F8C4CF9-6E32-4DB5-8C10-714EF73A0856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66FF99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5053-4690-8234-655CF15DD00F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6C0242E5-6921-4284-A919-2B3A4765F2E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5053-4690-8234-655CF15DD00F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87A4EEE3-B7AD-4FD0-B07E-1146655619D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5053-4690-8234-655CF15DD00F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15A93367-2770-4AAD-88AF-158AC59C300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5053-4690-8234-655CF15DD00F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7C01ABCE-D2BD-48BD-A34E-B53B468D7B0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5053-4690-8234-655CF15DD00F}"/>
                </c:ext>
              </c:extLst>
            </c:dLbl>
            <c:dLbl>
              <c:idx val="5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0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5CEBA9F1-B0A6-474A-84AB-CD91456B976F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99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5053-4690-8234-655CF15DD00F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C9EA18E3-7A72-481B-B5B2-F74DB00BC21C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3-5053-4690-8234-655CF15DD00F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990BC2B5-B4D1-4F12-995F-A30A4FC403A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4-5053-4690-8234-655CF15DD00F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00B4AF38-ABCF-4C25-B6A3-D3412A6DE19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5-5053-4690-8234-655CF15DD00F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961C5D3A-D101-4007-B6ED-B5BBDE2808C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6-5053-4690-8234-655CF15DD00F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D0A9927E-EFFF-4D7C-AE5A-0E3473E517A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7-5053-4690-8234-655CF15DD00F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0971C8C0-9ACD-4438-BD77-14C5142BE7B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8-5053-4690-8234-655CF15DD00F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F49D4AA2-312E-4FD7-BC06-26991E60804C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9-5053-4690-8234-655CF15DD00F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b!$CY$7:$CY$19</c:f>
              <c:numCache>
                <c:formatCode>General</c:formatCode>
                <c:ptCount val="13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8</c:v>
                </c:pt>
                <c:pt idx="5">
                  <c:v>8</c:v>
                </c:pt>
                <c:pt idx="6">
                  <c:v>8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</c:numCache>
            </c:numRef>
          </c:xVal>
          <c:yVal>
            <c:numRef>
              <c:f>b!$CY$23:$CY$35</c:f>
              <c:numCache>
                <c:formatCode>General</c:formatCode>
                <c:ptCount val="13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b!$CN$37:$CN$49</c15:f>
                <c15:dlblRangeCache>
                  <c:ptCount val="13"/>
                  <c:pt idx="0">
                    <c:v>-10</c:v>
                  </c:pt>
                  <c:pt idx="1">
                    <c:v>-11</c:v>
                  </c:pt>
                  <c:pt idx="2">
                    <c:v>-12</c:v>
                  </c:pt>
                  <c:pt idx="3">
                    <c:v>-13</c:v>
                  </c:pt>
                  <c:pt idx="4">
                    <c:v>-14</c:v>
                  </c:pt>
                  <c:pt idx="5">
                    <c:v>-18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A-5053-4690-8234-655CF15DD00F}"/>
            </c:ext>
          </c:extLst>
        </c:ser>
        <c:ser>
          <c:idx val="5"/>
          <c:order val="4"/>
          <c:tx>
            <c:strRef>
              <c:f>b!$CZ$5</c:f>
              <c:strCache>
                <c:ptCount val="1"/>
                <c:pt idx="0">
                  <c:v>4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0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6A826C5A-067C-4E58-AE0E-D4539656551A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66FF99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5053-4690-8234-655CF15DD00F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3DE52312-CD5B-4DD9-B63D-77988C7FAA6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5053-4690-8234-655CF15DD00F}"/>
                </c:ext>
              </c:extLst>
            </c:dLbl>
            <c:dLbl>
              <c:idx val="2"/>
              <c:layout>
                <c:manualLayout>
                  <c:x val="2.1108593408102075E-2"/>
                  <c:y val="-4.5115065800396302E-17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0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C25B8E79-1667-4EE2-8C1A-5B431A5E8EAC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99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5.7068661268074646E-2"/>
                      <c:h val="3.3590605210259306E-2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D-5053-4690-8234-655CF15DD00F}"/>
                </c:ext>
              </c:extLst>
            </c:dLbl>
            <c:dLbl>
              <c:idx val="3"/>
              <c:layout>
                <c:manualLayout>
                  <c:x val="-3.7995468134583661E-2"/>
                  <c:y val="3.6912752978306929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1893A799-22F9-4EE4-985B-B2B854980FCE}" type="CELLRANGE">
                      <a:rPr lang="en-US">
                        <a:solidFill>
                          <a:schemeClr val="bg1"/>
                        </a:solidFill>
                      </a:rPr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0000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E-5053-4690-8234-655CF15DD00F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253507AC-43BB-40E9-8565-91347CEDB2A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5053-4690-8234-655CF15DD00F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A2F94155-3252-466D-9FEE-EC0B4962359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5053-4690-8234-655CF15DD00F}"/>
                </c:ext>
              </c:extLst>
            </c:dLbl>
            <c:dLbl>
              <c:idx val="6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0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8926C0F3-72DA-48FD-9C7F-2B484811FB41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99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5053-4690-8234-655CF15DD00F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11BB008D-A746-4E6C-8723-94FA1FE08AA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2-5053-4690-8234-655CF15DD00F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6308858E-ADFC-4479-9975-1995EAED5C6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3-5053-4690-8234-655CF15DD00F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F4AB78FB-D6B4-4073-8A30-95A5DE5513E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4-5053-4690-8234-655CF15DD00F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BB30C9F9-A49F-4A88-B8E4-2BEF5353F4C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5-5053-4690-8234-655CF15DD00F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331EE09B-F27A-4B53-858C-4D4EE53A108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6-5053-4690-8234-655CF15DD00F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68E29FA2-1AB4-4B15-A999-4C4C7102F72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7-5053-4690-8234-655CF15DD00F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b!$CZ$7:$CZ$19</c:f>
              <c:numCache>
                <c:formatCode>General</c:formatCode>
                <c:ptCount val="13"/>
                <c:pt idx="0">
                  <c:v>10</c:v>
                </c:pt>
                <c:pt idx="1">
                  <c:v>9</c:v>
                </c:pt>
                <c:pt idx="2">
                  <c:v>8</c:v>
                </c:pt>
                <c:pt idx="3">
                  <c:v>8</c:v>
                </c:pt>
                <c:pt idx="4">
                  <c:v>7</c:v>
                </c:pt>
                <c:pt idx="5">
                  <c:v>7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</c:numCache>
            </c:numRef>
          </c:xVal>
          <c:yVal>
            <c:numRef>
              <c:f>b!$CZ$23:$CZ$35</c:f>
              <c:numCache>
                <c:formatCode>General</c:formatCode>
                <c:ptCount val="13"/>
                <c:pt idx="0">
                  <c:v>5</c:v>
                </c:pt>
                <c:pt idx="1">
                  <c:v>5</c:v>
                </c:pt>
                <c:pt idx="2">
                  <c:v>6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8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b!$CO$37:$CO$49</c15:f>
                <c15:dlblRangeCache>
                  <c:ptCount val="13"/>
                  <c:pt idx="0">
                    <c:v>←</c:v>
                  </c:pt>
                  <c:pt idx="1">
                    <c:v>-17</c:v>
                  </c:pt>
                  <c:pt idx="2">
                    <c:v>-18</c:v>
                  </c:pt>
                  <c:pt idx="3">
                    <c:v>17</c:v>
                  </c:pt>
                  <c:pt idx="4">
                    <c:v>-20</c:v>
                  </c:pt>
                  <c:pt idx="5">
                    <c:v>-21</c:v>
                  </c:pt>
                  <c:pt idx="6">
                    <c:v>-22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38-5053-4690-8234-655CF15DD00F}"/>
            </c:ext>
          </c:extLst>
        </c:ser>
        <c:ser>
          <c:idx val="6"/>
          <c:order val="5"/>
          <c:tx>
            <c:strRef>
              <c:f>b!$DA$5</c:f>
              <c:strCache>
                <c:ptCount val="1"/>
                <c:pt idx="0">
                  <c:v>5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E73198C0-E39F-40C0-BEF3-93DDBD34496F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0000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5053-4690-8234-655CF15DD00F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61970B47-57CC-48CD-9639-4E796E6A054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5053-4690-8234-655CF15DD00F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FC7AED85-54D3-4065-983D-C6DFFED5EBB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5053-4690-8234-655CF15DD00F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9509D8AA-82C8-4828-A7CD-DF5AE425798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5053-4690-8234-655CF15DD00F}"/>
                </c:ext>
              </c:extLst>
            </c:dLbl>
            <c:dLbl>
              <c:idx val="4"/>
              <c:layout>
                <c:manualLayout>
                  <c:x val="-2.5445281034204115E-2"/>
                  <c:y val="-3.8942857508247816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0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5BB94052-8927-41B9-8688-FA723C90F4B9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99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D-5053-4690-8234-655CF15DD00F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B23DAEE9-7D09-411C-8209-DE13A98C83D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E-5053-4690-8234-655CF15DD00F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425B0E75-682B-4E41-9CFB-FC3065ACC07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F-5053-4690-8234-655CF15DD00F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3A3161C6-F8DB-496B-8A13-D602DD1B1E9C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0-5053-4690-8234-655CF15DD00F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835D0068-B5A9-45C3-9F16-6154DC4D325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1-5053-4690-8234-655CF15DD00F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497E76BE-2BD4-4831-8436-29DBD7A82A7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2-5053-4690-8234-655CF15DD00F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5053-4690-8234-655CF15DD00F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5053-4690-8234-655CF15DD00F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5053-4690-8234-655CF15DD00F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b!$DA$7:$DA$19</c:f>
              <c:numCache>
                <c:formatCode>General</c:formatCode>
                <c:ptCount val="13"/>
                <c:pt idx="0">
                  <c:v>6</c:v>
                </c:pt>
                <c:pt idx="1">
                  <c:v>7</c:v>
                </c:pt>
                <c:pt idx="2">
                  <c:v>7</c:v>
                </c:pt>
                <c:pt idx="3">
                  <c:v>7</c:v>
                </c:pt>
                <c:pt idx="4">
                  <c:v>7</c:v>
                </c:pt>
                <c:pt idx="5">
                  <c:v>7</c:v>
                </c:pt>
                <c:pt idx="6">
                  <c:v>7</c:v>
                </c:pt>
                <c:pt idx="7">
                  <c:v>7</c:v>
                </c:pt>
                <c:pt idx="8">
                  <c:v>7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</c:numCache>
            </c:numRef>
          </c:xVal>
          <c:yVal>
            <c:numRef>
              <c:f>b!$DA$23:$DA$35</c:f>
              <c:numCache>
                <c:formatCode>General</c:formatCode>
                <c:ptCount val="13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13</c:v>
                </c:pt>
                <c:pt idx="6">
                  <c:v>13</c:v>
                </c:pt>
                <c:pt idx="7">
                  <c:v>13</c:v>
                </c:pt>
                <c:pt idx="8">
                  <c:v>13</c:v>
                </c:pt>
                <c:pt idx="9">
                  <c:v>13</c:v>
                </c:pt>
                <c:pt idx="10">
                  <c:v>13</c:v>
                </c:pt>
                <c:pt idx="11">
                  <c:v>13</c:v>
                </c:pt>
                <c:pt idx="12">
                  <c:v>13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b!$CP$37:$CP$46</c15:f>
                <c15:dlblRangeCache>
                  <c:ptCount val="10"/>
                  <c:pt idx="0">
                    <c:v>21</c:v>
                  </c:pt>
                  <c:pt idx="1">
                    <c:v>-24</c:v>
                  </c:pt>
                  <c:pt idx="2">
                    <c:v>-25</c:v>
                  </c:pt>
                  <c:pt idx="3">
                    <c:v>-26</c:v>
                  </c:pt>
                  <c:pt idx="4">
                    <c:v>-30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46-5053-4690-8234-655CF15DD00F}"/>
            </c:ext>
          </c:extLst>
        </c:ser>
        <c:ser>
          <c:idx val="7"/>
          <c:order val="6"/>
          <c:tx>
            <c:strRef>
              <c:f>b!$DB$5</c:f>
              <c:strCache>
                <c:ptCount val="1"/>
                <c:pt idx="0">
                  <c:v>6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0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DE33DCB3-ADC7-4422-804E-EB6087F9735D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66FF99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5053-4690-8234-655CF15DD00F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D3795E1E-0539-4205-9C8C-2E4D5BD5562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5053-4690-8234-655CF15DD00F}"/>
                </c:ext>
              </c:extLst>
            </c:dLbl>
            <c:dLbl>
              <c:idx val="2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0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491B41CE-81EB-4E58-B012-8045D61647AE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99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5053-4690-8234-655CF15DD00F}"/>
                </c:ext>
              </c:extLst>
            </c:dLbl>
            <c:dLbl>
              <c:idx val="3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95A53EA1-FB82-405E-AC75-BF092ED4F527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0000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5053-4690-8234-655CF15DD00F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17E6D6D0-5932-4DA2-BC05-61842C4706B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B-5053-4690-8234-655CF15DD00F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EEAD738F-046B-4012-9F37-BEE2E539186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C-5053-4690-8234-655CF15DD00F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F6EFCEB3-01E1-4A6A-A48F-8E41AD773A5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D-5053-4690-8234-655CF15DD00F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7A3F1985-C349-4D0B-A170-8A3FB1357F5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E-5053-4690-8234-655CF15DD00F}"/>
                </c:ext>
              </c:extLst>
            </c:dLbl>
            <c:dLbl>
              <c:idx val="8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0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F78A4D28-CAF2-4114-B88A-85BE4C2B1163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99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F-5053-4690-8234-655CF15DD00F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5053-4690-8234-655CF15DD00F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5053-4690-8234-655CF15DD00F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5053-4690-8234-655CF15DD00F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5053-4690-8234-655CF15DD00F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b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b!$DB$7:$DF$19</c:f>
              <c:numCache>
                <c:formatCode>General</c:formatCode>
                <c:ptCount val="13"/>
                <c:pt idx="0">
                  <c:v>9</c:v>
                </c:pt>
                <c:pt idx="1">
                  <c:v>8</c:v>
                </c:pt>
                <c:pt idx="2">
                  <c:v>7</c:v>
                </c:pt>
                <c:pt idx="3">
                  <c:v>6</c:v>
                </c:pt>
                <c:pt idx="4">
                  <c:v>5</c:v>
                </c:pt>
                <c:pt idx="5">
                  <c:v>4</c:v>
                </c:pt>
                <c:pt idx="6">
                  <c:v>3</c:v>
                </c:pt>
                <c:pt idx="7">
                  <c:v>2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</c:numCache>
            </c:numRef>
          </c:xVal>
          <c:yVal>
            <c:numRef>
              <c:f>b!$DB$23:$DB$35</c:f>
              <c:numCache>
                <c:formatCode>General</c:formatCode>
                <c:ptCount val="13"/>
                <c:pt idx="0">
                  <c:v>14</c:v>
                </c:pt>
                <c:pt idx="1">
                  <c:v>13</c:v>
                </c:pt>
                <c:pt idx="2">
                  <c:v>13</c:v>
                </c:pt>
                <c:pt idx="3">
                  <c:v>13</c:v>
                </c:pt>
                <c:pt idx="4">
                  <c:v>13</c:v>
                </c:pt>
                <c:pt idx="5">
                  <c:v>13</c:v>
                </c:pt>
                <c:pt idx="6">
                  <c:v>13</c:v>
                </c:pt>
                <c:pt idx="7">
                  <c:v>13</c:v>
                </c:pt>
                <c:pt idx="8">
                  <c:v>13</c:v>
                </c:pt>
                <c:pt idx="9">
                  <c:v>13</c:v>
                </c:pt>
                <c:pt idx="10">
                  <c:v>13</c:v>
                </c:pt>
                <c:pt idx="11">
                  <c:v>13</c:v>
                </c:pt>
                <c:pt idx="12">
                  <c:v>13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b!$CQ$37:$CQ$45</c15:f>
                <c15:dlblRangeCache>
                  <c:ptCount val="9"/>
                  <c:pt idx="0">
                    <c:v>←</c:v>
                  </c:pt>
                  <c:pt idx="1">
                    <c:v>-29</c:v>
                  </c:pt>
                  <c:pt idx="2">
                    <c:v>-30</c:v>
                  </c:pt>
                  <c:pt idx="3">
                    <c:v>29</c:v>
                  </c:pt>
                  <c:pt idx="4">
                    <c:v>-32</c:v>
                  </c:pt>
                  <c:pt idx="5">
                    <c:v>-33</c:v>
                  </c:pt>
                  <c:pt idx="6">
                    <c:v>-34</c:v>
                  </c:pt>
                  <c:pt idx="7">
                    <c:v>-35</c:v>
                  </c:pt>
                  <c:pt idx="8">
                    <c:v>←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54-5053-4690-8234-655CF15DD00F}"/>
            </c:ext>
          </c:extLst>
        </c:ser>
        <c:ser>
          <c:idx val="8"/>
          <c:order val="7"/>
          <c:tx>
            <c:strRef>
              <c:f>b!$DC$5</c:f>
              <c:strCache>
                <c:ptCount val="1"/>
                <c:pt idx="0">
                  <c:v>7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b!$DC$7:$DC$19</c:f>
            </c:numRef>
          </c:xVal>
          <c:yVal>
            <c:numRef>
              <c:f>b!$DC$23:$DC$38</c:f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b!$CR$37:$CR$45</c15:f>
              </c15:datalabelsRange>
            </c:ext>
            <c:ext xmlns:c16="http://schemas.microsoft.com/office/drawing/2014/chart" uri="{C3380CC4-5D6E-409C-BE32-E72D297353CC}">
              <c16:uniqueId val="{00000055-5053-4690-8234-655CF15DD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8283776"/>
        <c:axId val="458263616"/>
      </c:scatterChart>
      <c:valAx>
        <c:axId val="458283776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8263616"/>
        <c:crosses val="autoZero"/>
        <c:crossBetween val="midCat"/>
      </c:valAx>
      <c:valAx>
        <c:axId val="458263616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82837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 b="1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5.7798411431240912E-2"/>
          <c:y val="0.3376623376623376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>
        <c:manualLayout>
          <c:layoutTarget val="inner"/>
          <c:xMode val="edge"/>
          <c:yMode val="edge"/>
          <c:x val="4.4964330336617231E-2"/>
          <c:y val="6.046871282417321E-2"/>
          <c:w val="0.93389141780612395"/>
          <c:h val="0.83644035772767333"/>
        </c:manualLayout>
      </c:layout>
      <c:scatterChart>
        <c:scatterStyle val="lineMarker"/>
        <c:varyColors val="0"/>
        <c:ser>
          <c:idx val="0"/>
          <c:order val="0"/>
          <c:tx>
            <c:strRef>
              <c:f>b!$I$6</c:f>
              <c:strCache>
                <c:ptCount val="1"/>
                <c:pt idx="0">
                  <c:v>Z</c:v>
                </c:pt>
              </c:strCache>
            </c:strRef>
          </c:tx>
          <c:spPr>
            <a:ln w="952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dLbls>
            <c:dLbl>
              <c:idx val="0"/>
              <c:tx>
                <c:rich>
                  <a:bodyPr/>
                  <a:lstStyle/>
                  <a:p>
                    <a:fld id="{96CBE65B-0A8A-4446-AF4B-CC33C74E403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B6B1-4F48-BCEE-C753C0287D5B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9FEA4906-0F35-4B87-B7D2-554B1CE4FB0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B6B1-4F48-BCEE-C753C0287D5B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F08C5C89-117D-4BE7-93F7-11D7DF2C9FF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B6B1-4F48-BCEE-C753C0287D5B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2A2B94BE-3DB7-49D7-A04B-408EF1EFFA7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B6B1-4F48-BCEE-C753C0287D5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EF3852A5-26BA-4AC6-A4B3-B873E88C7E3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B6B1-4F48-BCEE-C753C0287D5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53FA1A31-F605-470F-BC1B-F15EA8D7094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B6B1-4F48-BCEE-C753C0287D5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DCE35D10-D02B-4B49-81AA-21567D8B898C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B6B1-4F48-BCEE-C753C0287D5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1343BC94-3C51-4361-B63E-3717419189A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B6B1-4F48-BCEE-C753C0287D5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7B5D7B01-5BEE-4417-86FD-EC7A2AA97D5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B6B1-4F48-BCEE-C753C0287D5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E3D5C37C-2574-4B81-9B23-C5F97C25EF4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B6B1-4F48-BCEE-C753C0287D5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091C011F-AF79-400A-AB62-A9663B9735B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B6B1-4F48-BCEE-C753C0287D5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BE219DA0-86D8-4256-8A21-DF36782885CC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B6B1-4F48-BCEE-C753C0287D5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36182618-7B2C-46E9-B968-9419FE4C83A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B6B1-4F48-BCEE-C753C0287D5B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4A4FAED8-5FA1-441F-BED9-9291FA3EEC9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B6B1-4F48-BCEE-C753C0287D5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D4404FAD-9B14-4C57-8904-27A2315901B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B6B1-4F48-BCEE-C753C0287D5B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1A855F0E-2501-4579-889B-5A0A3966604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B6B1-4F48-BCEE-C753C0287D5B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81BDE34C-B692-49D1-9C09-08FEC1F8435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B6B1-4F48-BCEE-C753C0287D5B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B3A30156-083C-4685-A474-C90E7326992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B6B1-4F48-BCEE-C753C0287D5B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11A37EAA-26AB-4777-BE5C-082A30A1E78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B6B1-4F48-BCEE-C753C0287D5B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FB56547C-5F6A-49D7-A3AE-C51C96C7041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B6B1-4F48-BCEE-C753C0287D5B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B1A0FAA7-B4AF-4CA3-8A2C-31D083516E9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B6B1-4F48-BCEE-C753C0287D5B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681158F5-7BE6-4D88-A066-AECDE1A8CCF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B6B1-4F48-BCEE-C753C0287D5B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0ADABAEC-CE08-4048-995C-06D0C514FAC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B6B1-4F48-BCEE-C753C0287D5B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E2E322B8-B137-4872-84A7-70C795B9D9C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B6B1-4F48-BCEE-C753C0287D5B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B1FD8011-AAAE-4B69-9178-AFA508779FB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B6B1-4F48-BCEE-C753C0287D5B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7C6EB930-385C-456E-9B13-88F5B043D48C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B6B1-4F48-BCEE-C753C0287D5B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fld id="{7ACEBD5D-F6C9-4EAA-8482-4D54B6CEC92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B6B1-4F48-BCEE-C753C0287D5B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fld id="{55857621-693C-4AF5-812E-397410AEED6C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B6B1-4F48-BCEE-C753C0287D5B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F55A8F8D-433B-4229-A380-FE400A0F01B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B6B1-4F48-BCEE-C753C0287D5B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fld id="{88C3FE53-7978-4AD6-BE28-86893742487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B6B1-4F48-BCEE-C753C0287D5B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fld id="{ADB8FC08-1F43-475D-A7CF-20E8675905C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B6B1-4F48-BCEE-C753C0287D5B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fld id="{E3A8AAE8-2A93-4C4F-817F-CFC283BEB9CC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B6B1-4F48-BCEE-C753C0287D5B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fld id="{08A93E1E-5DA2-4914-833A-8828A871285C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B6B1-4F48-BCEE-C753C0287D5B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fld id="{71C3DB7E-0A93-4353-B424-FEEC3A481E4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B6B1-4F48-BCEE-C753C0287D5B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fld id="{76BC113F-BAA9-47F4-8762-4AA5D516429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B6B1-4F48-BCEE-C753C0287D5B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8F5E409E-DF78-40A3-9C25-E98B5036F19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B6B1-4F48-BCEE-C753C0287D5B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b!$BQ$7:$BQ$42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b!$I$7:$I$42</c:f>
              <c:numCache>
                <c:formatCode>General</c:formatCode>
                <c:ptCount val="36"/>
                <c:pt idx="0">
                  <c:v>1093.048</c:v>
                </c:pt>
                <c:pt idx="1">
                  <c:v>1088.05899999999</c:v>
                </c:pt>
                <c:pt idx="2">
                  <c:v>1082.4190000000001</c:v>
                </c:pt>
                <c:pt idx="3">
                  <c:v>1077.4079999999899</c:v>
                </c:pt>
                <c:pt idx="4">
                  <c:v>1071.93399999999</c:v>
                </c:pt>
                <c:pt idx="5">
                  <c:v>1066.509</c:v>
                </c:pt>
                <c:pt idx="6">
                  <c:v>1061.7919999999899</c:v>
                </c:pt>
                <c:pt idx="7">
                  <c:v>1057.075</c:v>
                </c:pt>
                <c:pt idx="8">
                  <c:v>1052.3589999999899</c:v>
                </c:pt>
                <c:pt idx="9">
                  <c:v>1073.63599999999</c:v>
                </c:pt>
                <c:pt idx="10">
                  <c:v>1070.9090000000001</c:v>
                </c:pt>
                <c:pt idx="11">
                  <c:v>1068.31799999999</c:v>
                </c:pt>
                <c:pt idx="12">
                  <c:v>1065.4549999999899</c:v>
                </c:pt>
                <c:pt idx="13">
                  <c:v>1062.4549999999899</c:v>
                </c:pt>
                <c:pt idx="14">
                  <c:v>1060.5450000000001</c:v>
                </c:pt>
                <c:pt idx="15">
                  <c:v>1077.7270000000001</c:v>
                </c:pt>
                <c:pt idx="16">
                  <c:v>1070.9090000000001</c:v>
                </c:pt>
                <c:pt idx="17">
                  <c:v>1063.182</c:v>
                </c:pt>
                <c:pt idx="18">
                  <c:v>1058</c:v>
                </c:pt>
                <c:pt idx="19">
                  <c:v>1053.5</c:v>
                </c:pt>
                <c:pt idx="20">
                  <c:v>1049.25</c:v>
                </c:pt>
                <c:pt idx="21">
                  <c:v>1046.25</c:v>
                </c:pt>
                <c:pt idx="22">
                  <c:v>1042.7270000000001</c:v>
                </c:pt>
                <c:pt idx="23">
                  <c:v>1038.182</c:v>
                </c:pt>
                <c:pt idx="24">
                  <c:v>1033.63599999999</c:v>
                </c:pt>
                <c:pt idx="25">
                  <c:v>1029.0909999999899</c:v>
                </c:pt>
                <c:pt idx="26">
                  <c:v>1025.9090000000001</c:v>
                </c:pt>
                <c:pt idx="27">
                  <c:v>1037.5809999999899</c:v>
                </c:pt>
                <c:pt idx="28">
                  <c:v>1032.5</c:v>
                </c:pt>
                <c:pt idx="29">
                  <c:v>1027.4190000000001</c:v>
                </c:pt>
                <c:pt idx="30">
                  <c:v>1021.875</c:v>
                </c:pt>
                <c:pt idx="31">
                  <c:v>1015.625</c:v>
                </c:pt>
                <c:pt idx="32">
                  <c:v>1009.375</c:v>
                </c:pt>
                <c:pt idx="33">
                  <c:v>1003.125</c:v>
                </c:pt>
                <c:pt idx="34">
                  <c:v>996.875</c:v>
                </c:pt>
                <c:pt idx="35">
                  <c:v>991.875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b!$CA$7:$CA$42</c15:f>
                <c15:dlblRangeCache>
                  <c:ptCount val="36"/>
                  <c:pt idx="0">
                    <c:v>→</c:v>
                  </c:pt>
                  <c:pt idx="1">
                    <c:v>-2</c:v>
                  </c:pt>
                  <c:pt idx="2">
                    <c:v>-3</c:v>
                  </c:pt>
                  <c:pt idx="3">
                    <c:v>-4</c:v>
                  </c:pt>
                  <c:pt idx="4">
                    <c:v>-5</c:v>
                  </c:pt>
                  <c:pt idx="5">
                    <c:v>-6</c:v>
                  </c:pt>
                  <c:pt idx="6">
                    <c:v>-7</c:v>
                  </c:pt>
                  <c:pt idx="7">
                    <c:v>-8</c:v>
                  </c:pt>
                  <c:pt idx="8">
                    <c:v>-22</c:v>
                  </c:pt>
                  <c:pt idx="9">
                    <c:v>-10</c:v>
                  </c:pt>
                  <c:pt idx="10">
                    <c:v>-11</c:v>
                  </c:pt>
                  <c:pt idx="11">
                    <c:v>-12</c:v>
                  </c:pt>
                  <c:pt idx="12">
                    <c:v>-13</c:v>
                  </c:pt>
                  <c:pt idx="13">
                    <c:v>-14</c:v>
                  </c:pt>
                  <c:pt idx="14">
                    <c:v>-18</c:v>
                  </c:pt>
                  <c:pt idx="15">
                    <c:v>←</c:v>
                  </c:pt>
                  <c:pt idx="16">
                    <c:v>-17</c:v>
                  </c:pt>
                  <c:pt idx="17">
                    <c:v>-18</c:v>
                  </c:pt>
                  <c:pt idx="18">
                    <c:v>17</c:v>
                  </c:pt>
                  <c:pt idx="19">
                    <c:v>-20</c:v>
                  </c:pt>
                  <c:pt idx="20">
                    <c:v>-21</c:v>
                  </c:pt>
                  <c:pt idx="21">
                    <c:v>-22</c:v>
                  </c:pt>
                  <c:pt idx="22">
                    <c:v>21</c:v>
                  </c:pt>
                  <c:pt idx="23">
                    <c:v>-24</c:v>
                  </c:pt>
                  <c:pt idx="24">
                    <c:v>-25</c:v>
                  </c:pt>
                  <c:pt idx="25">
                    <c:v>-26</c:v>
                  </c:pt>
                  <c:pt idx="26">
                    <c:v>-30</c:v>
                  </c:pt>
                  <c:pt idx="27">
                    <c:v>←</c:v>
                  </c:pt>
                  <c:pt idx="28">
                    <c:v>-29</c:v>
                  </c:pt>
                  <c:pt idx="29">
                    <c:v>-30</c:v>
                  </c:pt>
                  <c:pt idx="30">
                    <c:v>29</c:v>
                  </c:pt>
                  <c:pt idx="31">
                    <c:v>-32</c:v>
                  </c:pt>
                  <c:pt idx="32">
                    <c:v>-33</c:v>
                  </c:pt>
                  <c:pt idx="33">
                    <c:v>-34</c:v>
                  </c:pt>
                  <c:pt idx="34">
                    <c:v>-35</c:v>
                  </c:pt>
                  <c:pt idx="35">
                    <c:v>←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4-B6B1-4F48-BCEE-C753C0287D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3609231"/>
        <c:axId val="1753610191"/>
      </c:scatterChart>
      <c:valAx>
        <c:axId val="1753609231"/>
        <c:scaling>
          <c:orientation val="minMax"/>
          <c:max val="36"/>
          <c:min val="0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753610191"/>
        <c:crosses val="autoZero"/>
        <c:crossBetween val="midCat"/>
        <c:majorUnit val="1"/>
      </c:valAx>
      <c:valAx>
        <c:axId val="17536101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7536092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Relative stage</a:t>
            </a:r>
          </a:p>
        </c:rich>
      </c:tx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xVal>
            <c:numRef>
              <c:f>'12'!$BD$5:$BD$292</c:f>
              <c:numCache>
                <c:formatCode>0.0</c:formatCode>
                <c:ptCount val="288"/>
                <c:pt idx="0">
                  <c:v>8.3333333333333329E-2</c:v>
                </c:pt>
                <c:pt idx="1">
                  <c:v>0.16666666666666666</c:v>
                </c:pt>
                <c:pt idx="2">
                  <c:v>0.25</c:v>
                </c:pt>
                <c:pt idx="3">
                  <c:v>0.33333333333333331</c:v>
                </c:pt>
                <c:pt idx="4">
                  <c:v>0.41666666666666669</c:v>
                </c:pt>
                <c:pt idx="5">
                  <c:v>0.5</c:v>
                </c:pt>
                <c:pt idx="6">
                  <c:v>0.58333333333333337</c:v>
                </c:pt>
                <c:pt idx="7">
                  <c:v>0.66666666666666663</c:v>
                </c:pt>
                <c:pt idx="8">
                  <c:v>0.75</c:v>
                </c:pt>
                <c:pt idx="9">
                  <c:v>0.83333333333333337</c:v>
                </c:pt>
                <c:pt idx="10">
                  <c:v>0.91666666666666663</c:v>
                </c:pt>
                <c:pt idx="11">
                  <c:v>1</c:v>
                </c:pt>
                <c:pt idx="12">
                  <c:v>1.0833333333333333</c:v>
                </c:pt>
                <c:pt idx="13">
                  <c:v>1.1666666666666667</c:v>
                </c:pt>
                <c:pt idx="14">
                  <c:v>1.25</c:v>
                </c:pt>
                <c:pt idx="15">
                  <c:v>1.3333333333333333</c:v>
                </c:pt>
                <c:pt idx="16">
                  <c:v>1.4166666666666667</c:v>
                </c:pt>
                <c:pt idx="17">
                  <c:v>1.5</c:v>
                </c:pt>
                <c:pt idx="18">
                  <c:v>1.5833333333333333</c:v>
                </c:pt>
                <c:pt idx="19">
                  <c:v>1.6666666666666667</c:v>
                </c:pt>
                <c:pt idx="20">
                  <c:v>1.75</c:v>
                </c:pt>
                <c:pt idx="21">
                  <c:v>1.8333333333333333</c:v>
                </c:pt>
                <c:pt idx="22">
                  <c:v>1.9166666666666667</c:v>
                </c:pt>
                <c:pt idx="23">
                  <c:v>2</c:v>
                </c:pt>
                <c:pt idx="24">
                  <c:v>2.0833333333333335</c:v>
                </c:pt>
                <c:pt idx="25">
                  <c:v>2.1666666666666665</c:v>
                </c:pt>
                <c:pt idx="26">
                  <c:v>2.25</c:v>
                </c:pt>
                <c:pt idx="27">
                  <c:v>2.3333333333333335</c:v>
                </c:pt>
                <c:pt idx="28">
                  <c:v>2.4166666666666665</c:v>
                </c:pt>
                <c:pt idx="29">
                  <c:v>2.5</c:v>
                </c:pt>
                <c:pt idx="30">
                  <c:v>2.5833333333333335</c:v>
                </c:pt>
                <c:pt idx="31">
                  <c:v>2.6666666666666665</c:v>
                </c:pt>
                <c:pt idx="32">
                  <c:v>2.75</c:v>
                </c:pt>
                <c:pt idx="33">
                  <c:v>2.8333333333333335</c:v>
                </c:pt>
                <c:pt idx="34">
                  <c:v>2.9166666666666665</c:v>
                </c:pt>
                <c:pt idx="35">
                  <c:v>3</c:v>
                </c:pt>
                <c:pt idx="36">
                  <c:v>3.0833333333333335</c:v>
                </c:pt>
                <c:pt idx="37">
                  <c:v>3.1666666666666665</c:v>
                </c:pt>
                <c:pt idx="38">
                  <c:v>3.25</c:v>
                </c:pt>
                <c:pt idx="39">
                  <c:v>3.3333333333333335</c:v>
                </c:pt>
                <c:pt idx="40">
                  <c:v>3.4166666666666665</c:v>
                </c:pt>
                <c:pt idx="41">
                  <c:v>3.5</c:v>
                </c:pt>
                <c:pt idx="42">
                  <c:v>3.5833333333333335</c:v>
                </c:pt>
                <c:pt idx="43">
                  <c:v>3.6666666666666665</c:v>
                </c:pt>
                <c:pt idx="44">
                  <c:v>3.75</c:v>
                </c:pt>
                <c:pt idx="45">
                  <c:v>3.8333333333333335</c:v>
                </c:pt>
                <c:pt idx="46">
                  <c:v>3.9166666666666665</c:v>
                </c:pt>
                <c:pt idx="47">
                  <c:v>4</c:v>
                </c:pt>
                <c:pt idx="48">
                  <c:v>4.083333333333333</c:v>
                </c:pt>
                <c:pt idx="49">
                  <c:v>4.166666666666667</c:v>
                </c:pt>
                <c:pt idx="50">
                  <c:v>4.25</c:v>
                </c:pt>
                <c:pt idx="51">
                  <c:v>4.333333333333333</c:v>
                </c:pt>
                <c:pt idx="52">
                  <c:v>4.416666666666667</c:v>
                </c:pt>
                <c:pt idx="53">
                  <c:v>4.5</c:v>
                </c:pt>
                <c:pt idx="54">
                  <c:v>4.583333333333333</c:v>
                </c:pt>
                <c:pt idx="55">
                  <c:v>4.666666666666667</c:v>
                </c:pt>
                <c:pt idx="56">
                  <c:v>4.75</c:v>
                </c:pt>
                <c:pt idx="57">
                  <c:v>4.833333333333333</c:v>
                </c:pt>
                <c:pt idx="58">
                  <c:v>4.916666666666667</c:v>
                </c:pt>
                <c:pt idx="59">
                  <c:v>5</c:v>
                </c:pt>
                <c:pt idx="60">
                  <c:v>5.083333333333333</c:v>
                </c:pt>
                <c:pt idx="61">
                  <c:v>5.166666666666667</c:v>
                </c:pt>
                <c:pt idx="62">
                  <c:v>5.25</c:v>
                </c:pt>
                <c:pt idx="63">
                  <c:v>5.333333333333333</c:v>
                </c:pt>
                <c:pt idx="64">
                  <c:v>5.416666666666667</c:v>
                </c:pt>
                <c:pt idx="65">
                  <c:v>5.5</c:v>
                </c:pt>
                <c:pt idx="66">
                  <c:v>5.583333333333333</c:v>
                </c:pt>
                <c:pt idx="67">
                  <c:v>5.666666666666667</c:v>
                </c:pt>
                <c:pt idx="68">
                  <c:v>5.75</c:v>
                </c:pt>
                <c:pt idx="69">
                  <c:v>5.833333333333333</c:v>
                </c:pt>
                <c:pt idx="70">
                  <c:v>5.916666666666667</c:v>
                </c:pt>
                <c:pt idx="71">
                  <c:v>6</c:v>
                </c:pt>
                <c:pt idx="72">
                  <c:v>6.083333333333333</c:v>
                </c:pt>
                <c:pt idx="73">
                  <c:v>6.166666666666667</c:v>
                </c:pt>
                <c:pt idx="74">
                  <c:v>6.25</c:v>
                </c:pt>
                <c:pt idx="75">
                  <c:v>6.333333333333333</c:v>
                </c:pt>
                <c:pt idx="76">
                  <c:v>6.416666666666667</c:v>
                </c:pt>
                <c:pt idx="77">
                  <c:v>6.5</c:v>
                </c:pt>
                <c:pt idx="78">
                  <c:v>6.583333333333333</c:v>
                </c:pt>
                <c:pt idx="79">
                  <c:v>6.666666666666667</c:v>
                </c:pt>
                <c:pt idx="80">
                  <c:v>6.75</c:v>
                </c:pt>
                <c:pt idx="81">
                  <c:v>6.833333333333333</c:v>
                </c:pt>
                <c:pt idx="82">
                  <c:v>6.916666666666667</c:v>
                </c:pt>
                <c:pt idx="83">
                  <c:v>7</c:v>
                </c:pt>
                <c:pt idx="84">
                  <c:v>7.083333333333333</c:v>
                </c:pt>
                <c:pt idx="85">
                  <c:v>7.166666666666667</c:v>
                </c:pt>
                <c:pt idx="86">
                  <c:v>7.25</c:v>
                </c:pt>
                <c:pt idx="87">
                  <c:v>7.333333333333333</c:v>
                </c:pt>
                <c:pt idx="88">
                  <c:v>7.416666666666667</c:v>
                </c:pt>
                <c:pt idx="89">
                  <c:v>7.5</c:v>
                </c:pt>
                <c:pt idx="90">
                  <c:v>7.583333333333333</c:v>
                </c:pt>
                <c:pt idx="91">
                  <c:v>7.666666666666667</c:v>
                </c:pt>
                <c:pt idx="92">
                  <c:v>7.75</c:v>
                </c:pt>
                <c:pt idx="93">
                  <c:v>7.833333333333333</c:v>
                </c:pt>
                <c:pt idx="94">
                  <c:v>7.916666666666667</c:v>
                </c:pt>
                <c:pt idx="95">
                  <c:v>8</c:v>
                </c:pt>
                <c:pt idx="96">
                  <c:v>8.0833333333333339</c:v>
                </c:pt>
                <c:pt idx="97">
                  <c:v>8.1666666666666661</c:v>
                </c:pt>
                <c:pt idx="98">
                  <c:v>8.25</c:v>
                </c:pt>
                <c:pt idx="99">
                  <c:v>8.3333333333333339</c:v>
                </c:pt>
                <c:pt idx="100">
                  <c:v>8.4166666666666661</c:v>
                </c:pt>
                <c:pt idx="101">
                  <c:v>8.5</c:v>
                </c:pt>
                <c:pt idx="102">
                  <c:v>8.5833333333333339</c:v>
                </c:pt>
                <c:pt idx="103">
                  <c:v>8.6666666666666661</c:v>
                </c:pt>
                <c:pt idx="104">
                  <c:v>8.75</c:v>
                </c:pt>
                <c:pt idx="105">
                  <c:v>8.8333333333333339</c:v>
                </c:pt>
                <c:pt idx="106">
                  <c:v>8.9166666666666661</c:v>
                </c:pt>
                <c:pt idx="107">
                  <c:v>9</c:v>
                </c:pt>
                <c:pt idx="108">
                  <c:v>9.0833333333333339</c:v>
                </c:pt>
                <c:pt idx="109">
                  <c:v>9.1666666666666661</c:v>
                </c:pt>
                <c:pt idx="110">
                  <c:v>9.25</c:v>
                </c:pt>
                <c:pt idx="111">
                  <c:v>9.3333333333333339</c:v>
                </c:pt>
                <c:pt idx="112">
                  <c:v>9.4166666666666661</c:v>
                </c:pt>
                <c:pt idx="113">
                  <c:v>9.5</c:v>
                </c:pt>
                <c:pt idx="114">
                  <c:v>9.5833333333333339</c:v>
                </c:pt>
                <c:pt idx="115">
                  <c:v>9.6666666666666661</c:v>
                </c:pt>
                <c:pt idx="116">
                  <c:v>9.75</c:v>
                </c:pt>
                <c:pt idx="117">
                  <c:v>9.8333333333333339</c:v>
                </c:pt>
                <c:pt idx="118">
                  <c:v>9.9166666666666661</c:v>
                </c:pt>
                <c:pt idx="119">
                  <c:v>10</c:v>
                </c:pt>
                <c:pt idx="120">
                  <c:v>10.083333333333334</c:v>
                </c:pt>
                <c:pt idx="121">
                  <c:v>10.166666666666666</c:v>
                </c:pt>
                <c:pt idx="122">
                  <c:v>10.25</c:v>
                </c:pt>
                <c:pt idx="123">
                  <c:v>10.333333333333334</c:v>
                </c:pt>
                <c:pt idx="124">
                  <c:v>10.416666666666666</c:v>
                </c:pt>
                <c:pt idx="125">
                  <c:v>10.5</c:v>
                </c:pt>
                <c:pt idx="126">
                  <c:v>10.583333333333334</c:v>
                </c:pt>
                <c:pt idx="127">
                  <c:v>10.666666666666666</c:v>
                </c:pt>
                <c:pt idx="128">
                  <c:v>10.75</c:v>
                </c:pt>
                <c:pt idx="129">
                  <c:v>10.833333333333334</c:v>
                </c:pt>
                <c:pt idx="130">
                  <c:v>10.916666666666666</c:v>
                </c:pt>
                <c:pt idx="131">
                  <c:v>11</c:v>
                </c:pt>
                <c:pt idx="132">
                  <c:v>11.083333333333334</c:v>
                </c:pt>
                <c:pt idx="133">
                  <c:v>11.166666666666666</c:v>
                </c:pt>
                <c:pt idx="134">
                  <c:v>11.25</c:v>
                </c:pt>
                <c:pt idx="135">
                  <c:v>11.333333333333334</c:v>
                </c:pt>
                <c:pt idx="136">
                  <c:v>11.416666666666666</c:v>
                </c:pt>
                <c:pt idx="137">
                  <c:v>11.5</c:v>
                </c:pt>
                <c:pt idx="138">
                  <c:v>11.583333333333334</c:v>
                </c:pt>
                <c:pt idx="139">
                  <c:v>11.666666666666666</c:v>
                </c:pt>
                <c:pt idx="140">
                  <c:v>11.75</c:v>
                </c:pt>
                <c:pt idx="141">
                  <c:v>11.833333333333334</c:v>
                </c:pt>
                <c:pt idx="142">
                  <c:v>11.916666666666666</c:v>
                </c:pt>
                <c:pt idx="143">
                  <c:v>12</c:v>
                </c:pt>
                <c:pt idx="144">
                  <c:v>12.083333333333334</c:v>
                </c:pt>
                <c:pt idx="145">
                  <c:v>12.166666666666666</c:v>
                </c:pt>
                <c:pt idx="146">
                  <c:v>12.25</c:v>
                </c:pt>
                <c:pt idx="147">
                  <c:v>12.333333333333334</c:v>
                </c:pt>
                <c:pt idx="148">
                  <c:v>12.416666666666666</c:v>
                </c:pt>
                <c:pt idx="149">
                  <c:v>12.5</c:v>
                </c:pt>
                <c:pt idx="150">
                  <c:v>12.583333333333334</c:v>
                </c:pt>
                <c:pt idx="151">
                  <c:v>12.666666666666666</c:v>
                </c:pt>
                <c:pt idx="152">
                  <c:v>12.75</c:v>
                </c:pt>
                <c:pt idx="153">
                  <c:v>12.833333333333334</c:v>
                </c:pt>
                <c:pt idx="154">
                  <c:v>12.916666666666666</c:v>
                </c:pt>
                <c:pt idx="155">
                  <c:v>13</c:v>
                </c:pt>
                <c:pt idx="156">
                  <c:v>13.083333333333334</c:v>
                </c:pt>
                <c:pt idx="157">
                  <c:v>13.166666666666666</c:v>
                </c:pt>
                <c:pt idx="158">
                  <c:v>13.25</c:v>
                </c:pt>
                <c:pt idx="159">
                  <c:v>13.333333333333334</c:v>
                </c:pt>
                <c:pt idx="160">
                  <c:v>13.416666666666666</c:v>
                </c:pt>
                <c:pt idx="161">
                  <c:v>13.5</c:v>
                </c:pt>
                <c:pt idx="162">
                  <c:v>13.583333333333334</c:v>
                </c:pt>
                <c:pt idx="163">
                  <c:v>13.666666666666666</c:v>
                </c:pt>
                <c:pt idx="164">
                  <c:v>13.75</c:v>
                </c:pt>
                <c:pt idx="165">
                  <c:v>13.833333333333334</c:v>
                </c:pt>
                <c:pt idx="166">
                  <c:v>13.916666666666666</c:v>
                </c:pt>
                <c:pt idx="167">
                  <c:v>14</c:v>
                </c:pt>
                <c:pt idx="168">
                  <c:v>14.083333333333334</c:v>
                </c:pt>
                <c:pt idx="169">
                  <c:v>14.166666666666666</c:v>
                </c:pt>
                <c:pt idx="170">
                  <c:v>14.25</c:v>
                </c:pt>
                <c:pt idx="171">
                  <c:v>14.333333333333334</c:v>
                </c:pt>
                <c:pt idx="172">
                  <c:v>14.416666666666666</c:v>
                </c:pt>
                <c:pt idx="173">
                  <c:v>14.5</c:v>
                </c:pt>
                <c:pt idx="174">
                  <c:v>14.583333333333334</c:v>
                </c:pt>
                <c:pt idx="175">
                  <c:v>14.666666666666666</c:v>
                </c:pt>
                <c:pt idx="176">
                  <c:v>14.75</c:v>
                </c:pt>
                <c:pt idx="177">
                  <c:v>14.833333333333334</c:v>
                </c:pt>
                <c:pt idx="178">
                  <c:v>14.916666666666666</c:v>
                </c:pt>
                <c:pt idx="179">
                  <c:v>15</c:v>
                </c:pt>
                <c:pt idx="180">
                  <c:v>15.083333333333334</c:v>
                </c:pt>
                <c:pt idx="181">
                  <c:v>15.166666666666666</c:v>
                </c:pt>
                <c:pt idx="182">
                  <c:v>15.25</c:v>
                </c:pt>
                <c:pt idx="183">
                  <c:v>15.333333333333334</c:v>
                </c:pt>
                <c:pt idx="184">
                  <c:v>15.416666666666666</c:v>
                </c:pt>
                <c:pt idx="185">
                  <c:v>15.5</c:v>
                </c:pt>
                <c:pt idx="186">
                  <c:v>15.583333333333334</c:v>
                </c:pt>
                <c:pt idx="187">
                  <c:v>15.666666666666666</c:v>
                </c:pt>
                <c:pt idx="188">
                  <c:v>15.75</c:v>
                </c:pt>
                <c:pt idx="189">
                  <c:v>15.833333333333334</c:v>
                </c:pt>
                <c:pt idx="190">
                  <c:v>15.916666666666666</c:v>
                </c:pt>
                <c:pt idx="191">
                  <c:v>16</c:v>
                </c:pt>
                <c:pt idx="192">
                  <c:v>16.083333333333332</c:v>
                </c:pt>
                <c:pt idx="193">
                  <c:v>16.166666666666668</c:v>
                </c:pt>
                <c:pt idx="194">
                  <c:v>16.25</c:v>
                </c:pt>
                <c:pt idx="195">
                  <c:v>16.333333333333332</c:v>
                </c:pt>
                <c:pt idx="196">
                  <c:v>16.416666666666668</c:v>
                </c:pt>
                <c:pt idx="197">
                  <c:v>16.5</c:v>
                </c:pt>
                <c:pt idx="198">
                  <c:v>16.583333333333332</c:v>
                </c:pt>
                <c:pt idx="199">
                  <c:v>16.666666666666668</c:v>
                </c:pt>
                <c:pt idx="200">
                  <c:v>16.75</c:v>
                </c:pt>
                <c:pt idx="201">
                  <c:v>16.833333333333332</c:v>
                </c:pt>
                <c:pt idx="202">
                  <c:v>16.916666666666668</c:v>
                </c:pt>
                <c:pt idx="203">
                  <c:v>17</c:v>
                </c:pt>
                <c:pt idx="204">
                  <c:v>17.083333333333332</c:v>
                </c:pt>
                <c:pt idx="205">
                  <c:v>17.166666666666668</c:v>
                </c:pt>
                <c:pt idx="206">
                  <c:v>17.25</c:v>
                </c:pt>
                <c:pt idx="207">
                  <c:v>17.333333333333332</c:v>
                </c:pt>
                <c:pt idx="208">
                  <c:v>17.416666666666668</c:v>
                </c:pt>
                <c:pt idx="209">
                  <c:v>17.5</c:v>
                </c:pt>
                <c:pt idx="210">
                  <c:v>17.583333333333332</c:v>
                </c:pt>
                <c:pt idx="211">
                  <c:v>17.666666666666668</c:v>
                </c:pt>
                <c:pt idx="212">
                  <c:v>17.75</c:v>
                </c:pt>
                <c:pt idx="213">
                  <c:v>17.833333333333332</c:v>
                </c:pt>
                <c:pt idx="214">
                  <c:v>17.916666666666668</c:v>
                </c:pt>
                <c:pt idx="215">
                  <c:v>18</c:v>
                </c:pt>
                <c:pt idx="216">
                  <c:v>18.083333333333332</c:v>
                </c:pt>
                <c:pt idx="217">
                  <c:v>18.166666666666668</c:v>
                </c:pt>
                <c:pt idx="218">
                  <c:v>18.25</c:v>
                </c:pt>
                <c:pt idx="219">
                  <c:v>18.333333333333332</c:v>
                </c:pt>
                <c:pt idx="220">
                  <c:v>18.416666666666668</c:v>
                </c:pt>
                <c:pt idx="221">
                  <c:v>18.5</c:v>
                </c:pt>
                <c:pt idx="222">
                  <c:v>18.583333333333332</c:v>
                </c:pt>
                <c:pt idx="223">
                  <c:v>18.666666666666668</c:v>
                </c:pt>
                <c:pt idx="224">
                  <c:v>18.75</c:v>
                </c:pt>
                <c:pt idx="225">
                  <c:v>18.833333333333332</c:v>
                </c:pt>
                <c:pt idx="226">
                  <c:v>18.916666666666668</c:v>
                </c:pt>
                <c:pt idx="227">
                  <c:v>19</c:v>
                </c:pt>
                <c:pt idx="228">
                  <c:v>19.083333333333332</c:v>
                </c:pt>
                <c:pt idx="229">
                  <c:v>19.166666666666668</c:v>
                </c:pt>
                <c:pt idx="230">
                  <c:v>19.25</c:v>
                </c:pt>
                <c:pt idx="231">
                  <c:v>19.333333333333332</c:v>
                </c:pt>
                <c:pt idx="232">
                  <c:v>19.416666666666668</c:v>
                </c:pt>
                <c:pt idx="233">
                  <c:v>19.5</c:v>
                </c:pt>
                <c:pt idx="234">
                  <c:v>19.583333333333332</c:v>
                </c:pt>
                <c:pt idx="235">
                  <c:v>19.666666666666668</c:v>
                </c:pt>
                <c:pt idx="236">
                  <c:v>19.75</c:v>
                </c:pt>
                <c:pt idx="237">
                  <c:v>19.833333333333332</c:v>
                </c:pt>
                <c:pt idx="238">
                  <c:v>19.916666666666668</c:v>
                </c:pt>
                <c:pt idx="239">
                  <c:v>20</c:v>
                </c:pt>
                <c:pt idx="240">
                  <c:v>20.083333333333332</c:v>
                </c:pt>
                <c:pt idx="241">
                  <c:v>20.166666666666668</c:v>
                </c:pt>
                <c:pt idx="242">
                  <c:v>20.25</c:v>
                </c:pt>
                <c:pt idx="243">
                  <c:v>20.333333333333332</c:v>
                </c:pt>
                <c:pt idx="244">
                  <c:v>20.416666666666668</c:v>
                </c:pt>
                <c:pt idx="245">
                  <c:v>20.5</c:v>
                </c:pt>
                <c:pt idx="246">
                  <c:v>20.583333333333332</c:v>
                </c:pt>
                <c:pt idx="247">
                  <c:v>20.666666666666668</c:v>
                </c:pt>
                <c:pt idx="248">
                  <c:v>20.75</c:v>
                </c:pt>
                <c:pt idx="249">
                  <c:v>20.833333333333332</c:v>
                </c:pt>
                <c:pt idx="250">
                  <c:v>20.916666666666668</c:v>
                </c:pt>
                <c:pt idx="251">
                  <c:v>21</c:v>
                </c:pt>
                <c:pt idx="252">
                  <c:v>21.083333333333332</c:v>
                </c:pt>
                <c:pt idx="253">
                  <c:v>21.166666666666668</c:v>
                </c:pt>
                <c:pt idx="254">
                  <c:v>21.25</c:v>
                </c:pt>
                <c:pt idx="255">
                  <c:v>21.333333333333332</c:v>
                </c:pt>
                <c:pt idx="256">
                  <c:v>21.416666666666668</c:v>
                </c:pt>
                <c:pt idx="257">
                  <c:v>21.5</c:v>
                </c:pt>
                <c:pt idx="258">
                  <c:v>21.583333333333332</c:v>
                </c:pt>
                <c:pt idx="259">
                  <c:v>21.666666666666668</c:v>
                </c:pt>
                <c:pt idx="260">
                  <c:v>21.75</c:v>
                </c:pt>
                <c:pt idx="261">
                  <c:v>21.833333333333332</c:v>
                </c:pt>
                <c:pt idx="262">
                  <c:v>21.916666666666668</c:v>
                </c:pt>
                <c:pt idx="263">
                  <c:v>22</c:v>
                </c:pt>
                <c:pt idx="264">
                  <c:v>22.083333333333332</c:v>
                </c:pt>
                <c:pt idx="265">
                  <c:v>22.166666666666668</c:v>
                </c:pt>
                <c:pt idx="266">
                  <c:v>22.25</c:v>
                </c:pt>
                <c:pt idx="267">
                  <c:v>22.333333333333332</c:v>
                </c:pt>
                <c:pt idx="268">
                  <c:v>22.416666666666668</c:v>
                </c:pt>
                <c:pt idx="269">
                  <c:v>22.5</c:v>
                </c:pt>
                <c:pt idx="270">
                  <c:v>22.583333333333332</c:v>
                </c:pt>
                <c:pt idx="271">
                  <c:v>22.666666666666668</c:v>
                </c:pt>
                <c:pt idx="272">
                  <c:v>22.75</c:v>
                </c:pt>
                <c:pt idx="273">
                  <c:v>22.833333333333332</c:v>
                </c:pt>
                <c:pt idx="274">
                  <c:v>22.916666666666668</c:v>
                </c:pt>
                <c:pt idx="275">
                  <c:v>23</c:v>
                </c:pt>
                <c:pt idx="276">
                  <c:v>23.083333333333332</c:v>
                </c:pt>
                <c:pt idx="277">
                  <c:v>23.166666666666668</c:v>
                </c:pt>
                <c:pt idx="278">
                  <c:v>23.25</c:v>
                </c:pt>
                <c:pt idx="279">
                  <c:v>23.333333333333332</c:v>
                </c:pt>
                <c:pt idx="280">
                  <c:v>23.416666666666668</c:v>
                </c:pt>
                <c:pt idx="281">
                  <c:v>23.5</c:v>
                </c:pt>
                <c:pt idx="282">
                  <c:v>23.583333333333332</c:v>
                </c:pt>
                <c:pt idx="283">
                  <c:v>23.666666666666668</c:v>
                </c:pt>
                <c:pt idx="284">
                  <c:v>23.75</c:v>
                </c:pt>
                <c:pt idx="285">
                  <c:v>23.833333333333332</c:v>
                </c:pt>
                <c:pt idx="286">
                  <c:v>23.916666666666668</c:v>
                </c:pt>
                <c:pt idx="287">
                  <c:v>24</c:v>
                </c:pt>
              </c:numCache>
            </c:numRef>
          </c:xVal>
          <c:yVal>
            <c:numRef>
              <c:f>'12'!$BK$5:$BK$292</c:f>
              <c:numCache>
                <c:formatCode>0.0</c:formatCode>
                <c:ptCount val="288"/>
                <c:pt idx="0">
                  <c:v>-0.79009018250380603</c:v>
                </c:pt>
                <c:pt idx="1">
                  <c:v>-0.74365150960687654</c:v>
                </c:pt>
                <c:pt idx="2">
                  <c:v>-0.68870362939289631</c:v>
                </c:pt>
                <c:pt idx="3">
                  <c:v>-0.625197692411116</c:v>
                </c:pt>
                <c:pt idx="4">
                  <c:v>-0.55312668954760635</c:v>
                </c:pt>
                <c:pt idx="5">
                  <c:v>-0.47251897407255683</c:v>
                </c:pt>
                <c:pt idx="6">
                  <c:v>-0.38345755101257684</c:v>
                </c:pt>
                <c:pt idx="7">
                  <c:v>-0.28621381293168646</c:v>
                </c:pt>
                <c:pt idx="8">
                  <c:v>-0.18155762017830668</c:v>
                </c:pt>
                <c:pt idx="9">
                  <c:v>-7.1126590137856383E-2</c:v>
                </c:pt>
                <c:pt idx="10">
                  <c:v>4.245777911320392E-2</c:v>
                </c:pt>
                <c:pt idx="11">
                  <c:v>0.15596119932822372</c:v>
                </c:pt>
                <c:pt idx="12">
                  <c:v>0.26624323920906345</c:v>
                </c:pt>
                <c:pt idx="13">
                  <c:v>0.37085073696547344</c:v>
                </c:pt>
                <c:pt idx="14">
                  <c:v>0.46818020378295344</c:v>
                </c:pt>
                <c:pt idx="15">
                  <c:v>0.55727156889258378</c:v>
                </c:pt>
                <c:pt idx="16">
                  <c:v>0.63750876500248399</c:v>
                </c:pt>
                <c:pt idx="17">
                  <c:v>0.70842561987030361</c:v>
                </c:pt>
                <c:pt idx="18">
                  <c:v>0.76964172607243331</c:v>
                </c:pt>
                <c:pt idx="19">
                  <c:v>0.82086433490555333</c:v>
                </c:pt>
                <c:pt idx="20">
                  <c:v>0.86190073216575325</c:v>
                </c:pt>
                <c:pt idx="21">
                  <c:v>0.89266153311386365</c:v>
                </c:pt>
                <c:pt idx="22">
                  <c:v>0.91315594505103359</c:v>
                </c:pt>
                <c:pt idx="23">
                  <c:v>0.92348384556850327</c:v>
                </c:pt>
                <c:pt idx="24">
                  <c:v>0.92382744990052323</c:v>
                </c:pt>
                <c:pt idx="25">
                  <c:v>0.91444345471448329</c:v>
                </c:pt>
                <c:pt idx="26">
                  <c:v>0.89565578262956347</c:v>
                </c:pt>
                <c:pt idx="27">
                  <c:v>0.86784886274281359</c:v>
                </c:pt>
                <c:pt idx="28">
                  <c:v>0.83146136266210391</c:v>
                </c:pt>
                <c:pt idx="29">
                  <c:v>0.78698030110863382</c:v>
                </c:pt>
                <c:pt idx="30">
                  <c:v>0.7349354880507839</c:v>
                </c:pt>
                <c:pt idx="31">
                  <c:v>0.67589425703908379</c:v>
                </c:pt>
                <c:pt idx="32">
                  <c:v>0.61045647117220359</c:v>
                </c:pt>
                <c:pt idx="33">
                  <c:v>0.53924979971984399</c:v>
                </c:pt>
                <c:pt idx="34">
                  <c:v>0.46292527678696338</c:v>
                </c:pt>
                <c:pt idx="35">
                  <c:v>0.38215316649644393</c:v>
                </c:pt>
                <c:pt idx="36">
                  <c:v>0.2976191709443734</c:v>
                </c:pt>
                <c:pt idx="37">
                  <c:v>0.21002102753628371</c:v>
                </c:pt>
                <c:pt idx="38">
                  <c:v>0.12006555103517336</c:v>
                </c:pt>
                <c:pt idx="39">
                  <c:v>2.8466182393733774E-2</c:v>
                </c:pt>
                <c:pt idx="40">
                  <c:v>-6.4058889350776305E-2</c:v>
                </c:pt>
                <c:pt idx="41">
                  <c:v>-0.15678796502206627</c:v>
                </c:pt>
                <c:pt idx="42">
                  <c:v>-0.24899636985233631</c:v>
                </c:pt>
                <c:pt idx="43">
                  <c:v>-0.33995623186050672</c:v>
                </c:pt>
                <c:pt idx="44">
                  <c:v>-0.42893547122094677</c:v>
                </c:pt>
                <c:pt idx="45">
                  <c:v>-0.51519600132094645</c:v>
                </c:pt>
                <c:pt idx="46">
                  <c:v>-0.59799119520237642</c:v>
                </c:pt>
                <c:pt idx="47">
                  <c:v>-0.67656275148145628</c:v>
                </c:pt>
                <c:pt idx="48">
                  <c:v>-0.75013721180012638</c:v>
                </c:pt>
                <c:pt idx="49">
                  <c:v>-0.81792254920609686</c:v>
                </c:pt>
                <c:pt idx="50">
                  <c:v>-0.87910547506712611</c:v>
                </c:pt>
                <c:pt idx="51">
                  <c:v>-0.93285040772854622</c:v>
                </c:pt>
                <c:pt idx="52">
                  <c:v>-0.97830140201493609</c:v>
                </c:pt>
                <c:pt idx="53">
                  <c:v>-1.0145887201519965</c:v>
                </c:pt>
                <c:pt idx="54">
                  <c:v>-1.0408420507823761</c:v>
                </c:pt>
                <c:pt idx="55">
                  <c:v>-1.0562125080296063</c:v>
                </c:pt>
                <c:pt idx="56">
                  <c:v>-1.0599052525268666</c:v>
                </c:pt>
                <c:pt idx="57">
                  <c:v>-1.051223619204066</c:v>
                </c:pt>
                <c:pt idx="58">
                  <c:v>-1.0296238169525962</c:v>
                </c:pt>
                <c:pt idx="59">
                  <c:v>-0.99477660518097633</c:v>
                </c:pt>
                <c:pt idx="60">
                  <c:v>-0.94662927178428635</c:v>
                </c:pt>
                <c:pt idx="61">
                  <c:v>-0.88545862922217644</c:v>
                </c:pt>
                <c:pt idx="62">
                  <c:v>-0.81190478952750667</c:v>
                </c:pt>
                <c:pt idx="63">
                  <c:v>-0.7269771373818763</c:v>
                </c:pt>
                <c:pt idx="64">
                  <c:v>-0.63202831151400662</c:v>
                </c:pt>
                <c:pt idx="65">
                  <c:v>-0.5286980718325367</c:v>
                </c:pt>
                <c:pt idx="66">
                  <c:v>-0.41883475384294666</c:v>
                </c:pt>
                <c:pt idx="67">
                  <c:v>-0.30440569226918601</c:v>
                </c:pt>
                <c:pt idx="68">
                  <c:v>-0.18740855971814607</c:v>
                </c:pt>
                <c:pt idx="69">
                  <c:v>-6.9793322446646044E-2</c:v>
                </c:pt>
                <c:pt idx="70">
                  <c:v>4.6599304206193182E-2</c:v>
                </c:pt>
                <c:pt idx="71">
                  <c:v>0.16008098406920368</c:v>
                </c:pt>
                <c:pt idx="72">
                  <c:v>0.26914164448321376</c:v>
                </c:pt>
                <c:pt idx="73">
                  <c:v>0.37246110218378359</c:v>
                </c:pt>
                <c:pt idx="74">
                  <c:v>0.4689100594170732</c:v>
                </c:pt>
                <c:pt idx="75">
                  <c:v>0.55754392925596363</c:v>
                </c:pt>
                <c:pt idx="76">
                  <c:v>0.6375923529207137</c:v>
                </c:pt>
                <c:pt idx="77">
                  <c:v>0.70844654635125348</c:v>
                </c:pt>
                <c:pt idx="78">
                  <c:v>0.76964593654109326</c:v>
                </c:pt>
                <c:pt idx="79">
                  <c:v>0.82086499991761386</c:v>
                </c:pt>
                <c:pt idx="80">
                  <c:v>0.86190081163279331</c:v>
                </c:pt>
                <c:pt idx="81">
                  <c:v>0.8926615398729334</c:v>
                </c:pt>
                <c:pt idx="82">
                  <c:v>0.91315594541589373</c:v>
                </c:pt>
                <c:pt idx="83">
                  <c:v>0.92348384557790375</c:v>
                </c:pt>
                <c:pt idx="84">
                  <c:v>0.92382744990052323</c:v>
                </c:pt>
                <c:pt idx="85">
                  <c:v>0.91444345471448329</c:v>
                </c:pt>
                <c:pt idx="86">
                  <c:v>0.89565578262956347</c:v>
                </c:pt>
                <c:pt idx="87">
                  <c:v>0.86784886274281359</c:v>
                </c:pt>
                <c:pt idx="88">
                  <c:v>0.83146136266210391</c:v>
                </c:pt>
                <c:pt idx="89">
                  <c:v>0.78698030110863382</c:v>
                </c:pt>
                <c:pt idx="90">
                  <c:v>0.7349354880507839</c:v>
                </c:pt>
                <c:pt idx="91">
                  <c:v>0.67589425703908379</c:v>
                </c:pt>
                <c:pt idx="92">
                  <c:v>0.61045647117220359</c:v>
                </c:pt>
                <c:pt idx="93">
                  <c:v>0.53924979971984399</c:v>
                </c:pt>
                <c:pt idx="94">
                  <c:v>0.46292527678696338</c:v>
                </c:pt>
                <c:pt idx="95">
                  <c:v>0.38215316649644393</c:v>
                </c:pt>
                <c:pt idx="96">
                  <c:v>0.2976191709443734</c:v>
                </c:pt>
                <c:pt idx="97">
                  <c:v>0.21002102753628371</c:v>
                </c:pt>
                <c:pt idx="98">
                  <c:v>0.12006555103517336</c:v>
                </c:pt>
                <c:pt idx="99">
                  <c:v>2.8466182393733774E-2</c:v>
                </c:pt>
                <c:pt idx="100">
                  <c:v>-6.4058889350776305E-2</c:v>
                </c:pt>
                <c:pt idx="101">
                  <c:v>-0.15678796502206627</c:v>
                </c:pt>
                <c:pt idx="102">
                  <c:v>-0.24899636985233631</c:v>
                </c:pt>
                <c:pt idx="103">
                  <c:v>-0.33995623186050672</c:v>
                </c:pt>
                <c:pt idx="104">
                  <c:v>-0.42893547122094677</c:v>
                </c:pt>
                <c:pt idx="105">
                  <c:v>-0.51519600132094645</c:v>
                </c:pt>
                <c:pt idx="106">
                  <c:v>-0.59799119520237642</c:v>
                </c:pt>
                <c:pt idx="107">
                  <c:v>-0.67656275148145628</c:v>
                </c:pt>
                <c:pt idx="108">
                  <c:v>-0.75013721180012638</c:v>
                </c:pt>
                <c:pt idx="109">
                  <c:v>-0.81792254920609686</c:v>
                </c:pt>
                <c:pt idx="110">
                  <c:v>-0.87910547506712611</c:v>
                </c:pt>
                <c:pt idx="111">
                  <c:v>-0.93285040772854622</c:v>
                </c:pt>
                <c:pt idx="112">
                  <c:v>-0.97830140201493609</c:v>
                </c:pt>
                <c:pt idx="113">
                  <c:v>-1.0145887201519965</c:v>
                </c:pt>
                <c:pt idx="114">
                  <c:v>-1.0408420507823761</c:v>
                </c:pt>
                <c:pt idx="115">
                  <c:v>-1.0562125080296063</c:v>
                </c:pt>
                <c:pt idx="116">
                  <c:v>-1.0599052525268666</c:v>
                </c:pt>
                <c:pt idx="117">
                  <c:v>-1.051223619204066</c:v>
                </c:pt>
                <c:pt idx="118">
                  <c:v>-1.0296238169525962</c:v>
                </c:pt>
                <c:pt idx="119">
                  <c:v>-0.99477660518097633</c:v>
                </c:pt>
                <c:pt idx="120">
                  <c:v>-0.94662927178428635</c:v>
                </c:pt>
                <c:pt idx="121">
                  <c:v>-0.88545862922217644</c:v>
                </c:pt>
                <c:pt idx="122">
                  <c:v>-0.81190478952750667</c:v>
                </c:pt>
                <c:pt idx="123">
                  <c:v>-0.7269771373818763</c:v>
                </c:pt>
                <c:pt idx="124">
                  <c:v>-0.63202831151400662</c:v>
                </c:pt>
                <c:pt idx="125">
                  <c:v>-0.5286980718325367</c:v>
                </c:pt>
                <c:pt idx="126">
                  <c:v>-0.41883475384294666</c:v>
                </c:pt>
                <c:pt idx="127">
                  <c:v>-0.30440569226918601</c:v>
                </c:pt>
                <c:pt idx="128">
                  <c:v>-0.18740855971814607</c:v>
                </c:pt>
                <c:pt idx="129">
                  <c:v>-6.9793322446646044E-2</c:v>
                </c:pt>
                <c:pt idx="130">
                  <c:v>4.6599304206193182E-2</c:v>
                </c:pt>
                <c:pt idx="131">
                  <c:v>0.16008098406920368</c:v>
                </c:pt>
                <c:pt idx="132">
                  <c:v>0.26914164448321376</c:v>
                </c:pt>
                <c:pt idx="133">
                  <c:v>0.37246110218378359</c:v>
                </c:pt>
                <c:pt idx="134">
                  <c:v>0.4689100594170732</c:v>
                </c:pt>
                <c:pt idx="135">
                  <c:v>0.55754392925596363</c:v>
                </c:pt>
                <c:pt idx="136">
                  <c:v>0.6375923529207137</c:v>
                </c:pt>
                <c:pt idx="137">
                  <c:v>0.70844654635125348</c:v>
                </c:pt>
                <c:pt idx="138">
                  <c:v>0.76964593654109326</c:v>
                </c:pt>
                <c:pt idx="139">
                  <c:v>0.82086499991761386</c:v>
                </c:pt>
                <c:pt idx="140">
                  <c:v>0.86190081163279331</c:v>
                </c:pt>
                <c:pt idx="141">
                  <c:v>0.8926615398729334</c:v>
                </c:pt>
                <c:pt idx="142">
                  <c:v>0.91315594541589373</c:v>
                </c:pt>
                <c:pt idx="143">
                  <c:v>0.92348384557790375</c:v>
                </c:pt>
                <c:pt idx="144">
                  <c:v>0.92382744990052323</c:v>
                </c:pt>
                <c:pt idx="145">
                  <c:v>0.91444345471448329</c:v>
                </c:pt>
                <c:pt idx="146">
                  <c:v>0.89565578262956347</c:v>
                </c:pt>
                <c:pt idx="147">
                  <c:v>0.86784886274281359</c:v>
                </c:pt>
                <c:pt idx="148">
                  <c:v>0.83146136266210391</c:v>
                </c:pt>
                <c:pt idx="149">
                  <c:v>0.78698030110863382</c:v>
                </c:pt>
                <c:pt idx="150">
                  <c:v>0.7349354880507839</c:v>
                </c:pt>
                <c:pt idx="151">
                  <c:v>0.67589425703908379</c:v>
                </c:pt>
                <c:pt idx="152">
                  <c:v>0.61045647117220359</c:v>
                </c:pt>
                <c:pt idx="153">
                  <c:v>0.53924979971984399</c:v>
                </c:pt>
                <c:pt idx="154">
                  <c:v>0.46292527678696338</c:v>
                </c:pt>
                <c:pt idx="155">
                  <c:v>0.38215316649644393</c:v>
                </c:pt>
                <c:pt idx="156">
                  <c:v>0.2976191709443734</c:v>
                </c:pt>
                <c:pt idx="157">
                  <c:v>0.21002102753628371</c:v>
                </c:pt>
                <c:pt idx="158">
                  <c:v>0.12006555103517336</c:v>
                </c:pt>
                <c:pt idx="159">
                  <c:v>2.8466182393733774E-2</c:v>
                </c:pt>
                <c:pt idx="160">
                  <c:v>-6.4058889350776305E-2</c:v>
                </c:pt>
                <c:pt idx="161">
                  <c:v>-0.15678796502206627</c:v>
                </c:pt>
                <c:pt idx="162">
                  <c:v>-0.24899636985233631</c:v>
                </c:pt>
                <c:pt idx="163">
                  <c:v>-0.33995623186050672</c:v>
                </c:pt>
                <c:pt idx="164">
                  <c:v>-0.42893547122094677</c:v>
                </c:pt>
                <c:pt idx="165">
                  <c:v>-0.51519600132094645</c:v>
                </c:pt>
                <c:pt idx="166">
                  <c:v>-0.59799119520237642</c:v>
                </c:pt>
                <c:pt idx="167">
                  <c:v>-0.67656275148145628</c:v>
                </c:pt>
                <c:pt idx="168">
                  <c:v>-0.75013721180012638</c:v>
                </c:pt>
                <c:pt idx="169">
                  <c:v>-0.81792254920609686</c:v>
                </c:pt>
                <c:pt idx="170">
                  <c:v>-0.87910547506712611</c:v>
                </c:pt>
                <c:pt idx="171">
                  <c:v>-0.93285040772854622</c:v>
                </c:pt>
                <c:pt idx="172">
                  <c:v>-0.97830140201493609</c:v>
                </c:pt>
                <c:pt idx="173">
                  <c:v>-1.0145887201519965</c:v>
                </c:pt>
                <c:pt idx="174">
                  <c:v>-1.0408420507823761</c:v>
                </c:pt>
                <c:pt idx="175">
                  <c:v>-1.0562125080296063</c:v>
                </c:pt>
                <c:pt idx="176">
                  <c:v>-1.0599052525268666</c:v>
                </c:pt>
                <c:pt idx="177">
                  <c:v>-1.051223619204066</c:v>
                </c:pt>
                <c:pt idx="178">
                  <c:v>-1.0296238169525962</c:v>
                </c:pt>
                <c:pt idx="179">
                  <c:v>-0.99477660518097633</c:v>
                </c:pt>
                <c:pt idx="180">
                  <c:v>-0.94662927178428635</c:v>
                </c:pt>
                <c:pt idx="181">
                  <c:v>-0.88545862922217644</c:v>
                </c:pt>
                <c:pt idx="182">
                  <c:v>-0.81190478952750667</c:v>
                </c:pt>
                <c:pt idx="183">
                  <c:v>-0.7269771373818763</c:v>
                </c:pt>
                <c:pt idx="184">
                  <c:v>-0.63202831151400662</c:v>
                </c:pt>
                <c:pt idx="185">
                  <c:v>-0.5286980718325367</c:v>
                </c:pt>
                <c:pt idx="186">
                  <c:v>-0.41883475384294666</c:v>
                </c:pt>
                <c:pt idx="187">
                  <c:v>-0.30440569226918601</c:v>
                </c:pt>
                <c:pt idx="188">
                  <c:v>-0.18740855971814607</c:v>
                </c:pt>
                <c:pt idx="189">
                  <c:v>-6.9793322446646044E-2</c:v>
                </c:pt>
                <c:pt idx="190">
                  <c:v>4.6599304206193182E-2</c:v>
                </c:pt>
                <c:pt idx="191">
                  <c:v>0.16008098406920368</c:v>
                </c:pt>
                <c:pt idx="192">
                  <c:v>0.26914164448321376</c:v>
                </c:pt>
                <c:pt idx="193">
                  <c:v>0.37246110218378359</c:v>
                </c:pt>
                <c:pt idx="194">
                  <c:v>0.4689100594170732</c:v>
                </c:pt>
                <c:pt idx="195">
                  <c:v>0.55754392925596363</c:v>
                </c:pt>
                <c:pt idx="196">
                  <c:v>0.6375923529207137</c:v>
                </c:pt>
                <c:pt idx="197">
                  <c:v>0.70844654635125348</c:v>
                </c:pt>
                <c:pt idx="198">
                  <c:v>0.76964593654109326</c:v>
                </c:pt>
                <c:pt idx="199">
                  <c:v>0.82086499991761386</c:v>
                </c:pt>
                <c:pt idx="200">
                  <c:v>0.86190081163279331</c:v>
                </c:pt>
                <c:pt idx="201">
                  <c:v>0.8926615398729334</c:v>
                </c:pt>
                <c:pt idx="202">
                  <c:v>0.91315594541589373</c:v>
                </c:pt>
                <c:pt idx="203">
                  <c:v>0.92348384557790375</c:v>
                </c:pt>
                <c:pt idx="204">
                  <c:v>0.92382744990052323</c:v>
                </c:pt>
                <c:pt idx="205">
                  <c:v>0.91444345471448329</c:v>
                </c:pt>
                <c:pt idx="206">
                  <c:v>0.89565578262956347</c:v>
                </c:pt>
                <c:pt idx="207">
                  <c:v>0.86784886274281359</c:v>
                </c:pt>
                <c:pt idx="208">
                  <c:v>0.83146136266210391</c:v>
                </c:pt>
                <c:pt idx="209">
                  <c:v>0.78698030110863382</c:v>
                </c:pt>
                <c:pt idx="210">
                  <c:v>0.7349354880507839</c:v>
                </c:pt>
                <c:pt idx="211">
                  <c:v>0.67589425703908379</c:v>
                </c:pt>
                <c:pt idx="212">
                  <c:v>0.61045647117220359</c:v>
                </c:pt>
                <c:pt idx="213">
                  <c:v>0.53924979971984399</c:v>
                </c:pt>
                <c:pt idx="214">
                  <c:v>0.46292527678696338</c:v>
                </c:pt>
                <c:pt idx="215">
                  <c:v>0.38215316649644393</c:v>
                </c:pt>
                <c:pt idx="216">
                  <c:v>0.2976191709443734</c:v>
                </c:pt>
                <c:pt idx="217">
                  <c:v>0.21002102753628371</c:v>
                </c:pt>
                <c:pt idx="218">
                  <c:v>0.12006555103517336</c:v>
                </c:pt>
                <c:pt idx="219">
                  <c:v>2.8466182393733774E-2</c:v>
                </c:pt>
                <c:pt idx="220">
                  <c:v>-6.4058889350776305E-2</c:v>
                </c:pt>
                <c:pt idx="221">
                  <c:v>-0.15678796502206627</c:v>
                </c:pt>
                <c:pt idx="222">
                  <c:v>-0.24899636985233631</c:v>
                </c:pt>
                <c:pt idx="223">
                  <c:v>-0.33995623186050672</c:v>
                </c:pt>
                <c:pt idx="224">
                  <c:v>-0.42893547122094677</c:v>
                </c:pt>
                <c:pt idx="225">
                  <c:v>-0.51519600132094645</c:v>
                </c:pt>
                <c:pt idx="226">
                  <c:v>-0.59799119520237642</c:v>
                </c:pt>
                <c:pt idx="227">
                  <c:v>-0.67656275148145628</c:v>
                </c:pt>
                <c:pt idx="228">
                  <c:v>-0.75013721180012638</c:v>
                </c:pt>
                <c:pt idx="229">
                  <c:v>-0.81792254920609686</c:v>
                </c:pt>
                <c:pt idx="230">
                  <c:v>-0.87910547506712611</c:v>
                </c:pt>
                <c:pt idx="231">
                  <c:v>-0.93285040772854622</c:v>
                </c:pt>
                <c:pt idx="232">
                  <c:v>-0.97830140201493609</c:v>
                </c:pt>
                <c:pt idx="233">
                  <c:v>-1.0145887201519965</c:v>
                </c:pt>
                <c:pt idx="234">
                  <c:v>-1.0408420507823761</c:v>
                </c:pt>
                <c:pt idx="235">
                  <c:v>-1.0562125080296063</c:v>
                </c:pt>
                <c:pt idx="236">
                  <c:v>-1.0599052525268666</c:v>
                </c:pt>
                <c:pt idx="237">
                  <c:v>-1.051223619204066</c:v>
                </c:pt>
                <c:pt idx="238">
                  <c:v>-1.0296238169525962</c:v>
                </c:pt>
                <c:pt idx="239">
                  <c:v>-0.99477660518097633</c:v>
                </c:pt>
                <c:pt idx="240">
                  <c:v>-0.94662927178428635</c:v>
                </c:pt>
                <c:pt idx="241">
                  <c:v>-0.88545862922217644</c:v>
                </c:pt>
                <c:pt idx="242">
                  <c:v>-0.81190478952750667</c:v>
                </c:pt>
                <c:pt idx="243">
                  <c:v>-0.7269771373818763</c:v>
                </c:pt>
                <c:pt idx="244">
                  <c:v>-0.63202831151400662</c:v>
                </c:pt>
                <c:pt idx="245">
                  <c:v>-0.5286980718325367</c:v>
                </c:pt>
                <c:pt idx="246">
                  <c:v>-0.41883475384294666</c:v>
                </c:pt>
                <c:pt idx="247">
                  <c:v>-0.30440569226918601</c:v>
                </c:pt>
                <c:pt idx="248">
                  <c:v>-0.18740855971814607</c:v>
                </c:pt>
                <c:pt idx="249">
                  <c:v>-6.9793322446646044E-2</c:v>
                </c:pt>
                <c:pt idx="250">
                  <c:v>4.6599304206193182E-2</c:v>
                </c:pt>
                <c:pt idx="251">
                  <c:v>0.16008098406920368</c:v>
                </c:pt>
                <c:pt idx="252">
                  <c:v>0.26914164448321376</c:v>
                </c:pt>
                <c:pt idx="253">
                  <c:v>0.37246110218378359</c:v>
                </c:pt>
                <c:pt idx="254">
                  <c:v>0.4689100594170732</c:v>
                </c:pt>
                <c:pt idx="255">
                  <c:v>0.55754392925596363</c:v>
                </c:pt>
                <c:pt idx="256">
                  <c:v>0.6375923529207137</c:v>
                </c:pt>
                <c:pt idx="257">
                  <c:v>0.70844654635125348</c:v>
                </c:pt>
                <c:pt idx="258">
                  <c:v>0.76964593654109326</c:v>
                </c:pt>
                <c:pt idx="259">
                  <c:v>0.82086499991761386</c:v>
                </c:pt>
                <c:pt idx="260">
                  <c:v>0.86190081163279331</c:v>
                </c:pt>
                <c:pt idx="261">
                  <c:v>0.8926615398729334</c:v>
                </c:pt>
                <c:pt idx="262">
                  <c:v>0.91315594541589373</c:v>
                </c:pt>
                <c:pt idx="263">
                  <c:v>0.92348384557790375</c:v>
                </c:pt>
                <c:pt idx="264">
                  <c:v>0.92382744990052323</c:v>
                </c:pt>
                <c:pt idx="265">
                  <c:v>0.91444345471448329</c:v>
                </c:pt>
                <c:pt idx="266">
                  <c:v>0.89565578262956347</c:v>
                </c:pt>
                <c:pt idx="267">
                  <c:v>0.86784886274281359</c:v>
                </c:pt>
                <c:pt idx="268">
                  <c:v>0.83146136266210391</c:v>
                </c:pt>
                <c:pt idx="269">
                  <c:v>0.78698030110863382</c:v>
                </c:pt>
                <c:pt idx="270">
                  <c:v>0.7349354880507839</c:v>
                </c:pt>
                <c:pt idx="271">
                  <c:v>0.67589425703908379</c:v>
                </c:pt>
                <c:pt idx="272">
                  <c:v>0.61045647117220359</c:v>
                </c:pt>
                <c:pt idx="273">
                  <c:v>0.53924979971984399</c:v>
                </c:pt>
                <c:pt idx="274">
                  <c:v>0.46292527678696338</c:v>
                </c:pt>
                <c:pt idx="275">
                  <c:v>0.38215316649644393</c:v>
                </c:pt>
                <c:pt idx="276">
                  <c:v>0.2976191709443734</c:v>
                </c:pt>
                <c:pt idx="277">
                  <c:v>0.21002102753628371</c:v>
                </c:pt>
                <c:pt idx="278">
                  <c:v>0.12006555103517336</c:v>
                </c:pt>
                <c:pt idx="279">
                  <c:v>2.8466182393733774E-2</c:v>
                </c:pt>
                <c:pt idx="280">
                  <c:v>-6.4058889350776305E-2</c:v>
                </c:pt>
                <c:pt idx="281">
                  <c:v>-0.15678796502206627</c:v>
                </c:pt>
                <c:pt idx="282">
                  <c:v>-0.24899636985233631</c:v>
                </c:pt>
                <c:pt idx="283">
                  <c:v>-0.33995623186050672</c:v>
                </c:pt>
                <c:pt idx="284">
                  <c:v>-0.42893547122094677</c:v>
                </c:pt>
                <c:pt idx="285">
                  <c:v>-0.51519600132094645</c:v>
                </c:pt>
                <c:pt idx="286">
                  <c:v>-0.59799119520237642</c:v>
                </c:pt>
                <c:pt idx="287">
                  <c:v>-0.67656275148145628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A4A-48C3-A9E6-0665599C30B7}"/>
            </c:ext>
          </c:extLst>
        </c:ser>
        <c:ser>
          <c:idx val="1"/>
          <c:order val="1"/>
          <c:xVal>
            <c:numRef>
              <c:f>'12'!$BD$5:$BD$292</c:f>
              <c:numCache>
                <c:formatCode>0.0</c:formatCode>
                <c:ptCount val="288"/>
                <c:pt idx="0">
                  <c:v>8.3333333333333329E-2</c:v>
                </c:pt>
                <c:pt idx="1">
                  <c:v>0.16666666666666666</c:v>
                </c:pt>
                <c:pt idx="2">
                  <c:v>0.25</c:v>
                </c:pt>
                <c:pt idx="3">
                  <c:v>0.33333333333333331</c:v>
                </c:pt>
                <c:pt idx="4">
                  <c:v>0.41666666666666669</c:v>
                </c:pt>
                <c:pt idx="5">
                  <c:v>0.5</c:v>
                </c:pt>
                <c:pt idx="6">
                  <c:v>0.58333333333333337</c:v>
                </c:pt>
                <c:pt idx="7">
                  <c:v>0.66666666666666663</c:v>
                </c:pt>
                <c:pt idx="8">
                  <c:v>0.75</c:v>
                </c:pt>
                <c:pt idx="9">
                  <c:v>0.83333333333333337</c:v>
                </c:pt>
                <c:pt idx="10">
                  <c:v>0.91666666666666663</c:v>
                </c:pt>
                <c:pt idx="11">
                  <c:v>1</c:v>
                </c:pt>
                <c:pt idx="12">
                  <c:v>1.0833333333333333</c:v>
                </c:pt>
                <c:pt idx="13">
                  <c:v>1.1666666666666667</c:v>
                </c:pt>
                <c:pt idx="14">
                  <c:v>1.25</c:v>
                </c:pt>
                <c:pt idx="15">
                  <c:v>1.3333333333333333</c:v>
                </c:pt>
                <c:pt idx="16">
                  <c:v>1.4166666666666667</c:v>
                </c:pt>
                <c:pt idx="17">
                  <c:v>1.5</c:v>
                </c:pt>
                <c:pt idx="18">
                  <c:v>1.5833333333333333</c:v>
                </c:pt>
                <c:pt idx="19">
                  <c:v>1.6666666666666667</c:v>
                </c:pt>
                <c:pt idx="20">
                  <c:v>1.75</c:v>
                </c:pt>
                <c:pt idx="21">
                  <c:v>1.8333333333333333</c:v>
                </c:pt>
                <c:pt idx="22">
                  <c:v>1.9166666666666667</c:v>
                </c:pt>
                <c:pt idx="23">
                  <c:v>2</c:v>
                </c:pt>
                <c:pt idx="24">
                  <c:v>2.0833333333333335</c:v>
                </c:pt>
                <c:pt idx="25">
                  <c:v>2.1666666666666665</c:v>
                </c:pt>
                <c:pt idx="26">
                  <c:v>2.25</c:v>
                </c:pt>
                <c:pt idx="27">
                  <c:v>2.3333333333333335</c:v>
                </c:pt>
                <c:pt idx="28">
                  <c:v>2.4166666666666665</c:v>
                </c:pt>
                <c:pt idx="29">
                  <c:v>2.5</c:v>
                </c:pt>
                <c:pt idx="30">
                  <c:v>2.5833333333333335</c:v>
                </c:pt>
                <c:pt idx="31">
                  <c:v>2.6666666666666665</c:v>
                </c:pt>
                <c:pt idx="32">
                  <c:v>2.75</c:v>
                </c:pt>
                <c:pt idx="33">
                  <c:v>2.8333333333333335</c:v>
                </c:pt>
                <c:pt idx="34">
                  <c:v>2.9166666666666665</c:v>
                </c:pt>
                <c:pt idx="35">
                  <c:v>3</c:v>
                </c:pt>
                <c:pt idx="36">
                  <c:v>3.0833333333333335</c:v>
                </c:pt>
                <c:pt idx="37">
                  <c:v>3.1666666666666665</c:v>
                </c:pt>
                <c:pt idx="38">
                  <c:v>3.25</c:v>
                </c:pt>
                <c:pt idx="39">
                  <c:v>3.3333333333333335</c:v>
                </c:pt>
                <c:pt idx="40">
                  <c:v>3.4166666666666665</c:v>
                </c:pt>
                <c:pt idx="41">
                  <c:v>3.5</c:v>
                </c:pt>
                <c:pt idx="42">
                  <c:v>3.5833333333333335</c:v>
                </c:pt>
                <c:pt idx="43">
                  <c:v>3.6666666666666665</c:v>
                </c:pt>
                <c:pt idx="44">
                  <c:v>3.75</c:v>
                </c:pt>
                <c:pt idx="45">
                  <c:v>3.8333333333333335</c:v>
                </c:pt>
                <c:pt idx="46">
                  <c:v>3.9166666666666665</c:v>
                </c:pt>
                <c:pt idx="47">
                  <c:v>4</c:v>
                </c:pt>
                <c:pt idx="48">
                  <c:v>4.083333333333333</c:v>
                </c:pt>
                <c:pt idx="49">
                  <c:v>4.166666666666667</c:v>
                </c:pt>
                <c:pt idx="50">
                  <c:v>4.25</c:v>
                </c:pt>
                <c:pt idx="51">
                  <c:v>4.333333333333333</c:v>
                </c:pt>
                <c:pt idx="52">
                  <c:v>4.416666666666667</c:v>
                </c:pt>
                <c:pt idx="53">
                  <c:v>4.5</c:v>
                </c:pt>
                <c:pt idx="54">
                  <c:v>4.583333333333333</c:v>
                </c:pt>
                <c:pt idx="55">
                  <c:v>4.666666666666667</c:v>
                </c:pt>
                <c:pt idx="56">
                  <c:v>4.75</c:v>
                </c:pt>
                <c:pt idx="57">
                  <c:v>4.833333333333333</c:v>
                </c:pt>
                <c:pt idx="58">
                  <c:v>4.916666666666667</c:v>
                </c:pt>
                <c:pt idx="59">
                  <c:v>5</c:v>
                </c:pt>
                <c:pt idx="60">
                  <c:v>5.083333333333333</c:v>
                </c:pt>
                <c:pt idx="61">
                  <c:v>5.166666666666667</c:v>
                </c:pt>
                <c:pt idx="62">
                  <c:v>5.25</c:v>
                </c:pt>
                <c:pt idx="63">
                  <c:v>5.333333333333333</c:v>
                </c:pt>
                <c:pt idx="64">
                  <c:v>5.416666666666667</c:v>
                </c:pt>
                <c:pt idx="65">
                  <c:v>5.5</c:v>
                </c:pt>
                <c:pt idx="66">
                  <c:v>5.583333333333333</c:v>
                </c:pt>
                <c:pt idx="67">
                  <c:v>5.666666666666667</c:v>
                </c:pt>
                <c:pt idx="68">
                  <c:v>5.75</c:v>
                </c:pt>
                <c:pt idx="69">
                  <c:v>5.833333333333333</c:v>
                </c:pt>
                <c:pt idx="70">
                  <c:v>5.916666666666667</c:v>
                </c:pt>
                <c:pt idx="71">
                  <c:v>6</c:v>
                </c:pt>
                <c:pt idx="72">
                  <c:v>6.083333333333333</c:v>
                </c:pt>
                <c:pt idx="73">
                  <c:v>6.166666666666667</c:v>
                </c:pt>
                <c:pt idx="74">
                  <c:v>6.25</c:v>
                </c:pt>
                <c:pt idx="75">
                  <c:v>6.333333333333333</c:v>
                </c:pt>
                <c:pt idx="76">
                  <c:v>6.416666666666667</c:v>
                </c:pt>
                <c:pt idx="77">
                  <c:v>6.5</c:v>
                </c:pt>
                <c:pt idx="78">
                  <c:v>6.583333333333333</c:v>
                </c:pt>
                <c:pt idx="79">
                  <c:v>6.666666666666667</c:v>
                </c:pt>
                <c:pt idx="80">
                  <c:v>6.75</c:v>
                </c:pt>
                <c:pt idx="81">
                  <c:v>6.833333333333333</c:v>
                </c:pt>
                <c:pt idx="82">
                  <c:v>6.916666666666667</c:v>
                </c:pt>
                <c:pt idx="83">
                  <c:v>7</c:v>
                </c:pt>
                <c:pt idx="84">
                  <c:v>7.083333333333333</c:v>
                </c:pt>
                <c:pt idx="85">
                  <c:v>7.166666666666667</c:v>
                </c:pt>
                <c:pt idx="86">
                  <c:v>7.25</c:v>
                </c:pt>
                <c:pt idx="87">
                  <c:v>7.333333333333333</c:v>
                </c:pt>
                <c:pt idx="88">
                  <c:v>7.416666666666667</c:v>
                </c:pt>
                <c:pt idx="89">
                  <c:v>7.5</c:v>
                </c:pt>
                <c:pt idx="90">
                  <c:v>7.583333333333333</c:v>
                </c:pt>
                <c:pt idx="91">
                  <c:v>7.666666666666667</c:v>
                </c:pt>
                <c:pt idx="92">
                  <c:v>7.75</c:v>
                </c:pt>
                <c:pt idx="93">
                  <c:v>7.833333333333333</c:v>
                </c:pt>
                <c:pt idx="94">
                  <c:v>7.916666666666667</c:v>
                </c:pt>
                <c:pt idx="95">
                  <c:v>8</c:v>
                </c:pt>
                <c:pt idx="96">
                  <c:v>8.0833333333333339</c:v>
                </c:pt>
                <c:pt idx="97">
                  <c:v>8.1666666666666661</c:v>
                </c:pt>
                <c:pt idx="98">
                  <c:v>8.25</c:v>
                </c:pt>
                <c:pt idx="99">
                  <c:v>8.3333333333333339</c:v>
                </c:pt>
                <c:pt idx="100">
                  <c:v>8.4166666666666661</c:v>
                </c:pt>
                <c:pt idx="101">
                  <c:v>8.5</c:v>
                </c:pt>
                <c:pt idx="102">
                  <c:v>8.5833333333333339</c:v>
                </c:pt>
                <c:pt idx="103">
                  <c:v>8.6666666666666661</c:v>
                </c:pt>
                <c:pt idx="104">
                  <c:v>8.75</c:v>
                </c:pt>
                <c:pt idx="105">
                  <c:v>8.8333333333333339</c:v>
                </c:pt>
                <c:pt idx="106">
                  <c:v>8.9166666666666661</c:v>
                </c:pt>
                <c:pt idx="107">
                  <c:v>9</c:v>
                </c:pt>
                <c:pt idx="108">
                  <c:v>9.0833333333333339</c:v>
                </c:pt>
                <c:pt idx="109">
                  <c:v>9.1666666666666661</c:v>
                </c:pt>
                <c:pt idx="110">
                  <c:v>9.25</c:v>
                </c:pt>
                <c:pt idx="111">
                  <c:v>9.3333333333333339</c:v>
                </c:pt>
                <c:pt idx="112">
                  <c:v>9.4166666666666661</c:v>
                </c:pt>
                <c:pt idx="113">
                  <c:v>9.5</c:v>
                </c:pt>
                <c:pt idx="114">
                  <c:v>9.5833333333333339</c:v>
                </c:pt>
                <c:pt idx="115">
                  <c:v>9.6666666666666661</c:v>
                </c:pt>
                <c:pt idx="116">
                  <c:v>9.75</c:v>
                </c:pt>
                <c:pt idx="117">
                  <c:v>9.8333333333333339</c:v>
                </c:pt>
                <c:pt idx="118">
                  <c:v>9.9166666666666661</c:v>
                </c:pt>
                <c:pt idx="119">
                  <c:v>10</c:v>
                </c:pt>
                <c:pt idx="120">
                  <c:v>10.083333333333334</c:v>
                </c:pt>
                <c:pt idx="121">
                  <c:v>10.166666666666666</c:v>
                </c:pt>
                <c:pt idx="122">
                  <c:v>10.25</c:v>
                </c:pt>
                <c:pt idx="123">
                  <c:v>10.333333333333334</c:v>
                </c:pt>
                <c:pt idx="124">
                  <c:v>10.416666666666666</c:v>
                </c:pt>
                <c:pt idx="125">
                  <c:v>10.5</c:v>
                </c:pt>
                <c:pt idx="126">
                  <c:v>10.583333333333334</c:v>
                </c:pt>
                <c:pt idx="127">
                  <c:v>10.666666666666666</c:v>
                </c:pt>
                <c:pt idx="128">
                  <c:v>10.75</c:v>
                </c:pt>
                <c:pt idx="129">
                  <c:v>10.833333333333334</c:v>
                </c:pt>
                <c:pt idx="130">
                  <c:v>10.916666666666666</c:v>
                </c:pt>
                <c:pt idx="131">
                  <c:v>11</c:v>
                </c:pt>
                <c:pt idx="132">
                  <c:v>11.083333333333334</c:v>
                </c:pt>
                <c:pt idx="133">
                  <c:v>11.166666666666666</c:v>
                </c:pt>
                <c:pt idx="134">
                  <c:v>11.25</c:v>
                </c:pt>
                <c:pt idx="135">
                  <c:v>11.333333333333334</c:v>
                </c:pt>
                <c:pt idx="136">
                  <c:v>11.416666666666666</c:v>
                </c:pt>
                <c:pt idx="137">
                  <c:v>11.5</c:v>
                </c:pt>
                <c:pt idx="138">
                  <c:v>11.583333333333334</c:v>
                </c:pt>
                <c:pt idx="139">
                  <c:v>11.666666666666666</c:v>
                </c:pt>
                <c:pt idx="140">
                  <c:v>11.75</c:v>
                </c:pt>
                <c:pt idx="141">
                  <c:v>11.833333333333334</c:v>
                </c:pt>
                <c:pt idx="142">
                  <c:v>11.916666666666666</c:v>
                </c:pt>
                <c:pt idx="143">
                  <c:v>12</c:v>
                </c:pt>
                <c:pt idx="144">
                  <c:v>12.083333333333334</c:v>
                </c:pt>
                <c:pt idx="145">
                  <c:v>12.166666666666666</c:v>
                </c:pt>
                <c:pt idx="146">
                  <c:v>12.25</c:v>
                </c:pt>
                <c:pt idx="147">
                  <c:v>12.333333333333334</c:v>
                </c:pt>
                <c:pt idx="148">
                  <c:v>12.416666666666666</c:v>
                </c:pt>
                <c:pt idx="149">
                  <c:v>12.5</c:v>
                </c:pt>
                <c:pt idx="150">
                  <c:v>12.583333333333334</c:v>
                </c:pt>
                <c:pt idx="151">
                  <c:v>12.666666666666666</c:v>
                </c:pt>
                <c:pt idx="152">
                  <c:v>12.75</c:v>
                </c:pt>
                <c:pt idx="153">
                  <c:v>12.833333333333334</c:v>
                </c:pt>
                <c:pt idx="154">
                  <c:v>12.916666666666666</c:v>
                </c:pt>
                <c:pt idx="155">
                  <c:v>13</c:v>
                </c:pt>
                <c:pt idx="156">
                  <c:v>13.083333333333334</c:v>
                </c:pt>
                <c:pt idx="157">
                  <c:v>13.166666666666666</c:v>
                </c:pt>
                <c:pt idx="158">
                  <c:v>13.25</c:v>
                </c:pt>
                <c:pt idx="159">
                  <c:v>13.333333333333334</c:v>
                </c:pt>
                <c:pt idx="160">
                  <c:v>13.416666666666666</c:v>
                </c:pt>
                <c:pt idx="161">
                  <c:v>13.5</c:v>
                </c:pt>
                <c:pt idx="162">
                  <c:v>13.583333333333334</c:v>
                </c:pt>
                <c:pt idx="163">
                  <c:v>13.666666666666666</c:v>
                </c:pt>
                <c:pt idx="164">
                  <c:v>13.75</c:v>
                </c:pt>
                <c:pt idx="165">
                  <c:v>13.833333333333334</c:v>
                </c:pt>
                <c:pt idx="166">
                  <c:v>13.916666666666666</c:v>
                </c:pt>
                <c:pt idx="167">
                  <c:v>14</c:v>
                </c:pt>
                <c:pt idx="168">
                  <c:v>14.083333333333334</c:v>
                </c:pt>
                <c:pt idx="169">
                  <c:v>14.166666666666666</c:v>
                </c:pt>
                <c:pt idx="170">
                  <c:v>14.25</c:v>
                </c:pt>
                <c:pt idx="171">
                  <c:v>14.333333333333334</c:v>
                </c:pt>
                <c:pt idx="172">
                  <c:v>14.416666666666666</c:v>
                </c:pt>
                <c:pt idx="173">
                  <c:v>14.5</c:v>
                </c:pt>
                <c:pt idx="174">
                  <c:v>14.583333333333334</c:v>
                </c:pt>
                <c:pt idx="175">
                  <c:v>14.666666666666666</c:v>
                </c:pt>
                <c:pt idx="176">
                  <c:v>14.75</c:v>
                </c:pt>
                <c:pt idx="177">
                  <c:v>14.833333333333334</c:v>
                </c:pt>
                <c:pt idx="178">
                  <c:v>14.916666666666666</c:v>
                </c:pt>
                <c:pt idx="179">
                  <c:v>15</c:v>
                </c:pt>
                <c:pt idx="180">
                  <c:v>15.083333333333334</c:v>
                </c:pt>
                <c:pt idx="181">
                  <c:v>15.166666666666666</c:v>
                </c:pt>
                <c:pt idx="182">
                  <c:v>15.25</c:v>
                </c:pt>
                <c:pt idx="183">
                  <c:v>15.333333333333334</c:v>
                </c:pt>
                <c:pt idx="184">
                  <c:v>15.416666666666666</c:v>
                </c:pt>
                <c:pt idx="185">
                  <c:v>15.5</c:v>
                </c:pt>
                <c:pt idx="186">
                  <c:v>15.583333333333334</c:v>
                </c:pt>
                <c:pt idx="187">
                  <c:v>15.666666666666666</c:v>
                </c:pt>
                <c:pt idx="188">
                  <c:v>15.75</c:v>
                </c:pt>
                <c:pt idx="189">
                  <c:v>15.833333333333334</c:v>
                </c:pt>
                <c:pt idx="190">
                  <c:v>15.916666666666666</c:v>
                </c:pt>
                <c:pt idx="191">
                  <c:v>16</c:v>
                </c:pt>
                <c:pt idx="192">
                  <c:v>16.083333333333332</c:v>
                </c:pt>
                <c:pt idx="193">
                  <c:v>16.166666666666668</c:v>
                </c:pt>
                <c:pt idx="194">
                  <c:v>16.25</c:v>
                </c:pt>
                <c:pt idx="195">
                  <c:v>16.333333333333332</c:v>
                </c:pt>
                <c:pt idx="196">
                  <c:v>16.416666666666668</c:v>
                </c:pt>
                <c:pt idx="197">
                  <c:v>16.5</c:v>
                </c:pt>
                <c:pt idx="198">
                  <c:v>16.583333333333332</c:v>
                </c:pt>
                <c:pt idx="199">
                  <c:v>16.666666666666668</c:v>
                </c:pt>
                <c:pt idx="200">
                  <c:v>16.75</c:v>
                </c:pt>
                <c:pt idx="201">
                  <c:v>16.833333333333332</c:v>
                </c:pt>
                <c:pt idx="202">
                  <c:v>16.916666666666668</c:v>
                </c:pt>
                <c:pt idx="203">
                  <c:v>17</c:v>
                </c:pt>
                <c:pt idx="204">
                  <c:v>17.083333333333332</c:v>
                </c:pt>
                <c:pt idx="205">
                  <c:v>17.166666666666668</c:v>
                </c:pt>
                <c:pt idx="206">
                  <c:v>17.25</c:v>
                </c:pt>
                <c:pt idx="207">
                  <c:v>17.333333333333332</c:v>
                </c:pt>
                <c:pt idx="208">
                  <c:v>17.416666666666668</c:v>
                </c:pt>
                <c:pt idx="209">
                  <c:v>17.5</c:v>
                </c:pt>
                <c:pt idx="210">
                  <c:v>17.583333333333332</c:v>
                </c:pt>
                <c:pt idx="211">
                  <c:v>17.666666666666668</c:v>
                </c:pt>
                <c:pt idx="212">
                  <c:v>17.75</c:v>
                </c:pt>
                <c:pt idx="213">
                  <c:v>17.833333333333332</c:v>
                </c:pt>
                <c:pt idx="214">
                  <c:v>17.916666666666668</c:v>
                </c:pt>
                <c:pt idx="215">
                  <c:v>18</c:v>
                </c:pt>
                <c:pt idx="216">
                  <c:v>18.083333333333332</c:v>
                </c:pt>
                <c:pt idx="217">
                  <c:v>18.166666666666668</c:v>
                </c:pt>
                <c:pt idx="218">
                  <c:v>18.25</c:v>
                </c:pt>
                <c:pt idx="219">
                  <c:v>18.333333333333332</c:v>
                </c:pt>
                <c:pt idx="220">
                  <c:v>18.416666666666668</c:v>
                </c:pt>
                <c:pt idx="221">
                  <c:v>18.5</c:v>
                </c:pt>
                <c:pt idx="222">
                  <c:v>18.583333333333332</c:v>
                </c:pt>
                <c:pt idx="223">
                  <c:v>18.666666666666668</c:v>
                </c:pt>
                <c:pt idx="224">
                  <c:v>18.75</c:v>
                </c:pt>
                <c:pt idx="225">
                  <c:v>18.833333333333332</c:v>
                </c:pt>
                <c:pt idx="226">
                  <c:v>18.916666666666668</c:v>
                </c:pt>
                <c:pt idx="227">
                  <c:v>19</c:v>
                </c:pt>
                <c:pt idx="228">
                  <c:v>19.083333333333332</c:v>
                </c:pt>
                <c:pt idx="229">
                  <c:v>19.166666666666668</c:v>
                </c:pt>
                <c:pt idx="230">
                  <c:v>19.25</c:v>
                </c:pt>
                <c:pt idx="231">
                  <c:v>19.333333333333332</c:v>
                </c:pt>
                <c:pt idx="232">
                  <c:v>19.416666666666668</c:v>
                </c:pt>
                <c:pt idx="233">
                  <c:v>19.5</c:v>
                </c:pt>
                <c:pt idx="234">
                  <c:v>19.583333333333332</c:v>
                </c:pt>
                <c:pt idx="235">
                  <c:v>19.666666666666668</c:v>
                </c:pt>
                <c:pt idx="236">
                  <c:v>19.75</c:v>
                </c:pt>
                <c:pt idx="237">
                  <c:v>19.833333333333332</c:v>
                </c:pt>
                <c:pt idx="238">
                  <c:v>19.916666666666668</c:v>
                </c:pt>
                <c:pt idx="239">
                  <c:v>20</c:v>
                </c:pt>
                <c:pt idx="240">
                  <c:v>20.083333333333332</c:v>
                </c:pt>
                <c:pt idx="241">
                  <c:v>20.166666666666668</c:v>
                </c:pt>
                <c:pt idx="242">
                  <c:v>20.25</c:v>
                </c:pt>
                <c:pt idx="243">
                  <c:v>20.333333333333332</c:v>
                </c:pt>
                <c:pt idx="244">
                  <c:v>20.416666666666668</c:v>
                </c:pt>
                <c:pt idx="245">
                  <c:v>20.5</c:v>
                </c:pt>
                <c:pt idx="246">
                  <c:v>20.583333333333332</c:v>
                </c:pt>
                <c:pt idx="247">
                  <c:v>20.666666666666668</c:v>
                </c:pt>
                <c:pt idx="248">
                  <c:v>20.75</c:v>
                </c:pt>
                <c:pt idx="249">
                  <c:v>20.833333333333332</c:v>
                </c:pt>
                <c:pt idx="250">
                  <c:v>20.916666666666668</c:v>
                </c:pt>
                <c:pt idx="251">
                  <c:v>21</c:v>
                </c:pt>
                <c:pt idx="252">
                  <c:v>21.083333333333332</c:v>
                </c:pt>
                <c:pt idx="253">
                  <c:v>21.166666666666668</c:v>
                </c:pt>
                <c:pt idx="254">
                  <c:v>21.25</c:v>
                </c:pt>
                <c:pt idx="255">
                  <c:v>21.333333333333332</c:v>
                </c:pt>
                <c:pt idx="256">
                  <c:v>21.416666666666668</c:v>
                </c:pt>
                <c:pt idx="257">
                  <c:v>21.5</c:v>
                </c:pt>
                <c:pt idx="258">
                  <c:v>21.583333333333332</c:v>
                </c:pt>
                <c:pt idx="259">
                  <c:v>21.666666666666668</c:v>
                </c:pt>
                <c:pt idx="260">
                  <c:v>21.75</c:v>
                </c:pt>
                <c:pt idx="261">
                  <c:v>21.833333333333332</c:v>
                </c:pt>
                <c:pt idx="262">
                  <c:v>21.916666666666668</c:v>
                </c:pt>
                <c:pt idx="263">
                  <c:v>22</c:v>
                </c:pt>
                <c:pt idx="264">
                  <c:v>22.083333333333332</c:v>
                </c:pt>
                <c:pt idx="265">
                  <c:v>22.166666666666668</c:v>
                </c:pt>
                <c:pt idx="266">
                  <c:v>22.25</c:v>
                </c:pt>
                <c:pt idx="267">
                  <c:v>22.333333333333332</c:v>
                </c:pt>
                <c:pt idx="268">
                  <c:v>22.416666666666668</c:v>
                </c:pt>
                <c:pt idx="269">
                  <c:v>22.5</c:v>
                </c:pt>
                <c:pt idx="270">
                  <c:v>22.583333333333332</c:v>
                </c:pt>
                <c:pt idx="271">
                  <c:v>22.666666666666668</c:v>
                </c:pt>
                <c:pt idx="272">
                  <c:v>22.75</c:v>
                </c:pt>
                <c:pt idx="273">
                  <c:v>22.833333333333332</c:v>
                </c:pt>
                <c:pt idx="274">
                  <c:v>22.916666666666668</c:v>
                </c:pt>
                <c:pt idx="275">
                  <c:v>23</c:v>
                </c:pt>
                <c:pt idx="276">
                  <c:v>23.083333333333332</c:v>
                </c:pt>
                <c:pt idx="277">
                  <c:v>23.166666666666668</c:v>
                </c:pt>
                <c:pt idx="278">
                  <c:v>23.25</c:v>
                </c:pt>
                <c:pt idx="279">
                  <c:v>23.333333333333332</c:v>
                </c:pt>
                <c:pt idx="280">
                  <c:v>23.416666666666668</c:v>
                </c:pt>
                <c:pt idx="281">
                  <c:v>23.5</c:v>
                </c:pt>
                <c:pt idx="282">
                  <c:v>23.583333333333332</c:v>
                </c:pt>
                <c:pt idx="283">
                  <c:v>23.666666666666668</c:v>
                </c:pt>
                <c:pt idx="284">
                  <c:v>23.75</c:v>
                </c:pt>
                <c:pt idx="285">
                  <c:v>23.833333333333332</c:v>
                </c:pt>
                <c:pt idx="286">
                  <c:v>23.916666666666668</c:v>
                </c:pt>
                <c:pt idx="287">
                  <c:v>24</c:v>
                </c:pt>
              </c:numCache>
            </c:numRef>
          </c:xVal>
          <c:yVal>
            <c:numRef>
              <c:f>'12'!$BS$5:$BS$292</c:f>
              <c:numCache>
                <c:formatCode>0.0</c:formatCode>
                <c:ptCount val="288"/>
                <c:pt idx="0">
                  <c:v>-0.52538973782009624</c:v>
                </c:pt>
                <c:pt idx="1">
                  <c:v>-0.49723932814367622</c:v>
                </c:pt>
                <c:pt idx="2">
                  <c:v>-0.46403169945238609</c:v>
                </c:pt>
                <c:pt idx="3">
                  <c:v>-0.42555969911435643</c:v>
                </c:pt>
                <c:pt idx="4">
                  <c:v>-0.38160613187256676</c:v>
                </c:pt>
                <c:pt idx="5">
                  <c:v>-0.33190537476639648</c:v>
                </c:pt>
                <c:pt idx="6">
                  <c:v>-0.27611945507937641</c:v>
                </c:pt>
                <c:pt idx="7">
                  <c:v>-0.21390564282773639</c:v>
                </c:pt>
                <c:pt idx="8">
                  <c:v>-0.14515390206417678</c:v>
                </c:pt>
                <c:pt idx="9">
                  <c:v>-7.0351000808106079E-2</c:v>
                </c:pt>
                <c:pt idx="10">
                  <c:v>9.1540702309238497E-3</c:v>
                </c:pt>
                <c:pt idx="11">
                  <c:v>9.1236281866643232E-2</c:v>
                </c:pt>
                <c:pt idx="12">
                  <c:v>0.17344628459691336</c:v>
                </c:pt>
                <c:pt idx="13">
                  <c:v>0.25354793592591385</c:v>
                </c:pt>
                <c:pt idx="14">
                  <c:v>0.32982734901784383</c:v>
                </c:pt>
                <c:pt idx="15">
                  <c:v>0.40109311630162381</c:v>
                </c:pt>
                <c:pt idx="16">
                  <c:v>0.46651217522684352</c:v>
                </c:pt>
                <c:pt idx="17">
                  <c:v>0.52545348948654347</c:v>
                </c:pt>
                <c:pt idx="18">
                  <c:v>0.57740860886321332</c:v>
                </c:pt>
                <c:pt idx="19">
                  <c:v>0.62197057960446323</c:v>
                </c:pt>
                <c:pt idx="20">
                  <c:v>0.65883347264589354</c:v>
                </c:pt>
                <c:pt idx="21">
                  <c:v>0.68779198695403387</c:v>
                </c:pt>
                <c:pt idx="22">
                  <c:v>0.7087370379750233</c:v>
                </c:pt>
                <c:pt idx="23">
                  <c:v>0.72164903009191317</c:v>
                </c:pt>
                <c:pt idx="24">
                  <c:v>0.72659051302129374</c:v>
                </c:pt>
                <c:pt idx="25">
                  <c:v>0.72369893758570392</c:v>
                </c:pt>
                <c:pt idx="26">
                  <c:v>0.71317969600751319</c:v>
                </c:pt>
                <c:pt idx="27">
                  <c:v>0.69529946735958337</c:v>
                </c:pt>
                <c:pt idx="28">
                  <c:v>0.67037985413634349</c:v>
                </c:pt>
                <c:pt idx="29">
                  <c:v>0.63879129250199362</c:v>
                </c:pt>
                <c:pt idx="30">
                  <c:v>0.60094722254688371</c:v>
                </c:pt>
                <c:pt idx="31">
                  <c:v>0.55729851124124341</c:v>
                </c:pt>
                <c:pt idx="32">
                  <c:v>0.50832812839877395</c:v>
                </c:pt>
                <c:pt idx="33">
                  <c:v>0.45454608408617325</c:v>
                </c:pt>
                <c:pt idx="34">
                  <c:v>0.39648464398928329</c:v>
                </c:pt>
                <c:pt idx="35">
                  <c:v>0.33469384686202375</c:v>
                </c:pt>
                <c:pt idx="36">
                  <c:v>0.26973735500339391</c:v>
                </c:pt>
                <c:pt idx="37">
                  <c:v>0.20218867442485333</c:v>
                </c:pt>
                <c:pt idx="38">
                  <c:v>0.13262778567231326</c:v>
                </c:pt>
                <c:pt idx="39">
                  <c:v>6.1638228796123684E-2</c:v>
                </c:pt>
                <c:pt idx="40">
                  <c:v>-1.0195313730006816E-2</c:v>
                </c:pt>
                <c:pt idx="41">
                  <c:v>-8.228889484623636E-2</c:v>
                </c:pt>
                <c:pt idx="42">
                  <c:v>-0.15406060634332608</c:v>
                </c:pt>
                <c:pt idx="43">
                  <c:v>-0.2249312836473667</c:v>
                </c:pt>
                <c:pt idx="44">
                  <c:v>-0.29432460495257651</c:v>
                </c:pt>
                <c:pt idx="45">
                  <c:v>-0.3616666034498861</c:v>
                </c:pt>
                <c:pt idx="46">
                  <c:v>-0.42638464847941648</c:v>
                </c:pt>
                <c:pt idx="47">
                  <c:v>-0.48790600339931611</c:v>
                </c:pt>
                <c:pt idx="48">
                  <c:v>-0.54565613890971676</c:v>
                </c:pt>
                <c:pt idx="49">
                  <c:v>-0.59905707458147628</c:v>
                </c:pt>
                <c:pt idx="50">
                  <c:v>-0.64752614125543673</c:v>
                </c:pt>
                <c:pt idx="51">
                  <c:v>-0.69047570215220677</c:v>
                </c:pt>
                <c:pt idx="52">
                  <c:v>-0.72731453326044626</c:v>
                </c:pt>
                <c:pt idx="53">
                  <c:v>-0.75745172416971673</c:v>
                </c:pt>
                <c:pt idx="54">
                  <c:v>-0.78030408176499666</c:v>
                </c:pt>
                <c:pt idx="55">
                  <c:v>-0.79530804230467655</c:v>
                </c:pt>
                <c:pt idx="56">
                  <c:v>-0.80193694352684641</c:v>
                </c:pt>
                <c:pt idx="57">
                  <c:v>-0.79972409167171676</c:v>
                </c:pt>
                <c:pt idx="58">
                  <c:v>-0.78829131544243669</c:v>
                </c:pt>
                <c:pt idx="59">
                  <c:v>-0.76738163570673645</c:v>
                </c:pt>
                <c:pt idx="60">
                  <c:v>-0.73689342128977664</c:v>
                </c:pt>
                <c:pt idx="61">
                  <c:v>-0.69691221803700643</c:v>
                </c:pt>
                <c:pt idx="62">
                  <c:v>-0.64773571153242671</c:v>
                </c:pt>
                <c:pt idx="63">
                  <c:v>-0.5898873889750762</c:v>
                </c:pt>
                <c:pt idx="64">
                  <c:v>-0.52411560111065647</c:v>
                </c:pt>
                <c:pt idx="65">
                  <c:v>-0.45137676632441615</c:v>
                </c:pt>
                <c:pt idx="66">
                  <c:v>-0.37280393852967642</c:v>
                </c:pt>
                <c:pt idx="67">
                  <c:v>-0.28966421791701613</c:v>
                </c:pt>
                <c:pt idx="68">
                  <c:v>-0.20330992563455652</c:v>
                </c:pt>
                <c:pt idx="69">
                  <c:v>-0.11512879505140639</c:v>
                </c:pt>
                <c:pt idx="70">
                  <c:v>-2.6497736757286283E-2</c:v>
                </c:pt>
                <c:pt idx="71">
                  <c:v>6.1256621041933634E-2</c:v>
                </c:pt>
                <c:pt idx="72">
                  <c:v>0.14688897009892354</c:v>
                </c:pt>
                <c:pt idx="73">
                  <c:v>0.22925766631545308</c:v>
                </c:pt>
                <c:pt idx="74">
                  <c:v>0.30733909502712375</c:v>
                </c:pt>
                <c:pt idx="75">
                  <c:v>0.38023532539290361</c:v>
                </c:pt>
                <c:pt idx="76">
                  <c:v>0.44717651149715376</c:v>
                </c:pt>
                <c:pt idx="77">
                  <c:v>0.50751943784904352</c:v>
                </c:pt>
                <c:pt idx="78">
                  <c:v>0.56074341004396366</c:v>
                </c:pt>
                <c:pt idx="79">
                  <c:v>0.60644444389731333</c:v>
                </c:pt>
                <c:pt idx="80">
                  <c:v>0.64432846341795358</c:v>
                </c:pt>
                <c:pt idx="81">
                  <c:v>0.67420400802196312</c:v>
                </c:pt>
                <c:pt idx="82">
                  <c:v>0.69597478246260369</c:v>
                </c:pt>
                <c:pt idx="83">
                  <c:v>0.70963225837572352</c:v>
                </c:pt>
                <c:pt idx="84">
                  <c:v>0.71524844828363321</c:v>
                </c:pt>
                <c:pt idx="85">
                  <c:v>0.7129689139159936</c:v>
                </c:pt>
                <c:pt idx="86">
                  <c:v>0.70300603361578329</c:v>
                </c:pt>
                <c:pt idx="87">
                  <c:v>0.68563253230800392</c:v>
                </c:pt>
                <c:pt idx="88">
                  <c:v>0.66117526722285369</c:v>
                </c:pt>
                <c:pt idx="89">
                  <c:v>0.63000925968732346</c:v>
                </c:pt>
                <c:pt idx="90">
                  <c:v>0.59255196522873366</c:v>
                </c:pt>
                <c:pt idx="91">
                  <c:v>0.54925777912825335</c:v>
                </c:pt>
                <c:pt idx="92">
                  <c:v>0.50061278113866337</c:v>
                </c:pt>
                <c:pt idx="93">
                  <c:v>0.44712973044138327</c:v>
                </c:pt>
                <c:pt idx="94">
                  <c:v>0.38934332942880356</c:v>
                </c:pt>
                <c:pt idx="95">
                  <c:v>0.32780578208879341</c:v>
                </c:pt>
                <c:pt idx="96">
                  <c:v>0.26308267926407325</c:v>
                </c:pt>
                <c:pt idx="97">
                  <c:v>0.19574924852844333</c:v>
                </c:pt>
                <c:pt idx="98">
                  <c:v>0.12638701053247381</c:v>
                </c:pt>
                <c:pt idx="99">
                  <c:v>5.5580886052943868E-2</c:v>
                </c:pt>
                <c:pt idx="100">
                  <c:v>-1.6083201824356408E-2</c:v>
                </c:pt>
                <c:pt idx="101">
                  <c:v>-8.8020188549416289E-2</c:v>
                </c:pt>
                <c:pt idx="102">
                  <c:v>-0.15964715633976656</c:v>
                </c:pt>
                <c:pt idx="103">
                  <c:v>-0.23038402510456635</c:v>
                </c:pt>
                <c:pt idx="104">
                  <c:v>-0.29965363864158689</c:v>
                </c:pt>
                <c:pt idx="105">
                  <c:v>-0.36688126444658664</c:v>
                </c:pt>
                <c:pt idx="106">
                  <c:v>-0.43149356255918647</c:v>
                </c:pt>
                <c:pt idx="107">
                  <c:v>-0.49291713084009636</c:v>
                </c:pt>
                <c:pt idx="108">
                  <c:v>-0.55057680504492623</c:v>
                </c:pt>
                <c:pt idx="109">
                  <c:v>-0.60389398613504675</c:v>
                </c:pt>
                <c:pt idx="110">
                  <c:v>-0.65228538731917673</c:v>
                </c:pt>
                <c:pt idx="111">
                  <c:v>-0.69516273874698609</c:v>
                </c:pt>
                <c:pt idx="112">
                  <c:v>-0.73193415091956648</c:v>
                </c:pt>
                <c:pt idx="113">
                  <c:v>-0.76200799909399652</c:v>
                </c:pt>
                <c:pt idx="114">
                  <c:v>-0.78480031302133657</c:v>
                </c:pt>
                <c:pt idx="115">
                  <c:v>-0.79974668038495622</c:v>
                </c:pt>
                <c:pt idx="116">
                  <c:v>-0.80631951925091627</c:v>
                </c:pt>
                <c:pt idx="117">
                  <c:v>-0.80405115843530606</c:v>
                </c:pt>
                <c:pt idx="118">
                  <c:v>-0.79256242121958653</c:v>
                </c:pt>
                <c:pt idx="119">
                  <c:v>-0.77159534261309659</c:v>
                </c:pt>
                <c:pt idx="120">
                  <c:v>-0.74104738836723616</c:v>
                </c:pt>
                <c:pt idx="121">
                  <c:v>-0.70100335621242671</c:v>
                </c:pt>
                <c:pt idx="122">
                  <c:v>-0.65176040868627627</c:v>
                </c:pt>
                <c:pt idx="123">
                  <c:v>-0.59384178974158619</c:v>
                </c:pt>
                <c:pt idx="124">
                  <c:v>-0.52799591391400647</c:v>
                </c:pt>
                <c:pt idx="125">
                  <c:v>-0.4551795630425266</c:v>
                </c:pt>
                <c:pt idx="126">
                  <c:v>-0.37652641256069685</c:v>
                </c:pt>
                <c:pt idx="127">
                  <c:v>-0.2933043742884065</c:v>
                </c:pt>
                <c:pt idx="128">
                  <c:v>-0.20686668959918642</c:v>
                </c:pt>
                <c:pt idx="129">
                  <c:v>-0.11860203946732639</c:v>
                </c:pt>
                <c:pt idx="130">
                  <c:v>-2.9888239857516652E-2</c:v>
                </c:pt>
                <c:pt idx="131">
                  <c:v>5.7947269182533567E-2</c:v>
                </c:pt>
                <c:pt idx="132">
                  <c:v>0.14365849224293381</c:v>
                </c:pt>
                <c:pt idx="133">
                  <c:v>0.22610323563546331</c:v>
                </c:pt>
                <c:pt idx="134">
                  <c:v>0.30425747134225389</c:v>
                </c:pt>
                <c:pt idx="135">
                  <c:v>0.37722298047883385</c:v>
                </c:pt>
                <c:pt idx="136">
                  <c:v>0.44422973809966315</c:v>
                </c:pt>
                <c:pt idx="137">
                  <c:v>0.50463444033707372</c:v>
                </c:pt>
                <c:pt idx="138">
                  <c:v>0.55791637690372387</c:v>
                </c:pt>
                <c:pt idx="139">
                  <c:v>0.60367160362746386</c:v>
                </c:pt>
                <c:pt idx="140">
                  <c:v>0.64160612604901335</c:v>
                </c:pt>
                <c:pt idx="141">
                  <c:v>0.67152859467385362</c:v>
                </c:pt>
                <c:pt idx="142">
                  <c:v>0.69334284525770329</c:v>
                </c:pt>
                <c:pt idx="143">
                  <c:v>0.70704049277714365</c:v>
                </c:pt>
                <c:pt idx="144">
                  <c:v>0.71269369962028328</c:v>
                </c:pt>
                <c:pt idx="145">
                  <c:v>0.71044817954282369</c:v>
                </c:pt>
                <c:pt idx="146">
                  <c:v>0.7005164618680837</c:v>
                </c:pt>
                <c:pt idx="147">
                  <c:v>0.68317141915750312</c:v>
                </c:pt>
                <c:pt idx="148">
                  <c:v>0.65874005133301328</c:v>
                </c:pt>
                <c:pt idx="149">
                  <c:v>0.62759751639477379</c:v>
                </c:pt>
                <c:pt idx="150">
                  <c:v>0.59016139984241356</c:v>
                </c:pt>
                <c:pt idx="151">
                  <c:v>0.54688621983279351</c:v>
                </c:pt>
                <c:pt idx="152">
                  <c:v>0.49825817170874309</c:v>
                </c:pt>
                <c:pt idx="153">
                  <c:v>0.44479012291460318</c:v>
                </c:pt>
                <c:pt idx="154">
                  <c:v>0.38701687684306307</c:v>
                </c:pt>
                <c:pt idx="155">
                  <c:v>0.32549073136220308</c:v>
                </c:pt>
                <c:pt idx="156">
                  <c:v>0.26077736428040321</c:v>
                </c:pt>
                <c:pt idx="157">
                  <c:v>0.19345208348662357</c:v>
                </c:pt>
                <c:pt idx="158">
                  <c:v>0.12409648362464321</c:v>
                </c:pt>
                <c:pt idx="159">
                  <c:v>5.3295553552293207E-2</c:v>
                </c:pt>
                <c:pt idx="160">
                  <c:v>-1.8364720956746794E-2</c:v>
                </c:pt>
                <c:pt idx="161">
                  <c:v>-9.0299217388246866E-2</c:v>
                </c:pt>
                <c:pt idx="162">
                  <c:v>-0.16192496384233657</c:v>
                </c:pt>
                <c:pt idx="163">
                  <c:v>-0.23266182879777642</c:v>
                </c:pt>
                <c:pt idx="164">
                  <c:v>-0.3019326057685765</c:v>
                </c:pt>
                <c:pt idx="165">
                  <c:v>-0.3691625110696064</c:v>
                </c:pt>
                <c:pt idx="166">
                  <c:v>-0.43377814996607622</c:v>
                </c:pt>
                <c:pt idx="167">
                  <c:v>-0.49520605842917664</c:v>
                </c:pt>
                <c:pt idx="168">
                  <c:v>-0.55287099867763612</c:v>
                </c:pt>
                <c:pt idx="169">
                  <c:v>-0.60619428077140647</c:v>
                </c:pt>
                <c:pt idx="170">
                  <c:v>-0.65459250263350643</c:v>
                </c:pt>
                <c:pt idx="171">
                  <c:v>-0.69747724643182618</c:v>
                </c:pt>
                <c:pt idx="172">
                  <c:v>-0.73425643263230622</c:v>
                </c:pt>
                <c:pt idx="173">
                  <c:v>-0.76433819462061692</c:v>
                </c:pt>
                <c:pt idx="174">
                  <c:v>-0.78713825937419646</c:v>
                </c:pt>
                <c:pt idx="175">
                  <c:v>-0.80209184433070657</c:v>
                </c:pt>
                <c:pt idx="176">
                  <c:v>-0.80867092817590613</c:v>
                </c:pt>
                <c:pt idx="177">
                  <c:v>-0.80640733726837688</c:v>
                </c:pt>
                <c:pt idx="178">
                  <c:v>-0.79492134579282681</c:v>
                </c:pt>
                <c:pt idx="179">
                  <c:v>-0.77395442146097615</c:v>
                </c:pt>
                <c:pt idx="180">
                  <c:v>-0.74340348448623672</c:v>
                </c:pt>
                <c:pt idx="181">
                  <c:v>-0.70335285687871618</c:v>
                </c:pt>
                <c:pt idx="182">
                  <c:v>-0.65409934494275657</c:v>
                </c:pt>
                <c:pt idx="183">
                  <c:v>-0.59616599862615693</c:v>
                </c:pt>
                <c:pt idx="184">
                  <c:v>-0.53030122800333679</c:v>
                </c:pt>
                <c:pt idx="185">
                  <c:v>-0.45746200596241682</c:v>
                </c:pt>
                <c:pt idx="186">
                  <c:v>-0.37878237769802681</c:v>
                </c:pt>
                <c:pt idx="187">
                  <c:v>-0.29553076748344687</c:v>
                </c:pt>
                <c:pt idx="188">
                  <c:v>-0.2090610238690962</c:v>
                </c:pt>
                <c:pt idx="189">
                  <c:v>-0.12076247850041621</c:v>
                </c:pt>
                <c:pt idx="190">
                  <c:v>-3.2013594748526053E-2</c:v>
                </c:pt>
                <c:pt idx="191">
                  <c:v>5.5857580291453601E-2</c:v>
                </c:pt>
                <c:pt idx="192">
                  <c:v>0.14160450974859362</c:v>
                </c:pt>
                <c:pt idx="193">
                  <c:v>0.22408453774883341</c:v>
                </c:pt>
                <c:pt idx="194">
                  <c:v>0.30227325745340394</c:v>
                </c:pt>
                <c:pt idx="195">
                  <c:v>0.37527215162374361</c:v>
                </c:pt>
                <c:pt idx="196">
                  <c:v>0.44231097012011311</c:v>
                </c:pt>
                <c:pt idx="197">
                  <c:v>0.5027462474735831</c:v>
                </c:pt>
                <c:pt idx="198">
                  <c:v>0.55605716514021353</c:v>
                </c:pt>
                <c:pt idx="199">
                  <c:v>0.60183971413687321</c:v>
                </c:pt>
                <c:pt idx="200">
                  <c:v>0.63979986967610358</c:v>
                </c:pt>
                <c:pt idx="201">
                  <c:v>0.66974627865680336</c:v>
                </c:pt>
                <c:pt idx="202">
                  <c:v>0.69158279344477336</c:v>
                </c:pt>
                <c:pt idx="203">
                  <c:v>0.70530106052616315</c:v>
                </c:pt>
                <c:pt idx="204">
                  <c:v>0.71097328443701358</c:v>
                </c:pt>
                <c:pt idx="205">
                  <c:v>0.70874522835927323</c:v>
                </c:pt>
                <c:pt idx="206">
                  <c:v>0.69882947570762344</c:v>
                </c:pt>
                <c:pt idx="207">
                  <c:v>0.68149895579165332</c:v>
                </c:pt>
                <c:pt idx="208">
                  <c:v>0.65708072641144355</c:v>
                </c:pt>
                <c:pt idx="209">
                  <c:v>0.62595000342647378</c:v>
                </c:pt>
                <c:pt idx="210">
                  <c:v>0.58852442932108318</c:v>
                </c:pt>
                <c:pt idx="211">
                  <c:v>0.54525857773178377</c:v>
                </c:pt>
                <c:pt idx="212">
                  <c:v>0.49663869751762313</c:v>
                </c:pt>
                <c:pt idx="213">
                  <c:v>0.44317770734922313</c:v>
                </c:pt>
                <c:pt idx="214">
                  <c:v>0.38541045933093354</c:v>
                </c:pt>
                <c:pt idx="215">
                  <c:v>0.32388929738451377</c:v>
                </c:pt>
                <c:pt idx="216">
                  <c:v>0.25917994263945321</c:v>
                </c:pt>
                <c:pt idx="217">
                  <c:v>0.19185774356223373</c:v>
                </c:pt>
                <c:pt idx="218">
                  <c:v>0.12250433268516314</c:v>
                </c:pt>
                <c:pt idx="219">
                  <c:v>5.1704734195103796E-2</c:v>
                </c:pt>
                <c:pt idx="220">
                  <c:v>-1.9955033142946554E-2</c:v>
                </c:pt>
                <c:pt idx="221">
                  <c:v>-9.1889815820496601E-2</c:v>
                </c:pt>
                <c:pt idx="222">
                  <c:v>-0.16351661244344662</c:v>
                </c:pt>
                <c:pt idx="223">
                  <c:v>-0.23425526279238618</c:v>
                </c:pt>
                <c:pt idx="224">
                  <c:v>-0.30352853150230619</c:v>
                </c:pt>
                <c:pt idx="225">
                  <c:v>-0.3707616044948967</c:v>
                </c:pt>
                <c:pt idx="226">
                  <c:v>-0.43538105333666621</c:v>
                </c:pt>
                <c:pt idx="227">
                  <c:v>-0.49681337462682684</c:v>
                </c:pt>
                <c:pt idx="228">
                  <c:v>-0.55448328246790624</c:v>
                </c:pt>
                <c:pt idx="229">
                  <c:v>-0.60781202616600627</c:v>
                </c:pt>
                <c:pt idx="230">
                  <c:v>-0.65621612545627617</c:v>
                </c:pt>
                <c:pt idx="231">
                  <c:v>-0.69910706119416677</c:v>
                </c:pt>
                <c:pt idx="232">
                  <c:v>-0.73589262299600655</c:v>
                </c:pt>
                <c:pt idx="233">
                  <c:v>-0.76598077715653634</c:v>
                </c:pt>
                <c:pt idx="234">
                  <c:v>-0.78878704111881692</c:v>
                </c:pt>
                <c:pt idx="235">
                  <c:v>-0.80374637587743614</c:v>
                </c:pt>
                <c:pt idx="236">
                  <c:v>-0.81033045571203655</c:v>
                </c:pt>
                <c:pt idx="237">
                  <c:v>-0.80807075892166669</c:v>
                </c:pt>
                <c:pt idx="238">
                  <c:v>-0.79658717949937685</c:v>
                </c:pt>
                <c:pt idx="239">
                  <c:v>-0.77562079269105677</c:v>
                </c:pt>
                <c:pt idx="240">
                  <c:v>-0.74506814183043613</c:v>
                </c:pt>
                <c:pt idx="241">
                  <c:v>-0.70501322111315634</c:v>
                </c:pt>
                <c:pt idx="242">
                  <c:v>-0.65575259267642672</c:v>
                </c:pt>
                <c:pt idx="243">
                  <c:v>-0.59780917568721659</c:v>
                </c:pt>
                <c:pt idx="244">
                  <c:v>-0.53193138180280641</c:v>
                </c:pt>
                <c:pt idx="245">
                  <c:v>-0.45907632194676662</c:v>
                </c:pt>
                <c:pt idx="246">
                  <c:v>-0.38037830401591677</c:v>
                </c:pt>
                <c:pt idx="247">
                  <c:v>-0.29710611446271606</c:v>
                </c:pt>
                <c:pt idx="248">
                  <c:v>-0.21061402997173673</c:v>
                </c:pt>
                <c:pt idx="249">
                  <c:v>-0.12229184048409625</c:v>
                </c:pt>
                <c:pt idx="250">
                  <c:v>-3.3518465157626132E-2</c:v>
                </c:pt>
                <c:pt idx="251">
                  <c:v>5.4377621555953937E-2</c:v>
                </c:pt>
                <c:pt idx="252">
                  <c:v>0.1401495014922336</c:v>
                </c:pt>
                <c:pt idx="253">
                  <c:v>0.2226541931186734</c:v>
                </c:pt>
                <c:pt idx="254">
                  <c:v>0.30086702243659325</c:v>
                </c:pt>
                <c:pt idx="255">
                  <c:v>0.3738892615234235</c:v>
                </c:pt>
                <c:pt idx="256">
                  <c:v>0.44095050092342358</c:v>
                </c:pt>
                <c:pt idx="257">
                  <c:v>0.50140716052816359</c:v>
                </c:pt>
                <c:pt idx="258">
                  <c:v>0.55473834465879346</c:v>
                </c:pt>
                <c:pt idx="259">
                  <c:v>0.60053999777128375</c:v>
                </c:pt>
                <c:pt idx="260">
                  <c:v>0.6385180728130333</c:v>
                </c:pt>
                <c:pt idx="261">
                  <c:v>0.66848121327404364</c:v>
                </c:pt>
                <c:pt idx="262">
                  <c:v>0.69033328240631331</c:v>
                </c:pt>
                <c:pt idx="263">
                  <c:v>0.70406594814679391</c:v>
                </c:pt>
                <c:pt idx="264">
                  <c:v>0.70975144405578394</c:v>
                </c:pt>
                <c:pt idx="265">
                  <c:v>0.70753556755321334</c:v>
                </c:pt>
                <c:pt idx="266">
                  <c:v>0.69763093966928391</c:v>
                </c:pt>
                <c:pt idx="267">
                  <c:v>0.68031052929502334</c:v>
                </c:pt>
                <c:pt idx="268">
                  <c:v>0.65590143470452311</c:v>
                </c:pt>
                <c:pt idx="269">
                  <c:v>0.62477891231629368</c:v>
                </c:pt>
                <c:pt idx="270">
                  <c:v>0.58736064465744331</c:v>
                </c:pt>
                <c:pt idx="271">
                  <c:v>0.54410124444860308</c:v>
                </c:pt>
                <c:pt idx="272">
                  <c:v>0.49548699835340315</c:v>
                </c:pt>
                <c:pt idx="273">
                  <c:v>0.44203086133982339</c:v>
                </c:pt>
                <c:pt idx="274">
                  <c:v>0.38426772014667332</c:v>
                </c:pt>
                <c:pt idx="275">
                  <c:v>0.32274995156919317</c:v>
                </c:pt>
                <c:pt idx="276">
                  <c:v>0.25804330779997375</c:v>
                </c:pt>
                <c:pt idx="277">
                  <c:v>0.19072316655341393</c:v>
                </c:pt>
                <c:pt idx="278">
                  <c:v>0.12137118783605327</c:v>
                </c:pt>
                <c:pt idx="279">
                  <c:v>5.0572421628783282E-2</c:v>
                </c:pt>
                <c:pt idx="280">
                  <c:v>-2.1087089031696316E-2</c:v>
                </c:pt>
                <c:pt idx="281">
                  <c:v>-9.3022167647376364E-2</c:v>
                </c:pt>
                <c:pt idx="282">
                  <c:v>-0.16464979076834663</c:v>
                </c:pt>
                <c:pt idx="283">
                  <c:v>-0.23538977656163684</c:v>
                </c:pt>
                <c:pt idx="284">
                  <c:v>-0.30466486781084612</c:v>
                </c:pt>
                <c:pt idx="285">
                  <c:v>-0.3719002274224561</c:v>
                </c:pt>
                <c:pt idx="286">
                  <c:v>-0.43652240154164623</c:v>
                </c:pt>
                <c:pt idx="287">
                  <c:v>-0.4979578573006469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A4A-48C3-A9E6-0665599C30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02288112"/>
        <c:axId val="1202288592"/>
      </c:scatterChart>
      <c:valAx>
        <c:axId val="1202288112"/>
        <c:scaling>
          <c:orientation val="minMax"/>
          <c:max val="2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202288592"/>
        <c:crosses val="autoZero"/>
        <c:crossBetween val="midCat"/>
      </c:valAx>
      <c:valAx>
        <c:axId val="1202288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202288112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Flow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8.3542874787710358E-2"/>
          <c:y val="0.14878391006999422"/>
          <c:w val="0.85692783696155628"/>
          <c:h val="0.71846497540244192"/>
        </c:manualLayout>
      </c:layout>
      <c:scatterChart>
        <c:scatterStyle val="smoothMarker"/>
        <c:varyColors val="0"/>
        <c:ser>
          <c:idx val="2"/>
          <c:order val="0"/>
          <c:xVal>
            <c:numRef>
              <c:f>'12'!$BD$5:$BD$292</c:f>
              <c:numCache>
                <c:formatCode>0.0</c:formatCode>
                <c:ptCount val="288"/>
                <c:pt idx="0">
                  <c:v>8.3333333333333329E-2</c:v>
                </c:pt>
                <c:pt idx="1">
                  <c:v>0.16666666666666666</c:v>
                </c:pt>
                <c:pt idx="2">
                  <c:v>0.25</c:v>
                </c:pt>
                <c:pt idx="3">
                  <c:v>0.33333333333333331</c:v>
                </c:pt>
                <c:pt idx="4">
                  <c:v>0.41666666666666669</c:v>
                </c:pt>
                <c:pt idx="5">
                  <c:v>0.5</c:v>
                </c:pt>
                <c:pt idx="6">
                  <c:v>0.58333333333333337</c:v>
                </c:pt>
                <c:pt idx="7">
                  <c:v>0.66666666666666663</c:v>
                </c:pt>
                <c:pt idx="8">
                  <c:v>0.75</c:v>
                </c:pt>
                <c:pt idx="9">
                  <c:v>0.83333333333333337</c:v>
                </c:pt>
                <c:pt idx="10">
                  <c:v>0.91666666666666663</c:v>
                </c:pt>
                <c:pt idx="11">
                  <c:v>1</c:v>
                </c:pt>
                <c:pt idx="12">
                  <c:v>1.0833333333333333</c:v>
                </c:pt>
                <c:pt idx="13">
                  <c:v>1.1666666666666667</c:v>
                </c:pt>
                <c:pt idx="14">
                  <c:v>1.25</c:v>
                </c:pt>
                <c:pt idx="15">
                  <c:v>1.3333333333333333</c:v>
                </c:pt>
                <c:pt idx="16">
                  <c:v>1.4166666666666667</c:v>
                </c:pt>
                <c:pt idx="17">
                  <c:v>1.5</c:v>
                </c:pt>
                <c:pt idx="18">
                  <c:v>1.5833333333333333</c:v>
                </c:pt>
                <c:pt idx="19">
                  <c:v>1.6666666666666667</c:v>
                </c:pt>
                <c:pt idx="20">
                  <c:v>1.75</c:v>
                </c:pt>
                <c:pt idx="21">
                  <c:v>1.8333333333333333</c:v>
                </c:pt>
                <c:pt idx="22">
                  <c:v>1.9166666666666667</c:v>
                </c:pt>
                <c:pt idx="23">
                  <c:v>2</c:v>
                </c:pt>
                <c:pt idx="24">
                  <c:v>2.0833333333333335</c:v>
                </c:pt>
                <c:pt idx="25">
                  <c:v>2.1666666666666665</c:v>
                </c:pt>
                <c:pt idx="26">
                  <c:v>2.25</c:v>
                </c:pt>
                <c:pt idx="27">
                  <c:v>2.3333333333333335</c:v>
                </c:pt>
                <c:pt idx="28">
                  <c:v>2.4166666666666665</c:v>
                </c:pt>
                <c:pt idx="29">
                  <c:v>2.5</c:v>
                </c:pt>
                <c:pt idx="30">
                  <c:v>2.5833333333333335</c:v>
                </c:pt>
                <c:pt idx="31">
                  <c:v>2.6666666666666665</c:v>
                </c:pt>
                <c:pt idx="32">
                  <c:v>2.75</c:v>
                </c:pt>
                <c:pt idx="33">
                  <c:v>2.8333333333333335</c:v>
                </c:pt>
                <c:pt idx="34">
                  <c:v>2.9166666666666665</c:v>
                </c:pt>
                <c:pt idx="35">
                  <c:v>3</c:v>
                </c:pt>
                <c:pt idx="36">
                  <c:v>3.0833333333333335</c:v>
                </c:pt>
                <c:pt idx="37">
                  <c:v>3.1666666666666665</c:v>
                </c:pt>
                <c:pt idx="38">
                  <c:v>3.25</c:v>
                </c:pt>
                <c:pt idx="39">
                  <c:v>3.3333333333333335</c:v>
                </c:pt>
                <c:pt idx="40">
                  <c:v>3.4166666666666665</c:v>
                </c:pt>
                <c:pt idx="41">
                  <c:v>3.5</c:v>
                </c:pt>
                <c:pt idx="42">
                  <c:v>3.5833333333333335</c:v>
                </c:pt>
                <c:pt idx="43">
                  <c:v>3.6666666666666665</c:v>
                </c:pt>
                <c:pt idx="44">
                  <c:v>3.75</c:v>
                </c:pt>
                <c:pt idx="45">
                  <c:v>3.8333333333333335</c:v>
                </c:pt>
                <c:pt idx="46">
                  <c:v>3.9166666666666665</c:v>
                </c:pt>
                <c:pt idx="47">
                  <c:v>4</c:v>
                </c:pt>
                <c:pt idx="48">
                  <c:v>4.083333333333333</c:v>
                </c:pt>
                <c:pt idx="49">
                  <c:v>4.166666666666667</c:v>
                </c:pt>
                <c:pt idx="50">
                  <c:v>4.25</c:v>
                </c:pt>
                <c:pt idx="51">
                  <c:v>4.333333333333333</c:v>
                </c:pt>
                <c:pt idx="52">
                  <c:v>4.416666666666667</c:v>
                </c:pt>
                <c:pt idx="53">
                  <c:v>4.5</c:v>
                </c:pt>
                <c:pt idx="54">
                  <c:v>4.583333333333333</c:v>
                </c:pt>
                <c:pt idx="55">
                  <c:v>4.666666666666667</c:v>
                </c:pt>
                <c:pt idx="56">
                  <c:v>4.75</c:v>
                </c:pt>
                <c:pt idx="57">
                  <c:v>4.833333333333333</c:v>
                </c:pt>
                <c:pt idx="58">
                  <c:v>4.916666666666667</c:v>
                </c:pt>
                <c:pt idx="59">
                  <c:v>5</c:v>
                </c:pt>
                <c:pt idx="60">
                  <c:v>5.083333333333333</c:v>
                </c:pt>
                <c:pt idx="61">
                  <c:v>5.166666666666667</c:v>
                </c:pt>
                <c:pt idx="62">
                  <c:v>5.25</c:v>
                </c:pt>
                <c:pt idx="63">
                  <c:v>5.333333333333333</c:v>
                </c:pt>
                <c:pt idx="64">
                  <c:v>5.416666666666667</c:v>
                </c:pt>
                <c:pt idx="65">
                  <c:v>5.5</c:v>
                </c:pt>
                <c:pt idx="66">
                  <c:v>5.583333333333333</c:v>
                </c:pt>
                <c:pt idx="67">
                  <c:v>5.666666666666667</c:v>
                </c:pt>
                <c:pt idx="68">
                  <c:v>5.75</c:v>
                </c:pt>
                <c:pt idx="69">
                  <c:v>5.833333333333333</c:v>
                </c:pt>
                <c:pt idx="70">
                  <c:v>5.916666666666667</c:v>
                </c:pt>
                <c:pt idx="71">
                  <c:v>6</c:v>
                </c:pt>
                <c:pt idx="72">
                  <c:v>6.083333333333333</c:v>
                </c:pt>
                <c:pt idx="73">
                  <c:v>6.166666666666667</c:v>
                </c:pt>
                <c:pt idx="74">
                  <c:v>6.25</c:v>
                </c:pt>
                <c:pt idx="75">
                  <c:v>6.333333333333333</c:v>
                </c:pt>
                <c:pt idx="76">
                  <c:v>6.416666666666667</c:v>
                </c:pt>
                <c:pt idx="77">
                  <c:v>6.5</c:v>
                </c:pt>
                <c:pt idx="78">
                  <c:v>6.583333333333333</c:v>
                </c:pt>
                <c:pt idx="79">
                  <c:v>6.666666666666667</c:v>
                </c:pt>
                <c:pt idx="80">
                  <c:v>6.75</c:v>
                </c:pt>
                <c:pt idx="81">
                  <c:v>6.833333333333333</c:v>
                </c:pt>
                <c:pt idx="82">
                  <c:v>6.916666666666667</c:v>
                </c:pt>
                <c:pt idx="83">
                  <c:v>7</c:v>
                </c:pt>
                <c:pt idx="84">
                  <c:v>7.083333333333333</c:v>
                </c:pt>
                <c:pt idx="85">
                  <c:v>7.166666666666667</c:v>
                </c:pt>
                <c:pt idx="86">
                  <c:v>7.25</c:v>
                </c:pt>
                <c:pt idx="87">
                  <c:v>7.333333333333333</c:v>
                </c:pt>
                <c:pt idx="88">
                  <c:v>7.416666666666667</c:v>
                </c:pt>
                <c:pt idx="89">
                  <c:v>7.5</c:v>
                </c:pt>
                <c:pt idx="90">
                  <c:v>7.583333333333333</c:v>
                </c:pt>
                <c:pt idx="91">
                  <c:v>7.666666666666667</c:v>
                </c:pt>
                <c:pt idx="92">
                  <c:v>7.75</c:v>
                </c:pt>
                <c:pt idx="93">
                  <c:v>7.833333333333333</c:v>
                </c:pt>
                <c:pt idx="94">
                  <c:v>7.916666666666667</c:v>
                </c:pt>
                <c:pt idx="95">
                  <c:v>8</c:v>
                </c:pt>
                <c:pt idx="96">
                  <c:v>8.0833333333333339</c:v>
                </c:pt>
                <c:pt idx="97">
                  <c:v>8.1666666666666661</c:v>
                </c:pt>
                <c:pt idx="98">
                  <c:v>8.25</c:v>
                </c:pt>
                <c:pt idx="99">
                  <c:v>8.3333333333333339</c:v>
                </c:pt>
                <c:pt idx="100">
                  <c:v>8.4166666666666661</c:v>
                </c:pt>
                <c:pt idx="101">
                  <c:v>8.5</c:v>
                </c:pt>
                <c:pt idx="102">
                  <c:v>8.5833333333333339</c:v>
                </c:pt>
                <c:pt idx="103">
                  <c:v>8.6666666666666661</c:v>
                </c:pt>
                <c:pt idx="104">
                  <c:v>8.75</c:v>
                </c:pt>
                <c:pt idx="105">
                  <c:v>8.8333333333333339</c:v>
                </c:pt>
                <c:pt idx="106">
                  <c:v>8.9166666666666661</c:v>
                </c:pt>
                <c:pt idx="107">
                  <c:v>9</c:v>
                </c:pt>
                <c:pt idx="108">
                  <c:v>9.0833333333333339</c:v>
                </c:pt>
                <c:pt idx="109">
                  <c:v>9.1666666666666661</c:v>
                </c:pt>
                <c:pt idx="110">
                  <c:v>9.25</c:v>
                </c:pt>
                <c:pt idx="111">
                  <c:v>9.3333333333333339</c:v>
                </c:pt>
                <c:pt idx="112">
                  <c:v>9.4166666666666661</c:v>
                </c:pt>
                <c:pt idx="113">
                  <c:v>9.5</c:v>
                </c:pt>
                <c:pt idx="114">
                  <c:v>9.5833333333333339</c:v>
                </c:pt>
                <c:pt idx="115">
                  <c:v>9.6666666666666661</c:v>
                </c:pt>
                <c:pt idx="116">
                  <c:v>9.75</c:v>
                </c:pt>
                <c:pt idx="117">
                  <c:v>9.8333333333333339</c:v>
                </c:pt>
                <c:pt idx="118">
                  <c:v>9.9166666666666661</c:v>
                </c:pt>
                <c:pt idx="119">
                  <c:v>10</c:v>
                </c:pt>
                <c:pt idx="120">
                  <c:v>10.083333333333334</c:v>
                </c:pt>
                <c:pt idx="121">
                  <c:v>10.166666666666666</c:v>
                </c:pt>
                <c:pt idx="122">
                  <c:v>10.25</c:v>
                </c:pt>
                <c:pt idx="123">
                  <c:v>10.333333333333334</c:v>
                </c:pt>
                <c:pt idx="124">
                  <c:v>10.416666666666666</c:v>
                </c:pt>
                <c:pt idx="125">
                  <c:v>10.5</c:v>
                </c:pt>
                <c:pt idx="126">
                  <c:v>10.583333333333334</c:v>
                </c:pt>
                <c:pt idx="127">
                  <c:v>10.666666666666666</c:v>
                </c:pt>
                <c:pt idx="128">
                  <c:v>10.75</c:v>
                </c:pt>
                <c:pt idx="129">
                  <c:v>10.833333333333334</c:v>
                </c:pt>
                <c:pt idx="130">
                  <c:v>10.916666666666666</c:v>
                </c:pt>
                <c:pt idx="131">
                  <c:v>11</c:v>
                </c:pt>
                <c:pt idx="132">
                  <c:v>11.083333333333334</c:v>
                </c:pt>
                <c:pt idx="133">
                  <c:v>11.166666666666666</c:v>
                </c:pt>
                <c:pt idx="134">
                  <c:v>11.25</c:v>
                </c:pt>
                <c:pt idx="135">
                  <c:v>11.333333333333334</c:v>
                </c:pt>
                <c:pt idx="136">
                  <c:v>11.416666666666666</c:v>
                </c:pt>
                <c:pt idx="137">
                  <c:v>11.5</c:v>
                </c:pt>
                <c:pt idx="138">
                  <c:v>11.583333333333334</c:v>
                </c:pt>
                <c:pt idx="139">
                  <c:v>11.666666666666666</c:v>
                </c:pt>
                <c:pt idx="140">
                  <c:v>11.75</c:v>
                </c:pt>
                <c:pt idx="141">
                  <c:v>11.833333333333334</c:v>
                </c:pt>
                <c:pt idx="142">
                  <c:v>11.916666666666666</c:v>
                </c:pt>
                <c:pt idx="143">
                  <c:v>12</c:v>
                </c:pt>
                <c:pt idx="144">
                  <c:v>12.083333333333334</c:v>
                </c:pt>
                <c:pt idx="145">
                  <c:v>12.166666666666666</c:v>
                </c:pt>
                <c:pt idx="146">
                  <c:v>12.25</c:v>
                </c:pt>
                <c:pt idx="147">
                  <c:v>12.333333333333334</c:v>
                </c:pt>
                <c:pt idx="148">
                  <c:v>12.416666666666666</c:v>
                </c:pt>
                <c:pt idx="149">
                  <c:v>12.5</c:v>
                </c:pt>
                <c:pt idx="150">
                  <c:v>12.583333333333334</c:v>
                </c:pt>
                <c:pt idx="151">
                  <c:v>12.666666666666666</c:v>
                </c:pt>
                <c:pt idx="152">
                  <c:v>12.75</c:v>
                </c:pt>
                <c:pt idx="153">
                  <c:v>12.833333333333334</c:v>
                </c:pt>
                <c:pt idx="154">
                  <c:v>12.916666666666666</c:v>
                </c:pt>
                <c:pt idx="155">
                  <c:v>13</c:v>
                </c:pt>
                <c:pt idx="156">
                  <c:v>13.083333333333334</c:v>
                </c:pt>
                <c:pt idx="157">
                  <c:v>13.166666666666666</c:v>
                </c:pt>
                <c:pt idx="158">
                  <c:v>13.25</c:v>
                </c:pt>
                <c:pt idx="159">
                  <c:v>13.333333333333334</c:v>
                </c:pt>
                <c:pt idx="160">
                  <c:v>13.416666666666666</c:v>
                </c:pt>
                <c:pt idx="161">
                  <c:v>13.5</c:v>
                </c:pt>
                <c:pt idx="162">
                  <c:v>13.583333333333334</c:v>
                </c:pt>
                <c:pt idx="163">
                  <c:v>13.666666666666666</c:v>
                </c:pt>
                <c:pt idx="164">
                  <c:v>13.75</c:v>
                </c:pt>
                <c:pt idx="165">
                  <c:v>13.833333333333334</c:v>
                </c:pt>
                <c:pt idx="166">
                  <c:v>13.916666666666666</c:v>
                </c:pt>
                <c:pt idx="167">
                  <c:v>14</c:v>
                </c:pt>
                <c:pt idx="168">
                  <c:v>14.083333333333334</c:v>
                </c:pt>
                <c:pt idx="169">
                  <c:v>14.166666666666666</c:v>
                </c:pt>
                <c:pt idx="170">
                  <c:v>14.25</c:v>
                </c:pt>
                <c:pt idx="171">
                  <c:v>14.333333333333334</c:v>
                </c:pt>
                <c:pt idx="172">
                  <c:v>14.416666666666666</c:v>
                </c:pt>
                <c:pt idx="173">
                  <c:v>14.5</c:v>
                </c:pt>
                <c:pt idx="174">
                  <c:v>14.583333333333334</c:v>
                </c:pt>
                <c:pt idx="175">
                  <c:v>14.666666666666666</c:v>
                </c:pt>
                <c:pt idx="176">
                  <c:v>14.75</c:v>
                </c:pt>
                <c:pt idx="177">
                  <c:v>14.833333333333334</c:v>
                </c:pt>
                <c:pt idx="178">
                  <c:v>14.916666666666666</c:v>
                </c:pt>
                <c:pt idx="179">
                  <c:v>15</c:v>
                </c:pt>
                <c:pt idx="180">
                  <c:v>15.083333333333334</c:v>
                </c:pt>
                <c:pt idx="181">
                  <c:v>15.166666666666666</c:v>
                </c:pt>
                <c:pt idx="182">
                  <c:v>15.25</c:v>
                </c:pt>
                <c:pt idx="183">
                  <c:v>15.333333333333334</c:v>
                </c:pt>
                <c:pt idx="184">
                  <c:v>15.416666666666666</c:v>
                </c:pt>
                <c:pt idx="185">
                  <c:v>15.5</c:v>
                </c:pt>
                <c:pt idx="186">
                  <c:v>15.583333333333334</c:v>
                </c:pt>
                <c:pt idx="187">
                  <c:v>15.666666666666666</c:v>
                </c:pt>
                <c:pt idx="188">
                  <c:v>15.75</c:v>
                </c:pt>
                <c:pt idx="189">
                  <c:v>15.833333333333334</c:v>
                </c:pt>
                <c:pt idx="190">
                  <c:v>15.916666666666666</c:v>
                </c:pt>
                <c:pt idx="191">
                  <c:v>16</c:v>
                </c:pt>
                <c:pt idx="192">
                  <c:v>16.083333333333332</c:v>
                </c:pt>
                <c:pt idx="193">
                  <c:v>16.166666666666668</c:v>
                </c:pt>
                <c:pt idx="194">
                  <c:v>16.25</c:v>
                </c:pt>
                <c:pt idx="195">
                  <c:v>16.333333333333332</c:v>
                </c:pt>
                <c:pt idx="196">
                  <c:v>16.416666666666668</c:v>
                </c:pt>
                <c:pt idx="197">
                  <c:v>16.5</c:v>
                </c:pt>
                <c:pt idx="198">
                  <c:v>16.583333333333332</c:v>
                </c:pt>
                <c:pt idx="199">
                  <c:v>16.666666666666668</c:v>
                </c:pt>
                <c:pt idx="200">
                  <c:v>16.75</c:v>
                </c:pt>
                <c:pt idx="201">
                  <c:v>16.833333333333332</c:v>
                </c:pt>
                <c:pt idx="202">
                  <c:v>16.916666666666668</c:v>
                </c:pt>
                <c:pt idx="203">
                  <c:v>17</c:v>
                </c:pt>
                <c:pt idx="204">
                  <c:v>17.083333333333332</c:v>
                </c:pt>
                <c:pt idx="205">
                  <c:v>17.166666666666668</c:v>
                </c:pt>
                <c:pt idx="206">
                  <c:v>17.25</c:v>
                </c:pt>
                <c:pt idx="207">
                  <c:v>17.333333333333332</c:v>
                </c:pt>
                <c:pt idx="208">
                  <c:v>17.416666666666668</c:v>
                </c:pt>
                <c:pt idx="209">
                  <c:v>17.5</c:v>
                </c:pt>
                <c:pt idx="210">
                  <c:v>17.583333333333332</c:v>
                </c:pt>
                <c:pt idx="211">
                  <c:v>17.666666666666668</c:v>
                </c:pt>
                <c:pt idx="212">
                  <c:v>17.75</c:v>
                </c:pt>
                <c:pt idx="213">
                  <c:v>17.833333333333332</c:v>
                </c:pt>
                <c:pt idx="214">
                  <c:v>17.916666666666668</c:v>
                </c:pt>
                <c:pt idx="215">
                  <c:v>18</c:v>
                </c:pt>
                <c:pt idx="216">
                  <c:v>18.083333333333332</c:v>
                </c:pt>
                <c:pt idx="217">
                  <c:v>18.166666666666668</c:v>
                </c:pt>
                <c:pt idx="218">
                  <c:v>18.25</c:v>
                </c:pt>
                <c:pt idx="219">
                  <c:v>18.333333333333332</c:v>
                </c:pt>
                <c:pt idx="220">
                  <c:v>18.416666666666668</c:v>
                </c:pt>
                <c:pt idx="221">
                  <c:v>18.5</c:v>
                </c:pt>
                <c:pt idx="222">
                  <c:v>18.583333333333332</c:v>
                </c:pt>
                <c:pt idx="223">
                  <c:v>18.666666666666668</c:v>
                </c:pt>
                <c:pt idx="224">
                  <c:v>18.75</c:v>
                </c:pt>
                <c:pt idx="225">
                  <c:v>18.833333333333332</c:v>
                </c:pt>
                <c:pt idx="226">
                  <c:v>18.916666666666668</c:v>
                </c:pt>
                <c:pt idx="227">
                  <c:v>19</c:v>
                </c:pt>
                <c:pt idx="228">
                  <c:v>19.083333333333332</c:v>
                </c:pt>
                <c:pt idx="229">
                  <c:v>19.166666666666668</c:v>
                </c:pt>
                <c:pt idx="230">
                  <c:v>19.25</c:v>
                </c:pt>
                <c:pt idx="231">
                  <c:v>19.333333333333332</c:v>
                </c:pt>
                <c:pt idx="232">
                  <c:v>19.416666666666668</c:v>
                </c:pt>
                <c:pt idx="233">
                  <c:v>19.5</c:v>
                </c:pt>
                <c:pt idx="234">
                  <c:v>19.583333333333332</c:v>
                </c:pt>
                <c:pt idx="235">
                  <c:v>19.666666666666668</c:v>
                </c:pt>
                <c:pt idx="236">
                  <c:v>19.75</c:v>
                </c:pt>
                <c:pt idx="237">
                  <c:v>19.833333333333332</c:v>
                </c:pt>
                <c:pt idx="238">
                  <c:v>19.916666666666668</c:v>
                </c:pt>
                <c:pt idx="239">
                  <c:v>20</c:v>
                </c:pt>
                <c:pt idx="240">
                  <c:v>20.083333333333332</c:v>
                </c:pt>
                <c:pt idx="241">
                  <c:v>20.166666666666668</c:v>
                </c:pt>
                <c:pt idx="242">
                  <c:v>20.25</c:v>
                </c:pt>
                <c:pt idx="243">
                  <c:v>20.333333333333332</c:v>
                </c:pt>
                <c:pt idx="244">
                  <c:v>20.416666666666668</c:v>
                </c:pt>
                <c:pt idx="245">
                  <c:v>20.5</c:v>
                </c:pt>
                <c:pt idx="246">
                  <c:v>20.583333333333332</c:v>
                </c:pt>
                <c:pt idx="247">
                  <c:v>20.666666666666668</c:v>
                </c:pt>
                <c:pt idx="248">
                  <c:v>20.75</c:v>
                </c:pt>
                <c:pt idx="249">
                  <c:v>20.833333333333332</c:v>
                </c:pt>
                <c:pt idx="250">
                  <c:v>20.916666666666668</c:v>
                </c:pt>
                <c:pt idx="251">
                  <c:v>21</c:v>
                </c:pt>
                <c:pt idx="252">
                  <c:v>21.083333333333332</c:v>
                </c:pt>
                <c:pt idx="253">
                  <c:v>21.166666666666668</c:v>
                </c:pt>
                <c:pt idx="254">
                  <c:v>21.25</c:v>
                </c:pt>
                <c:pt idx="255">
                  <c:v>21.333333333333332</c:v>
                </c:pt>
                <c:pt idx="256">
                  <c:v>21.416666666666668</c:v>
                </c:pt>
                <c:pt idx="257">
                  <c:v>21.5</c:v>
                </c:pt>
                <c:pt idx="258">
                  <c:v>21.583333333333332</c:v>
                </c:pt>
                <c:pt idx="259">
                  <c:v>21.666666666666668</c:v>
                </c:pt>
                <c:pt idx="260">
                  <c:v>21.75</c:v>
                </c:pt>
                <c:pt idx="261">
                  <c:v>21.833333333333332</c:v>
                </c:pt>
                <c:pt idx="262">
                  <c:v>21.916666666666668</c:v>
                </c:pt>
                <c:pt idx="263">
                  <c:v>22</c:v>
                </c:pt>
                <c:pt idx="264">
                  <c:v>22.083333333333332</c:v>
                </c:pt>
                <c:pt idx="265">
                  <c:v>22.166666666666668</c:v>
                </c:pt>
                <c:pt idx="266">
                  <c:v>22.25</c:v>
                </c:pt>
                <c:pt idx="267">
                  <c:v>22.333333333333332</c:v>
                </c:pt>
                <c:pt idx="268">
                  <c:v>22.416666666666668</c:v>
                </c:pt>
                <c:pt idx="269">
                  <c:v>22.5</c:v>
                </c:pt>
                <c:pt idx="270">
                  <c:v>22.583333333333332</c:v>
                </c:pt>
                <c:pt idx="271">
                  <c:v>22.666666666666668</c:v>
                </c:pt>
                <c:pt idx="272">
                  <c:v>22.75</c:v>
                </c:pt>
                <c:pt idx="273">
                  <c:v>22.833333333333332</c:v>
                </c:pt>
                <c:pt idx="274">
                  <c:v>22.916666666666668</c:v>
                </c:pt>
                <c:pt idx="275">
                  <c:v>23</c:v>
                </c:pt>
                <c:pt idx="276">
                  <c:v>23.083333333333332</c:v>
                </c:pt>
                <c:pt idx="277">
                  <c:v>23.166666666666668</c:v>
                </c:pt>
                <c:pt idx="278">
                  <c:v>23.25</c:v>
                </c:pt>
                <c:pt idx="279">
                  <c:v>23.333333333333332</c:v>
                </c:pt>
                <c:pt idx="280">
                  <c:v>23.416666666666668</c:v>
                </c:pt>
                <c:pt idx="281">
                  <c:v>23.5</c:v>
                </c:pt>
                <c:pt idx="282">
                  <c:v>23.583333333333332</c:v>
                </c:pt>
                <c:pt idx="283">
                  <c:v>23.666666666666668</c:v>
                </c:pt>
                <c:pt idx="284">
                  <c:v>23.75</c:v>
                </c:pt>
                <c:pt idx="285">
                  <c:v>23.833333333333332</c:v>
                </c:pt>
                <c:pt idx="286">
                  <c:v>23.916666666666668</c:v>
                </c:pt>
                <c:pt idx="287">
                  <c:v>24</c:v>
                </c:pt>
              </c:numCache>
            </c:numRef>
          </c:xVal>
          <c:yVal>
            <c:numRef>
              <c:f>'12'!$BL$5:$BL$292</c:f>
              <c:numCache>
                <c:formatCode>0.0</c:formatCode>
                <c:ptCount val="288"/>
                <c:pt idx="0">
                  <c:v>11.792117131076566</c:v>
                </c:pt>
                <c:pt idx="1">
                  <c:v>26.429114491076575</c:v>
                </c:pt>
                <c:pt idx="2">
                  <c:v>40.743603361076566</c:v>
                </c:pt>
                <c:pt idx="3">
                  <c:v>54.578751231076581</c:v>
                </c:pt>
                <c:pt idx="4">
                  <c:v>67.782977301076585</c:v>
                </c:pt>
                <c:pt idx="5">
                  <c:v>80.211613321076584</c:v>
                </c:pt>
                <c:pt idx="6">
                  <c:v>91.728488551076566</c:v>
                </c:pt>
                <c:pt idx="7">
                  <c:v>102.20742169107655</c:v>
                </c:pt>
                <c:pt idx="8">
                  <c:v>111.53360336107653</c:v>
                </c:pt>
                <c:pt idx="9">
                  <c:v>119.60485397107561</c:v>
                </c:pt>
                <c:pt idx="10">
                  <c:v>126.33274319107659</c:v>
                </c:pt>
                <c:pt idx="11">
                  <c:v>131.64355888107661</c:v>
                </c:pt>
                <c:pt idx="12">
                  <c:v>135.47911461107662</c:v>
                </c:pt>
                <c:pt idx="13">
                  <c:v>137.79738725107654</c:v>
                </c:pt>
                <c:pt idx="14">
                  <c:v>138.57297730107655</c:v>
                </c:pt>
                <c:pt idx="15">
                  <c:v>137.79738725107654</c:v>
                </c:pt>
                <c:pt idx="16">
                  <c:v>135.47911461107662</c:v>
                </c:pt>
                <c:pt idx="17">
                  <c:v>131.64355888107661</c:v>
                </c:pt>
                <c:pt idx="18">
                  <c:v>126.33274319107659</c:v>
                </c:pt>
                <c:pt idx="19">
                  <c:v>119.60485397107561</c:v>
                </c:pt>
                <c:pt idx="20">
                  <c:v>111.53360336107653</c:v>
                </c:pt>
                <c:pt idx="21">
                  <c:v>102.20742169107655</c:v>
                </c:pt>
                <c:pt idx="22">
                  <c:v>91.728488551076566</c:v>
                </c:pt>
                <c:pt idx="23">
                  <c:v>80.211613321076584</c:v>
                </c:pt>
                <c:pt idx="24">
                  <c:v>67.782977301076585</c:v>
                </c:pt>
                <c:pt idx="25">
                  <c:v>54.578751231076581</c:v>
                </c:pt>
                <c:pt idx="26">
                  <c:v>40.743603361076566</c:v>
                </c:pt>
                <c:pt idx="27">
                  <c:v>26.429114491076575</c:v>
                </c:pt>
                <c:pt idx="28">
                  <c:v>11.792117131076566</c:v>
                </c:pt>
                <c:pt idx="29">
                  <c:v>-3.0070226989234357</c:v>
                </c:pt>
                <c:pt idx="30">
                  <c:v>-17.806162528923437</c:v>
                </c:pt>
                <c:pt idx="31">
                  <c:v>-32.443159888923446</c:v>
                </c:pt>
                <c:pt idx="32">
                  <c:v>-46.757648758923438</c:v>
                </c:pt>
                <c:pt idx="33">
                  <c:v>-60.592796628923452</c:v>
                </c:pt>
                <c:pt idx="34">
                  <c:v>-73.797022698923399</c:v>
                </c:pt>
                <c:pt idx="35">
                  <c:v>-86.225658718923398</c:v>
                </c:pt>
                <c:pt idx="36">
                  <c:v>-97.742533948923437</c:v>
                </c:pt>
                <c:pt idx="37">
                  <c:v>-108.22146708892342</c:v>
                </c:pt>
                <c:pt idx="38">
                  <c:v>-117.5476487589234</c:v>
                </c:pt>
                <c:pt idx="39">
                  <c:v>-125.61889936892345</c:v>
                </c:pt>
                <c:pt idx="40">
                  <c:v>-132.3467885889234</c:v>
                </c:pt>
                <c:pt idx="41">
                  <c:v>-137.65760427892343</c:v>
                </c:pt>
                <c:pt idx="42">
                  <c:v>-141.49316000892344</c:v>
                </c:pt>
                <c:pt idx="43">
                  <c:v>-143.81143264892341</c:v>
                </c:pt>
                <c:pt idx="44">
                  <c:v>-144.58702269892342</c:v>
                </c:pt>
                <c:pt idx="45">
                  <c:v>-143.81143264892341</c:v>
                </c:pt>
                <c:pt idx="46">
                  <c:v>-141.49316000892344</c:v>
                </c:pt>
                <c:pt idx="47">
                  <c:v>-137.65760427892343</c:v>
                </c:pt>
                <c:pt idx="48">
                  <c:v>-132.3467885889234</c:v>
                </c:pt>
                <c:pt idx="49">
                  <c:v>-125.61889936892345</c:v>
                </c:pt>
                <c:pt idx="50">
                  <c:v>-117.5476487589234</c:v>
                </c:pt>
                <c:pt idx="51">
                  <c:v>-108.22146708892342</c:v>
                </c:pt>
                <c:pt idx="52">
                  <c:v>-97.742533948923437</c:v>
                </c:pt>
                <c:pt idx="53">
                  <c:v>-86.225658718923398</c:v>
                </c:pt>
                <c:pt idx="54">
                  <c:v>-73.797022698923399</c:v>
                </c:pt>
                <c:pt idx="55">
                  <c:v>-60.592796628923452</c:v>
                </c:pt>
                <c:pt idx="56">
                  <c:v>-46.757648758923438</c:v>
                </c:pt>
                <c:pt idx="57">
                  <c:v>-32.443159888923446</c:v>
                </c:pt>
                <c:pt idx="58">
                  <c:v>-17.806162528923437</c:v>
                </c:pt>
                <c:pt idx="59">
                  <c:v>-3.0070226989234357</c:v>
                </c:pt>
                <c:pt idx="60">
                  <c:v>11.792117131076566</c:v>
                </c:pt>
                <c:pt idx="61">
                  <c:v>26.429114491076575</c:v>
                </c:pt>
                <c:pt idx="62">
                  <c:v>40.743603361076566</c:v>
                </c:pt>
                <c:pt idx="63">
                  <c:v>54.578751231076581</c:v>
                </c:pt>
                <c:pt idx="64">
                  <c:v>67.782977301076585</c:v>
                </c:pt>
                <c:pt idx="65">
                  <c:v>80.211613321076584</c:v>
                </c:pt>
                <c:pt idx="66">
                  <c:v>91.728488551076566</c:v>
                </c:pt>
                <c:pt idx="67">
                  <c:v>102.20742169107655</c:v>
                </c:pt>
                <c:pt idx="68">
                  <c:v>111.53360336107653</c:v>
                </c:pt>
                <c:pt idx="69">
                  <c:v>119.60485397107561</c:v>
                </c:pt>
                <c:pt idx="70">
                  <c:v>126.33274319107659</c:v>
                </c:pt>
                <c:pt idx="71">
                  <c:v>131.64355888107661</c:v>
                </c:pt>
                <c:pt idx="72">
                  <c:v>135.47911461107662</c:v>
                </c:pt>
                <c:pt idx="73">
                  <c:v>137.79738725107654</c:v>
                </c:pt>
                <c:pt idx="74">
                  <c:v>138.57297730107655</c:v>
                </c:pt>
                <c:pt idx="75">
                  <c:v>137.79738725107654</c:v>
                </c:pt>
                <c:pt idx="76">
                  <c:v>135.47911461107662</c:v>
                </c:pt>
                <c:pt idx="77">
                  <c:v>131.64355888107661</c:v>
                </c:pt>
                <c:pt idx="78">
                  <c:v>126.33274319107659</c:v>
                </c:pt>
                <c:pt idx="79">
                  <c:v>119.60485397107561</c:v>
                </c:pt>
                <c:pt idx="80">
                  <c:v>111.53360336107653</c:v>
                </c:pt>
                <c:pt idx="81">
                  <c:v>102.20742169107655</c:v>
                </c:pt>
                <c:pt idx="82">
                  <c:v>91.728488551076566</c:v>
                </c:pt>
                <c:pt idx="83">
                  <c:v>80.211613321076584</c:v>
                </c:pt>
                <c:pt idx="84">
                  <c:v>67.782977301076585</c:v>
                </c:pt>
                <c:pt idx="85">
                  <c:v>54.578751231076581</c:v>
                </c:pt>
                <c:pt idx="86">
                  <c:v>40.743603361076566</c:v>
                </c:pt>
                <c:pt idx="87">
                  <c:v>26.429114491076575</c:v>
                </c:pt>
                <c:pt idx="88">
                  <c:v>11.792117131076566</c:v>
                </c:pt>
                <c:pt idx="89">
                  <c:v>-3.0070226989234357</c:v>
                </c:pt>
                <c:pt idx="90">
                  <c:v>-17.806162528923437</c:v>
                </c:pt>
                <c:pt idx="91">
                  <c:v>-32.443159888923446</c:v>
                </c:pt>
                <c:pt idx="92">
                  <c:v>-46.757648758923438</c:v>
                </c:pt>
                <c:pt idx="93">
                  <c:v>-60.592796628923452</c:v>
                </c:pt>
                <c:pt idx="94">
                  <c:v>-73.797022698923399</c:v>
                </c:pt>
                <c:pt idx="95">
                  <c:v>-86.225658718923398</c:v>
                </c:pt>
                <c:pt idx="96">
                  <c:v>-97.742533948923437</c:v>
                </c:pt>
                <c:pt idx="97">
                  <c:v>-108.22146708892342</c:v>
                </c:pt>
                <c:pt idx="98">
                  <c:v>-117.5476487589234</c:v>
                </c:pt>
                <c:pt idx="99">
                  <c:v>-125.61889936892345</c:v>
                </c:pt>
                <c:pt idx="100">
                  <c:v>-132.3467885889234</c:v>
                </c:pt>
                <c:pt idx="101">
                  <c:v>-137.65760427892343</c:v>
                </c:pt>
                <c:pt idx="102">
                  <c:v>-141.49316000892344</c:v>
                </c:pt>
                <c:pt idx="103">
                  <c:v>-143.81143264892341</c:v>
                </c:pt>
                <c:pt idx="104">
                  <c:v>-144.58702269892342</c:v>
                </c:pt>
                <c:pt idx="105">
                  <c:v>-143.81143264892341</c:v>
                </c:pt>
                <c:pt idx="106">
                  <c:v>-141.49316000892344</c:v>
                </c:pt>
                <c:pt idx="107">
                  <c:v>-137.65760427892343</c:v>
                </c:pt>
                <c:pt idx="108">
                  <c:v>-132.3467885889234</c:v>
                </c:pt>
                <c:pt idx="109">
                  <c:v>-125.61889936892345</c:v>
                </c:pt>
                <c:pt idx="110">
                  <c:v>-117.5476487589234</c:v>
                </c:pt>
                <c:pt idx="111">
                  <c:v>-108.22146708892342</c:v>
                </c:pt>
                <c:pt idx="112">
                  <c:v>-97.742533948923437</c:v>
                </c:pt>
                <c:pt idx="113">
                  <c:v>-86.225658718923398</c:v>
                </c:pt>
                <c:pt idx="114">
                  <c:v>-73.797022698923399</c:v>
                </c:pt>
                <c:pt idx="115">
                  <c:v>-60.592796628923452</c:v>
                </c:pt>
                <c:pt idx="116">
                  <c:v>-46.757648758923438</c:v>
                </c:pt>
                <c:pt idx="117">
                  <c:v>-32.443159888923446</c:v>
                </c:pt>
                <c:pt idx="118">
                  <c:v>-17.806162528923437</c:v>
                </c:pt>
                <c:pt idx="119">
                  <c:v>-3.0070226989234357</c:v>
                </c:pt>
                <c:pt idx="120">
                  <c:v>11.792117131076566</c:v>
                </c:pt>
                <c:pt idx="121">
                  <c:v>26.429114491076575</c:v>
                </c:pt>
                <c:pt idx="122">
                  <c:v>40.743603361076566</c:v>
                </c:pt>
                <c:pt idx="123">
                  <c:v>54.578751231076581</c:v>
                </c:pt>
                <c:pt idx="124">
                  <c:v>67.782977301076585</c:v>
                </c:pt>
                <c:pt idx="125">
                  <c:v>80.211613321076584</c:v>
                </c:pt>
                <c:pt idx="126">
                  <c:v>91.728488551076566</c:v>
                </c:pt>
                <c:pt idx="127">
                  <c:v>102.20742169107655</c:v>
                </c:pt>
                <c:pt idx="128">
                  <c:v>111.53360336107653</c:v>
                </c:pt>
                <c:pt idx="129">
                  <c:v>119.60485397107561</c:v>
                </c:pt>
                <c:pt idx="130">
                  <c:v>126.33274319107659</c:v>
                </c:pt>
                <c:pt idx="131">
                  <c:v>131.64355888107661</c:v>
                </c:pt>
                <c:pt idx="132">
                  <c:v>135.47911461107662</c:v>
                </c:pt>
                <c:pt idx="133">
                  <c:v>137.79738725107654</c:v>
                </c:pt>
                <c:pt idx="134">
                  <c:v>138.57297730107655</c:v>
                </c:pt>
                <c:pt idx="135">
                  <c:v>137.79738725107654</c:v>
                </c:pt>
                <c:pt idx="136">
                  <c:v>135.47911461107662</c:v>
                </c:pt>
                <c:pt idx="137">
                  <c:v>131.64355888107661</c:v>
                </c:pt>
                <c:pt idx="138">
                  <c:v>126.33274319107659</c:v>
                </c:pt>
                <c:pt idx="139">
                  <c:v>119.60485397107561</c:v>
                </c:pt>
                <c:pt idx="140">
                  <c:v>111.53360336107653</c:v>
                </c:pt>
                <c:pt idx="141">
                  <c:v>102.20742169107655</c:v>
                </c:pt>
                <c:pt idx="142">
                  <c:v>91.728488551076566</c:v>
                </c:pt>
                <c:pt idx="143">
                  <c:v>80.211613321076584</c:v>
                </c:pt>
                <c:pt idx="144">
                  <c:v>67.782977301076585</c:v>
                </c:pt>
                <c:pt idx="145">
                  <c:v>54.578751231076581</c:v>
                </c:pt>
                <c:pt idx="146">
                  <c:v>40.743603361076566</c:v>
                </c:pt>
                <c:pt idx="147">
                  <c:v>26.429114491076575</c:v>
                </c:pt>
                <c:pt idx="148">
                  <c:v>11.792117131076566</c:v>
                </c:pt>
                <c:pt idx="149">
                  <c:v>-3.0070226989234357</c:v>
                </c:pt>
                <c:pt idx="150">
                  <c:v>-17.806162528923437</c:v>
                </c:pt>
                <c:pt idx="151">
                  <c:v>-32.443159888923446</c:v>
                </c:pt>
                <c:pt idx="152">
                  <c:v>-46.757648758923438</c:v>
                </c:pt>
                <c:pt idx="153">
                  <c:v>-60.592796628923452</c:v>
                </c:pt>
                <c:pt idx="154">
                  <c:v>-73.797022698923399</c:v>
                </c:pt>
                <c:pt idx="155">
                  <c:v>-86.225658718923398</c:v>
                </c:pt>
                <c:pt idx="156">
                  <c:v>-97.742533948923437</c:v>
                </c:pt>
                <c:pt idx="157">
                  <c:v>-108.22146708892342</c:v>
                </c:pt>
                <c:pt idx="158">
                  <c:v>-117.5476487589234</c:v>
                </c:pt>
                <c:pt idx="159">
                  <c:v>-125.61889936892345</c:v>
                </c:pt>
                <c:pt idx="160">
                  <c:v>-132.3467885889234</c:v>
                </c:pt>
                <c:pt idx="161">
                  <c:v>-137.65760427892343</c:v>
                </c:pt>
                <c:pt idx="162">
                  <c:v>-141.49316000892344</c:v>
                </c:pt>
                <c:pt idx="163">
                  <c:v>-143.81143264892341</c:v>
                </c:pt>
                <c:pt idx="164">
                  <c:v>-144.58702269892342</c:v>
                </c:pt>
                <c:pt idx="165">
                  <c:v>-143.81143264892341</c:v>
                </c:pt>
                <c:pt idx="166">
                  <c:v>-141.49316000892344</c:v>
                </c:pt>
                <c:pt idx="167">
                  <c:v>-137.65760427892343</c:v>
                </c:pt>
                <c:pt idx="168">
                  <c:v>-132.3467885889234</c:v>
                </c:pt>
                <c:pt idx="169">
                  <c:v>-125.61889936892345</c:v>
                </c:pt>
                <c:pt idx="170">
                  <c:v>-117.5476487589234</c:v>
                </c:pt>
                <c:pt idx="171">
                  <c:v>-108.22146708892342</c:v>
                </c:pt>
                <c:pt idx="172">
                  <c:v>-97.742533948923437</c:v>
                </c:pt>
                <c:pt idx="173">
                  <c:v>-86.225658718923398</c:v>
                </c:pt>
                <c:pt idx="174">
                  <c:v>-73.797022698923399</c:v>
                </c:pt>
                <c:pt idx="175">
                  <c:v>-60.592796628923452</c:v>
                </c:pt>
                <c:pt idx="176">
                  <c:v>-46.757648758923438</c:v>
                </c:pt>
                <c:pt idx="177">
                  <c:v>-32.443159888923446</c:v>
                </c:pt>
                <c:pt idx="178">
                  <c:v>-17.806162528923437</c:v>
                </c:pt>
                <c:pt idx="179">
                  <c:v>-3.0070226989234357</c:v>
                </c:pt>
                <c:pt idx="180">
                  <c:v>11.792117131076566</c:v>
                </c:pt>
                <c:pt idx="181">
                  <c:v>26.429114491076575</c:v>
                </c:pt>
                <c:pt idx="182">
                  <c:v>40.743603361076566</c:v>
                </c:pt>
                <c:pt idx="183">
                  <c:v>54.578751231076581</c:v>
                </c:pt>
                <c:pt idx="184">
                  <c:v>67.782977301076585</c:v>
                </c:pt>
                <c:pt idx="185">
                  <c:v>80.211613321076584</c:v>
                </c:pt>
                <c:pt idx="186">
                  <c:v>91.728488551076566</c:v>
                </c:pt>
                <c:pt idx="187">
                  <c:v>102.20742169107655</c:v>
                </c:pt>
                <c:pt idx="188">
                  <c:v>111.53360336107653</c:v>
                </c:pt>
                <c:pt idx="189">
                  <c:v>119.60485397107561</c:v>
                </c:pt>
                <c:pt idx="190">
                  <c:v>126.33274319107659</c:v>
                </c:pt>
                <c:pt idx="191">
                  <c:v>131.64355888107661</c:v>
                </c:pt>
                <c:pt idx="192">
                  <c:v>135.47911461107662</c:v>
                </c:pt>
                <c:pt idx="193">
                  <c:v>137.79738725107654</c:v>
                </c:pt>
                <c:pt idx="194">
                  <c:v>138.57297730107655</c:v>
                </c:pt>
                <c:pt idx="195">
                  <c:v>137.79738725107654</c:v>
                </c:pt>
                <c:pt idx="196">
                  <c:v>135.47911461107662</c:v>
                </c:pt>
                <c:pt idx="197">
                  <c:v>131.64355888107661</c:v>
                </c:pt>
                <c:pt idx="198">
                  <c:v>126.33274319107659</c:v>
                </c:pt>
                <c:pt idx="199">
                  <c:v>119.60485397107561</c:v>
                </c:pt>
                <c:pt idx="200">
                  <c:v>111.53360336107653</c:v>
                </c:pt>
                <c:pt idx="201">
                  <c:v>102.20742169107655</c:v>
                </c:pt>
                <c:pt idx="202">
                  <c:v>91.728488551076566</c:v>
                </c:pt>
                <c:pt idx="203">
                  <c:v>80.211613321076584</c:v>
                </c:pt>
                <c:pt idx="204">
                  <c:v>67.782977301076585</c:v>
                </c:pt>
                <c:pt idx="205">
                  <c:v>54.578751231076581</c:v>
                </c:pt>
                <c:pt idx="206">
                  <c:v>40.743603361076566</c:v>
                </c:pt>
                <c:pt idx="207">
                  <c:v>26.429114491076575</c:v>
                </c:pt>
                <c:pt idx="208">
                  <c:v>11.792117131076566</c:v>
                </c:pt>
                <c:pt idx="209">
                  <c:v>-3.0070226989234357</c:v>
                </c:pt>
                <c:pt idx="210">
                  <c:v>-17.806162528923437</c:v>
                </c:pt>
                <c:pt idx="211">
                  <c:v>-32.443159888923446</c:v>
                </c:pt>
                <c:pt idx="212">
                  <c:v>-46.757648758923438</c:v>
                </c:pt>
                <c:pt idx="213">
                  <c:v>-60.592796628923452</c:v>
                </c:pt>
                <c:pt idx="214">
                  <c:v>-73.797022698923399</c:v>
                </c:pt>
                <c:pt idx="215">
                  <c:v>-86.225658718923398</c:v>
                </c:pt>
                <c:pt idx="216">
                  <c:v>-97.742533948923437</c:v>
                </c:pt>
                <c:pt idx="217">
                  <c:v>-108.22146708892342</c:v>
                </c:pt>
                <c:pt idx="218">
                  <c:v>-117.5476487589234</c:v>
                </c:pt>
                <c:pt idx="219">
                  <c:v>-125.61889936892345</c:v>
                </c:pt>
                <c:pt idx="220">
                  <c:v>-132.3467885889234</c:v>
                </c:pt>
                <c:pt idx="221">
                  <c:v>-137.65760427892343</c:v>
                </c:pt>
                <c:pt idx="222">
                  <c:v>-141.49316000892344</c:v>
                </c:pt>
                <c:pt idx="223">
                  <c:v>-143.81143264892341</c:v>
                </c:pt>
                <c:pt idx="224">
                  <c:v>-144.58702269892342</c:v>
                </c:pt>
                <c:pt idx="225">
                  <c:v>-143.81143264892341</c:v>
                </c:pt>
                <c:pt idx="226">
                  <c:v>-141.49316000892344</c:v>
                </c:pt>
                <c:pt idx="227">
                  <c:v>-137.65760427892343</c:v>
                </c:pt>
                <c:pt idx="228">
                  <c:v>-132.3467885889234</c:v>
                </c:pt>
                <c:pt idx="229">
                  <c:v>-125.61889936892345</c:v>
                </c:pt>
                <c:pt idx="230">
                  <c:v>-117.5476487589234</c:v>
                </c:pt>
                <c:pt idx="231">
                  <c:v>-108.22146708892342</c:v>
                </c:pt>
                <c:pt idx="232">
                  <c:v>-97.742533948923437</c:v>
                </c:pt>
                <c:pt idx="233">
                  <c:v>-86.225658718923398</c:v>
                </c:pt>
                <c:pt idx="234">
                  <c:v>-73.797022698923399</c:v>
                </c:pt>
                <c:pt idx="235">
                  <c:v>-60.592796628923452</c:v>
                </c:pt>
                <c:pt idx="236">
                  <c:v>-46.757648758923438</c:v>
                </c:pt>
                <c:pt idx="237">
                  <c:v>-32.443159888923446</c:v>
                </c:pt>
                <c:pt idx="238">
                  <c:v>-17.806162528923437</c:v>
                </c:pt>
                <c:pt idx="239">
                  <c:v>-3.0070226989234357</c:v>
                </c:pt>
                <c:pt idx="240">
                  <c:v>11.792117131076566</c:v>
                </c:pt>
                <c:pt idx="241">
                  <c:v>26.429114491076575</c:v>
                </c:pt>
                <c:pt idx="242">
                  <c:v>40.743603361076566</c:v>
                </c:pt>
                <c:pt idx="243">
                  <c:v>54.578751231076581</c:v>
                </c:pt>
                <c:pt idx="244">
                  <c:v>67.782977301076585</c:v>
                </c:pt>
                <c:pt idx="245">
                  <c:v>80.211613321076584</c:v>
                </c:pt>
                <c:pt idx="246">
                  <c:v>91.728488551076566</c:v>
                </c:pt>
                <c:pt idx="247">
                  <c:v>102.20742169107655</c:v>
                </c:pt>
                <c:pt idx="248">
                  <c:v>111.53360336107653</c:v>
                </c:pt>
                <c:pt idx="249">
                  <c:v>119.60485397107561</c:v>
                </c:pt>
                <c:pt idx="250">
                  <c:v>126.33274319107659</c:v>
                </c:pt>
                <c:pt idx="251">
                  <c:v>131.64355888107661</c:v>
                </c:pt>
                <c:pt idx="252">
                  <c:v>135.47911461107662</c:v>
                </c:pt>
                <c:pt idx="253">
                  <c:v>137.79738725107654</c:v>
                </c:pt>
                <c:pt idx="254">
                  <c:v>138.57297730107655</c:v>
                </c:pt>
                <c:pt idx="255">
                  <c:v>137.79738725107654</c:v>
                </c:pt>
                <c:pt idx="256">
                  <c:v>135.47911461107662</c:v>
                </c:pt>
                <c:pt idx="257">
                  <c:v>131.64355888107661</c:v>
                </c:pt>
                <c:pt idx="258">
                  <c:v>126.33274319107659</c:v>
                </c:pt>
                <c:pt idx="259">
                  <c:v>119.60485397107561</c:v>
                </c:pt>
                <c:pt idx="260">
                  <c:v>111.53360336107653</c:v>
                </c:pt>
                <c:pt idx="261">
                  <c:v>102.20742169107655</c:v>
                </c:pt>
                <c:pt idx="262">
                  <c:v>91.728488551076566</c:v>
                </c:pt>
                <c:pt idx="263">
                  <c:v>80.211613321076584</c:v>
                </c:pt>
                <c:pt idx="264">
                  <c:v>67.782977301076585</c:v>
                </c:pt>
                <c:pt idx="265">
                  <c:v>54.578751231076581</c:v>
                </c:pt>
                <c:pt idx="266">
                  <c:v>40.743603361076566</c:v>
                </c:pt>
                <c:pt idx="267">
                  <c:v>26.429114491076575</c:v>
                </c:pt>
                <c:pt idx="268">
                  <c:v>11.792117131076566</c:v>
                </c:pt>
                <c:pt idx="269">
                  <c:v>-3.0070226989234357</c:v>
                </c:pt>
                <c:pt idx="270">
                  <c:v>-17.806162528923437</c:v>
                </c:pt>
                <c:pt idx="271">
                  <c:v>-32.443159888923446</c:v>
                </c:pt>
                <c:pt idx="272">
                  <c:v>-46.757648758923438</c:v>
                </c:pt>
                <c:pt idx="273">
                  <c:v>-60.592796628923452</c:v>
                </c:pt>
                <c:pt idx="274">
                  <c:v>-73.797022698923399</c:v>
                </c:pt>
                <c:pt idx="275">
                  <c:v>-86.225658718923398</c:v>
                </c:pt>
                <c:pt idx="276">
                  <c:v>-97.742533948923437</c:v>
                </c:pt>
                <c:pt idx="277">
                  <c:v>-108.22146708892342</c:v>
                </c:pt>
                <c:pt idx="278">
                  <c:v>-117.5476487589234</c:v>
                </c:pt>
                <c:pt idx="279">
                  <c:v>-125.61889936892345</c:v>
                </c:pt>
                <c:pt idx="280">
                  <c:v>-132.3467885889234</c:v>
                </c:pt>
                <c:pt idx="281">
                  <c:v>-137.65760427892343</c:v>
                </c:pt>
                <c:pt idx="282">
                  <c:v>-141.49316000892344</c:v>
                </c:pt>
                <c:pt idx="283">
                  <c:v>-143.81143264892341</c:v>
                </c:pt>
                <c:pt idx="284">
                  <c:v>-144.58702269892342</c:v>
                </c:pt>
                <c:pt idx="285">
                  <c:v>-143.81143264892341</c:v>
                </c:pt>
                <c:pt idx="286">
                  <c:v>-141.49316000892344</c:v>
                </c:pt>
                <c:pt idx="287">
                  <c:v>-137.65760427892343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511-4A1B-8AD1-6F81E89C9304}"/>
            </c:ext>
          </c:extLst>
        </c:ser>
        <c:ser>
          <c:idx val="3"/>
          <c:order val="1"/>
          <c:xVal>
            <c:numRef>
              <c:f>'12'!$BD$5:$BD$292</c:f>
              <c:numCache>
                <c:formatCode>0.0</c:formatCode>
                <c:ptCount val="288"/>
                <c:pt idx="0">
                  <c:v>8.3333333333333329E-2</c:v>
                </c:pt>
                <c:pt idx="1">
                  <c:v>0.16666666666666666</c:v>
                </c:pt>
                <c:pt idx="2">
                  <c:v>0.25</c:v>
                </c:pt>
                <c:pt idx="3">
                  <c:v>0.33333333333333331</c:v>
                </c:pt>
                <c:pt idx="4">
                  <c:v>0.41666666666666669</c:v>
                </c:pt>
                <c:pt idx="5">
                  <c:v>0.5</c:v>
                </c:pt>
                <c:pt idx="6">
                  <c:v>0.58333333333333337</c:v>
                </c:pt>
                <c:pt idx="7">
                  <c:v>0.66666666666666663</c:v>
                </c:pt>
                <c:pt idx="8">
                  <c:v>0.75</c:v>
                </c:pt>
                <c:pt idx="9">
                  <c:v>0.83333333333333337</c:v>
                </c:pt>
                <c:pt idx="10">
                  <c:v>0.91666666666666663</c:v>
                </c:pt>
                <c:pt idx="11">
                  <c:v>1</c:v>
                </c:pt>
                <c:pt idx="12">
                  <c:v>1.0833333333333333</c:v>
                </c:pt>
                <c:pt idx="13">
                  <c:v>1.1666666666666667</c:v>
                </c:pt>
                <c:pt idx="14">
                  <c:v>1.25</c:v>
                </c:pt>
                <c:pt idx="15">
                  <c:v>1.3333333333333333</c:v>
                </c:pt>
                <c:pt idx="16">
                  <c:v>1.4166666666666667</c:v>
                </c:pt>
                <c:pt idx="17">
                  <c:v>1.5</c:v>
                </c:pt>
                <c:pt idx="18">
                  <c:v>1.5833333333333333</c:v>
                </c:pt>
                <c:pt idx="19">
                  <c:v>1.6666666666666667</c:v>
                </c:pt>
                <c:pt idx="20">
                  <c:v>1.75</c:v>
                </c:pt>
                <c:pt idx="21">
                  <c:v>1.8333333333333333</c:v>
                </c:pt>
                <c:pt idx="22">
                  <c:v>1.9166666666666667</c:v>
                </c:pt>
                <c:pt idx="23">
                  <c:v>2</c:v>
                </c:pt>
                <c:pt idx="24">
                  <c:v>2.0833333333333335</c:v>
                </c:pt>
                <c:pt idx="25">
                  <c:v>2.1666666666666665</c:v>
                </c:pt>
                <c:pt idx="26">
                  <c:v>2.25</c:v>
                </c:pt>
                <c:pt idx="27">
                  <c:v>2.3333333333333335</c:v>
                </c:pt>
                <c:pt idx="28">
                  <c:v>2.4166666666666665</c:v>
                </c:pt>
                <c:pt idx="29">
                  <c:v>2.5</c:v>
                </c:pt>
                <c:pt idx="30">
                  <c:v>2.5833333333333335</c:v>
                </c:pt>
                <c:pt idx="31">
                  <c:v>2.6666666666666665</c:v>
                </c:pt>
                <c:pt idx="32">
                  <c:v>2.75</c:v>
                </c:pt>
                <c:pt idx="33">
                  <c:v>2.8333333333333335</c:v>
                </c:pt>
                <c:pt idx="34">
                  <c:v>2.9166666666666665</c:v>
                </c:pt>
                <c:pt idx="35">
                  <c:v>3</c:v>
                </c:pt>
                <c:pt idx="36">
                  <c:v>3.0833333333333335</c:v>
                </c:pt>
                <c:pt idx="37">
                  <c:v>3.1666666666666665</c:v>
                </c:pt>
                <c:pt idx="38">
                  <c:v>3.25</c:v>
                </c:pt>
                <c:pt idx="39">
                  <c:v>3.3333333333333335</c:v>
                </c:pt>
                <c:pt idx="40">
                  <c:v>3.4166666666666665</c:v>
                </c:pt>
                <c:pt idx="41">
                  <c:v>3.5</c:v>
                </c:pt>
                <c:pt idx="42">
                  <c:v>3.5833333333333335</c:v>
                </c:pt>
                <c:pt idx="43">
                  <c:v>3.6666666666666665</c:v>
                </c:pt>
                <c:pt idx="44">
                  <c:v>3.75</c:v>
                </c:pt>
                <c:pt idx="45">
                  <c:v>3.8333333333333335</c:v>
                </c:pt>
                <c:pt idx="46">
                  <c:v>3.9166666666666665</c:v>
                </c:pt>
                <c:pt idx="47">
                  <c:v>4</c:v>
                </c:pt>
                <c:pt idx="48">
                  <c:v>4.083333333333333</c:v>
                </c:pt>
                <c:pt idx="49">
                  <c:v>4.166666666666667</c:v>
                </c:pt>
                <c:pt idx="50">
                  <c:v>4.25</c:v>
                </c:pt>
                <c:pt idx="51">
                  <c:v>4.333333333333333</c:v>
                </c:pt>
                <c:pt idx="52">
                  <c:v>4.416666666666667</c:v>
                </c:pt>
                <c:pt idx="53">
                  <c:v>4.5</c:v>
                </c:pt>
                <c:pt idx="54">
                  <c:v>4.583333333333333</c:v>
                </c:pt>
                <c:pt idx="55">
                  <c:v>4.666666666666667</c:v>
                </c:pt>
                <c:pt idx="56">
                  <c:v>4.75</c:v>
                </c:pt>
                <c:pt idx="57">
                  <c:v>4.833333333333333</c:v>
                </c:pt>
                <c:pt idx="58">
                  <c:v>4.916666666666667</c:v>
                </c:pt>
                <c:pt idx="59">
                  <c:v>5</c:v>
                </c:pt>
                <c:pt idx="60">
                  <c:v>5.083333333333333</c:v>
                </c:pt>
                <c:pt idx="61">
                  <c:v>5.166666666666667</c:v>
                </c:pt>
                <c:pt idx="62">
                  <c:v>5.25</c:v>
                </c:pt>
                <c:pt idx="63">
                  <c:v>5.333333333333333</c:v>
                </c:pt>
                <c:pt idx="64">
                  <c:v>5.416666666666667</c:v>
                </c:pt>
                <c:pt idx="65">
                  <c:v>5.5</c:v>
                </c:pt>
                <c:pt idx="66">
                  <c:v>5.583333333333333</c:v>
                </c:pt>
                <c:pt idx="67">
                  <c:v>5.666666666666667</c:v>
                </c:pt>
                <c:pt idx="68">
                  <c:v>5.75</c:v>
                </c:pt>
                <c:pt idx="69">
                  <c:v>5.833333333333333</c:v>
                </c:pt>
                <c:pt idx="70">
                  <c:v>5.916666666666667</c:v>
                </c:pt>
                <c:pt idx="71">
                  <c:v>6</c:v>
                </c:pt>
                <c:pt idx="72">
                  <c:v>6.083333333333333</c:v>
                </c:pt>
                <c:pt idx="73">
                  <c:v>6.166666666666667</c:v>
                </c:pt>
                <c:pt idx="74">
                  <c:v>6.25</c:v>
                </c:pt>
                <c:pt idx="75">
                  <c:v>6.333333333333333</c:v>
                </c:pt>
                <c:pt idx="76">
                  <c:v>6.416666666666667</c:v>
                </c:pt>
                <c:pt idx="77">
                  <c:v>6.5</c:v>
                </c:pt>
                <c:pt idx="78">
                  <c:v>6.583333333333333</c:v>
                </c:pt>
                <c:pt idx="79">
                  <c:v>6.666666666666667</c:v>
                </c:pt>
                <c:pt idx="80">
                  <c:v>6.75</c:v>
                </c:pt>
                <c:pt idx="81">
                  <c:v>6.833333333333333</c:v>
                </c:pt>
                <c:pt idx="82">
                  <c:v>6.916666666666667</c:v>
                </c:pt>
                <c:pt idx="83">
                  <c:v>7</c:v>
                </c:pt>
                <c:pt idx="84">
                  <c:v>7.083333333333333</c:v>
                </c:pt>
                <c:pt idx="85">
                  <c:v>7.166666666666667</c:v>
                </c:pt>
                <c:pt idx="86">
                  <c:v>7.25</c:v>
                </c:pt>
                <c:pt idx="87">
                  <c:v>7.333333333333333</c:v>
                </c:pt>
                <c:pt idx="88">
                  <c:v>7.416666666666667</c:v>
                </c:pt>
                <c:pt idx="89">
                  <c:v>7.5</c:v>
                </c:pt>
                <c:pt idx="90">
                  <c:v>7.583333333333333</c:v>
                </c:pt>
                <c:pt idx="91">
                  <c:v>7.666666666666667</c:v>
                </c:pt>
                <c:pt idx="92">
                  <c:v>7.75</c:v>
                </c:pt>
                <c:pt idx="93">
                  <c:v>7.833333333333333</c:v>
                </c:pt>
                <c:pt idx="94">
                  <c:v>7.916666666666667</c:v>
                </c:pt>
                <c:pt idx="95">
                  <c:v>8</c:v>
                </c:pt>
                <c:pt idx="96">
                  <c:v>8.0833333333333339</c:v>
                </c:pt>
                <c:pt idx="97">
                  <c:v>8.1666666666666661</c:v>
                </c:pt>
                <c:pt idx="98">
                  <c:v>8.25</c:v>
                </c:pt>
                <c:pt idx="99">
                  <c:v>8.3333333333333339</c:v>
                </c:pt>
                <c:pt idx="100">
                  <c:v>8.4166666666666661</c:v>
                </c:pt>
                <c:pt idx="101">
                  <c:v>8.5</c:v>
                </c:pt>
                <c:pt idx="102">
                  <c:v>8.5833333333333339</c:v>
                </c:pt>
                <c:pt idx="103">
                  <c:v>8.6666666666666661</c:v>
                </c:pt>
                <c:pt idx="104">
                  <c:v>8.75</c:v>
                </c:pt>
                <c:pt idx="105">
                  <c:v>8.8333333333333339</c:v>
                </c:pt>
                <c:pt idx="106">
                  <c:v>8.9166666666666661</c:v>
                </c:pt>
                <c:pt idx="107">
                  <c:v>9</c:v>
                </c:pt>
                <c:pt idx="108">
                  <c:v>9.0833333333333339</c:v>
                </c:pt>
                <c:pt idx="109">
                  <c:v>9.1666666666666661</c:v>
                </c:pt>
                <c:pt idx="110">
                  <c:v>9.25</c:v>
                </c:pt>
                <c:pt idx="111">
                  <c:v>9.3333333333333339</c:v>
                </c:pt>
                <c:pt idx="112">
                  <c:v>9.4166666666666661</c:v>
                </c:pt>
                <c:pt idx="113">
                  <c:v>9.5</c:v>
                </c:pt>
                <c:pt idx="114">
                  <c:v>9.5833333333333339</c:v>
                </c:pt>
                <c:pt idx="115">
                  <c:v>9.6666666666666661</c:v>
                </c:pt>
                <c:pt idx="116">
                  <c:v>9.75</c:v>
                </c:pt>
                <c:pt idx="117">
                  <c:v>9.8333333333333339</c:v>
                </c:pt>
                <c:pt idx="118">
                  <c:v>9.9166666666666661</c:v>
                </c:pt>
                <c:pt idx="119">
                  <c:v>10</c:v>
                </c:pt>
                <c:pt idx="120">
                  <c:v>10.083333333333334</c:v>
                </c:pt>
                <c:pt idx="121">
                  <c:v>10.166666666666666</c:v>
                </c:pt>
                <c:pt idx="122">
                  <c:v>10.25</c:v>
                </c:pt>
                <c:pt idx="123">
                  <c:v>10.333333333333334</c:v>
                </c:pt>
                <c:pt idx="124">
                  <c:v>10.416666666666666</c:v>
                </c:pt>
                <c:pt idx="125">
                  <c:v>10.5</c:v>
                </c:pt>
                <c:pt idx="126">
                  <c:v>10.583333333333334</c:v>
                </c:pt>
                <c:pt idx="127">
                  <c:v>10.666666666666666</c:v>
                </c:pt>
                <c:pt idx="128">
                  <c:v>10.75</c:v>
                </c:pt>
                <c:pt idx="129">
                  <c:v>10.833333333333334</c:v>
                </c:pt>
                <c:pt idx="130">
                  <c:v>10.916666666666666</c:v>
                </c:pt>
                <c:pt idx="131">
                  <c:v>11</c:v>
                </c:pt>
                <c:pt idx="132">
                  <c:v>11.083333333333334</c:v>
                </c:pt>
                <c:pt idx="133">
                  <c:v>11.166666666666666</c:v>
                </c:pt>
                <c:pt idx="134">
                  <c:v>11.25</c:v>
                </c:pt>
                <c:pt idx="135">
                  <c:v>11.333333333333334</c:v>
                </c:pt>
                <c:pt idx="136">
                  <c:v>11.416666666666666</c:v>
                </c:pt>
                <c:pt idx="137">
                  <c:v>11.5</c:v>
                </c:pt>
                <c:pt idx="138">
                  <c:v>11.583333333333334</c:v>
                </c:pt>
                <c:pt idx="139">
                  <c:v>11.666666666666666</c:v>
                </c:pt>
                <c:pt idx="140">
                  <c:v>11.75</c:v>
                </c:pt>
                <c:pt idx="141">
                  <c:v>11.833333333333334</c:v>
                </c:pt>
                <c:pt idx="142">
                  <c:v>11.916666666666666</c:v>
                </c:pt>
                <c:pt idx="143">
                  <c:v>12</c:v>
                </c:pt>
                <c:pt idx="144">
                  <c:v>12.083333333333334</c:v>
                </c:pt>
                <c:pt idx="145">
                  <c:v>12.166666666666666</c:v>
                </c:pt>
                <c:pt idx="146">
                  <c:v>12.25</c:v>
                </c:pt>
                <c:pt idx="147">
                  <c:v>12.333333333333334</c:v>
                </c:pt>
                <c:pt idx="148">
                  <c:v>12.416666666666666</c:v>
                </c:pt>
                <c:pt idx="149">
                  <c:v>12.5</c:v>
                </c:pt>
                <c:pt idx="150">
                  <c:v>12.583333333333334</c:v>
                </c:pt>
                <c:pt idx="151">
                  <c:v>12.666666666666666</c:v>
                </c:pt>
                <c:pt idx="152">
                  <c:v>12.75</c:v>
                </c:pt>
                <c:pt idx="153">
                  <c:v>12.833333333333334</c:v>
                </c:pt>
                <c:pt idx="154">
                  <c:v>12.916666666666666</c:v>
                </c:pt>
                <c:pt idx="155">
                  <c:v>13</c:v>
                </c:pt>
                <c:pt idx="156">
                  <c:v>13.083333333333334</c:v>
                </c:pt>
                <c:pt idx="157">
                  <c:v>13.166666666666666</c:v>
                </c:pt>
                <c:pt idx="158">
                  <c:v>13.25</c:v>
                </c:pt>
                <c:pt idx="159">
                  <c:v>13.333333333333334</c:v>
                </c:pt>
                <c:pt idx="160">
                  <c:v>13.416666666666666</c:v>
                </c:pt>
                <c:pt idx="161">
                  <c:v>13.5</c:v>
                </c:pt>
                <c:pt idx="162">
                  <c:v>13.583333333333334</c:v>
                </c:pt>
                <c:pt idx="163">
                  <c:v>13.666666666666666</c:v>
                </c:pt>
                <c:pt idx="164">
                  <c:v>13.75</c:v>
                </c:pt>
                <c:pt idx="165">
                  <c:v>13.833333333333334</c:v>
                </c:pt>
                <c:pt idx="166">
                  <c:v>13.916666666666666</c:v>
                </c:pt>
                <c:pt idx="167">
                  <c:v>14</c:v>
                </c:pt>
                <c:pt idx="168">
                  <c:v>14.083333333333334</c:v>
                </c:pt>
                <c:pt idx="169">
                  <c:v>14.166666666666666</c:v>
                </c:pt>
                <c:pt idx="170">
                  <c:v>14.25</c:v>
                </c:pt>
                <c:pt idx="171">
                  <c:v>14.333333333333334</c:v>
                </c:pt>
                <c:pt idx="172">
                  <c:v>14.416666666666666</c:v>
                </c:pt>
                <c:pt idx="173">
                  <c:v>14.5</c:v>
                </c:pt>
                <c:pt idx="174">
                  <c:v>14.583333333333334</c:v>
                </c:pt>
                <c:pt idx="175">
                  <c:v>14.666666666666666</c:v>
                </c:pt>
                <c:pt idx="176">
                  <c:v>14.75</c:v>
                </c:pt>
                <c:pt idx="177">
                  <c:v>14.833333333333334</c:v>
                </c:pt>
                <c:pt idx="178">
                  <c:v>14.916666666666666</c:v>
                </c:pt>
                <c:pt idx="179">
                  <c:v>15</c:v>
                </c:pt>
                <c:pt idx="180">
                  <c:v>15.083333333333334</c:v>
                </c:pt>
                <c:pt idx="181">
                  <c:v>15.166666666666666</c:v>
                </c:pt>
                <c:pt idx="182">
                  <c:v>15.25</c:v>
                </c:pt>
                <c:pt idx="183">
                  <c:v>15.333333333333334</c:v>
                </c:pt>
                <c:pt idx="184">
                  <c:v>15.416666666666666</c:v>
                </c:pt>
                <c:pt idx="185">
                  <c:v>15.5</c:v>
                </c:pt>
                <c:pt idx="186">
                  <c:v>15.583333333333334</c:v>
                </c:pt>
                <c:pt idx="187">
                  <c:v>15.666666666666666</c:v>
                </c:pt>
                <c:pt idx="188">
                  <c:v>15.75</c:v>
                </c:pt>
                <c:pt idx="189">
                  <c:v>15.833333333333334</c:v>
                </c:pt>
                <c:pt idx="190">
                  <c:v>15.916666666666666</c:v>
                </c:pt>
                <c:pt idx="191">
                  <c:v>16</c:v>
                </c:pt>
                <c:pt idx="192">
                  <c:v>16.083333333333332</c:v>
                </c:pt>
                <c:pt idx="193">
                  <c:v>16.166666666666668</c:v>
                </c:pt>
                <c:pt idx="194">
                  <c:v>16.25</c:v>
                </c:pt>
                <c:pt idx="195">
                  <c:v>16.333333333333332</c:v>
                </c:pt>
                <c:pt idx="196">
                  <c:v>16.416666666666668</c:v>
                </c:pt>
                <c:pt idx="197">
                  <c:v>16.5</c:v>
                </c:pt>
                <c:pt idx="198">
                  <c:v>16.583333333333332</c:v>
                </c:pt>
                <c:pt idx="199">
                  <c:v>16.666666666666668</c:v>
                </c:pt>
                <c:pt idx="200">
                  <c:v>16.75</c:v>
                </c:pt>
                <c:pt idx="201">
                  <c:v>16.833333333333332</c:v>
                </c:pt>
                <c:pt idx="202">
                  <c:v>16.916666666666668</c:v>
                </c:pt>
                <c:pt idx="203">
                  <c:v>17</c:v>
                </c:pt>
                <c:pt idx="204">
                  <c:v>17.083333333333332</c:v>
                </c:pt>
                <c:pt idx="205">
                  <c:v>17.166666666666668</c:v>
                </c:pt>
                <c:pt idx="206">
                  <c:v>17.25</c:v>
                </c:pt>
                <c:pt idx="207">
                  <c:v>17.333333333333332</c:v>
                </c:pt>
                <c:pt idx="208">
                  <c:v>17.416666666666668</c:v>
                </c:pt>
                <c:pt idx="209">
                  <c:v>17.5</c:v>
                </c:pt>
                <c:pt idx="210">
                  <c:v>17.583333333333332</c:v>
                </c:pt>
                <c:pt idx="211">
                  <c:v>17.666666666666668</c:v>
                </c:pt>
                <c:pt idx="212">
                  <c:v>17.75</c:v>
                </c:pt>
                <c:pt idx="213">
                  <c:v>17.833333333333332</c:v>
                </c:pt>
                <c:pt idx="214">
                  <c:v>17.916666666666668</c:v>
                </c:pt>
                <c:pt idx="215">
                  <c:v>18</c:v>
                </c:pt>
                <c:pt idx="216">
                  <c:v>18.083333333333332</c:v>
                </c:pt>
                <c:pt idx="217">
                  <c:v>18.166666666666668</c:v>
                </c:pt>
                <c:pt idx="218">
                  <c:v>18.25</c:v>
                </c:pt>
                <c:pt idx="219">
                  <c:v>18.333333333333332</c:v>
                </c:pt>
                <c:pt idx="220">
                  <c:v>18.416666666666668</c:v>
                </c:pt>
                <c:pt idx="221">
                  <c:v>18.5</c:v>
                </c:pt>
                <c:pt idx="222">
                  <c:v>18.583333333333332</c:v>
                </c:pt>
                <c:pt idx="223">
                  <c:v>18.666666666666668</c:v>
                </c:pt>
                <c:pt idx="224">
                  <c:v>18.75</c:v>
                </c:pt>
                <c:pt idx="225">
                  <c:v>18.833333333333332</c:v>
                </c:pt>
                <c:pt idx="226">
                  <c:v>18.916666666666668</c:v>
                </c:pt>
                <c:pt idx="227">
                  <c:v>19</c:v>
                </c:pt>
                <c:pt idx="228">
                  <c:v>19.083333333333332</c:v>
                </c:pt>
                <c:pt idx="229">
                  <c:v>19.166666666666668</c:v>
                </c:pt>
                <c:pt idx="230">
                  <c:v>19.25</c:v>
                </c:pt>
                <c:pt idx="231">
                  <c:v>19.333333333333332</c:v>
                </c:pt>
                <c:pt idx="232">
                  <c:v>19.416666666666668</c:v>
                </c:pt>
                <c:pt idx="233">
                  <c:v>19.5</c:v>
                </c:pt>
                <c:pt idx="234">
                  <c:v>19.583333333333332</c:v>
                </c:pt>
                <c:pt idx="235">
                  <c:v>19.666666666666668</c:v>
                </c:pt>
                <c:pt idx="236">
                  <c:v>19.75</c:v>
                </c:pt>
                <c:pt idx="237">
                  <c:v>19.833333333333332</c:v>
                </c:pt>
                <c:pt idx="238">
                  <c:v>19.916666666666668</c:v>
                </c:pt>
                <c:pt idx="239">
                  <c:v>20</c:v>
                </c:pt>
                <c:pt idx="240">
                  <c:v>20.083333333333332</c:v>
                </c:pt>
                <c:pt idx="241">
                  <c:v>20.166666666666668</c:v>
                </c:pt>
                <c:pt idx="242">
                  <c:v>20.25</c:v>
                </c:pt>
                <c:pt idx="243">
                  <c:v>20.333333333333332</c:v>
                </c:pt>
                <c:pt idx="244">
                  <c:v>20.416666666666668</c:v>
                </c:pt>
                <c:pt idx="245">
                  <c:v>20.5</c:v>
                </c:pt>
                <c:pt idx="246">
                  <c:v>20.583333333333332</c:v>
                </c:pt>
                <c:pt idx="247">
                  <c:v>20.666666666666668</c:v>
                </c:pt>
                <c:pt idx="248">
                  <c:v>20.75</c:v>
                </c:pt>
                <c:pt idx="249">
                  <c:v>20.833333333333332</c:v>
                </c:pt>
                <c:pt idx="250">
                  <c:v>20.916666666666668</c:v>
                </c:pt>
                <c:pt idx="251">
                  <c:v>21</c:v>
                </c:pt>
                <c:pt idx="252">
                  <c:v>21.083333333333332</c:v>
                </c:pt>
                <c:pt idx="253">
                  <c:v>21.166666666666668</c:v>
                </c:pt>
                <c:pt idx="254">
                  <c:v>21.25</c:v>
                </c:pt>
                <c:pt idx="255">
                  <c:v>21.333333333333332</c:v>
                </c:pt>
                <c:pt idx="256">
                  <c:v>21.416666666666668</c:v>
                </c:pt>
                <c:pt idx="257">
                  <c:v>21.5</c:v>
                </c:pt>
                <c:pt idx="258">
                  <c:v>21.583333333333332</c:v>
                </c:pt>
                <c:pt idx="259">
                  <c:v>21.666666666666668</c:v>
                </c:pt>
                <c:pt idx="260">
                  <c:v>21.75</c:v>
                </c:pt>
                <c:pt idx="261">
                  <c:v>21.833333333333332</c:v>
                </c:pt>
                <c:pt idx="262">
                  <c:v>21.916666666666668</c:v>
                </c:pt>
                <c:pt idx="263">
                  <c:v>22</c:v>
                </c:pt>
                <c:pt idx="264">
                  <c:v>22.083333333333332</c:v>
                </c:pt>
                <c:pt idx="265">
                  <c:v>22.166666666666668</c:v>
                </c:pt>
                <c:pt idx="266">
                  <c:v>22.25</c:v>
                </c:pt>
                <c:pt idx="267">
                  <c:v>22.333333333333332</c:v>
                </c:pt>
                <c:pt idx="268">
                  <c:v>22.416666666666668</c:v>
                </c:pt>
                <c:pt idx="269">
                  <c:v>22.5</c:v>
                </c:pt>
                <c:pt idx="270">
                  <c:v>22.583333333333332</c:v>
                </c:pt>
                <c:pt idx="271">
                  <c:v>22.666666666666668</c:v>
                </c:pt>
                <c:pt idx="272">
                  <c:v>22.75</c:v>
                </c:pt>
                <c:pt idx="273">
                  <c:v>22.833333333333332</c:v>
                </c:pt>
                <c:pt idx="274">
                  <c:v>22.916666666666668</c:v>
                </c:pt>
                <c:pt idx="275">
                  <c:v>23</c:v>
                </c:pt>
                <c:pt idx="276">
                  <c:v>23.083333333333332</c:v>
                </c:pt>
                <c:pt idx="277">
                  <c:v>23.166666666666668</c:v>
                </c:pt>
                <c:pt idx="278">
                  <c:v>23.25</c:v>
                </c:pt>
                <c:pt idx="279">
                  <c:v>23.333333333333332</c:v>
                </c:pt>
                <c:pt idx="280">
                  <c:v>23.416666666666668</c:v>
                </c:pt>
                <c:pt idx="281">
                  <c:v>23.5</c:v>
                </c:pt>
                <c:pt idx="282">
                  <c:v>23.583333333333332</c:v>
                </c:pt>
                <c:pt idx="283">
                  <c:v>23.666666666666668</c:v>
                </c:pt>
                <c:pt idx="284">
                  <c:v>23.75</c:v>
                </c:pt>
                <c:pt idx="285">
                  <c:v>23.833333333333332</c:v>
                </c:pt>
                <c:pt idx="286">
                  <c:v>23.916666666666668</c:v>
                </c:pt>
                <c:pt idx="287">
                  <c:v>24</c:v>
                </c:pt>
              </c:numCache>
            </c:numRef>
          </c:xVal>
          <c:yVal>
            <c:numRef>
              <c:f>'12'!$BT$5:$BT$292</c:f>
              <c:numCache>
                <c:formatCode>0.0</c:formatCode>
                <c:ptCount val="288"/>
                <c:pt idx="0">
                  <c:v>11.792117131076566</c:v>
                </c:pt>
                <c:pt idx="1">
                  <c:v>26.429114491076575</c:v>
                </c:pt>
                <c:pt idx="2">
                  <c:v>40.743603361076566</c:v>
                </c:pt>
                <c:pt idx="3">
                  <c:v>54.578751231076581</c:v>
                </c:pt>
                <c:pt idx="4">
                  <c:v>67.782977301076585</c:v>
                </c:pt>
                <c:pt idx="5">
                  <c:v>80.211613321076584</c:v>
                </c:pt>
                <c:pt idx="6">
                  <c:v>91.728488551076566</c:v>
                </c:pt>
                <c:pt idx="7">
                  <c:v>102.20742169107655</c:v>
                </c:pt>
                <c:pt idx="8">
                  <c:v>111.53360336107653</c:v>
                </c:pt>
                <c:pt idx="9">
                  <c:v>119.60485397107561</c:v>
                </c:pt>
                <c:pt idx="10">
                  <c:v>126.33274319107659</c:v>
                </c:pt>
                <c:pt idx="11">
                  <c:v>131.64355888107661</c:v>
                </c:pt>
                <c:pt idx="12">
                  <c:v>135.47911461107662</c:v>
                </c:pt>
                <c:pt idx="13">
                  <c:v>137.79738725107654</c:v>
                </c:pt>
                <c:pt idx="14">
                  <c:v>138.57297730107655</c:v>
                </c:pt>
                <c:pt idx="15">
                  <c:v>137.79738725107654</c:v>
                </c:pt>
                <c:pt idx="16">
                  <c:v>135.47911461107662</c:v>
                </c:pt>
                <c:pt idx="17">
                  <c:v>131.64355888107661</c:v>
                </c:pt>
                <c:pt idx="18">
                  <c:v>126.33274319107659</c:v>
                </c:pt>
                <c:pt idx="19">
                  <c:v>119.60485397107561</c:v>
                </c:pt>
                <c:pt idx="20">
                  <c:v>111.53360336107653</c:v>
                </c:pt>
                <c:pt idx="21">
                  <c:v>102.20742169107655</c:v>
                </c:pt>
                <c:pt idx="22">
                  <c:v>91.728488551076566</c:v>
                </c:pt>
                <c:pt idx="23">
                  <c:v>80.211613321076584</c:v>
                </c:pt>
                <c:pt idx="24">
                  <c:v>67.782977301076585</c:v>
                </c:pt>
                <c:pt idx="25">
                  <c:v>54.578751231076581</c:v>
                </c:pt>
                <c:pt idx="26">
                  <c:v>40.743603361076566</c:v>
                </c:pt>
                <c:pt idx="27">
                  <c:v>26.429114491076575</c:v>
                </c:pt>
                <c:pt idx="28">
                  <c:v>11.792117131076566</c:v>
                </c:pt>
                <c:pt idx="29">
                  <c:v>-3.0070226989234357</c:v>
                </c:pt>
                <c:pt idx="30">
                  <c:v>-17.806162528923437</c:v>
                </c:pt>
                <c:pt idx="31">
                  <c:v>-32.443159888923446</c:v>
                </c:pt>
                <c:pt idx="32">
                  <c:v>-46.757648758923438</c:v>
                </c:pt>
                <c:pt idx="33">
                  <c:v>-60.592796628923452</c:v>
                </c:pt>
                <c:pt idx="34">
                  <c:v>-73.797022698923399</c:v>
                </c:pt>
                <c:pt idx="35">
                  <c:v>-86.225658718923398</c:v>
                </c:pt>
                <c:pt idx="36">
                  <c:v>-97.742533948923437</c:v>
                </c:pt>
                <c:pt idx="37">
                  <c:v>-108.22146708892342</c:v>
                </c:pt>
                <c:pt idx="38">
                  <c:v>-117.5476487589234</c:v>
                </c:pt>
                <c:pt idx="39">
                  <c:v>-125.61889936892345</c:v>
                </c:pt>
                <c:pt idx="40">
                  <c:v>-132.3467885889234</c:v>
                </c:pt>
                <c:pt idx="41">
                  <c:v>-137.65760427892343</c:v>
                </c:pt>
                <c:pt idx="42">
                  <c:v>-141.49316000892344</c:v>
                </c:pt>
                <c:pt idx="43">
                  <c:v>-143.81143264892341</c:v>
                </c:pt>
                <c:pt idx="44">
                  <c:v>-144.58702269892342</c:v>
                </c:pt>
                <c:pt idx="45">
                  <c:v>-143.81143264892341</c:v>
                </c:pt>
                <c:pt idx="46">
                  <c:v>-141.49316000892344</c:v>
                </c:pt>
                <c:pt idx="47">
                  <c:v>-137.65760427892343</c:v>
                </c:pt>
                <c:pt idx="48">
                  <c:v>-132.3467885889234</c:v>
                </c:pt>
                <c:pt idx="49">
                  <c:v>-125.61889936892345</c:v>
                </c:pt>
                <c:pt idx="50">
                  <c:v>-117.5476487589234</c:v>
                </c:pt>
                <c:pt idx="51">
                  <c:v>-108.22146708892342</c:v>
                </c:pt>
                <c:pt idx="52">
                  <c:v>-97.742533948923437</c:v>
                </c:pt>
                <c:pt idx="53">
                  <c:v>-86.225658718923398</c:v>
                </c:pt>
                <c:pt idx="54">
                  <c:v>-73.797022698923399</c:v>
                </c:pt>
                <c:pt idx="55">
                  <c:v>-60.592796628923452</c:v>
                </c:pt>
                <c:pt idx="56">
                  <c:v>-46.757648758923438</c:v>
                </c:pt>
                <c:pt idx="57">
                  <c:v>-32.443159888923446</c:v>
                </c:pt>
                <c:pt idx="58">
                  <c:v>-17.806162528923437</c:v>
                </c:pt>
                <c:pt idx="59">
                  <c:v>-3.0070226989234357</c:v>
                </c:pt>
                <c:pt idx="60">
                  <c:v>11.792117131076566</c:v>
                </c:pt>
                <c:pt idx="61">
                  <c:v>26.429114491076575</c:v>
                </c:pt>
                <c:pt idx="62">
                  <c:v>40.743603361076566</c:v>
                </c:pt>
                <c:pt idx="63">
                  <c:v>54.578751231076581</c:v>
                </c:pt>
                <c:pt idx="64">
                  <c:v>67.782977301076585</c:v>
                </c:pt>
                <c:pt idx="65">
                  <c:v>80.211613321076584</c:v>
                </c:pt>
                <c:pt idx="66">
                  <c:v>91.728488551076566</c:v>
                </c:pt>
                <c:pt idx="67">
                  <c:v>102.20742169107655</c:v>
                </c:pt>
                <c:pt idx="68">
                  <c:v>111.53360336107653</c:v>
                </c:pt>
                <c:pt idx="69">
                  <c:v>119.60485397107561</c:v>
                </c:pt>
                <c:pt idx="70">
                  <c:v>126.33274319107659</c:v>
                </c:pt>
                <c:pt idx="71">
                  <c:v>131.64355888107661</c:v>
                </c:pt>
                <c:pt idx="72">
                  <c:v>135.47911461107662</c:v>
                </c:pt>
                <c:pt idx="73">
                  <c:v>137.79738725107654</c:v>
                </c:pt>
                <c:pt idx="74">
                  <c:v>138.57297730107655</c:v>
                </c:pt>
                <c:pt idx="75">
                  <c:v>137.79738725107654</c:v>
                </c:pt>
                <c:pt idx="76">
                  <c:v>135.47911461107662</c:v>
                </c:pt>
                <c:pt idx="77">
                  <c:v>131.64355888107661</c:v>
                </c:pt>
                <c:pt idx="78">
                  <c:v>126.33274319107659</c:v>
                </c:pt>
                <c:pt idx="79">
                  <c:v>119.60485397107561</c:v>
                </c:pt>
                <c:pt idx="80">
                  <c:v>111.53360336107653</c:v>
                </c:pt>
                <c:pt idx="81">
                  <c:v>102.20742169107655</c:v>
                </c:pt>
                <c:pt idx="82">
                  <c:v>91.728488551076566</c:v>
                </c:pt>
                <c:pt idx="83">
                  <c:v>80.211613321076584</c:v>
                </c:pt>
                <c:pt idx="84">
                  <c:v>67.782977301076585</c:v>
                </c:pt>
                <c:pt idx="85">
                  <c:v>54.578751231076581</c:v>
                </c:pt>
                <c:pt idx="86">
                  <c:v>40.743603361076566</c:v>
                </c:pt>
                <c:pt idx="87">
                  <c:v>26.429114491076575</c:v>
                </c:pt>
                <c:pt idx="88">
                  <c:v>11.792117131076566</c:v>
                </c:pt>
                <c:pt idx="89">
                  <c:v>-3.0070226989234357</c:v>
                </c:pt>
                <c:pt idx="90">
                  <c:v>-17.806162528923437</c:v>
                </c:pt>
                <c:pt idx="91">
                  <c:v>-32.443159888923446</c:v>
                </c:pt>
                <c:pt idx="92">
                  <c:v>-46.757648758923438</c:v>
                </c:pt>
                <c:pt idx="93">
                  <c:v>-60.592796628923452</c:v>
                </c:pt>
                <c:pt idx="94">
                  <c:v>-73.797022698923399</c:v>
                </c:pt>
                <c:pt idx="95">
                  <c:v>-86.225658718923398</c:v>
                </c:pt>
                <c:pt idx="96">
                  <c:v>-97.742533948923437</c:v>
                </c:pt>
                <c:pt idx="97">
                  <c:v>-108.22146708892342</c:v>
                </c:pt>
                <c:pt idx="98">
                  <c:v>-117.5476487589234</c:v>
                </c:pt>
                <c:pt idx="99">
                  <c:v>-125.61889936892345</c:v>
                </c:pt>
                <c:pt idx="100">
                  <c:v>-132.3467885889234</c:v>
                </c:pt>
                <c:pt idx="101">
                  <c:v>-137.65760427892343</c:v>
                </c:pt>
                <c:pt idx="102">
                  <c:v>-141.49316000892344</c:v>
                </c:pt>
                <c:pt idx="103">
                  <c:v>-143.81143264892341</c:v>
                </c:pt>
                <c:pt idx="104">
                  <c:v>-144.58702269892342</c:v>
                </c:pt>
                <c:pt idx="105">
                  <c:v>-143.81143264892341</c:v>
                </c:pt>
                <c:pt idx="106">
                  <c:v>-141.49316000892344</c:v>
                </c:pt>
                <c:pt idx="107">
                  <c:v>-137.65760427892343</c:v>
                </c:pt>
                <c:pt idx="108">
                  <c:v>-132.3467885889234</c:v>
                </c:pt>
                <c:pt idx="109">
                  <c:v>-125.61889936892345</c:v>
                </c:pt>
                <c:pt idx="110">
                  <c:v>-117.5476487589234</c:v>
                </c:pt>
                <c:pt idx="111">
                  <c:v>-108.22146708892342</c:v>
                </c:pt>
                <c:pt idx="112">
                  <c:v>-97.742533948923437</c:v>
                </c:pt>
                <c:pt idx="113">
                  <c:v>-86.225658718923398</c:v>
                </c:pt>
                <c:pt idx="114">
                  <c:v>-73.797022698923399</c:v>
                </c:pt>
                <c:pt idx="115">
                  <c:v>-60.592796628923452</c:v>
                </c:pt>
                <c:pt idx="116">
                  <c:v>-46.757648758923438</c:v>
                </c:pt>
                <c:pt idx="117">
                  <c:v>-32.443159888923446</c:v>
                </c:pt>
                <c:pt idx="118">
                  <c:v>-17.806162528923437</c:v>
                </c:pt>
                <c:pt idx="119">
                  <c:v>-3.0070226989234357</c:v>
                </c:pt>
                <c:pt idx="120">
                  <c:v>11.792117131076566</c:v>
                </c:pt>
                <c:pt idx="121">
                  <c:v>26.429114491076575</c:v>
                </c:pt>
                <c:pt idx="122">
                  <c:v>40.743603361076566</c:v>
                </c:pt>
                <c:pt idx="123">
                  <c:v>54.578751231076581</c:v>
                </c:pt>
                <c:pt idx="124">
                  <c:v>67.782977301076585</c:v>
                </c:pt>
                <c:pt idx="125">
                  <c:v>80.211613321076584</c:v>
                </c:pt>
                <c:pt idx="126">
                  <c:v>91.728488551076566</c:v>
                </c:pt>
                <c:pt idx="127">
                  <c:v>102.20742169107655</c:v>
                </c:pt>
                <c:pt idx="128">
                  <c:v>111.53360336107653</c:v>
                </c:pt>
                <c:pt idx="129">
                  <c:v>119.60485397107561</c:v>
                </c:pt>
                <c:pt idx="130">
                  <c:v>126.33274319107659</c:v>
                </c:pt>
                <c:pt idx="131">
                  <c:v>131.64355888107661</c:v>
                </c:pt>
                <c:pt idx="132">
                  <c:v>135.47911461107662</c:v>
                </c:pt>
                <c:pt idx="133">
                  <c:v>137.79738725107654</c:v>
                </c:pt>
                <c:pt idx="134">
                  <c:v>138.57297730107655</c:v>
                </c:pt>
                <c:pt idx="135">
                  <c:v>137.79738725107654</c:v>
                </c:pt>
                <c:pt idx="136">
                  <c:v>135.47911461107662</c:v>
                </c:pt>
                <c:pt idx="137">
                  <c:v>131.64355888107661</c:v>
                </c:pt>
                <c:pt idx="138">
                  <c:v>126.33274319107659</c:v>
                </c:pt>
                <c:pt idx="139">
                  <c:v>119.60485397107561</c:v>
                </c:pt>
                <c:pt idx="140">
                  <c:v>111.53360336107653</c:v>
                </c:pt>
                <c:pt idx="141">
                  <c:v>102.20742169107655</c:v>
                </c:pt>
                <c:pt idx="142">
                  <c:v>91.728488551076566</c:v>
                </c:pt>
                <c:pt idx="143">
                  <c:v>80.211613321076584</c:v>
                </c:pt>
                <c:pt idx="144">
                  <c:v>67.782977301076585</c:v>
                </c:pt>
                <c:pt idx="145">
                  <c:v>54.578751231076581</c:v>
                </c:pt>
                <c:pt idx="146">
                  <c:v>40.743603361076566</c:v>
                </c:pt>
                <c:pt idx="147">
                  <c:v>26.429114491076575</c:v>
                </c:pt>
                <c:pt idx="148">
                  <c:v>11.792117131076566</c:v>
                </c:pt>
                <c:pt idx="149">
                  <c:v>-3.0070226989234357</c:v>
                </c:pt>
                <c:pt idx="150">
                  <c:v>-17.806162528923437</c:v>
                </c:pt>
                <c:pt idx="151">
                  <c:v>-32.443159888923446</c:v>
                </c:pt>
                <c:pt idx="152">
                  <c:v>-46.757648758923438</c:v>
                </c:pt>
                <c:pt idx="153">
                  <c:v>-60.592796628923452</c:v>
                </c:pt>
                <c:pt idx="154">
                  <c:v>-73.797022698923399</c:v>
                </c:pt>
                <c:pt idx="155">
                  <c:v>-86.225658718923398</c:v>
                </c:pt>
                <c:pt idx="156">
                  <c:v>-97.742533948923437</c:v>
                </c:pt>
                <c:pt idx="157">
                  <c:v>-108.22146708892342</c:v>
                </c:pt>
                <c:pt idx="158">
                  <c:v>-117.5476487589234</c:v>
                </c:pt>
                <c:pt idx="159">
                  <c:v>-125.61889936892345</c:v>
                </c:pt>
                <c:pt idx="160">
                  <c:v>-132.3467885889234</c:v>
                </c:pt>
                <c:pt idx="161">
                  <c:v>-137.65760427892343</c:v>
                </c:pt>
                <c:pt idx="162">
                  <c:v>-141.49316000892344</c:v>
                </c:pt>
                <c:pt idx="163">
                  <c:v>-143.81143264892341</c:v>
                </c:pt>
                <c:pt idx="164">
                  <c:v>-144.58702269892342</c:v>
                </c:pt>
                <c:pt idx="165">
                  <c:v>-143.81143264892341</c:v>
                </c:pt>
                <c:pt idx="166">
                  <c:v>-141.49316000892344</c:v>
                </c:pt>
                <c:pt idx="167">
                  <c:v>-137.65760427892343</c:v>
                </c:pt>
                <c:pt idx="168">
                  <c:v>-132.3467885889234</c:v>
                </c:pt>
                <c:pt idx="169">
                  <c:v>-125.61889936892345</c:v>
                </c:pt>
                <c:pt idx="170">
                  <c:v>-117.5476487589234</c:v>
                </c:pt>
                <c:pt idx="171">
                  <c:v>-108.22146708892342</c:v>
                </c:pt>
                <c:pt idx="172">
                  <c:v>-97.742533948923437</c:v>
                </c:pt>
                <c:pt idx="173">
                  <c:v>-86.225658718923398</c:v>
                </c:pt>
                <c:pt idx="174">
                  <c:v>-73.797022698923399</c:v>
                </c:pt>
                <c:pt idx="175">
                  <c:v>-60.592796628923452</c:v>
                </c:pt>
                <c:pt idx="176">
                  <c:v>-46.757648758923438</c:v>
                </c:pt>
                <c:pt idx="177">
                  <c:v>-32.443159888923446</c:v>
                </c:pt>
                <c:pt idx="178">
                  <c:v>-17.806162528923437</c:v>
                </c:pt>
                <c:pt idx="179">
                  <c:v>-3.0070226989234357</c:v>
                </c:pt>
                <c:pt idx="180">
                  <c:v>11.792117131076566</c:v>
                </c:pt>
                <c:pt idx="181">
                  <c:v>26.429114491076575</c:v>
                </c:pt>
                <c:pt idx="182">
                  <c:v>40.743603361076566</c:v>
                </c:pt>
                <c:pt idx="183">
                  <c:v>54.578751231076581</c:v>
                </c:pt>
                <c:pt idx="184">
                  <c:v>67.782977301076585</c:v>
                </c:pt>
                <c:pt idx="185">
                  <c:v>80.211613321076584</c:v>
                </c:pt>
                <c:pt idx="186">
                  <c:v>91.728488551076566</c:v>
                </c:pt>
                <c:pt idx="187">
                  <c:v>102.20742169107655</c:v>
                </c:pt>
                <c:pt idx="188">
                  <c:v>111.53360336107653</c:v>
                </c:pt>
                <c:pt idx="189">
                  <c:v>119.60485397107561</c:v>
                </c:pt>
                <c:pt idx="190">
                  <c:v>126.33274319107659</c:v>
                </c:pt>
                <c:pt idx="191">
                  <c:v>131.64355888107661</c:v>
                </c:pt>
                <c:pt idx="192">
                  <c:v>135.47911461107662</c:v>
                </c:pt>
                <c:pt idx="193">
                  <c:v>137.79738725107654</c:v>
                </c:pt>
                <c:pt idx="194">
                  <c:v>138.57297730107655</c:v>
                </c:pt>
                <c:pt idx="195">
                  <c:v>137.79738725107654</c:v>
                </c:pt>
                <c:pt idx="196">
                  <c:v>135.47911461107662</c:v>
                </c:pt>
                <c:pt idx="197">
                  <c:v>131.64355888107661</c:v>
                </c:pt>
                <c:pt idx="198">
                  <c:v>126.33274319107659</c:v>
                </c:pt>
                <c:pt idx="199">
                  <c:v>119.60485397107561</c:v>
                </c:pt>
                <c:pt idx="200">
                  <c:v>111.53360336107653</c:v>
                </c:pt>
                <c:pt idx="201">
                  <c:v>102.20742169107655</c:v>
                </c:pt>
                <c:pt idx="202">
                  <c:v>91.728488551076566</c:v>
                </c:pt>
                <c:pt idx="203">
                  <c:v>80.211613321076584</c:v>
                </c:pt>
                <c:pt idx="204">
                  <c:v>67.782977301076585</c:v>
                </c:pt>
                <c:pt idx="205">
                  <c:v>54.578751231076581</c:v>
                </c:pt>
                <c:pt idx="206">
                  <c:v>40.743603361076566</c:v>
                </c:pt>
                <c:pt idx="207">
                  <c:v>26.429114491076575</c:v>
                </c:pt>
                <c:pt idx="208">
                  <c:v>11.792117131076566</c:v>
                </c:pt>
                <c:pt idx="209">
                  <c:v>-3.0070226989234357</c:v>
                </c:pt>
                <c:pt idx="210">
                  <c:v>-17.806162528923437</c:v>
                </c:pt>
                <c:pt idx="211">
                  <c:v>-32.443159888923446</c:v>
                </c:pt>
                <c:pt idx="212">
                  <c:v>-46.757648758923438</c:v>
                </c:pt>
                <c:pt idx="213">
                  <c:v>-60.592796628923452</c:v>
                </c:pt>
                <c:pt idx="214">
                  <c:v>-73.797022698923399</c:v>
                </c:pt>
                <c:pt idx="215">
                  <c:v>-86.225658718923398</c:v>
                </c:pt>
                <c:pt idx="216">
                  <c:v>-97.742533948923437</c:v>
                </c:pt>
                <c:pt idx="217">
                  <c:v>-108.22146708892342</c:v>
                </c:pt>
                <c:pt idx="218">
                  <c:v>-117.5476487589234</c:v>
                </c:pt>
                <c:pt idx="219">
                  <c:v>-125.61889936892345</c:v>
                </c:pt>
                <c:pt idx="220">
                  <c:v>-132.3467885889234</c:v>
                </c:pt>
                <c:pt idx="221">
                  <c:v>-137.65760427892343</c:v>
                </c:pt>
                <c:pt idx="222">
                  <c:v>-141.49316000892344</c:v>
                </c:pt>
                <c:pt idx="223">
                  <c:v>-143.81143264892341</c:v>
                </c:pt>
                <c:pt idx="224">
                  <c:v>-144.58702269892342</c:v>
                </c:pt>
                <c:pt idx="225">
                  <c:v>-143.81143264892341</c:v>
                </c:pt>
                <c:pt idx="226">
                  <c:v>-141.49316000892344</c:v>
                </c:pt>
                <c:pt idx="227">
                  <c:v>-137.65760427892343</c:v>
                </c:pt>
                <c:pt idx="228">
                  <c:v>-132.3467885889234</c:v>
                </c:pt>
                <c:pt idx="229">
                  <c:v>-125.61889936892345</c:v>
                </c:pt>
                <c:pt idx="230">
                  <c:v>-117.5476487589234</c:v>
                </c:pt>
                <c:pt idx="231">
                  <c:v>-108.22146708892342</c:v>
                </c:pt>
                <c:pt idx="232">
                  <c:v>-97.742533948923437</c:v>
                </c:pt>
                <c:pt idx="233">
                  <c:v>-86.225658718923398</c:v>
                </c:pt>
                <c:pt idx="234">
                  <c:v>-73.797022698923399</c:v>
                </c:pt>
                <c:pt idx="235">
                  <c:v>-60.592796628923452</c:v>
                </c:pt>
                <c:pt idx="236">
                  <c:v>-46.757648758923438</c:v>
                </c:pt>
                <c:pt idx="237">
                  <c:v>-32.443159888923446</c:v>
                </c:pt>
                <c:pt idx="238">
                  <c:v>-17.806162528923437</c:v>
                </c:pt>
                <c:pt idx="239">
                  <c:v>-3.0070226989234357</c:v>
                </c:pt>
                <c:pt idx="240">
                  <c:v>11.792117131076566</c:v>
                </c:pt>
                <c:pt idx="241">
                  <c:v>26.429114491076575</c:v>
                </c:pt>
                <c:pt idx="242">
                  <c:v>40.743603361076566</c:v>
                </c:pt>
                <c:pt idx="243">
                  <c:v>54.578751231076581</c:v>
                </c:pt>
                <c:pt idx="244">
                  <c:v>67.782977301076585</c:v>
                </c:pt>
                <c:pt idx="245">
                  <c:v>80.211613321076584</c:v>
                </c:pt>
                <c:pt idx="246">
                  <c:v>91.728488551076566</c:v>
                </c:pt>
                <c:pt idx="247">
                  <c:v>102.20742169107655</c:v>
                </c:pt>
                <c:pt idx="248">
                  <c:v>111.53360336107653</c:v>
                </c:pt>
                <c:pt idx="249">
                  <c:v>119.60485397107561</c:v>
                </c:pt>
                <c:pt idx="250">
                  <c:v>126.33274319107659</c:v>
                </c:pt>
                <c:pt idx="251">
                  <c:v>131.64355888107661</c:v>
                </c:pt>
                <c:pt idx="252">
                  <c:v>135.47911461107662</c:v>
                </c:pt>
                <c:pt idx="253">
                  <c:v>137.79738725107654</c:v>
                </c:pt>
                <c:pt idx="254">
                  <c:v>138.57297730107655</c:v>
                </c:pt>
                <c:pt idx="255">
                  <c:v>137.79738725107654</c:v>
                </c:pt>
                <c:pt idx="256">
                  <c:v>135.47911461107662</c:v>
                </c:pt>
                <c:pt idx="257">
                  <c:v>131.64355888107661</c:v>
                </c:pt>
                <c:pt idx="258">
                  <c:v>126.33274319107659</c:v>
                </c:pt>
                <c:pt idx="259">
                  <c:v>119.60485397107561</c:v>
                </c:pt>
                <c:pt idx="260">
                  <c:v>111.53360336107653</c:v>
                </c:pt>
                <c:pt idx="261">
                  <c:v>102.20742169107655</c:v>
                </c:pt>
                <c:pt idx="262">
                  <c:v>91.728488551076566</c:v>
                </c:pt>
                <c:pt idx="263">
                  <c:v>80.211613321076584</c:v>
                </c:pt>
                <c:pt idx="264">
                  <c:v>67.782977301076585</c:v>
                </c:pt>
                <c:pt idx="265">
                  <c:v>54.578751231076581</c:v>
                </c:pt>
                <c:pt idx="266">
                  <c:v>40.743603361076566</c:v>
                </c:pt>
                <c:pt idx="267">
                  <c:v>26.429114491076575</c:v>
                </c:pt>
                <c:pt idx="268">
                  <c:v>11.792117131076566</c:v>
                </c:pt>
                <c:pt idx="269">
                  <c:v>-3.0070226989234357</c:v>
                </c:pt>
                <c:pt idx="270">
                  <c:v>-17.806162528923437</c:v>
                </c:pt>
                <c:pt idx="271">
                  <c:v>-32.443159888923446</c:v>
                </c:pt>
                <c:pt idx="272">
                  <c:v>-46.757648758923438</c:v>
                </c:pt>
                <c:pt idx="273">
                  <c:v>-60.592796628923452</c:v>
                </c:pt>
                <c:pt idx="274">
                  <c:v>-73.797022698923399</c:v>
                </c:pt>
                <c:pt idx="275">
                  <c:v>-86.225658718923398</c:v>
                </c:pt>
                <c:pt idx="276">
                  <c:v>-97.742533948923437</c:v>
                </c:pt>
                <c:pt idx="277">
                  <c:v>-108.22146708892342</c:v>
                </c:pt>
                <c:pt idx="278">
                  <c:v>-117.5476487589234</c:v>
                </c:pt>
                <c:pt idx="279">
                  <c:v>-125.61889936892345</c:v>
                </c:pt>
                <c:pt idx="280">
                  <c:v>-132.3467885889234</c:v>
                </c:pt>
                <c:pt idx="281">
                  <c:v>-137.65760427892343</c:v>
                </c:pt>
                <c:pt idx="282">
                  <c:v>-141.49316000892344</c:v>
                </c:pt>
                <c:pt idx="283">
                  <c:v>-143.81143264892341</c:v>
                </c:pt>
                <c:pt idx="284">
                  <c:v>-144.58702269892342</c:v>
                </c:pt>
                <c:pt idx="285">
                  <c:v>-143.81143264892341</c:v>
                </c:pt>
                <c:pt idx="286">
                  <c:v>-141.49316000892344</c:v>
                </c:pt>
                <c:pt idx="287">
                  <c:v>-137.65760427892343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511-4A1B-8AD1-6F81E89C9304}"/>
            </c:ext>
          </c:extLst>
        </c:ser>
        <c:ser>
          <c:idx val="0"/>
          <c:order val="2"/>
          <c:xVal>
            <c:numRef>
              <c:f>'12'!$BD$5:$BD$292</c:f>
              <c:numCache>
                <c:formatCode>0.0</c:formatCode>
                <c:ptCount val="288"/>
                <c:pt idx="0">
                  <c:v>8.3333333333333329E-2</c:v>
                </c:pt>
                <c:pt idx="1">
                  <c:v>0.16666666666666666</c:v>
                </c:pt>
                <c:pt idx="2">
                  <c:v>0.25</c:v>
                </c:pt>
                <c:pt idx="3">
                  <c:v>0.33333333333333331</c:v>
                </c:pt>
                <c:pt idx="4">
                  <c:v>0.41666666666666669</c:v>
                </c:pt>
                <c:pt idx="5">
                  <c:v>0.5</c:v>
                </c:pt>
                <c:pt idx="6">
                  <c:v>0.58333333333333337</c:v>
                </c:pt>
                <c:pt idx="7">
                  <c:v>0.66666666666666663</c:v>
                </c:pt>
                <c:pt idx="8">
                  <c:v>0.75</c:v>
                </c:pt>
                <c:pt idx="9">
                  <c:v>0.83333333333333337</c:v>
                </c:pt>
                <c:pt idx="10">
                  <c:v>0.91666666666666663</c:v>
                </c:pt>
                <c:pt idx="11">
                  <c:v>1</c:v>
                </c:pt>
                <c:pt idx="12">
                  <c:v>1.0833333333333333</c:v>
                </c:pt>
                <c:pt idx="13">
                  <c:v>1.1666666666666667</c:v>
                </c:pt>
                <c:pt idx="14">
                  <c:v>1.25</c:v>
                </c:pt>
                <c:pt idx="15">
                  <c:v>1.3333333333333333</c:v>
                </c:pt>
                <c:pt idx="16">
                  <c:v>1.4166666666666667</c:v>
                </c:pt>
                <c:pt idx="17">
                  <c:v>1.5</c:v>
                </c:pt>
                <c:pt idx="18">
                  <c:v>1.5833333333333333</c:v>
                </c:pt>
                <c:pt idx="19">
                  <c:v>1.6666666666666667</c:v>
                </c:pt>
                <c:pt idx="20">
                  <c:v>1.75</c:v>
                </c:pt>
                <c:pt idx="21">
                  <c:v>1.8333333333333333</c:v>
                </c:pt>
                <c:pt idx="22">
                  <c:v>1.9166666666666667</c:v>
                </c:pt>
                <c:pt idx="23">
                  <c:v>2</c:v>
                </c:pt>
                <c:pt idx="24">
                  <c:v>2.0833333333333335</c:v>
                </c:pt>
                <c:pt idx="25">
                  <c:v>2.1666666666666665</c:v>
                </c:pt>
                <c:pt idx="26">
                  <c:v>2.25</c:v>
                </c:pt>
                <c:pt idx="27">
                  <c:v>2.3333333333333335</c:v>
                </c:pt>
                <c:pt idx="28">
                  <c:v>2.4166666666666665</c:v>
                </c:pt>
                <c:pt idx="29">
                  <c:v>2.5</c:v>
                </c:pt>
                <c:pt idx="30">
                  <c:v>2.5833333333333335</c:v>
                </c:pt>
                <c:pt idx="31">
                  <c:v>2.6666666666666665</c:v>
                </c:pt>
                <c:pt idx="32">
                  <c:v>2.75</c:v>
                </c:pt>
                <c:pt idx="33">
                  <c:v>2.8333333333333335</c:v>
                </c:pt>
                <c:pt idx="34">
                  <c:v>2.9166666666666665</c:v>
                </c:pt>
                <c:pt idx="35">
                  <c:v>3</c:v>
                </c:pt>
                <c:pt idx="36">
                  <c:v>3.0833333333333335</c:v>
                </c:pt>
                <c:pt idx="37">
                  <c:v>3.1666666666666665</c:v>
                </c:pt>
                <c:pt idx="38">
                  <c:v>3.25</c:v>
                </c:pt>
                <c:pt idx="39">
                  <c:v>3.3333333333333335</c:v>
                </c:pt>
                <c:pt idx="40">
                  <c:v>3.4166666666666665</c:v>
                </c:pt>
                <c:pt idx="41">
                  <c:v>3.5</c:v>
                </c:pt>
                <c:pt idx="42">
                  <c:v>3.5833333333333335</c:v>
                </c:pt>
                <c:pt idx="43">
                  <c:v>3.6666666666666665</c:v>
                </c:pt>
                <c:pt idx="44">
                  <c:v>3.75</c:v>
                </c:pt>
                <c:pt idx="45">
                  <c:v>3.8333333333333335</c:v>
                </c:pt>
                <c:pt idx="46">
                  <c:v>3.9166666666666665</c:v>
                </c:pt>
                <c:pt idx="47">
                  <c:v>4</c:v>
                </c:pt>
                <c:pt idx="48">
                  <c:v>4.083333333333333</c:v>
                </c:pt>
                <c:pt idx="49">
                  <c:v>4.166666666666667</c:v>
                </c:pt>
                <c:pt idx="50">
                  <c:v>4.25</c:v>
                </c:pt>
                <c:pt idx="51">
                  <c:v>4.333333333333333</c:v>
                </c:pt>
                <c:pt idx="52">
                  <c:v>4.416666666666667</c:v>
                </c:pt>
                <c:pt idx="53">
                  <c:v>4.5</c:v>
                </c:pt>
                <c:pt idx="54">
                  <c:v>4.583333333333333</c:v>
                </c:pt>
                <c:pt idx="55">
                  <c:v>4.666666666666667</c:v>
                </c:pt>
                <c:pt idx="56">
                  <c:v>4.75</c:v>
                </c:pt>
                <c:pt idx="57">
                  <c:v>4.833333333333333</c:v>
                </c:pt>
                <c:pt idx="58">
                  <c:v>4.916666666666667</c:v>
                </c:pt>
                <c:pt idx="59">
                  <c:v>5</c:v>
                </c:pt>
                <c:pt idx="60">
                  <c:v>5.083333333333333</c:v>
                </c:pt>
                <c:pt idx="61">
                  <c:v>5.166666666666667</c:v>
                </c:pt>
                <c:pt idx="62">
                  <c:v>5.25</c:v>
                </c:pt>
                <c:pt idx="63">
                  <c:v>5.333333333333333</c:v>
                </c:pt>
                <c:pt idx="64">
                  <c:v>5.416666666666667</c:v>
                </c:pt>
                <c:pt idx="65">
                  <c:v>5.5</c:v>
                </c:pt>
                <c:pt idx="66">
                  <c:v>5.583333333333333</c:v>
                </c:pt>
                <c:pt idx="67">
                  <c:v>5.666666666666667</c:v>
                </c:pt>
                <c:pt idx="68">
                  <c:v>5.75</c:v>
                </c:pt>
                <c:pt idx="69">
                  <c:v>5.833333333333333</c:v>
                </c:pt>
                <c:pt idx="70">
                  <c:v>5.916666666666667</c:v>
                </c:pt>
                <c:pt idx="71">
                  <c:v>6</c:v>
                </c:pt>
                <c:pt idx="72">
                  <c:v>6.083333333333333</c:v>
                </c:pt>
                <c:pt idx="73">
                  <c:v>6.166666666666667</c:v>
                </c:pt>
                <c:pt idx="74">
                  <c:v>6.25</c:v>
                </c:pt>
                <c:pt idx="75">
                  <c:v>6.333333333333333</c:v>
                </c:pt>
                <c:pt idx="76">
                  <c:v>6.416666666666667</c:v>
                </c:pt>
                <c:pt idx="77">
                  <c:v>6.5</c:v>
                </c:pt>
                <c:pt idx="78">
                  <c:v>6.583333333333333</c:v>
                </c:pt>
                <c:pt idx="79">
                  <c:v>6.666666666666667</c:v>
                </c:pt>
                <c:pt idx="80">
                  <c:v>6.75</c:v>
                </c:pt>
                <c:pt idx="81">
                  <c:v>6.833333333333333</c:v>
                </c:pt>
                <c:pt idx="82">
                  <c:v>6.916666666666667</c:v>
                </c:pt>
                <c:pt idx="83">
                  <c:v>7</c:v>
                </c:pt>
                <c:pt idx="84">
                  <c:v>7.083333333333333</c:v>
                </c:pt>
                <c:pt idx="85">
                  <c:v>7.166666666666667</c:v>
                </c:pt>
                <c:pt idx="86">
                  <c:v>7.25</c:v>
                </c:pt>
                <c:pt idx="87">
                  <c:v>7.333333333333333</c:v>
                </c:pt>
                <c:pt idx="88">
                  <c:v>7.416666666666667</c:v>
                </c:pt>
                <c:pt idx="89">
                  <c:v>7.5</c:v>
                </c:pt>
                <c:pt idx="90">
                  <c:v>7.583333333333333</c:v>
                </c:pt>
                <c:pt idx="91">
                  <c:v>7.666666666666667</c:v>
                </c:pt>
                <c:pt idx="92">
                  <c:v>7.75</c:v>
                </c:pt>
                <c:pt idx="93">
                  <c:v>7.833333333333333</c:v>
                </c:pt>
                <c:pt idx="94">
                  <c:v>7.916666666666667</c:v>
                </c:pt>
                <c:pt idx="95">
                  <c:v>8</c:v>
                </c:pt>
                <c:pt idx="96">
                  <c:v>8.0833333333333339</c:v>
                </c:pt>
                <c:pt idx="97">
                  <c:v>8.1666666666666661</c:v>
                </c:pt>
                <c:pt idx="98">
                  <c:v>8.25</c:v>
                </c:pt>
                <c:pt idx="99">
                  <c:v>8.3333333333333339</c:v>
                </c:pt>
                <c:pt idx="100">
                  <c:v>8.4166666666666661</c:v>
                </c:pt>
                <c:pt idx="101">
                  <c:v>8.5</c:v>
                </c:pt>
                <c:pt idx="102">
                  <c:v>8.5833333333333339</c:v>
                </c:pt>
                <c:pt idx="103">
                  <c:v>8.6666666666666661</c:v>
                </c:pt>
                <c:pt idx="104">
                  <c:v>8.75</c:v>
                </c:pt>
                <c:pt idx="105">
                  <c:v>8.8333333333333339</c:v>
                </c:pt>
                <c:pt idx="106">
                  <c:v>8.9166666666666661</c:v>
                </c:pt>
                <c:pt idx="107">
                  <c:v>9</c:v>
                </c:pt>
                <c:pt idx="108">
                  <c:v>9.0833333333333339</c:v>
                </c:pt>
                <c:pt idx="109">
                  <c:v>9.1666666666666661</c:v>
                </c:pt>
                <c:pt idx="110">
                  <c:v>9.25</c:v>
                </c:pt>
                <c:pt idx="111">
                  <c:v>9.3333333333333339</c:v>
                </c:pt>
                <c:pt idx="112">
                  <c:v>9.4166666666666661</c:v>
                </c:pt>
                <c:pt idx="113">
                  <c:v>9.5</c:v>
                </c:pt>
                <c:pt idx="114">
                  <c:v>9.5833333333333339</c:v>
                </c:pt>
                <c:pt idx="115">
                  <c:v>9.6666666666666661</c:v>
                </c:pt>
                <c:pt idx="116">
                  <c:v>9.75</c:v>
                </c:pt>
                <c:pt idx="117">
                  <c:v>9.8333333333333339</c:v>
                </c:pt>
                <c:pt idx="118">
                  <c:v>9.9166666666666661</c:v>
                </c:pt>
                <c:pt idx="119">
                  <c:v>10</c:v>
                </c:pt>
                <c:pt idx="120">
                  <c:v>10.083333333333334</c:v>
                </c:pt>
                <c:pt idx="121">
                  <c:v>10.166666666666666</c:v>
                </c:pt>
                <c:pt idx="122">
                  <c:v>10.25</c:v>
                </c:pt>
                <c:pt idx="123">
                  <c:v>10.333333333333334</c:v>
                </c:pt>
                <c:pt idx="124">
                  <c:v>10.416666666666666</c:v>
                </c:pt>
                <c:pt idx="125">
                  <c:v>10.5</c:v>
                </c:pt>
                <c:pt idx="126">
                  <c:v>10.583333333333334</c:v>
                </c:pt>
                <c:pt idx="127">
                  <c:v>10.666666666666666</c:v>
                </c:pt>
                <c:pt idx="128">
                  <c:v>10.75</c:v>
                </c:pt>
                <c:pt idx="129">
                  <c:v>10.833333333333334</c:v>
                </c:pt>
                <c:pt idx="130">
                  <c:v>10.916666666666666</c:v>
                </c:pt>
                <c:pt idx="131">
                  <c:v>11</c:v>
                </c:pt>
                <c:pt idx="132">
                  <c:v>11.083333333333334</c:v>
                </c:pt>
                <c:pt idx="133">
                  <c:v>11.166666666666666</c:v>
                </c:pt>
                <c:pt idx="134">
                  <c:v>11.25</c:v>
                </c:pt>
                <c:pt idx="135">
                  <c:v>11.333333333333334</c:v>
                </c:pt>
                <c:pt idx="136">
                  <c:v>11.416666666666666</c:v>
                </c:pt>
                <c:pt idx="137">
                  <c:v>11.5</c:v>
                </c:pt>
                <c:pt idx="138">
                  <c:v>11.583333333333334</c:v>
                </c:pt>
                <c:pt idx="139">
                  <c:v>11.666666666666666</c:v>
                </c:pt>
                <c:pt idx="140">
                  <c:v>11.75</c:v>
                </c:pt>
                <c:pt idx="141">
                  <c:v>11.833333333333334</c:v>
                </c:pt>
                <c:pt idx="142">
                  <c:v>11.916666666666666</c:v>
                </c:pt>
                <c:pt idx="143">
                  <c:v>12</c:v>
                </c:pt>
                <c:pt idx="144">
                  <c:v>12.083333333333334</c:v>
                </c:pt>
                <c:pt idx="145">
                  <c:v>12.166666666666666</c:v>
                </c:pt>
                <c:pt idx="146">
                  <c:v>12.25</c:v>
                </c:pt>
                <c:pt idx="147">
                  <c:v>12.333333333333334</c:v>
                </c:pt>
                <c:pt idx="148">
                  <c:v>12.416666666666666</c:v>
                </c:pt>
                <c:pt idx="149">
                  <c:v>12.5</c:v>
                </c:pt>
                <c:pt idx="150">
                  <c:v>12.583333333333334</c:v>
                </c:pt>
                <c:pt idx="151">
                  <c:v>12.666666666666666</c:v>
                </c:pt>
                <c:pt idx="152">
                  <c:v>12.75</c:v>
                </c:pt>
                <c:pt idx="153">
                  <c:v>12.833333333333334</c:v>
                </c:pt>
                <c:pt idx="154">
                  <c:v>12.916666666666666</c:v>
                </c:pt>
                <c:pt idx="155">
                  <c:v>13</c:v>
                </c:pt>
                <c:pt idx="156">
                  <c:v>13.083333333333334</c:v>
                </c:pt>
                <c:pt idx="157">
                  <c:v>13.166666666666666</c:v>
                </c:pt>
                <c:pt idx="158">
                  <c:v>13.25</c:v>
                </c:pt>
                <c:pt idx="159">
                  <c:v>13.333333333333334</c:v>
                </c:pt>
                <c:pt idx="160">
                  <c:v>13.416666666666666</c:v>
                </c:pt>
                <c:pt idx="161">
                  <c:v>13.5</c:v>
                </c:pt>
                <c:pt idx="162">
                  <c:v>13.583333333333334</c:v>
                </c:pt>
                <c:pt idx="163">
                  <c:v>13.666666666666666</c:v>
                </c:pt>
                <c:pt idx="164">
                  <c:v>13.75</c:v>
                </c:pt>
                <c:pt idx="165">
                  <c:v>13.833333333333334</c:v>
                </c:pt>
                <c:pt idx="166">
                  <c:v>13.916666666666666</c:v>
                </c:pt>
                <c:pt idx="167">
                  <c:v>14</c:v>
                </c:pt>
                <c:pt idx="168">
                  <c:v>14.083333333333334</c:v>
                </c:pt>
                <c:pt idx="169">
                  <c:v>14.166666666666666</c:v>
                </c:pt>
                <c:pt idx="170">
                  <c:v>14.25</c:v>
                </c:pt>
                <c:pt idx="171">
                  <c:v>14.333333333333334</c:v>
                </c:pt>
                <c:pt idx="172">
                  <c:v>14.416666666666666</c:v>
                </c:pt>
                <c:pt idx="173">
                  <c:v>14.5</c:v>
                </c:pt>
                <c:pt idx="174">
                  <c:v>14.583333333333334</c:v>
                </c:pt>
                <c:pt idx="175">
                  <c:v>14.666666666666666</c:v>
                </c:pt>
                <c:pt idx="176">
                  <c:v>14.75</c:v>
                </c:pt>
                <c:pt idx="177">
                  <c:v>14.833333333333334</c:v>
                </c:pt>
                <c:pt idx="178">
                  <c:v>14.916666666666666</c:v>
                </c:pt>
                <c:pt idx="179">
                  <c:v>15</c:v>
                </c:pt>
                <c:pt idx="180">
                  <c:v>15.083333333333334</c:v>
                </c:pt>
                <c:pt idx="181">
                  <c:v>15.166666666666666</c:v>
                </c:pt>
                <c:pt idx="182">
                  <c:v>15.25</c:v>
                </c:pt>
                <c:pt idx="183">
                  <c:v>15.333333333333334</c:v>
                </c:pt>
                <c:pt idx="184">
                  <c:v>15.416666666666666</c:v>
                </c:pt>
                <c:pt idx="185">
                  <c:v>15.5</c:v>
                </c:pt>
                <c:pt idx="186">
                  <c:v>15.583333333333334</c:v>
                </c:pt>
                <c:pt idx="187">
                  <c:v>15.666666666666666</c:v>
                </c:pt>
                <c:pt idx="188">
                  <c:v>15.75</c:v>
                </c:pt>
                <c:pt idx="189">
                  <c:v>15.833333333333334</c:v>
                </c:pt>
                <c:pt idx="190">
                  <c:v>15.916666666666666</c:v>
                </c:pt>
                <c:pt idx="191">
                  <c:v>16</c:v>
                </c:pt>
                <c:pt idx="192">
                  <c:v>16.083333333333332</c:v>
                </c:pt>
                <c:pt idx="193">
                  <c:v>16.166666666666668</c:v>
                </c:pt>
                <c:pt idx="194">
                  <c:v>16.25</c:v>
                </c:pt>
                <c:pt idx="195">
                  <c:v>16.333333333333332</c:v>
                </c:pt>
                <c:pt idx="196">
                  <c:v>16.416666666666668</c:v>
                </c:pt>
                <c:pt idx="197">
                  <c:v>16.5</c:v>
                </c:pt>
                <c:pt idx="198">
                  <c:v>16.583333333333332</c:v>
                </c:pt>
                <c:pt idx="199">
                  <c:v>16.666666666666668</c:v>
                </c:pt>
                <c:pt idx="200">
                  <c:v>16.75</c:v>
                </c:pt>
                <c:pt idx="201">
                  <c:v>16.833333333333332</c:v>
                </c:pt>
                <c:pt idx="202">
                  <c:v>16.916666666666668</c:v>
                </c:pt>
                <c:pt idx="203">
                  <c:v>17</c:v>
                </c:pt>
                <c:pt idx="204">
                  <c:v>17.083333333333332</c:v>
                </c:pt>
                <c:pt idx="205">
                  <c:v>17.166666666666668</c:v>
                </c:pt>
                <c:pt idx="206">
                  <c:v>17.25</c:v>
                </c:pt>
                <c:pt idx="207">
                  <c:v>17.333333333333332</c:v>
                </c:pt>
                <c:pt idx="208">
                  <c:v>17.416666666666668</c:v>
                </c:pt>
                <c:pt idx="209">
                  <c:v>17.5</c:v>
                </c:pt>
                <c:pt idx="210">
                  <c:v>17.583333333333332</c:v>
                </c:pt>
                <c:pt idx="211">
                  <c:v>17.666666666666668</c:v>
                </c:pt>
                <c:pt idx="212">
                  <c:v>17.75</c:v>
                </c:pt>
                <c:pt idx="213">
                  <c:v>17.833333333333332</c:v>
                </c:pt>
                <c:pt idx="214">
                  <c:v>17.916666666666668</c:v>
                </c:pt>
                <c:pt idx="215">
                  <c:v>18</c:v>
                </c:pt>
                <c:pt idx="216">
                  <c:v>18.083333333333332</c:v>
                </c:pt>
                <c:pt idx="217">
                  <c:v>18.166666666666668</c:v>
                </c:pt>
                <c:pt idx="218">
                  <c:v>18.25</c:v>
                </c:pt>
                <c:pt idx="219">
                  <c:v>18.333333333333332</c:v>
                </c:pt>
                <c:pt idx="220">
                  <c:v>18.416666666666668</c:v>
                </c:pt>
                <c:pt idx="221">
                  <c:v>18.5</c:v>
                </c:pt>
                <c:pt idx="222">
                  <c:v>18.583333333333332</c:v>
                </c:pt>
                <c:pt idx="223">
                  <c:v>18.666666666666668</c:v>
                </c:pt>
                <c:pt idx="224">
                  <c:v>18.75</c:v>
                </c:pt>
                <c:pt idx="225">
                  <c:v>18.833333333333332</c:v>
                </c:pt>
                <c:pt idx="226">
                  <c:v>18.916666666666668</c:v>
                </c:pt>
                <c:pt idx="227">
                  <c:v>19</c:v>
                </c:pt>
                <c:pt idx="228">
                  <c:v>19.083333333333332</c:v>
                </c:pt>
                <c:pt idx="229">
                  <c:v>19.166666666666668</c:v>
                </c:pt>
                <c:pt idx="230">
                  <c:v>19.25</c:v>
                </c:pt>
                <c:pt idx="231">
                  <c:v>19.333333333333332</c:v>
                </c:pt>
                <c:pt idx="232">
                  <c:v>19.416666666666668</c:v>
                </c:pt>
                <c:pt idx="233">
                  <c:v>19.5</c:v>
                </c:pt>
                <c:pt idx="234">
                  <c:v>19.583333333333332</c:v>
                </c:pt>
                <c:pt idx="235">
                  <c:v>19.666666666666668</c:v>
                </c:pt>
                <c:pt idx="236">
                  <c:v>19.75</c:v>
                </c:pt>
                <c:pt idx="237">
                  <c:v>19.833333333333332</c:v>
                </c:pt>
                <c:pt idx="238">
                  <c:v>19.916666666666668</c:v>
                </c:pt>
                <c:pt idx="239">
                  <c:v>20</c:v>
                </c:pt>
                <c:pt idx="240">
                  <c:v>20.083333333333332</c:v>
                </c:pt>
                <c:pt idx="241">
                  <c:v>20.166666666666668</c:v>
                </c:pt>
                <c:pt idx="242">
                  <c:v>20.25</c:v>
                </c:pt>
                <c:pt idx="243">
                  <c:v>20.333333333333332</c:v>
                </c:pt>
                <c:pt idx="244">
                  <c:v>20.416666666666668</c:v>
                </c:pt>
                <c:pt idx="245">
                  <c:v>20.5</c:v>
                </c:pt>
                <c:pt idx="246">
                  <c:v>20.583333333333332</c:v>
                </c:pt>
                <c:pt idx="247">
                  <c:v>20.666666666666668</c:v>
                </c:pt>
                <c:pt idx="248">
                  <c:v>20.75</c:v>
                </c:pt>
                <c:pt idx="249">
                  <c:v>20.833333333333332</c:v>
                </c:pt>
                <c:pt idx="250">
                  <c:v>20.916666666666668</c:v>
                </c:pt>
                <c:pt idx="251">
                  <c:v>21</c:v>
                </c:pt>
                <c:pt idx="252">
                  <c:v>21.083333333333332</c:v>
                </c:pt>
                <c:pt idx="253">
                  <c:v>21.166666666666668</c:v>
                </c:pt>
                <c:pt idx="254">
                  <c:v>21.25</c:v>
                </c:pt>
                <c:pt idx="255">
                  <c:v>21.333333333333332</c:v>
                </c:pt>
                <c:pt idx="256">
                  <c:v>21.416666666666668</c:v>
                </c:pt>
                <c:pt idx="257">
                  <c:v>21.5</c:v>
                </c:pt>
                <c:pt idx="258">
                  <c:v>21.583333333333332</c:v>
                </c:pt>
                <c:pt idx="259">
                  <c:v>21.666666666666668</c:v>
                </c:pt>
                <c:pt idx="260">
                  <c:v>21.75</c:v>
                </c:pt>
                <c:pt idx="261">
                  <c:v>21.833333333333332</c:v>
                </c:pt>
                <c:pt idx="262">
                  <c:v>21.916666666666668</c:v>
                </c:pt>
                <c:pt idx="263">
                  <c:v>22</c:v>
                </c:pt>
                <c:pt idx="264">
                  <c:v>22.083333333333332</c:v>
                </c:pt>
                <c:pt idx="265">
                  <c:v>22.166666666666668</c:v>
                </c:pt>
                <c:pt idx="266">
                  <c:v>22.25</c:v>
                </c:pt>
                <c:pt idx="267">
                  <c:v>22.333333333333332</c:v>
                </c:pt>
                <c:pt idx="268">
                  <c:v>22.416666666666668</c:v>
                </c:pt>
                <c:pt idx="269">
                  <c:v>22.5</c:v>
                </c:pt>
                <c:pt idx="270">
                  <c:v>22.583333333333332</c:v>
                </c:pt>
                <c:pt idx="271">
                  <c:v>22.666666666666668</c:v>
                </c:pt>
                <c:pt idx="272">
                  <c:v>22.75</c:v>
                </c:pt>
                <c:pt idx="273">
                  <c:v>22.833333333333332</c:v>
                </c:pt>
                <c:pt idx="274">
                  <c:v>22.916666666666668</c:v>
                </c:pt>
                <c:pt idx="275">
                  <c:v>23</c:v>
                </c:pt>
                <c:pt idx="276">
                  <c:v>23.083333333333332</c:v>
                </c:pt>
                <c:pt idx="277">
                  <c:v>23.166666666666668</c:v>
                </c:pt>
                <c:pt idx="278">
                  <c:v>23.25</c:v>
                </c:pt>
                <c:pt idx="279">
                  <c:v>23.333333333333332</c:v>
                </c:pt>
                <c:pt idx="280">
                  <c:v>23.416666666666668</c:v>
                </c:pt>
                <c:pt idx="281">
                  <c:v>23.5</c:v>
                </c:pt>
                <c:pt idx="282">
                  <c:v>23.583333333333332</c:v>
                </c:pt>
                <c:pt idx="283">
                  <c:v>23.666666666666668</c:v>
                </c:pt>
                <c:pt idx="284">
                  <c:v>23.75</c:v>
                </c:pt>
                <c:pt idx="285">
                  <c:v>23.833333333333332</c:v>
                </c:pt>
                <c:pt idx="286">
                  <c:v>23.916666666666668</c:v>
                </c:pt>
                <c:pt idx="287">
                  <c:v>24</c:v>
                </c:pt>
              </c:numCache>
            </c:numRef>
          </c:xVal>
          <c:yVal>
            <c:numRef>
              <c:f>'12'!$BY$15:$BY$302</c:f>
              <c:numCache>
                <c:formatCode>0.0</c:formatCode>
                <c:ptCount val="288"/>
                <c:pt idx="0">
                  <c:v>-0.90347497486122741</c:v>
                </c:pt>
                <c:pt idx="1">
                  <c:v>7.7584001993337033</c:v>
                </c:pt>
                <c:pt idx="2">
                  <c:v>16.300004075272405</c:v>
                </c:pt>
                <c:pt idx="3">
                  <c:v>24.627788326480001</c:v>
                </c:pt>
                <c:pt idx="4">
                  <c:v>32.650546396054807</c:v>
                </c:pt>
                <c:pt idx="5">
                  <c:v>40.280412398149004</c:v>
                </c:pt>
                <c:pt idx="6">
                  <c:v>47.433823432154007</c:v>
                </c:pt>
                <c:pt idx="7">
                  <c:v>54.032434770248607</c:v>
                </c:pt>
                <c:pt idx="8">
                  <c:v>60.003977895102608</c:v>
                </c:pt>
                <c:pt idx="9">
                  <c:v>65.283051990439091</c:v>
                </c:pt>
                <c:pt idx="10">
                  <c:v>69.811840215986692</c:v>
                </c:pt>
                <c:pt idx="11">
                  <c:v>73.540742922123101</c:v>
                </c:pt>
                <c:pt idx="12">
                  <c:v>76.428920869191302</c:v>
                </c:pt>
                <c:pt idx="13">
                  <c:v>78.444742502107204</c:v>
                </c:pt>
                <c:pt idx="14">
                  <c:v>79.566130381671698</c:v>
                </c:pt>
                <c:pt idx="15">
                  <c:v>79.780802978445394</c:v>
                </c:pt>
                <c:pt idx="16">
                  <c:v>79.086409181037894</c:v>
                </c:pt>
                <c:pt idx="17">
                  <c:v>77.490554045666102</c:v>
                </c:pt>
                <c:pt idx="18">
                  <c:v>75.01071550497339</c:v>
                </c:pt>
                <c:pt idx="19">
                  <c:v>71.674052948318192</c:v>
                </c:pt>
                <c:pt idx="20">
                  <c:v>67.517109769975903</c:v>
                </c:pt>
                <c:pt idx="21">
                  <c:v>62.585413142973302</c:v>
                </c:pt>
                <c:pt idx="22">
                  <c:v>56.932975401860006</c:v>
                </c:pt>
                <c:pt idx="23">
                  <c:v>50.621702495315404</c:v>
                </c:pt>
                <c:pt idx="24">
                  <c:v>43.720715987264406</c:v>
                </c:pt>
                <c:pt idx="25">
                  <c:v>36.305596032000103</c:v>
                </c:pt>
                <c:pt idx="26">
                  <c:v>28.457553614309305</c:v>
                </c:pt>
                <c:pt idx="27">
                  <c:v>20.262541120294301</c:v>
                </c:pt>
                <c:pt idx="28">
                  <c:v>11.810310979989403</c:v>
                </c:pt>
                <c:pt idx="29">
                  <c:v>3.1934326915927223</c:v>
                </c:pt>
                <c:pt idx="30">
                  <c:v>-5.4937210070555977</c:v>
                </c:pt>
                <c:pt idx="31">
                  <c:v>-14.156007716221298</c:v>
                </c:pt>
                <c:pt idx="32">
                  <c:v>-22.698557381420898</c:v>
                </c:pt>
                <c:pt idx="33">
                  <c:v>-31.027811317820294</c:v>
                </c:pt>
                <c:pt idx="34">
                  <c:v>-39.052546872408193</c:v>
                </c:pt>
                <c:pt idx="35">
                  <c:v>-46.684876501763497</c:v>
                </c:pt>
                <c:pt idx="36">
                  <c:v>-53.841210323435597</c:v>
                </c:pt>
                <c:pt idx="37">
                  <c:v>-60.443171598999498</c:v>
                </c:pt>
                <c:pt idx="38">
                  <c:v>-66.418455122343104</c:v>
                </c:pt>
                <c:pt idx="39">
                  <c:v>-71.7016191120467</c:v>
                </c:pt>
                <c:pt idx="40">
                  <c:v>-76.234801934990202</c:v>
                </c:pt>
                <c:pt idx="41">
                  <c:v>-79.968355811570305</c:v>
                </c:pt>
                <c:pt idx="42">
                  <c:v>-82.8613905621405</c:v>
                </c:pt>
                <c:pt idx="43">
                  <c:v>-84.882221439517309</c:v>
                </c:pt>
                <c:pt idx="44">
                  <c:v>-86.008716142857509</c:v>
                </c:pt>
                <c:pt idx="45">
                  <c:v>-86.228537212380601</c:v>
                </c:pt>
                <c:pt idx="46">
                  <c:v>-85.539277150211902</c:v>
                </c:pt>
                <c:pt idx="47">
                  <c:v>-83.948484787490997</c:v>
                </c:pt>
                <c:pt idx="48">
                  <c:v>-81.47358260897191</c:v>
                </c:pt>
                <c:pt idx="49">
                  <c:v>-78.141675940580498</c:v>
                </c:pt>
                <c:pt idx="50">
                  <c:v>-73.989256089725302</c:v>
                </c:pt>
                <c:pt idx="51">
                  <c:v>-69.061800689589901</c:v>
                </c:pt>
                <c:pt idx="52">
                  <c:v>-63.413275624468994</c:v>
                </c:pt>
                <c:pt idx="53">
                  <c:v>-57.105543991102593</c:v>
                </c:pt>
                <c:pt idx="54">
                  <c:v>-50.207688569109798</c:v>
                </c:pt>
                <c:pt idx="55">
                  <c:v>-42.795255220879397</c:v>
                </c:pt>
                <c:pt idx="56">
                  <c:v>-34.949425507263797</c:v>
                </c:pt>
                <c:pt idx="57">
                  <c:v>-26.756127580654095</c:v>
                </c:pt>
                <c:pt idx="58">
                  <c:v>-18.305095093005498</c:v>
                </c:pt>
                <c:pt idx="59">
                  <c:v>-9.688884425728908</c:v>
                </c:pt>
                <c:pt idx="60">
                  <c:v>-1.0018610048246472</c:v>
                </c:pt>
                <c:pt idx="61">
                  <c:v>7.6608341967853022</c:v>
                </c:pt>
                <c:pt idx="62">
                  <c:v>16.204326650775499</c:v>
                </c:pt>
                <c:pt idx="63">
                  <c:v>24.535047346813705</c:v>
                </c:pt>
                <c:pt idx="64">
                  <c:v>32.561757567820806</c:v>
                </c:pt>
                <c:pt idx="65">
                  <c:v>40.196548143671002</c:v>
                </c:pt>
                <c:pt idx="66">
                  <c:v>47.355802239431604</c:v>
                </c:pt>
                <c:pt idx="67">
                  <c:v>53.961111133603502</c:v>
                </c:pt>
                <c:pt idx="68">
                  <c:v>59.940132956688402</c:v>
                </c:pt>
                <c:pt idx="69">
                  <c:v>65.227384985109794</c:v>
                </c:pt>
                <c:pt idx="70">
                  <c:v>69.764960813222103</c:v>
                </c:pt>
                <c:pt idx="71">
                  <c:v>73.5031645488788</c:v>
                </c:pt>
                <c:pt idx="72">
                  <c:v>76.401055086806196</c:v>
                </c:pt>
                <c:pt idx="73">
                  <c:v>78.426894498851098</c:v>
                </c:pt>
                <c:pt idx="74">
                  <c:v>79.558495630298893</c:v>
                </c:pt>
                <c:pt idx="75">
                  <c:v>79.783465095361692</c:v>
                </c:pt>
                <c:pt idx="76">
                  <c:v>79.099339010526393</c:v>
                </c:pt>
                <c:pt idx="77">
                  <c:v>77.513609979203594</c:v>
                </c:pt>
                <c:pt idx="78">
                  <c:v>75.043645032138201</c:v>
                </c:pt>
                <c:pt idx="79">
                  <c:v>71.716495422303993</c:v>
                </c:pt>
                <c:pt idx="80">
                  <c:v>67.568600357424799</c:v>
                </c:pt>
                <c:pt idx="81">
                  <c:v>62.645387914867307</c:v>
                </c:pt>
                <c:pt idx="82">
                  <c:v>57.000777509717004</c:v>
                </c:pt>
                <c:pt idx="83">
                  <c:v>50.696589365045703</c:v>
                </c:pt>
                <c:pt idx="84">
                  <c:v>43.801867451901707</c:v>
                </c:pt>
                <c:pt idx="85">
                  <c:v>36.392123314235405</c:v>
                </c:pt>
                <c:pt idx="86">
                  <c:v>28.548509060450705</c:v>
                </c:pt>
                <c:pt idx="87">
                  <c:v>20.356928579046006</c:v>
                </c:pt>
                <c:pt idx="88">
                  <c:v>11.907096712379703</c:v>
                </c:pt>
                <c:pt idx="89">
                  <c:v>3.2915566925660924</c:v>
                </c:pt>
                <c:pt idx="90">
                  <c:v>-5.3953333993790471</c:v>
                </c:pt>
                <c:pt idx="91">
                  <c:v>-14.058434050762997</c:v>
                </c:pt>
                <c:pt idx="92">
                  <c:v>-22.602866292742398</c:v>
                </c:pt>
                <c:pt idx="93">
                  <c:v>-30.935050822351798</c:v>
                </c:pt>
                <c:pt idx="94">
                  <c:v>-38.963732890490093</c:v>
                </c:pt>
                <c:pt idx="95">
                  <c:v>-46.600981731204499</c:v>
                </c:pt>
                <c:pt idx="96">
                  <c:v>-53.763153586449796</c:v>
                </c:pt>
                <c:pt idx="97">
                  <c:v>-60.371807779192395</c:v>
                </c:pt>
                <c:pt idx="98">
                  <c:v>-66.354565801957193</c:v>
                </c:pt>
                <c:pt idx="99">
                  <c:v>-71.6459040120113</c:v>
                </c:pt>
                <c:pt idx="100">
                  <c:v>-76.187871251521898</c:v>
                </c:pt>
                <c:pt idx="101">
                  <c:v>-79.930723533255005</c:v>
                </c:pt>
                <c:pt idx="102">
                  <c:v>-82.833468840689903</c:v>
                </c:pt>
                <c:pt idx="103">
                  <c:v>-84.864316075850397</c:v>
                </c:pt>
                <c:pt idx="104">
                  <c:v>-86.001023237944196</c:v>
                </c:pt>
                <c:pt idx="105">
                  <c:v>-86.231141019528806</c:v>
                </c:pt>
                <c:pt idx="106">
                  <c:v>-85.552149152318108</c:v>
                </c:pt>
                <c:pt idx="107">
                  <c:v>-83.9714840093622</c:v>
                </c:pt>
                <c:pt idx="108">
                  <c:v>-81.506457161296908</c:v>
                </c:pt>
                <c:pt idx="109">
                  <c:v>-78.184065778642008</c:v>
                </c:pt>
                <c:pt idx="110">
                  <c:v>-74.040696956638001</c:v>
                </c:pt>
                <c:pt idx="111">
                  <c:v>-69.121729200879201</c:v>
                </c:pt>
                <c:pt idx="112">
                  <c:v>-63.481035438302598</c:v>
                </c:pt>
                <c:pt idx="113">
                  <c:v>-57.180392996598393</c:v>
                </c:pt>
                <c:pt idx="114">
                  <c:v>-50.288807013993598</c:v>
                </c:pt>
                <c:pt idx="115">
                  <c:v>-42.881754689477198</c:v>
                </c:pt>
                <c:pt idx="116">
                  <c:v>-35.040358650500799</c:v>
                </c:pt>
                <c:pt idx="117">
                  <c:v>-26.850498491497696</c:v>
                </c:pt>
                <c:pt idx="118">
                  <c:v>-18.401870213717999</c:v>
                </c:pt>
                <c:pt idx="119">
                  <c:v>-9.7870038674746276</c:v>
                </c:pt>
                <c:pt idx="120">
                  <c:v>-1.1002501556568371</c:v>
                </c:pt>
                <c:pt idx="121">
                  <c:v>7.5632529026889035</c:v>
                </c:pt>
                <c:pt idx="122">
                  <c:v>16.108621931525605</c:v>
                </c:pt>
                <c:pt idx="123">
                  <c:v>24.442267368124206</c:v>
                </c:pt>
                <c:pt idx="124">
                  <c:v>32.472918463413201</c:v>
                </c:pt>
                <c:pt idx="125">
                  <c:v>40.112622886497903</c:v>
                </c:pt>
                <c:pt idx="126">
                  <c:v>47.277709985599202</c:v>
                </c:pt>
                <c:pt idx="127">
                  <c:v>53.889707155700101</c:v>
                </c:pt>
                <c:pt idx="128">
                  <c:v>59.876199276771203</c:v>
                </c:pt>
                <c:pt idx="129">
                  <c:v>65.171621809937804</c:v>
                </c:pt>
                <c:pt idx="130">
                  <c:v>69.717978865533894</c:v>
                </c:pt>
                <c:pt idx="131">
                  <c:v>73.4654783787105</c:v>
                </c:pt>
                <c:pt idx="132">
                  <c:v>76.373077436097503</c:v>
                </c:pt>
                <c:pt idx="133">
                  <c:v>78.408931781062293</c:v>
                </c:pt>
                <c:pt idx="134">
                  <c:v>79.550744574547195</c:v>
                </c:pt>
                <c:pt idx="135">
                  <c:v>79.786010591827193</c:v>
                </c:pt>
                <c:pt idx="136">
                  <c:v>79.112153180729194</c:v>
                </c:pt>
                <c:pt idx="137">
                  <c:v>77.53655248133019</c:v>
                </c:pt>
                <c:pt idx="138">
                  <c:v>75.076464598076697</c:v>
                </c:pt>
                <c:pt idx="139">
                  <c:v>71.758832609552101</c:v>
                </c:pt>
                <c:pt idx="140">
                  <c:v>67.619991485733195</c:v>
                </c:pt>
                <c:pt idx="141">
                  <c:v>62.705270144502698</c:v>
                </c:pt>
                <c:pt idx="142">
                  <c:v>57.068495005727208</c:v>
                </c:pt>
                <c:pt idx="143">
                  <c:v>50.771400480017007</c:v>
                </c:pt>
                <c:pt idx="144">
                  <c:v>43.882952848540008</c:v>
                </c:pt>
                <c:pt idx="145">
                  <c:v>36.478594938813707</c:v>
                </c:pt>
                <c:pt idx="146">
                  <c:v>28.639419868844001</c:v>
                </c:pt>
                <c:pt idx="147">
                  <c:v>20.4512829088345</c:v>
                </c:pt>
                <c:pt idx="148">
                  <c:v>12.003861187423302</c:v>
                </c:pt>
                <c:pt idx="149">
                  <c:v>3.3896715406209124</c:v>
                </c:pt>
                <c:pt idx="150">
                  <c:v>-5.2969427399494071</c:v>
                </c:pt>
                <c:pt idx="151">
                  <c:v>-13.960845162302697</c:v>
                </c:pt>
                <c:pt idx="152">
                  <c:v>-22.507147976536494</c:v>
                </c:pt>
                <c:pt idx="153">
                  <c:v>-30.842251393029194</c:v>
                </c:pt>
                <c:pt idx="154">
                  <c:v>-38.874868694796696</c:v>
                </c:pt>
                <c:pt idx="155">
                  <c:v>-46.517026016895393</c:v>
                </c:pt>
                <c:pt idx="156">
                  <c:v>-53.685025843199796</c:v>
                </c:pt>
                <c:pt idx="157">
                  <c:v>-60.300363668272396</c:v>
                </c:pt>
                <c:pt idx="158">
                  <c:v>-66.290587784964998</c:v>
                </c:pt>
                <c:pt idx="159">
                  <c:v>-71.590092781288604</c:v>
                </c:pt>
                <c:pt idx="160">
                  <c:v>-76.140838056115896</c:v>
                </c:pt>
                <c:pt idx="161">
                  <c:v>-79.892983484470705</c:v>
                </c:pt>
                <c:pt idx="162">
                  <c:v>-82.805435270549808</c:v>
                </c:pt>
                <c:pt idx="163">
                  <c:v>-84.846296010249006</c:v>
                </c:pt>
                <c:pt idx="164">
                  <c:v>-85.993214034076402</c:v>
                </c:pt>
                <c:pt idx="165">
                  <c:v>-86.233628204417698</c:v>
                </c:pt>
                <c:pt idx="166">
                  <c:v>-85.564905486116601</c:v>
                </c:pt>
                <c:pt idx="167">
                  <c:v>-83.994369783685897</c:v>
                </c:pt>
                <c:pt idx="168">
                  <c:v>-81.539221729321099</c:v>
                </c:pt>
                <c:pt idx="169">
                  <c:v>-78.226350300206107</c:v>
                </c:pt>
                <c:pt idx="170">
                  <c:v>-74.092038328291807</c:v>
                </c:pt>
                <c:pt idx="171">
                  <c:v>-69.181565127827696</c:v>
                </c:pt>
                <c:pt idx="172">
                  <c:v>-63.548710592704495</c:v>
                </c:pt>
                <c:pt idx="173">
                  <c:v>-57.255166194768897</c:v>
                </c:pt>
                <c:pt idx="174">
                  <c:v>-50.369859333906092</c:v>
                </c:pt>
                <c:pt idx="175">
                  <c:v>-42.968198439663496</c:v>
                </c:pt>
                <c:pt idx="176">
                  <c:v>-35.131247092118997</c:v>
                </c:pt>
                <c:pt idx="177">
                  <c:v>-26.944836207090397</c:v>
                </c:pt>
                <c:pt idx="178">
                  <c:v>-18.498624009104795</c:v>
                </c:pt>
                <c:pt idx="179">
                  <c:v>-9.8851140873764862</c:v>
                </c:pt>
                <c:pt idx="180">
                  <c:v>-1.1986422891255173</c:v>
                </c:pt>
                <c:pt idx="181">
                  <c:v>7.4656564541418025</c:v>
                </c:pt>
                <c:pt idx="182">
                  <c:v>16.012890051984002</c:v>
                </c:pt>
                <c:pt idx="183">
                  <c:v>24.349448520762905</c:v>
                </c:pt>
                <c:pt idx="184">
                  <c:v>32.384029207646904</c:v>
                </c:pt>
                <c:pt idx="185">
                  <c:v>40.028636744541203</c:v>
                </c:pt>
                <c:pt idx="186">
                  <c:v>47.199546780372607</c:v>
                </c:pt>
                <c:pt idx="187">
                  <c:v>53.818222936857701</c:v>
                </c:pt>
                <c:pt idx="188">
                  <c:v>59.812176945175608</c:v>
                </c:pt>
                <c:pt idx="189">
                  <c:v>65.115762543267095</c:v>
                </c:pt>
                <c:pt idx="190">
                  <c:v>69.670894438929594</c:v>
                </c:pt>
                <c:pt idx="191">
                  <c:v>73.4276844645658</c:v>
                </c:pt>
                <c:pt idx="192">
                  <c:v>76.344987956372293</c:v>
                </c:pt>
                <c:pt idx="193">
                  <c:v>78.390854373977504</c:v>
                </c:pt>
                <c:pt idx="194">
                  <c:v>79.542877225306199</c:v>
                </c:pt>
                <c:pt idx="195">
                  <c:v>79.788439464265991</c:v>
                </c:pt>
                <c:pt idx="196">
                  <c:v>79.124851673642993</c:v>
                </c:pt>
                <c:pt idx="197">
                  <c:v>77.559381519812703</c:v>
                </c:pt>
                <c:pt idx="198">
                  <c:v>75.109174156678591</c:v>
                </c:pt>
                <c:pt idx="199">
                  <c:v>71.801064450580597</c:v>
                </c:pt>
                <c:pt idx="200">
                  <c:v>67.671283082699091</c:v>
                </c:pt>
                <c:pt idx="201">
                  <c:v>62.765059747747607</c:v>
                </c:pt>
                <c:pt idx="202">
                  <c:v>57.136127794751005</c:v>
                </c:pt>
                <c:pt idx="203">
                  <c:v>50.846135735123305</c:v>
                </c:pt>
                <c:pt idx="204">
                  <c:v>43.963972063258005</c:v>
                </c:pt>
                <c:pt idx="205">
                  <c:v>36.565010784246006</c:v>
                </c:pt>
                <c:pt idx="206">
                  <c:v>28.730285911763602</c:v>
                </c:pt>
                <c:pt idx="207">
                  <c:v>20.545603977096604</c:v>
                </c:pt>
                <c:pt idx="208">
                  <c:v>12.100604269170102</c:v>
                </c:pt>
                <c:pt idx="209">
                  <c:v>3.4877770979101825</c:v>
                </c:pt>
                <c:pt idx="210">
                  <c:v>-5.1985491670007775</c:v>
                </c:pt>
                <c:pt idx="211">
                  <c:v>-13.863241187948297</c:v>
                </c:pt>
                <c:pt idx="212">
                  <c:v>-22.411402567283297</c:v>
                </c:pt>
                <c:pt idx="213">
                  <c:v>-30.749413160230695</c:v>
                </c:pt>
                <c:pt idx="214">
                  <c:v>-38.785954410178896</c:v>
                </c:pt>
                <c:pt idx="215">
                  <c:v>-46.433009476789692</c:v>
                </c:pt>
                <c:pt idx="216">
                  <c:v>-53.606827203450592</c:v>
                </c:pt>
                <c:pt idx="217">
                  <c:v>-60.228839366615496</c:v>
                </c:pt>
                <c:pt idx="218">
                  <c:v>-66.226521161252606</c:v>
                </c:pt>
                <c:pt idx="219">
                  <c:v>-71.534185498290299</c:v>
                </c:pt>
                <c:pt idx="220">
                  <c:v>-76.093702414851407</c:v>
                </c:pt>
                <c:pt idx="221">
                  <c:v>-79.855135718240106</c:v>
                </c:pt>
                <c:pt idx="222">
                  <c:v>-82.777289891105596</c:v>
                </c:pt>
                <c:pt idx="223">
                  <c:v>-84.828161268030399</c:v>
                </c:pt>
                <c:pt idx="224">
                  <c:v>-85.985288542225504</c:v>
                </c:pt>
                <c:pt idx="225">
                  <c:v>-86.235998763552999</c:v>
                </c:pt>
                <c:pt idx="226">
                  <c:v>-85.577546133685601</c:v>
                </c:pt>
                <c:pt idx="227">
                  <c:v>-84.017142078308709</c:v>
                </c:pt>
                <c:pt idx="228">
                  <c:v>-81.571876267012001</c:v>
                </c:pt>
                <c:pt idx="229">
                  <c:v>-78.268529445865497</c:v>
                </c:pt>
                <c:pt idx="230">
                  <c:v>-74.143280132554196</c:v>
                </c:pt>
                <c:pt idx="231">
                  <c:v>-69.2413083863689</c:v>
                </c:pt>
                <c:pt idx="232">
                  <c:v>-63.616300992594795</c:v>
                </c:pt>
                <c:pt idx="233">
                  <c:v>-57.329863480561094</c:v>
                </c:pt>
                <c:pt idx="234">
                  <c:v>-50.450845414972697</c:v>
                </c:pt>
                <c:pt idx="235">
                  <c:v>-43.054586349989293</c:v>
                </c:pt>
                <c:pt idx="236">
                  <c:v>-35.222090704424296</c:v>
                </c:pt>
                <c:pt idx="237">
                  <c:v>-27.0391405948927</c:v>
                </c:pt>
                <c:pt idx="238">
                  <c:v>-18.595356343231799</c:v>
                </c:pt>
                <c:pt idx="239">
                  <c:v>-9.9832149475948064</c:v>
                </c:pt>
                <c:pt idx="240">
                  <c:v>-1.2970372669945973</c:v>
                </c:pt>
                <c:pt idx="241">
                  <c:v>7.3680449882624028</c:v>
                </c:pt>
                <c:pt idx="242">
                  <c:v>15.917131146648702</c:v>
                </c:pt>
                <c:pt idx="243">
                  <c:v>24.256590935135605</c:v>
                </c:pt>
                <c:pt idx="244">
                  <c:v>32.295089925407105</c:v>
                </c:pt>
                <c:pt idx="245">
                  <c:v>39.944589835796705</c:v>
                </c:pt>
                <c:pt idx="246">
                  <c:v>47.121312733567308</c:v>
                </c:pt>
                <c:pt idx="247">
                  <c:v>53.746658577507901</c:v>
                </c:pt>
                <c:pt idx="248">
                  <c:v>59.748066051849207</c:v>
                </c:pt>
                <c:pt idx="249">
                  <c:v>65.059807263578193</c:v>
                </c:pt>
                <c:pt idx="250">
                  <c:v>69.623707599560703</c:v>
                </c:pt>
                <c:pt idx="251">
                  <c:v>73.389782859543104</c:v>
                </c:pt>
                <c:pt idx="252">
                  <c:v>76.316786687095103</c:v>
                </c:pt>
                <c:pt idx="253">
                  <c:v>78.372662302994698</c:v>
                </c:pt>
                <c:pt idx="254">
                  <c:v>79.534893593629192</c:v>
                </c:pt>
                <c:pt idx="255">
                  <c:v>79.790751709265294</c:v>
                </c:pt>
                <c:pt idx="256">
                  <c:v>79.137434471427198</c:v>
                </c:pt>
                <c:pt idx="257">
                  <c:v>77.582097062577304</c:v>
                </c:pt>
                <c:pt idx="258">
                  <c:v>75.141773661988793</c:v>
                </c:pt>
                <c:pt idx="259">
                  <c:v>71.843190886055794</c:v>
                </c:pt>
                <c:pt idx="260">
                  <c:v>67.722475076260295</c:v>
                </c:pt>
                <c:pt idx="261">
                  <c:v>62.824756640600903</c:v>
                </c:pt>
                <c:pt idx="262">
                  <c:v>57.203675781767501</c:v>
                </c:pt>
                <c:pt idx="263">
                  <c:v>50.920795025365301</c:v>
                </c:pt>
                <c:pt idx="264">
                  <c:v>44.044924982227705</c:v>
                </c:pt>
                <c:pt idx="265">
                  <c:v>36.651370729122505</c:v>
                </c:pt>
                <c:pt idx="266">
                  <c:v>28.821107061547103</c:v>
                </c:pt>
                <c:pt idx="267">
                  <c:v>20.639891651315601</c:v>
                </c:pt>
                <c:pt idx="268">
                  <c:v>12.197325821700803</c:v>
                </c:pt>
                <c:pt idx="269">
                  <c:v>3.5858732266005529</c:v>
                </c:pt>
                <c:pt idx="270">
                  <c:v>-5.1001528187713676</c:v>
                </c:pt>
                <c:pt idx="271">
                  <c:v>-13.765622264828897</c:v>
                </c:pt>
                <c:pt idx="272">
                  <c:v>-22.315630199500198</c:v>
                </c:pt>
                <c:pt idx="273">
                  <c:v>-30.656536254389898</c:v>
                </c:pt>
                <c:pt idx="274">
                  <c:v>-38.696990161556094</c:v>
                </c:pt>
                <c:pt idx="275">
                  <c:v>-46.348932228926998</c:v>
                </c:pt>
                <c:pt idx="276">
                  <c:v>-53.528557777067995</c:v>
                </c:pt>
                <c:pt idx="277">
                  <c:v>-60.157234974709297</c:v>
                </c:pt>
                <c:pt idx="278">
                  <c:v>-66.162366020830504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511-4A1B-8AD1-6F81E89C9304}"/>
            </c:ext>
          </c:extLst>
        </c:ser>
        <c:ser>
          <c:idx val="1"/>
          <c:order val="3"/>
          <c:xVal>
            <c:numRef>
              <c:f>'12'!$BD$5:$BD$292</c:f>
              <c:numCache>
                <c:formatCode>0.0</c:formatCode>
                <c:ptCount val="288"/>
                <c:pt idx="0">
                  <c:v>8.3333333333333329E-2</c:v>
                </c:pt>
                <c:pt idx="1">
                  <c:v>0.16666666666666666</c:v>
                </c:pt>
                <c:pt idx="2">
                  <c:v>0.25</c:v>
                </c:pt>
                <c:pt idx="3">
                  <c:v>0.33333333333333331</c:v>
                </c:pt>
                <c:pt idx="4">
                  <c:v>0.41666666666666669</c:v>
                </c:pt>
                <c:pt idx="5">
                  <c:v>0.5</c:v>
                </c:pt>
                <c:pt idx="6">
                  <c:v>0.58333333333333337</c:v>
                </c:pt>
                <c:pt idx="7">
                  <c:v>0.66666666666666663</c:v>
                </c:pt>
                <c:pt idx="8">
                  <c:v>0.75</c:v>
                </c:pt>
                <c:pt idx="9">
                  <c:v>0.83333333333333337</c:v>
                </c:pt>
                <c:pt idx="10">
                  <c:v>0.91666666666666663</c:v>
                </c:pt>
                <c:pt idx="11">
                  <c:v>1</c:v>
                </c:pt>
                <c:pt idx="12">
                  <c:v>1.0833333333333333</c:v>
                </c:pt>
                <c:pt idx="13">
                  <c:v>1.1666666666666667</c:v>
                </c:pt>
                <c:pt idx="14">
                  <c:v>1.25</c:v>
                </c:pt>
                <c:pt idx="15">
                  <c:v>1.3333333333333333</c:v>
                </c:pt>
                <c:pt idx="16">
                  <c:v>1.4166666666666667</c:v>
                </c:pt>
                <c:pt idx="17">
                  <c:v>1.5</c:v>
                </c:pt>
                <c:pt idx="18">
                  <c:v>1.5833333333333333</c:v>
                </c:pt>
                <c:pt idx="19">
                  <c:v>1.6666666666666667</c:v>
                </c:pt>
                <c:pt idx="20">
                  <c:v>1.75</c:v>
                </c:pt>
                <c:pt idx="21">
                  <c:v>1.8333333333333333</c:v>
                </c:pt>
                <c:pt idx="22">
                  <c:v>1.9166666666666667</c:v>
                </c:pt>
                <c:pt idx="23">
                  <c:v>2</c:v>
                </c:pt>
                <c:pt idx="24">
                  <c:v>2.0833333333333335</c:v>
                </c:pt>
                <c:pt idx="25">
                  <c:v>2.1666666666666665</c:v>
                </c:pt>
                <c:pt idx="26">
                  <c:v>2.25</c:v>
                </c:pt>
                <c:pt idx="27">
                  <c:v>2.3333333333333335</c:v>
                </c:pt>
                <c:pt idx="28">
                  <c:v>2.4166666666666665</c:v>
                </c:pt>
                <c:pt idx="29">
                  <c:v>2.5</c:v>
                </c:pt>
                <c:pt idx="30">
                  <c:v>2.5833333333333335</c:v>
                </c:pt>
                <c:pt idx="31">
                  <c:v>2.6666666666666665</c:v>
                </c:pt>
                <c:pt idx="32">
                  <c:v>2.75</c:v>
                </c:pt>
                <c:pt idx="33">
                  <c:v>2.8333333333333335</c:v>
                </c:pt>
                <c:pt idx="34">
                  <c:v>2.9166666666666665</c:v>
                </c:pt>
                <c:pt idx="35">
                  <c:v>3</c:v>
                </c:pt>
                <c:pt idx="36">
                  <c:v>3.0833333333333335</c:v>
                </c:pt>
                <c:pt idx="37">
                  <c:v>3.1666666666666665</c:v>
                </c:pt>
                <c:pt idx="38">
                  <c:v>3.25</c:v>
                </c:pt>
                <c:pt idx="39">
                  <c:v>3.3333333333333335</c:v>
                </c:pt>
                <c:pt idx="40">
                  <c:v>3.4166666666666665</c:v>
                </c:pt>
                <c:pt idx="41">
                  <c:v>3.5</c:v>
                </c:pt>
                <c:pt idx="42">
                  <c:v>3.5833333333333335</c:v>
                </c:pt>
                <c:pt idx="43">
                  <c:v>3.6666666666666665</c:v>
                </c:pt>
                <c:pt idx="44">
                  <c:v>3.75</c:v>
                </c:pt>
                <c:pt idx="45">
                  <c:v>3.8333333333333335</c:v>
                </c:pt>
                <c:pt idx="46">
                  <c:v>3.9166666666666665</c:v>
                </c:pt>
                <c:pt idx="47">
                  <c:v>4</c:v>
                </c:pt>
                <c:pt idx="48">
                  <c:v>4.083333333333333</c:v>
                </c:pt>
                <c:pt idx="49">
                  <c:v>4.166666666666667</c:v>
                </c:pt>
                <c:pt idx="50">
                  <c:v>4.25</c:v>
                </c:pt>
                <c:pt idx="51">
                  <c:v>4.333333333333333</c:v>
                </c:pt>
                <c:pt idx="52">
                  <c:v>4.416666666666667</c:v>
                </c:pt>
                <c:pt idx="53">
                  <c:v>4.5</c:v>
                </c:pt>
                <c:pt idx="54">
                  <c:v>4.583333333333333</c:v>
                </c:pt>
                <c:pt idx="55">
                  <c:v>4.666666666666667</c:v>
                </c:pt>
                <c:pt idx="56">
                  <c:v>4.75</c:v>
                </c:pt>
                <c:pt idx="57">
                  <c:v>4.833333333333333</c:v>
                </c:pt>
                <c:pt idx="58">
                  <c:v>4.916666666666667</c:v>
                </c:pt>
                <c:pt idx="59">
                  <c:v>5</c:v>
                </c:pt>
                <c:pt idx="60">
                  <c:v>5.083333333333333</c:v>
                </c:pt>
                <c:pt idx="61">
                  <c:v>5.166666666666667</c:v>
                </c:pt>
                <c:pt idx="62">
                  <c:v>5.25</c:v>
                </c:pt>
                <c:pt idx="63">
                  <c:v>5.333333333333333</c:v>
                </c:pt>
                <c:pt idx="64">
                  <c:v>5.416666666666667</c:v>
                </c:pt>
                <c:pt idx="65">
                  <c:v>5.5</c:v>
                </c:pt>
                <c:pt idx="66">
                  <c:v>5.583333333333333</c:v>
                </c:pt>
                <c:pt idx="67">
                  <c:v>5.666666666666667</c:v>
                </c:pt>
                <c:pt idx="68">
                  <c:v>5.75</c:v>
                </c:pt>
                <c:pt idx="69">
                  <c:v>5.833333333333333</c:v>
                </c:pt>
                <c:pt idx="70">
                  <c:v>5.916666666666667</c:v>
                </c:pt>
                <c:pt idx="71">
                  <c:v>6</c:v>
                </c:pt>
                <c:pt idx="72">
                  <c:v>6.083333333333333</c:v>
                </c:pt>
                <c:pt idx="73">
                  <c:v>6.166666666666667</c:v>
                </c:pt>
                <c:pt idx="74">
                  <c:v>6.25</c:v>
                </c:pt>
                <c:pt idx="75">
                  <c:v>6.333333333333333</c:v>
                </c:pt>
                <c:pt idx="76">
                  <c:v>6.416666666666667</c:v>
                </c:pt>
                <c:pt idx="77">
                  <c:v>6.5</c:v>
                </c:pt>
                <c:pt idx="78">
                  <c:v>6.583333333333333</c:v>
                </c:pt>
                <c:pt idx="79">
                  <c:v>6.666666666666667</c:v>
                </c:pt>
                <c:pt idx="80">
                  <c:v>6.75</c:v>
                </c:pt>
                <c:pt idx="81">
                  <c:v>6.833333333333333</c:v>
                </c:pt>
                <c:pt idx="82">
                  <c:v>6.916666666666667</c:v>
                </c:pt>
                <c:pt idx="83">
                  <c:v>7</c:v>
                </c:pt>
                <c:pt idx="84">
                  <c:v>7.083333333333333</c:v>
                </c:pt>
                <c:pt idx="85">
                  <c:v>7.166666666666667</c:v>
                </c:pt>
                <c:pt idx="86">
                  <c:v>7.25</c:v>
                </c:pt>
                <c:pt idx="87">
                  <c:v>7.333333333333333</c:v>
                </c:pt>
                <c:pt idx="88">
                  <c:v>7.416666666666667</c:v>
                </c:pt>
                <c:pt idx="89">
                  <c:v>7.5</c:v>
                </c:pt>
                <c:pt idx="90">
                  <c:v>7.583333333333333</c:v>
                </c:pt>
                <c:pt idx="91">
                  <c:v>7.666666666666667</c:v>
                </c:pt>
                <c:pt idx="92">
                  <c:v>7.75</c:v>
                </c:pt>
                <c:pt idx="93">
                  <c:v>7.833333333333333</c:v>
                </c:pt>
                <c:pt idx="94">
                  <c:v>7.916666666666667</c:v>
                </c:pt>
                <c:pt idx="95">
                  <c:v>8</c:v>
                </c:pt>
                <c:pt idx="96">
                  <c:v>8.0833333333333339</c:v>
                </c:pt>
                <c:pt idx="97">
                  <c:v>8.1666666666666661</c:v>
                </c:pt>
                <c:pt idx="98">
                  <c:v>8.25</c:v>
                </c:pt>
                <c:pt idx="99">
                  <c:v>8.3333333333333339</c:v>
                </c:pt>
                <c:pt idx="100">
                  <c:v>8.4166666666666661</c:v>
                </c:pt>
                <c:pt idx="101">
                  <c:v>8.5</c:v>
                </c:pt>
                <c:pt idx="102">
                  <c:v>8.5833333333333339</c:v>
                </c:pt>
                <c:pt idx="103">
                  <c:v>8.6666666666666661</c:v>
                </c:pt>
                <c:pt idx="104">
                  <c:v>8.75</c:v>
                </c:pt>
                <c:pt idx="105">
                  <c:v>8.8333333333333339</c:v>
                </c:pt>
                <c:pt idx="106">
                  <c:v>8.9166666666666661</c:v>
                </c:pt>
                <c:pt idx="107">
                  <c:v>9</c:v>
                </c:pt>
                <c:pt idx="108">
                  <c:v>9.0833333333333339</c:v>
                </c:pt>
                <c:pt idx="109">
                  <c:v>9.1666666666666661</c:v>
                </c:pt>
                <c:pt idx="110">
                  <c:v>9.25</c:v>
                </c:pt>
                <c:pt idx="111">
                  <c:v>9.3333333333333339</c:v>
                </c:pt>
                <c:pt idx="112">
                  <c:v>9.4166666666666661</c:v>
                </c:pt>
                <c:pt idx="113">
                  <c:v>9.5</c:v>
                </c:pt>
                <c:pt idx="114">
                  <c:v>9.5833333333333339</c:v>
                </c:pt>
                <c:pt idx="115">
                  <c:v>9.6666666666666661</c:v>
                </c:pt>
                <c:pt idx="116">
                  <c:v>9.75</c:v>
                </c:pt>
                <c:pt idx="117">
                  <c:v>9.8333333333333339</c:v>
                </c:pt>
                <c:pt idx="118">
                  <c:v>9.9166666666666661</c:v>
                </c:pt>
                <c:pt idx="119">
                  <c:v>10</c:v>
                </c:pt>
                <c:pt idx="120">
                  <c:v>10.083333333333334</c:v>
                </c:pt>
                <c:pt idx="121">
                  <c:v>10.166666666666666</c:v>
                </c:pt>
                <c:pt idx="122">
                  <c:v>10.25</c:v>
                </c:pt>
                <c:pt idx="123">
                  <c:v>10.333333333333334</c:v>
                </c:pt>
                <c:pt idx="124">
                  <c:v>10.416666666666666</c:v>
                </c:pt>
                <c:pt idx="125">
                  <c:v>10.5</c:v>
                </c:pt>
                <c:pt idx="126">
                  <c:v>10.583333333333334</c:v>
                </c:pt>
                <c:pt idx="127">
                  <c:v>10.666666666666666</c:v>
                </c:pt>
                <c:pt idx="128">
                  <c:v>10.75</c:v>
                </c:pt>
                <c:pt idx="129">
                  <c:v>10.833333333333334</c:v>
                </c:pt>
                <c:pt idx="130">
                  <c:v>10.916666666666666</c:v>
                </c:pt>
                <c:pt idx="131">
                  <c:v>11</c:v>
                </c:pt>
                <c:pt idx="132">
                  <c:v>11.083333333333334</c:v>
                </c:pt>
                <c:pt idx="133">
                  <c:v>11.166666666666666</c:v>
                </c:pt>
                <c:pt idx="134">
                  <c:v>11.25</c:v>
                </c:pt>
                <c:pt idx="135">
                  <c:v>11.333333333333334</c:v>
                </c:pt>
                <c:pt idx="136">
                  <c:v>11.416666666666666</c:v>
                </c:pt>
                <c:pt idx="137">
                  <c:v>11.5</c:v>
                </c:pt>
                <c:pt idx="138">
                  <c:v>11.583333333333334</c:v>
                </c:pt>
                <c:pt idx="139">
                  <c:v>11.666666666666666</c:v>
                </c:pt>
                <c:pt idx="140">
                  <c:v>11.75</c:v>
                </c:pt>
                <c:pt idx="141">
                  <c:v>11.833333333333334</c:v>
                </c:pt>
                <c:pt idx="142">
                  <c:v>11.916666666666666</c:v>
                </c:pt>
                <c:pt idx="143">
                  <c:v>12</c:v>
                </c:pt>
                <c:pt idx="144">
                  <c:v>12.083333333333334</c:v>
                </c:pt>
                <c:pt idx="145">
                  <c:v>12.166666666666666</c:v>
                </c:pt>
                <c:pt idx="146">
                  <c:v>12.25</c:v>
                </c:pt>
                <c:pt idx="147">
                  <c:v>12.333333333333334</c:v>
                </c:pt>
                <c:pt idx="148">
                  <c:v>12.416666666666666</c:v>
                </c:pt>
                <c:pt idx="149">
                  <c:v>12.5</c:v>
                </c:pt>
                <c:pt idx="150">
                  <c:v>12.583333333333334</c:v>
                </c:pt>
                <c:pt idx="151">
                  <c:v>12.666666666666666</c:v>
                </c:pt>
                <c:pt idx="152">
                  <c:v>12.75</c:v>
                </c:pt>
                <c:pt idx="153">
                  <c:v>12.833333333333334</c:v>
                </c:pt>
                <c:pt idx="154">
                  <c:v>12.916666666666666</c:v>
                </c:pt>
                <c:pt idx="155">
                  <c:v>13</c:v>
                </c:pt>
                <c:pt idx="156">
                  <c:v>13.083333333333334</c:v>
                </c:pt>
                <c:pt idx="157">
                  <c:v>13.166666666666666</c:v>
                </c:pt>
                <c:pt idx="158">
                  <c:v>13.25</c:v>
                </c:pt>
                <c:pt idx="159">
                  <c:v>13.333333333333334</c:v>
                </c:pt>
                <c:pt idx="160">
                  <c:v>13.416666666666666</c:v>
                </c:pt>
                <c:pt idx="161">
                  <c:v>13.5</c:v>
                </c:pt>
                <c:pt idx="162">
                  <c:v>13.583333333333334</c:v>
                </c:pt>
                <c:pt idx="163">
                  <c:v>13.666666666666666</c:v>
                </c:pt>
                <c:pt idx="164">
                  <c:v>13.75</c:v>
                </c:pt>
                <c:pt idx="165">
                  <c:v>13.833333333333334</c:v>
                </c:pt>
                <c:pt idx="166">
                  <c:v>13.916666666666666</c:v>
                </c:pt>
                <c:pt idx="167">
                  <c:v>14</c:v>
                </c:pt>
                <c:pt idx="168">
                  <c:v>14.083333333333334</c:v>
                </c:pt>
                <c:pt idx="169">
                  <c:v>14.166666666666666</c:v>
                </c:pt>
                <c:pt idx="170">
                  <c:v>14.25</c:v>
                </c:pt>
                <c:pt idx="171">
                  <c:v>14.333333333333334</c:v>
                </c:pt>
                <c:pt idx="172">
                  <c:v>14.416666666666666</c:v>
                </c:pt>
                <c:pt idx="173">
                  <c:v>14.5</c:v>
                </c:pt>
                <c:pt idx="174">
                  <c:v>14.583333333333334</c:v>
                </c:pt>
                <c:pt idx="175">
                  <c:v>14.666666666666666</c:v>
                </c:pt>
                <c:pt idx="176">
                  <c:v>14.75</c:v>
                </c:pt>
                <c:pt idx="177">
                  <c:v>14.833333333333334</c:v>
                </c:pt>
                <c:pt idx="178">
                  <c:v>14.916666666666666</c:v>
                </c:pt>
                <c:pt idx="179">
                  <c:v>15</c:v>
                </c:pt>
                <c:pt idx="180">
                  <c:v>15.083333333333334</c:v>
                </c:pt>
                <c:pt idx="181">
                  <c:v>15.166666666666666</c:v>
                </c:pt>
                <c:pt idx="182">
                  <c:v>15.25</c:v>
                </c:pt>
                <c:pt idx="183">
                  <c:v>15.333333333333334</c:v>
                </c:pt>
                <c:pt idx="184">
                  <c:v>15.416666666666666</c:v>
                </c:pt>
                <c:pt idx="185">
                  <c:v>15.5</c:v>
                </c:pt>
                <c:pt idx="186">
                  <c:v>15.583333333333334</c:v>
                </c:pt>
                <c:pt idx="187">
                  <c:v>15.666666666666666</c:v>
                </c:pt>
                <c:pt idx="188">
                  <c:v>15.75</c:v>
                </c:pt>
                <c:pt idx="189">
                  <c:v>15.833333333333334</c:v>
                </c:pt>
                <c:pt idx="190">
                  <c:v>15.916666666666666</c:v>
                </c:pt>
                <c:pt idx="191">
                  <c:v>16</c:v>
                </c:pt>
                <c:pt idx="192">
                  <c:v>16.083333333333332</c:v>
                </c:pt>
                <c:pt idx="193">
                  <c:v>16.166666666666668</c:v>
                </c:pt>
                <c:pt idx="194">
                  <c:v>16.25</c:v>
                </c:pt>
                <c:pt idx="195">
                  <c:v>16.333333333333332</c:v>
                </c:pt>
                <c:pt idx="196">
                  <c:v>16.416666666666668</c:v>
                </c:pt>
                <c:pt idx="197">
                  <c:v>16.5</c:v>
                </c:pt>
                <c:pt idx="198">
                  <c:v>16.583333333333332</c:v>
                </c:pt>
                <c:pt idx="199">
                  <c:v>16.666666666666668</c:v>
                </c:pt>
                <c:pt idx="200">
                  <c:v>16.75</c:v>
                </c:pt>
                <c:pt idx="201">
                  <c:v>16.833333333333332</c:v>
                </c:pt>
                <c:pt idx="202">
                  <c:v>16.916666666666668</c:v>
                </c:pt>
                <c:pt idx="203">
                  <c:v>17</c:v>
                </c:pt>
                <c:pt idx="204">
                  <c:v>17.083333333333332</c:v>
                </c:pt>
                <c:pt idx="205">
                  <c:v>17.166666666666668</c:v>
                </c:pt>
                <c:pt idx="206">
                  <c:v>17.25</c:v>
                </c:pt>
                <c:pt idx="207">
                  <c:v>17.333333333333332</c:v>
                </c:pt>
                <c:pt idx="208">
                  <c:v>17.416666666666668</c:v>
                </c:pt>
                <c:pt idx="209">
                  <c:v>17.5</c:v>
                </c:pt>
                <c:pt idx="210">
                  <c:v>17.583333333333332</c:v>
                </c:pt>
                <c:pt idx="211">
                  <c:v>17.666666666666668</c:v>
                </c:pt>
                <c:pt idx="212">
                  <c:v>17.75</c:v>
                </c:pt>
                <c:pt idx="213">
                  <c:v>17.833333333333332</c:v>
                </c:pt>
                <c:pt idx="214">
                  <c:v>17.916666666666668</c:v>
                </c:pt>
                <c:pt idx="215">
                  <c:v>18</c:v>
                </c:pt>
                <c:pt idx="216">
                  <c:v>18.083333333333332</c:v>
                </c:pt>
                <c:pt idx="217">
                  <c:v>18.166666666666668</c:v>
                </c:pt>
                <c:pt idx="218">
                  <c:v>18.25</c:v>
                </c:pt>
                <c:pt idx="219">
                  <c:v>18.333333333333332</c:v>
                </c:pt>
                <c:pt idx="220">
                  <c:v>18.416666666666668</c:v>
                </c:pt>
                <c:pt idx="221">
                  <c:v>18.5</c:v>
                </c:pt>
                <c:pt idx="222">
                  <c:v>18.583333333333332</c:v>
                </c:pt>
                <c:pt idx="223">
                  <c:v>18.666666666666668</c:v>
                </c:pt>
                <c:pt idx="224">
                  <c:v>18.75</c:v>
                </c:pt>
                <c:pt idx="225">
                  <c:v>18.833333333333332</c:v>
                </c:pt>
                <c:pt idx="226">
                  <c:v>18.916666666666668</c:v>
                </c:pt>
                <c:pt idx="227">
                  <c:v>19</c:v>
                </c:pt>
                <c:pt idx="228">
                  <c:v>19.083333333333332</c:v>
                </c:pt>
                <c:pt idx="229">
                  <c:v>19.166666666666668</c:v>
                </c:pt>
                <c:pt idx="230">
                  <c:v>19.25</c:v>
                </c:pt>
                <c:pt idx="231">
                  <c:v>19.333333333333332</c:v>
                </c:pt>
                <c:pt idx="232">
                  <c:v>19.416666666666668</c:v>
                </c:pt>
                <c:pt idx="233">
                  <c:v>19.5</c:v>
                </c:pt>
                <c:pt idx="234">
                  <c:v>19.583333333333332</c:v>
                </c:pt>
                <c:pt idx="235">
                  <c:v>19.666666666666668</c:v>
                </c:pt>
                <c:pt idx="236">
                  <c:v>19.75</c:v>
                </c:pt>
                <c:pt idx="237">
                  <c:v>19.833333333333332</c:v>
                </c:pt>
                <c:pt idx="238">
                  <c:v>19.916666666666668</c:v>
                </c:pt>
                <c:pt idx="239">
                  <c:v>20</c:v>
                </c:pt>
                <c:pt idx="240">
                  <c:v>20.083333333333332</c:v>
                </c:pt>
                <c:pt idx="241">
                  <c:v>20.166666666666668</c:v>
                </c:pt>
                <c:pt idx="242">
                  <c:v>20.25</c:v>
                </c:pt>
                <c:pt idx="243">
                  <c:v>20.333333333333332</c:v>
                </c:pt>
                <c:pt idx="244">
                  <c:v>20.416666666666668</c:v>
                </c:pt>
                <c:pt idx="245">
                  <c:v>20.5</c:v>
                </c:pt>
                <c:pt idx="246">
                  <c:v>20.583333333333332</c:v>
                </c:pt>
                <c:pt idx="247">
                  <c:v>20.666666666666668</c:v>
                </c:pt>
                <c:pt idx="248">
                  <c:v>20.75</c:v>
                </c:pt>
                <c:pt idx="249">
                  <c:v>20.833333333333332</c:v>
                </c:pt>
                <c:pt idx="250">
                  <c:v>20.916666666666668</c:v>
                </c:pt>
                <c:pt idx="251">
                  <c:v>21</c:v>
                </c:pt>
                <c:pt idx="252">
                  <c:v>21.083333333333332</c:v>
                </c:pt>
                <c:pt idx="253">
                  <c:v>21.166666666666668</c:v>
                </c:pt>
                <c:pt idx="254">
                  <c:v>21.25</c:v>
                </c:pt>
                <c:pt idx="255">
                  <c:v>21.333333333333332</c:v>
                </c:pt>
                <c:pt idx="256">
                  <c:v>21.416666666666668</c:v>
                </c:pt>
                <c:pt idx="257">
                  <c:v>21.5</c:v>
                </c:pt>
                <c:pt idx="258">
                  <c:v>21.583333333333332</c:v>
                </c:pt>
                <c:pt idx="259">
                  <c:v>21.666666666666668</c:v>
                </c:pt>
                <c:pt idx="260">
                  <c:v>21.75</c:v>
                </c:pt>
                <c:pt idx="261">
                  <c:v>21.833333333333332</c:v>
                </c:pt>
                <c:pt idx="262">
                  <c:v>21.916666666666668</c:v>
                </c:pt>
                <c:pt idx="263">
                  <c:v>22</c:v>
                </c:pt>
                <c:pt idx="264">
                  <c:v>22.083333333333332</c:v>
                </c:pt>
                <c:pt idx="265">
                  <c:v>22.166666666666668</c:v>
                </c:pt>
                <c:pt idx="266">
                  <c:v>22.25</c:v>
                </c:pt>
                <c:pt idx="267">
                  <c:v>22.333333333333332</c:v>
                </c:pt>
                <c:pt idx="268">
                  <c:v>22.416666666666668</c:v>
                </c:pt>
                <c:pt idx="269">
                  <c:v>22.5</c:v>
                </c:pt>
                <c:pt idx="270">
                  <c:v>22.583333333333332</c:v>
                </c:pt>
                <c:pt idx="271">
                  <c:v>22.666666666666668</c:v>
                </c:pt>
                <c:pt idx="272">
                  <c:v>22.75</c:v>
                </c:pt>
                <c:pt idx="273">
                  <c:v>22.833333333333332</c:v>
                </c:pt>
                <c:pt idx="274">
                  <c:v>22.916666666666668</c:v>
                </c:pt>
                <c:pt idx="275">
                  <c:v>23</c:v>
                </c:pt>
                <c:pt idx="276">
                  <c:v>23.083333333333332</c:v>
                </c:pt>
                <c:pt idx="277">
                  <c:v>23.166666666666668</c:v>
                </c:pt>
                <c:pt idx="278">
                  <c:v>23.25</c:v>
                </c:pt>
                <c:pt idx="279">
                  <c:v>23.333333333333332</c:v>
                </c:pt>
                <c:pt idx="280">
                  <c:v>23.416666666666668</c:v>
                </c:pt>
                <c:pt idx="281">
                  <c:v>23.5</c:v>
                </c:pt>
                <c:pt idx="282">
                  <c:v>23.583333333333332</c:v>
                </c:pt>
                <c:pt idx="283">
                  <c:v>23.666666666666668</c:v>
                </c:pt>
                <c:pt idx="284">
                  <c:v>23.75</c:v>
                </c:pt>
                <c:pt idx="285">
                  <c:v>23.833333333333332</c:v>
                </c:pt>
                <c:pt idx="286">
                  <c:v>23.916666666666668</c:v>
                </c:pt>
                <c:pt idx="287">
                  <c:v>24</c:v>
                </c:pt>
              </c:numCache>
            </c:numRef>
          </c:xVal>
          <c:yVal>
            <c:numRef>
              <c:f>'12'!$BX$15:$BX$302</c:f>
              <c:numCache>
                <c:formatCode>0.0</c:formatCode>
                <c:ptCount val="288"/>
                <c:pt idx="0">
                  <c:v>-8.5893752218388322</c:v>
                </c:pt>
                <c:pt idx="1">
                  <c:v>4.2520446264099574</c:v>
                </c:pt>
                <c:pt idx="2">
                  <c:v>16.995222467696568</c:v>
                </c:pt>
                <c:pt idx="3">
                  <c:v>29.500594002583068</c:v>
                </c:pt>
                <c:pt idx="4">
                  <c:v>41.631199405253966</c:v>
                </c:pt>
                <c:pt idx="5">
                  <c:v>53.254183318445364</c:v>
                </c:pt>
                <c:pt idx="6">
                  <c:v>64.242249895906866</c:v>
                </c:pt>
                <c:pt idx="7">
                  <c:v>74.475056956656658</c:v>
                </c:pt>
                <c:pt idx="8">
                  <c:v>83.840533982139164</c:v>
                </c:pt>
                <c:pt idx="9">
                  <c:v>92.23610952147736</c:v>
                </c:pt>
                <c:pt idx="10">
                  <c:v>99.569834562178258</c:v>
                </c:pt>
                <c:pt idx="11">
                  <c:v>105.76138956304726</c:v>
                </c:pt>
                <c:pt idx="12">
                  <c:v>110.74296412020526</c:v>
                </c:pt>
                <c:pt idx="13">
                  <c:v>114.45999963203526</c:v>
                </c:pt>
                <c:pt idx="14">
                  <c:v>116.87178682933727</c:v>
                </c:pt>
                <c:pt idx="15">
                  <c:v>117.95191162649226</c:v>
                </c:pt>
                <c:pt idx="16">
                  <c:v>117.68854441062626</c:v>
                </c:pt>
                <c:pt idx="17">
                  <c:v>116.08456960048126</c:v>
                </c:pt>
                <c:pt idx="18">
                  <c:v>113.15755405602526</c:v>
                </c:pt>
                <c:pt idx="19">
                  <c:v>108.93955468480327</c:v>
                </c:pt>
                <c:pt idx="20">
                  <c:v>103.47676735213527</c:v>
                </c:pt>
                <c:pt idx="21">
                  <c:v>96.829020940310258</c:v>
                </c:pt>
                <c:pt idx="22">
                  <c:v>89.069122097901968</c:v>
                </c:pt>
                <c:pt idx="23">
                  <c:v>80.282057855550363</c:v>
                </c:pt>
                <c:pt idx="24">
                  <c:v>70.56406484122806</c:v>
                </c:pt>
                <c:pt idx="25">
                  <c:v>60.021575289020163</c:v>
                </c:pt>
                <c:pt idx="26">
                  <c:v>48.770051384812461</c:v>
                </c:pt>
                <c:pt idx="27">
                  <c:v>36.932720715228463</c:v>
                </c:pt>
                <c:pt idx="28">
                  <c:v>24.639226669279768</c:v>
                </c:pt>
                <c:pt idx="29">
                  <c:v>12.024208573634667</c:v>
                </c:pt>
                <c:pt idx="30">
                  <c:v>-0.77417288801830253</c:v>
                </c:pt>
                <c:pt idx="31">
                  <c:v>-13.615748821790511</c:v>
                </c:pt>
                <c:pt idx="32">
                  <c:v>-26.359877264492432</c:v>
                </c:pt>
                <c:pt idx="33">
                  <c:v>-38.866983505623438</c:v>
                </c:pt>
                <c:pt idx="34">
                  <c:v>-51.000088720726836</c:v>
                </c:pt>
                <c:pt idx="35">
                  <c:v>-62.626310174393737</c:v>
                </c:pt>
                <c:pt idx="36">
                  <c:v>-73.61831656257263</c:v>
                </c:pt>
                <c:pt idx="37">
                  <c:v>-83.85572255516054</c:v>
                </c:pt>
                <c:pt idx="38">
                  <c:v>-93.22640726573384</c:v>
                </c:pt>
                <c:pt idx="39">
                  <c:v>-101.62774220843323</c:v>
                </c:pt>
                <c:pt idx="40">
                  <c:v>-108.96771529332074</c:v>
                </c:pt>
                <c:pt idx="41">
                  <c:v>-115.16593855012573</c:v>
                </c:pt>
                <c:pt idx="42">
                  <c:v>-120.15452854369474</c:v>
                </c:pt>
                <c:pt idx="43">
                  <c:v>-123.87884983879573</c:v>
                </c:pt>
                <c:pt idx="44">
                  <c:v>-126.29811337174874</c:v>
                </c:pt>
                <c:pt idx="45">
                  <c:v>-127.38582317550873</c:v>
                </c:pt>
                <c:pt idx="46">
                  <c:v>-127.13006656560773</c:v>
                </c:pt>
                <c:pt idx="47">
                  <c:v>-125.53364460882274</c:v>
                </c:pt>
                <c:pt idx="48">
                  <c:v>-122.61404144566873</c:v>
                </c:pt>
                <c:pt idx="49">
                  <c:v>-118.40323280270374</c:v>
                </c:pt>
                <c:pt idx="50">
                  <c:v>-112.94733579181474</c:v>
                </c:pt>
                <c:pt idx="51">
                  <c:v>-106.30610383193974</c:v>
                </c:pt>
                <c:pt idx="52">
                  <c:v>-98.552272224854036</c:v>
                </c:pt>
                <c:pt idx="53">
                  <c:v>-89.770761552353534</c:v>
                </c:pt>
                <c:pt idx="54">
                  <c:v>-80.057747619271439</c:v>
                </c:pt>
                <c:pt idx="55">
                  <c:v>-69.519608128397536</c:v>
                </c:pt>
                <c:pt idx="56">
                  <c:v>-58.271757623399438</c:v>
                </c:pt>
                <c:pt idx="57">
                  <c:v>-46.437383459539937</c:v>
                </c:pt>
                <c:pt idx="58">
                  <c:v>-34.146096645944034</c:v>
                </c:pt>
                <c:pt idx="59">
                  <c:v>-21.532512335495433</c:v>
                </c:pt>
                <c:pt idx="60">
                  <c:v>-8.7347755089529429</c:v>
                </c:pt>
                <c:pt idx="61">
                  <c:v>4.1069519998902271</c:v>
                </c:pt>
                <c:pt idx="62">
                  <c:v>16.852026567781568</c:v>
                </c:pt>
                <c:pt idx="63">
                  <c:v>29.360863122182668</c:v>
                </c:pt>
                <c:pt idx="64">
                  <c:v>41.496463888107762</c:v>
                </c:pt>
                <c:pt idx="65">
                  <c:v>53.125918798676466</c:v>
                </c:pt>
                <c:pt idx="66">
                  <c:v>64.121861136759463</c:v>
                </c:pt>
                <c:pt idx="67">
                  <c:v>74.363862465416659</c:v>
                </c:pt>
                <c:pt idx="68">
                  <c:v>83.739751569737564</c:v>
                </c:pt>
                <c:pt idx="69">
                  <c:v>92.14684296492797</c:v>
                </c:pt>
                <c:pt idx="70">
                  <c:v>99.493061515923259</c:v>
                </c:pt>
                <c:pt idx="71">
                  <c:v>105.69795085160926</c:v>
                </c:pt>
                <c:pt idx="72">
                  <c:v>110.69355452940727</c:v>
                </c:pt>
                <c:pt idx="73">
                  <c:v>114.42516029965526</c:v>
                </c:pt>
                <c:pt idx="74">
                  <c:v>116.85189931852027</c:v>
                </c:pt>
                <c:pt idx="75">
                  <c:v>117.94719374684126</c:v>
                </c:pt>
                <c:pt idx="76">
                  <c:v>117.69904783273526</c:v>
                </c:pt>
                <c:pt idx="77">
                  <c:v>116.11017929003427</c:v>
                </c:pt>
                <c:pt idx="78">
                  <c:v>113.19798953366127</c:v>
                </c:pt>
                <c:pt idx="79">
                  <c:v>108.99437309794827</c:v>
                </c:pt>
                <c:pt idx="80">
                  <c:v>103.54536832515926</c:v>
                </c:pt>
                <c:pt idx="81">
                  <c:v>96.910653149887267</c:v>
                </c:pt>
                <c:pt idx="82">
                  <c:v>89.162891501567771</c:v>
                </c:pt>
                <c:pt idx="83">
                  <c:v>80.386937483321162</c:v>
                </c:pt>
                <c:pt idx="84">
                  <c:v>70.678906043061062</c:v>
                </c:pt>
                <c:pt idx="85">
                  <c:v>60.145120314919168</c:v>
                </c:pt>
                <c:pt idx="86">
                  <c:v>48.900947159806165</c:v>
                </c:pt>
                <c:pt idx="87">
                  <c:v>37.069533658356264</c:v>
                </c:pt>
                <c:pt idx="88">
                  <c:v>24.780458394283567</c:v>
                </c:pt>
                <c:pt idx="89">
                  <c:v>12.168312299404668</c:v>
                </c:pt>
                <c:pt idx="90">
                  <c:v>-0.62877539697233242</c:v>
                </c:pt>
                <c:pt idx="91">
                  <c:v>-13.470649970379984</c:v>
                </c:pt>
                <c:pt idx="92">
                  <c:v>-26.216666186903431</c:v>
                </c:pt>
                <c:pt idx="93">
                  <c:v>-38.727228660992338</c:v>
                </c:pt>
                <c:pt idx="94">
                  <c:v>-50.865320715251833</c:v>
                </c:pt>
                <c:pt idx="95">
                  <c:v>-62.498004998012632</c:v>
                </c:pt>
                <c:pt idx="96">
                  <c:v>-73.497879423803838</c:v>
                </c:pt>
                <c:pt idx="97">
                  <c:v>-83.744472491147633</c:v>
                </c:pt>
                <c:pt idx="98">
                  <c:v>-93.125562696045236</c:v>
                </c:pt>
                <c:pt idx="99">
                  <c:v>-101.53840759083424</c:v>
                </c:pt>
                <c:pt idx="100">
                  <c:v>-108.89086902766473</c:v>
                </c:pt>
                <c:pt idx="101">
                  <c:v>-115.10242226283674</c:v>
                </c:pt>
                <c:pt idx="102">
                  <c:v>-120.10503787021673</c:v>
                </c:pt>
                <c:pt idx="103">
                  <c:v>-123.84392680492773</c:v>
                </c:pt>
                <c:pt idx="104">
                  <c:v>-126.27814045734273</c:v>
                </c:pt>
                <c:pt idx="105">
                  <c:v>-127.38101912551373</c:v>
                </c:pt>
                <c:pt idx="106">
                  <c:v>-127.14048399436274</c:v>
                </c:pt>
                <c:pt idx="107">
                  <c:v>-125.55916942381774</c:v>
                </c:pt>
                <c:pt idx="108">
                  <c:v>-122.65439409709573</c:v>
                </c:pt>
                <c:pt idx="109">
                  <c:v>-118.45797134510774</c:v>
                </c:pt>
                <c:pt idx="110">
                  <c:v>-113.01586072431674</c:v>
                </c:pt>
                <c:pt idx="111">
                  <c:v>-106.38766466401573</c:v>
                </c:pt>
                <c:pt idx="112">
                  <c:v>-98.645975695770929</c:v>
                </c:pt>
                <c:pt idx="113">
                  <c:v>-89.875581414228932</c:v>
                </c:pt>
                <c:pt idx="114">
                  <c:v>-80.172535876623229</c:v>
                </c:pt>
                <c:pt idx="115">
                  <c:v>-69.64310761108203</c:v>
                </c:pt>
                <c:pt idx="116">
                  <c:v>-58.402615755238138</c:v>
                </c:pt>
                <c:pt idx="117">
                  <c:v>-46.574167071842936</c:v>
                </c:pt>
                <c:pt idx="118">
                  <c:v>-34.287307673686733</c:v>
                </c:pt>
                <c:pt idx="119">
                  <c:v>-21.676604224246233</c:v>
                </c:pt>
                <c:pt idx="120">
                  <c:v>-8.8801701528614423</c:v>
                </c:pt>
                <c:pt idx="121">
                  <c:v>3.9618469745532368</c:v>
                </c:pt>
                <c:pt idx="122">
                  <c:v>16.708800362819467</c:v>
                </c:pt>
                <c:pt idx="123">
                  <c:v>29.221084362408366</c:v>
                </c:pt>
                <c:pt idx="124">
                  <c:v>41.361663441639664</c:v>
                </c:pt>
                <c:pt idx="125">
                  <c:v>52.997573010748667</c:v>
                </c:pt>
                <c:pt idx="126">
                  <c:v>64.001375660671371</c:v>
                </c:pt>
                <c:pt idx="127">
                  <c:v>74.252556867706161</c:v>
                </c:pt>
                <c:pt idx="128">
                  <c:v>83.638844878182468</c:v>
                </c:pt>
                <c:pt idx="129">
                  <c:v>92.057440317657367</c:v>
                </c:pt>
                <c:pt idx="130">
                  <c:v>99.416142057856263</c:v>
                </c:pt>
                <c:pt idx="131">
                  <c:v>105.63435701078026</c:v>
                </c:pt>
                <c:pt idx="132">
                  <c:v>110.64398279063226</c:v>
                </c:pt>
                <c:pt idx="133">
                  <c:v>114.39015357656626</c:v>
                </c:pt>
                <c:pt idx="134">
                  <c:v>116.83184100754026</c:v>
                </c:pt>
                <c:pt idx="135">
                  <c:v>117.94230352819027</c:v>
                </c:pt>
                <c:pt idx="136">
                  <c:v>117.70937926447826</c:v>
                </c:pt>
                <c:pt idx="137">
                  <c:v>116.13561922150626</c:v>
                </c:pt>
                <c:pt idx="138">
                  <c:v>113.23825934470527</c:v>
                </c:pt>
                <c:pt idx="139">
                  <c:v>109.04903175038527</c:v>
                </c:pt>
                <c:pt idx="140">
                  <c:v>103.61381719306927</c:v>
                </c:pt>
                <c:pt idx="141">
                  <c:v>96.992142575815265</c:v>
                </c:pt>
                <c:pt idx="142">
                  <c:v>89.25652900682347</c:v>
                </c:pt>
                <c:pt idx="143">
                  <c:v>80.49169754248436</c:v>
                </c:pt>
                <c:pt idx="144">
                  <c:v>70.793641315613769</c:v>
                </c:pt>
                <c:pt idx="145">
                  <c:v>60.268574211011369</c:v>
                </c:pt>
                <c:pt idx="146">
                  <c:v>49.031767602527566</c:v>
                </c:pt>
                <c:pt idx="147">
                  <c:v>37.206287891790566</c:v>
                </c:pt>
                <c:pt idx="148">
                  <c:v>24.921648675166367</c:v>
                </c:pt>
                <c:pt idx="149">
                  <c:v>12.312392300525868</c:v>
                </c:pt>
                <c:pt idx="150">
                  <c:v>-0.48338365126965233</c:v>
                </c:pt>
                <c:pt idx="151">
                  <c:v>-13.325538822082912</c:v>
                </c:pt>
                <c:pt idx="152">
                  <c:v>-26.073424904874731</c:v>
                </c:pt>
                <c:pt idx="153">
                  <c:v>-38.587426035170438</c:v>
                </c:pt>
                <c:pt idx="154">
                  <c:v>-50.730487875137335</c:v>
                </c:pt>
                <c:pt idx="155">
                  <c:v>-62.369618643618033</c:v>
                </c:pt>
                <c:pt idx="156">
                  <c:v>-73.377345652715931</c:v>
                </c:pt>
                <c:pt idx="157">
                  <c:v>-83.633111398834131</c:v>
                </c:pt>
                <c:pt idx="158">
                  <c:v>-93.024593918065932</c:v>
                </c:pt>
                <c:pt idx="159">
                  <c:v>-101.44893694529354</c:v>
                </c:pt>
                <c:pt idx="160">
                  <c:v>-108.81387640420374</c:v>
                </c:pt>
                <c:pt idx="161">
                  <c:v>-115.03875089080474</c:v>
                </c:pt>
                <c:pt idx="162">
                  <c:v>-120.05538508355474</c:v>
                </c:pt>
                <c:pt idx="163">
                  <c:v>-123.80883640491373</c:v>
                </c:pt>
                <c:pt idx="164">
                  <c:v>-126.25799675683274</c:v>
                </c:pt>
                <c:pt idx="165">
                  <c:v>-127.37604273992373</c:v>
                </c:pt>
                <c:pt idx="166">
                  <c:v>-127.15072942546374</c:v>
                </c:pt>
                <c:pt idx="167">
                  <c:v>-125.58452446283073</c:v>
                </c:pt>
                <c:pt idx="168">
                  <c:v>-122.69458105361373</c:v>
                </c:pt>
                <c:pt idx="169">
                  <c:v>-118.51255008837873</c:v>
                </c:pt>
                <c:pt idx="170">
                  <c:v>-113.08423350359374</c:v>
                </c:pt>
                <c:pt idx="171">
                  <c:v>-106.46908265517173</c:v>
                </c:pt>
                <c:pt idx="172">
                  <c:v>-98.73954720247643</c:v>
                </c:pt>
                <c:pt idx="173">
                  <c:v>-89.98028163388463</c:v>
                </c:pt>
                <c:pt idx="174">
                  <c:v>-80.287218124077739</c:v>
                </c:pt>
                <c:pt idx="175">
                  <c:v>-69.76651587722003</c:v>
                </c:pt>
                <c:pt idx="176">
                  <c:v>-58.533398462893132</c:v>
                </c:pt>
                <c:pt idx="177">
                  <c:v>-46.710891878375733</c:v>
                </c:pt>
                <c:pt idx="178">
                  <c:v>-34.428477158118135</c:v>
                </c:pt>
                <c:pt idx="179">
                  <c:v>-21.820672287130932</c:v>
                </c:pt>
                <c:pt idx="180">
                  <c:v>-9.0255589492916535</c:v>
                </c:pt>
                <c:pt idx="181">
                  <c:v>3.8167297542648368</c:v>
                </c:pt>
                <c:pt idx="182">
                  <c:v>16.565544054036469</c:v>
                </c:pt>
                <c:pt idx="183">
                  <c:v>29.081257919642471</c:v>
                </c:pt>
                <c:pt idx="184">
                  <c:v>41.226798255237561</c:v>
                </c:pt>
                <c:pt idx="185">
                  <c:v>52.869146134981762</c:v>
                </c:pt>
                <c:pt idx="186">
                  <c:v>63.880793636919165</c:v>
                </c:pt>
                <c:pt idx="187">
                  <c:v>74.141140319904267</c:v>
                </c:pt>
                <c:pt idx="188">
                  <c:v>83.537814049243167</c:v>
                </c:pt>
                <c:pt idx="189">
                  <c:v>91.967901705271672</c:v>
                </c:pt>
                <c:pt idx="190">
                  <c:v>99.339076296044269</c:v>
                </c:pt>
                <c:pt idx="191">
                  <c:v>105.57060812990827</c:v>
                </c:pt>
                <c:pt idx="192">
                  <c:v>110.59424897352326</c:v>
                </c:pt>
                <c:pt idx="193">
                  <c:v>114.35497951195127</c:v>
                </c:pt>
                <c:pt idx="194">
                  <c:v>116.81161192457726</c:v>
                </c:pt>
                <c:pt idx="195">
                  <c:v>117.93724097740926</c:v>
                </c:pt>
                <c:pt idx="196">
                  <c:v>117.71953869133826</c:v>
                </c:pt>
                <c:pt idx="197">
                  <c:v>116.16088935915526</c:v>
                </c:pt>
                <c:pt idx="198">
                  <c:v>113.27836343258026</c:v>
                </c:pt>
                <c:pt idx="199">
                  <c:v>109.10353056532027</c:v>
                </c:pt>
                <c:pt idx="200">
                  <c:v>103.68211385969927</c:v>
                </c:pt>
                <c:pt idx="201">
                  <c:v>97.07348910360227</c:v>
                </c:pt>
                <c:pt idx="202">
                  <c:v>89.35003448211306</c:v>
                </c:pt>
                <c:pt idx="203">
                  <c:v>80.596337885857366</c:v>
                </c:pt>
                <c:pt idx="204">
                  <c:v>70.908270497688861</c:v>
                </c:pt>
                <c:pt idx="205">
                  <c:v>60.391936803849859</c:v>
                </c:pt>
                <c:pt idx="206">
                  <c:v>49.162512529179764</c:v>
                </c:pt>
                <c:pt idx="207">
                  <c:v>37.342983223398562</c:v>
                </c:pt>
                <c:pt idx="208">
                  <c:v>25.062797313562669</c:v>
                </c:pt>
                <c:pt idx="209">
                  <c:v>12.456448374572268</c:v>
                </c:pt>
                <c:pt idx="210">
                  <c:v>-0.33799785517833225</c:v>
                </c:pt>
                <c:pt idx="211">
                  <c:v>-13.180415580773722</c:v>
                </c:pt>
                <c:pt idx="212">
                  <c:v>-25.930153619653833</c:v>
                </c:pt>
                <c:pt idx="213">
                  <c:v>-38.447575824573335</c:v>
                </c:pt>
                <c:pt idx="214">
                  <c:v>-50.595590389817836</c:v>
                </c:pt>
                <c:pt idx="215">
                  <c:v>-62.241151291586938</c:v>
                </c:pt>
                <c:pt idx="216">
                  <c:v>-73.256715418652732</c:v>
                </c:pt>
                <c:pt idx="217">
                  <c:v>-83.521639434677837</c:v>
                </c:pt>
                <c:pt idx="218">
                  <c:v>-92.923501073652233</c:v>
                </c:pt>
                <c:pt idx="219">
                  <c:v>-101.35933039751264</c:v>
                </c:pt>
                <c:pt idx="220">
                  <c:v>-108.73673753110873</c:v>
                </c:pt>
                <c:pt idx="221">
                  <c:v>-114.97492452348374</c:v>
                </c:pt>
                <c:pt idx="222">
                  <c:v>-120.00557025346873</c:v>
                </c:pt>
                <c:pt idx="223">
                  <c:v>-123.77357868805274</c:v>
                </c:pt>
                <c:pt idx="224">
                  <c:v>-126.23768229852274</c:v>
                </c:pt>
                <c:pt idx="225">
                  <c:v>-127.37089402573073</c:v>
                </c:pt>
                <c:pt idx="226">
                  <c:v>-127.16080284451573</c:v>
                </c:pt>
                <c:pt idx="227">
                  <c:v>-125.60970969023974</c:v>
                </c:pt>
                <c:pt idx="228">
                  <c:v>-122.73460225876073</c:v>
                </c:pt>
                <c:pt idx="229">
                  <c:v>-118.56696895583573</c:v>
                </c:pt>
                <c:pt idx="230">
                  <c:v>-113.15245403358773</c:v>
                </c:pt>
                <c:pt idx="231">
                  <c:v>-106.55035769101873</c:v>
                </c:pt>
                <c:pt idx="232">
                  <c:v>-98.83298661350733</c:v>
                </c:pt>
                <c:pt idx="233">
                  <c:v>-90.084862064221042</c:v>
                </c:pt>
                <c:pt idx="234">
                  <c:v>-80.401794200511432</c:v>
                </c:pt>
                <c:pt idx="235">
                  <c:v>-69.889832753429133</c:v>
                </c:pt>
                <c:pt idx="236">
                  <c:v>-58.664105562619632</c:v>
                </c:pt>
                <c:pt idx="237">
                  <c:v>-46.847557687046134</c:v>
                </c:pt>
                <c:pt idx="238">
                  <c:v>-34.569604900902235</c:v>
                </c:pt>
                <c:pt idx="239">
                  <c:v>-21.96471632174093</c:v>
                </c:pt>
                <c:pt idx="240">
                  <c:v>-9.1709416939790813</c:v>
                </c:pt>
                <c:pt idx="241">
                  <c:v>3.671600542907707</c:v>
                </c:pt>
                <c:pt idx="242">
                  <c:v>16.422257842700368</c:v>
                </c:pt>
                <c:pt idx="243">
                  <c:v>28.941383990334767</c:v>
                </c:pt>
                <c:pt idx="244">
                  <c:v>41.091868518381062</c:v>
                </c:pt>
                <c:pt idx="245">
                  <c:v>52.740638351809267</c:v>
                </c:pt>
                <c:pt idx="246">
                  <c:v>63.760115234915062</c:v>
                </c:pt>
                <c:pt idx="247">
                  <c:v>74.02961297854597</c:v>
                </c:pt>
                <c:pt idx="248">
                  <c:v>83.436659224862964</c:v>
                </c:pt>
                <c:pt idx="249">
                  <c:v>91.878227253568966</c:v>
                </c:pt>
                <c:pt idx="250">
                  <c:v>99.261864338761271</c:v>
                </c:pt>
                <c:pt idx="251">
                  <c:v>105.50670429855626</c:v>
                </c:pt>
                <c:pt idx="252">
                  <c:v>110.54435314795626</c:v>
                </c:pt>
                <c:pt idx="253">
                  <c:v>114.31963815522826</c:v>
                </c:pt>
                <c:pt idx="254">
                  <c:v>116.79121209805426</c:v>
                </c:pt>
                <c:pt idx="255">
                  <c:v>117.93200610161126</c:v>
                </c:pt>
                <c:pt idx="256">
                  <c:v>117.72952609904327</c:v>
                </c:pt>
                <c:pt idx="257">
                  <c:v>116.18598966747726</c:v>
                </c:pt>
                <c:pt idx="258">
                  <c:v>113.31830174094327</c:v>
                </c:pt>
                <c:pt idx="259">
                  <c:v>109.15786946618627</c:v>
                </c:pt>
                <c:pt idx="260">
                  <c:v>103.75025822909527</c:v>
                </c:pt>
                <c:pt idx="261">
                  <c:v>97.154692618963267</c:v>
                </c:pt>
                <c:pt idx="262">
                  <c:v>89.443407796065671</c:v>
                </c:pt>
                <c:pt idx="263">
                  <c:v>80.700858366425166</c:v>
                </c:pt>
                <c:pt idx="264">
                  <c:v>71.022793428237662</c:v>
                </c:pt>
                <c:pt idx="265">
                  <c:v>60.515207920115969</c:v>
                </c:pt>
                <c:pt idx="266">
                  <c:v>49.293181756072165</c:v>
                </c:pt>
                <c:pt idx="267">
                  <c:v>37.479619461129268</c:v>
                </c:pt>
                <c:pt idx="268">
                  <c:v>25.203904111164668</c:v>
                </c:pt>
                <c:pt idx="269">
                  <c:v>12.60048031915197</c:v>
                </c:pt>
                <c:pt idx="270">
                  <c:v>-0.19261821295872306</c:v>
                </c:pt>
                <c:pt idx="271">
                  <c:v>-13.035280450344182</c:v>
                </c:pt>
                <c:pt idx="272">
                  <c:v>-25.786852532530133</c:v>
                </c:pt>
                <c:pt idx="273">
                  <c:v>-38.307678225684135</c:v>
                </c:pt>
                <c:pt idx="274">
                  <c:v>-50.460628448817133</c:v>
                </c:pt>
                <c:pt idx="275">
                  <c:v>-62.112603122409936</c:v>
                </c:pt>
                <c:pt idx="276">
                  <c:v>-73.135988891094328</c:v>
                </c:pt>
                <c:pt idx="277">
                  <c:v>-83.41005675529064</c:v>
                </c:pt>
                <c:pt idx="278">
                  <c:v>-92.822284304834938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1511-4A1B-8AD1-6F81E89C93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02288112"/>
        <c:axId val="1202288592"/>
      </c:scatterChart>
      <c:valAx>
        <c:axId val="1202288112"/>
        <c:scaling>
          <c:orientation val="minMax"/>
          <c:max val="2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202288592"/>
        <c:crosses val="autoZero"/>
        <c:crossBetween val="midCat"/>
      </c:valAx>
      <c:valAx>
        <c:axId val="1202288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202288112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yVal>
            <c:numRef>
              <c:f>'12'!$AE$5:$AE$69</c:f>
              <c:numCache>
                <c:formatCode>0</c:formatCode>
                <c:ptCount val="65"/>
                <c:pt idx="0">
                  <c:v>60.655749999999898</c:v>
                </c:pt>
                <c:pt idx="1">
                  <c:v>60.04614453125</c:v>
                </c:pt>
                <c:pt idx="2">
                  <c:v>59.436539062499897</c:v>
                </c:pt>
                <c:pt idx="3">
                  <c:v>58.826933593749899</c:v>
                </c:pt>
                <c:pt idx="4">
                  <c:v>58.217328124999902</c:v>
                </c:pt>
                <c:pt idx="5">
                  <c:v>57.607722656249898</c:v>
                </c:pt>
                <c:pt idx="6">
                  <c:v>56.9981171875</c:v>
                </c:pt>
                <c:pt idx="7">
                  <c:v>56.388511718749903</c:v>
                </c:pt>
                <c:pt idx="8">
                  <c:v>55.778906249999899</c:v>
                </c:pt>
                <c:pt idx="9">
                  <c:v>55.169300781250001</c:v>
                </c:pt>
                <c:pt idx="10">
                  <c:v>54.559695312499898</c:v>
                </c:pt>
                <c:pt idx="11">
                  <c:v>53.9500898437499</c:v>
                </c:pt>
                <c:pt idx="12">
                  <c:v>53.340484374999903</c:v>
                </c:pt>
                <c:pt idx="13">
                  <c:v>52.730878906249899</c:v>
                </c:pt>
                <c:pt idx="14">
                  <c:v>52.121273437499902</c:v>
                </c:pt>
                <c:pt idx="15">
                  <c:v>51.511667968749897</c:v>
                </c:pt>
                <c:pt idx="16">
                  <c:v>50.9020624999999</c:v>
                </c:pt>
                <c:pt idx="17">
                  <c:v>50.292457031249903</c:v>
                </c:pt>
                <c:pt idx="18">
                  <c:v>49.682851562499899</c:v>
                </c:pt>
                <c:pt idx="19">
                  <c:v>49.073246093750001</c:v>
                </c:pt>
                <c:pt idx="20">
                  <c:v>48.463640624999897</c:v>
                </c:pt>
                <c:pt idx="21">
                  <c:v>47.8540351562499</c:v>
                </c:pt>
                <c:pt idx="22">
                  <c:v>47.244429687500002</c:v>
                </c:pt>
                <c:pt idx="23">
                  <c:v>46.634824218749898</c:v>
                </c:pt>
                <c:pt idx="24">
                  <c:v>46.025218749999901</c:v>
                </c:pt>
                <c:pt idx="25">
                  <c:v>45.415613281249897</c:v>
                </c:pt>
                <c:pt idx="26">
                  <c:v>44.8060078124999</c:v>
                </c:pt>
                <c:pt idx="27">
                  <c:v>44.196402343749902</c:v>
                </c:pt>
                <c:pt idx="28">
                  <c:v>43.586796874999898</c:v>
                </c:pt>
                <c:pt idx="29">
                  <c:v>42.97719140625</c:v>
                </c:pt>
                <c:pt idx="30">
                  <c:v>42.367585937499904</c:v>
                </c:pt>
                <c:pt idx="31">
                  <c:v>41.757980468749899</c:v>
                </c:pt>
                <c:pt idx="32">
                  <c:v>41.148375000000001</c:v>
                </c:pt>
                <c:pt idx="33">
                  <c:v>40.538769531249898</c:v>
                </c:pt>
                <c:pt idx="34">
                  <c:v>39.9291640624999</c:v>
                </c:pt>
                <c:pt idx="35">
                  <c:v>39.319558593750003</c:v>
                </c:pt>
                <c:pt idx="36">
                  <c:v>38.709953124999899</c:v>
                </c:pt>
                <c:pt idx="37">
                  <c:v>38.100347656249902</c:v>
                </c:pt>
                <c:pt idx="38">
                  <c:v>37.490742187499897</c:v>
                </c:pt>
                <c:pt idx="39">
                  <c:v>36.8811367187499</c:v>
                </c:pt>
                <c:pt idx="40">
                  <c:v>36.271531249999903</c:v>
                </c:pt>
                <c:pt idx="41">
                  <c:v>35.661925781249899</c:v>
                </c:pt>
                <c:pt idx="42">
                  <c:v>35.052320312500001</c:v>
                </c:pt>
                <c:pt idx="43">
                  <c:v>34.442714843749897</c:v>
                </c:pt>
                <c:pt idx="44">
                  <c:v>33.8331093749999</c:v>
                </c:pt>
                <c:pt idx="45">
                  <c:v>33.223503906250002</c:v>
                </c:pt>
                <c:pt idx="46">
                  <c:v>32.613898437499898</c:v>
                </c:pt>
                <c:pt idx="47">
                  <c:v>32.004292968749901</c:v>
                </c:pt>
                <c:pt idx="48">
                  <c:v>31.3946874999999</c:v>
                </c:pt>
                <c:pt idx="49">
                  <c:v>30.7850820312499</c:v>
                </c:pt>
                <c:pt idx="50">
                  <c:v>30.175476562499899</c:v>
                </c:pt>
                <c:pt idx="51">
                  <c:v>29.565871093749902</c:v>
                </c:pt>
                <c:pt idx="52">
                  <c:v>28.956265624999901</c:v>
                </c:pt>
                <c:pt idx="53">
                  <c:v>28.3466601562499</c:v>
                </c:pt>
                <c:pt idx="54">
                  <c:v>27.737054687499899</c:v>
                </c:pt>
                <c:pt idx="55">
                  <c:v>27.127449218750002</c:v>
                </c:pt>
                <c:pt idx="56">
                  <c:v>26.517843749999901</c:v>
                </c:pt>
                <c:pt idx="57">
                  <c:v>25.90823828125</c:v>
                </c:pt>
                <c:pt idx="58">
                  <c:v>25.2986328124999</c:v>
                </c:pt>
                <c:pt idx="59">
                  <c:v>24.689027343749899</c:v>
                </c:pt>
                <c:pt idx="60">
                  <c:v>24.079421875000001</c:v>
                </c:pt>
                <c:pt idx="61">
                  <c:v>23.469816406249901</c:v>
                </c:pt>
                <c:pt idx="62">
                  <c:v>22.8602109374999</c:v>
                </c:pt>
                <c:pt idx="63">
                  <c:v>22.2506054687499</c:v>
                </c:pt>
                <c:pt idx="64">
                  <c:v>21.640999999999899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AAB-42EA-95FD-78205BE0BB16}"/>
            </c:ext>
          </c:extLst>
        </c:ser>
        <c:ser>
          <c:idx val="2"/>
          <c:order val="1"/>
          <c:spPr>
            <a:ln w="19050" cap="rnd">
              <a:solidFill>
                <a:schemeClr val="accent1"/>
              </a:solidFill>
              <a:round/>
            </a:ln>
            <a:effectLst/>
          </c:spPr>
          <c:yVal>
            <c:numRef>
              <c:f>'12'!$X$5:$X$69</c:f>
              <c:numCache>
                <c:formatCode>0</c:formatCode>
                <c:ptCount val="65"/>
                <c:pt idx="0">
                  <c:v>86.751810000000006</c:v>
                </c:pt>
                <c:pt idx="1">
                  <c:v>86.142204375000006</c:v>
                </c:pt>
                <c:pt idx="2">
                  <c:v>85.532598750000005</c:v>
                </c:pt>
                <c:pt idx="3">
                  <c:v>84.922993125000005</c:v>
                </c:pt>
                <c:pt idx="4">
                  <c:v>84.313387500000005</c:v>
                </c:pt>
                <c:pt idx="5">
                  <c:v>83.703781875000004</c:v>
                </c:pt>
                <c:pt idx="6">
                  <c:v>83.094176250000004</c:v>
                </c:pt>
                <c:pt idx="7">
                  <c:v>82.484570625000003</c:v>
                </c:pt>
                <c:pt idx="8">
                  <c:v>81.874965000000003</c:v>
                </c:pt>
                <c:pt idx="9">
                  <c:v>81.265359375000003</c:v>
                </c:pt>
                <c:pt idx="10">
                  <c:v>80.655753750000002</c:v>
                </c:pt>
                <c:pt idx="11">
                  <c:v>80.046148125000002</c:v>
                </c:pt>
                <c:pt idx="12">
                  <c:v>79.436542500000002</c:v>
                </c:pt>
                <c:pt idx="13">
                  <c:v>78.826936875000001</c:v>
                </c:pt>
                <c:pt idx="14">
                  <c:v>78.217331250000001</c:v>
                </c:pt>
                <c:pt idx="15">
                  <c:v>77.607725625</c:v>
                </c:pt>
                <c:pt idx="16">
                  <c:v>76.99812</c:v>
                </c:pt>
                <c:pt idx="17">
                  <c:v>76.3885143749999</c:v>
                </c:pt>
                <c:pt idx="18">
                  <c:v>75.7789087499999</c:v>
                </c:pt>
                <c:pt idx="19">
                  <c:v>75.1693031249999</c:v>
                </c:pt>
                <c:pt idx="20">
                  <c:v>74.559697499999899</c:v>
                </c:pt>
                <c:pt idx="21">
                  <c:v>73.950091874999899</c:v>
                </c:pt>
                <c:pt idx="22">
                  <c:v>73.340486249999898</c:v>
                </c:pt>
                <c:pt idx="23">
                  <c:v>72.730880624999898</c:v>
                </c:pt>
                <c:pt idx="24">
                  <c:v>72.121274999999898</c:v>
                </c:pt>
                <c:pt idx="25">
                  <c:v>71.511669374999997</c:v>
                </c:pt>
                <c:pt idx="26">
                  <c:v>70.902063749999996</c:v>
                </c:pt>
                <c:pt idx="27">
                  <c:v>70.292458124999996</c:v>
                </c:pt>
                <c:pt idx="28">
                  <c:v>69.682852499999996</c:v>
                </c:pt>
                <c:pt idx="29">
                  <c:v>69.073246874999995</c:v>
                </c:pt>
                <c:pt idx="30">
                  <c:v>68.463641249999995</c:v>
                </c:pt>
                <c:pt idx="31">
                  <c:v>67.854035624999995</c:v>
                </c:pt>
                <c:pt idx="32">
                  <c:v>67.244429999999994</c:v>
                </c:pt>
                <c:pt idx="33">
                  <c:v>66.634824374999994</c:v>
                </c:pt>
                <c:pt idx="34">
                  <c:v>66.025218749999993</c:v>
                </c:pt>
                <c:pt idx="35">
                  <c:v>65.415613124999993</c:v>
                </c:pt>
                <c:pt idx="36">
                  <c:v>64.806007500000007</c:v>
                </c:pt>
                <c:pt idx="37">
                  <c:v>64.196401875000006</c:v>
                </c:pt>
                <c:pt idx="38">
                  <c:v>63.586796249999999</c:v>
                </c:pt>
                <c:pt idx="39">
                  <c:v>62.977190624999999</c:v>
                </c:pt>
                <c:pt idx="40">
                  <c:v>62.367584999999998</c:v>
                </c:pt>
                <c:pt idx="41">
                  <c:v>61.757979374999998</c:v>
                </c:pt>
                <c:pt idx="42">
                  <c:v>61.148373749999998</c:v>
                </c:pt>
                <c:pt idx="43">
                  <c:v>60.538768124999997</c:v>
                </c:pt>
                <c:pt idx="44">
                  <c:v>59.929162499999997</c:v>
                </c:pt>
                <c:pt idx="45">
                  <c:v>59.319556875000004</c:v>
                </c:pt>
                <c:pt idx="46">
                  <c:v>58.709951250000003</c:v>
                </c:pt>
                <c:pt idx="47">
                  <c:v>58.100345625000003</c:v>
                </c:pt>
                <c:pt idx="48">
                  <c:v>57.490740000000002</c:v>
                </c:pt>
                <c:pt idx="49">
                  <c:v>56.881134375000002</c:v>
                </c:pt>
                <c:pt idx="50">
                  <c:v>56.271528750000002</c:v>
                </c:pt>
                <c:pt idx="51">
                  <c:v>55.661923125000001</c:v>
                </c:pt>
                <c:pt idx="52">
                  <c:v>55.052317500000001</c:v>
                </c:pt>
                <c:pt idx="53">
                  <c:v>54.442711875000001</c:v>
                </c:pt>
                <c:pt idx="54">
                  <c:v>53.83310625</c:v>
                </c:pt>
                <c:pt idx="55">
                  <c:v>53.223500625</c:v>
                </c:pt>
                <c:pt idx="56">
                  <c:v>52.613894999999999</c:v>
                </c:pt>
                <c:pt idx="57">
                  <c:v>52.004289374999999</c:v>
                </c:pt>
                <c:pt idx="58">
                  <c:v>51.394683749999999</c:v>
                </c:pt>
                <c:pt idx="59">
                  <c:v>50.785078124999998</c:v>
                </c:pt>
                <c:pt idx="60">
                  <c:v>50.175472499999998</c:v>
                </c:pt>
                <c:pt idx="61">
                  <c:v>49.565866874999998</c:v>
                </c:pt>
                <c:pt idx="62">
                  <c:v>48.956261249999997</c:v>
                </c:pt>
                <c:pt idx="63">
                  <c:v>48.346655624999997</c:v>
                </c:pt>
                <c:pt idx="64">
                  <c:v>47.737050000000004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AAB-42EA-95FD-78205BE0BB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37564768"/>
        <c:axId val="1337572928"/>
      </c:scatterChart>
      <c:valAx>
        <c:axId val="13375647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337572928"/>
        <c:crosses val="autoZero"/>
        <c:crossBetween val="midCat"/>
      </c:valAx>
      <c:valAx>
        <c:axId val="1337572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337564768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7255704458961008E-2"/>
          <c:y val="8.6807468597775592E-2"/>
          <c:w val="0.86578417425319165"/>
          <c:h val="0.87055298135578496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'14'!$AY$4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'14'!$AX$4</c:f>
              <c:numCache>
                <c:formatCode>0%</c:formatCode>
                <c:ptCount val="1"/>
                <c:pt idx="0">
                  <c:v>0.56989247311827962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C4-4D90-8671-4F43416991C7}"/>
            </c:ext>
          </c:extLst>
        </c:ser>
        <c:ser>
          <c:idx val="8"/>
          <c:order val="1"/>
          <c:tx>
            <c:strRef>
              <c:f>'14'!$AY$5</c:f>
              <c:strCache>
                <c:ptCount val="1"/>
                <c:pt idx="0">
                  <c:v>2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'14'!$AX$5</c:f>
              <c:numCache>
                <c:formatCode>0%</c:formatCode>
                <c:ptCount val="1"/>
                <c:pt idx="0">
                  <c:v>0.10752688172043011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8C4-4D90-8671-4F43416991C7}"/>
            </c:ext>
          </c:extLst>
        </c:ser>
        <c:ser>
          <c:idx val="3"/>
          <c:order val="2"/>
          <c:tx>
            <c:strRef>
              <c:f>'14'!$AY$6</c:f>
              <c:strCache>
                <c:ptCount val="1"/>
                <c:pt idx="0">
                  <c:v>3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'14'!$AX$6</c:f>
              <c:numCache>
                <c:formatCode>0%</c:formatCode>
                <c:ptCount val="1"/>
                <c:pt idx="0">
                  <c:v>0.10752688172043011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8C4-4D90-8671-4F43416991C7}"/>
            </c:ext>
          </c:extLst>
        </c:ser>
        <c:ser>
          <c:idx val="2"/>
          <c:order val="3"/>
          <c:tx>
            <c:strRef>
              <c:f>'14'!$AY$7</c:f>
              <c:strCache>
                <c:ptCount val="1"/>
                <c:pt idx="0">
                  <c:v>4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'14'!$AX$7</c:f>
              <c:numCache>
                <c:formatCode>0%</c:formatCode>
                <c:ptCount val="1"/>
                <c:pt idx="0">
                  <c:v>0.10752688172043011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8C4-4D90-8671-4F43416991C7}"/>
            </c:ext>
          </c:extLst>
        </c:ser>
        <c:ser>
          <c:idx val="1"/>
          <c:order val="4"/>
          <c:tx>
            <c:strRef>
              <c:f>'14'!$AY$8</c:f>
              <c:strCache>
                <c:ptCount val="1"/>
                <c:pt idx="0">
                  <c:v>5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'14'!$AX$8</c:f>
              <c:numCache>
                <c:formatCode>0%</c:formatCode>
                <c:ptCount val="1"/>
                <c:pt idx="0">
                  <c:v>0.10752688172043011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8C4-4D90-8671-4F43416991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97642016"/>
        <c:axId val="397636608"/>
      </c:barChart>
      <c:catAx>
        <c:axId val="397642016"/>
        <c:scaling>
          <c:orientation val="minMax"/>
        </c:scaling>
        <c:delete val="1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crossAx val="397636608"/>
        <c:crosses val="autoZero"/>
        <c:auto val="1"/>
        <c:lblAlgn val="ctr"/>
        <c:lblOffset val="100"/>
        <c:tickMarkSkip val="1"/>
        <c:noMultiLvlLbl val="0"/>
      </c:catAx>
      <c:valAx>
        <c:axId val="397636608"/>
        <c:scaling>
          <c:orientation val="maxMin"/>
          <c:max val="1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out"/>
        <c:minorTickMark val="none"/>
        <c:tickLblPos val="nextTo"/>
        <c:crossAx val="3976420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17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700" b="1">
          <a:solidFill>
            <a:schemeClr val="bg1"/>
          </a:solidFill>
        </a:defRPr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883037433058024"/>
          <c:y val="7.9272564446813451E-2"/>
          <c:w val="0.78109664523061839"/>
          <c:h val="0.88130280679930284"/>
        </c:manualLayout>
      </c:layout>
      <c:lineChart>
        <c:grouping val="standard"/>
        <c:varyColors val="0"/>
        <c:ser>
          <c:idx val="0"/>
          <c:order val="0"/>
          <c:tx>
            <c:strRef>
              <c:f>'14'!$AY$4</c:f>
              <c:strCache>
                <c:ptCount val="1"/>
                <c:pt idx="0">
                  <c:v>1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0440871698610827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1056411976246"/>
                      <c:h val="0.2720381911530691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3F81-450A-9C67-A943488E310C}"/>
                </c:ext>
              </c:extLst>
            </c:dLbl>
            <c:dLbl>
              <c:idx val="1"/>
              <c:layout>
                <c:manualLayout>
                  <c:x val="-4.1351308671239283E-2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523356163379997"/>
                      <c:h val="0.2720381911530691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3F81-450A-9C67-A943488E310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'14'!$AT$4:$AU$4</c:f>
              <c:numCache>
                <c:formatCode>0</c:formatCode>
                <c:ptCount val="2"/>
                <c:pt idx="0">
                  <c:v>107</c:v>
                </c:pt>
                <c:pt idx="1">
                  <c:v>107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F81-450A-9C67-A943488E310C}"/>
            </c:ext>
          </c:extLst>
        </c:ser>
        <c:ser>
          <c:idx val="2"/>
          <c:order val="1"/>
          <c:tx>
            <c:strRef>
              <c:f>'14'!$AY$5</c:f>
              <c:strCache>
                <c:ptCount val="1"/>
                <c:pt idx="0">
                  <c:v>2</c:v>
                </c:pt>
              </c:strCache>
            </c:strRef>
          </c:tx>
          <c:spPr>
            <a:ln w="317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1634727936065016"/>
                  <c:y val="5.3636609291293326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8036187279100172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3F81-450A-9C67-A943488E310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'14'!$AT$5:$AU$5</c:f>
              <c:numCache>
                <c:formatCode>0</c:formatCode>
                <c:ptCount val="2"/>
                <c:pt idx="0">
                  <c:v>97</c:v>
                </c:pt>
                <c:pt idx="1">
                  <c:v>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F81-450A-9C67-A943488E310C}"/>
            </c:ext>
          </c:extLst>
        </c:ser>
        <c:ser>
          <c:idx val="8"/>
          <c:order val="2"/>
          <c:tx>
            <c:strRef>
              <c:f>'14'!$AY$6</c:f>
              <c:strCache>
                <c:ptCount val="1"/>
                <c:pt idx="0">
                  <c:v>3</c:v>
                </c:pt>
              </c:strCache>
            </c:strRef>
          </c:tx>
          <c:spPr>
            <a:ln w="317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2748404962808247"/>
                  <c:y val="5.791724392325740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1137535429443103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3F81-450A-9C67-A943488E310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'14'!$AT$6:$AU$6</c:f>
              <c:numCache>
                <c:formatCode>0</c:formatCode>
                <c:ptCount val="2"/>
                <c:pt idx="0">
                  <c:v>87</c:v>
                </c:pt>
                <c:pt idx="1">
                  <c:v>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F81-450A-9C67-A943488E310C}"/>
            </c:ext>
          </c:extLst>
        </c:ser>
        <c:ser>
          <c:idx val="9"/>
          <c:order val="3"/>
          <c:tx>
            <c:strRef>
              <c:f>'14'!$AY$7</c:f>
              <c:strCache>
                <c:ptCount val="1"/>
                <c:pt idx="0">
                  <c:v>4</c:v>
                </c:pt>
              </c:strCache>
            </c:strRef>
          </c:tx>
          <c:spPr>
            <a:ln w="317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3250603582586213"/>
                  <c:y val="4.2892130570815737E-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5272666296567029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3F81-450A-9C67-A943488E310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'14'!$AT$7:$AU$7</c:f>
              <c:numCache>
                <c:formatCode>0</c:formatCode>
                <c:ptCount val="2"/>
                <c:pt idx="0">
                  <c:v>77</c:v>
                </c:pt>
                <c:pt idx="1">
                  <c:v>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F81-450A-9C67-A943488E310C}"/>
            </c:ext>
          </c:extLst>
        </c:ser>
        <c:ser>
          <c:idx val="1"/>
          <c:order val="4"/>
          <c:tx>
            <c:strRef>
              <c:f>'14'!$AY$8</c:f>
              <c:strCache>
                <c:ptCount val="1"/>
                <c:pt idx="0">
                  <c:v>5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616937105310713"/>
                  <c:y val="4.289213058080234E-7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9407797163690944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9-3F81-450A-9C67-A943488E310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'14'!$AT$8:$AU$8</c:f>
              <c:numCache>
                <c:formatCode>0</c:formatCode>
                <c:ptCount val="2"/>
                <c:pt idx="0">
                  <c:v>67</c:v>
                </c:pt>
                <c:pt idx="1">
                  <c:v>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F81-450A-9C67-A943488E310C}"/>
            </c:ext>
          </c:extLst>
        </c:ser>
        <c:ser>
          <c:idx val="3"/>
          <c:order val="5"/>
          <c:tx>
            <c:strRef>
              <c:f>'14'!$AT$38</c:f>
              <c:strCache>
                <c:ptCount val="1"/>
                <c:pt idx="0">
                  <c:v>lak_strt=110</c:v>
                </c:pt>
              </c:strCache>
            </c:strRef>
          </c:tx>
          <c:spPr>
            <a:ln w="317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0.10337908568023717"/>
                  <c:y val="-0.12504146590101806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800" b="0" i="0" u="none" strike="noStrike" kern="1200" baseline="0">
                        <a:solidFill>
                          <a:srgbClr val="FF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F071106D-043C-47A7-9BCA-4C345BFF64BA}" type="CELLRANGE">
                      <a:rPr lang="en-US"/>
                      <a:pPr>
                        <a:defRPr sz="800">
                          <a:solidFill>
                            <a:srgbClr val="FF0000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800" b="0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49306225976761869"/>
                      <c:h val="0.14624398460422217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B-3F81-450A-9C67-A943488E310C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3F81-450A-9C67-A943488E310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'14'!$AV$38:$AW$38</c:f>
              <c:numCache>
                <c:formatCode>General</c:formatCode>
                <c:ptCount val="2"/>
                <c:pt idx="0">
                  <c:v>110</c:v>
                </c:pt>
                <c:pt idx="1">
                  <c:v>110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'14'!$AT$38</c15:f>
                <c15:dlblRangeCache>
                  <c:ptCount val="1"/>
                  <c:pt idx="0">
                    <c:v>lak_strt=110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D-3F81-450A-9C67-A943488E310C}"/>
            </c:ext>
          </c:extLst>
        </c:ser>
        <c:ser>
          <c:idx val="4"/>
          <c:order val="6"/>
          <c:tx>
            <c:strRef>
              <c:f>'14'!$AU$39</c:f>
              <c:strCache>
                <c:ptCount val="1"/>
                <c:pt idx="0">
                  <c:v>TOP_MAX</c:v>
                </c:pt>
              </c:strCache>
            </c:strRef>
          </c:tx>
          <c:spPr>
            <a:ln w="44450" cap="rnd" cmpd="dbl">
              <a:solidFill>
                <a:srgbClr val="0000FF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'14'!$AV$39:$AW$39</c:f>
              <c:numCache>
                <c:formatCode>General</c:formatCode>
                <c:ptCount val="2"/>
                <c:pt idx="0" formatCode="0">
                  <c:v>160</c:v>
                </c:pt>
                <c:pt idx="1">
                  <c:v>160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3F81-450A-9C67-A943488E310C}"/>
            </c:ext>
          </c:extLst>
        </c:ser>
        <c:ser>
          <c:idx val="5"/>
          <c:order val="7"/>
          <c:tx>
            <c:strRef>
              <c:f>'14'!$AU$40</c:f>
              <c:strCache>
                <c:ptCount val="1"/>
                <c:pt idx="0">
                  <c:v>med</c:v>
                </c:pt>
              </c:strCache>
            </c:strRef>
          </c:tx>
          <c:spPr>
            <a:ln w="19050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'14'!$AV$40:$AW$40</c:f>
              <c:numCache>
                <c:formatCode>General</c:formatCode>
                <c:ptCount val="2"/>
                <c:pt idx="0" formatCode="0">
                  <c:v>149.21568627450901</c:v>
                </c:pt>
                <c:pt idx="1">
                  <c:v>149.21568627450901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3F81-450A-9C67-A943488E310C}"/>
            </c:ext>
          </c:extLst>
        </c:ser>
        <c:ser>
          <c:idx val="6"/>
          <c:order val="8"/>
          <c:tx>
            <c:strRef>
              <c:f>'14'!$AU$41</c:f>
              <c:strCache>
                <c:ptCount val="1"/>
                <c:pt idx="0">
                  <c:v>min / botn</c:v>
                </c:pt>
              </c:strCache>
            </c:strRef>
          </c:tx>
          <c:spPr>
            <a:ln w="19050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'14'!$AV$41:$AW$41</c:f>
              <c:numCache>
                <c:formatCode>General</c:formatCode>
                <c:ptCount val="2"/>
                <c:pt idx="0" formatCode="0">
                  <c:v>95</c:v>
                </c:pt>
                <c:pt idx="1">
                  <c:v>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3F81-450A-9C67-A943488E31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8602376"/>
        <c:axId val="1008602704"/>
        <c:extLst/>
      </c:lineChart>
      <c:catAx>
        <c:axId val="1008602376"/>
        <c:scaling>
          <c:orientation val="minMax"/>
        </c:scaling>
        <c:delete val="1"/>
        <c:axPos val="b"/>
        <c:majorTickMark val="out"/>
        <c:minorTickMark val="none"/>
        <c:tickLblPos val="nextTo"/>
        <c:crossAx val="1008602704"/>
        <c:crosses val="autoZero"/>
        <c:auto val="1"/>
        <c:lblAlgn val="ctr"/>
        <c:lblOffset val="100"/>
        <c:noMultiLvlLbl val="0"/>
      </c:catAx>
      <c:valAx>
        <c:axId val="1008602704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08602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317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900">
          <a:solidFill>
            <a:schemeClr val="tx1"/>
          </a:solidFill>
        </a:defRPr>
      </a:pPr>
      <a:endParaRPr lang="LID4096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3883037433058024"/>
          <c:y val="0.20680114940404989"/>
          <c:w val="0.39256408324012382"/>
          <c:h val="0.75377424348439415"/>
        </c:manualLayout>
      </c:layout>
      <c:lineChart>
        <c:grouping val="standard"/>
        <c:varyColors val="0"/>
        <c:ser>
          <c:idx val="4"/>
          <c:order val="0"/>
          <c:tx>
            <c:strRef>
              <c:f>'14'!$AU$39</c:f>
              <c:strCache>
                <c:ptCount val="1"/>
                <c:pt idx="0">
                  <c:v>TOP_MAX</c:v>
                </c:pt>
              </c:strCache>
            </c:strRef>
          </c:tx>
          <c:spPr>
            <a:ln w="41275" cap="rnd" cmpd="dbl">
              <a:solidFill>
                <a:srgbClr val="0000FF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'14'!$AV$39:$AW$39</c:f>
              <c:numCache>
                <c:formatCode>General</c:formatCode>
                <c:ptCount val="2"/>
                <c:pt idx="0" formatCode="0">
                  <c:v>160</c:v>
                </c:pt>
                <c:pt idx="1">
                  <c:v>160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D7F-46C7-B115-BD745CCD4B32}"/>
            </c:ext>
          </c:extLst>
        </c:ser>
        <c:ser>
          <c:idx val="5"/>
          <c:order val="1"/>
          <c:tx>
            <c:strRef>
              <c:f>'14'!$AU$40</c:f>
              <c:strCache>
                <c:ptCount val="1"/>
                <c:pt idx="0">
                  <c:v>med</c:v>
                </c:pt>
              </c:strCache>
            </c:strRef>
          </c:tx>
          <c:spPr>
            <a:ln w="19050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'14'!$AV$40:$AW$40</c:f>
              <c:numCache>
                <c:formatCode>General</c:formatCode>
                <c:ptCount val="2"/>
                <c:pt idx="0" formatCode="0">
                  <c:v>149.21568627450901</c:v>
                </c:pt>
                <c:pt idx="1">
                  <c:v>149.21568627450901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D7F-46C7-B115-BD745CCD4B32}"/>
            </c:ext>
          </c:extLst>
        </c:ser>
        <c:ser>
          <c:idx val="6"/>
          <c:order val="2"/>
          <c:tx>
            <c:strRef>
              <c:f>'14'!$AU$41</c:f>
              <c:strCache>
                <c:ptCount val="1"/>
                <c:pt idx="0">
                  <c:v>min / botn</c:v>
                </c:pt>
              </c:strCache>
            </c:strRef>
          </c:tx>
          <c:spPr>
            <a:ln w="19050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'14'!$AV$41:$AW$41</c:f>
              <c:numCache>
                <c:formatCode>General</c:formatCode>
                <c:ptCount val="2"/>
                <c:pt idx="0" formatCode="0">
                  <c:v>95</c:v>
                </c:pt>
                <c:pt idx="1">
                  <c:v>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D7F-46C7-B115-BD745CCD4B32}"/>
            </c:ext>
          </c:extLst>
        </c:ser>
        <c:ser>
          <c:idx val="3"/>
          <c:order val="3"/>
          <c:tx>
            <c:strRef>
              <c:f>'14'!$AT$38</c:f>
              <c:strCache>
                <c:ptCount val="1"/>
                <c:pt idx="0">
                  <c:v>lak_strt=110</c:v>
                </c:pt>
              </c:strCache>
            </c:strRef>
          </c:tx>
          <c:spPr>
            <a:ln w="317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0.10337908568023717"/>
                  <c:y val="-0.12504146590101806"/>
                </c:manualLayout>
              </c:layout>
              <c:tx>
                <c:rich>
                  <a:bodyPr/>
                  <a:lstStyle/>
                  <a:p>
                    <a:fld id="{F099DF4D-5E66-4E00-AE30-7DA0CB0832D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49306225976761869"/>
                      <c:h val="0.14624398460422217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4D7F-46C7-B115-BD745CCD4B32}"/>
                </c:ext>
              </c:extLst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D7F-46C7-B115-BD745CCD4B3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'14'!$AV$38:$AW$38</c:f>
              <c:numCache>
                <c:formatCode>General</c:formatCode>
                <c:ptCount val="2"/>
                <c:pt idx="0">
                  <c:v>110</c:v>
                </c:pt>
                <c:pt idx="1">
                  <c:v>110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'14'!$AT$38</c15:f>
                <c15:dlblRangeCache>
                  <c:ptCount val="1"/>
                  <c:pt idx="0">
                    <c:v>lak_strt=110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5-4D7F-46C7-B115-BD745CCD4B32}"/>
            </c:ext>
          </c:extLst>
        </c:ser>
        <c:ser>
          <c:idx val="0"/>
          <c:order val="4"/>
          <c:tx>
            <c:strRef>
              <c:f>'14'!$AY$4</c:f>
              <c:strCache>
                <c:ptCount val="1"/>
                <c:pt idx="0">
                  <c:v>1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0440871698610827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1056411976246"/>
                      <c:h val="0.2720381911530691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6-4D7F-46C7-B115-BD745CCD4B32}"/>
                </c:ext>
              </c:extLst>
            </c:dLbl>
            <c:dLbl>
              <c:idx val="1"/>
              <c:layout>
                <c:manualLayout>
                  <c:x val="-4.1351308671239283E-2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523356163379997"/>
                      <c:h val="0.2720381911530691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4D7F-46C7-B115-BD745CCD4B3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'14'!$AT$4:$AU$4</c:f>
              <c:numCache>
                <c:formatCode>0</c:formatCode>
                <c:ptCount val="2"/>
                <c:pt idx="0">
                  <c:v>107</c:v>
                </c:pt>
                <c:pt idx="1">
                  <c:v>107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D7F-46C7-B115-BD745CCD4B32}"/>
            </c:ext>
          </c:extLst>
        </c:ser>
        <c:ser>
          <c:idx val="2"/>
          <c:order val="5"/>
          <c:tx>
            <c:strRef>
              <c:f>'14'!$AY$5</c:f>
              <c:strCache>
                <c:ptCount val="1"/>
                <c:pt idx="0">
                  <c:v>2</c:v>
                </c:pt>
              </c:strCache>
            </c:strRef>
          </c:tx>
          <c:spPr>
            <a:ln w="317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1634727936065016"/>
                  <c:y val="5.3636609291293326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8036187279100172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9-4D7F-46C7-B115-BD745CCD4B3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'14'!$AT$5:$AU$5</c:f>
              <c:numCache>
                <c:formatCode>0</c:formatCode>
                <c:ptCount val="2"/>
                <c:pt idx="0">
                  <c:v>97</c:v>
                </c:pt>
                <c:pt idx="1">
                  <c:v>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D7F-46C7-B115-BD745CCD4B32}"/>
            </c:ext>
          </c:extLst>
        </c:ser>
        <c:ser>
          <c:idx val="8"/>
          <c:order val="6"/>
          <c:tx>
            <c:strRef>
              <c:f>'14'!$AY$6</c:f>
              <c:strCache>
                <c:ptCount val="1"/>
                <c:pt idx="0">
                  <c:v>3</c:v>
                </c:pt>
              </c:strCache>
            </c:strRef>
          </c:tx>
          <c:spPr>
            <a:ln w="317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2748404962808247"/>
                  <c:y val="5.791724392325740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1137535429443103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B-4D7F-46C7-B115-BD745CCD4B3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'14'!$AT$6:$AU$6</c:f>
              <c:numCache>
                <c:formatCode>0</c:formatCode>
                <c:ptCount val="2"/>
                <c:pt idx="0">
                  <c:v>87</c:v>
                </c:pt>
                <c:pt idx="1">
                  <c:v>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4D7F-46C7-B115-BD745CCD4B32}"/>
            </c:ext>
          </c:extLst>
        </c:ser>
        <c:ser>
          <c:idx val="9"/>
          <c:order val="7"/>
          <c:tx>
            <c:strRef>
              <c:f>'14'!$AY$7</c:f>
              <c:strCache>
                <c:ptCount val="1"/>
                <c:pt idx="0">
                  <c:v>4</c:v>
                </c:pt>
              </c:strCache>
            </c:strRef>
          </c:tx>
          <c:spPr>
            <a:ln w="317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3250603582586213"/>
                  <c:y val="4.2892130570815737E-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5272666296567029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D-4D7F-46C7-B115-BD745CCD4B3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'14'!$AT$7:$AU$7</c:f>
              <c:numCache>
                <c:formatCode>0</c:formatCode>
                <c:ptCount val="2"/>
                <c:pt idx="0">
                  <c:v>77</c:v>
                </c:pt>
                <c:pt idx="1">
                  <c:v>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4D7F-46C7-B115-BD745CCD4B32}"/>
            </c:ext>
          </c:extLst>
        </c:ser>
        <c:ser>
          <c:idx val="1"/>
          <c:order val="8"/>
          <c:tx>
            <c:strRef>
              <c:f>'14'!$AY$8</c:f>
              <c:strCache>
                <c:ptCount val="1"/>
                <c:pt idx="0">
                  <c:v>5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616937105310713"/>
                  <c:y val="4.289213058080234E-7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9407797163690944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F-4D7F-46C7-B115-BD745CCD4B3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'14'!$AT$8:$AU$8</c:f>
              <c:numCache>
                <c:formatCode>0</c:formatCode>
                <c:ptCount val="2"/>
                <c:pt idx="0">
                  <c:v>67</c:v>
                </c:pt>
                <c:pt idx="1">
                  <c:v>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4D7F-46C7-B115-BD745CCD4B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8602376"/>
        <c:axId val="1008602704"/>
        <c:extLst/>
      </c:lineChart>
      <c:catAx>
        <c:axId val="1008602376"/>
        <c:scaling>
          <c:orientation val="minMax"/>
        </c:scaling>
        <c:delete val="1"/>
        <c:axPos val="b"/>
        <c:majorTickMark val="out"/>
        <c:minorTickMark val="none"/>
        <c:tickLblPos val="nextTo"/>
        <c:crossAx val="1008602704"/>
        <c:crosses val="autoZero"/>
        <c:auto val="1"/>
        <c:lblAlgn val="ctr"/>
        <c:lblOffset val="100"/>
        <c:noMultiLvlLbl val="0"/>
      </c:catAx>
      <c:valAx>
        <c:axId val="1008602704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08602376"/>
        <c:crosses val="autoZero"/>
        <c:crossBetween val="between"/>
      </c:valAx>
      <c:spPr>
        <a:solidFill>
          <a:sysClr val="window" lastClr="FFFFFF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"/>
          <c:y val="2.2082728493058028E-2"/>
          <c:w val="1"/>
          <c:h val="0.97791727150694197"/>
        </c:manualLayout>
      </c:layout>
      <c:overlay val="0"/>
      <c:spPr>
        <a:solidFill>
          <a:sysClr val="window" lastClr="FFFFFF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  <c:extLst/>
  </c:chart>
  <c:spPr>
    <a:solidFill>
      <a:schemeClr val="bg1"/>
    </a:solidFill>
    <a:ln w="317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700">
          <a:solidFill>
            <a:schemeClr val="tx1"/>
          </a:solidFill>
        </a:defRPr>
      </a:pPr>
      <a:endParaRPr lang="LID4096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'14'!$BD$4:$BD$103</c:f>
              <c:numCache>
                <c:formatCode>General</c:formatCode>
                <c:ptCount val="100"/>
                <c:pt idx="0">
                  <c:v>1.02</c:v>
                </c:pt>
                <c:pt idx="1">
                  <c:v>51.514747474747402</c:v>
                </c:pt>
                <c:pt idx="2">
                  <c:v>102.009494949494</c:v>
                </c:pt>
                <c:pt idx="3">
                  <c:v>152.50424242424199</c:v>
                </c:pt>
                <c:pt idx="4">
                  <c:v>202.99898989898901</c:v>
                </c:pt>
                <c:pt idx="5">
                  <c:v>253.49373737373699</c:v>
                </c:pt>
                <c:pt idx="6">
                  <c:v>303.98848484848401</c:v>
                </c:pt>
                <c:pt idx="7">
                  <c:v>354.48323232323202</c:v>
                </c:pt>
                <c:pt idx="8">
                  <c:v>404.977979797979</c:v>
                </c:pt>
                <c:pt idx="9">
                  <c:v>455.47272727272701</c:v>
                </c:pt>
                <c:pt idx="10">
                  <c:v>505.967474747474</c:v>
                </c:pt>
                <c:pt idx="11">
                  <c:v>556.46222222222195</c:v>
                </c:pt>
                <c:pt idx="12">
                  <c:v>606.95696969696905</c:v>
                </c:pt>
                <c:pt idx="13">
                  <c:v>657.45171717171695</c:v>
                </c:pt>
                <c:pt idx="14">
                  <c:v>707.94646464646405</c:v>
                </c:pt>
                <c:pt idx="15">
                  <c:v>758.44121212121195</c:v>
                </c:pt>
                <c:pt idx="16">
                  <c:v>808.93595959595905</c:v>
                </c:pt>
                <c:pt idx="17">
                  <c:v>859.43070707070603</c:v>
                </c:pt>
                <c:pt idx="18">
                  <c:v>909.92545454545404</c:v>
                </c:pt>
                <c:pt idx="19">
                  <c:v>960.42020202020103</c:v>
                </c:pt>
                <c:pt idx="20">
                  <c:v>1010.9149494949399</c:v>
                </c:pt>
                <c:pt idx="21">
                  <c:v>1061.40969696969</c:v>
                </c:pt>
                <c:pt idx="22">
                  <c:v>1111.9044444444401</c:v>
                </c:pt>
                <c:pt idx="23">
                  <c:v>1162.3991919191899</c:v>
                </c:pt>
                <c:pt idx="24">
                  <c:v>1212.8939393939299</c:v>
                </c:pt>
                <c:pt idx="25">
                  <c:v>1263.38868686868</c:v>
                </c:pt>
                <c:pt idx="26">
                  <c:v>1313.8834343434301</c:v>
                </c:pt>
                <c:pt idx="27">
                  <c:v>1364.3781818181801</c:v>
                </c:pt>
                <c:pt idx="28">
                  <c:v>1414.8729292929199</c:v>
                </c:pt>
                <c:pt idx="29">
                  <c:v>1465.36767676767</c:v>
                </c:pt>
                <c:pt idx="30">
                  <c:v>1515.86242424242</c:v>
                </c:pt>
                <c:pt idx="31">
                  <c:v>1566.3571717171701</c:v>
                </c:pt>
                <c:pt idx="32">
                  <c:v>1616.8519191919099</c:v>
                </c:pt>
                <c:pt idx="33">
                  <c:v>1667.34666666666</c:v>
                </c:pt>
                <c:pt idx="34">
                  <c:v>1717.84141414141</c:v>
                </c:pt>
                <c:pt idx="35">
                  <c:v>1768.3361616161601</c:v>
                </c:pt>
                <c:pt idx="36">
                  <c:v>1818.8309090908999</c:v>
                </c:pt>
                <c:pt idx="37">
                  <c:v>1869.32565656565</c:v>
                </c:pt>
                <c:pt idx="38">
                  <c:v>1919.8204040404</c:v>
                </c:pt>
                <c:pt idx="39">
                  <c:v>1970.3151515151501</c:v>
                </c:pt>
                <c:pt idx="40">
                  <c:v>2020.8098989898899</c:v>
                </c:pt>
                <c:pt idx="41">
                  <c:v>2071.30464646464</c:v>
                </c:pt>
                <c:pt idx="42">
                  <c:v>2121.79939393939</c:v>
                </c:pt>
                <c:pt idx="43">
                  <c:v>2172.2941414141401</c:v>
                </c:pt>
                <c:pt idx="44">
                  <c:v>2222.7888888888801</c:v>
                </c:pt>
                <c:pt idx="45">
                  <c:v>2273.2836363636302</c:v>
                </c:pt>
                <c:pt idx="46">
                  <c:v>2323.7783838383798</c:v>
                </c:pt>
                <c:pt idx="47">
                  <c:v>2374.2731313131299</c:v>
                </c:pt>
                <c:pt idx="48">
                  <c:v>2424.7678787878699</c:v>
                </c:pt>
                <c:pt idx="49">
                  <c:v>2475.26262626262</c:v>
                </c:pt>
                <c:pt idx="50">
                  <c:v>2525.75737373737</c:v>
                </c:pt>
                <c:pt idx="51">
                  <c:v>2576.2521212121201</c:v>
                </c:pt>
                <c:pt idx="52">
                  <c:v>2626.7468686868601</c:v>
                </c:pt>
                <c:pt idx="53">
                  <c:v>2677.2416161616102</c:v>
                </c:pt>
                <c:pt idx="54">
                  <c:v>2727.7363636363598</c:v>
                </c:pt>
                <c:pt idx="55">
                  <c:v>2778.2311111111098</c:v>
                </c:pt>
                <c:pt idx="56">
                  <c:v>2828.7258585858499</c:v>
                </c:pt>
                <c:pt idx="57">
                  <c:v>2879.2206060605999</c:v>
                </c:pt>
                <c:pt idx="58">
                  <c:v>2929.71535353535</c:v>
                </c:pt>
                <c:pt idx="59">
                  <c:v>2980.2101010101001</c:v>
                </c:pt>
                <c:pt idx="60">
                  <c:v>3030.7048484848401</c:v>
                </c:pt>
                <c:pt idx="61">
                  <c:v>3081.1995959595902</c:v>
                </c:pt>
                <c:pt idx="62">
                  <c:v>3131.6943434343402</c:v>
                </c:pt>
                <c:pt idx="63">
                  <c:v>3182.1890909090898</c:v>
                </c:pt>
                <c:pt idx="64">
                  <c:v>3232.6838383838299</c:v>
                </c:pt>
                <c:pt idx="65">
                  <c:v>3283.1785858585799</c:v>
                </c:pt>
                <c:pt idx="66">
                  <c:v>3333.67333333333</c:v>
                </c:pt>
                <c:pt idx="67">
                  <c:v>3384.16808080808</c:v>
                </c:pt>
                <c:pt idx="68">
                  <c:v>3434.6628282828201</c:v>
                </c:pt>
                <c:pt idx="69">
                  <c:v>3485.1575757575702</c:v>
                </c:pt>
                <c:pt idx="70">
                  <c:v>3535.6523232323202</c:v>
                </c:pt>
                <c:pt idx="71">
                  <c:v>3586.1470707070698</c:v>
                </c:pt>
                <c:pt idx="72">
                  <c:v>3636.6418181818099</c:v>
                </c:pt>
                <c:pt idx="73">
                  <c:v>3687.1365656565599</c:v>
                </c:pt>
                <c:pt idx="74">
                  <c:v>3737.63131313131</c:v>
                </c:pt>
                <c:pt idx="75">
                  <c:v>3788.12606060606</c:v>
                </c:pt>
                <c:pt idx="76">
                  <c:v>3838.6208080808001</c:v>
                </c:pt>
                <c:pt idx="77">
                  <c:v>3889.1155555555501</c:v>
                </c:pt>
                <c:pt idx="78">
                  <c:v>3939.6103030303002</c:v>
                </c:pt>
                <c:pt idx="79">
                  <c:v>3990.1050505050498</c:v>
                </c:pt>
                <c:pt idx="80">
                  <c:v>4040.5997979797899</c:v>
                </c:pt>
                <c:pt idx="81">
                  <c:v>4091.0945454545399</c:v>
                </c:pt>
                <c:pt idx="82">
                  <c:v>4141.5892929292904</c:v>
                </c:pt>
                <c:pt idx="83">
                  <c:v>4192.08404040404</c:v>
                </c:pt>
                <c:pt idx="84">
                  <c:v>4242.5787878787796</c:v>
                </c:pt>
                <c:pt idx="85">
                  <c:v>4293.0735353535301</c:v>
                </c:pt>
                <c:pt idx="86">
                  <c:v>4343.5682828282797</c:v>
                </c:pt>
                <c:pt idx="87">
                  <c:v>4394.0630303030302</c:v>
                </c:pt>
                <c:pt idx="88">
                  <c:v>4444.5577777777698</c:v>
                </c:pt>
                <c:pt idx="89">
                  <c:v>4495.0525252525204</c:v>
                </c:pt>
                <c:pt idx="90">
                  <c:v>4545.54727272727</c:v>
                </c:pt>
                <c:pt idx="91">
                  <c:v>4596.0420202020196</c:v>
                </c:pt>
                <c:pt idx="92">
                  <c:v>4646.5367676767601</c:v>
                </c:pt>
                <c:pt idx="93">
                  <c:v>4697.0315151515097</c:v>
                </c:pt>
                <c:pt idx="94">
                  <c:v>4747.5262626262602</c:v>
                </c:pt>
                <c:pt idx="95">
                  <c:v>4798.0210101009998</c:v>
                </c:pt>
                <c:pt idx="96">
                  <c:v>4848.5157575757503</c:v>
                </c:pt>
                <c:pt idx="97">
                  <c:v>4899.0105050504999</c:v>
                </c:pt>
                <c:pt idx="98">
                  <c:v>4949.5052525252504</c:v>
                </c:pt>
                <c:pt idx="99">
                  <c:v>5000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A31-41CE-8AF4-A76BBA6F77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9030751"/>
        <c:axId val="429033151"/>
      </c:scatterChart>
      <c:valAx>
        <c:axId val="4290307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29033151"/>
        <c:crosses val="autoZero"/>
        <c:crossBetween val="midCat"/>
      </c:valAx>
      <c:valAx>
        <c:axId val="429033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290307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7255704458961008E-2"/>
          <c:y val="8.6807468597775592E-2"/>
          <c:w val="0.86578417425319165"/>
          <c:h val="0.87055298135578496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'15'!$AY$4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'15'!$AX$4</c:f>
              <c:numCache>
                <c:formatCode>0%</c:formatCode>
                <c:ptCount val="1"/>
                <c:pt idx="0">
                  <c:v>0.44444444444444442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32-4597-8CEB-A3B00F2CB582}"/>
            </c:ext>
          </c:extLst>
        </c:ser>
        <c:ser>
          <c:idx val="8"/>
          <c:order val="1"/>
          <c:tx>
            <c:strRef>
              <c:f>'15'!$AY$5</c:f>
              <c:strCache>
                <c:ptCount val="1"/>
                <c:pt idx="0">
                  <c:v>2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'15'!$AX$5</c:f>
              <c:numCache>
                <c:formatCode>0%</c:formatCode>
                <c:ptCount val="1"/>
                <c:pt idx="0">
                  <c:v>7.9365079365079361E-2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232-4597-8CEB-A3B00F2CB582}"/>
            </c:ext>
          </c:extLst>
        </c:ser>
        <c:ser>
          <c:idx val="3"/>
          <c:order val="2"/>
          <c:tx>
            <c:strRef>
              <c:f>'15'!$AY$6</c:f>
              <c:strCache>
                <c:ptCount val="1"/>
                <c:pt idx="0">
                  <c:v>3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'15'!$AX$6</c:f>
              <c:numCache>
                <c:formatCode>0%</c:formatCode>
                <c:ptCount val="1"/>
                <c:pt idx="0">
                  <c:v>0.15873015873015872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232-4597-8CEB-A3B00F2CB582}"/>
            </c:ext>
          </c:extLst>
        </c:ser>
        <c:ser>
          <c:idx val="2"/>
          <c:order val="3"/>
          <c:tx>
            <c:strRef>
              <c:f>'15'!$AY$7</c:f>
              <c:strCache>
                <c:ptCount val="1"/>
                <c:pt idx="0">
                  <c:v>4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'15'!$AX$7</c:f>
              <c:numCache>
                <c:formatCode>0%</c:formatCode>
                <c:ptCount val="1"/>
                <c:pt idx="0">
                  <c:v>0.15873015873015872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232-4597-8CEB-A3B00F2CB582}"/>
            </c:ext>
          </c:extLst>
        </c:ser>
        <c:ser>
          <c:idx val="1"/>
          <c:order val="4"/>
          <c:tx>
            <c:strRef>
              <c:f>'15'!$AY$8</c:f>
              <c:strCache>
                <c:ptCount val="1"/>
                <c:pt idx="0">
                  <c:v>5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'15'!$AX$8</c:f>
              <c:numCache>
                <c:formatCode>0%</c:formatCode>
                <c:ptCount val="1"/>
                <c:pt idx="0">
                  <c:v>0.15873015873015872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32-4597-8CEB-A3B00F2CB582}"/>
            </c:ext>
          </c:extLst>
        </c:ser>
        <c:ser>
          <c:idx val="4"/>
          <c:order val="5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5-1232-4597-8CEB-A3B00F2CB5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97642016"/>
        <c:axId val="397636608"/>
      </c:barChart>
      <c:catAx>
        <c:axId val="397642016"/>
        <c:scaling>
          <c:orientation val="minMax"/>
        </c:scaling>
        <c:delete val="1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crossAx val="397636608"/>
        <c:crosses val="autoZero"/>
        <c:auto val="1"/>
        <c:lblAlgn val="ctr"/>
        <c:lblOffset val="100"/>
        <c:tickMarkSkip val="1"/>
        <c:noMultiLvlLbl val="0"/>
      </c:catAx>
      <c:valAx>
        <c:axId val="397636608"/>
        <c:scaling>
          <c:orientation val="maxMin"/>
          <c:max val="1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out"/>
        <c:minorTickMark val="none"/>
        <c:tickLblPos val="nextTo"/>
        <c:crossAx val="3976420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17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700" b="1">
          <a:solidFill>
            <a:schemeClr val="bg1"/>
          </a:solidFill>
        </a:defRPr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883037433058024"/>
          <c:y val="7.9272564446813451E-2"/>
          <c:w val="0.78109664523061839"/>
          <c:h val="0.88130280679930284"/>
        </c:manualLayout>
      </c:layout>
      <c:lineChart>
        <c:grouping val="standard"/>
        <c:varyColors val="0"/>
        <c:ser>
          <c:idx val="0"/>
          <c:order val="0"/>
          <c:tx>
            <c:strRef>
              <c:f>'15'!$AY$4</c:f>
              <c:strCache>
                <c:ptCount val="1"/>
                <c:pt idx="0">
                  <c:v>1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0440871698610827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1056411976246"/>
                      <c:h val="0.2720381911530691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0FCC-4F85-A84A-F0BDA7667972}"/>
                </c:ext>
              </c:extLst>
            </c:dLbl>
            <c:dLbl>
              <c:idx val="1"/>
              <c:layout>
                <c:manualLayout>
                  <c:x val="-4.1351308671239283E-2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523356163379997"/>
                      <c:h val="0.2720381911530691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0FCC-4F85-A84A-F0BDA766797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'15'!$AT$4:$AU$4</c:f>
              <c:numCache>
                <c:formatCode>0</c:formatCode>
                <c:ptCount val="2"/>
                <c:pt idx="0">
                  <c:v>102</c:v>
                </c:pt>
                <c:pt idx="1">
                  <c:v>102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FCC-4F85-A84A-F0BDA7667972}"/>
            </c:ext>
          </c:extLst>
        </c:ser>
        <c:ser>
          <c:idx val="2"/>
          <c:order val="1"/>
          <c:tx>
            <c:strRef>
              <c:f>'15'!$AY$5</c:f>
              <c:strCache>
                <c:ptCount val="1"/>
                <c:pt idx="0">
                  <c:v>2</c:v>
                </c:pt>
              </c:strCache>
            </c:strRef>
          </c:tx>
          <c:spPr>
            <a:ln w="317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1634727936065016"/>
                  <c:y val="5.3636609291293326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8036187279100172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0FCC-4F85-A84A-F0BDA766797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'15'!$AT$5:$AU$5</c:f>
              <c:numCache>
                <c:formatCode>0</c:formatCode>
                <c:ptCount val="2"/>
                <c:pt idx="0">
                  <c:v>97</c:v>
                </c:pt>
                <c:pt idx="1">
                  <c:v>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FCC-4F85-A84A-F0BDA7667972}"/>
            </c:ext>
          </c:extLst>
        </c:ser>
        <c:ser>
          <c:idx val="8"/>
          <c:order val="2"/>
          <c:tx>
            <c:strRef>
              <c:f>'15'!$AY$6</c:f>
              <c:strCache>
                <c:ptCount val="1"/>
                <c:pt idx="0">
                  <c:v>3</c:v>
                </c:pt>
              </c:strCache>
            </c:strRef>
          </c:tx>
          <c:spPr>
            <a:ln w="317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2748404962808247"/>
                  <c:y val="5.791724392325740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1137535429443103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0FCC-4F85-A84A-F0BDA766797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'15'!$AT$6:$AU$6</c:f>
              <c:numCache>
                <c:formatCode>0</c:formatCode>
                <c:ptCount val="2"/>
                <c:pt idx="0">
                  <c:v>87</c:v>
                </c:pt>
                <c:pt idx="1">
                  <c:v>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FCC-4F85-A84A-F0BDA7667972}"/>
            </c:ext>
          </c:extLst>
        </c:ser>
        <c:ser>
          <c:idx val="9"/>
          <c:order val="3"/>
          <c:tx>
            <c:strRef>
              <c:f>'15'!$AY$7</c:f>
              <c:strCache>
                <c:ptCount val="1"/>
                <c:pt idx="0">
                  <c:v>4</c:v>
                </c:pt>
              </c:strCache>
            </c:strRef>
          </c:tx>
          <c:spPr>
            <a:ln w="317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3250603582586213"/>
                  <c:y val="4.2892130570815737E-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5272666296567029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0FCC-4F85-A84A-F0BDA766797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'15'!$AT$7:$AU$7</c:f>
              <c:numCache>
                <c:formatCode>0</c:formatCode>
                <c:ptCount val="2"/>
                <c:pt idx="0">
                  <c:v>77</c:v>
                </c:pt>
                <c:pt idx="1">
                  <c:v>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0FCC-4F85-A84A-F0BDA7667972}"/>
            </c:ext>
          </c:extLst>
        </c:ser>
        <c:ser>
          <c:idx val="1"/>
          <c:order val="4"/>
          <c:tx>
            <c:strRef>
              <c:f>'15'!$AY$8</c:f>
              <c:strCache>
                <c:ptCount val="1"/>
                <c:pt idx="0">
                  <c:v>5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616937105310713"/>
                  <c:y val="4.289213058080234E-7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9407797163690944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9-0FCC-4F85-A84A-F0BDA766797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'15'!$AT$8:$AU$8</c:f>
              <c:numCache>
                <c:formatCode>0</c:formatCode>
                <c:ptCount val="2"/>
                <c:pt idx="0">
                  <c:v>67</c:v>
                </c:pt>
                <c:pt idx="1">
                  <c:v>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0FCC-4F85-A84A-F0BDA7667972}"/>
            </c:ext>
          </c:extLst>
        </c:ser>
        <c:ser>
          <c:idx val="3"/>
          <c:order val="5"/>
          <c:tx>
            <c:strRef>
              <c:f>'15'!$AT$57</c:f>
              <c:strCache>
                <c:ptCount val="1"/>
                <c:pt idx="0">
                  <c:v>lak_strt</c:v>
                </c:pt>
              </c:strCache>
            </c:strRef>
          </c:tx>
          <c:spPr>
            <a:ln w="28575" cap="rnd" cmpd="sng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2.0675654335619617E-2"/>
                  <c:y val="-9.4497281901017499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617755991462746"/>
                      <c:h val="0.1758279425238264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B-0FCC-4F85-A84A-F0BDA7667972}"/>
                </c:ext>
              </c:extLst>
            </c:dLbl>
            <c:dLbl>
              <c:idx val="1"/>
              <c:layout>
                <c:manualLayout>
                  <c:x val="-6.2026963006858879E-2"/>
                  <c:y val="3.779891276040697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523356163379997"/>
                      <c:h val="0.1573064752712270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C-0FCC-4F85-A84A-F0BDA766797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FF0000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'15'!$AV$57:$AW$57</c:f>
              <c:numCache>
                <c:formatCode>General</c:formatCode>
                <c:ptCount val="2"/>
                <c:pt idx="0">
                  <c:v>130</c:v>
                </c:pt>
                <c:pt idx="1">
                  <c:v>130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0FCC-4F85-A84A-F0BDA7667972}"/>
            </c:ext>
          </c:extLst>
        </c:ser>
        <c:ser>
          <c:idx val="4"/>
          <c:order val="6"/>
          <c:tx>
            <c:strRef>
              <c:f>'15'!$AU$58</c:f>
              <c:strCache>
                <c:ptCount val="1"/>
                <c:pt idx="0">
                  <c:v>TOP_MAX</c:v>
                </c:pt>
              </c:strCache>
            </c:strRef>
          </c:tx>
          <c:spPr>
            <a:ln w="47625" cap="rnd" cmpd="thickThin">
              <a:solidFill>
                <a:srgbClr val="0000FF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'15'!$AV$58:$AW$58</c:f>
              <c:numCache>
                <c:formatCode>General</c:formatCode>
                <c:ptCount val="2"/>
                <c:pt idx="0" formatCode="0">
                  <c:v>160</c:v>
                </c:pt>
                <c:pt idx="1">
                  <c:v>160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0FCC-4F85-A84A-F0BDA76679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8602376"/>
        <c:axId val="1008602704"/>
        <c:extLst/>
      </c:lineChart>
      <c:catAx>
        <c:axId val="1008602376"/>
        <c:scaling>
          <c:orientation val="minMax"/>
        </c:scaling>
        <c:delete val="1"/>
        <c:axPos val="b"/>
        <c:majorTickMark val="out"/>
        <c:minorTickMark val="none"/>
        <c:tickLblPos val="nextTo"/>
        <c:crossAx val="1008602704"/>
        <c:crosses val="autoZero"/>
        <c:auto val="1"/>
        <c:lblAlgn val="ctr"/>
        <c:lblOffset val="100"/>
        <c:noMultiLvlLbl val="0"/>
      </c:catAx>
      <c:valAx>
        <c:axId val="1008602704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08602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317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900">
          <a:solidFill>
            <a:schemeClr val="tx1"/>
          </a:solidFill>
        </a:defRPr>
      </a:pPr>
      <a:endParaRPr lang="LID4096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48323399793894656"/>
          <c:y val="0.22416838671561676"/>
          <c:w val="0.2848812126678269"/>
          <c:h val="0.69230841730198123"/>
        </c:manualLayout>
      </c:layout>
      <c:lineChart>
        <c:grouping val="standard"/>
        <c:varyColors val="0"/>
        <c:ser>
          <c:idx val="4"/>
          <c:order val="0"/>
          <c:tx>
            <c:strRef>
              <c:f>'15'!$AU$58</c:f>
              <c:strCache>
                <c:ptCount val="1"/>
                <c:pt idx="0">
                  <c:v>TOP_MAX</c:v>
                </c:pt>
              </c:strCache>
            </c:strRef>
          </c:tx>
          <c:spPr>
            <a:ln w="47625" cap="rnd" cmpd="thickThin">
              <a:solidFill>
                <a:srgbClr val="0000FF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'15'!$AV$58:$AW$58</c:f>
              <c:numCache>
                <c:formatCode>General</c:formatCode>
                <c:ptCount val="2"/>
                <c:pt idx="0" formatCode="0">
                  <c:v>160</c:v>
                </c:pt>
                <c:pt idx="1">
                  <c:v>160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337-4FBF-9C5E-54246E2A0F25}"/>
            </c:ext>
          </c:extLst>
        </c:ser>
        <c:ser>
          <c:idx val="3"/>
          <c:order val="1"/>
          <c:tx>
            <c:strRef>
              <c:f>'15'!$AT$57</c:f>
              <c:strCache>
                <c:ptCount val="1"/>
                <c:pt idx="0">
                  <c:v>lak_strt</c:v>
                </c:pt>
              </c:strCache>
            </c:strRef>
          </c:tx>
          <c:spPr>
            <a:ln w="28575" cap="rnd" cmpd="sng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'15'!$AV$57:$AW$57</c:f>
              <c:numCache>
                <c:formatCode>General</c:formatCode>
                <c:ptCount val="2"/>
                <c:pt idx="0">
                  <c:v>130</c:v>
                </c:pt>
                <c:pt idx="1">
                  <c:v>130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337-4FBF-9C5E-54246E2A0F25}"/>
            </c:ext>
          </c:extLst>
        </c:ser>
        <c:ser>
          <c:idx val="0"/>
          <c:order val="2"/>
          <c:tx>
            <c:strRef>
              <c:f>'15'!$AY$4</c:f>
              <c:strCache>
                <c:ptCount val="1"/>
                <c:pt idx="0">
                  <c:v>1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0440871698610827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1056411976246"/>
                      <c:h val="0.2720381911530691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2-4337-4FBF-9C5E-54246E2A0F25}"/>
                </c:ext>
              </c:extLst>
            </c:dLbl>
            <c:dLbl>
              <c:idx val="1"/>
              <c:layout>
                <c:manualLayout>
                  <c:x val="-4.1351308671239283E-2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523356163379997"/>
                      <c:h val="0.2720381911530691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4337-4FBF-9C5E-54246E2A0F2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'15'!$AT$4:$AU$4</c:f>
              <c:numCache>
                <c:formatCode>0</c:formatCode>
                <c:ptCount val="2"/>
                <c:pt idx="0">
                  <c:v>102</c:v>
                </c:pt>
                <c:pt idx="1">
                  <c:v>102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337-4FBF-9C5E-54246E2A0F25}"/>
            </c:ext>
          </c:extLst>
        </c:ser>
        <c:ser>
          <c:idx val="2"/>
          <c:order val="3"/>
          <c:tx>
            <c:strRef>
              <c:f>'15'!$AY$5</c:f>
              <c:strCache>
                <c:ptCount val="1"/>
                <c:pt idx="0">
                  <c:v>2</c:v>
                </c:pt>
              </c:strCache>
            </c:strRef>
          </c:tx>
          <c:spPr>
            <a:ln w="317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1634727936065016"/>
                  <c:y val="5.3636609291293326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8036187279100172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4337-4FBF-9C5E-54246E2A0F2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'15'!$AT$5:$AU$5</c:f>
              <c:numCache>
                <c:formatCode>0</c:formatCode>
                <c:ptCount val="2"/>
                <c:pt idx="0">
                  <c:v>97</c:v>
                </c:pt>
                <c:pt idx="1">
                  <c:v>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337-4FBF-9C5E-54246E2A0F25}"/>
            </c:ext>
          </c:extLst>
        </c:ser>
        <c:ser>
          <c:idx val="8"/>
          <c:order val="4"/>
          <c:tx>
            <c:strRef>
              <c:f>'15'!$AY$6</c:f>
              <c:strCache>
                <c:ptCount val="1"/>
                <c:pt idx="0">
                  <c:v>3</c:v>
                </c:pt>
              </c:strCache>
            </c:strRef>
          </c:tx>
          <c:spPr>
            <a:ln w="317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2748404962808247"/>
                  <c:y val="5.791724392325740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1137535429443103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4337-4FBF-9C5E-54246E2A0F2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'15'!$AT$6:$AU$6</c:f>
              <c:numCache>
                <c:formatCode>0</c:formatCode>
                <c:ptCount val="2"/>
                <c:pt idx="0">
                  <c:v>87</c:v>
                </c:pt>
                <c:pt idx="1">
                  <c:v>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337-4FBF-9C5E-54246E2A0F25}"/>
            </c:ext>
          </c:extLst>
        </c:ser>
        <c:ser>
          <c:idx val="9"/>
          <c:order val="5"/>
          <c:tx>
            <c:strRef>
              <c:f>'15'!$AY$7</c:f>
              <c:strCache>
                <c:ptCount val="1"/>
                <c:pt idx="0">
                  <c:v>4</c:v>
                </c:pt>
              </c:strCache>
            </c:strRef>
          </c:tx>
          <c:spPr>
            <a:ln w="317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3250603582586213"/>
                  <c:y val="4.2892130570815737E-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5272666296567029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9-4337-4FBF-9C5E-54246E2A0F2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'15'!$AT$7:$AU$7</c:f>
              <c:numCache>
                <c:formatCode>0</c:formatCode>
                <c:ptCount val="2"/>
                <c:pt idx="0">
                  <c:v>77</c:v>
                </c:pt>
                <c:pt idx="1">
                  <c:v>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337-4FBF-9C5E-54246E2A0F25}"/>
            </c:ext>
          </c:extLst>
        </c:ser>
        <c:ser>
          <c:idx val="1"/>
          <c:order val="6"/>
          <c:tx>
            <c:strRef>
              <c:f>'15'!$AY$8</c:f>
              <c:strCache>
                <c:ptCount val="1"/>
                <c:pt idx="0">
                  <c:v>5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616937105310713"/>
                  <c:y val="4.289213058080234E-7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9407797163690944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B-4337-4FBF-9C5E-54246E2A0F2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'15'!$AT$8:$AU$8</c:f>
              <c:numCache>
                <c:formatCode>0</c:formatCode>
                <c:ptCount val="2"/>
                <c:pt idx="0">
                  <c:v>67</c:v>
                </c:pt>
                <c:pt idx="1">
                  <c:v>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4337-4FBF-9C5E-54246E2A0F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8602376"/>
        <c:axId val="1008602704"/>
        <c:extLst/>
      </c:lineChart>
      <c:catAx>
        <c:axId val="1008602376"/>
        <c:scaling>
          <c:orientation val="minMax"/>
        </c:scaling>
        <c:delete val="1"/>
        <c:axPos val="b"/>
        <c:majorTickMark val="out"/>
        <c:minorTickMark val="none"/>
        <c:tickLblPos val="nextTo"/>
        <c:crossAx val="1008602704"/>
        <c:crosses val="autoZero"/>
        <c:auto val="1"/>
        <c:lblAlgn val="ctr"/>
        <c:lblOffset val="100"/>
        <c:noMultiLvlLbl val="0"/>
      </c:catAx>
      <c:valAx>
        <c:axId val="1008602704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08602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5.6735135099935032E-2"/>
          <c:y val="5.2316274713767465E-2"/>
          <c:w val="0.88123790189320617"/>
          <c:h val="0.91426641090394467"/>
        </c:manualLayout>
      </c:layout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  <c:extLst/>
  </c:chart>
  <c:spPr>
    <a:solidFill>
      <a:schemeClr val="bg1"/>
    </a:solidFill>
    <a:ln w="317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900">
          <a:solidFill>
            <a:schemeClr val="tx1"/>
          </a:solidFill>
        </a:defRPr>
      </a:pPr>
      <a:endParaRPr lang="LID4096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0"/>
          <c:w val="1"/>
          <c:h val="1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'51'!$AC$5:$AC$42</c:f>
              <c:numCache>
                <c:formatCode>General</c:formatCode>
                <c:ptCount val="38"/>
                <c:pt idx="0">
                  <c:v>23</c:v>
                </c:pt>
                <c:pt idx="1">
                  <c:v>23</c:v>
                </c:pt>
                <c:pt idx="2">
                  <c:v>22</c:v>
                </c:pt>
                <c:pt idx="3">
                  <c:v>21</c:v>
                </c:pt>
                <c:pt idx="4">
                  <c:v>20</c:v>
                </c:pt>
                <c:pt idx="5">
                  <c:v>20</c:v>
                </c:pt>
                <c:pt idx="6">
                  <c:v>18</c:v>
                </c:pt>
                <c:pt idx="7">
                  <c:v>18</c:v>
                </c:pt>
                <c:pt idx="8">
                  <c:v>18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15</c:v>
                </c:pt>
                <c:pt idx="18">
                  <c:v>11</c:v>
                </c:pt>
                <c:pt idx="19">
                  <c:v>11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13</c:v>
                </c:pt>
                <c:pt idx="24">
                  <c:v>13</c:v>
                </c:pt>
                <c:pt idx="25">
                  <c:v>13</c:v>
                </c:pt>
                <c:pt idx="26">
                  <c:v>14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15</c:v>
                </c:pt>
                <c:pt idx="31">
                  <c:v>15</c:v>
                </c:pt>
                <c:pt idx="32">
                  <c:v>15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15</c:v>
                </c:pt>
              </c:numCache>
            </c:numRef>
          </c:xVal>
          <c:yVal>
            <c:numRef>
              <c:f>'51'!$AB$5:$AB$42</c:f>
              <c:numCache>
                <c:formatCode>General</c:formatCode>
                <c:ptCount val="38"/>
                <c:pt idx="0">
                  <c:v>1</c:v>
                </c:pt>
                <c:pt idx="1">
                  <c:v>2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17</c:v>
                </c:pt>
                <c:pt idx="7">
                  <c:v>18</c:v>
                </c:pt>
                <c:pt idx="8">
                  <c:v>19</c:v>
                </c:pt>
                <c:pt idx="9">
                  <c:v>20</c:v>
                </c:pt>
                <c:pt idx="10">
                  <c:v>21</c:v>
                </c:pt>
                <c:pt idx="11">
                  <c:v>22</c:v>
                </c:pt>
                <c:pt idx="12">
                  <c:v>23</c:v>
                </c:pt>
                <c:pt idx="13">
                  <c:v>24</c:v>
                </c:pt>
                <c:pt idx="14">
                  <c:v>25</c:v>
                </c:pt>
                <c:pt idx="15">
                  <c:v>26</c:v>
                </c:pt>
                <c:pt idx="16">
                  <c:v>27</c:v>
                </c:pt>
                <c:pt idx="17">
                  <c:v>28</c:v>
                </c:pt>
                <c:pt idx="18">
                  <c:v>18</c:v>
                </c:pt>
                <c:pt idx="19">
                  <c:v>19</c:v>
                </c:pt>
                <c:pt idx="20">
                  <c:v>19</c:v>
                </c:pt>
                <c:pt idx="21">
                  <c:v>20</c:v>
                </c:pt>
                <c:pt idx="22">
                  <c:v>21</c:v>
                </c:pt>
                <c:pt idx="23">
                  <c:v>22</c:v>
                </c:pt>
                <c:pt idx="24">
                  <c:v>23</c:v>
                </c:pt>
                <c:pt idx="25">
                  <c:v>24</c:v>
                </c:pt>
                <c:pt idx="26">
                  <c:v>24</c:v>
                </c:pt>
                <c:pt idx="27">
                  <c:v>25</c:v>
                </c:pt>
                <c:pt idx="28">
                  <c:v>26</c:v>
                </c:pt>
                <c:pt idx="29">
                  <c:v>27</c:v>
                </c:pt>
                <c:pt idx="30">
                  <c:v>28</c:v>
                </c:pt>
                <c:pt idx="31">
                  <c:v>29</c:v>
                </c:pt>
                <c:pt idx="32">
                  <c:v>30</c:v>
                </c:pt>
                <c:pt idx="33">
                  <c:v>31</c:v>
                </c:pt>
                <c:pt idx="34">
                  <c:v>32</c:v>
                </c:pt>
                <c:pt idx="35">
                  <c:v>33</c:v>
                </c:pt>
                <c:pt idx="36">
                  <c:v>34</c:v>
                </c:pt>
                <c:pt idx="37">
                  <c:v>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BCD-46E8-AEA2-B499FF21CB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07929631"/>
        <c:axId val="907943551"/>
      </c:scatterChart>
      <c:valAx>
        <c:axId val="907929631"/>
        <c:scaling>
          <c:orientation val="minMax"/>
        </c:scaling>
        <c:delete val="1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907943551"/>
        <c:crosses val="autoZero"/>
        <c:crossBetween val="midCat"/>
      </c:valAx>
      <c:valAx>
        <c:axId val="907943551"/>
        <c:scaling>
          <c:orientation val="maxMin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9079296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>
      <a:outerShdw blurRad="50800" dist="38100" dir="8100000" algn="tr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1.xml"/><Relationship Id="rId13" Type="http://schemas.openxmlformats.org/officeDocument/2006/relationships/image" Target="../media/image3.png"/><Relationship Id="rId3" Type="http://schemas.openxmlformats.org/officeDocument/2006/relationships/chart" Target="../charts/chart6.xml"/><Relationship Id="rId7" Type="http://schemas.openxmlformats.org/officeDocument/2006/relationships/chart" Target="../charts/chart10.xml"/><Relationship Id="rId12" Type="http://schemas.openxmlformats.org/officeDocument/2006/relationships/image" Target="../media/image2.png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11" Type="http://schemas.openxmlformats.org/officeDocument/2006/relationships/image" Target="../media/image1.png"/><Relationship Id="rId5" Type="http://schemas.openxmlformats.org/officeDocument/2006/relationships/chart" Target="../charts/chart8.xml"/><Relationship Id="rId10" Type="http://schemas.openxmlformats.org/officeDocument/2006/relationships/chart" Target="../charts/chart13.xml"/><Relationship Id="rId4" Type="http://schemas.openxmlformats.org/officeDocument/2006/relationships/chart" Target="../charts/chart7.xml"/><Relationship Id="rId9" Type="http://schemas.openxmlformats.org/officeDocument/2006/relationships/chart" Target="../charts/chart12.xml"/><Relationship Id="rId14" Type="http://schemas.openxmlformats.org/officeDocument/2006/relationships/chart" Target="../charts/chart1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6.xml"/><Relationship Id="rId2" Type="http://schemas.openxmlformats.org/officeDocument/2006/relationships/image" Target="../media/image2.png"/><Relationship Id="rId1" Type="http://schemas.openxmlformats.org/officeDocument/2006/relationships/chart" Target="../charts/chart15.xml"/><Relationship Id="rId4" Type="http://schemas.openxmlformats.org/officeDocument/2006/relationships/chart" Target="../charts/chart17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0.xml"/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2.png"/><Relationship Id="rId6" Type="http://schemas.openxmlformats.org/officeDocument/2006/relationships/image" Target="../media/image8.png"/><Relationship Id="rId5" Type="http://schemas.openxmlformats.org/officeDocument/2006/relationships/image" Target="../media/image7.png"/><Relationship Id="rId4" Type="http://schemas.openxmlformats.org/officeDocument/2006/relationships/image" Target="../media/image6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3.xml"/><Relationship Id="rId2" Type="http://schemas.openxmlformats.org/officeDocument/2006/relationships/chart" Target="../charts/chart22.xml"/><Relationship Id="rId1" Type="http://schemas.openxmlformats.org/officeDocument/2006/relationships/chart" Target="../charts/chart21.xml"/><Relationship Id="rId4" Type="http://schemas.openxmlformats.org/officeDocument/2006/relationships/chart" Target="../charts/chart24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7.xml"/><Relationship Id="rId2" Type="http://schemas.openxmlformats.org/officeDocument/2006/relationships/chart" Target="../charts/chart26.xml"/><Relationship Id="rId1" Type="http://schemas.openxmlformats.org/officeDocument/2006/relationships/chart" Target="../charts/chart25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8.xml"/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145676</xdr:colOff>
      <xdr:row>2</xdr:row>
      <xdr:rowOff>78441</xdr:rowOff>
    </xdr:from>
    <xdr:to>
      <xdr:col>28</xdr:col>
      <xdr:colOff>392207</xdr:colOff>
      <xdr:row>12</xdr:row>
      <xdr:rowOff>91048</xdr:rowOff>
    </xdr:to>
    <xdr:grpSp>
      <xdr:nvGrpSpPr>
        <xdr:cNvPr id="17" name="Group 16">
          <a:extLst>
            <a:ext uri="{FF2B5EF4-FFF2-40B4-BE49-F238E27FC236}">
              <a16:creationId xmlns:a16="http://schemas.microsoft.com/office/drawing/2014/main" id="{CCCE5329-0F7F-9A70-DC78-4221B2DE36F1}"/>
            </a:ext>
          </a:extLst>
        </xdr:cNvPr>
        <xdr:cNvGrpSpPr>
          <a:grpSpLocks noChangeAspect="1"/>
        </xdr:cNvGrpSpPr>
      </xdr:nvGrpSpPr>
      <xdr:grpSpPr>
        <a:xfrm>
          <a:off x="750794" y="459441"/>
          <a:ext cx="5513295" cy="1928813"/>
          <a:chOff x="717177" y="5378823"/>
          <a:chExt cx="6543674" cy="2914931"/>
        </a:xfrm>
      </xdr:grpSpPr>
      <xdr:graphicFrame macro="">
        <xdr:nvGraphicFramePr>
          <xdr:cNvPr id="3" name="Chart 2">
            <a:extLst>
              <a:ext uri="{FF2B5EF4-FFF2-40B4-BE49-F238E27FC236}">
                <a16:creationId xmlns:a16="http://schemas.microsoft.com/office/drawing/2014/main" id="{BA858E30-6F5E-C21F-99E6-20E79B5DD01F}"/>
              </a:ext>
            </a:extLst>
          </xdr:cNvPr>
          <xdr:cNvGraphicFramePr/>
        </xdr:nvGraphicFramePr>
        <xdr:xfrm>
          <a:off x="4193801" y="5382756"/>
          <a:ext cx="3067050" cy="291099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13" name="Chart 12">
            <a:extLst>
              <a:ext uri="{FF2B5EF4-FFF2-40B4-BE49-F238E27FC236}">
                <a16:creationId xmlns:a16="http://schemas.microsoft.com/office/drawing/2014/main" id="{9498FD75-BAF2-40FC-B87E-2083BEB0A15C}"/>
              </a:ext>
            </a:extLst>
          </xdr:cNvPr>
          <xdr:cNvGraphicFramePr>
            <a:graphicFrameLocks/>
          </xdr:cNvGraphicFramePr>
        </xdr:nvGraphicFramePr>
        <xdr:xfrm>
          <a:off x="717177" y="5378823"/>
          <a:ext cx="3473823" cy="2907792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</xdr:grpSp>
    <xdr:clientData/>
  </xdr:twoCellAnchor>
  <xdr:twoCellAnchor>
    <xdr:from>
      <xdr:col>58</xdr:col>
      <xdr:colOff>168089</xdr:colOff>
      <xdr:row>2</xdr:row>
      <xdr:rowOff>78441</xdr:rowOff>
    </xdr:from>
    <xdr:to>
      <xdr:col>64</xdr:col>
      <xdr:colOff>293447</xdr:colOff>
      <xdr:row>12</xdr:row>
      <xdr:rowOff>86324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917F8B3-B1D2-4496-902C-3612DB881E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45</xdr:col>
      <xdr:colOff>66674</xdr:colOff>
      <xdr:row>36</xdr:row>
      <xdr:rowOff>123824</xdr:rowOff>
    </xdr:from>
    <xdr:to>
      <xdr:col>74</xdr:col>
      <xdr:colOff>123824</xdr:colOff>
      <xdr:row>49</xdr:row>
      <xdr:rowOff>38099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8EAE391-2FED-42AF-A445-499678A4B9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90</xdr:col>
      <xdr:colOff>590550</xdr:colOff>
      <xdr:row>6</xdr:row>
      <xdr:rowOff>57150</xdr:rowOff>
    </xdr:from>
    <xdr:to>
      <xdr:col>101</xdr:col>
      <xdr:colOff>38100</xdr:colOff>
      <xdr:row>49</xdr:row>
      <xdr:rowOff>47625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5511D8EB-9221-49A4-A500-C6FE49A521A6}"/>
            </a:ext>
          </a:extLst>
        </xdr:cNvPr>
        <xdr:cNvGrpSpPr>
          <a:grpSpLocks noChangeAspect="1"/>
        </xdr:cNvGrpSpPr>
      </xdr:nvGrpSpPr>
      <xdr:grpSpPr>
        <a:xfrm>
          <a:off x="20564475" y="971550"/>
          <a:ext cx="5648325" cy="6134100"/>
          <a:chOff x="21345525" y="238125"/>
          <a:chExt cx="5648325" cy="6829425"/>
        </a:xfrm>
      </xdr:grpSpPr>
      <xdr:grpSp>
        <xdr:nvGrpSpPr>
          <xdr:cNvPr id="6" name="Group 5">
            <a:extLst>
              <a:ext uri="{FF2B5EF4-FFF2-40B4-BE49-F238E27FC236}">
                <a16:creationId xmlns:a16="http://schemas.microsoft.com/office/drawing/2014/main" id="{F1D3B512-32F9-29C0-5F40-438EC79427F8}"/>
              </a:ext>
            </a:extLst>
          </xdr:cNvPr>
          <xdr:cNvGrpSpPr>
            <a:grpSpLocks noChangeAspect="1"/>
          </xdr:cNvGrpSpPr>
        </xdr:nvGrpSpPr>
        <xdr:grpSpPr>
          <a:xfrm>
            <a:off x="24183975" y="238125"/>
            <a:ext cx="2809875" cy="6829425"/>
            <a:chOff x="22250400" y="581025"/>
            <a:chExt cx="2809875" cy="6829425"/>
          </a:xfrm>
        </xdr:grpSpPr>
        <xdr:graphicFrame macro="">
          <xdr:nvGraphicFramePr>
            <xdr:cNvPr id="12" name="Chart 11">
              <a:extLst>
                <a:ext uri="{FF2B5EF4-FFF2-40B4-BE49-F238E27FC236}">
                  <a16:creationId xmlns:a16="http://schemas.microsoft.com/office/drawing/2014/main" id="{E37E9B9C-4CBD-DEB5-2E0D-691F9FDD450E}"/>
                </a:ext>
              </a:extLst>
            </xdr:cNvPr>
            <xdr:cNvGraphicFramePr>
              <a:graphicFrameLocks/>
            </xdr:cNvGraphicFramePr>
          </xdr:nvGraphicFramePr>
          <xdr:xfrm>
            <a:off x="22250400" y="581025"/>
            <a:ext cx="2809875" cy="1685925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  <xdr:graphicFrame macro="">
          <xdr:nvGraphicFramePr>
            <xdr:cNvPr id="13" name="Chart 12">
              <a:extLst>
                <a:ext uri="{FF2B5EF4-FFF2-40B4-BE49-F238E27FC236}">
                  <a16:creationId xmlns:a16="http://schemas.microsoft.com/office/drawing/2014/main" id="{0E0C7468-4C1E-13F5-6C1D-421ECD2133DF}"/>
                </a:ext>
              </a:extLst>
            </xdr:cNvPr>
            <xdr:cNvGraphicFramePr>
              <a:graphicFrameLocks/>
            </xdr:cNvGraphicFramePr>
          </xdr:nvGraphicFramePr>
          <xdr:xfrm>
            <a:off x="22250400" y="2295525"/>
            <a:ext cx="2809875" cy="1685925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3"/>
            </a:graphicData>
          </a:graphic>
        </xdr:graphicFrame>
        <xdr:graphicFrame macro="">
          <xdr:nvGraphicFramePr>
            <xdr:cNvPr id="14" name="Chart 13">
              <a:extLst>
                <a:ext uri="{FF2B5EF4-FFF2-40B4-BE49-F238E27FC236}">
                  <a16:creationId xmlns:a16="http://schemas.microsoft.com/office/drawing/2014/main" id="{34703F7D-133F-1A79-82CA-EB7F4A3507E4}"/>
                </a:ext>
              </a:extLst>
            </xdr:cNvPr>
            <xdr:cNvGraphicFramePr>
              <a:graphicFrameLocks/>
            </xdr:cNvGraphicFramePr>
          </xdr:nvGraphicFramePr>
          <xdr:xfrm>
            <a:off x="22250400" y="4010025"/>
            <a:ext cx="2809875" cy="1685925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4"/>
            </a:graphicData>
          </a:graphic>
        </xdr:graphicFrame>
        <xdr:graphicFrame macro="">
          <xdr:nvGraphicFramePr>
            <xdr:cNvPr id="15" name="Chart 14">
              <a:extLst>
                <a:ext uri="{FF2B5EF4-FFF2-40B4-BE49-F238E27FC236}">
                  <a16:creationId xmlns:a16="http://schemas.microsoft.com/office/drawing/2014/main" id="{D7740B24-010D-C160-37E8-43F82B74077D}"/>
                </a:ext>
              </a:extLst>
            </xdr:cNvPr>
            <xdr:cNvGraphicFramePr>
              <a:graphicFrameLocks/>
            </xdr:cNvGraphicFramePr>
          </xdr:nvGraphicFramePr>
          <xdr:xfrm>
            <a:off x="22250400" y="5724525"/>
            <a:ext cx="2809875" cy="1685925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5"/>
            </a:graphicData>
          </a:graphic>
        </xdr:graphicFrame>
      </xdr:grpSp>
      <xdr:grpSp>
        <xdr:nvGrpSpPr>
          <xdr:cNvPr id="7" name="Group 6">
            <a:extLst>
              <a:ext uri="{FF2B5EF4-FFF2-40B4-BE49-F238E27FC236}">
                <a16:creationId xmlns:a16="http://schemas.microsoft.com/office/drawing/2014/main" id="{AC13E878-1A44-B3DA-A2CB-1AF795A77984}"/>
              </a:ext>
            </a:extLst>
          </xdr:cNvPr>
          <xdr:cNvGrpSpPr>
            <a:grpSpLocks noChangeAspect="1"/>
          </xdr:cNvGrpSpPr>
        </xdr:nvGrpSpPr>
        <xdr:grpSpPr>
          <a:xfrm>
            <a:off x="21345525" y="238125"/>
            <a:ext cx="2809875" cy="6829425"/>
            <a:chOff x="22250400" y="581025"/>
            <a:chExt cx="2809875" cy="6829425"/>
          </a:xfrm>
        </xdr:grpSpPr>
        <xdr:graphicFrame macro="">
          <xdr:nvGraphicFramePr>
            <xdr:cNvPr id="8" name="Chart 7">
              <a:extLst>
                <a:ext uri="{FF2B5EF4-FFF2-40B4-BE49-F238E27FC236}">
                  <a16:creationId xmlns:a16="http://schemas.microsoft.com/office/drawing/2014/main" id="{DF2AB11B-80A8-3CF6-5B40-F3A665EBE164}"/>
                </a:ext>
              </a:extLst>
            </xdr:cNvPr>
            <xdr:cNvGraphicFramePr>
              <a:graphicFrameLocks/>
            </xdr:cNvGraphicFramePr>
          </xdr:nvGraphicFramePr>
          <xdr:xfrm>
            <a:off x="22250400" y="581025"/>
            <a:ext cx="2809875" cy="1685925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6"/>
            </a:graphicData>
          </a:graphic>
        </xdr:graphicFrame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11600933-402B-FFD6-0650-357726F7B042}"/>
                </a:ext>
              </a:extLst>
            </xdr:cNvPr>
            <xdr:cNvGraphicFramePr>
              <a:graphicFrameLocks/>
            </xdr:cNvGraphicFramePr>
          </xdr:nvGraphicFramePr>
          <xdr:xfrm>
            <a:off x="22250400" y="2295525"/>
            <a:ext cx="2809875" cy="1685925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7"/>
            </a:graphicData>
          </a:graphic>
        </xdr:graphicFrame>
        <xdr:graphicFrame macro="">
          <xdr:nvGraphicFramePr>
            <xdr:cNvPr id="10" name="Chart 9">
              <a:extLst>
                <a:ext uri="{FF2B5EF4-FFF2-40B4-BE49-F238E27FC236}">
                  <a16:creationId xmlns:a16="http://schemas.microsoft.com/office/drawing/2014/main" id="{FA78A424-2CF0-A1C9-CE20-9BA8F6A804BB}"/>
                </a:ext>
              </a:extLst>
            </xdr:cNvPr>
            <xdr:cNvGraphicFramePr>
              <a:graphicFrameLocks/>
            </xdr:cNvGraphicFramePr>
          </xdr:nvGraphicFramePr>
          <xdr:xfrm>
            <a:off x="22250400" y="4010025"/>
            <a:ext cx="2809875" cy="1685925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8"/>
            </a:graphicData>
          </a:graphic>
        </xdr:graphicFrame>
        <xdr:graphicFrame macro="">
          <xdr:nvGraphicFramePr>
            <xdr:cNvPr id="11" name="Chart 10">
              <a:extLst>
                <a:ext uri="{FF2B5EF4-FFF2-40B4-BE49-F238E27FC236}">
                  <a16:creationId xmlns:a16="http://schemas.microsoft.com/office/drawing/2014/main" id="{61D67551-8C1E-202D-7E9F-E54CF993142D}"/>
                </a:ext>
              </a:extLst>
            </xdr:cNvPr>
            <xdr:cNvGraphicFramePr>
              <a:graphicFrameLocks/>
            </xdr:cNvGraphicFramePr>
          </xdr:nvGraphicFramePr>
          <xdr:xfrm>
            <a:off x="22250400" y="5724525"/>
            <a:ext cx="2809875" cy="1685925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9"/>
            </a:graphicData>
          </a:graphic>
        </xdr:graphicFrame>
      </xdr:grpSp>
    </xdr:grpSp>
    <xdr:clientData/>
  </xdr:twoCellAnchor>
  <xdr:twoCellAnchor>
    <xdr:from>
      <xdr:col>76</xdr:col>
      <xdr:colOff>209550</xdr:colOff>
      <xdr:row>3</xdr:row>
      <xdr:rowOff>38100</xdr:rowOff>
    </xdr:from>
    <xdr:to>
      <xdr:col>77</xdr:col>
      <xdr:colOff>247650</xdr:colOff>
      <xdr:row>5</xdr:row>
      <xdr:rowOff>104775</xdr:rowOff>
    </xdr:to>
    <xdr:sp macro="" textlink="">
      <xdr:nvSpPr>
        <xdr:cNvPr id="16" name="Arrow: Right 15">
          <a:extLst>
            <a:ext uri="{FF2B5EF4-FFF2-40B4-BE49-F238E27FC236}">
              <a16:creationId xmlns:a16="http://schemas.microsoft.com/office/drawing/2014/main" id="{C678A0DB-C6DD-4625-B014-8E71CF0B4AF7}"/>
            </a:ext>
          </a:extLst>
        </xdr:cNvPr>
        <xdr:cNvSpPr/>
      </xdr:nvSpPr>
      <xdr:spPr>
        <a:xfrm>
          <a:off x="16268700" y="381000"/>
          <a:ext cx="314325" cy="39052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LID4096" sz="1100"/>
        </a:p>
      </xdr:txBody>
    </xdr:sp>
    <xdr:clientData/>
  </xdr:twoCellAnchor>
  <xdr:twoCellAnchor>
    <xdr:from>
      <xdr:col>82</xdr:col>
      <xdr:colOff>0</xdr:colOff>
      <xdr:row>11</xdr:row>
      <xdr:rowOff>0</xdr:rowOff>
    </xdr:from>
    <xdr:to>
      <xdr:col>89</xdr:col>
      <xdr:colOff>161925</xdr:colOff>
      <xdr:row>20</xdr:row>
      <xdr:rowOff>142875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2C5AB11C-87D8-48A8-A9E6-AC243F9AB1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</xdr:col>
      <xdr:colOff>171451</xdr:colOff>
      <xdr:row>56</xdr:row>
      <xdr:rowOff>0</xdr:rowOff>
    </xdr:from>
    <xdr:to>
      <xdr:col>75</xdr:col>
      <xdr:colOff>38100</xdr:colOff>
      <xdr:row>97</xdr:row>
      <xdr:rowOff>99963</xdr:rowOff>
    </xdr:to>
    <xdr:grpSp>
      <xdr:nvGrpSpPr>
        <xdr:cNvPr id="18" name="Group 17">
          <a:extLst>
            <a:ext uri="{FF2B5EF4-FFF2-40B4-BE49-F238E27FC236}">
              <a16:creationId xmlns:a16="http://schemas.microsoft.com/office/drawing/2014/main" id="{6AA0B198-C991-44D6-B9A8-580DB6ABE948}"/>
            </a:ext>
          </a:extLst>
        </xdr:cNvPr>
        <xdr:cNvGrpSpPr/>
      </xdr:nvGrpSpPr>
      <xdr:grpSpPr>
        <a:xfrm>
          <a:off x="381001" y="8058150"/>
          <a:ext cx="13963649" cy="5957838"/>
          <a:chOff x="590551" y="8143875"/>
          <a:chExt cx="15982949" cy="6348363"/>
        </a:xfrm>
      </xdr:grpSpPr>
      <xdr:pic>
        <xdr:nvPicPr>
          <xdr:cNvPr id="19" name="Picture 18">
            <a:extLst>
              <a:ext uri="{FF2B5EF4-FFF2-40B4-BE49-F238E27FC236}">
                <a16:creationId xmlns:a16="http://schemas.microsoft.com/office/drawing/2014/main" id="{FADBADDF-CE5D-EA9A-49AE-5226303C55FC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1"/>
          <a:stretch>
            <a:fillRect/>
          </a:stretch>
        </xdr:blipFill>
        <xdr:spPr>
          <a:xfrm>
            <a:off x="590551" y="8143875"/>
            <a:ext cx="5543550" cy="3718491"/>
          </a:xfrm>
          <a:prstGeom prst="rect">
            <a:avLst/>
          </a:prstGeom>
        </xdr:spPr>
      </xdr:pic>
      <xdr:pic>
        <xdr:nvPicPr>
          <xdr:cNvPr id="20" name="Picture 19">
            <a:extLst>
              <a:ext uri="{FF2B5EF4-FFF2-40B4-BE49-F238E27FC236}">
                <a16:creationId xmlns:a16="http://schemas.microsoft.com/office/drawing/2014/main" id="{F1B12DA1-B176-4BF4-4934-BA1E9FA41F58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2"/>
          <a:stretch>
            <a:fillRect/>
          </a:stretch>
        </xdr:blipFill>
        <xdr:spPr>
          <a:xfrm>
            <a:off x="12115800" y="8162925"/>
            <a:ext cx="4457700" cy="6329313"/>
          </a:xfrm>
          <a:prstGeom prst="rect">
            <a:avLst/>
          </a:prstGeom>
        </xdr:spPr>
      </xdr:pic>
      <xdr:pic>
        <xdr:nvPicPr>
          <xdr:cNvPr id="21" name="Picture 20">
            <a:extLst>
              <a:ext uri="{FF2B5EF4-FFF2-40B4-BE49-F238E27FC236}">
                <a16:creationId xmlns:a16="http://schemas.microsoft.com/office/drawing/2014/main" id="{5B9B953D-7E61-8262-08F9-2E55CFFAAA11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3"/>
          <a:stretch>
            <a:fillRect/>
          </a:stretch>
        </xdr:blipFill>
        <xdr:spPr>
          <a:xfrm>
            <a:off x="619125" y="12011025"/>
            <a:ext cx="6476190" cy="1104762"/>
          </a:xfrm>
          <a:prstGeom prst="rect">
            <a:avLst/>
          </a:prstGeom>
        </xdr:spPr>
      </xdr:pic>
    </xdr:grpSp>
    <xdr:clientData/>
  </xdr:twoCellAnchor>
  <xdr:twoCellAnchor>
    <xdr:from>
      <xdr:col>80</xdr:col>
      <xdr:colOff>276225</xdr:colOff>
      <xdr:row>26</xdr:row>
      <xdr:rowOff>123824</xdr:rowOff>
    </xdr:from>
    <xdr:to>
      <xdr:col>90</xdr:col>
      <xdr:colOff>323850</xdr:colOff>
      <xdr:row>43</xdr:row>
      <xdr:rowOff>100011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2F2A6AFC-B1CA-417A-8431-74DD6CC3B5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59</xdr:col>
      <xdr:colOff>0</xdr:colOff>
      <xdr:row>63</xdr:row>
      <xdr:rowOff>85725</xdr:rowOff>
    </xdr:from>
    <xdr:to>
      <xdr:col>86</xdr:col>
      <xdr:colOff>19050</xdr:colOff>
      <xdr:row>92</xdr:row>
      <xdr:rowOff>114299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507216F-7D89-44E4-893B-8F3DB18C59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209550</xdr:colOff>
      <xdr:row>43</xdr:row>
      <xdr:rowOff>25719</xdr:rowOff>
    </xdr:from>
    <xdr:to>
      <xdr:col>23</xdr:col>
      <xdr:colOff>95250</xdr:colOff>
      <xdr:row>67</xdr:row>
      <xdr:rowOff>19051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E0D9DF3-84C2-4408-8AAD-347DF721F1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71475" y="5759769"/>
          <a:ext cx="2733675" cy="3193732"/>
        </a:xfrm>
        <a:prstGeom prst="rect">
          <a:avLst/>
        </a:prstGeom>
        <a:ln w="127000" cap="sq">
          <a:solidFill>
            <a:srgbClr val="000000"/>
          </a:solidFill>
          <a:miter lim="800000"/>
        </a:ln>
        <a:effectLst>
          <a:outerShdw blurRad="57150" dist="50800" dir="2700000" algn="tl" rotWithShape="0">
            <a:srgbClr val="000000">
              <a:alpha val="40000"/>
            </a:srgbClr>
          </a:outerShdw>
        </a:effectLst>
      </xdr:spPr>
    </xdr:pic>
    <xdr:clientData/>
  </xdr:twoCellAnchor>
  <xdr:twoCellAnchor>
    <xdr:from>
      <xdr:col>80</xdr:col>
      <xdr:colOff>129886</xdr:colOff>
      <xdr:row>3</xdr:row>
      <xdr:rowOff>121227</xdr:rowOff>
    </xdr:from>
    <xdr:to>
      <xdr:col>82</xdr:col>
      <xdr:colOff>144606</xdr:colOff>
      <xdr:row>39</xdr:row>
      <xdr:rowOff>2597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00AC1010-D893-00BA-774E-DDC7561A41D9}"/>
            </a:ext>
          </a:extLst>
        </xdr:cNvPr>
        <xdr:cNvSpPr/>
      </xdr:nvSpPr>
      <xdr:spPr>
        <a:xfrm>
          <a:off x="11975522" y="510886"/>
          <a:ext cx="421698" cy="4557279"/>
        </a:xfrm>
        <a:prstGeom prst="rect">
          <a:avLst/>
        </a:prstGeom>
        <a:solidFill>
          <a:srgbClr val="F2F2F2">
            <a:alpha val="80000"/>
          </a:srgb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LID4096" sz="1100"/>
        </a:p>
      </xdr:txBody>
    </xdr:sp>
    <xdr:clientData/>
  </xdr:twoCellAnchor>
  <xdr:twoCellAnchor>
    <xdr:from>
      <xdr:col>57</xdr:col>
      <xdr:colOff>164526</xdr:colOff>
      <xdr:row>2</xdr:row>
      <xdr:rowOff>129885</xdr:rowOff>
    </xdr:from>
    <xdr:to>
      <xdr:col>111</xdr:col>
      <xdr:colOff>4</xdr:colOff>
      <xdr:row>52</xdr:row>
      <xdr:rowOff>82261</xdr:rowOff>
    </xdr:to>
    <xdr:grpSp>
      <xdr:nvGrpSpPr>
        <xdr:cNvPr id="17" name="Group 16">
          <a:extLst>
            <a:ext uri="{FF2B5EF4-FFF2-40B4-BE49-F238E27FC236}">
              <a16:creationId xmlns:a16="http://schemas.microsoft.com/office/drawing/2014/main" id="{B8735750-C543-4E63-B8EE-11A756A890FF}"/>
            </a:ext>
          </a:extLst>
        </xdr:cNvPr>
        <xdr:cNvGrpSpPr>
          <a:grpSpLocks noChangeAspect="1"/>
        </xdr:cNvGrpSpPr>
      </xdr:nvGrpSpPr>
      <xdr:grpSpPr>
        <a:xfrm>
          <a:off x="9646231" y="389658"/>
          <a:ext cx="6018068" cy="6446694"/>
          <a:chOff x="9211153" y="1805620"/>
          <a:chExt cx="6093732" cy="5960313"/>
        </a:xfrm>
      </xdr:grpSpPr>
      <xdr:graphicFrame macro="">
        <xdr:nvGraphicFramePr>
          <xdr:cNvPr id="18" name="Chart 17">
            <a:extLst>
              <a:ext uri="{FF2B5EF4-FFF2-40B4-BE49-F238E27FC236}">
                <a16:creationId xmlns:a16="http://schemas.microsoft.com/office/drawing/2014/main" id="{C86B3E93-C0C8-BD63-07EF-FD9ACF09277E}"/>
              </a:ext>
            </a:extLst>
          </xdr:cNvPr>
          <xdr:cNvGraphicFramePr>
            <a:graphicFrameLocks/>
          </xdr:cNvGraphicFramePr>
        </xdr:nvGraphicFramePr>
        <xdr:xfrm>
          <a:off x="9212734" y="1805620"/>
          <a:ext cx="6092151" cy="4771452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  <xdr:graphicFrame macro="">
        <xdr:nvGraphicFramePr>
          <xdr:cNvPr id="19" name="Chart 18">
            <a:extLst>
              <a:ext uri="{FF2B5EF4-FFF2-40B4-BE49-F238E27FC236}">
                <a16:creationId xmlns:a16="http://schemas.microsoft.com/office/drawing/2014/main" id="{87A02F40-418C-FA0D-4E1C-7C2C5CB6557E}"/>
              </a:ext>
            </a:extLst>
          </xdr:cNvPr>
          <xdr:cNvGraphicFramePr/>
        </xdr:nvGraphicFramePr>
        <xdr:xfrm>
          <a:off x="9211153" y="6561061"/>
          <a:ext cx="6075550" cy="1204872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</xdr:grpSp>
    <xdr:clientData/>
  </xdr:twoCellAnchor>
  <xdr:twoCellAnchor>
    <xdr:from>
      <xdr:col>73</xdr:col>
      <xdr:colOff>43295</xdr:colOff>
      <xdr:row>0</xdr:row>
      <xdr:rowOff>0</xdr:rowOff>
    </xdr:from>
    <xdr:to>
      <xdr:col>75</xdr:col>
      <xdr:colOff>155864</xdr:colOff>
      <xdr:row>2</xdr:row>
      <xdr:rowOff>69272</xdr:rowOff>
    </xdr:to>
    <xdr:sp macro="" textlink="">
      <xdr:nvSpPr>
        <xdr:cNvPr id="21" name="Arrow: Right 20">
          <a:extLst>
            <a:ext uri="{FF2B5EF4-FFF2-40B4-BE49-F238E27FC236}">
              <a16:creationId xmlns:a16="http://schemas.microsoft.com/office/drawing/2014/main" id="{88085B84-FDED-AED1-4FCB-0E60CF164DF8}"/>
            </a:ext>
          </a:extLst>
        </xdr:cNvPr>
        <xdr:cNvSpPr/>
      </xdr:nvSpPr>
      <xdr:spPr>
        <a:xfrm>
          <a:off x="10676659" y="0"/>
          <a:ext cx="458932" cy="329045"/>
        </a:xfrm>
        <a:prstGeom prst="rightArrow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LID4096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57</xdr:col>
      <xdr:colOff>228601</xdr:colOff>
      <xdr:row>7</xdr:row>
      <xdr:rowOff>180975</xdr:rowOff>
    </xdr:from>
    <xdr:to>
      <xdr:col>70</xdr:col>
      <xdr:colOff>133351</xdr:colOff>
      <xdr:row>19</xdr:row>
      <xdr:rowOff>104774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992FD8-F026-4182-848D-04547BEEE0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57</xdr:col>
      <xdr:colOff>219075</xdr:colOff>
      <xdr:row>19</xdr:row>
      <xdr:rowOff>133349</xdr:rowOff>
    </xdr:from>
    <xdr:to>
      <xdr:col>70</xdr:col>
      <xdr:colOff>133350</xdr:colOff>
      <xdr:row>31</xdr:row>
      <xdr:rowOff>66675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A4E7B75-A3C1-4AC0-9898-4AC74C6F80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57150</xdr:colOff>
      <xdr:row>6</xdr:row>
      <xdr:rowOff>76199</xdr:rowOff>
    </xdr:from>
    <xdr:to>
      <xdr:col>37</xdr:col>
      <xdr:colOff>47626</xdr:colOff>
      <xdr:row>24</xdr:row>
      <xdr:rowOff>47625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11578DEA-FB6D-4B4A-AAB2-731ABBD953D8}"/>
            </a:ext>
          </a:extLst>
        </xdr:cNvPr>
        <xdr:cNvSpPr txBox="1"/>
      </xdr:nvSpPr>
      <xdr:spPr>
        <a:xfrm>
          <a:off x="3590925" y="1371599"/>
          <a:ext cx="1590676" cy="271462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 _ ifno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 _ 0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 _ ifno 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4 _ jcol_sfr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 _ delc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6 _ delr[7]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7 _ slope 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8 _ top[ifno  ,   jcol_sfr] 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9 _ 1.0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 _ leakance2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 _ roughness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 _ nconn[ifno]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 _ upstream_frac[ifno]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4 _ 0 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 _ </a:t>
          </a:r>
          <a:r>
            <a:rPr lang="en-US" sz="1100" b="1"/>
            <a:t>int(obs_loc / delc)</a:t>
          </a:r>
          <a:endParaRPr lang="LID4096" sz="1100" b="1"/>
        </a:p>
      </xdr:txBody>
    </xdr:sp>
    <xdr:clientData/>
  </xdr:twoCellAnchor>
  <xdr:twoCellAnchor>
    <xdr:from>
      <xdr:col>5</xdr:col>
      <xdr:colOff>95250</xdr:colOff>
      <xdr:row>24</xdr:row>
      <xdr:rowOff>104775</xdr:rowOff>
    </xdr:from>
    <xdr:to>
      <xdr:col>37</xdr:col>
      <xdr:colOff>19049</xdr:colOff>
      <xdr:row>33</xdr:row>
      <xdr:rowOff>66675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699EFAB-5D61-49A7-933C-13F6E5C706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32</xdr:col>
      <xdr:colOff>47625</xdr:colOff>
      <xdr:row>0</xdr:row>
      <xdr:rowOff>66675</xdr:rowOff>
    </xdr:from>
    <xdr:to>
      <xdr:col>37</xdr:col>
      <xdr:colOff>57150</xdr:colOff>
      <xdr:row>2</xdr:row>
      <xdr:rowOff>295275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59F649F5-EA16-4142-BB83-18EA0EAE24E6}"/>
            </a:ext>
          </a:extLst>
        </xdr:cNvPr>
        <xdr:cNvSpPr txBox="1"/>
      </xdr:nvSpPr>
      <xdr:spPr>
        <a:xfrm>
          <a:off x="4610100" y="66675"/>
          <a:ext cx="581025" cy="533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4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SFR</a:t>
          </a:r>
        </a:p>
        <a:p>
          <a:r>
            <a:rPr lang="en-US" sz="14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STR</a:t>
          </a:r>
          <a:endParaRPr lang="LID4096" sz="1400" b="1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12122</xdr:colOff>
      <xdr:row>6</xdr:row>
      <xdr:rowOff>62298</xdr:rowOff>
    </xdr:from>
    <xdr:to>
      <xdr:col>26</xdr:col>
      <xdr:colOff>185864</xdr:colOff>
      <xdr:row>46</xdr:row>
      <xdr:rowOff>97847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29266232-0A13-4125-99C8-C258C05A5F67}"/>
            </a:ext>
          </a:extLst>
        </xdr:cNvPr>
        <xdr:cNvGrpSpPr/>
      </xdr:nvGrpSpPr>
      <xdr:grpSpPr>
        <a:xfrm>
          <a:off x="3345872" y="789662"/>
          <a:ext cx="2130697" cy="4884640"/>
          <a:chOff x="5410201" y="47626"/>
          <a:chExt cx="2924175" cy="5648324"/>
        </a:xfrm>
      </xdr:grpSpPr>
      <xdr:sp macro="" textlink="">
        <xdr:nvSpPr>
          <xdr:cNvPr id="3" name="Rectangle 2">
            <a:extLst>
              <a:ext uri="{FF2B5EF4-FFF2-40B4-BE49-F238E27FC236}">
                <a16:creationId xmlns:a16="http://schemas.microsoft.com/office/drawing/2014/main" id="{9BF996D3-9CCC-4109-C573-5B07BC2AD433}"/>
              </a:ext>
            </a:extLst>
          </xdr:cNvPr>
          <xdr:cNvSpPr/>
        </xdr:nvSpPr>
        <xdr:spPr>
          <a:xfrm>
            <a:off x="5410201" y="47626"/>
            <a:ext cx="2924175" cy="5648324"/>
          </a:xfrm>
          <a:prstGeom prst="rect">
            <a:avLst/>
          </a:prstGeom>
          <a:solidFill>
            <a:schemeClr val="accent2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LID4096" sz="1100"/>
          </a:p>
        </xdr:txBody>
      </xdr:sp>
      <xdr:grpSp>
        <xdr:nvGrpSpPr>
          <xdr:cNvPr id="4" name="Group 3">
            <a:extLst>
              <a:ext uri="{FF2B5EF4-FFF2-40B4-BE49-F238E27FC236}">
                <a16:creationId xmlns:a16="http://schemas.microsoft.com/office/drawing/2014/main" id="{E3660699-2B59-A2BE-F3AB-ED306A38B143}"/>
              </a:ext>
            </a:extLst>
          </xdr:cNvPr>
          <xdr:cNvGrpSpPr/>
        </xdr:nvGrpSpPr>
        <xdr:grpSpPr>
          <a:xfrm>
            <a:off x="5572125" y="228600"/>
            <a:ext cx="2609569" cy="5292024"/>
            <a:chOff x="5438775" y="28575"/>
            <a:chExt cx="2609569" cy="5292024"/>
          </a:xfrm>
          <a:effectLst>
            <a:outerShdw blurRad="50800" dist="38100" dir="8100000" algn="tr" rotWithShape="0">
              <a:prstClr val="black">
                <a:alpha val="40000"/>
              </a:prstClr>
            </a:outerShdw>
          </a:effectLst>
        </xdr:grpSpPr>
        <xdr:pic>
          <xdr:nvPicPr>
            <xdr:cNvPr id="5" name="Picture 4">
              <a:extLst>
                <a:ext uri="{FF2B5EF4-FFF2-40B4-BE49-F238E27FC236}">
                  <a16:creationId xmlns:a16="http://schemas.microsoft.com/office/drawing/2014/main" id="{DE7B616A-E53A-47A8-8190-5D4E03BD53A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/>
            <a:stretch>
              <a:fillRect/>
            </a:stretch>
          </xdr:blipFill>
          <xdr:spPr>
            <a:xfrm>
              <a:off x="5438775" y="28575"/>
              <a:ext cx="2609569" cy="3705225"/>
            </a:xfrm>
            <a:prstGeom prst="rect">
              <a:avLst/>
            </a:prstGeom>
          </xdr:spPr>
        </xdr:pic>
        <xdr:pic>
          <xdr:nvPicPr>
            <xdr:cNvPr id="6" name="Picture 5">
              <a:extLst>
                <a:ext uri="{FF2B5EF4-FFF2-40B4-BE49-F238E27FC236}">
                  <a16:creationId xmlns:a16="http://schemas.microsoft.com/office/drawing/2014/main" id="{8027BF0A-BE9B-0FA3-1F54-4A6E96D87B9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5438776" y="3781871"/>
              <a:ext cx="2600324" cy="1538728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19</xdr:col>
      <xdr:colOff>112566</xdr:colOff>
      <xdr:row>9</xdr:row>
      <xdr:rowOff>77933</xdr:rowOff>
    </xdr:from>
    <xdr:to>
      <xdr:col>27</xdr:col>
      <xdr:colOff>225137</xdr:colOff>
      <xdr:row>49</xdr:row>
      <xdr:rowOff>49073</xdr:rowOff>
    </xdr:to>
    <xdr:grpSp>
      <xdr:nvGrpSpPr>
        <xdr:cNvPr id="7" name="Group 6">
          <a:extLst>
            <a:ext uri="{FF2B5EF4-FFF2-40B4-BE49-F238E27FC236}">
              <a16:creationId xmlns:a16="http://schemas.microsoft.com/office/drawing/2014/main" id="{229B777A-4115-4BE3-9DF5-8BFE9D7C02C0}"/>
            </a:ext>
          </a:extLst>
        </xdr:cNvPr>
        <xdr:cNvGrpSpPr>
          <a:grpSpLocks noChangeAspect="1"/>
        </xdr:cNvGrpSpPr>
      </xdr:nvGrpSpPr>
      <xdr:grpSpPr>
        <a:xfrm>
          <a:off x="3229839" y="1168978"/>
          <a:ext cx="2597730" cy="4820231"/>
          <a:chOff x="8477250" y="409575"/>
          <a:chExt cx="3429000" cy="6362700"/>
        </a:xfrm>
        <a:effectLst>
          <a:outerShdw blurRad="50800" dist="38100" dir="8100000" algn="tr" rotWithShape="0">
            <a:prstClr val="black">
              <a:alpha val="40000"/>
            </a:prstClr>
          </a:outerShdw>
        </a:effectLst>
      </xdr:grpSpPr>
      <xdr:sp macro="" textlink="">
        <xdr:nvSpPr>
          <xdr:cNvPr id="8" name="Rectangle 7">
            <a:extLst>
              <a:ext uri="{FF2B5EF4-FFF2-40B4-BE49-F238E27FC236}">
                <a16:creationId xmlns:a16="http://schemas.microsoft.com/office/drawing/2014/main" id="{0B43E267-7AF5-C3AC-67B4-87CE55C0EFF8}"/>
              </a:ext>
            </a:extLst>
          </xdr:cNvPr>
          <xdr:cNvSpPr/>
        </xdr:nvSpPr>
        <xdr:spPr>
          <a:xfrm>
            <a:off x="8477250" y="409575"/>
            <a:ext cx="3429000" cy="6362700"/>
          </a:xfrm>
          <a:prstGeom prst="rect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LID4096" sz="1100"/>
          </a:p>
        </xdr:txBody>
      </xdr:sp>
      <xdr:grpSp>
        <xdr:nvGrpSpPr>
          <xdr:cNvPr id="9" name="Group 8">
            <a:extLst>
              <a:ext uri="{FF2B5EF4-FFF2-40B4-BE49-F238E27FC236}">
                <a16:creationId xmlns:a16="http://schemas.microsoft.com/office/drawing/2014/main" id="{00288105-0E52-C9C9-2072-AD49AD3180E7}"/>
              </a:ext>
            </a:extLst>
          </xdr:cNvPr>
          <xdr:cNvGrpSpPr>
            <a:grpSpLocks noChangeAspect="1"/>
          </xdr:cNvGrpSpPr>
        </xdr:nvGrpSpPr>
        <xdr:grpSpPr>
          <a:xfrm>
            <a:off x="8543926" y="485776"/>
            <a:ext cx="3333751" cy="6153149"/>
            <a:chOff x="8210551" y="159152"/>
            <a:chExt cx="3627079" cy="6694549"/>
          </a:xfrm>
        </xdr:grpSpPr>
        <xdr:pic>
          <xdr:nvPicPr>
            <xdr:cNvPr id="10" name="Picture 9">
              <a:extLst>
                <a:ext uri="{FF2B5EF4-FFF2-40B4-BE49-F238E27FC236}">
                  <a16:creationId xmlns:a16="http://schemas.microsoft.com/office/drawing/2014/main" id="{2E65674E-B22A-ADA4-63D6-35C34DDDA46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8210551" y="159152"/>
              <a:ext cx="3614509" cy="4563037"/>
            </a:xfrm>
            <a:prstGeom prst="rect">
              <a:avLst/>
            </a:prstGeom>
          </xdr:spPr>
        </xdr:pic>
        <xdr:pic>
          <xdr:nvPicPr>
            <xdr:cNvPr id="11" name="Picture 10">
              <a:extLst>
                <a:ext uri="{FF2B5EF4-FFF2-40B4-BE49-F238E27FC236}">
                  <a16:creationId xmlns:a16="http://schemas.microsoft.com/office/drawing/2014/main" id="{0AF19110-45F6-B4E8-DD8F-A2F5A4620C5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8217563" y="4758614"/>
              <a:ext cx="3620067" cy="2095087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36</xdr:col>
      <xdr:colOff>310860</xdr:colOff>
      <xdr:row>6</xdr:row>
      <xdr:rowOff>80532</xdr:rowOff>
    </xdr:from>
    <xdr:to>
      <xdr:col>43</xdr:col>
      <xdr:colOff>63225</xdr:colOff>
      <xdr:row>34</xdr:row>
      <xdr:rowOff>25978</xdr:rowOff>
    </xdr:to>
    <xdr:grpSp>
      <xdr:nvGrpSpPr>
        <xdr:cNvPr id="12" name="Group 11">
          <a:extLst>
            <a:ext uri="{FF2B5EF4-FFF2-40B4-BE49-F238E27FC236}">
              <a16:creationId xmlns:a16="http://schemas.microsoft.com/office/drawing/2014/main" id="{D5D7D257-2C22-46C0-B4E9-FE060AB35034}"/>
            </a:ext>
          </a:extLst>
        </xdr:cNvPr>
        <xdr:cNvGrpSpPr>
          <a:grpSpLocks noChangeAspect="1"/>
        </xdr:cNvGrpSpPr>
      </xdr:nvGrpSpPr>
      <xdr:grpSpPr>
        <a:xfrm>
          <a:off x="8060746" y="807896"/>
          <a:ext cx="1735297" cy="3339809"/>
          <a:chOff x="3272270" y="851190"/>
          <a:chExt cx="1978249" cy="3807402"/>
        </a:xfrm>
      </xdr:grpSpPr>
      <xdr:grpSp>
        <xdr:nvGrpSpPr>
          <xdr:cNvPr id="13" name="Group 12">
            <a:extLst>
              <a:ext uri="{FF2B5EF4-FFF2-40B4-BE49-F238E27FC236}">
                <a16:creationId xmlns:a16="http://schemas.microsoft.com/office/drawing/2014/main" id="{FC56A8D7-79A3-A2A8-A7A9-6B4D03824E14}"/>
              </a:ext>
            </a:extLst>
          </xdr:cNvPr>
          <xdr:cNvGrpSpPr>
            <a:grpSpLocks noChangeAspect="1"/>
          </xdr:cNvGrpSpPr>
        </xdr:nvGrpSpPr>
        <xdr:grpSpPr>
          <a:xfrm>
            <a:off x="3272270" y="851190"/>
            <a:ext cx="1978249" cy="3807402"/>
            <a:chOff x="1905001" y="847725"/>
            <a:chExt cx="2435694" cy="5400675"/>
          </a:xfrm>
        </xdr:grpSpPr>
        <xdr:grpSp>
          <xdr:nvGrpSpPr>
            <xdr:cNvPr id="16" name="Group 15">
              <a:extLst>
                <a:ext uri="{FF2B5EF4-FFF2-40B4-BE49-F238E27FC236}">
                  <a16:creationId xmlns:a16="http://schemas.microsoft.com/office/drawing/2014/main" id="{934C1A17-0546-9764-C0AE-1F7B0991989B}"/>
                </a:ext>
              </a:extLst>
            </xdr:cNvPr>
            <xdr:cNvGrpSpPr/>
          </xdr:nvGrpSpPr>
          <xdr:grpSpPr>
            <a:xfrm>
              <a:off x="1905001" y="847725"/>
              <a:ext cx="2435694" cy="5400675"/>
              <a:chOff x="2105025" y="3371850"/>
              <a:chExt cx="2600325" cy="5765714"/>
            </a:xfrm>
          </xdr:grpSpPr>
          <xdr:sp macro="" textlink="">
            <xdr:nvSpPr>
              <xdr:cNvPr id="20" name="TextBox 19">
                <a:extLst>
                  <a:ext uri="{FF2B5EF4-FFF2-40B4-BE49-F238E27FC236}">
                    <a16:creationId xmlns:a16="http://schemas.microsoft.com/office/drawing/2014/main" id="{2643B459-5E5E-2DBC-1F91-D6DB797A2936}"/>
                  </a:ext>
                </a:extLst>
              </xdr:cNvPr>
              <xdr:cNvSpPr txBox="1"/>
            </xdr:nvSpPr>
            <xdr:spPr>
              <a:xfrm>
                <a:off x="2105025" y="3371850"/>
                <a:ext cx="2600325" cy="5765714"/>
              </a:xfrm>
              <a:prstGeom prst="rect">
                <a:avLst/>
              </a:prstGeom>
              <a:solidFill>
                <a:schemeClr val="accent6">
                  <a:lumMod val="40000"/>
                  <a:lumOff val="60000"/>
                </a:schemeClr>
              </a:solidFill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r>
                  <a:rPr lang="en-US" sz="1100" b="1" i="0" u="none" strike="noStrike">
                    <a:solidFill>
                      <a:sysClr val="windowText" lastClr="000000"/>
                    </a:solidFill>
                    <a:effectLst/>
                    <a:latin typeface="+mn-lt"/>
                    <a:ea typeface="+mn-ea"/>
                    <a:cs typeface="+mn-cs"/>
                  </a:rPr>
                  <a:t>aa1</a:t>
                </a:r>
                <a:r>
                  <a:rPr lang="en-US" sz="1100" b="1">
                    <a:solidFill>
                      <a:sysClr val="windowText" lastClr="000000"/>
                    </a:solidFill>
                  </a:rPr>
                  <a:t> </a:t>
                </a:r>
              </a:p>
              <a:p>
                <a:r>
                  <a:rPr lang="en-US" sz="1100" b="1" i="0" u="none" strike="noStrike">
                    <a:solidFill>
                      <a:sysClr val="windowText" lastClr="000000"/>
                    </a:solidFill>
                    <a:effectLst/>
                    <a:latin typeface="+mn-lt"/>
                    <a:ea typeface="+mn-ea"/>
                    <a:cs typeface="+mn-cs"/>
                  </a:rPr>
                  <a:t>aa2</a:t>
                </a:r>
                <a:r>
                  <a:rPr lang="en-US" sz="1100" b="1">
                    <a:solidFill>
                      <a:sysClr val="windowText" lastClr="000000"/>
                    </a:solidFill>
                  </a:rPr>
                  <a:t> </a:t>
                </a:r>
              </a:p>
              <a:p>
                <a:r>
                  <a:rPr lang="en-US" sz="1100" b="1" i="0" u="none" strike="noStrike">
                    <a:solidFill>
                      <a:sysClr val="windowText" lastClr="000000"/>
                    </a:solidFill>
                    <a:effectLst/>
                    <a:latin typeface="+mn-lt"/>
                    <a:ea typeface="+mn-ea"/>
                    <a:cs typeface="+mn-cs"/>
                  </a:rPr>
                  <a:t>aa3</a:t>
                </a:r>
                <a:r>
                  <a:rPr lang="en-US" sz="1100" b="1">
                    <a:solidFill>
                      <a:sysClr val="windowText" lastClr="000000"/>
                    </a:solidFill>
                  </a:rPr>
                  <a:t> </a:t>
                </a:r>
              </a:p>
              <a:p>
                <a:r>
                  <a:rPr lang="en-US" sz="1100" b="1" i="0" u="none" strike="noStrike">
                    <a:solidFill>
                      <a:sysClr val="windowText" lastClr="000000"/>
                    </a:solidFill>
                    <a:effectLst/>
                    <a:latin typeface="+mn-lt"/>
                    <a:ea typeface="+mn-ea"/>
                    <a:cs typeface="+mn-cs"/>
                  </a:rPr>
                  <a:t>aa4</a:t>
                </a:r>
                <a:r>
                  <a:rPr lang="en-US" sz="1100" b="1">
                    <a:solidFill>
                      <a:sysClr val="windowText" lastClr="000000"/>
                    </a:solidFill>
                  </a:rPr>
                  <a:t> </a:t>
                </a:r>
              </a:p>
              <a:p>
                <a:r>
                  <a:rPr lang="en-US" sz="1100" b="1" i="0" u="none" strike="noStrike">
                    <a:solidFill>
                      <a:sysClr val="windowText" lastClr="000000"/>
                    </a:solidFill>
                    <a:effectLst/>
                    <a:latin typeface="+mn-lt"/>
                    <a:ea typeface="+mn-ea"/>
                    <a:cs typeface="+mn-cs"/>
                  </a:rPr>
                  <a:t>aa5</a:t>
                </a:r>
                <a:r>
                  <a:rPr lang="en-US" sz="1100" b="1">
                    <a:solidFill>
                      <a:sysClr val="windowText" lastClr="000000"/>
                    </a:solidFill>
                  </a:rPr>
                  <a:t> </a:t>
                </a:r>
              </a:p>
              <a:p>
                <a:r>
                  <a:rPr lang="en-US" sz="1100" b="1" i="0" u="none" strike="noStrike">
                    <a:solidFill>
                      <a:sysClr val="windowText" lastClr="000000"/>
                    </a:solidFill>
                    <a:effectLst/>
                    <a:latin typeface="+mn-lt"/>
                    <a:ea typeface="+mn-ea"/>
                    <a:cs typeface="+mn-cs"/>
                  </a:rPr>
                  <a:t>aa6</a:t>
                </a:r>
                <a:r>
                  <a:rPr lang="en-US" sz="1100" b="1">
                    <a:solidFill>
                      <a:sysClr val="windowText" lastClr="000000"/>
                    </a:solidFill>
                  </a:rPr>
                  <a:t> </a:t>
                </a:r>
              </a:p>
              <a:p>
                <a:r>
                  <a:rPr lang="en-US" sz="1100" b="1" i="0" u="none" strike="noStrike">
                    <a:solidFill>
                      <a:sysClr val="windowText" lastClr="000000"/>
                    </a:solidFill>
                    <a:effectLst/>
                    <a:latin typeface="+mn-lt"/>
                    <a:ea typeface="+mn-ea"/>
                    <a:cs typeface="+mn-cs"/>
                  </a:rPr>
                  <a:t>aa7</a:t>
                </a:r>
                <a:r>
                  <a:rPr lang="en-US" sz="1100" b="1">
                    <a:solidFill>
                      <a:sysClr val="windowText" lastClr="000000"/>
                    </a:solidFill>
                  </a:rPr>
                  <a:t> </a:t>
                </a:r>
                <a:endParaRPr lang="LID4096" sz="1100" b="1">
                  <a:solidFill>
                    <a:sysClr val="windowText" lastClr="000000"/>
                  </a:solidFill>
                </a:endParaRPr>
              </a:p>
            </xdr:txBody>
          </xdr:sp>
          <xdr:pic>
            <xdr:nvPicPr>
              <xdr:cNvPr id="21" name="Picture 20">
                <a:extLst>
                  <a:ext uri="{FF2B5EF4-FFF2-40B4-BE49-F238E27FC236}">
                    <a16:creationId xmlns:a16="http://schemas.microsoft.com/office/drawing/2014/main" id="{3CD7E011-9DDC-3D85-F7BD-44C683B63904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5"/>
              <a:stretch>
                <a:fillRect/>
              </a:stretch>
            </xdr:blipFill>
            <xdr:spPr>
              <a:xfrm>
                <a:off x="2667001" y="3448050"/>
                <a:ext cx="1928474" cy="2105025"/>
              </a:xfrm>
              <a:prstGeom prst="rect">
                <a:avLst/>
              </a:prstGeom>
            </xdr:spPr>
          </xdr:pic>
        </xdr:grpSp>
        <xdr:pic>
          <xdr:nvPicPr>
            <xdr:cNvPr id="17" name="Picture 16">
              <a:extLst>
                <a:ext uri="{FF2B5EF4-FFF2-40B4-BE49-F238E27FC236}">
                  <a16:creationId xmlns:a16="http://schemas.microsoft.com/office/drawing/2014/main" id="{67B7CC6E-2A98-F1F2-FCF0-D03BD6CCB8B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2076449" y="2933699"/>
              <a:ext cx="1971675" cy="3272431"/>
            </a:xfrm>
            <a:prstGeom prst="rect">
              <a:avLst/>
            </a:prstGeom>
          </xdr:spPr>
        </xdr:pic>
        <xdr:sp macro="" textlink="">
          <xdr:nvSpPr>
            <xdr:cNvPr id="18" name="Rectangle 17">
              <a:extLst>
                <a:ext uri="{FF2B5EF4-FFF2-40B4-BE49-F238E27FC236}">
                  <a16:creationId xmlns:a16="http://schemas.microsoft.com/office/drawing/2014/main" id="{A70C9F36-A73E-C2DC-B1C3-B963A697F323}"/>
                </a:ext>
              </a:extLst>
            </xdr:cNvPr>
            <xdr:cNvSpPr/>
          </xdr:nvSpPr>
          <xdr:spPr>
            <a:xfrm>
              <a:off x="1971675" y="5229225"/>
              <a:ext cx="2228850" cy="952500"/>
            </a:xfrm>
            <a:prstGeom prst="rect">
              <a:avLst/>
            </a:prstGeom>
            <a:noFill/>
            <a:effectLst>
              <a:outerShdw blurRad="50800" dist="38100" dir="8100000" algn="tr" rotWithShape="0">
                <a:prstClr val="black">
                  <a:alpha val="4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LID4096" sz="1100"/>
            </a:p>
          </xdr:txBody>
        </xdr:sp>
        <xdr:sp macro="" textlink="">
          <xdr:nvSpPr>
            <xdr:cNvPr id="19" name="Rectangle 18">
              <a:extLst>
                <a:ext uri="{FF2B5EF4-FFF2-40B4-BE49-F238E27FC236}">
                  <a16:creationId xmlns:a16="http://schemas.microsoft.com/office/drawing/2014/main" id="{7E995FE3-FD34-D555-DE90-32D46BA17AC8}"/>
                </a:ext>
              </a:extLst>
            </xdr:cNvPr>
            <xdr:cNvSpPr/>
          </xdr:nvSpPr>
          <xdr:spPr>
            <a:xfrm>
              <a:off x="1971675" y="4086225"/>
              <a:ext cx="2228850" cy="304800"/>
            </a:xfrm>
            <a:prstGeom prst="rect">
              <a:avLst/>
            </a:prstGeom>
            <a:noFill/>
            <a:effectLst>
              <a:outerShdw blurRad="50800" dist="38100" dir="8100000" algn="tr" rotWithShape="0">
                <a:prstClr val="black">
                  <a:alpha val="4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LID4096" sz="1100"/>
            </a:p>
          </xdr:txBody>
        </xdr:sp>
      </xdr:grpSp>
      <xdr:sp macro="" textlink="">
        <xdr:nvSpPr>
          <xdr:cNvPr id="14" name="TextBox 13">
            <a:extLst>
              <a:ext uri="{FF2B5EF4-FFF2-40B4-BE49-F238E27FC236}">
                <a16:creationId xmlns:a16="http://schemas.microsoft.com/office/drawing/2014/main" id="{A987DCFD-56F4-BCF7-5C41-FCB313115551}"/>
              </a:ext>
            </a:extLst>
          </xdr:cNvPr>
          <xdr:cNvSpPr txBox="1"/>
        </xdr:nvSpPr>
        <xdr:spPr>
          <a:xfrm>
            <a:off x="4927025" y="3160568"/>
            <a:ext cx="181840" cy="164523"/>
          </a:xfrm>
          <a:prstGeom prst="rect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lIns="0" tIns="0" rIns="0" bIns="0" rtlCol="0" anchor="ctr" anchorCtr="0"/>
          <a:lstStyle/>
          <a:p>
            <a:pPr marL="0" indent="0" algn="ctr"/>
            <a:r>
              <a:rPr lang="pt-BR" sz="1100">
                <a:solidFill>
                  <a:schemeClr val="lt1"/>
                </a:solidFill>
                <a:latin typeface="+mn-lt"/>
                <a:ea typeface="+mn-ea"/>
                <a:cs typeface="+mn-cs"/>
              </a:rPr>
              <a:t>c1</a:t>
            </a:r>
            <a:endParaRPr lang="LID4096" sz="1100">
              <a:solidFill>
                <a:schemeClr val="lt1"/>
              </a:solidFill>
              <a:latin typeface="+mn-lt"/>
              <a:ea typeface="+mn-ea"/>
              <a:cs typeface="+mn-cs"/>
            </a:endParaRPr>
          </a:p>
        </xdr:txBody>
      </xdr:sp>
      <xdr:sp macro="" textlink="">
        <xdr:nvSpPr>
          <xdr:cNvPr id="15" name="TextBox 14">
            <a:extLst>
              <a:ext uri="{FF2B5EF4-FFF2-40B4-BE49-F238E27FC236}">
                <a16:creationId xmlns:a16="http://schemas.microsoft.com/office/drawing/2014/main" id="{CDEC1B40-866A-7EAF-158C-A1ACA64FED20}"/>
              </a:ext>
            </a:extLst>
          </xdr:cNvPr>
          <xdr:cNvSpPr txBox="1"/>
        </xdr:nvSpPr>
        <xdr:spPr>
          <a:xfrm>
            <a:off x="4923561" y="2762250"/>
            <a:ext cx="193961" cy="256309"/>
          </a:xfrm>
          <a:prstGeom prst="rect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lIns="0" tIns="0" rIns="0" bIns="0" rtlCol="0" anchor="ctr" anchorCtr="0"/>
          <a:lstStyle/>
          <a:p>
            <a:pPr marL="0" indent="0" algn="ctr"/>
            <a:r>
              <a:rPr lang="pt-BR" sz="1100">
                <a:solidFill>
                  <a:schemeClr val="lt1"/>
                </a:solidFill>
                <a:latin typeface="+mn-lt"/>
                <a:ea typeface="+mn-ea"/>
                <a:cs typeface="+mn-cs"/>
              </a:rPr>
              <a:t>c2</a:t>
            </a:r>
            <a:endParaRPr lang="LID4096" sz="1100">
              <a:solidFill>
                <a:schemeClr val="lt1"/>
              </a:solidFill>
              <a:latin typeface="+mn-lt"/>
              <a:ea typeface="+mn-ea"/>
              <a:cs typeface="+mn-cs"/>
            </a:endParaRPr>
          </a:p>
        </xdr:txBody>
      </xdr:sp>
    </xdr:grp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44</xdr:col>
      <xdr:colOff>78827</xdr:colOff>
      <xdr:row>9</xdr:row>
      <xdr:rowOff>6569</xdr:rowOff>
    </xdr:from>
    <xdr:to>
      <xdr:col>51</xdr:col>
      <xdr:colOff>118242</xdr:colOff>
      <xdr:row>36</xdr:row>
      <xdr:rowOff>28550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D8936627-2F00-45C7-849B-10DAE7351DAB}"/>
            </a:ext>
          </a:extLst>
        </xdr:cNvPr>
        <xdr:cNvGrpSpPr/>
      </xdr:nvGrpSpPr>
      <xdr:grpSpPr>
        <a:xfrm>
          <a:off x="7566942" y="1127588"/>
          <a:ext cx="1219050" cy="3385039"/>
          <a:chOff x="8957304" y="-1476398"/>
          <a:chExt cx="2173409" cy="4984223"/>
        </a:xfrm>
      </xdr:grpSpPr>
      <xdr:graphicFrame macro="">
        <xdr:nvGraphicFramePr>
          <xdr:cNvPr id="3" name="Chart 2">
            <a:extLst>
              <a:ext uri="{FF2B5EF4-FFF2-40B4-BE49-F238E27FC236}">
                <a16:creationId xmlns:a16="http://schemas.microsoft.com/office/drawing/2014/main" id="{4E84FAB6-EB5F-8872-02FE-9B22DD7D2BDF}"/>
              </a:ext>
            </a:extLst>
          </xdr:cNvPr>
          <xdr:cNvGraphicFramePr>
            <a:graphicFrameLocks/>
          </xdr:cNvGraphicFramePr>
        </xdr:nvGraphicFramePr>
        <xdr:xfrm>
          <a:off x="8957304" y="1303629"/>
          <a:ext cx="2161848" cy="2204196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4" name="Gráfico 45">
            <a:extLst>
              <a:ext uri="{FF2B5EF4-FFF2-40B4-BE49-F238E27FC236}">
                <a16:creationId xmlns:a16="http://schemas.microsoft.com/office/drawing/2014/main" id="{D536B60A-4B02-4465-DEF5-B7DB52FE200F}"/>
              </a:ext>
            </a:extLst>
          </xdr:cNvPr>
          <xdr:cNvGraphicFramePr>
            <a:graphicFrameLocks/>
          </xdr:cNvGraphicFramePr>
        </xdr:nvGraphicFramePr>
        <xdr:xfrm>
          <a:off x="8968687" y="-1476398"/>
          <a:ext cx="2162026" cy="2683499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</xdr:grpSp>
    <xdr:clientData/>
  </xdr:twoCellAnchor>
  <xdr:twoCellAnchor>
    <xdr:from>
      <xdr:col>31</xdr:col>
      <xdr:colOff>164223</xdr:colOff>
      <xdr:row>11</xdr:row>
      <xdr:rowOff>85396</xdr:rowOff>
    </xdr:from>
    <xdr:to>
      <xdr:col>36</xdr:col>
      <xdr:colOff>111673</xdr:colOff>
      <xdr:row>29</xdr:row>
      <xdr:rowOff>13138</xdr:rowOff>
    </xdr:to>
    <xdr:graphicFrame macro="">
      <xdr:nvGraphicFramePr>
        <xdr:cNvPr id="5" name="Gráfico 45">
          <a:extLst>
            <a:ext uri="{FF2B5EF4-FFF2-40B4-BE49-F238E27FC236}">
              <a16:creationId xmlns:a16="http://schemas.microsoft.com/office/drawing/2014/main" id="{F9176EDF-ABE3-458A-B501-2A7E218D6A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56</xdr:col>
      <xdr:colOff>39414</xdr:colOff>
      <xdr:row>7</xdr:row>
      <xdr:rowOff>26276</xdr:rowOff>
    </xdr:from>
    <xdr:to>
      <xdr:col>63</xdr:col>
      <xdr:colOff>262758</xdr:colOff>
      <xdr:row>10</xdr:row>
      <xdr:rowOff>32845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2A6E0D7E-3ADB-4260-AF8D-5B5CAE4ED514}"/>
            </a:ext>
          </a:extLst>
        </xdr:cNvPr>
        <xdr:cNvSpPr txBox="1"/>
      </xdr:nvSpPr>
      <xdr:spPr>
        <a:xfrm>
          <a:off x="9812064" y="893051"/>
          <a:ext cx="2290269" cy="37804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 anchorCtr="0"/>
        <a:lstStyle/>
        <a:p>
          <a:pPr algn="ctr"/>
          <a:r>
            <a:rPr lang="en-US" sz="1100"/>
            <a:t>tdis_ds = list(zip(perlen, 	, tsmult))</a:t>
          </a:r>
          <a:endParaRPr lang="LID4096" sz="1100"/>
        </a:p>
      </xdr:txBody>
    </xdr:sp>
    <xdr:clientData/>
  </xdr:twoCellAnchor>
  <xdr:twoCellAnchor>
    <xdr:from>
      <xdr:col>56</xdr:col>
      <xdr:colOff>59121</xdr:colOff>
      <xdr:row>11</xdr:row>
      <xdr:rowOff>19706</xdr:rowOff>
    </xdr:from>
    <xdr:to>
      <xdr:col>63</xdr:col>
      <xdr:colOff>210207</xdr:colOff>
      <xdr:row>23</xdr:row>
      <xdr:rowOff>76199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DF26BE2-97E8-43AA-A734-65B826BDE6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44</xdr:col>
      <xdr:colOff>78827</xdr:colOff>
      <xdr:row>10</xdr:row>
      <xdr:rowOff>32846</xdr:rowOff>
    </xdr:from>
    <xdr:to>
      <xdr:col>51</xdr:col>
      <xdr:colOff>118242</xdr:colOff>
      <xdr:row>54</xdr:row>
      <xdr:rowOff>19707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204540F1-3DE3-4526-B3DD-7AB5426B2969}"/>
            </a:ext>
          </a:extLst>
        </xdr:cNvPr>
        <xdr:cNvGrpSpPr/>
      </xdr:nvGrpSpPr>
      <xdr:grpSpPr>
        <a:xfrm>
          <a:off x="7462344" y="945932"/>
          <a:ext cx="1234967" cy="3770585"/>
          <a:chOff x="8957304" y="-1476398"/>
          <a:chExt cx="2173409" cy="4984223"/>
        </a:xfrm>
      </xdr:grpSpPr>
      <xdr:graphicFrame macro="">
        <xdr:nvGraphicFramePr>
          <xdr:cNvPr id="3" name="Chart 2">
            <a:extLst>
              <a:ext uri="{FF2B5EF4-FFF2-40B4-BE49-F238E27FC236}">
                <a16:creationId xmlns:a16="http://schemas.microsoft.com/office/drawing/2014/main" id="{3C4C7E6B-5BF0-3947-D099-F605FB82E6A1}"/>
              </a:ext>
            </a:extLst>
          </xdr:cNvPr>
          <xdr:cNvGraphicFramePr>
            <a:graphicFrameLocks/>
          </xdr:cNvGraphicFramePr>
        </xdr:nvGraphicFramePr>
        <xdr:xfrm>
          <a:off x="8957304" y="1303629"/>
          <a:ext cx="2161848" cy="2204196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4" name="Gráfico 45">
            <a:extLst>
              <a:ext uri="{FF2B5EF4-FFF2-40B4-BE49-F238E27FC236}">
                <a16:creationId xmlns:a16="http://schemas.microsoft.com/office/drawing/2014/main" id="{93EA1839-8BBC-D851-F717-8AB4489D8D6E}"/>
              </a:ext>
            </a:extLst>
          </xdr:cNvPr>
          <xdr:cNvGraphicFramePr>
            <a:graphicFrameLocks/>
          </xdr:cNvGraphicFramePr>
        </xdr:nvGraphicFramePr>
        <xdr:xfrm>
          <a:off x="8968687" y="-1476398"/>
          <a:ext cx="2162026" cy="2683499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</xdr:grpSp>
    <xdr:clientData/>
  </xdr:twoCellAnchor>
  <xdr:twoCellAnchor>
    <xdr:from>
      <xdr:col>32</xdr:col>
      <xdr:colOff>0</xdr:colOff>
      <xdr:row>13</xdr:row>
      <xdr:rowOff>85396</xdr:rowOff>
    </xdr:from>
    <xdr:to>
      <xdr:col>38</xdr:col>
      <xdr:colOff>124912</xdr:colOff>
      <xdr:row>37</xdr:row>
      <xdr:rowOff>51810</xdr:rowOff>
    </xdr:to>
    <xdr:graphicFrame macro="">
      <xdr:nvGraphicFramePr>
        <xdr:cNvPr id="5" name="Gráfico 45">
          <a:extLst>
            <a:ext uri="{FF2B5EF4-FFF2-40B4-BE49-F238E27FC236}">
              <a16:creationId xmlns:a16="http://schemas.microsoft.com/office/drawing/2014/main" id="{99FB25CE-5140-4D5F-9471-31E8059773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76200</xdr:colOff>
      <xdr:row>46</xdr:row>
      <xdr:rowOff>132248</xdr:rowOff>
    </xdr:from>
    <xdr:to>
      <xdr:col>14</xdr:col>
      <xdr:colOff>54620</xdr:colOff>
      <xdr:row>60</xdr:row>
      <xdr:rowOff>66675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698CEE-FCAC-4885-B847-605F23B6299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7451" r="49221" b="8927"/>
        <a:stretch>
          <a:fillRect/>
        </a:stretch>
      </xdr:blipFill>
      <xdr:spPr>
        <a:xfrm>
          <a:off x="2514600" y="8895248"/>
          <a:ext cx="6074420" cy="2601427"/>
        </a:xfrm>
        <a:prstGeom prst="rect">
          <a:avLst/>
        </a:prstGeom>
        <a:ln>
          <a:solidFill>
            <a:sysClr val="windowText" lastClr="000000"/>
          </a:solidFill>
        </a:ln>
        <a:effectLst>
          <a:outerShdw blurRad="50800" dist="38100" dir="8100000" algn="tr" rotWithShape="0">
            <a:prstClr val="black">
              <a:alpha val="40000"/>
            </a:prstClr>
          </a:outerShdw>
        </a:effectLst>
      </xdr:spPr>
    </xdr:pic>
    <xdr:clientData/>
  </xdr:twoCellAnchor>
  <xdr:twoCellAnchor>
    <xdr:from>
      <xdr:col>5</xdr:col>
      <xdr:colOff>133350</xdr:colOff>
      <xdr:row>6</xdr:row>
      <xdr:rowOff>85726</xdr:rowOff>
    </xdr:from>
    <xdr:to>
      <xdr:col>13</xdr:col>
      <xdr:colOff>114300</xdr:colOff>
      <xdr:row>18</xdr:row>
      <xdr:rowOff>51942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6093BB3-7F9F-4517-8F00-17D6BE8D98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57150</xdr:colOff>
      <xdr:row>64</xdr:row>
      <xdr:rowOff>42224</xdr:rowOff>
    </xdr:from>
    <xdr:to>
      <xdr:col>22</xdr:col>
      <xdr:colOff>76200</xdr:colOff>
      <xdr:row>77</xdr:row>
      <xdr:rowOff>5605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C857383-6791-488C-9E19-9C7F0587B8B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55631" b="14290"/>
        <a:stretch>
          <a:fillRect/>
        </a:stretch>
      </xdr:blipFill>
      <xdr:spPr>
        <a:xfrm>
          <a:off x="7372350" y="12234224"/>
          <a:ext cx="6115050" cy="2439881"/>
        </a:xfrm>
        <a:prstGeom prst="rect">
          <a:avLst/>
        </a:prstGeom>
        <a:ln>
          <a:solidFill>
            <a:sysClr val="windowText" lastClr="000000"/>
          </a:solidFill>
        </a:ln>
        <a:effectLst>
          <a:outerShdw blurRad="50800" dist="38100" dir="8100000" algn="tr" rotWithShape="0">
            <a:prstClr val="black">
              <a:alpha val="40000"/>
            </a:prstClr>
          </a:outerShdw>
        </a:effec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9057B-AC18-4E6F-B868-4C982C96E418}">
  <sheetPr>
    <tabColor rgb="FF00B0F0"/>
  </sheetPr>
  <dimension ref="A1:BZ1525"/>
  <sheetViews>
    <sheetView workbookViewId="0">
      <selection activeCell="BA11" sqref="BA11"/>
    </sheetView>
  </sheetViews>
  <sheetFormatPr defaultRowHeight="12" customHeight="1" x14ac:dyDescent="0.25"/>
  <cols>
    <col min="1" max="1" width="1.85546875" style="281" customWidth="1"/>
    <col min="2" max="5" width="3" style="127" hidden="1" customWidth="1"/>
    <col min="6" max="6" width="14.140625" style="127" hidden="1" customWidth="1"/>
    <col min="7" max="7" width="19" style="310" hidden="1" customWidth="1"/>
    <col min="8" max="9" width="3" style="127" hidden="1" customWidth="1"/>
    <col min="10" max="10" width="11.85546875" style="310" hidden="1" customWidth="1"/>
    <col min="11" max="11" width="1.140625" style="310" hidden="1" customWidth="1"/>
    <col min="12" max="12" width="1.85546875" style="281" hidden="1" customWidth="1"/>
    <col min="13" max="13" width="1.85546875" style="309" customWidth="1"/>
    <col min="14" max="15" width="7" style="309" customWidth="1"/>
    <col min="16" max="16" width="3.85546875" style="311" customWidth="1"/>
    <col min="17" max="17" width="1.28515625" style="294" bestFit="1" customWidth="1"/>
    <col min="18" max="23" width="2.42578125" style="312" hidden="1" customWidth="1"/>
    <col min="24" max="24" width="1.28515625" style="312" hidden="1" customWidth="1"/>
    <col min="25" max="25" width="2.42578125" style="312" hidden="1" customWidth="1"/>
    <col min="26" max="27" width="7" style="313" hidden="1" customWidth="1"/>
    <col min="28" max="28" width="11.5703125" style="313" hidden="1" customWidth="1"/>
    <col min="29" max="30" width="7.5703125" style="313" hidden="1" customWidth="1"/>
    <col min="31" max="31" width="7" style="313" hidden="1" customWidth="1"/>
    <col min="32" max="32" width="1.28515625" style="313" hidden="1" customWidth="1"/>
    <col min="33" max="33" width="2.42578125" style="313" hidden="1" customWidth="1"/>
    <col min="34" max="39" width="2.42578125" style="314" hidden="1" customWidth="1"/>
    <col min="40" max="40" width="2" style="314" hidden="1" customWidth="1"/>
    <col min="41" max="41" width="1.85546875" style="294" bestFit="1" customWidth="1"/>
    <col min="42" max="45" width="3.28515625" style="257" customWidth="1"/>
    <col min="46" max="48" width="3.28515625" style="126" customWidth="1"/>
    <col min="49" max="49" width="3.5703125" style="315" customWidth="1"/>
    <col min="50" max="50" width="2.140625" style="315" customWidth="1"/>
    <col min="51" max="52" width="15.5703125" style="311" customWidth="1"/>
    <col min="53" max="53" width="1.42578125" style="315" bestFit="1" customWidth="1"/>
    <col min="54" max="54" width="2.7109375" style="315" hidden="1" customWidth="1"/>
    <col min="55" max="55" width="2.7109375" style="311" hidden="1" customWidth="1"/>
    <col min="56" max="56" width="8.5703125" style="311" hidden="1" customWidth="1"/>
    <col min="57" max="57" width="16.140625" style="315" hidden="1" customWidth="1"/>
    <col min="58" max="58" width="1.28515625" style="311" bestFit="1" customWidth="1"/>
    <col min="59" max="64" width="15.42578125" style="316" customWidth="1"/>
    <col min="65" max="65" width="3.28515625" style="316" customWidth="1"/>
    <col min="66" max="16384" width="9.140625" style="126"/>
  </cols>
  <sheetData>
    <row r="1" spans="1:78" s="294" customFormat="1" ht="12" customHeight="1" x14ac:dyDescent="0.25">
      <c r="A1" s="58">
        <f>COLUMN()</f>
        <v>1</v>
      </c>
      <c r="B1" s="58"/>
      <c r="C1" s="58"/>
      <c r="D1" s="58"/>
      <c r="E1" s="58"/>
      <c r="F1" s="58"/>
      <c r="G1" s="289"/>
      <c r="H1" s="58"/>
      <c r="I1" s="58"/>
      <c r="J1" s="289"/>
      <c r="K1" s="289"/>
      <c r="L1" s="58"/>
      <c r="M1" s="58">
        <f>COLUMN()-COLUMN(A1)</f>
        <v>12</v>
      </c>
      <c r="N1" s="288"/>
      <c r="O1" s="287"/>
      <c r="P1" s="290"/>
      <c r="Q1" s="58">
        <f>COLUMN()-COLUMN(P1)</f>
        <v>1</v>
      </c>
      <c r="R1" s="287"/>
      <c r="S1" s="287"/>
      <c r="T1" s="287"/>
      <c r="U1" s="287"/>
      <c r="V1" s="287"/>
      <c r="W1" s="287"/>
      <c r="X1" s="287"/>
      <c r="Y1" s="287"/>
      <c r="Z1" s="287"/>
      <c r="AA1" s="287"/>
      <c r="AB1" s="287"/>
      <c r="AC1" s="287"/>
      <c r="AD1" s="287"/>
      <c r="AE1" s="287"/>
      <c r="AF1" s="287"/>
      <c r="AG1" s="287"/>
      <c r="AH1" s="287"/>
      <c r="AI1" s="287"/>
      <c r="AJ1" s="287"/>
      <c r="AK1" s="287"/>
      <c r="AL1" s="287"/>
      <c r="AM1" s="287"/>
      <c r="AN1" s="287"/>
      <c r="AO1" s="58">
        <f>COLUMN()-$Q1</f>
        <v>40</v>
      </c>
      <c r="AP1" s="289"/>
      <c r="AQ1" s="291"/>
      <c r="AR1" s="291"/>
      <c r="AS1" s="289"/>
      <c r="AT1" s="291"/>
      <c r="AU1" s="291"/>
      <c r="AV1" s="291"/>
      <c r="AW1" s="292"/>
      <c r="AX1" s="58"/>
      <c r="AY1" s="290"/>
      <c r="AZ1" s="290"/>
      <c r="BA1" s="58">
        <f>COLUMN()-COLUMN(AZ1)</f>
        <v>1</v>
      </c>
      <c r="BB1" s="292"/>
      <c r="BC1" s="290"/>
      <c r="BD1" s="290"/>
      <c r="BE1" s="292"/>
      <c r="BF1" s="58">
        <f>COLUMN()-COLUMN(BA1)</f>
        <v>5</v>
      </c>
      <c r="BG1" s="293"/>
      <c r="BH1" s="293"/>
      <c r="BI1" s="293"/>
      <c r="BJ1" s="293"/>
      <c r="BK1" s="293"/>
      <c r="BL1" s="293"/>
      <c r="BM1" s="293"/>
      <c r="BN1" s="291"/>
      <c r="BO1" s="291"/>
      <c r="BP1" s="291"/>
      <c r="BQ1" s="291"/>
      <c r="BR1" s="291"/>
      <c r="BS1" s="291"/>
      <c r="BT1" s="291"/>
      <c r="BU1" s="291"/>
      <c r="BV1" s="291"/>
      <c r="BW1" s="291"/>
      <c r="BX1" s="291"/>
      <c r="BY1" s="291"/>
      <c r="BZ1" s="291"/>
    </row>
    <row r="2" spans="1:78" ht="12" customHeight="1" x14ac:dyDescent="0.25">
      <c r="A2" s="58"/>
      <c r="B2" s="230"/>
      <c r="C2" s="230"/>
      <c r="D2" s="230"/>
      <c r="E2" s="277"/>
      <c r="F2" s="230"/>
      <c r="G2" s="233"/>
      <c r="H2" s="230"/>
      <c r="I2" s="230"/>
      <c r="J2" s="233"/>
      <c r="K2" s="233"/>
      <c r="L2" s="58"/>
      <c r="M2" s="295"/>
      <c r="N2" s="233" t="s">
        <v>828</v>
      </c>
      <c r="O2" s="327" t="s">
        <v>827</v>
      </c>
      <c r="P2" s="297"/>
      <c r="Q2" s="297"/>
      <c r="R2" s="284"/>
      <c r="S2" s="284"/>
      <c r="T2" s="284"/>
      <c r="U2" s="284"/>
      <c r="V2" s="284"/>
      <c r="W2" s="284"/>
      <c r="X2" s="284"/>
      <c r="Y2" s="284"/>
      <c r="Z2" s="285"/>
      <c r="AA2" s="285"/>
      <c r="AB2" s="285"/>
      <c r="AC2" s="285"/>
      <c r="AD2" s="285"/>
      <c r="AE2" s="285"/>
      <c r="AF2" s="285"/>
      <c r="AG2" s="285"/>
      <c r="AH2" s="284"/>
      <c r="AI2" s="284"/>
      <c r="AJ2" s="284"/>
      <c r="AK2" s="284"/>
      <c r="AL2" s="284"/>
      <c r="AM2" s="284"/>
      <c r="AN2" s="284"/>
      <c r="AO2" s="297"/>
      <c r="AP2" s="296"/>
      <c r="AQ2" s="296"/>
      <c r="AR2" s="296"/>
      <c r="AS2" s="296"/>
      <c r="AT2" s="297"/>
      <c r="AU2" s="297"/>
      <c r="AV2" s="297"/>
      <c r="AW2" s="297"/>
      <c r="AX2" s="297"/>
      <c r="AY2" s="335" t="s">
        <v>830</v>
      </c>
      <c r="AZ2" s="297"/>
      <c r="BA2" s="297"/>
      <c r="BB2" s="297"/>
      <c r="BC2" s="297"/>
      <c r="BD2" s="297"/>
      <c r="BE2" s="297"/>
      <c r="BF2" s="297"/>
      <c r="BG2" s="297"/>
      <c r="BH2" s="297"/>
      <c r="BI2" s="297"/>
      <c r="BJ2" s="297"/>
      <c r="BK2" s="297"/>
      <c r="BL2" s="297"/>
      <c r="BM2" s="297"/>
      <c r="BN2" s="82"/>
      <c r="BO2" s="82"/>
      <c r="BP2" s="82"/>
      <c r="BQ2" s="82"/>
      <c r="BR2" s="82"/>
      <c r="BS2" s="82"/>
      <c r="BT2" s="82"/>
      <c r="BU2" s="82"/>
      <c r="BV2" s="82"/>
      <c r="BW2" s="82"/>
      <c r="BX2" s="82"/>
      <c r="BY2" s="82"/>
      <c r="BZ2" s="82"/>
    </row>
    <row r="3" spans="1:78" ht="12" customHeight="1" x14ac:dyDescent="0.25">
      <c r="A3" s="295"/>
      <c r="B3" s="160"/>
      <c r="C3" s="279">
        <f>MAX(C5:C1000)</f>
        <v>22</v>
      </c>
      <c r="D3" s="279">
        <f>COUNTA(N5:N1000)-C3</f>
        <v>14</v>
      </c>
      <c r="E3" s="278"/>
      <c r="F3" s="160"/>
      <c r="G3" s="160"/>
      <c r="H3" s="279"/>
      <c r="I3" s="279"/>
      <c r="J3" s="160"/>
      <c r="K3" s="160"/>
      <c r="L3" s="145"/>
      <c r="M3" s="295"/>
      <c r="N3" s="329">
        <f>COUNTA(N5:N181)</f>
        <v>36</v>
      </c>
      <c r="O3" s="328">
        <f>COUNTA(O5:O181)</f>
        <v>32</v>
      </c>
      <c r="P3" s="283">
        <f>SUM(K5:K52)</f>
        <v>46</v>
      </c>
      <c r="Q3" s="297"/>
      <c r="R3" s="284"/>
      <c r="S3" s="284"/>
      <c r="T3" s="284"/>
      <c r="U3" s="284"/>
      <c r="V3" s="284"/>
      <c r="W3" s="284"/>
      <c r="X3" s="284"/>
      <c r="Y3" s="284"/>
      <c r="Z3" s="285"/>
      <c r="AA3" s="285"/>
      <c r="AB3" s="285"/>
      <c r="AC3" s="285"/>
      <c r="AD3" s="285"/>
      <c r="AE3" s="285"/>
      <c r="AF3" s="285"/>
      <c r="AG3" s="285"/>
      <c r="AH3" s="284">
        <f t="shared" ref="AH3:AN3" si="0">MAX(AH5:AH1000)</f>
        <v>21</v>
      </c>
      <c r="AI3" s="284">
        <f t="shared" si="0"/>
        <v>15</v>
      </c>
      <c r="AJ3" s="284">
        <f t="shared" si="0"/>
        <v>36</v>
      </c>
      <c r="AK3" s="284">
        <f t="shared" si="0"/>
        <v>22</v>
      </c>
      <c r="AL3" s="284">
        <f t="shared" si="0"/>
        <v>24</v>
      </c>
      <c r="AM3" s="284">
        <f t="shared" si="0"/>
        <v>24</v>
      </c>
      <c r="AN3" s="284">
        <f t="shared" si="0"/>
        <v>0</v>
      </c>
      <c r="AO3" s="297"/>
      <c r="AP3" s="283">
        <f>COUNTA(AP5:AP322)</f>
        <v>21</v>
      </c>
      <c r="AQ3" s="283">
        <f>COUNTA(AQ5:AQ322)</f>
        <v>16</v>
      </c>
      <c r="AR3" s="283">
        <f t="shared" ref="AR3:AU3" si="1">COUNTA(AR5:AR322)</f>
        <v>36</v>
      </c>
      <c r="AS3" s="283">
        <f t="shared" si="1"/>
        <v>22</v>
      </c>
      <c r="AT3" s="283">
        <f t="shared" si="1"/>
        <v>24</v>
      </c>
      <c r="AU3" s="283">
        <f t="shared" si="1"/>
        <v>24</v>
      </c>
      <c r="AV3" s="283"/>
      <c r="AW3" s="283"/>
      <c r="AX3" s="283"/>
      <c r="AY3" s="335" t="s">
        <v>826</v>
      </c>
      <c r="AZ3" s="336" t="s">
        <v>829</v>
      </c>
      <c r="BA3" s="283"/>
      <c r="BB3" s="283"/>
      <c r="BC3" s="283"/>
      <c r="BD3" s="283"/>
      <c r="BE3" s="286"/>
      <c r="BF3" s="283"/>
      <c r="BG3" s="297"/>
      <c r="BH3" s="297"/>
      <c r="BI3" s="297"/>
      <c r="BJ3" s="297"/>
      <c r="BK3" s="297"/>
      <c r="BL3" s="297"/>
      <c r="BM3" s="297"/>
      <c r="BN3" s="82"/>
      <c r="BO3" s="82"/>
      <c r="BP3" s="82"/>
      <c r="BQ3" s="82"/>
      <c r="BR3" s="82"/>
      <c r="BS3" s="82"/>
      <c r="BT3" s="82"/>
      <c r="BU3" s="82"/>
      <c r="BV3" s="82"/>
      <c r="BW3" s="82"/>
      <c r="BX3" s="82"/>
      <c r="BY3" s="82"/>
      <c r="BZ3" s="82"/>
    </row>
    <row r="4" spans="1:78" ht="12" customHeight="1" x14ac:dyDescent="0.25">
      <c r="A4" s="302"/>
      <c r="B4" s="160">
        <f>COUNTA(N5:N1000)</f>
        <v>36</v>
      </c>
      <c r="C4" s="160"/>
      <c r="D4" s="160"/>
      <c r="E4" s="160">
        <f>COUNTA(O5:O1000)</f>
        <v>32</v>
      </c>
      <c r="F4" s="160"/>
      <c r="G4" s="267"/>
      <c r="H4" s="160"/>
      <c r="I4" s="160"/>
      <c r="J4" s="267"/>
      <c r="K4" s="267"/>
      <c r="L4" s="302"/>
      <c r="M4" s="295"/>
      <c r="N4" s="330" t="s">
        <v>823</v>
      </c>
      <c r="O4" s="331" t="s">
        <v>823</v>
      </c>
      <c r="P4" s="332" t="s">
        <v>824</v>
      </c>
      <c r="Q4" s="291" t="s">
        <v>821</v>
      </c>
      <c r="R4" s="298">
        <v>1</v>
      </c>
      <c r="S4" s="298">
        <f>R4+1</f>
        <v>2</v>
      </c>
      <c r="T4" s="298">
        <f t="shared" ref="T4:X4" si="2">S4+1</f>
        <v>3</v>
      </c>
      <c r="U4" s="298">
        <f t="shared" si="2"/>
        <v>4</v>
      </c>
      <c r="V4" s="298">
        <f t="shared" si="2"/>
        <v>5</v>
      </c>
      <c r="W4" s="298">
        <f t="shared" si="2"/>
        <v>6</v>
      </c>
      <c r="X4" s="298">
        <f t="shared" si="2"/>
        <v>7</v>
      </c>
      <c r="Y4" s="298"/>
      <c r="Z4" s="131">
        <v>1</v>
      </c>
      <c r="AA4" s="131">
        <f>Z4+1</f>
        <v>2</v>
      </c>
      <c r="AB4" s="131">
        <f t="shared" ref="AB4:AF4" si="3">AA4+1</f>
        <v>3</v>
      </c>
      <c r="AC4" s="131">
        <f t="shared" si="3"/>
        <v>4</v>
      </c>
      <c r="AD4" s="131">
        <f t="shared" si="3"/>
        <v>5</v>
      </c>
      <c r="AE4" s="131">
        <f t="shared" si="3"/>
        <v>6</v>
      </c>
      <c r="AF4" s="131">
        <f t="shared" si="3"/>
        <v>7</v>
      </c>
      <c r="AG4" s="131"/>
      <c r="AH4" s="298" t="s">
        <v>800</v>
      </c>
      <c r="AI4" s="298" t="s">
        <v>801</v>
      </c>
      <c r="AJ4" s="298" t="s">
        <v>816</v>
      </c>
      <c r="AK4" s="298" t="s">
        <v>817</v>
      </c>
      <c r="AL4" s="298" t="s">
        <v>818</v>
      </c>
      <c r="AM4" s="298" t="s">
        <v>819</v>
      </c>
      <c r="AN4" s="298" t="s">
        <v>820</v>
      </c>
      <c r="AO4" s="291"/>
      <c r="AP4" s="280">
        <v>11</v>
      </c>
      <c r="AQ4" s="280">
        <v>12</v>
      </c>
      <c r="AR4" s="280">
        <v>13</v>
      </c>
      <c r="AS4" s="280">
        <v>14</v>
      </c>
      <c r="AT4" s="280">
        <v>15</v>
      </c>
      <c r="AU4" s="280">
        <v>51</v>
      </c>
      <c r="AV4" s="275" t="s">
        <v>831</v>
      </c>
      <c r="AW4" s="333" t="s">
        <v>825</v>
      </c>
      <c r="AX4" s="302" t="s">
        <v>821</v>
      </c>
      <c r="AY4" s="324" t="s">
        <v>831</v>
      </c>
      <c r="AZ4" s="324" t="s">
        <v>831</v>
      </c>
      <c r="BA4" s="302"/>
      <c r="BB4" s="320"/>
      <c r="BC4" s="7">
        <f>COUNT(BC5:BC54)</f>
        <v>37</v>
      </c>
      <c r="BD4" s="7">
        <f>ROW()</f>
        <v>4</v>
      </c>
      <c r="BE4" s="302" t="str">
        <f>P4</f>
        <v>RES</v>
      </c>
      <c r="BF4" s="320"/>
      <c r="BG4" s="67">
        <f t="shared" ref="BG4:BL4" si="4">IF(AP4=0,"",AP4)</f>
        <v>11</v>
      </c>
      <c r="BH4" s="67">
        <f t="shared" si="4"/>
        <v>12</v>
      </c>
      <c r="BI4" s="67">
        <f t="shared" si="4"/>
        <v>13</v>
      </c>
      <c r="BJ4" s="67">
        <f t="shared" si="4"/>
        <v>14</v>
      </c>
      <c r="BK4" s="67">
        <f t="shared" si="4"/>
        <v>15</v>
      </c>
      <c r="BL4" s="67">
        <f t="shared" si="4"/>
        <v>51</v>
      </c>
      <c r="BM4" s="303" t="str">
        <f t="shared" ref="BM4:BM35" si="5">IF(ISNUMBER(MATCH($BE4,AF$5:AF$501,0)),INDEX(AF$5:AF$501,MATCH($BE4,AF$5:AF$501,0),1),"")</f>
        <v/>
      </c>
      <c r="BN4" s="82"/>
      <c r="BO4" s="82"/>
      <c r="BP4" s="82"/>
      <c r="BQ4" s="82"/>
      <c r="BR4" s="82"/>
      <c r="BS4" s="82"/>
      <c r="BT4" s="82"/>
      <c r="BU4" s="82"/>
      <c r="BV4" s="82"/>
      <c r="BW4" s="82"/>
      <c r="BX4" s="82"/>
      <c r="BY4" s="82"/>
      <c r="BZ4" s="82"/>
    </row>
    <row r="5" spans="1:78" ht="12" customHeight="1" x14ac:dyDescent="0.25">
      <c r="A5" s="58"/>
      <c r="B5" s="230">
        <f t="shared" ref="B5:B36" si="6">IF(ISNUMBER(MATCH(O5,$N$5:$N$1000,0)),MATCH(O5,$N$5:$N$1000,0),"")</f>
        <v>1</v>
      </c>
      <c r="C5" s="276">
        <f>IF(ISNUMBER(B5),MAX(C$4:C4)+1,"")</f>
        <v>1</v>
      </c>
      <c r="D5" s="276" t="str">
        <f>IF(IF(ISNUMBER(B5),"",MAX(D$4:D4)+1)&lt;=D$3,IF(ISNUMBER(B5),"",MAX(D$4:D4)+1),"")</f>
        <v/>
      </c>
      <c r="E5" s="277">
        <f t="shared" ref="E5:E36" si="7">IF(M5&lt;=D$3,MATCH(M5,D$5:D$1000,0),"")</f>
        <v>2</v>
      </c>
      <c r="F5" s="230" t="str">
        <f t="shared" ref="F5:F36" si="8">IF(ISNUMBER(E5),INDEX($N$5:$N$1000,E5,1),"")</f>
        <v>.dis</v>
      </c>
      <c r="G5" s="233" t="str">
        <f t="shared" ref="G5:G36" si="9">IF(ISNUMBER(C5),N5,IF(ISTEXT(N5),INDEX($F$5:$F$1000,MATCH(M5,$E$5:$E$1000,0),1),""))</f>
        <v>.cbc</v>
      </c>
      <c r="H5" s="276" t="str">
        <f>IF(O5="","",IF(ISNUMBER(MATCH(O5,$G$5:$G$1000,0)),"",IF(D5=1,C$3,0)+MAX(H$4:H4)+1))</f>
        <v/>
      </c>
      <c r="I5" s="276" t="str">
        <f>IF(O5="","",IF(ISNUMBER(MATCH(O5,$G$5:$G$1000,0)),"",IF(D5=1,B$4,0)+MAX(I$4:I4)+1))</f>
        <v/>
      </c>
      <c r="J5" s="233" t="str">
        <f t="shared" ref="J5:J36" si="10">IF(ISNUMBER(MATCH(M5,$I$5:$I$1000,0)),INDEX($O$5:$O$1000,MATCH(M5,$I$5:$I$1000,0),1),"")</f>
        <v/>
      </c>
      <c r="K5" s="233">
        <f t="shared" ref="K5:K52" si="11">IF(P5="",0,1)</f>
        <v>1</v>
      </c>
      <c r="L5" s="58"/>
      <c r="M5" s="282">
        <f t="shared" ref="M5:M68" si="12">IF(ROW()-ROW(M$4)&lt;=1000,ROW()-ROW(M$4),"")</f>
        <v>1</v>
      </c>
      <c r="N5" s="318" t="s">
        <v>798</v>
      </c>
      <c r="O5" s="318" t="s">
        <v>798</v>
      </c>
      <c r="P5" s="322" t="str">
        <f t="shared" ref="P5:P36" si="13">IF(M5&lt;=$B$4,IF(ISTEXT(G5),G5,""),IF(ISTEXT(J5),J5,""))</f>
        <v>.cbc</v>
      </c>
      <c r="Q5" s="291" t="s">
        <v>821</v>
      </c>
      <c r="R5" s="284">
        <f t="shared" ref="R5:R36" si="14">IF(ROW()-ROW(R$4)&lt;=AH$3,ROW()-ROW(R$4),"")</f>
        <v>1</v>
      </c>
      <c r="S5" s="284">
        <f t="shared" ref="S5:S36" si="15">IF(ROW()-ROW(S$4)&lt;=AI$3,ROW()-ROW(S$4),"")</f>
        <v>1</v>
      </c>
      <c r="T5" s="284">
        <f t="shared" ref="T5:T36" si="16">IF(ROW()-ROW(T$4)&lt;=AJ$3,ROW()-ROW(T$4),"")</f>
        <v>1</v>
      </c>
      <c r="U5" s="284">
        <f t="shared" ref="U5:U36" si="17">IF(ROW()-ROW(U$4)&lt;=AK$3,ROW()-ROW(U$4),"")</f>
        <v>1</v>
      </c>
      <c r="V5" s="284">
        <f t="shared" ref="V5:V36" si="18">IF(ROW()-ROW(V$4)&lt;=AL$3,ROW()-ROW(V$4),"")</f>
        <v>1</v>
      </c>
      <c r="W5" s="284">
        <f t="shared" ref="W5:W36" si="19">IF(ROW()-ROW(W$4)&lt;=AM$3,ROW()-ROW(W$4),"")</f>
        <v>1</v>
      </c>
      <c r="X5" s="284" t="str">
        <f t="shared" ref="X5:X36" si="20">IF(ROW()-ROW(X$4)&lt;=AN$3,ROW()-ROW(X$4),"")</f>
        <v/>
      </c>
      <c r="Y5" s="284"/>
      <c r="Z5" s="285" t="str">
        <f t="shared" ref="Z5:Z36" si="21">IF(ISNUMBER(R5),INDEX($BE$5:$BE$2999,MATCH(R5,AH$5:AH$2999,0),1),"")</f>
        <v>.ic</v>
      </c>
      <c r="AA5" s="285" t="str">
        <f t="shared" ref="AA5:AA36" si="22">IF(ISNUMBER(S5),INDEX($BE$5:$BE$2999,MATCH(S5,AI$5:AI$2999,0),1),"")</f>
        <v>.ic</v>
      </c>
      <c r="AB5" s="285" t="str">
        <f t="shared" ref="AB5:AB36" si="23">IF(ISNUMBER(T5),INDEX($BE$5:$BE$2999,MATCH(T5,AJ$5:AJ$2999,0),1),"")</f>
        <v>.ic</v>
      </c>
      <c r="AC5" s="285" t="str">
        <f t="shared" ref="AC5:AC36" si="24">IF(ISNUMBER(U5),INDEX($BE$5:$BE$2999,MATCH(U5,AK$5:AK$2999,0),1),"")</f>
        <v>.chd</v>
      </c>
      <c r="AD5" s="285" t="str">
        <f t="shared" ref="AD5:AD36" si="25">IF(ISNUMBER(V5),INDEX($BE$5:$BE$2999,MATCH(V5,AL$5:AL$2999,0),1),"")</f>
        <v>.chd</v>
      </c>
      <c r="AE5" s="285" t="str">
        <f t="shared" ref="AE5:AE36" si="26">IF(ISNUMBER(W5),INDEX($BE$5:$BE$2999,MATCH(W5,AM$5:AM$2999,0),1),"")</f>
        <v>.chd</v>
      </c>
      <c r="AF5" s="285" t="str">
        <f t="shared" ref="AF5:AF36" si="27">IF(ISNUMBER(X5),INDEX($BE$5:$BE$2999,MATCH(X5,AN$5:AN$2999,0),1),"")</f>
        <v/>
      </c>
      <c r="AG5" s="285"/>
      <c r="AH5" s="284">
        <f>IF($BE5="","",IF(ISNUMBER(MATCH($BE5,AP$5:AP$29999,0)),MAX(AH$4:AH4)+1,0))</f>
        <v>0</v>
      </c>
      <c r="AI5" s="284">
        <f>IF($BE5="","",IF(ISNUMBER(MATCH($BE5,AQ$5:AQ$29999,0)),MAX(AI$4:AI4)+1,0))</f>
        <v>0</v>
      </c>
      <c r="AJ5" s="284">
        <f>IF($BE5="","",IF(ISNUMBER(MATCH($BE5,AR$5:AR$29999,0)),MAX(AJ$4:AJ4)+1,0))</f>
        <v>0</v>
      </c>
      <c r="AK5" s="284">
        <f>IF($BE5="","",IF(ISNUMBER(MATCH($BE5,AS$5:AS$29999,0)),MAX(AK$4:AK4)+1,0))</f>
        <v>1</v>
      </c>
      <c r="AL5" s="284">
        <f>IF($BE5="","",IF(ISNUMBER(MATCH($BE5,AT$5:AT$29999,0)),MAX(AL$4:AL4)+1,0))</f>
        <v>1</v>
      </c>
      <c r="AM5" s="284">
        <f>IF($BE5="","",IF(ISNUMBER(MATCH($BE5,AU$5:AU$29999,0)),MAX(AM$4:AM4)+1,0))</f>
        <v>1</v>
      </c>
      <c r="AN5" s="284">
        <f>IF($BE5="","",IF(ISNUMBER(MATCH($BE5,AV$5:AV$29999,0)),MAX(AN$4:AN4)+1,0))</f>
        <v>0</v>
      </c>
      <c r="AO5" s="291"/>
      <c r="AP5" s="299" t="s">
        <v>798</v>
      </c>
      <c r="AQ5" s="299" t="s">
        <v>796</v>
      </c>
      <c r="AR5" s="299" t="s">
        <v>798</v>
      </c>
      <c r="AS5" s="299" t="s">
        <v>798</v>
      </c>
      <c r="AT5" s="299" t="s">
        <v>798</v>
      </c>
      <c r="AU5" s="299" t="s">
        <v>799</v>
      </c>
      <c r="AV5" s="301" t="s">
        <v>821</v>
      </c>
      <c r="AW5" s="323" t="s">
        <v>798</v>
      </c>
      <c r="AX5" s="302" t="s">
        <v>821</v>
      </c>
      <c r="AY5" s="324" t="s">
        <v>797</v>
      </c>
      <c r="AZ5" s="324" t="s">
        <v>797</v>
      </c>
      <c r="BA5" s="321" t="s">
        <v>821</v>
      </c>
      <c r="BB5" s="7">
        <f>IF(ISTEXT(AW5),IF(ISNUMBER(MATCH(AW5,$AY$5:$AY$100,0)),0,MAX(BB$4:BB4)+1),"")</f>
        <v>0</v>
      </c>
      <c r="BC5" s="9">
        <f t="shared" ref="BC5:BC36" si="28">IF(ISTEXT(AY5),MATCH(AY5,$AW$5:$AW$127,0),"")</f>
        <v>2</v>
      </c>
      <c r="BD5" s="9" t="str">
        <f>IF(ISNUMBER(BC5),AY5,INDEX($AW$5:$AW$140,ROW()-SUM($BC$4:$BD$4),1))</f>
        <v>.chd</v>
      </c>
      <c r="BE5" s="302" t="str">
        <f t="shared" ref="BE5:BE50" si="29">IF(ISTEXT(AW5),IF(ISNUMBER(BC5),AY5,INDEX($AW$5:$AW$140,MATCH(BD5,$BB$5:$BB$185,0),1)),"")</f>
        <v>.chd</v>
      </c>
      <c r="BF5" s="9"/>
      <c r="BG5" s="303" t="str">
        <f t="shared" ref="BG5:BL5" si="30">IF(ISNUMBER(MATCH($BE5,Z$5:Z$501,0)),INDEX(Z$5:Z$501,MATCH($BE5,Z$5:Z$501,0),1),"")</f>
        <v/>
      </c>
      <c r="BH5" s="303" t="str">
        <f t="shared" si="30"/>
        <v/>
      </c>
      <c r="BI5" s="303" t="str">
        <f t="shared" si="30"/>
        <v/>
      </c>
      <c r="BJ5" s="303" t="str">
        <f t="shared" si="30"/>
        <v>.chd</v>
      </c>
      <c r="BK5" s="303" t="str">
        <f t="shared" si="30"/>
        <v>.chd</v>
      </c>
      <c r="BL5" s="303" t="str">
        <f t="shared" si="30"/>
        <v>.chd</v>
      </c>
      <c r="BM5" s="303" t="str">
        <f t="shared" si="5"/>
        <v/>
      </c>
      <c r="BN5" s="82"/>
      <c r="BO5" s="82"/>
      <c r="BP5" s="82"/>
      <c r="BQ5" s="82"/>
      <c r="BR5" s="82"/>
      <c r="BS5" s="82"/>
      <c r="BT5" s="82"/>
      <c r="BU5" s="82"/>
      <c r="BV5" s="82"/>
      <c r="BW5" s="82"/>
      <c r="BX5" s="82"/>
      <c r="BY5" s="82"/>
      <c r="BZ5" s="82"/>
    </row>
    <row r="6" spans="1:78" ht="12" customHeight="1" x14ac:dyDescent="0.25">
      <c r="A6" s="58"/>
      <c r="B6" s="230" t="str">
        <f t="shared" si="6"/>
        <v/>
      </c>
      <c r="C6" s="276" t="str">
        <f>IF(ISNUMBER(B6),MAX(C$4:C5)+1,"")</f>
        <v/>
      </c>
      <c r="D6" s="276">
        <f>IF(IF(ISNUMBER(B6),"",MAX(D$4:D5)+1)&lt;=D$3,IF(ISNUMBER(B6),"",MAX(D$4:D5)+1),"")</f>
        <v>1</v>
      </c>
      <c r="E6" s="277">
        <f t="shared" si="7"/>
        <v>5</v>
      </c>
      <c r="F6" s="230" t="str">
        <f t="shared" si="8"/>
        <v>.hds</v>
      </c>
      <c r="G6" s="233" t="str">
        <f t="shared" si="9"/>
        <v>.dis</v>
      </c>
      <c r="H6" s="276">
        <f>IF(O6="","",IF(ISNUMBER(MATCH(O6,$G$5:$G$1000,0)),"",IF(D6=1,C$3,0)+MAX(H$4:H5)+1))</f>
        <v>23</v>
      </c>
      <c r="I6" s="276">
        <f>IF(O6="","",IF(ISNUMBER(MATCH(O6,$G$5:$G$1000,0)),"",IF(D6=1,B$4,0)+MAX(I$4:I5)+1))</f>
        <v>37</v>
      </c>
      <c r="J6" s="233" t="str">
        <f t="shared" si="10"/>
        <v/>
      </c>
      <c r="K6" s="233">
        <f t="shared" si="11"/>
        <v>1</v>
      </c>
      <c r="L6" s="58"/>
      <c r="M6" s="282">
        <f t="shared" si="12"/>
        <v>2</v>
      </c>
      <c r="N6" s="318" t="s">
        <v>796</v>
      </c>
      <c r="O6" s="318" t="s">
        <v>797</v>
      </c>
      <c r="P6" s="322" t="str">
        <f t="shared" si="13"/>
        <v>.dis</v>
      </c>
      <c r="Q6" s="291" t="s">
        <v>821</v>
      </c>
      <c r="R6" s="284">
        <f t="shared" si="14"/>
        <v>2</v>
      </c>
      <c r="S6" s="284">
        <f t="shared" si="15"/>
        <v>2</v>
      </c>
      <c r="T6" s="284">
        <f t="shared" si="16"/>
        <v>2</v>
      </c>
      <c r="U6" s="284">
        <f t="shared" si="17"/>
        <v>2</v>
      </c>
      <c r="V6" s="284">
        <f t="shared" si="18"/>
        <v>2</v>
      </c>
      <c r="W6" s="284">
        <f t="shared" si="19"/>
        <v>2</v>
      </c>
      <c r="X6" s="284" t="str">
        <f t="shared" si="20"/>
        <v/>
      </c>
      <c r="Y6" s="284"/>
      <c r="Z6" s="285" t="str">
        <f t="shared" si="21"/>
        <v>.oc</v>
      </c>
      <c r="AA6" s="285" t="str">
        <f t="shared" si="22"/>
        <v>.oc</v>
      </c>
      <c r="AB6" s="285" t="str">
        <f t="shared" si="23"/>
        <v>.oc</v>
      </c>
      <c r="AC6" s="285" t="str">
        <f t="shared" si="24"/>
        <v>.ic</v>
      </c>
      <c r="AD6" s="285" t="str">
        <f t="shared" si="25"/>
        <v>.ic</v>
      </c>
      <c r="AE6" s="285" t="str">
        <f t="shared" si="26"/>
        <v>.ic</v>
      </c>
      <c r="AF6" s="285" t="str">
        <f t="shared" si="27"/>
        <v/>
      </c>
      <c r="AG6" s="285"/>
      <c r="AH6" s="284">
        <f>IF($BE6="","",IF(ISNUMBER(MATCH($BE6,AP$5:AP$29999,0)),MAX(AH$4:AH5)+1,0))</f>
        <v>1</v>
      </c>
      <c r="AI6" s="284">
        <f>IF($BE6="","",IF(ISNUMBER(MATCH($BE6,AQ$5:AQ$29999,0)),MAX(AI$4:AI5)+1,0))</f>
        <v>1</v>
      </c>
      <c r="AJ6" s="284">
        <f>IF($BE6="","",IF(ISNUMBER(MATCH($BE6,AR$5:AR$29999,0)),MAX(AJ$4:AJ5)+1,0))</f>
        <v>1</v>
      </c>
      <c r="AK6" s="284">
        <f>IF($BE6="","",IF(ISNUMBER(MATCH($BE6,AS$5:AS$29999,0)),MAX(AK$4:AK5)+1,0))</f>
        <v>2</v>
      </c>
      <c r="AL6" s="284">
        <f>IF($BE6="","",IF(ISNUMBER(MATCH($BE6,AT$5:AT$29999,0)),MAX(AL$4:AL5)+1,0))</f>
        <v>2</v>
      </c>
      <c r="AM6" s="284">
        <f>IF($BE6="","",IF(ISNUMBER(MATCH($BE6,AU$5:AU$29999,0)),MAX(AM$4:AM5)+1,0))</f>
        <v>2</v>
      </c>
      <c r="AN6" s="284">
        <f>IF($BE6="","",IF(ISNUMBER(MATCH($BE6,AV$5:AV$29999,0)),MAX(AN$4:AN5)+1,0))</f>
        <v>0</v>
      </c>
      <c r="AO6" s="291"/>
      <c r="AP6" s="299" t="s">
        <v>796</v>
      </c>
      <c r="AQ6" s="299" t="s">
        <v>795</v>
      </c>
      <c r="AR6" s="299" t="s">
        <v>796</v>
      </c>
      <c r="AS6" s="299" t="s">
        <v>797</v>
      </c>
      <c r="AT6" s="299" t="s">
        <v>797</v>
      </c>
      <c r="AU6" s="299" t="s">
        <v>797</v>
      </c>
      <c r="AV6" s="301" t="s">
        <v>821</v>
      </c>
      <c r="AW6" s="323" t="s">
        <v>797</v>
      </c>
      <c r="AX6" s="302" t="s">
        <v>821</v>
      </c>
      <c r="AY6" s="324" t="s">
        <v>789</v>
      </c>
      <c r="AZ6" s="324" t="s">
        <v>789</v>
      </c>
      <c r="BA6" s="321" t="s">
        <v>821</v>
      </c>
      <c r="BB6" s="7">
        <f>IF(ISTEXT(AW6),IF(ISNUMBER(MATCH(AW6,$AY$5:$AY$100,0)),0,MAX(BB$4:BB5)+1),"")</f>
        <v>0</v>
      </c>
      <c r="BC6" s="9">
        <f t="shared" si="28"/>
        <v>9</v>
      </c>
      <c r="BD6" s="9" t="str">
        <f t="shared" ref="BD6:BD37" si="31">IF(ISNUMBER(BC6),AY6,ROW()-SUM($BC$4:$BD$4))</f>
        <v>.ic</v>
      </c>
      <c r="BE6" s="302" t="str">
        <f t="shared" si="29"/>
        <v>.ic</v>
      </c>
      <c r="BF6" s="9"/>
      <c r="BG6" s="303" t="str">
        <f t="shared" ref="BG6:BG69" si="32">IF(ISNUMBER(MATCH($BE6,Z$5:Z$501,0)),INDEX(Z$5:Z$501,MATCH($BE6,Z$5:Z$501,0),1),"")</f>
        <v>.ic</v>
      </c>
      <c r="BH6" s="303" t="str">
        <f t="shared" ref="BH6:BH69" si="33">IF(ISNUMBER(MATCH($BE6,AA$5:AA$501,0)),INDEX(AA$5:AA$501,MATCH($BE6,AA$5:AA$501,0),1),"")</f>
        <v>.ic</v>
      </c>
      <c r="BI6" s="303" t="str">
        <f t="shared" ref="BI6:BI69" si="34">IF(ISNUMBER(MATCH($BE6,AB$5:AB$501,0)),INDEX(AB$5:AB$501,MATCH($BE6,AB$5:AB$501,0),1),"")</f>
        <v>.ic</v>
      </c>
      <c r="BJ6" s="303" t="str">
        <f t="shared" ref="BJ6:BJ69" si="35">IF(ISNUMBER(MATCH($BE6,AC$5:AC$501,0)),INDEX(AC$5:AC$501,MATCH($BE6,AC$5:AC$501,0),1),"")</f>
        <v>.ic</v>
      </c>
      <c r="BK6" s="303" t="str">
        <f t="shared" ref="BK6:BK69" si="36">IF(ISNUMBER(MATCH($BE6,AD$5:AD$501,0)),INDEX(AD$5:AD$501,MATCH($BE6,AD$5:AD$501,0),1),"")</f>
        <v>.ic</v>
      </c>
      <c r="BL6" s="303" t="str">
        <f t="shared" ref="BL6:BL69" si="37">IF(ISNUMBER(MATCH($BE6,AE$5:AE$501,0)),INDEX(AE$5:AE$501,MATCH($BE6,AE$5:AE$501,0),1),"")</f>
        <v>.ic</v>
      </c>
      <c r="BM6" s="303" t="str">
        <f t="shared" si="5"/>
        <v/>
      </c>
      <c r="BN6" s="82"/>
      <c r="BO6" s="82"/>
      <c r="BP6" s="82"/>
      <c r="BQ6" s="82"/>
      <c r="BR6" s="82"/>
      <c r="BS6" s="82"/>
      <c r="BT6" s="82"/>
      <c r="BU6" s="82"/>
      <c r="BV6" s="82"/>
      <c r="BW6" s="82"/>
      <c r="BX6" s="82"/>
      <c r="BY6" s="82"/>
      <c r="BZ6" s="82"/>
    </row>
    <row r="7" spans="1:78" ht="12" customHeight="1" x14ac:dyDescent="0.25">
      <c r="A7" s="58"/>
      <c r="B7" s="230">
        <f t="shared" si="6"/>
        <v>2</v>
      </c>
      <c r="C7" s="276">
        <f>IF(ISNUMBER(B7),MAX(C$4:C6)+1,"")</f>
        <v>2</v>
      </c>
      <c r="D7" s="276" t="str">
        <f>IF(IF(ISNUMBER(B7),"",MAX(D$4:D6)+1)&lt;=D$3,IF(ISNUMBER(B7),"",MAX(D$4:D6)+1),"")</f>
        <v/>
      </c>
      <c r="E7" s="277">
        <f t="shared" si="7"/>
        <v>6</v>
      </c>
      <c r="F7" s="230" t="str">
        <f t="shared" si="8"/>
        <v>.ic</v>
      </c>
      <c r="G7" s="233" t="str">
        <f t="shared" si="9"/>
        <v>.dis.grb</v>
      </c>
      <c r="H7" s="276" t="str">
        <f>IF(O7="","",IF(ISNUMBER(MATCH(O7,$G$5:$G$1000,0)),"",IF(D7=1,C$3,0)+MAX(H$4:H6)+1))</f>
        <v/>
      </c>
      <c r="I7" s="276" t="str">
        <f>IF(O7="","",IF(ISNUMBER(MATCH(O7,$G$5:$G$1000,0)),"",IF(D7=1,B$4,0)+MAX(I$4:I6)+1))</f>
        <v/>
      </c>
      <c r="J7" s="233" t="str">
        <f t="shared" si="10"/>
        <v/>
      </c>
      <c r="K7" s="233">
        <f t="shared" si="11"/>
        <v>1</v>
      </c>
      <c r="L7" s="58"/>
      <c r="M7" s="282">
        <f t="shared" si="12"/>
        <v>3</v>
      </c>
      <c r="N7" s="318" t="s">
        <v>795</v>
      </c>
      <c r="O7" s="318" t="s">
        <v>796</v>
      </c>
      <c r="P7" s="322" t="str">
        <f t="shared" si="13"/>
        <v>.dis.grb</v>
      </c>
      <c r="Q7" s="291" t="s">
        <v>821</v>
      </c>
      <c r="R7" s="284">
        <f t="shared" si="14"/>
        <v>3</v>
      </c>
      <c r="S7" s="284">
        <f t="shared" si="15"/>
        <v>3</v>
      </c>
      <c r="T7" s="284">
        <f t="shared" si="16"/>
        <v>3</v>
      </c>
      <c r="U7" s="284">
        <f t="shared" si="17"/>
        <v>3</v>
      </c>
      <c r="V7" s="284">
        <f t="shared" si="18"/>
        <v>3</v>
      </c>
      <c r="W7" s="284">
        <f t="shared" si="19"/>
        <v>3</v>
      </c>
      <c r="X7" s="284" t="str">
        <f t="shared" si="20"/>
        <v/>
      </c>
      <c r="Y7" s="284"/>
      <c r="Z7" s="285" t="str">
        <f t="shared" si="21"/>
        <v>.ims</v>
      </c>
      <c r="AA7" s="285" t="str">
        <f t="shared" si="22"/>
        <v>.ims</v>
      </c>
      <c r="AB7" s="285" t="str">
        <f t="shared" si="23"/>
        <v>.ims</v>
      </c>
      <c r="AC7" s="285" t="str">
        <f t="shared" si="24"/>
        <v>.oc</v>
      </c>
      <c r="AD7" s="285" t="str">
        <f t="shared" si="25"/>
        <v>.oc</v>
      </c>
      <c r="AE7" s="285" t="str">
        <f t="shared" si="26"/>
        <v>.oc</v>
      </c>
      <c r="AF7" s="285" t="str">
        <f t="shared" si="27"/>
        <v/>
      </c>
      <c r="AG7" s="285"/>
      <c r="AH7" s="284">
        <f>IF($BE7="","",IF(ISNUMBER(MATCH($BE7,AP$5:AP$29999,0)),MAX(AH$4:AH6)+1,0))</f>
        <v>2</v>
      </c>
      <c r="AI7" s="284">
        <f>IF($BE7="","",IF(ISNUMBER(MATCH($BE7,AQ$5:AQ$29999,0)),MAX(AI$4:AI6)+1,0))</f>
        <v>2</v>
      </c>
      <c r="AJ7" s="284">
        <f>IF($BE7="","",IF(ISNUMBER(MATCH($BE7,AR$5:AR$29999,0)),MAX(AJ$4:AJ6)+1,0))</f>
        <v>2</v>
      </c>
      <c r="AK7" s="284">
        <f>IF($BE7="","",IF(ISNUMBER(MATCH($BE7,AS$5:AS$29999,0)),MAX(AK$4:AK6)+1,0))</f>
        <v>3</v>
      </c>
      <c r="AL7" s="284">
        <f>IF($BE7="","",IF(ISNUMBER(MATCH($BE7,AT$5:AT$29999,0)),MAX(AL$4:AL6)+1,0))</f>
        <v>3</v>
      </c>
      <c r="AM7" s="284">
        <f>IF($BE7="","",IF(ISNUMBER(MATCH($BE7,AU$5:AU$29999,0)),MAX(AM$4:AM6)+1,0))</f>
        <v>3</v>
      </c>
      <c r="AN7" s="284">
        <f>IF($BE7="","",IF(ISNUMBER(MATCH($BE7,AV$5:AV$29999,0)),MAX(AN$4:AN6)+1,0))</f>
        <v>0</v>
      </c>
      <c r="AO7" s="291"/>
      <c r="AP7" s="299" t="s">
        <v>795</v>
      </c>
      <c r="AQ7" s="299" t="s">
        <v>789</v>
      </c>
      <c r="AR7" s="299" t="s">
        <v>795</v>
      </c>
      <c r="AS7" s="299" t="s">
        <v>796</v>
      </c>
      <c r="AT7" s="299" t="s">
        <v>796</v>
      </c>
      <c r="AU7" s="299" t="s">
        <v>796</v>
      </c>
      <c r="AV7" s="301" t="s">
        <v>821</v>
      </c>
      <c r="AW7" s="323" t="s">
        <v>796</v>
      </c>
      <c r="AX7" s="302" t="s">
        <v>821</v>
      </c>
      <c r="AY7" s="324" t="s">
        <v>778</v>
      </c>
      <c r="AZ7" s="324" t="s">
        <v>778</v>
      </c>
      <c r="BA7" s="321" t="s">
        <v>821</v>
      </c>
      <c r="BB7" s="7">
        <f>IF(ISTEXT(AW7),IF(ISNUMBER(MATCH(AW7,$AY$5:$AY$100,0)),0,MAX(BB$4:BB6)+1),"")</f>
        <v>0</v>
      </c>
      <c r="BC7" s="9">
        <f t="shared" si="28"/>
        <v>18</v>
      </c>
      <c r="BD7" s="9" t="str">
        <f t="shared" si="31"/>
        <v>.oc</v>
      </c>
      <c r="BE7" s="302" t="str">
        <f t="shared" si="29"/>
        <v>.oc</v>
      </c>
      <c r="BF7" s="9"/>
      <c r="BG7" s="303" t="str">
        <f t="shared" si="32"/>
        <v>.oc</v>
      </c>
      <c r="BH7" s="303" t="str">
        <f t="shared" si="33"/>
        <v>.oc</v>
      </c>
      <c r="BI7" s="303" t="str">
        <f t="shared" si="34"/>
        <v>.oc</v>
      </c>
      <c r="BJ7" s="303" t="str">
        <f t="shared" si="35"/>
        <v>.oc</v>
      </c>
      <c r="BK7" s="303" t="str">
        <f t="shared" si="36"/>
        <v>.oc</v>
      </c>
      <c r="BL7" s="303" t="str">
        <f t="shared" si="37"/>
        <v>.oc</v>
      </c>
      <c r="BM7" s="303" t="str">
        <f t="shared" si="5"/>
        <v/>
      </c>
      <c r="BN7" s="82"/>
      <c r="BO7" s="82"/>
      <c r="BP7" s="82"/>
      <c r="BQ7" s="82"/>
      <c r="BR7" s="82"/>
      <c r="BS7" s="82"/>
      <c r="BT7" s="82"/>
      <c r="BU7" s="82"/>
      <c r="BV7" s="82"/>
      <c r="BW7" s="82"/>
      <c r="BX7" s="82"/>
      <c r="BY7" s="82"/>
      <c r="BZ7" s="82"/>
    </row>
    <row r="8" spans="1:78" ht="12" customHeight="1" x14ac:dyDescent="0.25">
      <c r="A8" s="58"/>
      <c r="B8" s="230">
        <f t="shared" si="6"/>
        <v>3</v>
      </c>
      <c r="C8" s="276">
        <f>IF(ISNUMBER(B8),MAX(C$4:C7)+1,"")</f>
        <v>3</v>
      </c>
      <c r="D8" s="276" t="str">
        <f>IF(IF(ISNUMBER(B8),"",MAX(D$4:D7)+1)&lt;=D$3,IF(ISNUMBER(B8),"",MAX(D$4:D7)+1),"")</f>
        <v/>
      </c>
      <c r="E8" s="277">
        <f t="shared" si="7"/>
        <v>7</v>
      </c>
      <c r="F8" s="230" t="str">
        <f t="shared" si="8"/>
        <v>.ims</v>
      </c>
      <c r="G8" s="233" t="str">
        <f t="shared" si="9"/>
        <v>.ghb</v>
      </c>
      <c r="H8" s="276" t="str">
        <f>IF(O8="","",IF(ISNUMBER(MATCH(O8,$G$5:$G$1000,0)),"",IF(D8=1,C$3,0)+MAX(H$4:H7)+1))</f>
        <v/>
      </c>
      <c r="I8" s="276" t="str">
        <f>IF(O8="","",IF(ISNUMBER(MATCH(O8,$G$5:$G$1000,0)),"",IF(D8=1,B$4,0)+MAX(I$4:I7)+1))</f>
        <v/>
      </c>
      <c r="J8" s="233" t="str">
        <f t="shared" si="10"/>
        <v/>
      </c>
      <c r="K8" s="233">
        <f t="shared" si="11"/>
        <v>1</v>
      </c>
      <c r="L8" s="58"/>
      <c r="M8" s="282">
        <f t="shared" si="12"/>
        <v>4</v>
      </c>
      <c r="N8" s="318" t="s">
        <v>802</v>
      </c>
      <c r="O8" s="318" t="s">
        <v>795</v>
      </c>
      <c r="P8" s="322" t="str">
        <f t="shared" si="13"/>
        <v>.ghb</v>
      </c>
      <c r="Q8" s="291" t="s">
        <v>821</v>
      </c>
      <c r="R8" s="284">
        <f t="shared" si="14"/>
        <v>4</v>
      </c>
      <c r="S8" s="284">
        <f t="shared" si="15"/>
        <v>4</v>
      </c>
      <c r="T8" s="284">
        <f t="shared" si="16"/>
        <v>4</v>
      </c>
      <c r="U8" s="284">
        <f t="shared" si="17"/>
        <v>4</v>
      </c>
      <c r="V8" s="284">
        <f t="shared" si="18"/>
        <v>4</v>
      </c>
      <c r="W8" s="284">
        <f t="shared" si="19"/>
        <v>4</v>
      </c>
      <c r="X8" s="284" t="str">
        <f t="shared" si="20"/>
        <v/>
      </c>
      <c r="Y8" s="284"/>
      <c r="Z8" s="285" t="str">
        <f t="shared" si="21"/>
        <v>.npf</v>
      </c>
      <c r="AA8" s="285" t="str">
        <f t="shared" si="22"/>
        <v>.npf</v>
      </c>
      <c r="AB8" s="285" t="str">
        <f t="shared" si="23"/>
        <v>.npf</v>
      </c>
      <c r="AC8" s="285" t="str">
        <f t="shared" si="24"/>
        <v>.ims</v>
      </c>
      <c r="AD8" s="285" t="str">
        <f t="shared" si="25"/>
        <v>.ims</v>
      </c>
      <c r="AE8" s="285" t="str">
        <f t="shared" si="26"/>
        <v>.ims</v>
      </c>
      <c r="AF8" s="285" t="str">
        <f t="shared" si="27"/>
        <v/>
      </c>
      <c r="AG8" s="285"/>
      <c r="AH8" s="284">
        <f>IF($BE8="","",IF(ISNUMBER(MATCH($BE8,AP$5:AP$29999,0)),MAX(AH$4:AH7)+1,0))</f>
        <v>3</v>
      </c>
      <c r="AI8" s="284">
        <f>IF($BE8="","",IF(ISNUMBER(MATCH($BE8,AQ$5:AQ$29999,0)),MAX(AI$4:AI7)+1,0))</f>
        <v>3</v>
      </c>
      <c r="AJ8" s="284">
        <f>IF($BE8="","",IF(ISNUMBER(MATCH($BE8,AR$5:AR$29999,0)),MAX(AJ$4:AJ7)+1,0))</f>
        <v>3</v>
      </c>
      <c r="AK8" s="284">
        <f>IF($BE8="","",IF(ISNUMBER(MATCH($BE8,AS$5:AS$29999,0)),MAX(AK$4:AK7)+1,0))</f>
        <v>4</v>
      </c>
      <c r="AL8" s="284">
        <f>IF($BE8="","",IF(ISNUMBER(MATCH($BE8,AT$5:AT$29999,0)),MAX(AL$4:AL7)+1,0))</f>
        <v>4</v>
      </c>
      <c r="AM8" s="284">
        <f>IF($BE8="","",IF(ISNUMBER(MATCH($BE8,AU$5:AU$29999,0)),MAX(AM$4:AM7)+1,0))</f>
        <v>4</v>
      </c>
      <c r="AN8" s="284">
        <f>IF($BE8="","",IF(ISNUMBER(MATCH($BE8,AV$5:AV$29999,0)),MAX(AN$4:AN7)+1,0))</f>
        <v>0</v>
      </c>
      <c r="AO8" s="291"/>
      <c r="AP8" s="299" t="s">
        <v>794</v>
      </c>
      <c r="AQ8" s="299" t="s">
        <v>787</v>
      </c>
      <c r="AR8" s="299" t="s">
        <v>802</v>
      </c>
      <c r="AS8" s="299" t="s">
        <v>795</v>
      </c>
      <c r="AT8" s="299" t="s">
        <v>795</v>
      </c>
      <c r="AU8" s="299" t="s">
        <v>795</v>
      </c>
      <c r="AV8" s="301" t="s">
        <v>821</v>
      </c>
      <c r="AW8" s="323" t="s">
        <v>795</v>
      </c>
      <c r="AX8" s="302" t="s">
        <v>821</v>
      </c>
      <c r="AY8" s="324" t="s">
        <v>787</v>
      </c>
      <c r="AZ8" s="324" t="s">
        <v>787</v>
      </c>
      <c r="BA8" s="321" t="s">
        <v>821</v>
      </c>
      <c r="BB8" s="7">
        <f>IF(ISTEXT(AW8),IF(ISNUMBER(MATCH(AW8,$AY$5:$AY$100,0)),0,MAX(BB$4:BB7)+1),"")</f>
        <v>0</v>
      </c>
      <c r="BC8" s="9">
        <f t="shared" si="28"/>
        <v>10</v>
      </c>
      <c r="BD8" s="9" t="str">
        <f t="shared" si="31"/>
        <v>.ims</v>
      </c>
      <c r="BE8" s="302" t="str">
        <f t="shared" si="29"/>
        <v>.ims</v>
      </c>
      <c r="BF8" s="9"/>
      <c r="BG8" s="303" t="str">
        <f t="shared" si="32"/>
        <v>.ims</v>
      </c>
      <c r="BH8" s="303" t="str">
        <f t="shared" si="33"/>
        <v>.ims</v>
      </c>
      <c r="BI8" s="303" t="str">
        <f t="shared" si="34"/>
        <v>.ims</v>
      </c>
      <c r="BJ8" s="303" t="str">
        <f t="shared" si="35"/>
        <v>.ims</v>
      </c>
      <c r="BK8" s="303" t="str">
        <f t="shared" si="36"/>
        <v>.ims</v>
      </c>
      <c r="BL8" s="303" t="str">
        <f t="shared" si="37"/>
        <v>.ims</v>
      </c>
      <c r="BM8" s="303" t="str">
        <f t="shared" si="5"/>
        <v/>
      </c>
      <c r="BN8" s="82"/>
      <c r="BO8" s="82"/>
      <c r="BP8" s="82"/>
      <c r="BQ8" s="82"/>
      <c r="BR8" s="82"/>
      <c r="BS8" s="82"/>
      <c r="BT8" s="82"/>
      <c r="BU8" s="82"/>
      <c r="BV8" s="82"/>
      <c r="BW8" s="82"/>
      <c r="BX8" s="82"/>
      <c r="BY8" s="82"/>
      <c r="BZ8" s="82"/>
    </row>
    <row r="9" spans="1:78" ht="12" customHeight="1" x14ac:dyDescent="0.25">
      <c r="A9" s="58"/>
      <c r="B9" s="230" t="str">
        <f t="shared" si="6"/>
        <v/>
      </c>
      <c r="C9" s="276" t="str">
        <f>IF(ISNUMBER(B9),MAX(C$4:C8)+1,"")</f>
        <v/>
      </c>
      <c r="D9" s="276">
        <f>IF(IF(ISNUMBER(B9),"",MAX(D$4:D8)+1)&lt;=D$3,IF(ISNUMBER(B9),"",MAX(D$4:D8)+1),"")</f>
        <v>2</v>
      </c>
      <c r="E9" s="277">
        <f t="shared" si="7"/>
        <v>13</v>
      </c>
      <c r="F9" s="230" t="str">
        <f t="shared" si="8"/>
        <v>.mvr.bud</v>
      </c>
      <c r="G9" s="233" t="str">
        <f t="shared" si="9"/>
        <v>.hds</v>
      </c>
      <c r="H9" s="276">
        <f>IF(O9="","",IF(ISNUMBER(MATCH(O9,$G$5:$G$1000,0)),"",IF(D9=1,C$3,0)+MAX(H$4:H8)+1))</f>
        <v>24</v>
      </c>
      <c r="I9" s="276">
        <f>IF(O9="","",IF(ISNUMBER(MATCH(O9,$G$5:$G$1000,0)),"",IF(D9=1,B$4,0)+MAX(I$4:I8)+1))</f>
        <v>38</v>
      </c>
      <c r="J9" s="233" t="str">
        <f t="shared" si="10"/>
        <v/>
      </c>
      <c r="K9" s="233">
        <f t="shared" si="11"/>
        <v>1</v>
      </c>
      <c r="L9" s="58"/>
      <c r="M9" s="282">
        <f t="shared" si="12"/>
        <v>5</v>
      </c>
      <c r="N9" s="318" t="s">
        <v>791</v>
      </c>
      <c r="O9" s="318" t="s">
        <v>794</v>
      </c>
      <c r="P9" s="322" t="str">
        <f t="shared" si="13"/>
        <v>.hds</v>
      </c>
      <c r="Q9" s="291" t="s">
        <v>821</v>
      </c>
      <c r="R9" s="284">
        <f t="shared" si="14"/>
        <v>5</v>
      </c>
      <c r="S9" s="284">
        <f t="shared" si="15"/>
        <v>5</v>
      </c>
      <c r="T9" s="284">
        <f t="shared" si="16"/>
        <v>5</v>
      </c>
      <c r="U9" s="284">
        <f t="shared" si="17"/>
        <v>5</v>
      </c>
      <c r="V9" s="284">
        <f t="shared" si="18"/>
        <v>5</v>
      </c>
      <c r="W9" s="284">
        <f t="shared" si="19"/>
        <v>5</v>
      </c>
      <c r="X9" s="284" t="str">
        <f t="shared" si="20"/>
        <v/>
      </c>
      <c r="Y9" s="284"/>
      <c r="Z9" s="285" t="str">
        <f t="shared" si="21"/>
        <v>.lst</v>
      </c>
      <c r="AA9" s="285" t="str">
        <f t="shared" si="22"/>
        <v>.lst</v>
      </c>
      <c r="AB9" s="285" t="str">
        <f t="shared" si="23"/>
        <v>.lst</v>
      </c>
      <c r="AC9" s="285" t="str">
        <f t="shared" si="24"/>
        <v>.npf</v>
      </c>
      <c r="AD9" s="285" t="str">
        <f t="shared" si="25"/>
        <v>.npf</v>
      </c>
      <c r="AE9" s="285" t="str">
        <f t="shared" si="26"/>
        <v>.npf</v>
      </c>
      <c r="AF9" s="285" t="str">
        <f t="shared" si="27"/>
        <v/>
      </c>
      <c r="AG9" s="285"/>
      <c r="AH9" s="284">
        <f>IF($BE9="","",IF(ISNUMBER(MATCH($BE9,AP$5:AP$29999,0)),MAX(AH$4:AH8)+1,0))</f>
        <v>4</v>
      </c>
      <c r="AI9" s="284">
        <f>IF($BE9="","",IF(ISNUMBER(MATCH($BE9,AQ$5:AQ$29999,0)),MAX(AI$4:AI8)+1,0))</f>
        <v>4</v>
      </c>
      <c r="AJ9" s="284">
        <f>IF($BE9="","",IF(ISNUMBER(MATCH($BE9,AR$5:AR$29999,0)),MAX(AJ$4:AJ8)+1,0))</f>
        <v>4</v>
      </c>
      <c r="AK9" s="284">
        <f>IF($BE9="","",IF(ISNUMBER(MATCH($BE9,AS$5:AS$29999,0)),MAX(AK$4:AK8)+1,0))</f>
        <v>5</v>
      </c>
      <c r="AL9" s="284">
        <f>IF($BE9="","",IF(ISNUMBER(MATCH($BE9,AT$5:AT$29999,0)),MAX(AL$4:AL8)+1,0))</f>
        <v>5</v>
      </c>
      <c r="AM9" s="284">
        <f>IF($BE9="","",IF(ISNUMBER(MATCH($BE9,AU$5:AU$29999,0)),MAX(AM$4:AM8)+1,0))</f>
        <v>5</v>
      </c>
      <c r="AN9" s="284">
        <f>IF($BE9="","",IF(ISNUMBER(MATCH($BE9,AV$5:AV$29999,0)),MAX(AN$4:AN8)+1,0))</f>
        <v>0</v>
      </c>
      <c r="AO9" s="291"/>
      <c r="AP9" s="299" t="s">
        <v>802</v>
      </c>
      <c r="AQ9" s="299" t="s">
        <v>781</v>
      </c>
      <c r="AR9" s="299" t="s">
        <v>791</v>
      </c>
      <c r="AS9" s="299" t="s">
        <v>794</v>
      </c>
      <c r="AT9" s="299" t="s">
        <v>794</v>
      </c>
      <c r="AU9" s="299" t="s">
        <v>791</v>
      </c>
      <c r="AV9" s="301" t="s">
        <v>821</v>
      </c>
      <c r="AW9" s="323" t="s">
        <v>794</v>
      </c>
      <c r="AX9" s="302" t="s">
        <v>821</v>
      </c>
      <c r="AY9" s="324" t="s">
        <v>779</v>
      </c>
      <c r="AZ9" s="324" t="s">
        <v>779</v>
      </c>
      <c r="BA9" s="321" t="s">
        <v>821</v>
      </c>
      <c r="BB9" s="7">
        <f>IF(ISTEXT(AW9),IF(ISNUMBER(MATCH(AW9,$AY$5:$AY$100,0)),0,MAX(BB$4:BB8)+1),"")</f>
        <v>0</v>
      </c>
      <c r="BC9" s="9">
        <f t="shared" si="28"/>
        <v>17</v>
      </c>
      <c r="BD9" s="9" t="str">
        <f t="shared" si="31"/>
        <v>.npf</v>
      </c>
      <c r="BE9" s="302" t="str">
        <f t="shared" si="29"/>
        <v>.npf</v>
      </c>
      <c r="BF9" s="9"/>
      <c r="BG9" s="303" t="str">
        <f t="shared" si="32"/>
        <v>.npf</v>
      </c>
      <c r="BH9" s="303" t="str">
        <f t="shared" si="33"/>
        <v>.npf</v>
      </c>
      <c r="BI9" s="303" t="str">
        <f t="shared" si="34"/>
        <v>.npf</v>
      </c>
      <c r="BJ9" s="303" t="str">
        <f t="shared" si="35"/>
        <v>.npf</v>
      </c>
      <c r="BK9" s="303" t="str">
        <f t="shared" si="36"/>
        <v>.npf</v>
      </c>
      <c r="BL9" s="303" t="str">
        <f t="shared" si="37"/>
        <v>.npf</v>
      </c>
      <c r="BM9" s="303" t="str">
        <f t="shared" si="5"/>
        <v/>
      </c>
      <c r="BN9" s="82"/>
      <c r="BO9" s="82"/>
      <c r="BP9" s="82"/>
      <c r="BQ9" s="82"/>
      <c r="BR9" s="82"/>
      <c r="BS9" s="82"/>
      <c r="BT9" s="82"/>
      <c r="BU9" s="82"/>
      <c r="BV9" s="82"/>
      <c r="BW9" s="82"/>
      <c r="BX9" s="82"/>
      <c r="BY9" s="82"/>
      <c r="BZ9" s="82"/>
    </row>
    <row r="10" spans="1:78" ht="12" customHeight="1" x14ac:dyDescent="0.25">
      <c r="A10" s="58"/>
      <c r="B10" s="230" t="str">
        <f t="shared" si="6"/>
        <v/>
      </c>
      <c r="C10" s="276" t="str">
        <f>IF(ISNUMBER(B10),MAX(C$4:C9)+1,"")</f>
        <v/>
      </c>
      <c r="D10" s="276">
        <f>IF(IF(ISNUMBER(B10),"",MAX(D$4:D9)+1)&lt;=D$3,IF(ISNUMBER(B10),"",MAX(D$4:D9)+1),"")</f>
        <v>3</v>
      </c>
      <c r="E10" s="277">
        <f t="shared" si="7"/>
        <v>19</v>
      </c>
      <c r="F10" s="230" t="str">
        <f t="shared" si="8"/>
        <v>.sfr.obs</v>
      </c>
      <c r="G10" s="233" t="str">
        <f t="shared" si="9"/>
        <v>.ic</v>
      </c>
      <c r="H10" s="276">
        <f>IF(O10="","",IF(ISNUMBER(MATCH(O10,$G$5:$G$1000,0)),"",IF(D10=1,C$3,0)+MAX(H$4:H9)+1))</f>
        <v>25</v>
      </c>
      <c r="I10" s="276">
        <f>IF(O10="","",IF(ISNUMBER(MATCH(O10,$G$5:$G$1000,0)),"",IF(D10=1,B$4,0)+MAX(I$4:I9)+1))</f>
        <v>39</v>
      </c>
      <c r="J10" s="233" t="str">
        <f t="shared" si="10"/>
        <v/>
      </c>
      <c r="K10" s="233">
        <f t="shared" si="11"/>
        <v>1</v>
      </c>
      <c r="L10" s="58"/>
      <c r="M10" s="282">
        <f t="shared" si="12"/>
        <v>6</v>
      </c>
      <c r="N10" s="318" t="s">
        <v>789</v>
      </c>
      <c r="O10" s="318" t="s">
        <v>793</v>
      </c>
      <c r="P10" s="322" t="str">
        <f t="shared" si="13"/>
        <v>.ic</v>
      </c>
      <c r="Q10" s="291" t="s">
        <v>821</v>
      </c>
      <c r="R10" s="284">
        <f t="shared" si="14"/>
        <v>6</v>
      </c>
      <c r="S10" s="284">
        <f t="shared" si="15"/>
        <v>6</v>
      </c>
      <c r="T10" s="284">
        <f t="shared" si="16"/>
        <v>6</v>
      </c>
      <c r="U10" s="284">
        <f t="shared" si="17"/>
        <v>6</v>
      </c>
      <c r="V10" s="284">
        <f t="shared" si="18"/>
        <v>6</v>
      </c>
      <c r="W10" s="284">
        <f t="shared" si="19"/>
        <v>6</v>
      </c>
      <c r="X10" s="284" t="str">
        <f t="shared" si="20"/>
        <v/>
      </c>
      <c r="Y10" s="284"/>
      <c r="Z10" s="285" t="str">
        <f t="shared" si="21"/>
        <v>.dis</v>
      </c>
      <c r="AA10" s="285" t="str">
        <f t="shared" si="22"/>
        <v>.dis</v>
      </c>
      <c r="AB10" s="285" t="str">
        <f t="shared" si="23"/>
        <v>.dis</v>
      </c>
      <c r="AC10" s="285" t="str">
        <f t="shared" si="24"/>
        <v>.lst</v>
      </c>
      <c r="AD10" s="285" t="str">
        <f t="shared" si="25"/>
        <v>.lst</v>
      </c>
      <c r="AE10" s="285" t="str">
        <f t="shared" si="26"/>
        <v>.lst</v>
      </c>
      <c r="AF10" s="285" t="str">
        <f t="shared" si="27"/>
        <v/>
      </c>
      <c r="AG10" s="285"/>
      <c r="AH10" s="284">
        <f>IF($BE10="","",IF(ISNUMBER(MATCH($BE10,AP$5:AP$29999,0)),MAX(AH$4:AH9)+1,0))</f>
        <v>5</v>
      </c>
      <c r="AI10" s="284">
        <f>IF($BE10="","",IF(ISNUMBER(MATCH($BE10,AQ$5:AQ$29999,0)),MAX(AI$4:AI9)+1,0))</f>
        <v>5</v>
      </c>
      <c r="AJ10" s="284">
        <f>IF($BE10="","",IF(ISNUMBER(MATCH($BE10,AR$5:AR$29999,0)),MAX(AJ$4:AJ9)+1,0))</f>
        <v>5</v>
      </c>
      <c r="AK10" s="284">
        <f>IF($BE10="","",IF(ISNUMBER(MATCH($BE10,AS$5:AS$29999,0)),MAX(AK$4:AK9)+1,0))</f>
        <v>6</v>
      </c>
      <c r="AL10" s="284">
        <f>IF($BE10="","",IF(ISNUMBER(MATCH($BE10,AT$5:AT$29999,0)),MAX(AL$4:AL9)+1,0))</f>
        <v>6</v>
      </c>
      <c r="AM10" s="284">
        <f>IF($BE10="","",IF(ISNUMBER(MATCH($BE10,AU$5:AU$29999,0)),MAX(AM$4:AM9)+1,0))</f>
        <v>6</v>
      </c>
      <c r="AN10" s="284">
        <f>IF($BE10="","",IF(ISNUMBER(MATCH($BE10,AV$5:AV$29999,0)),MAX(AN$4:AN9)+1,0))</f>
        <v>0</v>
      </c>
      <c r="AO10" s="291"/>
      <c r="AP10" s="299" t="s">
        <v>791</v>
      </c>
      <c r="AQ10" s="299" t="s">
        <v>780</v>
      </c>
      <c r="AR10" s="299" t="s">
        <v>789</v>
      </c>
      <c r="AS10" s="299" t="s">
        <v>793</v>
      </c>
      <c r="AT10" s="299" t="s">
        <v>793</v>
      </c>
      <c r="AU10" s="299" t="s">
        <v>789</v>
      </c>
      <c r="AV10" s="301" t="s">
        <v>821</v>
      </c>
      <c r="AW10" s="323" t="s">
        <v>793</v>
      </c>
      <c r="AX10" s="302" t="s">
        <v>821</v>
      </c>
      <c r="AY10" s="324" t="s">
        <v>781</v>
      </c>
      <c r="AZ10" s="324" t="s">
        <v>781</v>
      </c>
      <c r="BA10" s="321" t="s">
        <v>821</v>
      </c>
      <c r="BB10" s="7">
        <f>IF(ISTEXT(AW10),IF(ISNUMBER(MATCH(AW10,$AY$5:$AY$100,0)),0,MAX(BB$4:BB9)+1),"")</f>
        <v>0</v>
      </c>
      <c r="BC10" s="9">
        <f t="shared" si="28"/>
        <v>14</v>
      </c>
      <c r="BD10" s="9" t="str">
        <f t="shared" si="31"/>
        <v>.lst</v>
      </c>
      <c r="BE10" s="302" t="str">
        <f t="shared" si="29"/>
        <v>.lst</v>
      </c>
      <c r="BF10" s="9"/>
      <c r="BG10" s="303" t="str">
        <f t="shared" si="32"/>
        <v>.lst</v>
      </c>
      <c r="BH10" s="303" t="str">
        <f t="shared" si="33"/>
        <v>.lst</v>
      </c>
      <c r="BI10" s="303" t="str">
        <f t="shared" si="34"/>
        <v>.lst</v>
      </c>
      <c r="BJ10" s="303" t="str">
        <f t="shared" si="35"/>
        <v>.lst</v>
      </c>
      <c r="BK10" s="303" t="str">
        <f t="shared" si="36"/>
        <v>.lst</v>
      </c>
      <c r="BL10" s="303" t="str">
        <f t="shared" si="37"/>
        <v>.lst</v>
      </c>
      <c r="BM10" s="303" t="str">
        <f t="shared" si="5"/>
        <v/>
      </c>
      <c r="BN10" s="82"/>
      <c r="BO10" s="82"/>
      <c r="BP10" s="82"/>
      <c r="BQ10" s="82"/>
      <c r="BR10" s="82"/>
      <c r="BS10" s="82"/>
      <c r="BT10" s="82"/>
      <c r="BU10" s="82"/>
      <c r="BV10" s="82"/>
      <c r="BW10" s="82"/>
      <c r="BX10" s="82"/>
      <c r="BY10" s="82"/>
      <c r="BZ10" s="82"/>
    </row>
    <row r="11" spans="1:78" ht="12" customHeight="1" x14ac:dyDescent="0.25">
      <c r="A11" s="58"/>
      <c r="B11" s="230" t="str">
        <f t="shared" si="6"/>
        <v/>
      </c>
      <c r="C11" s="276" t="str">
        <f>IF(ISNUMBER(B11),MAX(C$4:C10)+1,"")</f>
        <v/>
      </c>
      <c r="D11" s="276">
        <f>IF(IF(ISNUMBER(B11),"",MAX(D$4:D10)+1)&lt;=D$3,IF(ISNUMBER(B11),"",MAX(D$4:D10)+1),"")</f>
        <v>4</v>
      </c>
      <c r="E11" s="277">
        <f t="shared" si="7"/>
        <v>25</v>
      </c>
      <c r="F11" s="230" t="str">
        <f t="shared" si="8"/>
        <v>.wel</v>
      </c>
      <c r="G11" s="233" t="str">
        <f t="shared" si="9"/>
        <v>.ims</v>
      </c>
      <c r="H11" s="276">
        <f>IF(O11="","",IF(ISNUMBER(MATCH(O11,$G$5:$G$1000,0)),"",IF(D11=1,C$3,0)+MAX(H$4:H10)+1))</f>
        <v>26</v>
      </c>
      <c r="I11" s="276">
        <f>IF(O11="","",IF(ISNUMBER(MATCH(O11,$G$5:$G$1000,0)),"",IF(D11=1,B$4,0)+MAX(I$4:I10)+1))</f>
        <v>40</v>
      </c>
      <c r="J11" s="233" t="str">
        <f t="shared" si="10"/>
        <v/>
      </c>
      <c r="K11" s="233">
        <f t="shared" si="11"/>
        <v>1</v>
      </c>
      <c r="L11" s="58"/>
      <c r="M11" s="282">
        <f t="shared" si="12"/>
        <v>7</v>
      </c>
      <c r="N11" s="318" t="s">
        <v>787</v>
      </c>
      <c r="O11" s="318" t="s">
        <v>792</v>
      </c>
      <c r="P11" s="322" t="str">
        <f t="shared" si="13"/>
        <v>.ims</v>
      </c>
      <c r="Q11" s="291" t="s">
        <v>821</v>
      </c>
      <c r="R11" s="284">
        <f t="shared" si="14"/>
        <v>7</v>
      </c>
      <c r="S11" s="284">
        <f t="shared" si="15"/>
        <v>7</v>
      </c>
      <c r="T11" s="284">
        <f t="shared" si="16"/>
        <v>7</v>
      </c>
      <c r="U11" s="284">
        <f t="shared" si="17"/>
        <v>7</v>
      </c>
      <c r="V11" s="284">
        <f t="shared" si="18"/>
        <v>7</v>
      </c>
      <c r="W11" s="284">
        <f t="shared" si="19"/>
        <v>7</v>
      </c>
      <c r="X11" s="284" t="str">
        <f t="shared" si="20"/>
        <v/>
      </c>
      <c r="Y11" s="284"/>
      <c r="Z11" s="285" t="str">
        <f t="shared" si="21"/>
        <v>.sfr</v>
      </c>
      <c r="AA11" s="285" t="str">
        <f t="shared" si="22"/>
        <v>.sfr</v>
      </c>
      <c r="AB11" s="285" t="str">
        <f t="shared" si="23"/>
        <v>.sfr</v>
      </c>
      <c r="AC11" s="285" t="str">
        <f t="shared" si="24"/>
        <v>.dis</v>
      </c>
      <c r="AD11" s="285" t="str">
        <f t="shared" si="25"/>
        <v>.dis</v>
      </c>
      <c r="AE11" s="285" t="str">
        <f t="shared" si="26"/>
        <v>.dis</v>
      </c>
      <c r="AF11" s="285" t="str">
        <f t="shared" si="27"/>
        <v/>
      </c>
      <c r="AG11" s="285"/>
      <c r="AH11" s="284">
        <f>IF($BE11="","",IF(ISNUMBER(MATCH($BE11,AP$5:AP$29999,0)),MAX(AH$4:AH10)+1,0))</f>
        <v>6</v>
      </c>
      <c r="AI11" s="284">
        <f>IF($BE11="","",IF(ISNUMBER(MATCH($BE11,AQ$5:AQ$29999,0)),MAX(AI$4:AI10)+1,0))</f>
        <v>6</v>
      </c>
      <c r="AJ11" s="284">
        <f>IF($BE11="","",IF(ISNUMBER(MATCH($BE11,AR$5:AR$29999,0)),MAX(AJ$4:AJ10)+1,0))</f>
        <v>6</v>
      </c>
      <c r="AK11" s="284">
        <f>IF($BE11="","",IF(ISNUMBER(MATCH($BE11,AS$5:AS$29999,0)),MAX(AK$4:AK10)+1,0))</f>
        <v>7</v>
      </c>
      <c r="AL11" s="284">
        <f>IF($BE11="","",IF(ISNUMBER(MATCH($BE11,AT$5:AT$29999,0)),MAX(AL$4:AL10)+1,0))</f>
        <v>7</v>
      </c>
      <c r="AM11" s="284">
        <f>IF($BE11="","",IF(ISNUMBER(MATCH($BE11,AU$5:AU$29999,0)),MAX(AM$4:AM10)+1,0))</f>
        <v>7</v>
      </c>
      <c r="AN11" s="284">
        <f>IF($BE11="","",IF(ISNUMBER(MATCH($BE11,AV$5:AV$29999,0)),MAX(AN$4:AN10)+1,0))</f>
        <v>0</v>
      </c>
      <c r="AO11" s="291"/>
      <c r="AP11" s="299" t="s">
        <v>789</v>
      </c>
      <c r="AQ11" s="299" t="s">
        <v>779</v>
      </c>
      <c r="AR11" s="299" t="s">
        <v>787</v>
      </c>
      <c r="AS11" s="299" t="s">
        <v>792</v>
      </c>
      <c r="AT11" s="299" t="s">
        <v>792</v>
      </c>
      <c r="AU11" s="299" t="s">
        <v>787</v>
      </c>
      <c r="AV11" s="301" t="s">
        <v>821</v>
      </c>
      <c r="AW11" s="323" t="s">
        <v>792</v>
      </c>
      <c r="AX11" s="302" t="s">
        <v>821</v>
      </c>
      <c r="AY11" s="324" t="s">
        <v>796</v>
      </c>
      <c r="AZ11" s="324" t="s">
        <v>796</v>
      </c>
      <c r="BA11" s="321" t="s">
        <v>821</v>
      </c>
      <c r="BB11" s="7">
        <f>IF(ISTEXT(AW11),IF(ISNUMBER(MATCH(AW11,$AY$5:$AY$100,0)),0,MAX(BB$4:BB10)+1),"")</f>
        <v>0</v>
      </c>
      <c r="BC11" s="9">
        <f t="shared" si="28"/>
        <v>3</v>
      </c>
      <c r="BD11" s="9" t="str">
        <f t="shared" si="31"/>
        <v>.dis</v>
      </c>
      <c r="BE11" s="302" t="str">
        <f t="shared" si="29"/>
        <v>.dis</v>
      </c>
      <c r="BF11" s="9"/>
      <c r="BG11" s="303" t="str">
        <f t="shared" si="32"/>
        <v>.dis</v>
      </c>
      <c r="BH11" s="303" t="str">
        <f t="shared" si="33"/>
        <v>.dis</v>
      </c>
      <c r="BI11" s="303" t="str">
        <f t="shared" si="34"/>
        <v>.dis</v>
      </c>
      <c r="BJ11" s="303" t="str">
        <f t="shared" si="35"/>
        <v>.dis</v>
      </c>
      <c r="BK11" s="303" t="str">
        <f t="shared" si="36"/>
        <v>.dis</v>
      </c>
      <c r="BL11" s="303" t="str">
        <f t="shared" si="37"/>
        <v>.dis</v>
      </c>
      <c r="BM11" s="303" t="str">
        <f t="shared" si="5"/>
        <v/>
      </c>
      <c r="BN11" s="82"/>
      <c r="BO11" s="82"/>
      <c r="BP11" s="82"/>
      <c r="BQ11" s="82"/>
      <c r="BR11" s="82"/>
      <c r="BS11" s="82"/>
      <c r="BT11" s="82"/>
      <c r="BU11" s="82"/>
      <c r="BV11" s="82"/>
      <c r="BW11" s="82"/>
      <c r="BX11" s="82"/>
      <c r="BY11" s="82"/>
      <c r="BZ11" s="82"/>
    </row>
    <row r="12" spans="1:78" ht="12" customHeight="1" x14ac:dyDescent="0.25">
      <c r="A12" s="58"/>
      <c r="B12" s="230">
        <f t="shared" si="6"/>
        <v>5</v>
      </c>
      <c r="C12" s="276">
        <f>IF(ISNUMBER(B12),MAX(C$4:C11)+1,"")</f>
        <v>4</v>
      </c>
      <c r="D12" s="276" t="str">
        <f>IF(IF(ISNUMBER(B12),"",MAX(D$4:D11)+1)&lt;=D$3,IF(ISNUMBER(B12),"",MAX(D$4:D11)+1),"")</f>
        <v/>
      </c>
      <c r="E12" s="277">
        <f t="shared" si="7"/>
        <v>26</v>
      </c>
      <c r="F12" s="230" t="str">
        <f t="shared" si="8"/>
        <v>mfsim.lst</v>
      </c>
      <c r="G12" s="233" t="str">
        <f t="shared" si="9"/>
        <v>.lak</v>
      </c>
      <c r="H12" s="276" t="str">
        <f>IF(O12="","",IF(ISNUMBER(MATCH(O12,$G$5:$G$1000,0)),"",IF(D12=1,C$3,0)+MAX(H$4:H11)+1))</f>
        <v/>
      </c>
      <c r="I12" s="276" t="str">
        <f>IF(O12="","",IF(ISNUMBER(MATCH(O12,$G$5:$G$1000,0)),"",IF(D12=1,B$4,0)+MAX(I$4:I11)+1))</f>
        <v/>
      </c>
      <c r="J12" s="233" t="str">
        <f t="shared" si="10"/>
        <v/>
      </c>
      <c r="K12" s="233">
        <f t="shared" si="11"/>
        <v>1</v>
      </c>
      <c r="L12" s="58"/>
      <c r="M12" s="282">
        <f t="shared" si="12"/>
        <v>8</v>
      </c>
      <c r="N12" s="318" t="s">
        <v>786</v>
      </c>
      <c r="O12" s="318" t="s">
        <v>791</v>
      </c>
      <c r="P12" s="322" t="str">
        <f t="shared" si="13"/>
        <v>.lak</v>
      </c>
      <c r="Q12" s="291" t="s">
        <v>821</v>
      </c>
      <c r="R12" s="284">
        <f t="shared" si="14"/>
        <v>8</v>
      </c>
      <c r="S12" s="284">
        <f t="shared" si="15"/>
        <v>8</v>
      </c>
      <c r="T12" s="284">
        <f t="shared" si="16"/>
        <v>8</v>
      </c>
      <c r="U12" s="284">
        <f t="shared" si="17"/>
        <v>8</v>
      </c>
      <c r="V12" s="284">
        <f t="shared" si="18"/>
        <v>8</v>
      </c>
      <c r="W12" s="284">
        <f t="shared" si="19"/>
        <v>8</v>
      </c>
      <c r="X12" s="284" t="str">
        <f t="shared" si="20"/>
        <v/>
      </c>
      <c r="Y12" s="284"/>
      <c r="Z12" s="285" t="str">
        <f t="shared" si="21"/>
        <v>.sfr.obs</v>
      </c>
      <c r="AA12" s="285" t="str">
        <f t="shared" si="22"/>
        <v>.sfr.obs</v>
      </c>
      <c r="AB12" s="285" t="str">
        <f t="shared" si="23"/>
        <v>.sfr.obs</v>
      </c>
      <c r="AC12" s="285" t="str">
        <f t="shared" si="24"/>
        <v>.lak</v>
      </c>
      <c r="AD12" s="285" t="str">
        <f t="shared" si="25"/>
        <v>.sfr</v>
      </c>
      <c r="AE12" s="285" t="str">
        <f t="shared" si="26"/>
        <v>.sfr</v>
      </c>
      <c r="AF12" s="285" t="str">
        <f t="shared" si="27"/>
        <v/>
      </c>
      <c r="AG12" s="285"/>
      <c r="AH12" s="284">
        <f>IF($BE12="","",IF(ISNUMBER(MATCH($BE12,AP$5:AP$29999,0)),MAX(AH$4:AH11)+1,0))</f>
        <v>7</v>
      </c>
      <c r="AI12" s="284">
        <f>IF($BE12="","",IF(ISNUMBER(MATCH($BE12,AQ$5:AQ$29999,0)),MAX(AI$4:AI11)+1,0))</f>
        <v>7</v>
      </c>
      <c r="AJ12" s="284">
        <f>IF($BE12="","",IF(ISNUMBER(MATCH($BE12,AR$5:AR$29999,0)),MAX(AJ$4:AJ11)+1,0))</f>
        <v>7</v>
      </c>
      <c r="AK12" s="284">
        <f>IF($BE12="","",IF(ISNUMBER(MATCH($BE12,AS$5:AS$29999,0)),MAX(AK$4:AK11)+1,0))</f>
        <v>0</v>
      </c>
      <c r="AL12" s="284">
        <f>IF($BE12="","",IF(ISNUMBER(MATCH($BE12,AT$5:AT$29999,0)),MAX(AL$4:AL11)+1,0))</f>
        <v>8</v>
      </c>
      <c r="AM12" s="284">
        <f>IF($BE12="","",IF(ISNUMBER(MATCH($BE12,AU$5:AU$29999,0)),MAX(AM$4:AM11)+1,0))</f>
        <v>8</v>
      </c>
      <c r="AN12" s="284">
        <f>IF($BE12="","",IF(ISNUMBER(MATCH($BE12,AV$5:AV$29999,0)),MAX(AN$4:AN11)+1,0))</f>
        <v>0</v>
      </c>
      <c r="AO12" s="291"/>
      <c r="AP12" s="299" t="s">
        <v>787</v>
      </c>
      <c r="AQ12" s="299" t="s">
        <v>778</v>
      </c>
      <c r="AR12" s="299" t="s">
        <v>786</v>
      </c>
      <c r="AS12" s="299" t="s">
        <v>791</v>
      </c>
      <c r="AT12" s="299" t="s">
        <v>791</v>
      </c>
      <c r="AU12" s="299" t="s">
        <v>786</v>
      </c>
      <c r="AV12" s="301" t="s">
        <v>821</v>
      </c>
      <c r="AW12" s="323" t="s">
        <v>791</v>
      </c>
      <c r="AX12" s="302" t="s">
        <v>821</v>
      </c>
      <c r="AY12" s="326" t="s">
        <v>777</v>
      </c>
      <c r="AZ12" s="326" t="s">
        <v>777</v>
      </c>
      <c r="BA12" s="321" t="s">
        <v>821</v>
      </c>
      <c r="BB12" s="7">
        <f>IF(ISTEXT(AW12),IF(ISNUMBER(MATCH(AW12,$AY$5:$AY$100,0)),0,MAX(BB$4:BB11)+1),"")</f>
        <v>0</v>
      </c>
      <c r="BC12" s="9">
        <f t="shared" si="28"/>
        <v>20</v>
      </c>
      <c r="BD12" s="9" t="str">
        <f t="shared" si="31"/>
        <v>.sfr</v>
      </c>
      <c r="BE12" s="302" t="str">
        <f t="shared" si="29"/>
        <v>.sfr</v>
      </c>
      <c r="BF12" s="9"/>
      <c r="BG12" s="303" t="str">
        <f t="shared" si="32"/>
        <v>.sfr</v>
      </c>
      <c r="BH12" s="303" t="str">
        <f t="shared" si="33"/>
        <v>.sfr</v>
      </c>
      <c r="BI12" s="303" t="str">
        <f t="shared" si="34"/>
        <v>.sfr</v>
      </c>
      <c r="BJ12" s="303" t="str">
        <f t="shared" si="35"/>
        <v/>
      </c>
      <c r="BK12" s="303" t="str">
        <f t="shared" si="36"/>
        <v>.sfr</v>
      </c>
      <c r="BL12" s="303" t="str">
        <f t="shared" si="37"/>
        <v>.sfr</v>
      </c>
      <c r="BM12" s="303" t="str">
        <f t="shared" si="5"/>
        <v/>
      </c>
      <c r="BN12" s="82"/>
      <c r="BO12" s="82"/>
      <c r="BP12" s="82"/>
      <c r="BQ12" s="82"/>
      <c r="BR12" s="82"/>
      <c r="BS12" s="82"/>
      <c r="BT12" s="82"/>
      <c r="BU12" s="82"/>
      <c r="BV12" s="82"/>
      <c r="BW12" s="82"/>
      <c r="BX12" s="82"/>
      <c r="BY12" s="82"/>
      <c r="BZ12" s="82"/>
    </row>
    <row r="13" spans="1:78" ht="12" customHeight="1" x14ac:dyDescent="0.25">
      <c r="A13" s="58"/>
      <c r="B13" s="230">
        <f t="shared" si="6"/>
        <v>6</v>
      </c>
      <c r="C13" s="276">
        <f>IF(ISNUMBER(B13),MAX(C$4:C12)+1,"")</f>
        <v>5</v>
      </c>
      <c r="D13" s="276" t="str">
        <f>IF(IF(ISNUMBER(B13),"",MAX(D$4:D12)+1)&lt;=D$3,IF(ISNUMBER(B13),"",MAX(D$4:D12)+1),"")</f>
        <v/>
      </c>
      <c r="E13" s="277">
        <f t="shared" si="7"/>
        <v>29</v>
      </c>
      <c r="F13" s="230" t="str">
        <f t="shared" si="8"/>
        <v>obs_uzf.csv</v>
      </c>
      <c r="G13" s="233" t="str">
        <f t="shared" si="9"/>
        <v>.lak.bud</v>
      </c>
      <c r="H13" s="276" t="str">
        <f>IF(O13="","",IF(ISNUMBER(MATCH(O13,$G$5:$G$1000,0)),"",IF(D13=1,C$3,0)+MAX(H$4:H12)+1))</f>
        <v/>
      </c>
      <c r="I13" s="276" t="str">
        <f>IF(O13="","",IF(ISNUMBER(MATCH(O13,$G$5:$G$1000,0)),"",IF(D13=1,B$4,0)+MAX(I$4:I12)+1))</f>
        <v/>
      </c>
      <c r="J13" s="233" t="str">
        <f t="shared" si="10"/>
        <v/>
      </c>
      <c r="K13" s="233">
        <f t="shared" si="11"/>
        <v>1</v>
      </c>
      <c r="L13" s="58"/>
      <c r="M13" s="282">
        <f t="shared" si="12"/>
        <v>9</v>
      </c>
      <c r="N13" s="318" t="s">
        <v>788</v>
      </c>
      <c r="O13" s="318" t="s">
        <v>789</v>
      </c>
      <c r="P13" s="322" t="str">
        <f t="shared" si="13"/>
        <v>.lak.bud</v>
      </c>
      <c r="Q13" s="291" t="s">
        <v>821</v>
      </c>
      <c r="R13" s="284">
        <f t="shared" ref="R13:X13" si="38">IF(ROW()-ROW(R$4)&lt;=AH$3,ROW()-ROW(R$4),"")</f>
        <v>9</v>
      </c>
      <c r="S13" s="284">
        <f t="shared" si="38"/>
        <v>9</v>
      </c>
      <c r="T13" s="284">
        <f t="shared" si="38"/>
        <v>9</v>
      </c>
      <c r="U13" s="284">
        <f t="shared" si="38"/>
        <v>9</v>
      </c>
      <c r="V13" s="284">
        <f t="shared" si="38"/>
        <v>9</v>
      </c>
      <c r="W13" s="284">
        <f t="shared" si="38"/>
        <v>9</v>
      </c>
      <c r="X13" s="284" t="str">
        <f t="shared" si="38"/>
        <v/>
      </c>
      <c r="Y13" s="284"/>
      <c r="Z13" s="285" t="str">
        <f t="shared" si="21"/>
        <v>.sfr.obs.csv</v>
      </c>
      <c r="AA13" s="285" t="str">
        <f t="shared" si="22"/>
        <v>.sfr.obs.csv</v>
      </c>
      <c r="AB13" s="285" t="str">
        <f t="shared" si="23"/>
        <v>.sfr.bud</v>
      </c>
      <c r="AC13" s="285" t="str">
        <f t="shared" si="24"/>
        <v>.lak.obs</v>
      </c>
      <c r="AD13" s="285" t="str">
        <f t="shared" si="25"/>
        <v>.lak</v>
      </c>
      <c r="AE13" s="285" t="str">
        <f t="shared" si="26"/>
        <v>.sfr.obs</v>
      </c>
      <c r="AF13" s="285" t="str">
        <f t="shared" si="27"/>
        <v/>
      </c>
      <c r="AG13" s="285"/>
      <c r="AH13" s="284">
        <f>IF($BE13="","",IF(ISNUMBER(MATCH($BE13,AP$5:AP$29999,0)),MAX(AH$4:AH12)+1,0))</f>
        <v>8</v>
      </c>
      <c r="AI13" s="284">
        <f>IF($BE13="","",IF(ISNUMBER(MATCH($BE13,AQ$5:AQ$29999,0)),MAX(AI$4:AI12)+1,0))</f>
        <v>8</v>
      </c>
      <c r="AJ13" s="284">
        <f>IF($BE13="","",IF(ISNUMBER(MATCH($BE13,AR$5:AR$29999,0)),MAX(AJ$4:AJ12)+1,0))</f>
        <v>8</v>
      </c>
      <c r="AK13" s="284">
        <f>IF($BE13="","",IF(ISNUMBER(MATCH($BE13,AS$5:AS$29999,0)),MAX(AK$4:AK12)+1,0))</f>
        <v>0</v>
      </c>
      <c r="AL13" s="284">
        <f>IF($BE13="","",IF(ISNUMBER(MATCH($BE13,AT$5:AT$29999,0)),MAX(AL$4:AL12)+1,0))</f>
        <v>0</v>
      </c>
      <c r="AM13" s="284">
        <f>IF($BE13="","",IF(ISNUMBER(MATCH($BE13,AU$5:AU$29999,0)),MAX(AM$4:AM12)+1,0))</f>
        <v>9</v>
      </c>
      <c r="AN13" s="284">
        <f>IF($BE13="","",IF(ISNUMBER(MATCH($BE13,AV$5:AV$29999,0)),MAX(AN$4:AN12)+1,0))</f>
        <v>0</v>
      </c>
      <c r="AO13" s="291"/>
      <c r="AP13" s="299" t="s">
        <v>781</v>
      </c>
      <c r="AQ13" s="299" t="s">
        <v>777</v>
      </c>
      <c r="AR13" s="299" t="s">
        <v>788</v>
      </c>
      <c r="AS13" s="299" t="s">
        <v>789</v>
      </c>
      <c r="AT13" s="299" t="s">
        <v>789</v>
      </c>
      <c r="AU13" s="299" t="s">
        <v>790</v>
      </c>
      <c r="AV13" s="301" t="s">
        <v>821</v>
      </c>
      <c r="AW13" s="323" t="s">
        <v>789</v>
      </c>
      <c r="AX13" s="302" t="s">
        <v>821</v>
      </c>
      <c r="AY13" s="326" t="s">
        <v>772</v>
      </c>
      <c r="AZ13" s="326" t="s">
        <v>772</v>
      </c>
      <c r="BA13" s="321" t="s">
        <v>821</v>
      </c>
      <c r="BB13" s="7">
        <f>IF(ISTEXT(AW13),IF(ISNUMBER(MATCH(AW13,$AY$5:$AY$100,0)),0,MAX(BB$4:BB12)+1),"")</f>
        <v>0</v>
      </c>
      <c r="BC13" s="9">
        <f t="shared" si="28"/>
        <v>31</v>
      </c>
      <c r="BD13" s="9" t="str">
        <f t="shared" si="31"/>
        <v>.sfr.obs</v>
      </c>
      <c r="BE13" s="302" t="str">
        <f t="shared" si="29"/>
        <v>.sfr.obs</v>
      </c>
      <c r="BF13" s="9"/>
      <c r="BG13" s="303" t="str">
        <f t="shared" si="32"/>
        <v>.sfr.obs</v>
      </c>
      <c r="BH13" s="303" t="str">
        <f t="shared" si="33"/>
        <v>.sfr.obs</v>
      </c>
      <c r="BI13" s="303" t="str">
        <f t="shared" si="34"/>
        <v>.sfr.obs</v>
      </c>
      <c r="BJ13" s="303" t="str">
        <f t="shared" si="35"/>
        <v/>
      </c>
      <c r="BK13" s="303" t="str">
        <f t="shared" si="36"/>
        <v/>
      </c>
      <c r="BL13" s="303" t="str">
        <f t="shared" si="37"/>
        <v>.sfr.obs</v>
      </c>
      <c r="BM13" s="303" t="str">
        <f t="shared" si="5"/>
        <v/>
      </c>
      <c r="BN13" s="82"/>
      <c r="BO13" s="82"/>
      <c r="BP13" s="82"/>
      <c r="BQ13" s="82"/>
      <c r="BR13" s="82"/>
      <c r="BS13" s="82"/>
      <c r="BT13" s="82"/>
      <c r="BU13" s="82"/>
      <c r="BV13" s="82"/>
      <c r="BW13" s="82"/>
      <c r="BX13" s="82"/>
      <c r="BY13" s="82"/>
      <c r="BZ13" s="82"/>
    </row>
    <row r="14" spans="1:78" ht="12" customHeight="1" x14ac:dyDescent="0.25">
      <c r="A14" s="58"/>
      <c r="B14" s="230">
        <f t="shared" si="6"/>
        <v>7</v>
      </c>
      <c r="C14" s="276">
        <f>IF(ISNUMBER(B14),MAX(C$4:C13)+1,"")</f>
        <v>6</v>
      </c>
      <c r="D14" s="276" t="str">
        <f>IF(IF(ISNUMBER(B14),"",MAX(D$4:D13)+1)&lt;=D$3,IF(ISNUMBER(B14),"",MAX(D$4:D13)+1),"")</f>
        <v/>
      </c>
      <c r="E14" s="277">
        <f t="shared" si="7"/>
        <v>32</v>
      </c>
      <c r="F14" s="230" t="str">
        <f t="shared" si="8"/>
        <v>sfr.reach01.csv</v>
      </c>
      <c r="G14" s="233" t="str">
        <f t="shared" si="9"/>
        <v>.lak.obs</v>
      </c>
      <c r="H14" s="276" t="str">
        <f>IF(O14="","",IF(ISNUMBER(MATCH(O14,$G$5:$G$1000,0)),"",IF(D14=1,C$3,0)+MAX(H$4:H13)+1))</f>
        <v/>
      </c>
      <c r="I14" s="276" t="str">
        <f>IF(O14="","",IF(ISNUMBER(MATCH(O14,$G$5:$G$1000,0)),"",IF(D14=1,B$4,0)+MAX(I$4:I13)+1))</f>
        <v/>
      </c>
      <c r="J14" s="233" t="str">
        <f t="shared" si="10"/>
        <v/>
      </c>
      <c r="K14" s="233">
        <f t="shared" si="11"/>
        <v>1</v>
      </c>
      <c r="L14" s="58"/>
      <c r="M14" s="282">
        <f t="shared" si="12"/>
        <v>10</v>
      </c>
      <c r="N14" s="318" t="s">
        <v>784</v>
      </c>
      <c r="O14" s="318" t="s">
        <v>787</v>
      </c>
      <c r="P14" s="322" t="str">
        <f t="shared" si="13"/>
        <v>.lak.obs</v>
      </c>
      <c r="Q14" s="291" t="s">
        <v>821</v>
      </c>
      <c r="R14" s="284">
        <f t="shared" si="14"/>
        <v>10</v>
      </c>
      <c r="S14" s="284">
        <f t="shared" si="15"/>
        <v>10</v>
      </c>
      <c r="T14" s="284">
        <f t="shared" si="16"/>
        <v>10</v>
      </c>
      <c r="U14" s="284">
        <f t="shared" si="17"/>
        <v>10</v>
      </c>
      <c r="V14" s="284">
        <f t="shared" si="18"/>
        <v>10</v>
      </c>
      <c r="W14" s="284">
        <f t="shared" si="19"/>
        <v>10</v>
      </c>
      <c r="X14" s="284" t="str">
        <f t="shared" si="20"/>
        <v/>
      </c>
      <c r="Y14" s="284"/>
      <c r="Z14" s="285" t="str">
        <f t="shared" si="21"/>
        <v>.nam</v>
      </c>
      <c r="AA14" s="285" t="str">
        <f t="shared" si="22"/>
        <v>.nam</v>
      </c>
      <c r="AB14" s="285" t="str">
        <f t="shared" si="23"/>
        <v>.lak</v>
      </c>
      <c r="AC14" s="285" t="str">
        <f t="shared" si="24"/>
        <v>.lak.obs.csv</v>
      </c>
      <c r="AD14" s="285" t="str">
        <f t="shared" si="25"/>
        <v>.lak.obs</v>
      </c>
      <c r="AE14" s="285" t="str">
        <f t="shared" si="26"/>
        <v>.sfr.obs.csv</v>
      </c>
      <c r="AF14" s="285" t="str">
        <f t="shared" si="27"/>
        <v/>
      </c>
      <c r="AG14" s="285"/>
      <c r="AH14" s="284">
        <f>IF($BE14="","",IF(ISNUMBER(MATCH($BE14,AP$5:AP$29999,0)),MAX(AH$4:AH13)+1,0))</f>
        <v>9</v>
      </c>
      <c r="AI14" s="284">
        <f>IF($BE14="","",IF(ISNUMBER(MATCH($BE14,AQ$5:AQ$29999,0)),MAX(AI$4:AI13)+1,0))</f>
        <v>9</v>
      </c>
      <c r="AJ14" s="284">
        <f>IF($BE14="","",IF(ISNUMBER(MATCH($BE14,AR$5:AR$29999,0)),MAX(AJ$4:AJ13)+1,0))</f>
        <v>0</v>
      </c>
      <c r="AK14" s="284">
        <f>IF($BE14="","",IF(ISNUMBER(MATCH($BE14,AS$5:AS$29999,0)),MAX(AK$4:AK13)+1,0))</f>
        <v>0</v>
      </c>
      <c r="AL14" s="284">
        <f>IF($BE14="","",IF(ISNUMBER(MATCH($BE14,AT$5:AT$29999,0)),MAX(AL$4:AL13)+1,0))</f>
        <v>0</v>
      </c>
      <c r="AM14" s="284">
        <f>IF($BE14="","",IF(ISNUMBER(MATCH($BE14,AU$5:AU$29999,0)),MAX(AM$4:AM13)+1,0))</f>
        <v>10</v>
      </c>
      <c r="AN14" s="284">
        <f>IF($BE14="","",IF(ISNUMBER(MATCH($BE14,AV$5:AV$29999,0)),MAX(AN$4:AN13)+1,0))</f>
        <v>0</v>
      </c>
      <c r="AO14" s="291"/>
      <c r="AP14" s="299" t="s">
        <v>780</v>
      </c>
      <c r="AQ14" s="299" t="s">
        <v>772</v>
      </c>
      <c r="AR14" s="299" t="s">
        <v>784</v>
      </c>
      <c r="AS14" s="299" t="s">
        <v>787</v>
      </c>
      <c r="AT14" s="299" t="s">
        <v>787</v>
      </c>
      <c r="AU14" s="299" t="s">
        <v>788</v>
      </c>
      <c r="AV14" s="301" t="s">
        <v>821</v>
      </c>
      <c r="AW14" s="323" t="s">
        <v>787</v>
      </c>
      <c r="AX14" s="302" t="s">
        <v>821</v>
      </c>
      <c r="AY14" s="326" t="s">
        <v>771</v>
      </c>
      <c r="AZ14" s="326" t="s">
        <v>771</v>
      </c>
      <c r="BA14" s="321" t="s">
        <v>821</v>
      </c>
      <c r="BB14" s="7">
        <f>IF(ISTEXT(AW14),IF(ISNUMBER(MATCH(AW14,$AY$5:$AY$100,0)),0,MAX(BB$4:BB13)+1),"")</f>
        <v>0</v>
      </c>
      <c r="BC14" s="9">
        <f t="shared" si="28"/>
        <v>32</v>
      </c>
      <c r="BD14" s="9" t="str">
        <f t="shared" si="31"/>
        <v>.sfr.obs.csv</v>
      </c>
      <c r="BE14" s="302" t="str">
        <f t="shared" si="29"/>
        <v>.sfr.obs.csv</v>
      </c>
      <c r="BF14" s="9"/>
      <c r="BG14" s="303" t="str">
        <f t="shared" si="32"/>
        <v>.sfr.obs.csv</v>
      </c>
      <c r="BH14" s="303" t="str">
        <f t="shared" si="33"/>
        <v>.sfr.obs.csv</v>
      </c>
      <c r="BI14" s="303" t="str">
        <f t="shared" si="34"/>
        <v/>
      </c>
      <c r="BJ14" s="303" t="str">
        <f t="shared" si="35"/>
        <v/>
      </c>
      <c r="BK14" s="303" t="str">
        <f t="shared" si="36"/>
        <v/>
      </c>
      <c r="BL14" s="303" t="str">
        <f t="shared" si="37"/>
        <v>.sfr.obs.csv</v>
      </c>
      <c r="BM14" s="303" t="str">
        <f t="shared" si="5"/>
        <v/>
      </c>
      <c r="BN14" s="82"/>
      <c r="BO14" s="82"/>
      <c r="BP14" s="82"/>
      <c r="BQ14" s="82"/>
      <c r="BR14" s="82"/>
      <c r="BS14" s="82"/>
      <c r="BT14" s="82"/>
      <c r="BU14" s="82"/>
      <c r="BV14" s="82"/>
      <c r="BW14" s="82"/>
      <c r="BX14" s="82"/>
      <c r="BY14" s="82"/>
      <c r="BZ14" s="82"/>
    </row>
    <row r="15" spans="1:78" ht="12" customHeight="1" x14ac:dyDescent="0.25">
      <c r="A15" s="58"/>
      <c r="B15" s="230">
        <f t="shared" si="6"/>
        <v>8</v>
      </c>
      <c r="C15" s="276">
        <f>IF(ISNUMBER(B15),MAX(C$4:C14)+1,"")</f>
        <v>7</v>
      </c>
      <c r="D15" s="276" t="str">
        <f>IF(IF(ISNUMBER(B15),"",MAX(D$4:D14)+1)&lt;=D$3,IF(ISNUMBER(B15),"",MAX(D$4:D14)+1),"")</f>
        <v/>
      </c>
      <c r="E15" s="277">
        <f t="shared" si="7"/>
        <v>33</v>
      </c>
      <c r="F15" s="230" t="str">
        <f t="shared" si="8"/>
        <v>sfr.reach24.csv</v>
      </c>
      <c r="G15" s="233" t="str">
        <f t="shared" si="9"/>
        <v>.lst</v>
      </c>
      <c r="H15" s="276" t="str">
        <f>IF(O15="","",IF(ISNUMBER(MATCH(O15,$G$5:$G$1000,0)),"",IF(D15=1,C$3,0)+MAX(H$4:H14)+1))</f>
        <v/>
      </c>
      <c r="I15" s="276" t="str">
        <f>IF(O15="","",IF(ISNUMBER(MATCH(O15,$G$5:$G$1000,0)),"",IF(D15=1,B$4,0)+MAX(I$4:I14)+1))</f>
        <v/>
      </c>
      <c r="J15" s="233" t="str">
        <f t="shared" si="10"/>
        <v/>
      </c>
      <c r="K15" s="233">
        <f t="shared" si="11"/>
        <v>1</v>
      </c>
      <c r="L15" s="58"/>
      <c r="M15" s="282">
        <f t="shared" si="12"/>
        <v>11</v>
      </c>
      <c r="N15" s="318" t="s">
        <v>781</v>
      </c>
      <c r="O15" s="318" t="s">
        <v>786</v>
      </c>
      <c r="P15" s="322" t="str">
        <f t="shared" si="13"/>
        <v>.lst</v>
      </c>
      <c r="Q15" s="291" t="s">
        <v>821</v>
      </c>
      <c r="R15" s="284">
        <f t="shared" si="14"/>
        <v>11</v>
      </c>
      <c r="S15" s="284">
        <f t="shared" si="15"/>
        <v>11</v>
      </c>
      <c r="T15" s="284">
        <f t="shared" si="16"/>
        <v>11</v>
      </c>
      <c r="U15" s="284">
        <f t="shared" si="17"/>
        <v>11</v>
      </c>
      <c r="V15" s="284">
        <f t="shared" si="18"/>
        <v>11</v>
      </c>
      <c r="W15" s="284">
        <f t="shared" si="19"/>
        <v>11</v>
      </c>
      <c r="X15" s="284" t="str">
        <f t="shared" si="20"/>
        <v/>
      </c>
      <c r="Y15" s="284"/>
      <c r="Z15" s="285" t="str">
        <f t="shared" si="21"/>
        <v>.tdis</v>
      </c>
      <c r="AA15" s="285" t="str">
        <f t="shared" si="22"/>
        <v>.tdis</v>
      </c>
      <c r="AB15" s="285" t="str">
        <f t="shared" si="23"/>
        <v>.lak.obs</v>
      </c>
      <c r="AC15" s="285" t="str">
        <f t="shared" si="24"/>
        <v>.nam</v>
      </c>
      <c r="AD15" s="285" t="str">
        <f t="shared" si="25"/>
        <v>.lak.obs.csv</v>
      </c>
      <c r="AE15" s="285" t="str">
        <f t="shared" si="26"/>
        <v>.sfr.bud</v>
      </c>
      <c r="AF15" s="285" t="str">
        <f t="shared" si="27"/>
        <v/>
      </c>
      <c r="AG15" s="285"/>
      <c r="AH15" s="284">
        <f>IF($BE15="","",IF(ISNUMBER(MATCH($BE15,AP$5:AP$29999,0)),MAX(AH$4:AH14)+1,0))</f>
        <v>0</v>
      </c>
      <c r="AI15" s="284">
        <f>IF($BE15="","",IF(ISNUMBER(MATCH($BE15,AQ$5:AQ$29999,0)),MAX(AI$4:AI14)+1,0))</f>
        <v>0</v>
      </c>
      <c r="AJ15" s="284">
        <f>IF($BE15="","",IF(ISNUMBER(MATCH($BE15,AR$5:AR$29999,0)),MAX(AJ$4:AJ14)+1,0))</f>
        <v>9</v>
      </c>
      <c r="AK15" s="284">
        <f>IF($BE15="","",IF(ISNUMBER(MATCH($BE15,AS$5:AS$29999,0)),MAX(AK$4:AK14)+1,0))</f>
        <v>0</v>
      </c>
      <c r="AL15" s="284">
        <f>IF($BE15="","",IF(ISNUMBER(MATCH($BE15,AT$5:AT$29999,0)),MAX(AL$4:AL14)+1,0))</f>
        <v>0</v>
      </c>
      <c r="AM15" s="284">
        <f>IF($BE15="","",IF(ISNUMBER(MATCH($BE15,AU$5:AU$29999,0)),MAX(AM$4:AM14)+1,0))</f>
        <v>11</v>
      </c>
      <c r="AN15" s="284">
        <f>IF($BE15="","",IF(ISNUMBER(MATCH($BE15,AV$5:AV$29999,0)),MAX(AN$4:AN14)+1,0))</f>
        <v>0</v>
      </c>
      <c r="AO15" s="291"/>
      <c r="AP15" s="299" t="s">
        <v>779</v>
      </c>
      <c r="AQ15" s="299" t="s">
        <v>771</v>
      </c>
      <c r="AR15" s="299" t="s">
        <v>781</v>
      </c>
      <c r="AS15" s="299" t="s">
        <v>786</v>
      </c>
      <c r="AT15" s="299" t="s">
        <v>786</v>
      </c>
      <c r="AU15" s="299" t="s">
        <v>781</v>
      </c>
      <c r="AV15" s="301" t="s">
        <v>821</v>
      </c>
      <c r="AW15" s="323" t="s">
        <v>786</v>
      </c>
      <c r="AX15" s="302" t="s">
        <v>821</v>
      </c>
      <c r="AY15" s="326" t="s">
        <v>773</v>
      </c>
      <c r="AZ15" s="326" t="s">
        <v>773</v>
      </c>
      <c r="BA15" s="321" t="s">
        <v>821</v>
      </c>
      <c r="BB15" s="7">
        <f>IF(ISTEXT(AW15),IF(ISNUMBER(MATCH(AW15,$AY$5:$AY$100,0)),0,MAX(BB$4:BB14)+1),"")</f>
        <v>0</v>
      </c>
      <c r="BC15" s="9">
        <f t="shared" si="28"/>
        <v>30</v>
      </c>
      <c r="BD15" s="9" t="str">
        <f t="shared" si="31"/>
        <v>.sfr.bud</v>
      </c>
      <c r="BE15" s="302" t="str">
        <f t="shared" si="29"/>
        <v>.sfr.bud</v>
      </c>
      <c r="BF15" s="9"/>
      <c r="BG15" s="303" t="str">
        <f t="shared" si="32"/>
        <v/>
      </c>
      <c r="BH15" s="303" t="str">
        <f t="shared" si="33"/>
        <v/>
      </c>
      <c r="BI15" s="303" t="str">
        <f t="shared" si="34"/>
        <v>.sfr.bud</v>
      </c>
      <c r="BJ15" s="303" t="str">
        <f t="shared" si="35"/>
        <v/>
      </c>
      <c r="BK15" s="303" t="str">
        <f t="shared" si="36"/>
        <v/>
      </c>
      <c r="BL15" s="303" t="str">
        <f t="shared" si="37"/>
        <v>.sfr.bud</v>
      </c>
      <c r="BM15" s="303" t="str">
        <f t="shared" si="5"/>
        <v/>
      </c>
      <c r="BN15" s="82"/>
      <c r="BO15" s="82"/>
      <c r="BP15" s="82"/>
      <c r="BQ15" s="82"/>
      <c r="BR15" s="82"/>
      <c r="BS15" s="82"/>
      <c r="BT15" s="82"/>
      <c r="BU15" s="82"/>
      <c r="BV15" s="82"/>
      <c r="BW15" s="82"/>
      <c r="BX15" s="82"/>
      <c r="BY15" s="82"/>
      <c r="BZ15" s="82"/>
    </row>
    <row r="16" spans="1:78" ht="12" customHeight="1" x14ac:dyDescent="0.25">
      <c r="A16" s="58"/>
      <c r="B16" s="230">
        <f t="shared" si="6"/>
        <v>10</v>
      </c>
      <c r="C16" s="276">
        <f>IF(ISNUMBER(B16),MAX(C$4:C15)+1,"")</f>
        <v>8</v>
      </c>
      <c r="D16" s="276" t="str">
        <f>IF(IF(ISNUMBER(B16),"",MAX(D$4:D15)+1)&lt;=D$3,IF(ISNUMBER(B16),"",MAX(D$4:D15)+1),"")</f>
        <v/>
      </c>
      <c r="E16" s="277">
        <f t="shared" si="7"/>
        <v>34</v>
      </c>
      <c r="F16" s="230" t="str">
        <f t="shared" si="8"/>
        <v>sfr.reach29.csv</v>
      </c>
      <c r="G16" s="233" t="str">
        <f t="shared" si="9"/>
        <v>.mvr</v>
      </c>
      <c r="H16" s="276" t="str">
        <f>IF(O16="","",IF(ISNUMBER(MATCH(O16,$G$5:$G$1000,0)),"",IF(D16=1,C$3,0)+MAX(H$4:H15)+1))</f>
        <v/>
      </c>
      <c r="I16" s="276" t="str">
        <f>IF(O16="","",IF(ISNUMBER(MATCH(O16,$G$5:$G$1000,0)),"",IF(D16=1,B$4,0)+MAX(I$4:I15)+1))</f>
        <v/>
      </c>
      <c r="J16" s="233" t="str">
        <f t="shared" si="10"/>
        <v/>
      </c>
      <c r="K16" s="233">
        <f t="shared" si="11"/>
        <v>1</v>
      </c>
      <c r="L16" s="58"/>
      <c r="M16" s="282">
        <f t="shared" si="12"/>
        <v>12</v>
      </c>
      <c r="N16" s="318" t="s">
        <v>785</v>
      </c>
      <c r="O16" s="318" t="s">
        <v>784</v>
      </c>
      <c r="P16" s="322" t="str">
        <f t="shared" si="13"/>
        <v>.mvr</v>
      </c>
      <c r="Q16" s="291" t="s">
        <v>821</v>
      </c>
      <c r="R16" s="284">
        <f t="shared" si="14"/>
        <v>12</v>
      </c>
      <c r="S16" s="284">
        <f t="shared" si="15"/>
        <v>12</v>
      </c>
      <c r="T16" s="284">
        <f t="shared" si="16"/>
        <v>12</v>
      </c>
      <c r="U16" s="284">
        <f t="shared" si="17"/>
        <v>12</v>
      </c>
      <c r="V16" s="284">
        <f t="shared" si="18"/>
        <v>12</v>
      </c>
      <c r="W16" s="284">
        <f t="shared" si="19"/>
        <v>12</v>
      </c>
      <c r="X16" s="284" t="str">
        <f t="shared" si="20"/>
        <v/>
      </c>
      <c r="Y16" s="284"/>
      <c r="Z16" s="285" t="str">
        <f t="shared" si="21"/>
        <v>mfsim.lst</v>
      </c>
      <c r="AA16" s="285" t="str">
        <f t="shared" si="22"/>
        <v>mfsim.lst</v>
      </c>
      <c r="AB16" s="285" t="str">
        <f t="shared" si="23"/>
        <v>.lak.bud</v>
      </c>
      <c r="AC16" s="285" t="str">
        <f t="shared" si="24"/>
        <v>.tdis</v>
      </c>
      <c r="AD16" s="285" t="str">
        <f t="shared" si="25"/>
        <v>.mvr</v>
      </c>
      <c r="AE16" s="285" t="str">
        <f t="shared" si="26"/>
        <v>.sfr.bin</v>
      </c>
      <c r="AF16" s="285" t="str">
        <f t="shared" si="27"/>
        <v/>
      </c>
      <c r="AG16" s="285"/>
      <c r="AH16" s="284">
        <f>IF($BE16="","",IF(ISNUMBER(MATCH($BE16,AP$5:AP$29999,0)),MAX(AH$4:AH15)+1,0))</f>
        <v>0</v>
      </c>
      <c r="AI16" s="284">
        <f>IF($BE16="","",IF(ISNUMBER(MATCH($BE16,AQ$5:AQ$29999,0)),MAX(AI$4:AI15)+1,0))</f>
        <v>0</v>
      </c>
      <c r="AJ16" s="284">
        <f>IF($BE16="","",IF(ISNUMBER(MATCH($BE16,AR$5:AR$29999,0)),MAX(AJ$4:AJ15)+1,0))</f>
        <v>0</v>
      </c>
      <c r="AK16" s="284">
        <f>IF($BE16="","",IF(ISNUMBER(MATCH($BE16,AS$5:AS$29999,0)),MAX(AK$4:AK15)+1,0))</f>
        <v>0</v>
      </c>
      <c r="AL16" s="284">
        <f>IF($BE16="","",IF(ISNUMBER(MATCH($BE16,AT$5:AT$29999,0)),MAX(AL$4:AL15)+1,0))</f>
        <v>0</v>
      </c>
      <c r="AM16" s="284">
        <f>IF($BE16="","",IF(ISNUMBER(MATCH($BE16,AU$5:AU$29999,0)),MAX(AM$4:AM15)+1,0))</f>
        <v>12</v>
      </c>
      <c r="AN16" s="284">
        <f>IF($BE16="","",IF(ISNUMBER(MATCH($BE16,AV$5:AV$29999,0)),MAX(AN$4:AN15)+1,0))</f>
        <v>0</v>
      </c>
      <c r="AO16" s="291"/>
      <c r="AP16" s="299" t="s">
        <v>778</v>
      </c>
      <c r="AQ16" s="299" t="s">
        <v>822</v>
      </c>
      <c r="AR16" s="299" t="s">
        <v>785</v>
      </c>
      <c r="AS16" s="299" t="s">
        <v>784</v>
      </c>
      <c r="AT16" s="299" t="s">
        <v>784</v>
      </c>
      <c r="AU16" s="299" t="s">
        <v>785</v>
      </c>
      <c r="AV16" s="301" t="s">
        <v>821</v>
      </c>
      <c r="AW16" s="323" t="s">
        <v>784</v>
      </c>
      <c r="AX16" s="302" t="s">
        <v>821</v>
      </c>
      <c r="AY16" s="326" t="s">
        <v>775</v>
      </c>
      <c r="AZ16" s="326" t="s">
        <v>775</v>
      </c>
      <c r="BA16" s="321" t="s">
        <v>821</v>
      </c>
      <c r="BB16" s="7">
        <f>IF(ISTEXT(AW16),IF(ISNUMBER(MATCH(AW16,$AY$5:$AY$100,0)),0,MAX(BB$4:BB15)+1),"")</f>
        <v>0</v>
      </c>
      <c r="BC16" s="9">
        <f t="shared" si="28"/>
        <v>29</v>
      </c>
      <c r="BD16" s="9" t="str">
        <f t="shared" si="31"/>
        <v>.sfr.bin</v>
      </c>
      <c r="BE16" s="302" t="str">
        <f t="shared" si="29"/>
        <v>.sfr.bin</v>
      </c>
      <c r="BF16" s="9"/>
      <c r="BG16" s="303" t="str">
        <f t="shared" si="32"/>
        <v/>
      </c>
      <c r="BH16" s="303" t="str">
        <f t="shared" si="33"/>
        <v/>
      </c>
      <c r="BI16" s="303" t="str">
        <f t="shared" si="34"/>
        <v/>
      </c>
      <c r="BJ16" s="303" t="str">
        <f t="shared" si="35"/>
        <v/>
      </c>
      <c r="BK16" s="303" t="str">
        <f t="shared" si="36"/>
        <v/>
      </c>
      <c r="BL16" s="303" t="str">
        <f t="shared" si="37"/>
        <v>.sfr.bin</v>
      </c>
      <c r="BM16" s="303" t="str">
        <f t="shared" si="5"/>
        <v/>
      </c>
      <c r="BN16" s="82"/>
      <c r="BO16" s="82"/>
      <c r="BP16" s="82"/>
      <c r="BQ16" s="82"/>
      <c r="BR16" s="82"/>
      <c r="BS16" s="82"/>
      <c r="BT16" s="82"/>
      <c r="BU16" s="82"/>
      <c r="BV16" s="82"/>
      <c r="BW16" s="82"/>
      <c r="BX16" s="82"/>
      <c r="BY16" s="82"/>
      <c r="BZ16" s="82"/>
    </row>
    <row r="17" spans="1:78" ht="12" customHeight="1" x14ac:dyDescent="0.25">
      <c r="A17" s="58"/>
      <c r="B17" s="230" t="str">
        <f t="shared" si="6"/>
        <v/>
      </c>
      <c r="C17" s="276" t="str">
        <f>IF(ISNUMBER(B17),MAX(C$4:C16)+1,"")</f>
        <v/>
      </c>
      <c r="D17" s="276">
        <f>IF(IF(ISNUMBER(B17),"",MAX(D$4:D16)+1)&lt;=D$3,IF(ISNUMBER(B17),"",MAX(D$4:D16)+1),"")</f>
        <v>5</v>
      </c>
      <c r="E17" s="277">
        <f t="shared" si="7"/>
        <v>35</v>
      </c>
      <c r="F17" s="230" t="str">
        <f t="shared" si="8"/>
        <v>sfr.reach31.csv</v>
      </c>
      <c r="G17" s="233" t="str">
        <f t="shared" si="9"/>
        <v>.mvr.bud</v>
      </c>
      <c r="H17" s="276">
        <f>IF(O17="","",IF(ISNUMBER(MATCH(O17,$G$5:$G$1000,0)),"",IF(D17=1,C$3,0)+MAX(H$4:H16)+1))</f>
        <v>27</v>
      </c>
      <c r="I17" s="276">
        <f>IF(O17="","",IF(ISNUMBER(MATCH(O17,$G$5:$G$1000,0)),"",IF(D17=1,B$4,0)+MAX(I$4:I16)+1))</f>
        <v>41</v>
      </c>
      <c r="J17" s="233" t="str">
        <f t="shared" si="10"/>
        <v/>
      </c>
      <c r="K17" s="233">
        <f t="shared" si="11"/>
        <v>1</v>
      </c>
      <c r="L17" s="58"/>
      <c r="M17" s="282">
        <f t="shared" si="12"/>
        <v>13</v>
      </c>
      <c r="N17" s="318" t="s">
        <v>783</v>
      </c>
      <c r="O17" s="318" t="s">
        <v>782</v>
      </c>
      <c r="P17" s="322" t="str">
        <f t="shared" si="13"/>
        <v>.mvr.bud</v>
      </c>
      <c r="Q17" s="291" t="s">
        <v>821</v>
      </c>
      <c r="R17" s="284">
        <f t="shared" si="14"/>
        <v>13</v>
      </c>
      <c r="S17" s="284">
        <f t="shared" si="15"/>
        <v>13</v>
      </c>
      <c r="T17" s="284">
        <f t="shared" si="16"/>
        <v>13</v>
      </c>
      <c r="U17" s="284">
        <f t="shared" si="17"/>
        <v>13</v>
      </c>
      <c r="V17" s="284">
        <f t="shared" si="18"/>
        <v>13</v>
      </c>
      <c r="W17" s="284">
        <f t="shared" si="19"/>
        <v>13</v>
      </c>
      <c r="X17" s="284" t="str">
        <f t="shared" si="20"/>
        <v/>
      </c>
      <c r="Y17" s="284"/>
      <c r="Z17" s="285" t="str">
        <f t="shared" si="21"/>
        <v>.dis.grb</v>
      </c>
      <c r="AA17" s="285" t="str">
        <f t="shared" si="22"/>
        <v>.dis.grb</v>
      </c>
      <c r="AB17" s="285" t="str">
        <f t="shared" si="23"/>
        <v>.mvr</v>
      </c>
      <c r="AC17" s="285" t="str">
        <f t="shared" si="24"/>
        <v>mfsim.lst</v>
      </c>
      <c r="AD17" s="285" t="str">
        <f t="shared" si="25"/>
        <v>.nam</v>
      </c>
      <c r="AE17" s="285" t="str">
        <f t="shared" si="26"/>
        <v>.lak</v>
      </c>
      <c r="AF17" s="285" t="str">
        <f t="shared" si="27"/>
        <v/>
      </c>
      <c r="AG17" s="285"/>
      <c r="AH17" s="284">
        <f>IF($BE17="","",IF(ISNUMBER(MATCH($BE17,AP$5:AP$29999,0)),MAX(AH$4:AH16)+1,0))</f>
        <v>0</v>
      </c>
      <c r="AI17" s="284">
        <f>IF($BE17="","",IF(ISNUMBER(MATCH($BE17,AQ$5:AQ$29999,0)),MAX(AI$4:AI16)+1,0))</f>
        <v>0</v>
      </c>
      <c r="AJ17" s="284">
        <f>IF($BE17="","",IF(ISNUMBER(MATCH($BE17,AR$5:AR$29999,0)),MAX(AJ$4:AJ16)+1,0))</f>
        <v>10</v>
      </c>
      <c r="AK17" s="284">
        <f>IF($BE17="","",IF(ISNUMBER(MATCH($BE17,AS$5:AS$29999,0)),MAX(AK$4:AK16)+1,0))</f>
        <v>8</v>
      </c>
      <c r="AL17" s="284">
        <f>IF($BE17="","",IF(ISNUMBER(MATCH($BE17,AT$5:AT$29999,0)),MAX(AL$4:AL16)+1,0))</f>
        <v>9</v>
      </c>
      <c r="AM17" s="284">
        <f>IF($BE17="","",IF(ISNUMBER(MATCH($BE17,AU$5:AU$29999,0)),MAX(AM$4:AM16)+1,0))</f>
        <v>13</v>
      </c>
      <c r="AN17" s="284">
        <f>IF($BE17="","",IF(ISNUMBER(MATCH($BE17,AV$5:AV$29999,0)),MAX(AN$4:AN16)+1,0))</f>
        <v>0</v>
      </c>
      <c r="AO17" s="291"/>
      <c r="AP17" s="299" t="s">
        <v>776</v>
      </c>
      <c r="AQ17" s="299" t="s">
        <v>774</v>
      </c>
      <c r="AR17" s="299" t="s">
        <v>783</v>
      </c>
      <c r="AS17" s="299" t="s">
        <v>782</v>
      </c>
      <c r="AT17" s="299" t="s">
        <v>782</v>
      </c>
      <c r="AU17" s="299" t="s">
        <v>783</v>
      </c>
      <c r="AV17" s="301" t="s">
        <v>821</v>
      </c>
      <c r="AW17" s="323" t="s">
        <v>782</v>
      </c>
      <c r="AX17" s="302" t="s">
        <v>821</v>
      </c>
      <c r="AY17" s="325" t="s">
        <v>786</v>
      </c>
      <c r="AZ17" s="325" t="s">
        <v>786</v>
      </c>
      <c r="BA17" s="321" t="s">
        <v>821</v>
      </c>
      <c r="BB17" s="7">
        <f>IF(ISTEXT(AW17),IF(ISNUMBER(MATCH(AW17,$AY$5:$AY$100,0)),0,MAX(BB$4:BB16)+1),"")</f>
        <v>0</v>
      </c>
      <c r="BC17" s="9">
        <f t="shared" si="28"/>
        <v>11</v>
      </c>
      <c r="BD17" s="9" t="str">
        <f t="shared" si="31"/>
        <v>.lak</v>
      </c>
      <c r="BE17" s="302" t="str">
        <f t="shared" si="29"/>
        <v>.lak</v>
      </c>
      <c r="BF17" s="9"/>
      <c r="BG17" s="303" t="str">
        <f t="shared" si="32"/>
        <v/>
      </c>
      <c r="BH17" s="303" t="str">
        <f t="shared" si="33"/>
        <v/>
      </c>
      <c r="BI17" s="303" t="str">
        <f t="shared" si="34"/>
        <v>.lak</v>
      </c>
      <c r="BJ17" s="303" t="str">
        <f t="shared" si="35"/>
        <v>.lak</v>
      </c>
      <c r="BK17" s="303" t="str">
        <f t="shared" si="36"/>
        <v>.lak</v>
      </c>
      <c r="BL17" s="303" t="str">
        <f t="shared" si="37"/>
        <v>.lak</v>
      </c>
      <c r="BM17" s="303" t="str">
        <f t="shared" si="5"/>
        <v/>
      </c>
      <c r="BN17" s="82"/>
      <c r="BO17" s="82"/>
      <c r="BP17" s="82"/>
      <c r="BQ17" s="82"/>
      <c r="BR17" s="82"/>
      <c r="BS17" s="82"/>
      <c r="BT17" s="82"/>
      <c r="BU17" s="82"/>
      <c r="BV17" s="82"/>
      <c r="BW17" s="82"/>
      <c r="BX17" s="82"/>
      <c r="BY17" s="82"/>
      <c r="BZ17" s="82"/>
    </row>
    <row r="18" spans="1:78" ht="12" customHeight="1" x14ac:dyDescent="0.25">
      <c r="A18" s="58"/>
      <c r="B18" s="230">
        <f t="shared" si="6"/>
        <v>11</v>
      </c>
      <c r="C18" s="276">
        <f>IF(ISNUMBER(B18),MAX(C$4:C17)+1,"")</f>
        <v>9</v>
      </c>
      <c r="D18" s="276" t="str">
        <f>IF(IF(ISNUMBER(B18),"",MAX(D$4:D17)+1)&lt;=D$3,IF(ISNUMBER(B18),"",MAX(D$4:D17)+1),"")</f>
        <v/>
      </c>
      <c r="E18" s="277">
        <f t="shared" si="7"/>
        <v>36</v>
      </c>
      <c r="F18" s="230" t="str">
        <f t="shared" si="8"/>
        <v>sfr.stage.csv</v>
      </c>
      <c r="G18" s="233" t="str">
        <f t="shared" si="9"/>
        <v>.nam</v>
      </c>
      <c r="H18" s="276" t="str">
        <f>IF(O18="","",IF(ISNUMBER(MATCH(O18,$G$5:$G$1000,0)),"",IF(D18=1,C$3,0)+MAX(H$4:H17)+1))</f>
        <v/>
      </c>
      <c r="I18" s="276" t="str">
        <f>IF(O18="","",IF(ISNUMBER(MATCH(O18,$G$5:$G$1000,0)),"",IF(D18=1,B$4,0)+MAX(I$4:I17)+1))</f>
        <v/>
      </c>
      <c r="J18" s="233" t="str">
        <f t="shared" si="10"/>
        <v/>
      </c>
      <c r="K18" s="233">
        <f t="shared" si="11"/>
        <v>1</v>
      </c>
      <c r="L18" s="58"/>
      <c r="M18" s="282">
        <f t="shared" si="12"/>
        <v>14</v>
      </c>
      <c r="N18" s="318" t="s">
        <v>780</v>
      </c>
      <c r="O18" s="318" t="s">
        <v>781</v>
      </c>
      <c r="P18" s="322" t="str">
        <f t="shared" si="13"/>
        <v>.nam</v>
      </c>
      <c r="Q18" s="291" t="s">
        <v>821</v>
      </c>
      <c r="R18" s="284">
        <f t="shared" si="14"/>
        <v>14</v>
      </c>
      <c r="S18" s="284">
        <f t="shared" si="15"/>
        <v>14</v>
      </c>
      <c r="T18" s="284">
        <f t="shared" si="16"/>
        <v>14</v>
      </c>
      <c r="U18" s="284">
        <f t="shared" si="17"/>
        <v>14</v>
      </c>
      <c r="V18" s="284">
        <f t="shared" si="18"/>
        <v>14</v>
      </c>
      <c r="W18" s="284">
        <f t="shared" si="19"/>
        <v>14</v>
      </c>
      <c r="X18" s="284" t="str">
        <f t="shared" si="20"/>
        <v/>
      </c>
      <c r="Y18" s="284"/>
      <c r="Z18" s="285" t="str">
        <f t="shared" si="21"/>
        <v>mfsim.nam</v>
      </c>
      <c r="AA18" s="285" t="str">
        <f t="shared" si="22"/>
        <v>mfsim.nam</v>
      </c>
      <c r="AB18" s="285" t="str">
        <f t="shared" si="23"/>
        <v>.mvr.bud</v>
      </c>
      <c r="AC18" s="285" t="str">
        <f t="shared" si="24"/>
        <v>.dis.grb</v>
      </c>
      <c r="AD18" s="285" t="str">
        <f t="shared" si="25"/>
        <v>.tdis</v>
      </c>
      <c r="AE18" s="285" t="str">
        <f t="shared" si="26"/>
        <v>.lak.bud</v>
      </c>
      <c r="AF18" s="285" t="str">
        <f t="shared" si="27"/>
        <v/>
      </c>
      <c r="AG18" s="285"/>
      <c r="AH18" s="284">
        <f>IF($BE18="","",IF(ISNUMBER(MATCH($BE18,AP$5:AP$29999,0)),MAX(AH$4:AH17)+1,0))</f>
        <v>0</v>
      </c>
      <c r="AI18" s="284">
        <f>IF($BE18="","",IF(ISNUMBER(MATCH($BE18,AQ$5:AQ$29999,0)),MAX(AI$4:AI17)+1,0))</f>
        <v>0</v>
      </c>
      <c r="AJ18" s="284">
        <f>IF($BE18="","",IF(ISNUMBER(MATCH($BE18,AR$5:AR$29999,0)),MAX(AJ$4:AJ17)+1,0))</f>
        <v>11</v>
      </c>
      <c r="AK18" s="284">
        <f>IF($BE18="","",IF(ISNUMBER(MATCH($BE18,AS$5:AS$29999,0)),MAX(AK$4:AK17)+1,0))</f>
        <v>9</v>
      </c>
      <c r="AL18" s="284">
        <f>IF($BE18="","",IF(ISNUMBER(MATCH($BE18,AT$5:AT$29999,0)),MAX(AL$4:AL17)+1,0))</f>
        <v>10</v>
      </c>
      <c r="AM18" s="284">
        <f>IF($BE18="","",IF(ISNUMBER(MATCH($BE18,AU$5:AU$29999,0)),MAX(AM$4:AM17)+1,0))</f>
        <v>0</v>
      </c>
      <c r="AN18" s="284">
        <f>IF($BE18="","",IF(ISNUMBER(MATCH($BE18,AV$5:AV$29999,0)),MAX(AN$4:AN17)+1,0))</f>
        <v>0</v>
      </c>
      <c r="AO18" s="291"/>
      <c r="AP18" s="299" t="s">
        <v>777</v>
      </c>
      <c r="AQ18" s="299" t="s">
        <v>770</v>
      </c>
      <c r="AR18" s="299" t="s">
        <v>780</v>
      </c>
      <c r="AS18" s="299" t="s">
        <v>781</v>
      </c>
      <c r="AT18" s="299" t="s">
        <v>781</v>
      </c>
      <c r="AU18" s="299" t="s">
        <v>780</v>
      </c>
      <c r="AV18" s="301" t="s">
        <v>821</v>
      </c>
      <c r="AW18" s="323" t="s">
        <v>781</v>
      </c>
      <c r="AX18" s="302" t="s">
        <v>821</v>
      </c>
      <c r="AY18" s="325" t="s">
        <v>784</v>
      </c>
      <c r="AZ18" s="325" t="s">
        <v>784</v>
      </c>
      <c r="BA18" s="321" t="s">
        <v>821</v>
      </c>
      <c r="BB18" s="7">
        <f>IF(ISTEXT(AW18),IF(ISNUMBER(MATCH(AW18,$AY$5:$AY$100,0)),0,MAX(BB$4:BB17)+1),"")</f>
        <v>0</v>
      </c>
      <c r="BC18" s="9">
        <f t="shared" si="28"/>
        <v>12</v>
      </c>
      <c r="BD18" s="9" t="str">
        <f t="shared" si="31"/>
        <v>.lak.obs</v>
      </c>
      <c r="BE18" s="302" t="str">
        <f t="shared" si="29"/>
        <v>.lak.obs</v>
      </c>
      <c r="BF18" s="9"/>
      <c r="BG18" s="303" t="str">
        <f t="shared" si="32"/>
        <v/>
      </c>
      <c r="BH18" s="303" t="str">
        <f t="shared" si="33"/>
        <v/>
      </c>
      <c r="BI18" s="303" t="str">
        <f t="shared" si="34"/>
        <v>.lak.obs</v>
      </c>
      <c r="BJ18" s="303" t="str">
        <f t="shared" si="35"/>
        <v>.lak.obs</v>
      </c>
      <c r="BK18" s="303" t="str">
        <f t="shared" si="36"/>
        <v>.lak.obs</v>
      </c>
      <c r="BL18" s="303" t="str">
        <f t="shared" si="37"/>
        <v/>
      </c>
      <c r="BM18" s="303" t="str">
        <f t="shared" si="5"/>
        <v/>
      </c>
      <c r="BN18" s="82"/>
      <c r="BO18" s="82"/>
      <c r="BP18" s="82"/>
      <c r="BQ18" s="82"/>
      <c r="BR18" s="82"/>
      <c r="BS18" s="82"/>
      <c r="BT18" s="82"/>
      <c r="BU18" s="82"/>
      <c r="BV18" s="82"/>
      <c r="BW18" s="82"/>
      <c r="BX18" s="82"/>
      <c r="BY18" s="82"/>
      <c r="BZ18" s="82"/>
    </row>
    <row r="19" spans="1:78" ht="12" customHeight="1" x14ac:dyDescent="0.25">
      <c r="A19" s="58"/>
      <c r="B19" s="230">
        <f t="shared" si="6"/>
        <v>12</v>
      </c>
      <c r="C19" s="276">
        <f>IF(ISNUMBER(B19),MAX(C$4:C18)+1,"")</f>
        <v>10</v>
      </c>
      <c r="D19" s="276" t="str">
        <f>IF(IF(ISNUMBER(B19),"",MAX(D$4:D18)+1)&lt;=D$3,IF(ISNUMBER(B19),"",MAX(D$4:D18)+1),"")</f>
        <v/>
      </c>
      <c r="E19" s="277" t="str">
        <f t="shared" si="7"/>
        <v/>
      </c>
      <c r="F19" s="230" t="str">
        <f t="shared" si="8"/>
        <v/>
      </c>
      <c r="G19" s="233" t="str">
        <f t="shared" si="9"/>
        <v>.npf</v>
      </c>
      <c r="H19" s="276" t="str">
        <f>IF(O19="","",IF(ISNUMBER(MATCH(O19,$G$5:$G$1000,0)),"",IF(D19=1,C$3,0)+MAX(H$4:H18)+1))</f>
        <v/>
      </c>
      <c r="I19" s="276" t="str">
        <f>IF(O19="","",IF(ISNUMBER(MATCH(O19,$G$5:$G$1000,0)),"",IF(D19=1,B$4,0)+MAX(I$4:I18)+1))</f>
        <v/>
      </c>
      <c r="J19" s="233" t="str">
        <f t="shared" si="10"/>
        <v/>
      </c>
      <c r="K19" s="233">
        <f t="shared" si="11"/>
        <v>1</v>
      </c>
      <c r="L19" s="58"/>
      <c r="M19" s="282">
        <f t="shared" si="12"/>
        <v>15</v>
      </c>
      <c r="N19" s="318" t="s">
        <v>779</v>
      </c>
      <c r="O19" s="318" t="s">
        <v>785</v>
      </c>
      <c r="P19" s="322" t="str">
        <f t="shared" si="13"/>
        <v>.npf</v>
      </c>
      <c r="Q19" s="291" t="s">
        <v>821</v>
      </c>
      <c r="R19" s="284">
        <f t="shared" si="14"/>
        <v>15</v>
      </c>
      <c r="S19" s="284">
        <f t="shared" si="15"/>
        <v>15</v>
      </c>
      <c r="T19" s="284">
        <f t="shared" si="16"/>
        <v>15</v>
      </c>
      <c r="U19" s="284">
        <f t="shared" si="17"/>
        <v>15</v>
      </c>
      <c r="V19" s="284">
        <f t="shared" si="18"/>
        <v>15</v>
      </c>
      <c r="W19" s="284">
        <f t="shared" si="19"/>
        <v>15</v>
      </c>
      <c r="X19" s="284" t="str">
        <f t="shared" si="20"/>
        <v/>
      </c>
      <c r="Y19" s="284"/>
      <c r="Z19" s="285" t="str">
        <f t="shared" si="21"/>
        <v>.sto</v>
      </c>
      <c r="AA19" s="285" t="str">
        <f t="shared" si="22"/>
        <v>.sto</v>
      </c>
      <c r="AB19" s="285" t="str">
        <f t="shared" si="23"/>
        <v>.uzf</v>
      </c>
      <c r="AC19" s="285" t="str">
        <f t="shared" si="24"/>
        <v>mfsim.nam</v>
      </c>
      <c r="AD19" s="285" t="str">
        <f t="shared" si="25"/>
        <v>mfsim.lst</v>
      </c>
      <c r="AE19" s="285" t="str">
        <f t="shared" si="26"/>
        <v>.lak.bin</v>
      </c>
      <c r="AF19" s="285" t="str">
        <f t="shared" si="27"/>
        <v/>
      </c>
      <c r="AG19" s="285"/>
      <c r="AH19" s="284">
        <f>IF($BE19="","",IF(ISNUMBER(MATCH($BE19,AP$5:AP$29999,0)),MAX(AH$4:AH18)+1,0))</f>
        <v>0</v>
      </c>
      <c r="AI19" s="284">
        <f>IF($BE19="","",IF(ISNUMBER(MATCH($BE19,AQ$5:AQ$29999,0)),MAX(AI$4:AI18)+1,0))</f>
        <v>0</v>
      </c>
      <c r="AJ19" s="284">
        <f>IF($BE19="","",IF(ISNUMBER(MATCH($BE19,AR$5:AR$29999,0)),MAX(AJ$4:AJ18)+1,0))</f>
        <v>0</v>
      </c>
      <c r="AK19" s="284">
        <f>IF($BE19="","",IF(ISNUMBER(MATCH($BE19,AS$5:AS$29999,0)),MAX(AK$4:AK18)+1,0))</f>
        <v>10</v>
      </c>
      <c r="AL19" s="284">
        <f>IF($BE19="","",IF(ISNUMBER(MATCH($BE19,AT$5:AT$29999,0)),MAX(AL$4:AL18)+1,0))</f>
        <v>11</v>
      </c>
      <c r="AM19" s="284">
        <f>IF($BE19="","",IF(ISNUMBER(MATCH($BE19,AU$5:AU$29999,0)),MAX(AM$4:AM18)+1,0))</f>
        <v>0</v>
      </c>
      <c r="AN19" s="284">
        <f>IF($BE19="","",IF(ISNUMBER(MATCH($BE19,AV$5:AV$29999,0)),MAX(AN$4:AN18)+1,0))</f>
        <v>0</v>
      </c>
      <c r="AO19" s="291"/>
      <c r="AP19" s="299" t="s">
        <v>772</v>
      </c>
      <c r="AQ19" s="299" t="s">
        <v>624</v>
      </c>
      <c r="AR19" s="299" t="s">
        <v>779</v>
      </c>
      <c r="AS19" s="299" t="s">
        <v>780</v>
      </c>
      <c r="AT19" s="299" t="s">
        <v>785</v>
      </c>
      <c r="AU19" s="299" t="s">
        <v>779</v>
      </c>
      <c r="AV19" s="301" t="s">
        <v>821</v>
      </c>
      <c r="AW19" s="323" t="s">
        <v>785</v>
      </c>
      <c r="AX19" s="302" t="s">
        <v>821</v>
      </c>
      <c r="AY19" s="325" t="s">
        <v>782</v>
      </c>
      <c r="AZ19" s="325" t="s">
        <v>782</v>
      </c>
      <c r="BA19" s="321" t="s">
        <v>821</v>
      </c>
      <c r="BB19" s="7">
        <f>IF(ISTEXT(AW19),IF(ISNUMBER(MATCH(AW19,$AY$5:$AY$100,0)),0,MAX(BB$4:BB18)+1),"")</f>
        <v>0</v>
      </c>
      <c r="BC19" s="9">
        <f t="shared" si="28"/>
        <v>13</v>
      </c>
      <c r="BD19" s="9" t="str">
        <f t="shared" si="31"/>
        <v>.lak.obs.csv</v>
      </c>
      <c r="BE19" s="302" t="str">
        <f t="shared" si="29"/>
        <v>.lak.obs.csv</v>
      </c>
      <c r="BF19" s="9"/>
      <c r="BG19" s="303" t="str">
        <f t="shared" si="32"/>
        <v/>
      </c>
      <c r="BH19" s="303" t="str">
        <f t="shared" si="33"/>
        <v/>
      </c>
      <c r="BI19" s="303" t="str">
        <f t="shared" si="34"/>
        <v/>
      </c>
      <c r="BJ19" s="303" t="str">
        <f t="shared" si="35"/>
        <v>.lak.obs.csv</v>
      </c>
      <c r="BK19" s="303" t="str">
        <f t="shared" si="36"/>
        <v>.lak.obs.csv</v>
      </c>
      <c r="BL19" s="303" t="str">
        <f t="shared" si="37"/>
        <v/>
      </c>
      <c r="BM19" s="303" t="str">
        <f t="shared" si="5"/>
        <v/>
      </c>
      <c r="BN19" s="82"/>
      <c r="BO19" s="82"/>
      <c r="BP19" s="82"/>
      <c r="BQ19" s="82"/>
      <c r="BR19" s="82"/>
      <c r="BS19" s="82"/>
      <c r="BT19" s="82"/>
      <c r="BU19" s="82"/>
      <c r="BV19" s="82"/>
      <c r="BW19" s="82"/>
      <c r="BX19" s="82"/>
      <c r="BY19" s="82"/>
      <c r="BZ19" s="82"/>
    </row>
    <row r="20" spans="1:78" ht="12" customHeight="1" x14ac:dyDescent="0.25">
      <c r="A20" s="58"/>
      <c r="B20" s="230">
        <f t="shared" si="6"/>
        <v>14</v>
      </c>
      <c r="C20" s="276">
        <f>IF(ISNUMBER(B20),MAX(C$4:C19)+1,"")</f>
        <v>11</v>
      </c>
      <c r="D20" s="276" t="str">
        <f>IF(IF(ISNUMBER(B20),"",MAX(D$4:D19)+1)&lt;=D$3,IF(ISNUMBER(B20),"",MAX(D$4:D19)+1),"")</f>
        <v/>
      </c>
      <c r="E20" s="277" t="str">
        <f t="shared" si="7"/>
        <v/>
      </c>
      <c r="F20" s="230" t="str">
        <f t="shared" si="8"/>
        <v/>
      </c>
      <c r="G20" s="233" t="str">
        <f t="shared" si="9"/>
        <v>.oc</v>
      </c>
      <c r="H20" s="276" t="str">
        <f>IF(O20="","",IF(ISNUMBER(MATCH(O20,$G$5:$G$1000,0)),"",IF(D20=1,C$3,0)+MAX(H$4:H19)+1))</f>
        <v/>
      </c>
      <c r="I20" s="276" t="str">
        <f>IF(O20="","",IF(ISNUMBER(MATCH(O20,$G$5:$G$1000,0)),"",IF(D20=1,B$4,0)+MAX(I$4:I19)+1))</f>
        <v/>
      </c>
      <c r="J20" s="233" t="str">
        <f t="shared" si="10"/>
        <v/>
      </c>
      <c r="K20" s="233">
        <f t="shared" si="11"/>
        <v>1</v>
      </c>
      <c r="L20" s="58"/>
      <c r="M20" s="282">
        <f t="shared" si="12"/>
        <v>16</v>
      </c>
      <c r="N20" s="318" t="s">
        <v>778</v>
      </c>
      <c r="O20" s="318" t="s">
        <v>780</v>
      </c>
      <c r="P20" s="322" t="str">
        <f t="shared" si="13"/>
        <v>.oc</v>
      </c>
      <c r="Q20" s="291" t="s">
        <v>821</v>
      </c>
      <c r="R20" s="284">
        <f t="shared" si="14"/>
        <v>16</v>
      </c>
      <c r="S20" s="284" t="str">
        <f t="shared" si="15"/>
        <v/>
      </c>
      <c r="T20" s="284">
        <f t="shared" si="16"/>
        <v>16</v>
      </c>
      <c r="U20" s="284">
        <f t="shared" si="17"/>
        <v>16</v>
      </c>
      <c r="V20" s="284">
        <f t="shared" si="18"/>
        <v>16</v>
      </c>
      <c r="W20" s="284">
        <f t="shared" si="19"/>
        <v>16</v>
      </c>
      <c r="X20" s="284" t="str">
        <f t="shared" si="20"/>
        <v/>
      </c>
      <c r="Y20" s="284"/>
      <c r="Z20" s="285" t="str">
        <f t="shared" si="21"/>
        <v>.evta</v>
      </c>
      <c r="AA20" s="285" t="str">
        <f t="shared" si="22"/>
        <v/>
      </c>
      <c r="AB20" s="285" t="str">
        <f t="shared" si="23"/>
        <v>.uzf.bud</v>
      </c>
      <c r="AC20" s="285" t="str">
        <f t="shared" si="24"/>
        <v>.sto</v>
      </c>
      <c r="AD20" s="285" t="str">
        <f t="shared" si="25"/>
        <v>.dis.grb</v>
      </c>
      <c r="AE20" s="285" t="str">
        <f t="shared" si="26"/>
        <v>.mvr</v>
      </c>
      <c r="AF20" s="285" t="str">
        <f t="shared" si="27"/>
        <v/>
      </c>
      <c r="AG20" s="285"/>
      <c r="AH20" s="284">
        <f>IF($BE20="","",IF(ISNUMBER(MATCH($BE20,AP$5:AP$29999,0)),MAX(AH$4:AH19)+1,0))</f>
        <v>0</v>
      </c>
      <c r="AI20" s="284">
        <f>IF($BE20="","",IF(ISNUMBER(MATCH($BE20,AQ$5:AQ$29999,0)),MAX(AI$4:AI19)+1,0))</f>
        <v>0</v>
      </c>
      <c r="AJ20" s="284">
        <f>IF($BE20="","",IF(ISNUMBER(MATCH($BE20,AR$5:AR$29999,0)),MAX(AJ$4:AJ19)+1,0))</f>
        <v>12</v>
      </c>
      <c r="AK20" s="284">
        <f>IF($BE20="","",IF(ISNUMBER(MATCH($BE20,AS$5:AS$29999,0)),MAX(AK$4:AK19)+1,0))</f>
        <v>0</v>
      </c>
      <c r="AL20" s="284">
        <f>IF($BE20="","",IF(ISNUMBER(MATCH($BE20,AT$5:AT$29999,0)),MAX(AL$4:AL19)+1,0))</f>
        <v>0</v>
      </c>
      <c r="AM20" s="284">
        <f>IF($BE20="","",IF(ISNUMBER(MATCH($BE20,AU$5:AU$29999,0)),MAX(AM$4:AM19)+1,0))</f>
        <v>14</v>
      </c>
      <c r="AN20" s="284">
        <f>IF($BE20="","",IF(ISNUMBER(MATCH($BE20,AV$5:AV$29999,0)),MAX(AN$4:AN19)+1,0))</f>
        <v>0</v>
      </c>
      <c r="AO20" s="291"/>
      <c r="AP20" s="299" t="s">
        <v>771</v>
      </c>
      <c r="AQ20" s="299" t="s">
        <v>622</v>
      </c>
      <c r="AR20" s="299" t="s">
        <v>778</v>
      </c>
      <c r="AS20" s="299" t="s">
        <v>779</v>
      </c>
      <c r="AT20" s="299" t="s">
        <v>780</v>
      </c>
      <c r="AU20" s="299" t="s">
        <v>778</v>
      </c>
      <c r="AV20" s="301" t="s">
        <v>821</v>
      </c>
      <c r="AW20" s="323" t="s">
        <v>780</v>
      </c>
      <c r="AX20" s="302" t="s">
        <v>821</v>
      </c>
      <c r="AY20" s="325" t="s">
        <v>788</v>
      </c>
      <c r="AZ20" s="325" t="s">
        <v>788</v>
      </c>
      <c r="BA20" s="321" t="s">
        <v>821</v>
      </c>
      <c r="BB20" s="7">
        <f>IF(ISTEXT(AW20),IF(ISNUMBER(MATCH(AW20,$AY$5:$AY$100,0)),0,MAX(BB$4:BB19)+1),"")</f>
        <v>0</v>
      </c>
      <c r="BC20" s="9">
        <f t="shared" si="28"/>
        <v>27</v>
      </c>
      <c r="BD20" s="9" t="str">
        <f t="shared" si="31"/>
        <v>.lak.bud</v>
      </c>
      <c r="BE20" s="302" t="str">
        <f t="shared" si="29"/>
        <v>.lak.bud</v>
      </c>
      <c r="BF20" s="9"/>
      <c r="BG20" s="303" t="str">
        <f t="shared" si="32"/>
        <v/>
      </c>
      <c r="BH20" s="303" t="str">
        <f t="shared" si="33"/>
        <v/>
      </c>
      <c r="BI20" s="303" t="str">
        <f t="shared" si="34"/>
        <v>.lak.bud</v>
      </c>
      <c r="BJ20" s="303" t="str">
        <f t="shared" si="35"/>
        <v/>
      </c>
      <c r="BK20" s="303" t="str">
        <f t="shared" si="36"/>
        <v/>
      </c>
      <c r="BL20" s="303" t="str">
        <f t="shared" si="37"/>
        <v>.lak.bud</v>
      </c>
      <c r="BM20" s="303" t="str">
        <f t="shared" si="5"/>
        <v/>
      </c>
      <c r="BN20" s="82"/>
      <c r="BO20" s="82"/>
      <c r="BP20" s="82"/>
      <c r="BQ20" s="82"/>
      <c r="BR20" s="82"/>
      <c r="BS20" s="82"/>
      <c r="BT20" s="82"/>
      <c r="BU20" s="82"/>
      <c r="BV20" s="82"/>
      <c r="BW20" s="82"/>
      <c r="BX20" s="82"/>
      <c r="BY20" s="82"/>
      <c r="BZ20" s="82"/>
    </row>
    <row r="21" spans="1:78" ht="12" customHeight="1" x14ac:dyDescent="0.25">
      <c r="A21" s="58"/>
      <c r="B21" s="230">
        <f t="shared" si="6"/>
        <v>15</v>
      </c>
      <c r="C21" s="276">
        <f>IF(ISNUMBER(B21),MAX(C$4:C20)+1,"")</f>
        <v>12</v>
      </c>
      <c r="D21" s="276" t="str">
        <f>IF(IF(ISNUMBER(B21),"",MAX(D$4:D20)+1)&lt;=D$3,IF(ISNUMBER(B21),"",MAX(D$4:D20)+1),"")</f>
        <v/>
      </c>
      <c r="E21" s="277" t="str">
        <f t="shared" si="7"/>
        <v/>
      </c>
      <c r="F21" s="230" t="str">
        <f t="shared" si="8"/>
        <v/>
      </c>
      <c r="G21" s="233" t="str">
        <f t="shared" si="9"/>
        <v>.sfr</v>
      </c>
      <c r="H21" s="276" t="str">
        <f>IF(O21="","",IF(ISNUMBER(MATCH(O21,$G$5:$G$1000,0)),"",IF(D21=1,C$3,0)+MAX(H$4:H20)+1))</f>
        <v/>
      </c>
      <c r="I21" s="276" t="str">
        <f>IF(O21="","",IF(ISNUMBER(MATCH(O21,$G$5:$G$1000,0)),"",IF(D21=1,B$4,0)+MAX(I$4:I20)+1))</f>
        <v/>
      </c>
      <c r="J21" s="233" t="str">
        <f t="shared" si="10"/>
        <v/>
      </c>
      <c r="K21" s="233">
        <f t="shared" si="11"/>
        <v>1</v>
      </c>
      <c r="L21" s="58"/>
      <c r="M21" s="282">
        <f t="shared" si="12"/>
        <v>17</v>
      </c>
      <c r="N21" s="318" t="s">
        <v>777</v>
      </c>
      <c r="O21" s="318" t="s">
        <v>779</v>
      </c>
      <c r="P21" s="322" t="str">
        <f t="shared" si="13"/>
        <v>.sfr</v>
      </c>
      <c r="Q21" s="291" t="s">
        <v>821</v>
      </c>
      <c r="R21" s="284">
        <f t="shared" si="14"/>
        <v>17</v>
      </c>
      <c r="S21" s="284" t="str">
        <f t="shared" si="15"/>
        <v/>
      </c>
      <c r="T21" s="284">
        <f t="shared" si="16"/>
        <v>17</v>
      </c>
      <c r="U21" s="284">
        <f t="shared" si="17"/>
        <v>17</v>
      </c>
      <c r="V21" s="284">
        <f t="shared" si="18"/>
        <v>17</v>
      </c>
      <c r="W21" s="284">
        <f t="shared" si="19"/>
        <v>17</v>
      </c>
      <c r="X21" s="284" t="str">
        <f t="shared" si="20"/>
        <v/>
      </c>
      <c r="Y21" s="284"/>
      <c r="Z21" s="285" t="str">
        <f t="shared" si="21"/>
        <v>.cbc</v>
      </c>
      <c r="AA21" s="285" t="str">
        <f t="shared" si="22"/>
        <v/>
      </c>
      <c r="AB21" s="285" t="str">
        <f t="shared" si="23"/>
        <v>.uzf.obs</v>
      </c>
      <c r="AC21" s="285" t="str">
        <f t="shared" si="24"/>
        <v>.evta</v>
      </c>
      <c r="AD21" s="285" t="str">
        <f t="shared" si="25"/>
        <v>mfsim.nam</v>
      </c>
      <c r="AE21" s="285" t="str">
        <f t="shared" si="26"/>
        <v>.mvr.bud</v>
      </c>
      <c r="AF21" s="285" t="str">
        <f t="shared" si="27"/>
        <v/>
      </c>
      <c r="AG21" s="285"/>
      <c r="AH21" s="284">
        <f>IF($BE21="","",IF(ISNUMBER(MATCH($BE21,AP$5:AP$29999,0)),MAX(AH$4:AH20)+1,0))</f>
        <v>0</v>
      </c>
      <c r="AI21" s="284">
        <f>IF($BE21="","",IF(ISNUMBER(MATCH($BE21,AQ$5:AQ$29999,0)),MAX(AI$4:AI20)+1,0))</f>
        <v>0</v>
      </c>
      <c r="AJ21" s="284">
        <f>IF($BE21="","",IF(ISNUMBER(MATCH($BE21,AR$5:AR$29999,0)),MAX(AJ$4:AJ20)+1,0))</f>
        <v>0</v>
      </c>
      <c r="AK21" s="284">
        <f>IF($BE21="","",IF(ISNUMBER(MATCH($BE21,AS$5:AS$29999,0)),MAX(AK$4:AK20)+1,0))</f>
        <v>0</v>
      </c>
      <c r="AL21" s="284">
        <f>IF($BE21="","",IF(ISNUMBER(MATCH($BE21,AT$5:AT$29999,0)),MAX(AL$4:AL20)+1,0))</f>
        <v>0</v>
      </c>
      <c r="AM21" s="284">
        <f>IF($BE21="","",IF(ISNUMBER(MATCH($BE21,AU$5:AU$29999,0)),MAX(AM$4:AM20)+1,0))</f>
        <v>15</v>
      </c>
      <c r="AN21" s="284">
        <f>IF($BE21="","",IF(ISNUMBER(MATCH($BE21,AV$5:AV$29999,0)),MAX(AN$4:AN20)+1,0))</f>
        <v>0</v>
      </c>
      <c r="AO21" s="291"/>
      <c r="AP21" s="299" t="s">
        <v>774</v>
      </c>
      <c r="AQ21" s="299"/>
      <c r="AR21" s="299" t="s">
        <v>777</v>
      </c>
      <c r="AS21" s="299" t="s">
        <v>778</v>
      </c>
      <c r="AT21" s="299" t="s">
        <v>779</v>
      </c>
      <c r="AU21" s="299" t="s">
        <v>776</v>
      </c>
      <c r="AV21" s="301" t="s">
        <v>821</v>
      </c>
      <c r="AW21" s="323" t="s">
        <v>779</v>
      </c>
      <c r="AX21" s="302" t="s">
        <v>821</v>
      </c>
      <c r="AY21" s="325" t="s">
        <v>790</v>
      </c>
      <c r="AZ21" s="325" t="s">
        <v>790</v>
      </c>
      <c r="BA21" s="321" t="s">
        <v>821</v>
      </c>
      <c r="BB21" s="7">
        <f>IF(ISTEXT(AW21),IF(ISNUMBER(MATCH(AW21,$AY$5:$AY$100,0)),0,MAX(BB$4:BB20)+1),"")</f>
        <v>0</v>
      </c>
      <c r="BC21" s="9">
        <f t="shared" si="28"/>
        <v>26</v>
      </c>
      <c r="BD21" s="9" t="str">
        <f t="shared" si="31"/>
        <v>.lak.bin</v>
      </c>
      <c r="BE21" s="302" t="str">
        <f t="shared" si="29"/>
        <v>.lak.bin</v>
      </c>
      <c r="BF21" s="9"/>
      <c r="BG21" s="303" t="str">
        <f t="shared" si="32"/>
        <v/>
      </c>
      <c r="BH21" s="303" t="str">
        <f t="shared" si="33"/>
        <v/>
      </c>
      <c r="BI21" s="303" t="str">
        <f t="shared" si="34"/>
        <v/>
      </c>
      <c r="BJ21" s="303" t="str">
        <f t="shared" si="35"/>
        <v/>
      </c>
      <c r="BK21" s="303" t="str">
        <f t="shared" si="36"/>
        <v/>
      </c>
      <c r="BL21" s="303" t="str">
        <f t="shared" si="37"/>
        <v>.lak.bin</v>
      </c>
      <c r="BM21" s="303" t="str">
        <f t="shared" si="5"/>
        <v/>
      </c>
      <c r="BN21" s="82"/>
      <c r="BO21" s="82"/>
      <c r="BP21" s="82"/>
      <c r="BQ21" s="82"/>
      <c r="BR21" s="82"/>
      <c r="BS21" s="82"/>
      <c r="BT21" s="82"/>
      <c r="BU21" s="82"/>
      <c r="BV21" s="82"/>
      <c r="BW21" s="82"/>
      <c r="BX21" s="82"/>
      <c r="BY21" s="82"/>
      <c r="BZ21" s="82"/>
    </row>
    <row r="22" spans="1:78" ht="12" customHeight="1" x14ac:dyDescent="0.25">
      <c r="A22" s="58"/>
      <c r="B22" s="230">
        <f t="shared" si="6"/>
        <v>16</v>
      </c>
      <c r="C22" s="276">
        <f>IF(ISNUMBER(B22),MAX(C$4:C21)+1,"")</f>
        <v>13</v>
      </c>
      <c r="D22" s="276" t="str">
        <f>IF(IF(ISNUMBER(B22),"",MAX(D$4:D21)+1)&lt;=D$3,IF(ISNUMBER(B22),"",MAX(D$4:D21)+1),"")</f>
        <v/>
      </c>
      <c r="E22" s="277" t="str">
        <f t="shared" si="7"/>
        <v/>
      </c>
      <c r="F22" s="230" t="str">
        <f t="shared" si="8"/>
        <v/>
      </c>
      <c r="G22" s="233" t="str">
        <f t="shared" si="9"/>
        <v>.sfr.bud</v>
      </c>
      <c r="H22" s="276" t="str">
        <f>IF(O22="","",IF(ISNUMBER(MATCH(O22,$G$5:$G$1000,0)),"",IF(D22=1,C$3,0)+MAX(H$4:H21)+1))</f>
        <v/>
      </c>
      <c r="I22" s="276" t="str">
        <f>IF(O22="","",IF(ISNUMBER(MATCH(O22,$G$5:$G$1000,0)),"",IF(D22=1,B$4,0)+MAX(I$4:I21)+1))</f>
        <v/>
      </c>
      <c r="J22" s="233" t="str">
        <f t="shared" si="10"/>
        <v/>
      </c>
      <c r="K22" s="233">
        <f t="shared" si="11"/>
        <v>1</v>
      </c>
      <c r="L22" s="58"/>
      <c r="M22" s="282">
        <f t="shared" si="12"/>
        <v>18</v>
      </c>
      <c r="N22" s="318" t="s">
        <v>773</v>
      </c>
      <c r="O22" s="318" t="s">
        <v>778</v>
      </c>
      <c r="P22" s="322" t="str">
        <f t="shared" si="13"/>
        <v>.sfr.bud</v>
      </c>
      <c r="Q22" s="291" t="s">
        <v>821</v>
      </c>
      <c r="R22" s="284">
        <f t="shared" si="14"/>
        <v>18</v>
      </c>
      <c r="S22" s="284" t="str">
        <f t="shared" si="15"/>
        <v/>
      </c>
      <c r="T22" s="284">
        <f t="shared" si="16"/>
        <v>18</v>
      </c>
      <c r="U22" s="284">
        <f t="shared" si="17"/>
        <v>18</v>
      </c>
      <c r="V22" s="284">
        <f t="shared" si="18"/>
        <v>18</v>
      </c>
      <c r="W22" s="284">
        <f t="shared" si="19"/>
        <v>18</v>
      </c>
      <c r="X22" s="284" t="str">
        <f t="shared" si="20"/>
        <v/>
      </c>
      <c r="Y22" s="284"/>
      <c r="Z22" s="285" t="str">
        <f t="shared" si="21"/>
        <v>.rcha</v>
      </c>
      <c r="AA22" s="285" t="str">
        <f t="shared" si="22"/>
        <v/>
      </c>
      <c r="AB22" s="285" t="str">
        <f t="shared" si="23"/>
        <v>.nam</v>
      </c>
      <c r="AC22" s="285" t="str">
        <f t="shared" si="24"/>
        <v>.gwf.obs</v>
      </c>
      <c r="AD22" s="285" t="str">
        <f t="shared" si="25"/>
        <v>.sto</v>
      </c>
      <c r="AE22" s="285" t="str">
        <f t="shared" si="26"/>
        <v>.nam</v>
      </c>
      <c r="AF22" s="285" t="str">
        <f t="shared" si="27"/>
        <v/>
      </c>
      <c r="AG22" s="285"/>
      <c r="AH22" s="284">
        <f>IF($BE22="","",IF(ISNUMBER(MATCH($BE22,AP$5:AP$29999,0)),MAX(AH$4:AH21)+1,0))</f>
        <v>0</v>
      </c>
      <c r="AI22" s="284">
        <f>IF($BE22="","",IF(ISNUMBER(MATCH($BE22,AQ$5:AQ$29999,0)),MAX(AI$4:AI21)+1,0))</f>
        <v>0</v>
      </c>
      <c r="AJ22" s="284">
        <f>IF($BE22="","",IF(ISNUMBER(MATCH($BE22,AR$5:AR$29999,0)),MAX(AJ$4:AJ21)+1,0))</f>
        <v>13</v>
      </c>
      <c r="AK22" s="284">
        <f>IF($BE22="","",IF(ISNUMBER(MATCH($BE22,AS$5:AS$29999,0)),MAX(AK$4:AK21)+1,0))</f>
        <v>0</v>
      </c>
      <c r="AL22" s="284">
        <f>IF($BE22="","",IF(ISNUMBER(MATCH($BE22,AT$5:AT$29999,0)),MAX(AL$4:AL21)+1,0))</f>
        <v>12</v>
      </c>
      <c r="AM22" s="284">
        <f>IF($BE22="","",IF(ISNUMBER(MATCH($BE22,AU$5:AU$29999,0)),MAX(AM$4:AM21)+1,0))</f>
        <v>16</v>
      </c>
      <c r="AN22" s="284">
        <f>IF($BE22="","",IF(ISNUMBER(MATCH($BE22,AV$5:AV$29999,0)),MAX(AN$4:AN21)+1,0))</f>
        <v>0</v>
      </c>
      <c r="AO22" s="291"/>
      <c r="AP22" s="299" t="s">
        <v>770</v>
      </c>
      <c r="AQ22" s="299"/>
      <c r="AR22" s="299" t="s">
        <v>773</v>
      </c>
      <c r="AS22" s="299" t="s">
        <v>776</v>
      </c>
      <c r="AT22" s="299" t="s">
        <v>778</v>
      </c>
      <c r="AU22" s="299" t="s">
        <v>777</v>
      </c>
      <c r="AV22" s="301" t="s">
        <v>821</v>
      </c>
      <c r="AW22" s="323" t="s">
        <v>778</v>
      </c>
      <c r="AX22" s="302" t="s">
        <v>821</v>
      </c>
      <c r="AY22" s="334" t="s">
        <v>785</v>
      </c>
      <c r="AZ22" s="334" t="s">
        <v>785</v>
      </c>
      <c r="BA22" s="321" t="s">
        <v>821</v>
      </c>
      <c r="BB22" s="7">
        <f>IF(ISTEXT(AW22),IF(ISNUMBER(MATCH(AW22,$AY$5:$AY$100,0)),0,MAX(BB$4:BB21)+1),"")</f>
        <v>0</v>
      </c>
      <c r="BC22" s="9">
        <f t="shared" si="28"/>
        <v>15</v>
      </c>
      <c r="BD22" s="9" t="str">
        <f t="shared" si="31"/>
        <v>.mvr</v>
      </c>
      <c r="BE22" s="302" t="str">
        <f t="shared" si="29"/>
        <v>.mvr</v>
      </c>
      <c r="BF22" s="9"/>
      <c r="BG22" s="303" t="str">
        <f t="shared" si="32"/>
        <v/>
      </c>
      <c r="BH22" s="303" t="str">
        <f t="shared" si="33"/>
        <v/>
      </c>
      <c r="BI22" s="303" t="str">
        <f t="shared" si="34"/>
        <v>.mvr</v>
      </c>
      <c r="BJ22" s="303" t="str">
        <f t="shared" si="35"/>
        <v/>
      </c>
      <c r="BK22" s="303" t="str">
        <f t="shared" si="36"/>
        <v>.mvr</v>
      </c>
      <c r="BL22" s="303" t="str">
        <f t="shared" si="37"/>
        <v>.mvr</v>
      </c>
      <c r="BM22" s="303" t="str">
        <f t="shared" si="5"/>
        <v/>
      </c>
      <c r="BN22" s="82"/>
      <c r="BO22" s="82"/>
      <c r="BP22" s="82"/>
      <c r="BQ22" s="82"/>
      <c r="BR22" s="82"/>
      <c r="BS22" s="82"/>
      <c r="BT22" s="82"/>
      <c r="BU22" s="82"/>
      <c r="BV22" s="82"/>
      <c r="BW22" s="82"/>
      <c r="BX22" s="82"/>
      <c r="BY22" s="82"/>
      <c r="BZ22" s="82"/>
    </row>
    <row r="23" spans="1:78" ht="12" customHeight="1" x14ac:dyDescent="0.25">
      <c r="A23" s="58"/>
      <c r="B23" s="230" t="str">
        <f t="shared" si="6"/>
        <v/>
      </c>
      <c r="C23" s="276" t="str">
        <f>IF(ISNUMBER(B23),MAX(C$4:C22)+1,"")</f>
        <v/>
      </c>
      <c r="D23" s="276">
        <f>IF(IF(ISNUMBER(B23),"",MAX(D$4:D22)+1)&lt;=D$3,IF(ISNUMBER(B23),"",MAX(D$4:D22)+1),"")</f>
        <v>6</v>
      </c>
      <c r="E23" s="277" t="str">
        <f t="shared" si="7"/>
        <v/>
      </c>
      <c r="F23" s="230" t="str">
        <f t="shared" si="8"/>
        <v/>
      </c>
      <c r="G23" s="233" t="str">
        <f t="shared" si="9"/>
        <v>.sfr.obs</v>
      </c>
      <c r="H23" s="276">
        <f>IF(O23="","",IF(ISNUMBER(MATCH(O23,$G$5:$G$1000,0)),"",IF(D23=1,C$3,0)+MAX(H$4:H22)+1))</f>
        <v>28</v>
      </c>
      <c r="I23" s="276">
        <f>IF(O23="","",IF(ISNUMBER(MATCH(O23,$G$5:$G$1000,0)),"",IF(D23=1,B$4,0)+MAX(I$4:I22)+1))</f>
        <v>42</v>
      </c>
      <c r="J23" s="233" t="str">
        <f t="shared" si="10"/>
        <v/>
      </c>
      <c r="K23" s="233">
        <f t="shared" si="11"/>
        <v>1</v>
      </c>
      <c r="L23" s="58"/>
      <c r="M23" s="282">
        <f t="shared" si="12"/>
        <v>19</v>
      </c>
      <c r="N23" s="318" t="s">
        <v>772</v>
      </c>
      <c r="O23" s="318" t="s">
        <v>776</v>
      </c>
      <c r="P23" s="322" t="str">
        <f t="shared" si="13"/>
        <v>.sfr.obs</v>
      </c>
      <c r="Q23" s="291" t="s">
        <v>821</v>
      </c>
      <c r="R23" s="284">
        <f t="shared" si="14"/>
        <v>19</v>
      </c>
      <c r="S23" s="284" t="str">
        <f t="shared" si="15"/>
        <v/>
      </c>
      <c r="T23" s="284">
        <f t="shared" si="16"/>
        <v>19</v>
      </c>
      <c r="U23" s="284">
        <f t="shared" si="17"/>
        <v>19</v>
      </c>
      <c r="V23" s="284">
        <f t="shared" si="18"/>
        <v>19</v>
      </c>
      <c r="W23" s="284">
        <f t="shared" si="19"/>
        <v>19</v>
      </c>
      <c r="X23" s="284" t="str">
        <f t="shared" si="20"/>
        <v/>
      </c>
      <c r="Y23" s="284"/>
      <c r="Z23" s="285" t="str">
        <f t="shared" si="21"/>
        <v>.hds</v>
      </c>
      <c r="AA23" s="285" t="str">
        <f t="shared" si="22"/>
        <v/>
      </c>
      <c r="AB23" s="285" t="str">
        <f t="shared" si="23"/>
        <v>.tdis</v>
      </c>
      <c r="AC23" s="285" t="str">
        <f t="shared" si="24"/>
        <v>.gwf.obs.csv</v>
      </c>
      <c r="AD23" s="285" t="str">
        <f t="shared" si="25"/>
        <v>.evta</v>
      </c>
      <c r="AE23" s="285" t="str">
        <f t="shared" si="26"/>
        <v>.tdis</v>
      </c>
      <c r="AF23" s="285" t="str">
        <f t="shared" si="27"/>
        <v/>
      </c>
      <c r="AG23" s="285"/>
      <c r="AH23" s="284">
        <f>IF($BE23="","",IF(ISNUMBER(MATCH($BE23,AP$5:AP$29999,0)),MAX(AH$4:AH22)+1,0))</f>
        <v>0</v>
      </c>
      <c r="AI23" s="284">
        <f>IF($BE23="","",IF(ISNUMBER(MATCH($BE23,AQ$5:AQ$29999,0)),MAX(AI$4:AI22)+1,0))</f>
        <v>0</v>
      </c>
      <c r="AJ23" s="284">
        <f>IF($BE23="","",IF(ISNUMBER(MATCH($BE23,AR$5:AR$29999,0)),MAX(AJ$4:AJ22)+1,0))</f>
        <v>14</v>
      </c>
      <c r="AK23" s="284">
        <f>IF($BE23="","",IF(ISNUMBER(MATCH($BE23,AS$5:AS$29999,0)),MAX(AK$4:AK22)+1,0))</f>
        <v>0</v>
      </c>
      <c r="AL23" s="284">
        <f>IF($BE23="","",IF(ISNUMBER(MATCH($BE23,AT$5:AT$29999,0)),MAX(AL$4:AL22)+1,0))</f>
        <v>0</v>
      </c>
      <c r="AM23" s="284">
        <f>IF($BE23="","",IF(ISNUMBER(MATCH($BE23,AU$5:AU$29999,0)),MAX(AM$4:AM22)+1,0))</f>
        <v>17</v>
      </c>
      <c r="AN23" s="284">
        <f>IF($BE23="","",IF(ISNUMBER(MATCH($BE23,AV$5:AV$29999,0)),MAX(AN$4:AN22)+1,0))</f>
        <v>0</v>
      </c>
      <c r="AO23" s="291"/>
      <c r="AP23" s="299" t="s">
        <v>806</v>
      </c>
      <c r="AQ23" s="299"/>
      <c r="AR23" s="299" t="s">
        <v>772</v>
      </c>
      <c r="AS23" s="299" t="s">
        <v>774</v>
      </c>
      <c r="AT23" s="299" t="s">
        <v>776</v>
      </c>
      <c r="AU23" s="299" t="s">
        <v>775</v>
      </c>
      <c r="AV23" s="301" t="s">
        <v>821</v>
      </c>
      <c r="AW23" s="323" t="s">
        <v>776</v>
      </c>
      <c r="AX23" s="302" t="s">
        <v>821</v>
      </c>
      <c r="AY23" s="334" t="s">
        <v>783</v>
      </c>
      <c r="AZ23" s="334" t="s">
        <v>783</v>
      </c>
      <c r="BA23" s="321" t="s">
        <v>821</v>
      </c>
      <c r="BB23" s="7">
        <f>IF(ISTEXT(AW23),IF(ISNUMBER(MATCH(AW23,$AY$5:$AY$100,0)),0,MAX(BB$4:BB22)+1),"")</f>
        <v>0</v>
      </c>
      <c r="BC23" s="9">
        <f t="shared" si="28"/>
        <v>28</v>
      </c>
      <c r="BD23" s="9" t="str">
        <f t="shared" si="31"/>
        <v>.mvr.bud</v>
      </c>
      <c r="BE23" s="302" t="str">
        <f t="shared" si="29"/>
        <v>.mvr.bud</v>
      </c>
      <c r="BF23" s="9"/>
      <c r="BG23" s="303" t="str">
        <f t="shared" si="32"/>
        <v/>
      </c>
      <c r="BH23" s="303" t="str">
        <f t="shared" si="33"/>
        <v/>
      </c>
      <c r="BI23" s="303" t="str">
        <f t="shared" si="34"/>
        <v>.mvr.bud</v>
      </c>
      <c r="BJ23" s="303" t="str">
        <f t="shared" si="35"/>
        <v/>
      </c>
      <c r="BK23" s="303" t="str">
        <f t="shared" si="36"/>
        <v/>
      </c>
      <c r="BL23" s="303" t="str">
        <f t="shared" si="37"/>
        <v>.mvr.bud</v>
      </c>
      <c r="BM23" s="303" t="str">
        <f t="shared" si="5"/>
        <v/>
      </c>
      <c r="BN23" s="82"/>
      <c r="BO23" s="82"/>
      <c r="BP23" s="82"/>
      <c r="BQ23" s="82"/>
      <c r="BR23" s="82"/>
      <c r="BS23" s="82"/>
      <c r="BT23" s="82"/>
      <c r="BU23" s="82"/>
      <c r="BV23" s="82"/>
      <c r="BW23" s="82"/>
      <c r="BX23" s="82"/>
      <c r="BY23" s="82"/>
      <c r="BZ23" s="82"/>
    </row>
    <row r="24" spans="1:78" ht="12" customHeight="1" x14ac:dyDescent="0.25">
      <c r="A24" s="58"/>
      <c r="B24" s="230">
        <f t="shared" si="6"/>
        <v>17</v>
      </c>
      <c r="C24" s="276">
        <f>IF(ISNUMBER(B24),MAX(C$4:C23)+1,"")</f>
        <v>14</v>
      </c>
      <c r="D24" s="276" t="str">
        <f>IF(IF(ISNUMBER(B24),"",MAX(D$4:D23)+1)&lt;=D$3,IF(ISNUMBER(B24),"",MAX(D$4:D23)+1),"")</f>
        <v/>
      </c>
      <c r="E24" s="277" t="str">
        <f t="shared" si="7"/>
        <v/>
      </c>
      <c r="F24" s="230" t="str">
        <f t="shared" si="8"/>
        <v/>
      </c>
      <c r="G24" s="233" t="str">
        <f t="shared" si="9"/>
        <v>.sto</v>
      </c>
      <c r="H24" s="276" t="str">
        <f>IF(O24="","",IF(ISNUMBER(MATCH(O24,$G$5:$G$1000,0)),"",IF(D24=1,C$3,0)+MAX(H$4:H23)+1))</f>
        <v/>
      </c>
      <c r="I24" s="276" t="str">
        <f>IF(O24="","",IF(ISNUMBER(MATCH(O24,$G$5:$G$1000,0)),"",IF(D24=1,B$4,0)+MAX(I$4:I23)+1))</f>
        <v/>
      </c>
      <c r="J24" s="233" t="str">
        <f t="shared" si="10"/>
        <v/>
      </c>
      <c r="K24" s="233">
        <f t="shared" si="11"/>
        <v>1</v>
      </c>
      <c r="L24" s="58"/>
      <c r="M24" s="282">
        <f t="shared" si="12"/>
        <v>20</v>
      </c>
      <c r="N24" s="318" t="s">
        <v>774</v>
      </c>
      <c r="O24" s="318" t="s">
        <v>777</v>
      </c>
      <c r="P24" s="322" t="str">
        <f t="shared" si="13"/>
        <v>.sto</v>
      </c>
      <c r="Q24" s="291" t="s">
        <v>821</v>
      </c>
      <c r="R24" s="284">
        <f t="shared" si="14"/>
        <v>20</v>
      </c>
      <c r="S24" s="284" t="str">
        <f t="shared" si="15"/>
        <v/>
      </c>
      <c r="T24" s="284">
        <f t="shared" si="16"/>
        <v>20</v>
      </c>
      <c r="U24" s="284">
        <f t="shared" si="17"/>
        <v>20</v>
      </c>
      <c r="V24" s="284">
        <f t="shared" si="18"/>
        <v>20</v>
      </c>
      <c r="W24" s="284">
        <f t="shared" si="19"/>
        <v>20</v>
      </c>
      <c r="X24" s="284" t="str">
        <f t="shared" si="20"/>
        <v/>
      </c>
      <c r="Y24" s="284"/>
      <c r="Z24" s="285" t="str">
        <f t="shared" si="21"/>
        <v>.wel</v>
      </c>
      <c r="AA24" s="285" t="str">
        <f t="shared" si="22"/>
        <v/>
      </c>
      <c r="AB24" s="285" t="str">
        <f t="shared" si="23"/>
        <v>mfsim.lst</v>
      </c>
      <c r="AC24" s="285" t="str">
        <f t="shared" si="24"/>
        <v>.cbc</v>
      </c>
      <c r="AD24" s="285" t="str">
        <f t="shared" si="25"/>
        <v>.gwf.obs</v>
      </c>
      <c r="AE24" s="285" t="str">
        <f t="shared" si="26"/>
        <v>mfsim.lst</v>
      </c>
      <c r="AF24" s="285" t="str">
        <f t="shared" si="27"/>
        <v/>
      </c>
      <c r="AG24" s="285"/>
      <c r="AH24" s="284">
        <f>IF($BE24="","",IF(ISNUMBER(MATCH($BE24,AP$5:AP$29999,0)),MAX(AH$4:AH23)+1,0))</f>
        <v>0</v>
      </c>
      <c r="AI24" s="284">
        <f>IF($BE24="","",IF(ISNUMBER(MATCH($BE24,AQ$5:AQ$29999,0)),MAX(AI$4:AI23)+1,0))</f>
        <v>0</v>
      </c>
      <c r="AJ24" s="284">
        <f>IF($BE24="","",IF(ISNUMBER(MATCH($BE24,AR$5:AR$29999,0)),MAX(AJ$4:AJ23)+1,0))</f>
        <v>15</v>
      </c>
      <c r="AK24" s="284">
        <f>IF($BE24="","",IF(ISNUMBER(MATCH($BE24,AS$5:AS$29999,0)),MAX(AK$4:AK23)+1,0))</f>
        <v>0</v>
      </c>
      <c r="AL24" s="284">
        <f>IF($BE24="","",IF(ISNUMBER(MATCH($BE24,AT$5:AT$29999,0)),MAX(AL$4:AL23)+1,0))</f>
        <v>0</v>
      </c>
      <c r="AM24" s="284">
        <f>IF($BE24="","",IF(ISNUMBER(MATCH($BE24,AU$5:AU$29999,0)),MAX(AM$4:AM23)+1,0))</f>
        <v>0</v>
      </c>
      <c r="AN24" s="284">
        <f>IF($BE24="","",IF(ISNUMBER(MATCH($BE24,AV$5:AV$29999,0)),MAX(AN$4:AN23)+1,0))</f>
        <v>0</v>
      </c>
      <c r="AO24" s="291"/>
      <c r="AP24" s="299" t="s">
        <v>624</v>
      </c>
      <c r="AQ24" s="299"/>
      <c r="AR24" s="299" t="s">
        <v>774</v>
      </c>
      <c r="AS24" s="299" t="s">
        <v>770</v>
      </c>
      <c r="AT24" s="299" t="s">
        <v>777</v>
      </c>
      <c r="AU24" s="299" t="s">
        <v>773</v>
      </c>
      <c r="AV24" s="301" t="s">
        <v>821</v>
      </c>
      <c r="AW24" s="323" t="s">
        <v>777</v>
      </c>
      <c r="AX24" s="302" t="s">
        <v>821</v>
      </c>
      <c r="AY24" s="337" t="s">
        <v>803</v>
      </c>
      <c r="AZ24" s="337" t="s">
        <v>803</v>
      </c>
      <c r="BA24" s="321" t="s">
        <v>821</v>
      </c>
      <c r="BB24" s="7">
        <f>IF(ISTEXT(AW24),IF(ISNUMBER(MATCH(AW24,$AY$5:$AY$100,0)),0,MAX(BB$4:BB23)+1),"")</f>
        <v>0</v>
      </c>
      <c r="BC24" s="9">
        <f t="shared" si="28"/>
        <v>34</v>
      </c>
      <c r="BD24" s="9" t="str">
        <f t="shared" si="31"/>
        <v>.uzf</v>
      </c>
      <c r="BE24" s="302" t="str">
        <f t="shared" si="29"/>
        <v>.uzf</v>
      </c>
      <c r="BF24" s="9"/>
      <c r="BG24" s="303" t="str">
        <f t="shared" si="32"/>
        <v/>
      </c>
      <c r="BH24" s="303" t="str">
        <f t="shared" si="33"/>
        <v/>
      </c>
      <c r="BI24" s="303" t="str">
        <f t="shared" si="34"/>
        <v>.uzf</v>
      </c>
      <c r="BJ24" s="303" t="str">
        <f t="shared" si="35"/>
        <v/>
      </c>
      <c r="BK24" s="303" t="str">
        <f t="shared" si="36"/>
        <v/>
      </c>
      <c r="BL24" s="303" t="str">
        <f t="shared" si="37"/>
        <v/>
      </c>
      <c r="BM24" s="303" t="str">
        <f t="shared" si="5"/>
        <v/>
      </c>
      <c r="BN24" s="82"/>
      <c r="BO24" s="82"/>
      <c r="BP24" s="82"/>
      <c r="BQ24" s="82"/>
      <c r="BR24" s="82"/>
      <c r="BS24" s="82"/>
      <c r="BT24" s="82"/>
      <c r="BU24" s="82"/>
      <c r="BV24" s="82"/>
      <c r="BW24" s="82"/>
      <c r="BX24" s="82"/>
      <c r="BY24" s="82"/>
      <c r="BZ24" s="82"/>
    </row>
    <row r="25" spans="1:78" ht="12" customHeight="1" x14ac:dyDescent="0.25">
      <c r="A25" s="58"/>
      <c r="B25" s="230">
        <f t="shared" si="6"/>
        <v>20</v>
      </c>
      <c r="C25" s="276">
        <f>IF(ISNUMBER(B25),MAX(C$4:C24)+1,"")</f>
        <v>15</v>
      </c>
      <c r="D25" s="276" t="str">
        <f>IF(IF(ISNUMBER(B25),"",MAX(D$4:D24)+1)&lt;=D$3,IF(ISNUMBER(B25),"",MAX(D$4:D24)+1),"")</f>
        <v/>
      </c>
      <c r="E25" s="277" t="str">
        <f t="shared" si="7"/>
        <v/>
      </c>
      <c r="F25" s="230" t="str">
        <f t="shared" si="8"/>
        <v/>
      </c>
      <c r="G25" s="233" t="str">
        <f t="shared" si="9"/>
        <v>.tdis</v>
      </c>
      <c r="H25" s="276" t="str">
        <f>IF(O25="","",IF(ISNUMBER(MATCH(O25,$G$5:$G$1000,0)),"",IF(D25=1,C$3,0)+MAX(H$4:H24)+1))</f>
        <v/>
      </c>
      <c r="I25" s="276" t="str">
        <f>IF(O25="","",IF(ISNUMBER(MATCH(O25,$G$5:$G$1000,0)),"",IF(D25=1,B$4,0)+MAX(I$4:I24)+1))</f>
        <v/>
      </c>
      <c r="J25" s="233" t="str">
        <f t="shared" si="10"/>
        <v/>
      </c>
      <c r="K25" s="233">
        <f t="shared" si="11"/>
        <v>1</v>
      </c>
      <c r="L25" s="58"/>
      <c r="M25" s="282">
        <f t="shared" si="12"/>
        <v>21</v>
      </c>
      <c r="N25" s="318" t="s">
        <v>770</v>
      </c>
      <c r="O25" s="318" t="s">
        <v>774</v>
      </c>
      <c r="P25" s="322" t="str">
        <f t="shared" si="13"/>
        <v>.tdis</v>
      </c>
      <c r="Q25" s="291" t="s">
        <v>821</v>
      </c>
      <c r="R25" s="284">
        <f t="shared" si="14"/>
        <v>21</v>
      </c>
      <c r="S25" s="284" t="str">
        <f t="shared" si="15"/>
        <v/>
      </c>
      <c r="T25" s="284">
        <f t="shared" si="16"/>
        <v>21</v>
      </c>
      <c r="U25" s="284">
        <f t="shared" si="17"/>
        <v>21</v>
      </c>
      <c r="V25" s="284">
        <f t="shared" si="18"/>
        <v>21</v>
      </c>
      <c r="W25" s="284">
        <f t="shared" si="19"/>
        <v>21</v>
      </c>
      <c r="X25" s="284" t="str">
        <f t="shared" si="20"/>
        <v/>
      </c>
      <c r="Y25" s="284"/>
      <c r="Z25" s="285" t="str">
        <f t="shared" si="21"/>
        <v>.ghb</v>
      </c>
      <c r="AA25" s="285" t="str">
        <f t="shared" si="22"/>
        <v/>
      </c>
      <c r="AB25" s="285" t="str">
        <f t="shared" si="23"/>
        <v>.dis.grb</v>
      </c>
      <c r="AC25" s="285" t="str">
        <f t="shared" si="24"/>
        <v>.rcha</v>
      </c>
      <c r="AD25" s="285" t="str">
        <f t="shared" si="25"/>
        <v>.gwf.obs.csv</v>
      </c>
      <c r="AE25" s="285" t="str">
        <f t="shared" si="26"/>
        <v>.dis.grb</v>
      </c>
      <c r="AF25" s="285" t="str">
        <f t="shared" si="27"/>
        <v/>
      </c>
      <c r="AG25" s="285"/>
      <c r="AH25" s="284">
        <f>IF($BE25="","",IF(ISNUMBER(MATCH($BE25,AP$5:AP$29999,0)),MAX(AH$4:AH24)+1,0))</f>
        <v>0</v>
      </c>
      <c r="AI25" s="284">
        <f>IF($BE25="","",IF(ISNUMBER(MATCH($BE25,AQ$5:AQ$29999,0)),MAX(AI$4:AI24)+1,0))</f>
        <v>0</v>
      </c>
      <c r="AJ25" s="284">
        <f>IF($BE25="","",IF(ISNUMBER(MATCH($BE25,AR$5:AR$29999,0)),MAX(AJ$4:AJ24)+1,0))</f>
        <v>16</v>
      </c>
      <c r="AK25" s="284">
        <f>IF($BE25="","",IF(ISNUMBER(MATCH($BE25,AS$5:AS$29999,0)),MAX(AK$4:AK24)+1,0))</f>
        <v>0</v>
      </c>
      <c r="AL25" s="284">
        <f>IF($BE25="","",IF(ISNUMBER(MATCH($BE25,AT$5:AT$29999,0)),MAX(AL$4:AL24)+1,0))</f>
        <v>0</v>
      </c>
      <c r="AM25" s="284">
        <f>IF($BE25="","",IF(ISNUMBER(MATCH($BE25,AU$5:AU$29999,0)),MAX(AM$4:AM24)+1,0))</f>
        <v>0</v>
      </c>
      <c r="AN25" s="284">
        <f>IF($BE25="","",IF(ISNUMBER(MATCH($BE25,AV$5:AV$29999,0)),MAX(AN$4:AN24)+1,0))</f>
        <v>0</v>
      </c>
      <c r="AO25" s="291"/>
      <c r="AP25" s="299" t="s">
        <v>622</v>
      </c>
      <c r="AQ25" s="299"/>
      <c r="AR25" s="299" t="s">
        <v>770</v>
      </c>
      <c r="AS25" s="299" t="s">
        <v>624</v>
      </c>
      <c r="AT25" s="299" t="s">
        <v>774</v>
      </c>
      <c r="AU25" s="299" t="s">
        <v>772</v>
      </c>
      <c r="AV25" s="301" t="s">
        <v>821</v>
      </c>
      <c r="AW25" s="323" t="s">
        <v>774</v>
      </c>
      <c r="AX25" s="302" t="s">
        <v>821</v>
      </c>
      <c r="AY25" s="337" t="s">
        <v>804</v>
      </c>
      <c r="AZ25" s="337" t="s">
        <v>804</v>
      </c>
      <c r="BA25" s="321" t="s">
        <v>821</v>
      </c>
      <c r="BB25" s="7">
        <f>IF(ISTEXT(AW25),IF(ISNUMBER(MATCH(AW25,$AY$5:$AY$100,0)),0,MAX(BB$4:BB24)+1),"")</f>
        <v>0</v>
      </c>
      <c r="BC25" s="9">
        <f t="shared" si="28"/>
        <v>35</v>
      </c>
      <c r="BD25" s="9" t="str">
        <f t="shared" si="31"/>
        <v>.uzf.bud</v>
      </c>
      <c r="BE25" s="302" t="str">
        <f t="shared" si="29"/>
        <v>.uzf.bud</v>
      </c>
      <c r="BF25" s="9"/>
      <c r="BG25" s="303" t="str">
        <f t="shared" si="32"/>
        <v/>
      </c>
      <c r="BH25" s="303" t="str">
        <f t="shared" si="33"/>
        <v/>
      </c>
      <c r="BI25" s="303" t="str">
        <f t="shared" si="34"/>
        <v>.uzf.bud</v>
      </c>
      <c r="BJ25" s="303" t="str">
        <f t="shared" si="35"/>
        <v/>
      </c>
      <c r="BK25" s="303" t="str">
        <f t="shared" si="36"/>
        <v/>
      </c>
      <c r="BL25" s="303" t="str">
        <f t="shared" si="37"/>
        <v/>
      </c>
      <c r="BM25" s="303" t="str">
        <f t="shared" si="5"/>
        <v/>
      </c>
      <c r="BN25" s="82"/>
      <c r="BO25" s="82"/>
      <c r="BP25" s="82"/>
      <c r="BQ25" s="82"/>
      <c r="BR25" s="82"/>
      <c r="BS25" s="82"/>
      <c r="BT25" s="82"/>
      <c r="BU25" s="82"/>
      <c r="BV25" s="82"/>
      <c r="BW25" s="82"/>
      <c r="BX25" s="82"/>
      <c r="BY25" s="82"/>
      <c r="BZ25" s="82"/>
    </row>
    <row r="26" spans="1:78" ht="12" customHeight="1" x14ac:dyDescent="0.25">
      <c r="A26" s="58"/>
      <c r="B26" s="230">
        <f t="shared" si="6"/>
        <v>21</v>
      </c>
      <c r="C26" s="276">
        <f>IF(ISNUMBER(B26),MAX(C$4:C25)+1,"")</f>
        <v>16</v>
      </c>
      <c r="D26" s="276" t="str">
        <f>IF(IF(ISNUMBER(B26),"",MAX(D$4:D25)+1)&lt;=D$3,IF(ISNUMBER(B26),"",MAX(D$4:D25)+1),"")</f>
        <v/>
      </c>
      <c r="E26" s="277" t="str">
        <f t="shared" si="7"/>
        <v/>
      </c>
      <c r="F26" s="230" t="str">
        <f t="shared" si="8"/>
        <v/>
      </c>
      <c r="G26" s="233" t="str">
        <f t="shared" si="9"/>
        <v>.uzf</v>
      </c>
      <c r="H26" s="276" t="str">
        <f>IF(O26="","",IF(ISNUMBER(MATCH(O26,$G$5:$G$1000,0)),"",IF(D26=1,C$3,0)+MAX(H$4:H25)+1))</f>
        <v/>
      </c>
      <c r="I26" s="276" t="str">
        <f>IF(O26="","",IF(ISNUMBER(MATCH(O26,$G$5:$G$1000,0)),"",IF(D26=1,B$4,0)+MAX(I$4:I25)+1))</f>
        <v/>
      </c>
      <c r="J26" s="233" t="str">
        <f t="shared" si="10"/>
        <v/>
      </c>
      <c r="K26" s="233">
        <f t="shared" si="11"/>
        <v>1</v>
      </c>
      <c r="L26" s="58"/>
      <c r="M26" s="282">
        <f t="shared" si="12"/>
        <v>22</v>
      </c>
      <c r="N26" s="318" t="s">
        <v>803</v>
      </c>
      <c r="O26" s="318" t="s">
        <v>770</v>
      </c>
      <c r="P26" s="322" t="str">
        <f t="shared" si="13"/>
        <v>.uzf</v>
      </c>
      <c r="Q26" s="291" t="s">
        <v>821</v>
      </c>
      <c r="R26" s="284" t="str">
        <f t="shared" si="14"/>
        <v/>
      </c>
      <c r="S26" s="284" t="str">
        <f t="shared" si="15"/>
        <v/>
      </c>
      <c r="T26" s="284">
        <f t="shared" si="16"/>
        <v>22</v>
      </c>
      <c r="U26" s="284">
        <f t="shared" si="17"/>
        <v>22</v>
      </c>
      <c r="V26" s="284">
        <f t="shared" si="18"/>
        <v>22</v>
      </c>
      <c r="W26" s="284">
        <f t="shared" si="19"/>
        <v>22</v>
      </c>
      <c r="X26" s="284" t="str">
        <f t="shared" si="20"/>
        <v/>
      </c>
      <c r="Y26" s="284"/>
      <c r="Z26" s="285" t="str">
        <f t="shared" si="21"/>
        <v/>
      </c>
      <c r="AA26" s="285" t="str">
        <f t="shared" si="22"/>
        <v/>
      </c>
      <c r="AB26" s="285" t="str">
        <f t="shared" si="23"/>
        <v>mfsim.nam</v>
      </c>
      <c r="AC26" s="285" t="str">
        <f t="shared" si="24"/>
        <v>.hds</v>
      </c>
      <c r="AD26" s="285" t="str">
        <f t="shared" si="25"/>
        <v>.cbc</v>
      </c>
      <c r="AE26" s="285" t="str">
        <f t="shared" si="26"/>
        <v>.rcha</v>
      </c>
      <c r="AF26" s="285" t="str">
        <f t="shared" si="27"/>
        <v/>
      </c>
      <c r="AG26" s="285"/>
      <c r="AH26" s="284">
        <f>IF($BE26="","",IF(ISNUMBER(MATCH($BE26,AP$5:AP$29999,0)),MAX(AH$4:AH25)+1,0))</f>
        <v>0</v>
      </c>
      <c r="AI26" s="284">
        <f>IF($BE26="","",IF(ISNUMBER(MATCH($BE26,AQ$5:AQ$29999,0)),MAX(AI$4:AI25)+1,0))</f>
        <v>0</v>
      </c>
      <c r="AJ26" s="284">
        <f>IF($BE26="","",IF(ISNUMBER(MATCH($BE26,AR$5:AR$29999,0)),MAX(AJ$4:AJ25)+1,0))</f>
        <v>17</v>
      </c>
      <c r="AK26" s="284">
        <f>IF($BE26="","",IF(ISNUMBER(MATCH($BE26,AS$5:AS$29999,0)),MAX(AK$4:AK25)+1,0))</f>
        <v>0</v>
      </c>
      <c r="AL26" s="284">
        <f>IF($BE26="","",IF(ISNUMBER(MATCH($BE26,AT$5:AT$29999,0)),MAX(AL$4:AL25)+1,0))</f>
        <v>0</v>
      </c>
      <c r="AM26" s="284">
        <f>IF($BE26="","",IF(ISNUMBER(MATCH($BE26,AU$5:AU$29999,0)),MAX(AM$4:AM25)+1,0))</f>
        <v>0</v>
      </c>
      <c r="AN26" s="284">
        <f>IF($BE26="","",IF(ISNUMBER(MATCH($BE26,AV$5:AV$29999,0)),MAX(AN$4:AN25)+1,0))</f>
        <v>0</v>
      </c>
      <c r="AO26" s="291"/>
      <c r="AP26" s="299"/>
      <c r="AQ26" s="299"/>
      <c r="AR26" s="299" t="s">
        <v>803</v>
      </c>
      <c r="AS26" s="299" t="s">
        <v>622</v>
      </c>
      <c r="AT26" s="299" t="s">
        <v>770</v>
      </c>
      <c r="AU26" s="299" t="s">
        <v>771</v>
      </c>
      <c r="AV26" s="301" t="s">
        <v>821</v>
      </c>
      <c r="AW26" s="323" t="s">
        <v>770</v>
      </c>
      <c r="AX26" s="302" t="s">
        <v>821</v>
      </c>
      <c r="AY26" s="337" t="s">
        <v>805</v>
      </c>
      <c r="AZ26" s="337" t="s">
        <v>805</v>
      </c>
      <c r="BA26" s="321" t="s">
        <v>821</v>
      </c>
      <c r="BB26" s="7">
        <f>IF(ISTEXT(AW26),IF(ISNUMBER(MATCH(AW26,$AY$5:$AY$100,0)),0,MAX(BB$4:BB25)+1),"")</f>
        <v>0</v>
      </c>
      <c r="BC26" s="9">
        <f t="shared" si="28"/>
        <v>36</v>
      </c>
      <c r="BD26" s="9" t="str">
        <f t="shared" si="31"/>
        <v>.uzf.obs</v>
      </c>
      <c r="BE26" s="302" t="str">
        <f t="shared" si="29"/>
        <v>.uzf.obs</v>
      </c>
      <c r="BF26" s="9"/>
      <c r="BG26" s="303" t="str">
        <f t="shared" si="32"/>
        <v/>
      </c>
      <c r="BH26" s="303" t="str">
        <f t="shared" si="33"/>
        <v/>
      </c>
      <c r="BI26" s="303" t="str">
        <f t="shared" si="34"/>
        <v>.uzf.obs</v>
      </c>
      <c r="BJ26" s="303" t="str">
        <f t="shared" si="35"/>
        <v/>
      </c>
      <c r="BK26" s="303" t="str">
        <f t="shared" si="36"/>
        <v/>
      </c>
      <c r="BL26" s="303" t="str">
        <f t="shared" si="37"/>
        <v/>
      </c>
      <c r="BM26" s="303" t="str">
        <f t="shared" si="5"/>
        <v/>
      </c>
      <c r="BN26" s="82"/>
      <c r="BO26" s="82"/>
      <c r="BP26" s="82"/>
      <c r="BQ26" s="82"/>
      <c r="BR26" s="82"/>
      <c r="BS26" s="82"/>
      <c r="BT26" s="82"/>
      <c r="BU26" s="82"/>
      <c r="BV26" s="82"/>
      <c r="BW26" s="82"/>
      <c r="BX26" s="82"/>
      <c r="BY26" s="82"/>
      <c r="BZ26" s="82"/>
    </row>
    <row r="27" spans="1:78" ht="12" customHeight="1" x14ac:dyDescent="0.25">
      <c r="A27" s="58"/>
      <c r="B27" s="230">
        <f t="shared" si="6"/>
        <v>26</v>
      </c>
      <c r="C27" s="276">
        <f>IF(ISNUMBER(B27),MAX(C$4:C26)+1,"")</f>
        <v>17</v>
      </c>
      <c r="D27" s="276" t="str">
        <f>IF(IF(ISNUMBER(B27),"",MAX(D$4:D26)+1)&lt;=D$3,IF(ISNUMBER(B27),"",MAX(D$4:D26)+1),"")</f>
        <v/>
      </c>
      <c r="E27" s="277" t="str">
        <f t="shared" si="7"/>
        <v/>
      </c>
      <c r="F27" s="230" t="str">
        <f t="shared" si="8"/>
        <v/>
      </c>
      <c r="G27" s="233" t="str">
        <f t="shared" si="9"/>
        <v>.uzf.bud</v>
      </c>
      <c r="H27" s="276" t="str">
        <f>IF(O27="","",IF(ISNUMBER(MATCH(O27,$G$5:$G$1000,0)),"",IF(D27=1,C$3,0)+MAX(H$4:H26)+1))</f>
        <v/>
      </c>
      <c r="I27" s="276" t="str">
        <f>IF(O27="","",IF(ISNUMBER(MATCH(O27,$G$5:$G$1000,0)),"",IF(D27=1,B$4,0)+MAX(I$4:I26)+1))</f>
        <v/>
      </c>
      <c r="J27" s="233" t="str">
        <f t="shared" si="10"/>
        <v/>
      </c>
      <c r="K27" s="233">
        <f t="shared" si="11"/>
        <v>1</v>
      </c>
      <c r="L27" s="58"/>
      <c r="M27" s="282">
        <f t="shared" si="12"/>
        <v>23</v>
      </c>
      <c r="N27" s="318" t="s">
        <v>804</v>
      </c>
      <c r="O27" s="318" t="s">
        <v>624</v>
      </c>
      <c r="P27" s="322" t="str">
        <f t="shared" si="13"/>
        <v>.uzf.bud</v>
      </c>
      <c r="Q27" s="291" t="s">
        <v>821</v>
      </c>
      <c r="R27" s="284" t="str">
        <f t="shared" si="14"/>
        <v/>
      </c>
      <c r="S27" s="284" t="str">
        <f t="shared" si="15"/>
        <v/>
      </c>
      <c r="T27" s="284">
        <f t="shared" si="16"/>
        <v>23</v>
      </c>
      <c r="U27" s="284" t="str">
        <f t="shared" si="17"/>
        <v/>
      </c>
      <c r="V27" s="284">
        <f t="shared" si="18"/>
        <v>23</v>
      </c>
      <c r="W27" s="284">
        <f t="shared" si="19"/>
        <v>23</v>
      </c>
      <c r="X27" s="284" t="str">
        <f t="shared" si="20"/>
        <v/>
      </c>
      <c r="Y27" s="284"/>
      <c r="Z27" s="285" t="str">
        <f t="shared" si="21"/>
        <v/>
      </c>
      <c r="AA27" s="285" t="str">
        <f t="shared" si="22"/>
        <v/>
      </c>
      <c r="AB27" s="285" t="str">
        <f t="shared" si="23"/>
        <v>.sto</v>
      </c>
      <c r="AC27" s="285" t="str">
        <f t="shared" si="24"/>
        <v/>
      </c>
      <c r="AD27" s="285" t="str">
        <f t="shared" si="25"/>
        <v>.rcha</v>
      </c>
      <c r="AE27" s="285" t="str">
        <f t="shared" si="26"/>
        <v>.hds</v>
      </c>
      <c r="AF27" s="285" t="str">
        <f t="shared" si="27"/>
        <v/>
      </c>
      <c r="AG27" s="285"/>
      <c r="AH27" s="284">
        <f>IF($BE27="","",IF(ISNUMBER(MATCH($BE27,AP$5:AP$29999,0)),MAX(AH$4:AH26)+1,0))</f>
        <v>10</v>
      </c>
      <c r="AI27" s="284">
        <f>IF($BE27="","",IF(ISNUMBER(MATCH($BE27,AQ$5:AQ$29999,0)),MAX(AI$4:AI26)+1,0))</f>
        <v>10</v>
      </c>
      <c r="AJ27" s="284">
        <f>IF($BE27="","",IF(ISNUMBER(MATCH($BE27,AR$5:AR$29999,0)),MAX(AJ$4:AJ26)+1,0))</f>
        <v>18</v>
      </c>
      <c r="AK27" s="284">
        <f>IF($BE27="","",IF(ISNUMBER(MATCH($BE27,AS$5:AS$29999,0)),MAX(AK$4:AK26)+1,0))</f>
        <v>11</v>
      </c>
      <c r="AL27" s="284">
        <f>IF($BE27="","",IF(ISNUMBER(MATCH($BE27,AT$5:AT$29999,0)),MAX(AL$4:AL26)+1,0))</f>
        <v>13</v>
      </c>
      <c r="AM27" s="284">
        <f>IF($BE27="","",IF(ISNUMBER(MATCH($BE27,AU$5:AU$29999,0)),MAX(AM$4:AM26)+1,0))</f>
        <v>18</v>
      </c>
      <c r="AN27" s="284">
        <f>IF($BE27="","",IF(ISNUMBER(MATCH($BE27,AV$5:AV$29999,0)),MAX(AN$4:AN26)+1,0))</f>
        <v>0</v>
      </c>
      <c r="AO27" s="291"/>
      <c r="AP27" s="299"/>
      <c r="AQ27" s="299"/>
      <c r="AR27" s="299" t="s">
        <v>804</v>
      </c>
      <c r="AS27" s="299"/>
      <c r="AT27" s="299" t="s">
        <v>624</v>
      </c>
      <c r="AU27" s="299" t="s">
        <v>770</v>
      </c>
      <c r="AV27" s="301" t="s">
        <v>821</v>
      </c>
      <c r="AW27" s="323" t="s">
        <v>624</v>
      </c>
      <c r="AX27" s="302" t="s">
        <v>821</v>
      </c>
      <c r="AY27" s="324" t="s">
        <v>780</v>
      </c>
      <c r="AZ27" s="324" t="s">
        <v>780</v>
      </c>
      <c r="BA27" s="321" t="s">
        <v>821</v>
      </c>
      <c r="BB27" s="7">
        <f>IF(ISTEXT(AW27),IF(ISNUMBER(MATCH(AW27,$AY$5:$AY$100,0)),0,MAX(BB$4:BB26)+1),"")</f>
        <v>0</v>
      </c>
      <c r="BC27" s="9">
        <f t="shared" si="28"/>
        <v>16</v>
      </c>
      <c r="BD27" s="9" t="str">
        <f t="shared" si="31"/>
        <v>.nam</v>
      </c>
      <c r="BE27" s="302" t="str">
        <f t="shared" si="29"/>
        <v>.nam</v>
      </c>
      <c r="BF27" s="9"/>
      <c r="BG27" s="303" t="str">
        <f t="shared" si="32"/>
        <v>.nam</v>
      </c>
      <c r="BH27" s="303" t="str">
        <f t="shared" si="33"/>
        <v>.nam</v>
      </c>
      <c r="BI27" s="303" t="str">
        <f t="shared" si="34"/>
        <v>.nam</v>
      </c>
      <c r="BJ27" s="303" t="str">
        <f t="shared" si="35"/>
        <v>.nam</v>
      </c>
      <c r="BK27" s="303" t="str">
        <f t="shared" si="36"/>
        <v>.nam</v>
      </c>
      <c r="BL27" s="303" t="str">
        <f t="shared" si="37"/>
        <v>.nam</v>
      </c>
      <c r="BM27" s="303" t="str">
        <f t="shared" si="5"/>
        <v/>
      </c>
      <c r="BN27" s="82"/>
      <c r="BO27" s="82"/>
      <c r="BP27" s="82"/>
      <c r="BQ27" s="82"/>
      <c r="BR27" s="82"/>
      <c r="BS27" s="82"/>
      <c r="BT27" s="82"/>
      <c r="BU27" s="82"/>
      <c r="BV27" s="82"/>
      <c r="BW27" s="82"/>
      <c r="BX27" s="82"/>
      <c r="BY27" s="82"/>
      <c r="BZ27" s="82"/>
    </row>
    <row r="28" spans="1:78" ht="12" customHeight="1" x14ac:dyDescent="0.25">
      <c r="A28" s="58"/>
      <c r="B28" s="230">
        <f t="shared" si="6"/>
        <v>27</v>
      </c>
      <c r="C28" s="276">
        <f>IF(ISNUMBER(B28),MAX(C$4:C27)+1,"")</f>
        <v>18</v>
      </c>
      <c r="D28" s="276" t="str">
        <f>IF(IF(ISNUMBER(B28),"",MAX(D$4:D27)+1)&lt;=D$3,IF(ISNUMBER(B28),"",MAX(D$4:D27)+1),"")</f>
        <v/>
      </c>
      <c r="E28" s="277" t="str">
        <f t="shared" si="7"/>
        <v/>
      </c>
      <c r="F28" s="230" t="str">
        <f t="shared" si="8"/>
        <v/>
      </c>
      <c r="G28" s="233" t="str">
        <f t="shared" si="9"/>
        <v>.uzf.obs</v>
      </c>
      <c r="H28" s="276" t="str">
        <f>IF(O28="","",IF(ISNUMBER(MATCH(O28,$G$5:$G$1000,0)),"",IF(D28=1,C$3,0)+MAX(H$4:H27)+1))</f>
        <v/>
      </c>
      <c r="I28" s="276" t="str">
        <f>IF(O28="","",IF(ISNUMBER(MATCH(O28,$G$5:$G$1000,0)),"",IF(D28=1,B$4,0)+MAX(I$4:I27)+1))</f>
        <v/>
      </c>
      <c r="J28" s="233" t="str">
        <f t="shared" si="10"/>
        <v/>
      </c>
      <c r="K28" s="233">
        <f t="shared" si="11"/>
        <v>1</v>
      </c>
      <c r="L28" s="58"/>
      <c r="M28" s="282">
        <f t="shared" si="12"/>
        <v>24</v>
      </c>
      <c r="N28" s="318" t="s">
        <v>805</v>
      </c>
      <c r="O28" s="318" t="s">
        <v>622</v>
      </c>
      <c r="P28" s="322" t="str">
        <f t="shared" si="13"/>
        <v>.uzf.obs</v>
      </c>
      <c r="Q28" s="291" t="s">
        <v>821</v>
      </c>
      <c r="R28" s="284" t="str">
        <f t="shared" si="14"/>
        <v/>
      </c>
      <c r="S28" s="284" t="str">
        <f t="shared" si="15"/>
        <v/>
      </c>
      <c r="T28" s="284">
        <f t="shared" si="16"/>
        <v>24</v>
      </c>
      <c r="U28" s="284" t="str">
        <f t="shared" si="17"/>
        <v/>
      </c>
      <c r="V28" s="284">
        <f t="shared" si="18"/>
        <v>24</v>
      </c>
      <c r="W28" s="284">
        <f t="shared" si="19"/>
        <v>24</v>
      </c>
      <c r="X28" s="284" t="str">
        <f t="shared" si="20"/>
        <v/>
      </c>
      <c r="Y28" s="284"/>
      <c r="Z28" s="285" t="str">
        <f t="shared" si="21"/>
        <v/>
      </c>
      <c r="AA28" s="285" t="str">
        <f t="shared" si="22"/>
        <v/>
      </c>
      <c r="AB28" s="285" t="str">
        <f t="shared" si="23"/>
        <v>.cbc</v>
      </c>
      <c r="AC28" s="285" t="str">
        <f t="shared" si="24"/>
        <v/>
      </c>
      <c r="AD28" s="285" t="str">
        <f t="shared" si="25"/>
        <v>.hds</v>
      </c>
      <c r="AE28" s="285" t="str">
        <f t="shared" si="26"/>
        <v>.bud</v>
      </c>
      <c r="AF28" s="285" t="str">
        <f t="shared" si="27"/>
        <v/>
      </c>
      <c r="AG28" s="285"/>
      <c r="AH28" s="284">
        <f>IF($BE28="","",IF(ISNUMBER(MATCH($BE28,AP$5:AP$29999,0)),MAX(AH$4:AH27)+1,0))</f>
        <v>11</v>
      </c>
      <c r="AI28" s="284">
        <f>IF($BE28="","",IF(ISNUMBER(MATCH($BE28,AQ$5:AQ$29999,0)),MAX(AI$4:AI27)+1,0))</f>
        <v>11</v>
      </c>
      <c r="AJ28" s="284">
        <f>IF($BE28="","",IF(ISNUMBER(MATCH($BE28,AR$5:AR$29999,0)),MAX(AJ$4:AJ27)+1,0))</f>
        <v>19</v>
      </c>
      <c r="AK28" s="284">
        <f>IF($BE28="","",IF(ISNUMBER(MATCH($BE28,AS$5:AS$29999,0)),MAX(AK$4:AK27)+1,0))</f>
        <v>12</v>
      </c>
      <c r="AL28" s="284">
        <f>IF($BE28="","",IF(ISNUMBER(MATCH($BE28,AT$5:AT$29999,0)),MAX(AL$4:AL27)+1,0))</f>
        <v>14</v>
      </c>
      <c r="AM28" s="284">
        <f>IF($BE28="","",IF(ISNUMBER(MATCH($BE28,AU$5:AU$29999,0)),MAX(AM$4:AM27)+1,0))</f>
        <v>19</v>
      </c>
      <c r="AN28" s="284">
        <f>IF($BE28="","",IF(ISNUMBER(MATCH($BE28,AV$5:AV$29999,0)),MAX(AN$4:AN27)+1,0))</f>
        <v>0</v>
      </c>
      <c r="AO28" s="291"/>
      <c r="AP28" s="299"/>
      <c r="AQ28" s="299"/>
      <c r="AR28" s="299" t="s">
        <v>805</v>
      </c>
      <c r="AS28" s="299"/>
      <c r="AT28" s="299" t="s">
        <v>622</v>
      </c>
      <c r="AU28" s="299" t="s">
        <v>624</v>
      </c>
      <c r="AV28" s="301" t="s">
        <v>821</v>
      </c>
      <c r="AW28" s="323" t="s">
        <v>622</v>
      </c>
      <c r="AX28" s="302" t="s">
        <v>821</v>
      </c>
      <c r="AY28" s="324" t="s">
        <v>770</v>
      </c>
      <c r="AZ28" s="324" t="s">
        <v>770</v>
      </c>
      <c r="BA28" s="321" t="s">
        <v>821</v>
      </c>
      <c r="BB28" s="7">
        <f>IF(ISTEXT(AW28),IF(ISNUMBER(MATCH(AW28,$AY$5:$AY$100,0)),0,MAX(BB$4:BB27)+1),"")</f>
        <v>0</v>
      </c>
      <c r="BC28" s="9">
        <f t="shared" si="28"/>
        <v>22</v>
      </c>
      <c r="BD28" s="9" t="str">
        <f t="shared" si="31"/>
        <v>.tdis</v>
      </c>
      <c r="BE28" s="302" t="str">
        <f t="shared" si="29"/>
        <v>.tdis</v>
      </c>
      <c r="BF28" s="9"/>
      <c r="BG28" s="303" t="str">
        <f t="shared" si="32"/>
        <v>.tdis</v>
      </c>
      <c r="BH28" s="303" t="str">
        <f t="shared" si="33"/>
        <v>.tdis</v>
      </c>
      <c r="BI28" s="303" t="str">
        <f t="shared" si="34"/>
        <v>.tdis</v>
      </c>
      <c r="BJ28" s="303" t="str">
        <f t="shared" si="35"/>
        <v>.tdis</v>
      </c>
      <c r="BK28" s="303" t="str">
        <f t="shared" si="36"/>
        <v>.tdis</v>
      </c>
      <c r="BL28" s="303" t="str">
        <f t="shared" si="37"/>
        <v>.tdis</v>
      </c>
      <c r="BM28" s="303" t="str">
        <f t="shared" si="5"/>
        <v/>
      </c>
      <c r="BN28" s="82"/>
      <c r="BO28" s="82"/>
      <c r="BP28" s="82"/>
      <c r="BQ28" s="82"/>
      <c r="BR28" s="82"/>
      <c r="BS28" s="82"/>
      <c r="BT28" s="82"/>
      <c r="BU28" s="82"/>
      <c r="BV28" s="82"/>
      <c r="BW28" s="82"/>
      <c r="BX28" s="82"/>
      <c r="BY28" s="82"/>
      <c r="BZ28" s="82"/>
    </row>
    <row r="29" spans="1:78" ht="12" customHeight="1" x14ac:dyDescent="0.25">
      <c r="A29" s="58"/>
      <c r="B29" s="230" t="str">
        <f t="shared" si="6"/>
        <v/>
      </c>
      <c r="C29" s="276" t="str">
        <f>IF(ISNUMBER(B29),MAX(C$4:C28)+1,"")</f>
        <v/>
      </c>
      <c r="D29" s="276">
        <f>IF(IF(ISNUMBER(B29),"",MAX(D$4:D28)+1)&lt;=D$3,IF(ISNUMBER(B29),"",MAX(D$4:D28)+1),"")</f>
        <v>7</v>
      </c>
      <c r="E29" s="277" t="str">
        <f t="shared" si="7"/>
        <v/>
      </c>
      <c r="F29" s="230" t="str">
        <f t="shared" si="8"/>
        <v/>
      </c>
      <c r="G29" s="233" t="str">
        <f t="shared" si="9"/>
        <v>.wel</v>
      </c>
      <c r="H29" s="276">
        <f>IF(O29="","",IF(ISNUMBER(MATCH(O29,$G$5:$G$1000,0)),"",IF(D29=1,C$3,0)+MAX(H$4:H28)+1))</f>
        <v>29</v>
      </c>
      <c r="I29" s="276">
        <f>IF(O29="","",IF(ISNUMBER(MATCH(O29,$G$5:$G$1000,0)),"",IF(D29=1,B$4,0)+MAX(I$4:I28)+1))</f>
        <v>43</v>
      </c>
      <c r="J29" s="233" t="str">
        <f t="shared" si="10"/>
        <v/>
      </c>
      <c r="K29" s="233">
        <f t="shared" si="11"/>
        <v>1</v>
      </c>
      <c r="L29" s="58"/>
      <c r="M29" s="282">
        <f t="shared" si="12"/>
        <v>25</v>
      </c>
      <c r="N29" s="318" t="s">
        <v>806</v>
      </c>
      <c r="O29" s="318" t="s">
        <v>799</v>
      </c>
      <c r="P29" s="322" t="str">
        <f t="shared" si="13"/>
        <v>.wel</v>
      </c>
      <c r="Q29" s="291" t="s">
        <v>821</v>
      </c>
      <c r="R29" s="284" t="str">
        <f t="shared" si="14"/>
        <v/>
      </c>
      <c r="S29" s="284" t="str">
        <f t="shared" si="15"/>
        <v/>
      </c>
      <c r="T29" s="284">
        <f t="shared" si="16"/>
        <v>25</v>
      </c>
      <c r="U29" s="284" t="str">
        <f t="shared" si="17"/>
        <v/>
      </c>
      <c r="V29" s="284" t="str">
        <f t="shared" si="18"/>
        <v/>
      </c>
      <c r="W29" s="284" t="str">
        <f t="shared" si="19"/>
        <v/>
      </c>
      <c r="X29" s="284" t="str">
        <f t="shared" si="20"/>
        <v/>
      </c>
      <c r="Y29" s="284"/>
      <c r="Z29" s="285" t="str">
        <f t="shared" si="21"/>
        <v/>
      </c>
      <c r="AA29" s="285" t="str">
        <f t="shared" si="22"/>
        <v/>
      </c>
      <c r="AB29" s="285" t="str">
        <f t="shared" si="23"/>
        <v>.hds</v>
      </c>
      <c r="AC29" s="285" t="str">
        <f t="shared" si="24"/>
        <v/>
      </c>
      <c r="AD29" s="285" t="str">
        <f t="shared" si="25"/>
        <v/>
      </c>
      <c r="AE29" s="285" t="str">
        <f t="shared" si="26"/>
        <v/>
      </c>
      <c r="AF29" s="285" t="str">
        <f t="shared" si="27"/>
        <v/>
      </c>
      <c r="AG29" s="285"/>
      <c r="AH29" s="284">
        <f>IF($BE29="","",IF(ISNUMBER(MATCH($BE29,AP$5:AP$29999,0)),MAX(AH$4:AH28)+1,0))</f>
        <v>12</v>
      </c>
      <c r="AI29" s="284">
        <f>IF($BE29="","",IF(ISNUMBER(MATCH($BE29,AQ$5:AQ$29999,0)),MAX(AI$4:AI28)+1,0))</f>
        <v>12</v>
      </c>
      <c r="AJ29" s="284">
        <f>IF($BE29="","",IF(ISNUMBER(MATCH($BE29,AR$5:AR$29999,0)),MAX(AJ$4:AJ28)+1,0))</f>
        <v>20</v>
      </c>
      <c r="AK29" s="284">
        <f>IF($BE29="","",IF(ISNUMBER(MATCH($BE29,AS$5:AS$29999,0)),MAX(AK$4:AK28)+1,0))</f>
        <v>13</v>
      </c>
      <c r="AL29" s="284">
        <f>IF($BE29="","",IF(ISNUMBER(MATCH($BE29,AT$5:AT$29999,0)),MAX(AL$4:AL28)+1,0))</f>
        <v>15</v>
      </c>
      <c r="AM29" s="284">
        <f>IF($BE29="","",IF(ISNUMBER(MATCH($BE29,AU$5:AU$29999,0)),MAX(AM$4:AM28)+1,0))</f>
        <v>20</v>
      </c>
      <c r="AN29" s="284">
        <f>IF($BE29="","",IF(ISNUMBER(MATCH($BE29,AV$5:AV$29999,0)),MAX(AN$4:AN28)+1,0))</f>
        <v>0</v>
      </c>
      <c r="AO29" s="291"/>
      <c r="AP29" s="299"/>
      <c r="AQ29" s="299"/>
      <c r="AR29" s="299" t="s">
        <v>806</v>
      </c>
      <c r="AS29" s="299"/>
      <c r="AT29" s="299"/>
      <c r="AU29" s="299"/>
      <c r="AV29" s="301" t="s">
        <v>821</v>
      </c>
      <c r="AW29" s="323" t="s">
        <v>799</v>
      </c>
      <c r="AX29" s="302" t="s">
        <v>821</v>
      </c>
      <c r="AY29" s="324" t="s">
        <v>624</v>
      </c>
      <c r="AZ29" s="324" t="s">
        <v>624</v>
      </c>
      <c r="BA29" s="321" t="s">
        <v>821</v>
      </c>
      <c r="BB29" s="7">
        <f>IF(ISTEXT(AW29),IF(ISNUMBER(MATCH(AW29,$AY$5:$AY$100,0)),0,MAX(BB$4:BB28)+1),"")</f>
        <v>0</v>
      </c>
      <c r="BC29" s="9">
        <f t="shared" si="28"/>
        <v>23</v>
      </c>
      <c r="BD29" s="9" t="str">
        <f t="shared" si="31"/>
        <v>mfsim.lst</v>
      </c>
      <c r="BE29" s="302" t="str">
        <f t="shared" si="29"/>
        <v>mfsim.lst</v>
      </c>
      <c r="BF29" s="9"/>
      <c r="BG29" s="303" t="str">
        <f t="shared" si="32"/>
        <v>mfsim.lst</v>
      </c>
      <c r="BH29" s="303" t="str">
        <f t="shared" si="33"/>
        <v>mfsim.lst</v>
      </c>
      <c r="BI29" s="303" t="str">
        <f t="shared" si="34"/>
        <v>mfsim.lst</v>
      </c>
      <c r="BJ29" s="303" t="str">
        <f t="shared" si="35"/>
        <v>mfsim.lst</v>
      </c>
      <c r="BK29" s="303" t="str">
        <f t="shared" si="36"/>
        <v>mfsim.lst</v>
      </c>
      <c r="BL29" s="303" t="str">
        <f t="shared" si="37"/>
        <v>mfsim.lst</v>
      </c>
      <c r="BM29" s="303" t="str">
        <f t="shared" si="5"/>
        <v/>
      </c>
      <c r="BN29" s="82"/>
      <c r="BO29" s="82"/>
      <c r="BP29" s="82"/>
      <c r="BQ29" s="82"/>
      <c r="BR29" s="82"/>
      <c r="BS29" s="82"/>
      <c r="BT29" s="82"/>
      <c r="BU29" s="82"/>
      <c r="BV29" s="82"/>
      <c r="BW29" s="82"/>
      <c r="BX29" s="82"/>
      <c r="BY29" s="82"/>
      <c r="BZ29" s="82"/>
    </row>
    <row r="30" spans="1:78" ht="12" customHeight="1" x14ac:dyDescent="0.25">
      <c r="A30" s="58"/>
      <c r="B30" s="230" t="str">
        <f t="shared" si="6"/>
        <v/>
      </c>
      <c r="C30" s="276" t="str">
        <f>IF(ISNUMBER(B30),MAX(C$4:C29)+1,"")</f>
        <v/>
      </c>
      <c r="D30" s="276">
        <f>IF(IF(ISNUMBER(B30),"",MAX(D$4:D29)+1)&lt;=D$3,IF(ISNUMBER(B30),"",MAX(D$4:D29)+1),"")</f>
        <v>8</v>
      </c>
      <c r="E30" s="277" t="str">
        <f t="shared" si="7"/>
        <v/>
      </c>
      <c r="F30" s="230" t="str">
        <f t="shared" si="8"/>
        <v/>
      </c>
      <c r="G30" s="233" t="str">
        <f t="shared" si="9"/>
        <v>mfsim.lst</v>
      </c>
      <c r="H30" s="276">
        <f>IF(O30="","",IF(ISNUMBER(MATCH(O30,$G$5:$G$1000,0)),"",IF(D30=1,C$3,0)+MAX(H$4:H29)+1))</f>
        <v>30</v>
      </c>
      <c r="I30" s="276">
        <f>IF(O30="","",IF(ISNUMBER(MATCH(O30,$G$5:$G$1000,0)),"",IF(D30=1,B$4,0)+MAX(I$4:I29)+1))</f>
        <v>44</v>
      </c>
      <c r="J30" s="233" t="str">
        <f t="shared" si="10"/>
        <v/>
      </c>
      <c r="K30" s="233">
        <f t="shared" si="11"/>
        <v>1</v>
      </c>
      <c r="L30" s="58"/>
      <c r="M30" s="282">
        <f t="shared" si="12"/>
        <v>26</v>
      </c>
      <c r="N30" s="318" t="s">
        <v>624</v>
      </c>
      <c r="O30" s="318" t="s">
        <v>790</v>
      </c>
      <c r="P30" s="322" t="str">
        <f t="shared" si="13"/>
        <v>mfsim.lst</v>
      </c>
      <c r="Q30" s="291" t="s">
        <v>821</v>
      </c>
      <c r="R30" s="284" t="str">
        <f t="shared" si="14"/>
        <v/>
      </c>
      <c r="S30" s="284" t="str">
        <f t="shared" si="15"/>
        <v/>
      </c>
      <c r="T30" s="284">
        <f t="shared" si="16"/>
        <v>26</v>
      </c>
      <c r="U30" s="284" t="str">
        <f t="shared" si="17"/>
        <v/>
      </c>
      <c r="V30" s="284" t="str">
        <f t="shared" si="18"/>
        <v/>
      </c>
      <c r="W30" s="284" t="str">
        <f t="shared" si="19"/>
        <v/>
      </c>
      <c r="X30" s="284" t="str">
        <f t="shared" si="20"/>
        <v/>
      </c>
      <c r="Y30" s="284"/>
      <c r="Z30" s="285" t="str">
        <f t="shared" si="21"/>
        <v/>
      </c>
      <c r="AA30" s="285" t="str">
        <f t="shared" si="22"/>
        <v/>
      </c>
      <c r="AB30" s="285" t="str">
        <f t="shared" si="23"/>
        <v>.wel</v>
      </c>
      <c r="AC30" s="285" t="str">
        <f t="shared" si="24"/>
        <v/>
      </c>
      <c r="AD30" s="285" t="str">
        <f t="shared" si="25"/>
        <v/>
      </c>
      <c r="AE30" s="285" t="str">
        <f t="shared" si="26"/>
        <v/>
      </c>
      <c r="AF30" s="285" t="str">
        <f t="shared" si="27"/>
        <v/>
      </c>
      <c r="AG30" s="285"/>
      <c r="AH30" s="284">
        <f>IF($BE30="","",IF(ISNUMBER(MATCH($BE30,AP$5:AP$29999,0)),MAX(AH$4:AH29)+1,0))</f>
        <v>13</v>
      </c>
      <c r="AI30" s="284">
        <f>IF($BE30="","",IF(ISNUMBER(MATCH($BE30,AQ$5:AQ$29999,0)),MAX(AI$4:AI29)+1,0))</f>
        <v>13</v>
      </c>
      <c r="AJ30" s="284">
        <f>IF($BE30="","",IF(ISNUMBER(MATCH($BE30,AR$5:AR$29999,0)),MAX(AJ$4:AJ29)+1,0))</f>
        <v>21</v>
      </c>
      <c r="AK30" s="284">
        <f>IF($BE30="","",IF(ISNUMBER(MATCH($BE30,AS$5:AS$29999,0)),MAX(AK$4:AK29)+1,0))</f>
        <v>14</v>
      </c>
      <c r="AL30" s="284">
        <f>IF($BE30="","",IF(ISNUMBER(MATCH($BE30,AT$5:AT$29999,0)),MAX(AL$4:AL29)+1,0))</f>
        <v>16</v>
      </c>
      <c r="AM30" s="284">
        <f>IF($BE30="","",IF(ISNUMBER(MATCH($BE30,AU$5:AU$29999,0)),MAX(AM$4:AM29)+1,0))</f>
        <v>21</v>
      </c>
      <c r="AN30" s="284">
        <f>IF($BE30="","",IF(ISNUMBER(MATCH($BE30,AV$5:AV$29999,0)),MAX(AN$4:AN29)+1,0))</f>
        <v>0</v>
      </c>
      <c r="AO30" s="291"/>
      <c r="AP30" s="299"/>
      <c r="AQ30" s="299"/>
      <c r="AR30" s="299" t="s">
        <v>624</v>
      </c>
      <c r="AS30" s="299"/>
      <c r="AT30" s="299"/>
      <c r="AU30" s="299"/>
      <c r="AV30" s="301" t="s">
        <v>821</v>
      </c>
      <c r="AW30" s="323" t="s">
        <v>790</v>
      </c>
      <c r="AX30" s="302" t="s">
        <v>821</v>
      </c>
      <c r="AY30" s="324" t="s">
        <v>795</v>
      </c>
      <c r="AZ30" s="324" t="s">
        <v>795</v>
      </c>
      <c r="BA30" s="321" t="s">
        <v>821</v>
      </c>
      <c r="BB30" s="7">
        <f>IF(ISTEXT(AW30),IF(ISNUMBER(MATCH(AW30,$AY$5:$AY$100,0)),0,MAX(BB$4:BB29)+1),"")</f>
        <v>0</v>
      </c>
      <c r="BC30" s="9">
        <f t="shared" si="28"/>
        <v>4</v>
      </c>
      <c r="BD30" s="9" t="str">
        <f t="shared" si="31"/>
        <v>.dis.grb</v>
      </c>
      <c r="BE30" s="302" t="str">
        <f t="shared" si="29"/>
        <v>.dis.grb</v>
      </c>
      <c r="BF30" s="9"/>
      <c r="BG30" s="303" t="str">
        <f t="shared" si="32"/>
        <v>.dis.grb</v>
      </c>
      <c r="BH30" s="303" t="str">
        <f t="shared" si="33"/>
        <v>.dis.grb</v>
      </c>
      <c r="BI30" s="303" t="str">
        <f t="shared" si="34"/>
        <v>.dis.grb</v>
      </c>
      <c r="BJ30" s="303" t="str">
        <f t="shared" si="35"/>
        <v>.dis.grb</v>
      </c>
      <c r="BK30" s="303" t="str">
        <f t="shared" si="36"/>
        <v>.dis.grb</v>
      </c>
      <c r="BL30" s="303" t="str">
        <f t="shared" si="37"/>
        <v>.dis.grb</v>
      </c>
      <c r="BM30" s="303" t="str">
        <f t="shared" si="5"/>
        <v/>
      </c>
      <c r="BN30" s="82"/>
      <c r="BO30" s="82"/>
      <c r="BP30" s="82"/>
      <c r="BQ30" s="82"/>
      <c r="BR30" s="82"/>
      <c r="BS30" s="82"/>
      <c r="BT30" s="82"/>
      <c r="BU30" s="82"/>
      <c r="BV30" s="82"/>
      <c r="BW30" s="82"/>
      <c r="BX30" s="82"/>
      <c r="BY30" s="82"/>
      <c r="BZ30" s="82"/>
    </row>
    <row r="31" spans="1:78" ht="12" customHeight="1" x14ac:dyDescent="0.25">
      <c r="A31" s="58"/>
      <c r="B31" s="230">
        <f t="shared" si="6"/>
        <v>9</v>
      </c>
      <c r="C31" s="276">
        <f>IF(ISNUMBER(B31),MAX(C$4:C30)+1,"")</f>
        <v>19</v>
      </c>
      <c r="D31" s="276" t="str">
        <f>IF(IF(ISNUMBER(B31),"",MAX(D$4:D30)+1)&lt;=D$3,IF(ISNUMBER(B31),"",MAX(D$4:D30)+1),"")</f>
        <v/>
      </c>
      <c r="E31" s="277" t="str">
        <f t="shared" si="7"/>
        <v/>
      </c>
      <c r="F31" s="230" t="str">
        <f t="shared" si="8"/>
        <v/>
      </c>
      <c r="G31" s="233" t="str">
        <f t="shared" si="9"/>
        <v>mfsim.nam</v>
      </c>
      <c r="H31" s="276" t="str">
        <f>IF(O31="","",IF(ISNUMBER(MATCH(O31,$G$5:$G$1000,0)),"",IF(D31=1,C$3,0)+MAX(H$4:H30)+1))</f>
        <v/>
      </c>
      <c r="I31" s="276" t="str">
        <f>IF(O31="","",IF(ISNUMBER(MATCH(O31,$G$5:$G$1000,0)),"",IF(D31=1,B$4,0)+MAX(I$4:I30)+1))</f>
        <v/>
      </c>
      <c r="J31" s="233" t="str">
        <f t="shared" si="10"/>
        <v/>
      </c>
      <c r="K31" s="233">
        <f t="shared" si="11"/>
        <v>1</v>
      </c>
      <c r="L31" s="58"/>
      <c r="M31" s="282">
        <f t="shared" si="12"/>
        <v>27</v>
      </c>
      <c r="N31" s="318" t="s">
        <v>622</v>
      </c>
      <c r="O31" s="318" t="s">
        <v>788</v>
      </c>
      <c r="P31" s="322" t="str">
        <f t="shared" si="13"/>
        <v>mfsim.nam</v>
      </c>
      <c r="Q31" s="291" t="s">
        <v>821</v>
      </c>
      <c r="R31" s="284" t="str">
        <f t="shared" si="14"/>
        <v/>
      </c>
      <c r="S31" s="284" t="str">
        <f t="shared" si="15"/>
        <v/>
      </c>
      <c r="T31" s="284">
        <f t="shared" si="16"/>
        <v>27</v>
      </c>
      <c r="U31" s="284" t="str">
        <f t="shared" si="17"/>
        <v/>
      </c>
      <c r="V31" s="284" t="str">
        <f t="shared" si="18"/>
        <v/>
      </c>
      <c r="W31" s="284" t="str">
        <f t="shared" si="19"/>
        <v/>
      </c>
      <c r="X31" s="284" t="str">
        <f t="shared" si="20"/>
        <v/>
      </c>
      <c r="Y31" s="284"/>
      <c r="Z31" s="285" t="str">
        <f t="shared" si="21"/>
        <v/>
      </c>
      <c r="AA31" s="285" t="str">
        <f t="shared" si="22"/>
        <v/>
      </c>
      <c r="AB31" s="285" t="str">
        <f t="shared" si="23"/>
        <v>.ghb</v>
      </c>
      <c r="AC31" s="285" t="str">
        <f t="shared" si="24"/>
        <v/>
      </c>
      <c r="AD31" s="285" t="str">
        <f t="shared" si="25"/>
        <v/>
      </c>
      <c r="AE31" s="285" t="str">
        <f t="shared" si="26"/>
        <v/>
      </c>
      <c r="AF31" s="285" t="str">
        <f t="shared" si="27"/>
        <v/>
      </c>
      <c r="AG31" s="285"/>
      <c r="AH31" s="284">
        <f>IF($BE31="","",IF(ISNUMBER(MATCH($BE31,AP$5:AP$29999,0)),MAX(AH$4:AH30)+1,0))</f>
        <v>14</v>
      </c>
      <c r="AI31" s="284">
        <f>IF($BE31="","",IF(ISNUMBER(MATCH($BE31,AQ$5:AQ$29999,0)),MAX(AI$4:AI30)+1,0))</f>
        <v>14</v>
      </c>
      <c r="AJ31" s="284">
        <f>IF($BE31="","",IF(ISNUMBER(MATCH($BE31,AR$5:AR$29999,0)),MAX(AJ$4:AJ30)+1,0))</f>
        <v>22</v>
      </c>
      <c r="AK31" s="284">
        <f>IF($BE31="","",IF(ISNUMBER(MATCH($BE31,AS$5:AS$29999,0)),MAX(AK$4:AK30)+1,0))</f>
        <v>15</v>
      </c>
      <c r="AL31" s="284">
        <f>IF($BE31="","",IF(ISNUMBER(MATCH($BE31,AT$5:AT$29999,0)),MAX(AL$4:AL30)+1,0))</f>
        <v>17</v>
      </c>
      <c r="AM31" s="284">
        <f>IF($BE31="","",IF(ISNUMBER(MATCH($BE31,AU$5:AU$29999,0)),MAX(AM$4:AM30)+1,0))</f>
        <v>0</v>
      </c>
      <c r="AN31" s="284">
        <f>IF($BE31="","",IF(ISNUMBER(MATCH($BE31,AV$5:AV$29999,0)),MAX(AN$4:AN30)+1,0))</f>
        <v>0</v>
      </c>
      <c r="AO31" s="291"/>
      <c r="AP31" s="299"/>
      <c r="AQ31" s="299"/>
      <c r="AR31" s="299" t="s">
        <v>622</v>
      </c>
      <c r="AS31" s="299"/>
      <c r="AT31" s="299"/>
      <c r="AU31" s="299"/>
      <c r="AV31" s="301" t="s">
        <v>821</v>
      </c>
      <c r="AW31" s="323" t="s">
        <v>788</v>
      </c>
      <c r="AX31" s="302" t="s">
        <v>821</v>
      </c>
      <c r="AY31" s="324" t="s">
        <v>622</v>
      </c>
      <c r="AZ31" s="324" t="s">
        <v>622</v>
      </c>
      <c r="BA31" s="321" t="s">
        <v>821</v>
      </c>
      <c r="BB31" s="7">
        <f>IF(ISTEXT(AW31),IF(ISNUMBER(MATCH(AW31,$AY$5:$AY$100,0)),0,MAX(BB$4:BB30)+1),"")</f>
        <v>0</v>
      </c>
      <c r="BC31" s="9">
        <f t="shared" si="28"/>
        <v>24</v>
      </c>
      <c r="BD31" s="9" t="str">
        <f t="shared" si="31"/>
        <v>mfsim.nam</v>
      </c>
      <c r="BE31" s="302" t="str">
        <f t="shared" si="29"/>
        <v>mfsim.nam</v>
      </c>
      <c r="BF31" s="9"/>
      <c r="BG31" s="303" t="str">
        <f t="shared" si="32"/>
        <v>mfsim.nam</v>
      </c>
      <c r="BH31" s="303" t="str">
        <f t="shared" si="33"/>
        <v>mfsim.nam</v>
      </c>
      <c r="BI31" s="303" t="str">
        <f t="shared" si="34"/>
        <v>mfsim.nam</v>
      </c>
      <c r="BJ31" s="303" t="str">
        <f t="shared" si="35"/>
        <v>mfsim.nam</v>
      </c>
      <c r="BK31" s="303" t="str">
        <f t="shared" si="36"/>
        <v>mfsim.nam</v>
      </c>
      <c r="BL31" s="303" t="str">
        <f t="shared" si="37"/>
        <v/>
      </c>
      <c r="BM31" s="303" t="str">
        <f t="shared" si="5"/>
        <v/>
      </c>
      <c r="BN31" s="82"/>
      <c r="BO31" s="82"/>
      <c r="BP31" s="82"/>
      <c r="BQ31" s="82"/>
      <c r="BR31" s="82"/>
      <c r="BS31" s="82"/>
      <c r="BT31" s="82"/>
      <c r="BU31" s="82"/>
      <c r="BV31" s="82"/>
      <c r="BW31" s="82"/>
      <c r="BX31" s="82"/>
      <c r="BY31" s="82"/>
      <c r="BZ31" s="82"/>
    </row>
    <row r="32" spans="1:78" ht="12" customHeight="1" x14ac:dyDescent="0.25">
      <c r="A32" s="58"/>
      <c r="B32" s="230">
        <f t="shared" si="6"/>
        <v>13</v>
      </c>
      <c r="C32" s="276">
        <f>IF(ISNUMBER(B32),MAX(C$4:C31)+1,"")</f>
        <v>20</v>
      </c>
      <c r="D32" s="276" t="str">
        <f>IF(IF(ISNUMBER(B32),"",MAX(D$4:D31)+1)&lt;=D$3,IF(ISNUMBER(B32),"",MAX(D$4:D31)+1),"")</f>
        <v/>
      </c>
      <c r="E32" s="277" t="str">
        <f t="shared" si="7"/>
        <v/>
      </c>
      <c r="F32" s="230" t="str">
        <f t="shared" si="8"/>
        <v/>
      </c>
      <c r="G32" s="233" t="str">
        <f t="shared" si="9"/>
        <v>obs_lak.csv</v>
      </c>
      <c r="H32" s="276" t="str">
        <f>IF(O32="","",IF(ISNUMBER(MATCH(O32,$G$5:$G$1000,0)),"",IF(D32=1,C$3,0)+MAX(H$4:H31)+1))</f>
        <v/>
      </c>
      <c r="I32" s="276" t="str">
        <f>IF(O32="","",IF(ISNUMBER(MATCH(O32,$G$5:$G$1000,0)),"",IF(D32=1,B$4,0)+MAX(I$4:I31)+1))</f>
        <v/>
      </c>
      <c r="J32" s="233" t="str">
        <f t="shared" si="10"/>
        <v/>
      </c>
      <c r="K32" s="233">
        <f t="shared" si="11"/>
        <v>1</v>
      </c>
      <c r="L32" s="58"/>
      <c r="M32" s="282">
        <f t="shared" si="12"/>
        <v>28</v>
      </c>
      <c r="N32" s="318" t="s">
        <v>807</v>
      </c>
      <c r="O32" s="318" t="s">
        <v>783</v>
      </c>
      <c r="P32" s="322" t="str">
        <f t="shared" si="13"/>
        <v>obs_lak.csv</v>
      </c>
      <c r="Q32" s="291" t="s">
        <v>821</v>
      </c>
      <c r="R32" s="284" t="str">
        <f t="shared" si="14"/>
        <v/>
      </c>
      <c r="S32" s="284" t="str">
        <f t="shared" si="15"/>
        <v/>
      </c>
      <c r="T32" s="284">
        <f t="shared" si="16"/>
        <v>28</v>
      </c>
      <c r="U32" s="284" t="str">
        <f t="shared" si="17"/>
        <v/>
      </c>
      <c r="V32" s="284" t="str">
        <f t="shared" si="18"/>
        <v/>
      </c>
      <c r="W32" s="284" t="str">
        <f t="shared" si="19"/>
        <v/>
      </c>
      <c r="X32" s="284" t="str">
        <f t="shared" si="20"/>
        <v/>
      </c>
      <c r="Y32" s="284"/>
      <c r="Z32" s="285" t="str">
        <f t="shared" si="21"/>
        <v/>
      </c>
      <c r="AA32" s="285" t="str">
        <f t="shared" si="22"/>
        <v/>
      </c>
      <c r="AB32" s="285" t="str">
        <f t="shared" si="23"/>
        <v>obs_lak.csv</v>
      </c>
      <c r="AC32" s="285" t="str">
        <f t="shared" si="24"/>
        <v/>
      </c>
      <c r="AD32" s="285" t="str">
        <f t="shared" si="25"/>
        <v/>
      </c>
      <c r="AE32" s="285" t="str">
        <f t="shared" si="26"/>
        <v/>
      </c>
      <c r="AF32" s="285" t="str">
        <f t="shared" si="27"/>
        <v/>
      </c>
      <c r="AG32" s="285"/>
      <c r="AH32" s="284">
        <f>IF($BE32="","",IF(ISNUMBER(MATCH($BE32,AP$5:AP$29999,0)),MAX(AH$4:AH31)+1,0))</f>
        <v>15</v>
      </c>
      <c r="AI32" s="284">
        <f>IF($BE32="","",IF(ISNUMBER(MATCH($BE32,AQ$5:AQ$29999,0)),MAX(AI$4:AI31)+1,0))</f>
        <v>15</v>
      </c>
      <c r="AJ32" s="284">
        <f>IF($BE32="","",IF(ISNUMBER(MATCH($BE32,AR$5:AR$29999,0)),MAX(AJ$4:AJ31)+1,0))</f>
        <v>23</v>
      </c>
      <c r="AK32" s="284">
        <f>IF($BE32="","",IF(ISNUMBER(MATCH($BE32,AS$5:AS$29999,0)),MAX(AK$4:AK31)+1,0))</f>
        <v>16</v>
      </c>
      <c r="AL32" s="284">
        <f>IF($BE32="","",IF(ISNUMBER(MATCH($BE32,AT$5:AT$29999,0)),MAX(AL$4:AL31)+1,0))</f>
        <v>18</v>
      </c>
      <c r="AM32" s="284">
        <f>IF($BE32="","",IF(ISNUMBER(MATCH($BE32,AU$5:AU$29999,0)),MAX(AM$4:AM31)+1,0))</f>
        <v>0</v>
      </c>
      <c r="AN32" s="284">
        <f>IF($BE32="","",IF(ISNUMBER(MATCH($BE32,AV$5:AV$29999,0)),MAX(AN$4:AN31)+1,0))</f>
        <v>0</v>
      </c>
      <c r="AO32" s="291"/>
      <c r="AP32" s="299"/>
      <c r="AQ32" s="299"/>
      <c r="AR32" s="299" t="s">
        <v>807</v>
      </c>
      <c r="AS32" s="299"/>
      <c r="AT32" s="299"/>
      <c r="AU32" s="299"/>
      <c r="AV32" s="301" t="s">
        <v>821</v>
      </c>
      <c r="AW32" s="323" t="s">
        <v>783</v>
      </c>
      <c r="AX32" s="302" t="s">
        <v>821</v>
      </c>
      <c r="AY32" s="324" t="s">
        <v>774</v>
      </c>
      <c r="AZ32" s="324" t="s">
        <v>774</v>
      </c>
      <c r="BA32" s="321" t="s">
        <v>821</v>
      </c>
      <c r="BB32" s="7">
        <f>IF(ISTEXT(AW32),IF(ISNUMBER(MATCH(AW32,$AY$5:$AY$100,0)),0,MAX(BB$4:BB31)+1),"")</f>
        <v>0</v>
      </c>
      <c r="BC32" s="9">
        <f t="shared" si="28"/>
        <v>21</v>
      </c>
      <c r="BD32" s="9" t="str">
        <f t="shared" si="31"/>
        <v>.sto</v>
      </c>
      <c r="BE32" s="302" t="str">
        <f t="shared" si="29"/>
        <v>.sto</v>
      </c>
      <c r="BF32" s="9"/>
      <c r="BG32" s="303" t="str">
        <f t="shared" si="32"/>
        <v>.sto</v>
      </c>
      <c r="BH32" s="303" t="str">
        <f t="shared" si="33"/>
        <v>.sto</v>
      </c>
      <c r="BI32" s="303" t="str">
        <f t="shared" si="34"/>
        <v>.sto</v>
      </c>
      <c r="BJ32" s="303" t="str">
        <f t="shared" si="35"/>
        <v>.sto</v>
      </c>
      <c r="BK32" s="303" t="str">
        <f t="shared" si="36"/>
        <v>.sto</v>
      </c>
      <c r="BL32" s="303" t="str">
        <f t="shared" si="37"/>
        <v/>
      </c>
      <c r="BM32" s="303" t="str">
        <f t="shared" si="5"/>
        <v/>
      </c>
      <c r="BN32" s="82"/>
      <c r="BO32" s="82"/>
      <c r="BP32" s="82"/>
      <c r="BQ32" s="82"/>
      <c r="BR32" s="82"/>
      <c r="BS32" s="82"/>
      <c r="BT32" s="82"/>
      <c r="BU32" s="82"/>
      <c r="BV32" s="82"/>
      <c r="BW32" s="82"/>
      <c r="BX32" s="82"/>
      <c r="BY32" s="82"/>
      <c r="BZ32" s="82"/>
    </row>
    <row r="33" spans="1:78" ht="12" customHeight="1" x14ac:dyDescent="0.25">
      <c r="A33" s="58"/>
      <c r="B33" s="230" t="str">
        <f t="shared" si="6"/>
        <v/>
      </c>
      <c r="C33" s="276" t="str">
        <f>IF(ISNUMBER(B33),MAX(C$4:C32)+1,"")</f>
        <v/>
      </c>
      <c r="D33" s="276">
        <f>IF(IF(ISNUMBER(B33),"",MAX(D$4:D32)+1)&lt;=D$3,IF(ISNUMBER(B33),"",MAX(D$4:D32)+1),"")</f>
        <v>9</v>
      </c>
      <c r="E33" s="277" t="str">
        <f t="shared" si="7"/>
        <v/>
      </c>
      <c r="F33" s="230" t="str">
        <f t="shared" si="8"/>
        <v/>
      </c>
      <c r="G33" s="233" t="str">
        <f t="shared" si="9"/>
        <v>obs_uzf.csv</v>
      </c>
      <c r="H33" s="276">
        <f>IF(O33="","",IF(ISNUMBER(MATCH(O33,$G$5:$G$1000,0)),"",IF(D33=1,C$3,0)+MAX(H$4:H32)+1))</f>
        <v>31</v>
      </c>
      <c r="I33" s="276">
        <f>IF(O33="","",IF(ISNUMBER(MATCH(O33,$G$5:$G$1000,0)),"",IF(D33=1,B$4,0)+MAX(I$4:I32)+1))</f>
        <v>45</v>
      </c>
      <c r="J33" s="233" t="str">
        <f t="shared" si="10"/>
        <v/>
      </c>
      <c r="K33" s="233">
        <f t="shared" si="11"/>
        <v>1</v>
      </c>
      <c r="L33" s="58"/>
      <c r="M33" s="282">
        <f t="shared" si="12"/>
        <v>29</v>
      </c>
      <c r="N33" s="318" t="s">
        <v>808</v>
      </c>
      <c r="O33" s="318" t="s">
        <v>775</v>
      </c>
      <c r="P33" s="322" t="str">
        <f t="shared" si="13"/>
        <v>obs_uzf.csv</v>
      </c>
      <c r="Q33" s="291" t="s">
        <v>821</v>
      </c>
      <c r="R33" s="284" t="str">
        <f t="shared" si="14"/>
        <v/>
      </c>
      <c r="S33" s="284" t="str">
        <f t="shared" si="15"/>
        <v/>
      </c>
      <c r="T33" s="284">
        <f t="shared" si="16"/>
        <v>29</v>
      </c>
      <c r="U33" s="284" t="str">
        <f t="shared" si="17"/>
        <v/>
      </c>
      <c r="V33" s="284" t="str">
        <f t="shared" si="18"/>
        <v/>
      </c>
      <c r="W33" s="284" t="str">
        <f t="shared" si="19"/>
        <v/>
      </c>
      <c r="X33" s="284" t="str">
        <f t="shared" si="20"/>
        <v/>
      </c>
      <c r="Y33" s="284"/>
      <c r="Z33" s="285" t="str">
        <f t="shared" si="21"/>
        <v/>
      </c>
      <c r="AA33" s="285" t="str">
        <f t="shared" si="22"/>
        <v/>
      </c>
      <c r="AB33" s="285" t="str">
        <f t="shared" si="23"/>
        <v>obs_uzf.csv</v>
      </c>
      <c r="AC33" s="285" t="str">
        <f t="shared" si="24"/>
        <v/>
      </c>
      <c r="AD33" s="285" t="str">
        <f t="shared" si="25"/>
        <v/>
      </c>
      <c r="AE33" s="285" t="str">
        <f t="shared" si="26"/>
        <v/>
      </c>
      <c r="AF33" s="285" t="str">
        <f t="shared" si="27"/>
        <v/>
      </c>
      <c r="AG33" s="285"/>
      <c r="AH33" s="284">
        <f>IF($BE33="","",IF(ISNUMBER(MATCH($BE33,AP$5:AP$29999,0)),MAX(AH$4:AH32)+1,0))</f>
        <v>16</v>
      </c>
      <c r="AI33" s="284">
        <f>IF($BE33="","",IF(ISNUMBER(MATCH($BE33,AQ$5:AQ$29999,0)),MAX(AI$4:AI32)+1,0))</f>
        <v>0</v>
      </c>
      <c r="AJ33" s="284">
        <f>IF($BE33="","",IF(ISNUMBER(MATCH($BE33,AR$5:AR$29999,0)),MAX(AJ$4:AJ32)+1,0))</f>
        <v>0</v>
      </c>
      <c r="AK33" s="284">
        <f>IF($BE33="","",IF(ISNUMBER(MATCH($BE33,AS$5:AS$29999,0)),MAX(AK$4:AK32)+1,0))</f>
        <v>17</v>
      </c>
      <c r="AL33" s="284">
        <f>IF($BE33="","",IF(ISNUMBER(MATCH($BE33,AT$5:AT$29999,0)),MAX(AL$4:AL32)+1,0))</f>
        <v>19</v>
      </c>
      <c r="AM33" s="284">
        <f>IF($BE33="","",IF(ISNUMBER(MATCH($BE33,AU$5:AU$29999,0)),MAX(AM$4:AM32)+1,0))</f>
        <v>0</v>
      </c>
      <c r="AN33" s="284">
        <f>IF($BE33="","",IF(ISNUMBER(MATCH($BE33,AV$5:AV$29999,0)),MAX(AN$4:AN32)+1,0))</f>
        <v>0</v>
      </c>
      <c r="AO33" s="291"/>
      <c r="AP33" s="299"/>
      <c r="AQ33" s="299"/>
      <c r="AR33" s="299" t="s">
        <v>808</v>
      </c>
      <c r="AS33" s="299"/>
      <c r="AT33" s="299"/>
      <c r="AU33" s="299"/>
      <c r="AV33" s="301" t="s">
        <v>821</v>
      </c>
      <c r="AW33" s="323" t="s">
        <v>775</v>
      </c>
      <c r="AX33" s="302" t="s">
        <v>821</v>
      </c>
      <c r="AY33" s="324" t="s">
        <v>794</v>
      </c>
      <c r="AZ33" s="324" t="s">
        <v>794</v>
      </c>
      <c r="BA33" s="321" t="s">
        <v>821</v>
      </c>
      <c r="BB33" s="7">
        <f>IF(ISTEXT(AW33),IF(ISNUMBER(MATCH(AW33,$AY$5:$AY$100,0)),0,MAX(BB$4:BB32)+1),"")</f>
        <v>0</v>
      </c>
      <c r="BC33" s="9">
        <f t="shared" si="28"/>
        <v>5</v>
      </c>
      <c r="BD33" s="9" t="str">
        <f t="shared" si="31"/>
        <v>.evta</v>
      </c>
      <c r="BE33" s="302" t="str">
        <f t="shared" si="29"/>
        <v>.evta</v>
      </c>
      <c r="BF33" s="9"/>
      <c r="BG33" s="303" t="str">
        <f t="shared" si="32"/>
        <v>.evta</v>
      </c>
      <c r="BH33" s="303" t="str">
        <f t="shared" si="33"/>
        <v/>
      </c>
      <c r="BI33" s="303" t="str">
        <f t="shared" si="34"/>
        <v/>
      </c>
      <c r="BJ33" s="303" t="str">
        <f t="shared" si="35"/>
        <v>.evta</v>
      </c>
      <c r="BK33" s="303" t="str">
        <f t="shared" si="36"/>
        <v>.evta</v>
      </c>
      <c r="BL33" s="303" t="str">
        <f t="shared" si="37"/>
        <v/>
      </c>
      <c r="BM33" s="303" t="str">
        <f t="shared" si="5"/>
        <v/>
      </c>
      <c r="BN33" s="82"/>
      <c r="BO33" s="82"/>
      <c r="BP33" s="82"/>
      <c r="BQ33" s="82"/>
      <c r="BR33" s="82"/>
      <c r="BS33" s="82"/>
      <c r="BT33" s="82"/>
      <c r="BU33" s="82"/>
      <c r="BV33" s="82"/>
      <c r="BW33" s="82"/>
      <c r="BX33" s="82"/>
      <c r="BY33" s="82"/>
      <c r="BZ33" s="82"/>
    </row>
    <row r="34" spans="1:78" ht="12" customHeight="1" x14ac:dyDescent="0.25">
      <c r="A34" s="58"/>
      <c r="B34" s="230">
        <f t="shared" si="6"/>
        <v>18</v>
      </c>
      <c r="C34" s="276">
        <f>IF(ISNUMBER(B34),MAX(C$4:C33)+1,"")</f>
        <v>21</v>
      </c>
      <c r="D34" s="276" t="str">
        <f>IF(IF(ISNUMBER(B34),"",MAX(D$4:D33)+1)&lt;=D$3,IF(ISNUMBER(B34),"",MAX(D$4:D33)+1),"")</f>
        <v/>
      </c>
      <c r="E34" s="277" t="str">
        <f t="shared" si="7"/>
        <v/>
      </c>
      <c r="F34" s="230" t="str">
        <f t="shared" si="8"/>
        <v/>
      </c>
      <c r="G34" s="233" t="str">
        <f t="shared" si="9"/>
        <v>obs_uzf_column.csv</v>
      </c>
      <c r="H34" s="276" t="str">
        <f>IF(O34="","",IF(ISNUMBER(MATCH(O34,$G$5:$G$1000,0)),"",IF(D34=1,C$3,0)+MAX(H$4:H33)+1))</f>
        <v/>
      </c>
      <c r="I34" s="276" t="str">
        <f>IF(O34="","",IF(ISNUMBER(MATCH(O34,$G$5:$G$1000,0)),"",IF(D34=1,B$4,0)+MAX(I$4:I33)+1))</f>
        <v/>
      </c>
      <c r="J34" s="233" t="str">
        <f t="shared" si="10"/>
        <v/>
      </c>
      <c r="K34" s="233">
        <f t="shared" si="11"/>
        <v>1</v>
      </c>
      <c r="L34" s="58"/>
      <c r="M34" s="282">
        <f t="shared" si="12"/>
        <v>30</v>
      </c>
      <c r="N34" s="318" t="s">
        <v>809</v>
      </c>
      <c r="O34" s="318" t="s">
        <v>773</v>
      </c>
      <c r="P34" s="322" t="str">
        <f t="shared" si="13"/>
        <v>obs_uzf_column.csv</v>
      </c>
      <c r="Q34" s="291" t="s">
        <v>821</v>
      </c>
      <c r="R34" s="284" t="str">
        <f t="shared" si="14"/>
        <v/>
      </c>
      <c r="S34" s="284" t="str">
        <f t="shared" si="15"/>
        <v/>
      </c>
      <c r="T34" s="284">
        <f t="shared" si="16"/>
        <v>30</v>
      </c>
      <c r="U34" s="284" t="str">
        <f t="shared" si="17"/>
        <v/>
      </c>
      <c r="V34" s="284" t="str">
        <f t="shared" si="18"/>
        <v/>
      </c>
      <c r="W34" s="284" t="str">
        <f t="shared" si="19"/>
        <v/>
      </c>
      <c r="X34" s="284" t="str">
        <f t="shared" si="20"/>
        <v/>
      </c>
      <c r="Y34" s="284"/>
      <c r="Z34" s="285" t="str">
        <f t="shared" si="21"/>
        <v/>
      </c>
      <c r="AA34" s="285" t="str">
        <f t="shared" si="22"/>
        <v/>
      </c>
      <c r="AB34" s="285" t="str">
        <f t="shared" si="23"/>
        <v>obs_uzf_column.csv</v>
      </c>
      <c r="AC34" s="285" t="str">
        <f t="shared" si="24"/>
        <v/>
      </c>
      <c r="AD34" s="285" t="str">
        <f t="shared" si="25"/>
        <v/>
      </c>
      <c r="AE34" s="285" t="str">
        <f t="shared" si="26"/>
        <v/>
      </c>
      <c r="AF34" s="285" t="str">
        <f t="shared" si="27"/>
        <v/>
      </c>
      <c r="AG34" s="285"/>
      <c r="AH34" s="284">
        <f>IF($BE34="","",IF(ISNUMBER(MATCH($BE34,AP$5:AP$29999,0)),MAX(AH$4:AH33)+1,0))</f>
        <v>0</v>
      </c>
      <c r="AI34" s="284">
        <f>IF($BE34="","",IF(ISNUMBER(MATCH($BE34,AQ$5:AQ$29999,0)),MAX(AI$4:AI33)+1,0))</f>
        <v>0</v>
      </c>
      <c r="AJ34" s="284">
        <f>IF($BE34="","",IF(ISNUMBER(MATCH($BE34,AR$5:AR$29999,0)),MAX(AJ$4:AJ33)+1,0))</f>
        <v>0</v>
      </c>
      <c r="AK34" s="284">
        <f>IF($BE34="","",IF(ISNUMBER(MATCH($BE34,AS$5:AS$29999,0)),MAX(AK$4:AK33)+1,0))</f>
        <v>18</v>
      </c>
      <c r="AL34" s="284">
        <f>IF($BE34="","",IF(ISNUMBER(MATCH($BE34,AT$5:AT$29999,0)),MAX(AL$4:AL33)+1,0))</f>
        <v>20</v>
      </c>
      <c r="AM34" s="284">
        <f>IF($BE34="","",IF(ISNUMBER(MATCH($BE34,AU$5:AU$29999,0)),MAX(AM$4:AM33)+1,0))</f>
        <v>0</v>
      </c>
      <c r="AN34" s="284">
        <f>IF($BE34="","",IF(ISNUMBER(MATCH($BE34,AV$5:AV$29999,0)),MAX(AN$4:AN33)+1,0))</f>
        <v>0</v>
      </c>
      <c r="AO34" s="291"/>
      <c r="AP34" s="299"/>
      <c r="AQ34" s="299"/>
      <c r="AR34" s="299" t="s">
        <v>809</v>
      </c>
      <c r="AS34" s="299"/>
      <c r="AT34" s="299"/>
      <c r="AU34" s="299"/>
      <c r="AV34" s="301" t="s">
        <v>821</v>
      </c>
      <c r="AW34" s="323" t="s">
        <v>773</v>
      </c>
      <c r="AX34" s="302" t="s">
        <v>821</v>
      </c>
      <c r="AY34" s="324" t="s">
        <v>793</v>
      </c>
      <c r="AZ34" s="324" t="s">
        <v>793</v>
      </c>
      <c r="BA34" s="321" t="s">
        <v>821</v>
      </c>
      <c r="BB34" s="7">
        <f>IF(ISTEXT(AW34),IF(ISNUMBER(MATCH(AW34,$AY$5:$AY$100,0)),0,MAX(BB$4:BB33)+1),"")</f>
        <v>0</v>
      </c>
      <c r="BC34" s="9">
        <f t="shared" si="28"/>
        <v>6</v>
      </c>
      <c r="BD34" s="9" t="str">
        <f t="shared" si="31"/>
        <v>.gwf.obs</v>
      </c>
      <c r="BE34" s="302" t="str">
        <f t="shared" si="29"/>
        <v>.gwf.obs</v>
      </c>
      <c r="BF34" s="9"/>
      <c r="BG34" s="303" t="str">
        <f t="shared" si="32"/>
        <v/>
      </c>
      <c r="BH34" s="303" t="str">
        <f t="shared" si="33"/>
        <v/>
      </c>
      <c r="BI34" s="303" t="str">
        <f t="shared" si="34"/>
        <v/>
      </c>
      <c r="BJ34" s="303" t="str">
        <f t="shared" si="35"/>
        <v>.gwf.obs</v>
      </c>
      <c r="BK34" s="303" t="str">
        <f t="shared" si="36"/>
        <v>.gwf.obs</v>
      </c>
      <c r="BL34" s="303" t="str">
        <f t="shared" si="37"/>
        <v/>
      </c>
      <c r="BM34" s="303" t="str">
        <f t="shared" si="5"/>
        <v/>
      </c>
      <c r="BN34" s="82"/>
      <c r="BO34" s="82"/>
      <c r="BP34" s="82"/>
      <c r="BQ34" s="82"/>
      <c r="BR34" s="82"/>
      <c r="BS34" s="82"/>
      <c r="BT34" s="82"/>
      <c r="BU34" s="82"/>
      <c r="BV34" s="82"/>
      <c r="BW34" s="82"/>
      <c r="BX34" s="82"/>
      <c r="BY34" s="82"/>
      <c r="BZ34" s="82"/>
    </row>
    <row r="35" spans="1:78" ht="12" customHeight="1" x14ac:dyDescent="0.25">
      <c r="A35" s="58"/>
      <c r="B35" s="230">
        <f t="shared" si="6"/>
        <v>19</v>
      </c>
      <c r="C35" s="276">
        <f>IF(ISNUMBER(B35),MAX(C$4:C34)+1,"")</f>
        <v>22</v>
      </c>
      <c r="D35" s="276" t="str">
        <f>IF(IF(ISNUMBER(B35),"",MAX(D$4:D34)+1)&lt;=D$3,IF(ISNUMBER(B35),"",MAX(D$4:D34)+1),"")</f>
        <v/>
      </c>
      <c r="E35" s="277" t="str">
        <f t="shared" si="7"/>
        <v/>
      </c>
      <c r="F35" s="230" t="str">
        <f t="shared" si="8"/>
        <v/>
      </c>
      <c r="G35" s="233" t="str">
        <f t="shared" si="9"/>
        <v>sfr.allreaches.csv</v>
      </c>
      <c r="H35" s="276" t="str">
        <f>IF(O35="","",IF(ISNUMBER(MATCH(O35,$G$5:$G$1000,0)),"",IF(D35=1,C$3,0)+MAX(H$4:H34)+1))</f>
        <v/>
      </c>
      <c r="I35" s="276" t="str">
        <f>IF(O35="","",IF(ISNUMBER(MATCH(O35,$G$5:$G$1000,0)),"",IF(D35=1,B$4,0)+MAX(I$4:I34)+1))</f>
        <v/>
      </c>
      <c r="J35" s="233" t="str">
        <f t="shared" si="10"/>
        <v/>
      </c>
      <c r="K35" s="233">
        <f t="shared" si="11"/>
        <v>1</v>
      </c>
      <c r="L35" s="58"/>
      <c r="M35" s="282">
        <f t="shared" si="12"/>
        <v>31</v>
      </c>
      <c r="N35" s="318" t="s">
        <v>810</v>
      </c>
      <c r="O35" s="318" t="s">
        <v>772</v>
      </c>
      <c r="P35" s="322" t="str">
        <f t="shared" si="13"/>
        <v>sfr.allreaches.csv</v>
      </c>
      <c r="Q35" s="291" t="s">
        <v>821</v>
      </c>
      <c r="R35" s="284" t="str">
        <f t="shared" si="14"/>
        <v/>
      </c>
      <c r="S35" s="284" t="str">
        <f t="shared" si="15"/>
        <v/>
      </c>
      <c r="T35" s="284">
        <f t="shared" si="16"/>
        <v>31</v>
      </c>
      <c r="U35" s="284" t="str">
        <f t="shared" si="17"/>
        <v/>
      </c>
      <c r="V35" s="284" t="str">
        <f t="shared" si="18"/>
        <v/>
      </c>
      <c r="W35" s="284" t="str">
        <f t="shared" si="19"/>
        <v/>
      </c>
      <c r="X35" s="284" t="str">
        <f t="shared" si="20"/>
        <v/>
      </c>
      <c r="Y35" s="284"/>
      <c r="Z35" s="285" t="str">
        <f t="shared" si="21"/>
        <v/>
      </c>
      <c r="AA35" s="285" t="str">
        <f t="shared" si="22"/>
        <v/>
      </c>
      <c r="AB35" s="285" t="str">
        <f t="shared" si="23"/>
        <v>sfr.allreaches.csv</v>
      </c>
      <c r="AC35" s="285" t="str">
        <f t="shared" si="24"/>
        <v/>
      </c>
      <c r="AD35" s="285" t="str">
        <f t="shared" si="25"/>
        <v/>
      </c>
      <c r="AE35" s="285" t="str">
        <f t="shared" si="26"/>
        <v/>
      </c>
      <c r="AF35" s="285" t="str">
        <f t="shared" si="27"/>
        <v/>
      </c>
      <c r="AG35" s="285"/>
      <c r="AH35" s="284">
        <f>IF($BE35="","",IF(ISNUMBER(MATCH($BE35,AP$5:AP$29999,0)),MAX(AH$4:AH34)+1,0))</f>
        <v>0</v>
      </c>
      <c r="AI35" s="284">
        <f>IF($BE35="","",IF(ISNUMBER(MATCH($BE35,AQ$5:AQ$29999,0)),MAX(AI$4:AI34)+1,0))</f>
        <v>0</v>
      </c>
      <c r="AJ35" s="284">
        <f>IF($BE35="","",IF(ISNUMBER(MATCH($BE35,AR$5:AR$29999,0)),MAX(AJ$4:AJ34)+1,0))</f>
        <v>0</v>
      </c>
      <c r="AK35" s="284">
        <f>IF($BE35="","",IF(ISNUMBER(MATCH($BE35,AS$5:AS$29999,0)),MAX(AK$4:AK34)+1,0))</f>
        <v>19</v>
      </c>
      <c r="AL35" s="284">
        <f>IF($BE35="","",IF(ISNUMBER(MATCH($BE35,AT$5:AT$29999,0)),MAX(AL$4:AL34)+1,0))</f>
        <v>21</v>
      </c>
      <c r="AM35" s="284">
        <f>IF($BE35="","",IF(ISNUMBER(MATCH($BE35,AU$5:AU$29999,0)),MAX(AM$4:AM34)+1,0))</f>
        <v>0</v>
      </c>
      <c r="AN35" s="284">
        <f>IF($BE35="","",IF(ISNUMBER(MATCH($BE35,AV$5:AV$29999,0)),MAX(AN$4:AN34)+1,0))</f>
        <v>0</v>
      </c>
      <c r="AO35" s="291"/>
      <c r="AP35" s="299"/>
      <c r="AQ35" s="299"/>
      <c r="AR35" s="299" t="s">
        <v>810</v>
      </c>
      <c r="AS35" s="299"/>
      <c r="AT35" s="299"/>
      <c r="AU35" s="299"/>
      <c r="AV35" s="301" t="s">
        <v>821</v>
      </c>
      <c r="AW35" s="323" t="s">
        <v>772</v>
      </c>
      <c r="AX35" s="302" t="s">
        <v>821</v>
      </c>
      <c r="AY35" s="324" t="s">
        <v>792</v>
      </c>
      <c r="AZ35" s="324" t="s">
        <v>792</v>
      </c>
      <c r="BA35" s="321" t="s">
        <v>821</v>
      </c>
      <c r="BB35" s="7">
        <f>IF(ISTEXT(AW35),IF(ISNUMBER(MATCH(AW35,$AY$5:$AY$100,0)),0,MAX(BB$4:BB34)+1),"")</f>
        <v>0</v>
      </c>
      <c r="BC35" s="9">
        <f t="shared" si="28"/>
        <v>7</v>
      </c>
      <c r="BD35" s="9" t="str">
        <f t="shared" si="31"/>
        <v>.gwf.obs.csv</v>
      </c>
      <c r="BE35" s="302" t="str">
        <f t="shared" si="29"/>
        <v>.gwf.obs.csv</v>
      </c>
      <c r="BF35" s="9"/>
      <c r="BG35" s="303" t="str">
        <f t="shared" si="32"/>
        <v/>
      </c>
      <c r="BH35" s="303" t="str">
        <f t="shared" si="33"/>
        <v/>
      </c>
      <c r="BI35" s="303" t="str">
        <f t="shared" si="34"/>
        <v/>
      </c>
      <c r="BJ35" s="303" t="str">
        <f t="shared" si="35"/>
        <v>.gwf.obs.csv</v>
      </c>
      <c r="BK35" s="303" t="str">
        <f t="shared" si="36"/>
        <v>.gwf.obs.csv</v>
      </c>
      <c r="BL35" s="303" t="str">
        <f t="shared" si="37"/>
        <v/>
      </c>
      <c r="BM35" s="303" t="str">
        <f t="shared" si="5"/>
        <v/>
      </c>
      <c r="BN35" s="82"/>
      <c r="BO35" s="82"/>
      <c r="BP35" s="82"/>
      <c r="BQ35" s="82"/>
      <c r="BR35" s="82"/>
      <c r="BS35" s="82"/>
      <c r="BT35" s="82"/>
      <c r="BU35" s="82"/>
      <c r="BV35" s="82"/>
      <c r="BW35" s="82"/>
      <c r="BX35" s="82"/>
      <c r="BY35" s="82"/>
      <c r="BZ35" s="82"/>
    </row>
    <row r="36" spans="1:78" ht="12" customHeight="1" x14ac:dyDescent="0.25">
      <c r="A36" s="58"/>
      <c r="B36" s="230" t="str">
        <f t="shared" si="6"/>
        <v/>
      </c>
      <c r="C36" s="276" t="str">
        <f>IF(ISNUMBER(B36),MAX(C$4:C35)+1,"")</f>
        <v/>
      </c>
      <c r="D36" s="276">
        <f>IF(IF(ISNUMBER(B36),"",MAX(D$4:D35)+1)&lt;=D$3,IF(ISNUMBER(B36),"",MAX(D$4:D35)+1),"")</f>
        <v>10</v>
      </c>
      <c r="E36" s="277" t="str">
        <f t="shared" si="7"/>
        <v/>
      </c>
      <c r="F36" s="230" t="str">
        <f t="shared" si="8"/>
        <v/>
      </c>
      <c r="G36" s="233" t="str">
        <f t="shared" si="9"/>
        <v>sfr.reach01.csv</v>
      </c>
      <c r="H36" s="276">
        <f>IF(O36="","",IF(ISNUMBER(MATCH(O36,$G$5:$G$1000,0)),"",IF(D36=1,C$3,0)+MAX(H$4:H35)+1))</f>
        <v>32</v>
      </c>
      <c r="I36" s="276">
        <f>IF(O36="","",IF(ISNUMBER(MATCH(O36,$G$5:$G$1000,0)),"",IF(D36=1,B$4,0)+MAX(I$4:I35)+1))</f>
        <v>46</v>
      </c>
      <c r="J36" s="233" t="str">
        <f t="shared" si="10"/>
        <v/>
      </c>
      <c r="K36" s="233">
        <f t="shared" si="11"/>
        <v>1</v>
      </c>
      <c r="L36" s="58"/>
      <c r="M36" s="282">
        <f t="shared" si="12"/>
        <v>32</v>
      </c>
      <c r="N36" s="318" t="s">
        <v>811</v>
      </c>
      <c r="O36" s="318" t="s">
        <v>771</v>
      </c>
      <c r="P36" s="322" t="str">
        <f t="shared" si="13"/>
        <v>sfr.reach01.csv</v>
      </c>
      <c r="Q36" s="291" t="s">
        <v>821</v>
      </c>
      <c r="R36" s="284" t="str">
        <f t="shared" si="14"/>
        <v/>
      </c>
      <c r="S36" s="284" t="str">
        <f t="shared" si="15"/>
        <v/>
      </c>
      <c r="T36" s="284">
        <f t="shared" si="16"/>
        <v>32</v>
      </c>
      <c r="U36" s="284" t="str">
        <f t="shared" si="17"/>
        <v/>
      </c>
      <c r="V36" s="284" t="str">
        <f t="shared" si="18"/>
        <v/>
      </c>
      <c r="W36" s="284" t="str">
        <f t="shared" si="19"/>
        <v/>
      </c>
      <c r="X36" s="284" t="str">
        <f t="shared" si="20"/>
        <v/>
      </c>
      <c r="Y36" s="284"/>
      <c r="Z36" s="285" t="str">
        <f t="shared" si="21"/>
        <v/>
      </c>
      <c r="AA36" s="285" t="str">
        <f t="shared" si="22"/>
        <v/>
      </c>
      <c r="AB36" s="285" t="str">
        <f t="shared" si="23"/>
        <v>sfr.reach01.csv</v>
      </c>
      <c r="AC36" s="285" t="str">
        <f t="shared" si="24"/>
        <v/>
      </c>
      <c r="AD36" s="285" t="str">
        <f t="shared" si="25"/>
        <v/>
      </c>
      <c r="AE36" s="285" t="str">
        <f t="shared" si="26"/>
        <v/>
      </c>
      <c r="AF36" s="285" t="str">
        <f t="shared" si="27"/>
        <v/>
      </c>
      <c r="AG36" s="285"/>
      <c r="AH36" s="284">
        <f>IF($BE36="","",IF(ISNUMBER(MATCH($BE36,AP$5:AP$29999,0)),MAX(AH$4:AH35)+1,0))</f>
        <v>17</v>
      </c>
      <c r="AI36" s="284">
        <f>IF($BE36="","",IF(ISNUMBER(MATCH($BE36,AQ$5:AQ$29999,0)),MAX(AI$4:AI35)+1,0))</f>
        <v>0</v>
      </c>
      <c r="AJ36" s="284">
        <f>IF($BE36="","",IF(ISNUMBER(MATCH($BE36,AR$5:AR$29999,0)),MAX(AJ$4:AJ35)+1,0))</f>
        <v>24</v>
      </c>
      <c r="AK36" s="284">
        <f>IF($BE36="","",IF(ISNUMBER(MATCH($BE36,AS$5:AS$29999,0)),MAX(AK$4:AK35)+1,0))</f>
        <v>20</v>
      </c>
      <c r="AL36" s="284">
        <f>IF($BE36="","",IF(ISNUMBER(MATCH($BE36,AT$5:AT$29999,0)),MAX(AL$4:AL35)+1,0))</f>
        <v>22</v>
      </c>
      <c r="AM36" s="284">
        <f>IF($BE36="","",IF(ISNUMBER(MATCH($BE36,AU$5:AU$29999,0)),MAX(AM$4:AM35)+1,0))</f>
        <v>0</v>
      </c>
      <c r="AN36" s="284">
        <f>IF($BE36="","",IF(ISNUMBER(MATCH($BE36,AV$5:AV$29999,0)),MAX(AN$4:AN35)+1,0))</f>
        <v>0</v>
      </c>
      <c r="AO36" s="291"/>
      <c r="AP36" s="299"/>
      <c r="AQ36" s="299"/>
      <c r="AR36" s="299" t="s">
        <v>811</v>
      </c>
      <c r="AS36" s="299"/>
      <c r="AT36" s="299"/>
      <c r="AU36" s="299"/>
      <c r="AV36" s="301" t="s">
        <v>821</v>
      </c>
      <c r="AW36" s="323" t="s">
        <v>771</v>
      </c>
      <c r="AX36" s="302" t="s">
        <v>821</v>
      </c>
      <c r="AY36" s="324" t="s">
        <v>798</v>
      </c>
      <c r="AZ36" s="324" t="s">
        <v>798</v>
      </c>
      <c r="BA36" s="321" t="s">
        <v>821</v>
      </c>
      <c r="BB36" s="7">
        <f>IF(ISTEXT(AW36),IF(ISNUMBER(MATCH(AW36,$AY$5:$AY$100,0)),0,MAX(BB$4:BB35)+1),"")</f>
        <v>0</v>
      </c>
      <c r="BC36" s="9">
        <f t="shared" si="28"/>
        <v>1</v>
      </c>
      <c r="BD36" s="9" t="str">
        <f t="shared" si="31"/>
        <v>.cbc</v>
      </c>
      <c r="BE36" s="302" t="str">
        <f t="shared" si="29"/>
        <v>.cbc</v>
      </c>
      <c r="BF36" s="9"/>
      <c r="BG36" s="303" t="str">
        <f t="shared" si="32"/>
        <v>.cbc</v>
      </c>
      <c r="BH36" s="303" t="str">
        <f t="shared" si="33"/>
        <v/>
      </c>
      <c r="BI36" s="303" t="str">
        <f t="shared" si="34"/>
        <v>.cbc</v>
      </c>
      <c r="BJ36" s="303" t="str">
        <f t="shared" si="35"/>
        <v>.cbc</v>
      </c>
      <c r="BK36" s="303" t="str">
        <f t="shared" si="36"/>
        <v>.cbc</v>
      </c>
      <c r="BL36" s="303" t="str">
        <f t="shared" si="37"/>
        <v/>
      </c>
      <c r="BM36" s="303" t="str">
        <f t="shared" ref="BM36:BM67" si="39">IF(ISNUMBER(MATCH($BE36,AF$5:AF$501,0)),INDEX(AF$5:AF$501,MATCH($BE36,AF$5:AF$501,0),1),"")</f>
        <v/>
      </c>
      <c r="BN36" s="82"/>
      <c r="BO36" s="82"/>
      <c r="BP36" s="82"/>
      <c r="BQ36" s="82"/>
      <c r="BR36" s="82"/>
      <c r="BS36" s="82"/>
      <c r="BT36" s="82"/>
      <c r="BU36" s="82"/>
      <c r="BV36" s="82"/>
      <c r="BW36" s="82"/>
      <c r="BX36" s="82"/>
      <c r="BY36" s="82"/>
      <c r="BZ36" s="82"/>
    </row>
    <row r="37" spans="1:78" ht="12" customHeight="1" x14ac:dyDescent="0.25">
      <c r="A37" s="58"/>
      <c r="B37" s="230" t="str">
        <f t="shared" ref="B37:B68" si="40">IF(ISNUMBER(MATCH(O37,$N$5:$N$1000,0)),MATCH(O37,$N$5:$N$1000,0),"")</f>
        <v/>
      </c>
      <c r="C37" s="276" t="str">
        <f>IF(ISNUMBER(B37),MAX(C$4:C36)+1,"")</f>
        <v/>
      </c>
      <c r="D37" s="276">
        <f>IF(IF(ISNUMBER(B37),"",MAX(D$4:D36)+1)&lt;=D$3,IF(ISNUMBER(B37),"",MAX(D$4:D36)+1),"")</f>
        <v>11</v>
      </c>
      <c r="E37" s="277" t="str">
        <f t="shared" ref="E37:E68" si="41">IF(M37&lt;=D$3,MATCH(M37,D$5:D$1000,0),"")</f>
        <v/>
      </c>
      <c r="F37" s="230" t="str">
        <f t="shared" ref="F37:F68" si="42">IF(ISNUMBER(E37),INDEX($N$5:$N$1000,E37,1),"")</f>
        <v/>
      </c>
      <c r="G37" s="233" t="str">
        <f t="shared" ref="G37:G68" si="43">IF(ISNUMBER(C37),N37,IF(ISTEXT(N37),INDEX($F$5:$F$1000,MATCH(M37,$E$5:$E$1000,0),1),""))</f>
        <v>sfr.reach24.csv</v>
      </c>
      <c r="H37" s="276" t="str">
        <f>IF(O37="","",IF(ISNUMBER(MATCH(O37,$G$5:$G$1000,0)),"",IF(D37=1,C$3,0)+MAX(H$4:H36)+1))</f>
        <v/>
      </c>
      <c r="I37" s="276" t="str">
        <f>IF(O37="","",IF(ISNUMBER(MATCH(O37,$G$5:$G$1000,0)),"",IF(D37=1,B$4,0)+MAX(I$4:I36)+1))</f>
        <v/>
      </c>
      <c r="J37" s="233" t="str">
        <f t="shared" ref="J37:J68" si="44">IF(ISNUMBER(MATCH(M37,$I$5:$I$1000,0)),INDEX($O$5:$O$1000,MATCH(M37,$I$5:$I$1000,0),1),"")</f>
        <v/>
      </c>
      <c r="K37" s="233">
        <f t="shared" si="11"/>
        <v>1</v>
      </c>
      <c r="L37" s="58"/>
      <c r="M37" s="282">
        <f t="shared" si="12"/>
        <v>33</v>
      </c>
      <c r="N37" s="318" t="s">
        <v>812</v>
      </c>
      <c r="O37" s="318"/>
      <c r="P37" s="322" t="str">
        <f t="shared" ref="P37:P68" si="45">IF(M37&lt;=$B$4,IF(ISTEXT(G37),G37,""),IF(ISTEXT(J37),J37,""))</f>
        <v>sfr.reach24.csv</v>
      </c>
      <c r="Q37" s="291" t="s">
        <v>821</v>
      </c>
      <c r="R37" s="284" t="str">
        <f t="shared" ref="R37:R68" si="46">IF(ROW()-ROW(R$4)&lt;=AH$3,ROW()-ROW(R$4),"")</f>
        <v/>
      </c>
      <c r="S37" s="284" t="str">
        <f t="shared" ref="S37:S68" si="47">IF(ROW()-ROW(S$4)&lt;=AI$3,ROW()-ROW(S$4),"")</f>
        <v/>
      </c>
      <c r="T37" s="284">
        <f t="shared" ref="T37:T68" si="48">IF(ROW()-ROW(T$4)&lt;=AJ$3,ROW()-ROW(T$4),"")</f>
        <v>33</v>
      </c>
      <c r="U37" s="284" t="str">
        <f t="shared" ref="U37:U68" si="49">IF(ROW()-ROW(U$4)&lt;=AK$3,ROW()-ROW(U$4),"")</f>
        <v/>
      </c>
      <c r="V37" s="284" t="str">
        <f t="shared" ref="V37:V68" si="50">IF(ROW()-ROW(V$4)&lt;=AL$3,ROW()-ROW(V$4),"")</f>
        <v/>
      </c>
      <c r="W37" s="284" t="str">
        <f t="shared" ref="W37:W68" si="51">IF(ROW()-ROW(W$4)&lt;=AM$3,ROW()-ROW(W$4),"")</f>
        <v/>
      </c>
      <c r="X37" s="284" t="str">
        <f t="shared" ref="X37:X68" si="52">IF(ROW()-ROW(X$4)&lt;=AN$3,ROW()-ROW(X$4),"")</f>
        <v/>
      </c>
      <c r="Y37" s="284"/>
      <c r="Z37" s="285" t="str">
        <f t="shared" ref="Z37:Z68" si="53">IF(ISNUMBER(R37),INDEX($BE$5:$BE$2999,MATCH(R37,AH$5:AH$2999,0),1),"")</f>
        <v/>
      </c>
      <c r="AA37" s="285" t="str">
        <f t="shared" ref="AA37:AA68" si="54">IF(ISNUMBER(S37),INDEX($BE$5:$BE$2999,MATCH(S37,AI$5:AI$2999,0),1),"")</f>
        <v/>
      </c>
      <c r="AB37" s="285" t="str">
        <f t="shared" ref="AB37:AB68" si="55">IF(ISNUMBER(T37),INDEX($BE$5:$BE$2999,MATCH(T37,AJ$5:AJ$2999,0),1),"")</f>
        <v>sfr.reach24.csv</v>
      </c>
      <c r="AC37" s="285" t="str">
        <f t="shared" ref="AC37:AC68" si="56">IF(ISNUMBER(U37),INDEX($BE$5:$BE$2999,MATCH(U37,AK$5:AK$2999,0),1),"")</f>
        <v/>
      </c>
      <c r="AD37" s="285" t="str">
        <f t="shared" ref="AD37:AD68" si="57">IF(ISNUMBER(V37),INDEX($BE$5:$BE$2999,MATCH(V37,AL$5:AL$2999,0),1),"")</f>
        <v/>
      </c>
      <c r="AE37" s="285" t="str">
        <f t="shared" ref="AE37:AE68" si="58">IF(ISNUMBER(W37),INDEX($BE$5:$BE$2999,MATCH(W37,AM$5:AM$2999,0),1),"")</f>
        <v/>
      </c>
      <c r="AF37" s="285" t="str">
        <f t="shared" ref="AF37:AF68" si="59">IF(ISNUMBER(X37),INDEX($BE$5:$BE$2999,MATCH(X37,AN$5:AN$2999,0),1),"")</f>
        <v/>
      </c>
      <c r="AG37" s="285"/>
      <c r="AH37" s="284">
        <f>IF($BE37="","",IF(ISNUMBER(MATCH($BE37,AP$5:AP$29999,0)),MAX(AH$4:AH36)+1,0))</f>
        <v>18</v>
      </c>
      <c r="AI37" s="284">
        <f>IF($BE37="","",IF(ISNUMBER(MATCH($BE37,AQ$5:AQ$29999,0)),MAX(AI$4:AI36)+1,0))</f>
        <v>0</v>
      </c>
      <c r="AJ37" s="284">
        <f>IF($BE37="","",IF(ISNUMBER(MATCH($BE37,AR$5:AR$29999,0)),MAX(AJ$4:AJ36)+1,0))</f>
        <v>0</v>
      </c>
      <c r="AK37" s="284">
        <f>IF($BE37="","",IF(ISNUMBER(MATCH($BE37,AS$5:AS$29999,0)),MAX(AK$4:AK36)+1,0))</f>
        <v>21</v>
      </c>
      <c r="AL37" s="284">
        <f>IF($BE37="","",IF(ISNUMBER(MATCH($BE37,AT$5:AT$29999,0)),MAX(AL$4:AL36)+1,0))</f>
        <v>23</v>
      </c>
      <c r="AM37" s="284">
        <f>IF($BE37="","",IF(ISNUMBER(MATCH($BE37,AU$5:AU$29999,0)),MAX(AM$4:AM36)+1,0))</f>
        <v>22</v>
      </c>
      <c r="AN37" s="284">
        <f>IF($BE37="","",IF(ISNUMBER(MATCH($BE37,AV$5:AV$29999,0)),MAX(AN$4:AN36)+1,0))</f>
        <v>0</v>
      </c>
      <c r="AO37" s="291"/>
      <c r="AP37" s="299"/>
      <c r="AQ37" s="299"/>
      <c r="AR37" s="299" t="s">
        <v>812</v>
      </c>
      <c r="AS37" s="299"/>
      <c r="AT37" s="299"/>
      <c r="AU37" s="299"/>
      <c r="AV37" s="301" t="s">
        <v>821</v>
      </c>
      <c r="AW37" s="323" t="s">
        <v>802</v>
      </c>
      <c r="AX37" s="302" t="s">
        <v>821</v>
      </c>
      <c r="AY37" s="324" t="s">
        <v>776</v>
      </c>
      <c r="AZ37" s="324" t="s">
        <v>776</v>
      </c>
      <c r="BA37" s="321" t="s">
        <v>821</v>
      </c>
      <c r="BB37" s="7">
        <f>IF(ISTEXT(AW37),IF(ISNUMBER(MATCH(AW37,$AY$5:$AY$100,0)),0,MAX(BB$4:BB36)+1),"")</f>
        <v>0</v>
      </c>
      <c r="BC37" s="9">
        <f t="shared" ref="BC37:BC68" si="60">IF(ISTEXT(AY37),MATCH(AY37,$AW$5:$AW$127,0),"")</f>
        <v>19</v>
      </c>
      <c r="BD37" s="9" t="str">
        <f t="shared" si="31"/>
        <v>.rcha</v>
      </c>
      <c r="BE37" s="302" t="str">
        <f t="shared" si="29"/>
        <v>.rcha</v>
      </c>
      <c r="BF37" s="9"/>
      <c r="BG37" s="303" t="str">
        <f t="shared" si="32"/>
        <v>.rcha</v>
      </c>
      <c r="BH37" s="303" t="str">
        <f t="shared" si="33"/>
        <v/>
      </c>
      <c r="BI37" s="303" t="str">
        <f t="shared" si="34"/>
        <v/>
      </c>
      <c r="BJ37" s="303" t="str">
        <f t="shared" si="35"/>
        <v>.rcha</v>
      </c>
      <c r="BK37" s="303" t="str">
        <f t="shared" si="36"/>
        <v>.rcha</v>
      </c>
      <c r="BL37" s="303" t="str">
        <f t="shared" si="37"/>
        <v>.rcha</v>
      </c>
      <c r="BM37" s="303" t="str">
        <f t="shared" si="39"/>
        <v/>
      </c>
      <c r="BN37" s="82"/>
      <c r="BO37" s="82"/>
      <c r="BP37" s="82"/>
      <c r="BQ37" s="82"/>
      <c r="BR37" s="82"/>
      <c r="BS37" s="82"/>
      <c r="BT37" s="82"/>
      <c r="BU37" s="82"/>
      <c r="BV37" s="82"/>
      <c r="BW37" s="82"/>
      <c r="BX37" s="82"/>
      <c r="BY37" s="82"/>
      <c r="BZ37" s="82"/>
    </row>
    <row r="38" spans="1:78" ht="12" customHeight="1" x14ac:dyDescent="0.25">
      <c r="A38" s="58"/>
      <c r="B38" s="230" t="str">
        <f t="shared" si="40"/>
        <v/>
      </c>
      <c r="C38" s="276" t="str">
        <f>IF(ISNUMBER(B38),MAX(C$4:C37)+1,"")</f>
        <v/>
      </c>
      <c r="D38" s="276">
        <f>IF(IF(ISNUMBER(B38),"",MAX(D$4:D37)+1)&lt;=D$3,IF(ISNUMBER(B38),"",MAX(D$4:D37)+1),"")</f>
        <v>12</v>
      </c>
      <c r="E38" s="277" t="str">
        <f t="shared" si="41"/>
        <v/>
      </c>
      <c r="F38" s="230" t="str">
        <f t="shared" si="42"/>
        <v/>
      </c>
      <c r="G38" s="233" t="str">
        <f t="shared" si="43"/>
        <v>sfr.reach29.csv</v>
      </c>
      <c r="H38" s="276" t="str">
        <f>IF(O38="","",IF(ISNUMBER(MATCH(O38,$G$5:$G$1000,0)),"",IF(D38=1,C$3,0)+MAX(H$4:H37)+1))</f>
        <v/>
      </c>
      <c r="I38" s="276" t="str">
        <f>IF(O38="","",IF(ISNUMBER(MATCH(O38,$G$5:$G$1000,0)),"",IF(D38=1,B$4,0)+MAX(I$4:I37)+1))</f>
        <v/>
      </c>
      <c r="J38" s="233" t="str">
        <f t="shared" si="44"/>
        <v/>
      </c>
      <c r="K38" s="233">
        <f t="shared" si="11"/>
        <v>1</v>
      </c>
      <c r="L38" s="58"/>
      <c r="M38" s="282">
        <f t="shared" si="12"/>
        <v>34</v>
      </c>
      <c r="N38" s="318" t="s">
        <v>813</v>
      </c>
      <c r="O38" s="318"/>
      <c r="P38" s="322" t="str">
        <f t="shared" si="45"/>
        <v>sfr.reach29.csv</v>
      </c>
      <c r="Q38" s="291" t="s">
        <v>821</v>
      </c>
      <c r="R38" s="284" t="str">
        <f t="shared" si="46"/>
        <v/>
      </c>
      <c r="S38" s="284" t="str">
        <f t="shared" si="47"/>
        <v/>
      </c>
      <c r="T38" s="284">
        <f t="shared" si="48"/>
        <v>34</v>
      </c>
      <c r="U38" s="284" t="str">
        <f t="shared" si="49"/>
        <v/>
      </c>
      <c r="V38" s="284" t="str">
        <f t="shared" si="50"/>
        <v/>
      </c>
      <c r="W38" s="284" t="str">
        <f t="shared" si="51"/>
        <v/>
      </c>
      <c r="X38" s="284" t="str">
        <f t="shared" si="52"/>
        <v/>
      </c>
      <c r="Y38" s="284"/>
      <c r="Z38" s="285" t="str">
        <f t="shared" si="53"/>
        <v/>
      </c>
      <c r="AA38" s="285" t="str">
        <f t="shared" si="54"/>
        <v/>
      </c>
      <c r="AB38" s="285" t="str">
        <f t="shared" si="55"/>
        <v>sfr.reach29.csv</v>
      </c>
      <c r="AC38" s="285" t="str">
        <f t="shared" si="56"/>
        <v/>
      </c>
      <c r="AD38" s="285" t="str">
        <f t="shared" si="57"/>
        <v/>
      </c>
      <c r="AE38" s="285" t="str">
        <f t="shared" si="58"/>
        <v/>
      </c>
      <c r="AF38" s="285" t="str">
        <f t="shared" si="59"/>
        <v/>
      </c>
      <c r="AG38" s="285"/>
      <c r="AH38" s="284">
        <f>IF($BE38="","",IF(ISNUMBER(MATCH($BE38,AP$5:AP$29999,0)),MAX(AH$4:AH37)+1,0))</f>
        <v>19</v>
      </c>
      <c r="AI38" s="284">
        <f>IF($BE38="","",IF(ISNUMBER(MATCH($BE38,AQ$5:AQ$29999,0)),MAX(AI$4:AI37)+1,0))</f>
        <v>0</v>
      </c>
      <c r="AJ38" s="284">
        <f>IF($BE38="","",IF(ISNUMBER(MATCH($BE38,AR$5:AR$29999,0)),MAX(AJ$4:AJ37)+1,0))</f>
        <v>25</v>
      </c>
      <c r="AK38" s="284">
        <f>IF($BE38="","",IF(ISNUMBER(MATCH($BE38,AS$5:AS$29999,0)),MAX(AK$4:AK37)+1,0))</f>
        <v>22</v>
      </c>
      <c r="AL38" s="284">
        <f>IF($BE38="","",IF(ISNUMBER(MATCH($BE38,AT$5:AT$29999,0)),MAX(AL$4:AL37)+1,0))</f>
        <v>24</v>
      </c>
      <c r="AM38" s="284">
        <f>IF($BE38="","",IF(ISNUMBER(MATCH($BE38,AU$5:AU$29999,0)),MAX(AM$4:AM37)+1,0))</f>
        <v>23</v>
      </c>
      <c r="AN38" s="284">
        <f>IF($BE38="","",IF(ISNUMBER(MATCH($BE38,AV$5:AV$29999,0)),MAX(AN$4:AN37)+1,0))</f>
        <v>0</v>
      </c>
      <c r="AO38" s="291"/>
      <c r="AP38" s="299"/>
      <c r="AQ38" s="299"/>
      <c r="AR38" s="299" t="s">
        <v>813</v>
      </c>
      <c r="AS38" s="299"/>
      <c r="AT38" s="299"/>
      <c r="AU38" s="299"/>
      <c r="AV38" s="301" t="s">
        <v>821</v>
      </c>
      <c r="AW38" s="323" t="s">
        <v>803</v>
      </c>
      <c r="AX38" s="302" t="s">
        <v>821</v>
      </c>
      <c r="AY38" s="324" t="s">
        <v>791</v>
      </c>
      <c r="AZ38" s="324" t="s">
        <v>791</v>
      </c>
      <c r="BA38" s="321" t="s">
        <v>821</v>
      </c>
      <c r="BB38" s="7">
        <f>IF(ISTEXT(AW38),IF(ISNUMBER(MATCH(AW38,$AY$5:$AY$100,0)),0,MAX(BB$4:BB37)+1),"")</f>
        <v>0</v>
      </c>
      <c r="BC38" s="9">
        <f t="shared" si="60"/>
        <v>8</v>
      </c>
      <c r="BD38" s="9" t="str">
        <f t="shared" ref="BD38:BD69" si="61">IF(ISNUMBER(BC38),AY38,ROW()-SUM($BC$4:$BD$4))</f>
        <v>.hds</v>
      </c>
      <c r="BE38" s="302" t="str">
        <f t="shared" si="29"/>
        <v>.hds</v>
      </c>
      <c r="BF38" s="9"/>
      <c r="BG38" s="303" t="str">
        <f t="shared" si="32"/>
        <v>.hds</v>
      </c>
      <c r="BH38" s="303" t="str">
        <f t="shared" si="33"/>
        <v/>
      </c>
      <c r="BI38" s="303" t="str">
        <f t="shared" si="34"/>
        <v>.hds</v>
      </c>
      <c r="BJ38" s="303" t="str">
        <f t="shared" si="35"/>
        <v>.hds</v>
      </c>
      <c r="BK38" s="303" t="str">
        <f t="shared" si="36"/>
        <v>.hds</v>
      </c>
      <c r="BL38" s="303" t="str">
        <f t="shared" si="37"/>
        <v>.hds</v>
      </c>
      <c r="BM38" s="303" t="str">
        <f t="shared" si="39"/>
        <v/>
      </c>
      <c r="BN38" s="82"/>
      <c r="BO38" s="82"/>
      <c r="BP38" s="82"/>
      <c r="BQ38" s="82"/>
      <c r="BR38" s="82"/>
      <c r="BS38" s="82"/>
      <c r="BT38" s="82"/>
      <c r="BU38" s="82"/>
      <c r="BV38" s="82"/>
      <c r="BW38" s="82"/>
      <c r="BX38" s="82"/>
      <c r="BY38" s="82"/>
      <c r="BZ38" s="82"/>
    </row>
    <row r="39" spans="1:78" ht="12" customHeight="1" x14ac:dyDescent="0.25">
      <c r="A39" s="58"/>
      <c r="B39" s="230" t="str">
        <f t="shared" si="40"/>
        <v/>
      </c>
      <c r="C39" s="276" t="str">
        <f>IF(ISNUMBER(B39),MAX(C$4:C38)+1,"")</f>
        <v/>
      </c>
      <c r="D39" s="276">
        <f>IF(IF(ISNUMBER(B39),"",MAX(D$4:D38)+1)&lt;=D$3,IF(ISNUMBER(B39),"",MAX(D$4:D38)+1),"")</f>
        <v>13</v>
      </c>
      <c r="E39" s="277" t="str">
        <f t="shared" si="41"/>
        <v/>
      </c>
      <c r="F39" s="230" t="str">
        <f t="shared" si="42"/>
        <v/>
      </c>
      <c r="G39" s="233" t="str">
        <f t="shared" si="43"/>
        <v>sfr.reach31.csv</v>
      </c>
      <c r="H39" s="276" t="str">
        <f>IF(O39="","",IF(ISNUMBER(MATCH(O39,$G$5:$G$1000,0)),"",IF(D39=1,C$3,0)+MAX(H$4:H38)+1))</f>
        <v/>
      </c>
      <c r="I39" s="276" t="str">
        <f>IF(O39="","",IF(ISNUMBER(MATCH(O39,$G$5:$G$1000,0)),"",IF(D39=1,B$4,0)+MAX(I$4:I38)+1))</f>
        <v/>
      </c>
      <c r="J39" s="233" t="str">
        <f t="shared" si="44"/>
        <v/>
      </c>
      <c r="K39" s="233">
        <f t="shared" si="11"/>
        <v>1</v>
      </c>
      <c r="L39" s="58"/>
      <c r="M39" s="282">
        <f t="shared" si="12"/>
        <v>35</v>
      </c>
      <c r="N39" s="318" t="s">
        <v>814</v>
      </c>
      <c r="O39" s="318"/>
      <c r="P39" s="322" t="str">
        <f t="shared" si="45"/>
        <v>sfr.reach31.csv</v>
      </c>
      <c r="Q39" s="291" t="s">
        <v>821</v>
      </c>
      <c r="R39" s="284" t="str">
        <f t="shared" si="46"/>
        <v/>
      </c>
      <c r="S39" s="284" t="str">
        <f t="shared" si="47"/>
        <v/>
      </c>
      <c r="T39" s="284">
        <f t="shared" si="48"/>
        <v>35</v>
      </c>
      <c r="U39" s="284" t="str">
        <f t="shared" si="49"/>
        <v/>
      </c>
      <c r="V39" s="284" t="str">
        <f t="shared" si="50"/>
        <v/>
      </c>
      <c r="W39" s="284" t="str">
        <f t="shared" si="51"/>
        <v/>
      </c>
      <c r="X39" s="284" t="str">
        <f t="shared" si="52"/>
        <v/>
      </c>
      <c r="Y39" s="284"/>
      <c r="Z39" s="285" t="str">
        <f t="shared" si="53"/>
        <v/>
      </c>
      <c r="AA39" s="285" t="str">
        <f t="shared" si="54"/>
        <v/>
      </c>
      <c r="AB39" s="285" t="str">
        <f t="shared" si="55"/>
        <v>sfr.reach31.csv</v>
      </c>
      <c r="AC39" s="285" t="str">
        <f t="shared" si="56"/>
        <v/>
      </c>
      <c r="AD39" s="285" t="str">
        <f t="shared" si="57"/>
        <v/>
      </c>
      <c r="AE39" s="285" t="str">
        <f t="shared" si="58"/>
        <v/>
      </c>
      <c r="AF39" s="285" t="str">
        <f t="shared" si="59"/>
        <v/>
      </c>
      <c r="AG39" s="285"/>
      <c r="AH39" s="284">
        <f>IF($BE39="","",IF(ISNUMBER(MATCH($BE39,AP$5:AP$29999,0)),MAX(AH$4:AH38)+1,0))</f>
        <v>20</v>
      </c>
      <c r="AI39" s="284">
        <f>IF($BE39="","",IF(ISNUMBER(MATCH($BE39,AQ$5:AQ$29999,0)),MAX(AI$4:AI38)+1,0))</f>
        <v>0</v>
      </c>
      <c r="AJ39" s="284">
        <f>IF($BE39="","",IF(ISNUMBER(MATCH($BE39,AR$5:AR$29999,0)),MAX(AJ$4:AJ38)+1,0))</f>
        <v>26</v>
      </c>
      <c r="AK39" s="284">
        <f>IF($BE39="","",IF(ISNUMBER(MATCH($BE39,AS$5:AS$29999,0)),MAX(AK$4:AK38)+1,0))</f>
        <v>0</v>
      </c>
      <c r="AL39" s="284">
        <f>IF($BE39="","",IF(ISNUMBER(MATCH($BE39,AT$5:AT$29999,0)),MAX(AL$4:AL38)+1,0))</f>
        <v>0</v>
      </c>
      <c r="AM39" s="284">
        <f>IF($BE39="","",IF(ISNUMBER(MATCH($BE39,AU$5:AU$29999,0)),MAX(AM$4:AM38)+1,0))</f>
        <v>0</v>
      </c>
      <c r="AN39" s="284">
        <f>IF($BE39="","",IF(ISNUMBER(MATCH($BE39,AV$5:AV$29999,0)),MAX(AN$4:AN38)+1,0))</f>
        <v>0</v>
      </c>
      <c r="AO39" s="291"/>
      <c r="AP39" s="299"/>
      <c r="AQ39" s="299"/>
      <c r="AR39" s="299" t="s">
        <v>814</v>
      </c>
      <c r="AS39" s="299"/>
      <c r="AT39" s="299"/>
      <c r="AU39" s="299"/>
      <c r="AV39" s="301" t="s">
        <v>821</v>
      </c>
      <c r="AW39" s="323" t="s">
        <v>804</v>
      </c>
      <c r="AX39" s="302" t="s">
        <v>821</v>
      </c>
      <c r="AY39" s="324" t="s">
        <v>806</v>
      </c>
      <c r="AZ39" s="324" t="s">
        <v>799</v>
      </c>
      <c r="BA39" s="321" t="s">
        <v>821</v>
      </c>
      <c r="BB39" s="7">
        <f>IF(ISTEXT(AW39),IF(ISNUMBER(MATCH(AW39,$AY$5:$AY$100,0)),0,MAX(BB$4:BB38)+1),"")</f>
        <v>0</v>
      </c>
      <c r="BC39" s="9">
        <f t="shared" si="60"/>
        <v>37</v>
      </c>
      <c r="BD39" s="9" t="str">
        <f t="shared" si="61"/>
        <v>.wel</v>
      </c>
      <c r="BE39" s="302" t="str">
        <f t="shared" si="29"/>
        <v>.wel</v>
      </c>
      <c r="BF39" s="9"/>
      <c r="BG39" s="303" t="str">
        <f t="shared" si="32"/>
        <v>.wel</v>
      </c>
      <c r="BH39" s="303" t="str">
        <f t="shared" si="33"/>
        <v/>
      </c>
      <c r="BI39" s="303" t="str">
        <f t="shared" si="34"/>
        <v>.wel</v>
      </c>
      <c r="BJ39" s="303" t="str">
        <f t="shared" si="35"/>
        <v/>
      </c>
      <c r="BK39" s="303" t="str">
        <f t="shared" si="36"/>
        <v/>
      </c>
      <c r="BL39" s="303" t="str">
        <f t="shared" si="37"/>
        <v/>
      </c>
      <c r="BM39" s="303" t="str">
        <f t="shared" si="39"/>
        <v/>
      </c>
      <c r="BN39" s="82"/>
      <c r="BO39" s="82"/>
      <c r="BP39" s="82"/>
      <c r="BQ39" s="82"/>
      <c r="BR39" s="82"/>
      <c r="BS39" s="82"/>
      <c r="BT39" s="82"/>
      <c r="BU39" s="82"/>
      <c r="BV39" s="82"/>
      <c r="BW39" s="82"/>
      <c r="BX39" s="82"/>
      <c r="BY39" s="82"/>
      <c r="BZ39" s="82"/>
    </row>
    <row r="40" spans="1:78" ht="12" customHeight="1" x14ac:dyDescent="0.25">
      <c r="A40" s="58"/>
      <c r="B40" s="230" t="str">
        <f t="shared" si="40"/>
        <v/>
      </c>
      <c r="C40" s="276" t="str">
        <f>IF(ISNUMBER(B40),MAX(C$4:C39)+1,"")</f>
        <v/>
      </c>
      <c r="D40" s="276">
        <f>IF(IF(ISNUMBER(B40),"",MAX(D$4:D39)+1)&lt;=D$3,IF(ISNUMBER(B40),"",MAX(D$4:D39)+1),"")</f>
        <v>14</v>
      </c>
      <c r="E40" s="277" t="str">
        <f t="shared" si="41"/>
        <v/>
      </c>
      <c r="F40" s="230" t="str">
        <f t="shared" si="42"/>
        <v/>
      </c>
      <c r="G40" s="233" t="str">
        <f t="shared" si="43"/>
        <v>sfr.stage.csv</v>
      </c>
      <c r="H40" s="276" t="str">
        <f>IF(O40="","",IF(ISNUMBER(MATCH(O40,$G$5:$G$1000,0)),"",IF(D40=1,C$3,0)+MAX(H$4:H39)+1))</f>
        <v/>
      </c>
      <c r="I40" s="276" t="str">
        <f>IF(O40="","",IF(ISNUMBER(MATCH(O40,$G$5:$G$1000,0)),"",IF(D40=1,B$4,0)+MAX(I$4:I39)+1))</f>
        <v/>
      </c>
      <c r="J40" s="233" t="str">
        <f t="shared" si="44"/>
        <v/>
      </c>
      <c r="K40" s="233">
        <f t="shared" si="11"/>
        <v>1</v>
      </c>
      <c r="L40" s="58"/>
      <c r="M40" s="282">
        <f t="shared" si="12"/>
        <v>36</v>
      </c>
      <c r="N40" s="318" t="s">
        <v>815</v>
      </c>
      <c r="O40" s="318"/>
      <c r="P40" s="322" t="str">
        <f t="shared" si="45"/>
        <v>sfr.stage.csv</v>
      </c>
      <c r="Q40" s="291" t="s">
        <v>821</v>
      </c>
      <c r="R40" s="284" t="str">
        <f t="shared" si="46"/>
        <v/>
      </c>
      <c r="S40" s="284" t="str">
        <f t="shared" si="47"/>
        <v/>
      </c>
      <c r="T40" s="284">
        <f t="shared" si="48"/>
        <v>36</v>
      </c>
      <c r="U40" s="284" t="str">
        <f t="shared" si="49"/>
        <v/>
      </c>
      <c r="V40" s="284" t="str">
        <f t="shared" si="50"/>
        <v/>
      </c>
      <c r="W40" s="284" t="str">
        <f t="shared" si="51"/>
        <v/>
      </c>
      <c r="X40" s="284" t="str">
        <f t="shared" si="52"/>
        <v/>
      </c>
      <c r="Y40" s="284"/>
      <c r="Z40" s="285" t="str">
        <f t="shared" si="53"/>
        <v/>
      </c>
      <c r="AA40" s="285" t="str">
        <f t="shared" si="54"/>
        <v/>
      </c>
      <c r="AB40" s="285" t="str">
        <f t="shared" si="55"/>
        <v>sfr.stage.csv</v>
      </c>
      <c r="AC40" s="285" t="str">
        <f t="shared" si="56"/>
        <v/>
      </c>
      <c r="AD40" s="285" t="str">
        <f t="shared" si="57"/>
        <v/>
      </c>
      <c r="AE40" s="285" t="str">
        <f t="shared" si="58"/>
        <v/>
      </c>
      <c r="AF40" s="285" t="str">
        <f t="shared" si="59"/>
        <v/>
      </c>
      <c r="AG40" s="285"/>
      <c r="AH40" s="284">
        <f>IF($BE40="","",IF(ISNUMBER(MATCH($BE40,AP$5:AP$29999,0)),MAX(AH$4:AH39)+1,0))</f>
        <v>21</v>
      </c>
      <c r="AI40" s="284">
        <f>IF($BE40="","",IF(ISNUMBER(MATCH($BE40,AQ$5:AQ$29999,0)),MAX(AI$4:AI39)+1,0))</f>
        <v>0</v>
      </c>
      <c r="AJ40" s="284">
        <f>IF($BE40="","",IF(ISNUMBER(MATCH($BE40,AR$5:AR$29999,0)),MAX(AJ$4:AJ39)+1,0))</f>
        <v>27</v>
      </c>
      <c r="AK40" s="284">
        <f>IF($BE40="","",IF(ISNUMBER(MATCH($BE40,AS$5:AS$29999,0)),MAX(AK$4:AK39)+1,0))</f>
        <v>0</v>
      </c>
      <c r="AL40" s="284">
        <f>IF($BE40="","",IF(ISNUMBER(MATCH($BE40,AT$5:AT$29999,0)),MAX(AL$4:AL39)+1,0))</f>
        <v>0</v>
      </c>
      <c r="AM40" s="284">
        <f>IF($BE40="","",IF(ISNUMBER(MATCH($BE40,AU$5:AU$29999,0)),MAX(AM$4:AM39)+1,0))</f>
        <v>0</v>
      </c>
      <c r="AN40" s="284">
        <f>IF($BE40="","",IF(ISNUMBER(MATCH($BE40,AV$5:AV$29999,0)),MAX(AN$4:AN39)+1,0))</f>
        <v>0</v>
      </c>
      <c r="AO40" s="291"/>
      <c r="AP40" s="299"/>
      <c r="AQ40" s="299"/>
      <c r="AR40" s="299" t="s">
        <v>815</v>
      </c>
      <c r="AS40" s="299"/>
      <c r="AT40" s="299"/>
      <c r="AU40" s="299"/>
      <c r="AV40" s="301" t="s">
        <v>821</v>
      </c>
      <c r="AW40" s="323" t="s">
        <v>805</v>
      </c>
      <c r="AX40" s="302" t="s">
        <v>821</v>
      </c>
      <c r="AY40" s="324" t="s">
        <v>802</v>
      </c>
      <c r="AZ40" s="324" t="s">
        <v>802</v>
      </c>
      <c r="BA40" s="321" t="s">
        <v>821</v>
      </c>
      <c r="BB40" s="7">
        <f>IF(ISTEXT(AW40),IF(ISNUMBER(MATCH(AW40,$AY$5:$AY$100,0)),0,MAX(BB$4:BB39)+1),"")</f>
        <v>0</v>
      </c>
      <c r="BC40" s="9">
        <f t="shared" si="60"/>
        <v>33</v>
      </c>
      <c r="BD40" s="9" t="str">
        <f t="shared" si="61"/>
        <v>.ghb</v>
      </c>
      <c r="BE40" s="302" t="str">
        <f t="shared" si="29"/>
        <v>.ghb</v>
      </c>
      <c r="BF40" s="9"/>
      <c r="BG40" s="303" t="str">
        <f t="shared" si="32"/>
        <v>.ghb</v>
      </c>
      <c r="BH40" s="303" t="str">
        <f t="shared" si="33"/>
        <v/>
      </c>
      <c r="BI40" s="303" t="str">
        <f t="shared" si="34"/>
        <v>.ghb</v>
      </c>
      <c r="BJ40" s="303" t="str">
        <f t="shared" si="35"/>
        <v/>
      </c>
      <c r="BK40" s="303" t="str">
        <f t="shared" si="36"/>
        <v/>
      </c>
      <c r="BL40" s="303" t="str">
        <f t="shared" si="37"/>
        <v/>
      </c>
      <c r="BM40" s="303" t="str">
        <f t="shared" si="39"/>
        <v/>
      </c>
      <c r="BN40" s="82"/>
      <c r="BO40" s="82"/>
      <c r="BP40" s="82"/>
      <c r="BQ40" s="82"/>
      <c r="BR40" s="82"/>
      <c r="BS40" s="82"/>
      <c r="BT40" s="82"/>
      <c r="BU40" s="82"/>
      <c r="BV40" s="82"/>
      <c r="BW40" s="82"/>
      <c r="BX40" s="82"/>
      <c r="BY40" s="82"/>
      <c r="BZ40" s="82"/>
    </row>
    <row r="41" spans="1:78" ht="12" customHeight="1" x14ac:dyDescent="0.25">
      <c r="A41" s="58"/>
      <c r="B41" s="230" t="str">
        <f t="shared" si="40"/>
        <v/>
      </c>
      <c r="C41" s="276" t="str">
        <f>IF(ISNUMBER(B41),MAX(C$4:C40)+1,"")</f>
        <v/>
      </c>
      <c r="D41" s="276" t="str">
        <f>IF(IF(ISNUMBER(B41),"",MAX(D$4:D40)+1)&lt;=D$3,IF(ISNUMBER(B41),"",MAX(D$4:D40)+1),"")</f>
        <v/>
      </c>
      <c r="E41" s="277" t="str">
        <f t="shared" si="41"/>
        <v/>
      </c>
      <c r="F41" s="230" t="str">
        <f t="shared" si="42"/>
        <v/>
      </c>
      <c r="G41" s="233" t="str">
        <f t="shared" si="43"/>
        <v/>
      </c>
      <c r="H41" s="276" t="str">
        <f>IF(O41="","",IF(ISNUMBER(MATCH(O41,$G$5:$G$1000,0)),"",IF(D41=1,C$3,0)+MAX(H$4:H40)+1))</f>
        <v/>
      </c>
      <c r="I41" s="276" t="str">
        <f>IF(O41="","",IF(ISNUMBER(MATCH(O41,$G$5:$G$1000,0)),"",IF(D41=1,B$4,0)+MAX(I$4:I40)+1))</f>
        <v/>
      </c>
      <c r="J41" s="233" t="str">
        <f t="shared" si="44"/>
        <v>.chd</v>
      </c>
      <c r="K41" s="233">
        <f t="shared" si="11"/>
        <v>1</v>
      </c>
      <c r="L41" s="58"/>
      <c r="M41" s="282">
        <f t="shared" si="12"/>
        <v>37</v>
      </c>
      <c r="N41" s="318"/>
      <c r="O41" s="318"/>
      <c r="P41" s="322" t="str">
        <f t="shared" si="45"/>
        <v>.chd</v>
      </c>
      <c r="Q41" s="291" t="s">
        <v>821</v>
      </c>
      <c r="R41" s="284" t="str">
        <f t="shared" si="46"/>
        <v/>
      </c>
      <c r="S41" s="284" t="str">
        <f t="shared" si="47"/>
        <v/>
      </c>
      <c r="T41" s="284" t="str">
        <f t="shared" si="48"/>
        <v/>
      </c>
      <c r="U41" s="284" t="str">
        <f t="shared" si="49"/>
        <v/>
      </c>
      <c r="V41" s="284" t="str">
        <f t="shared" si="50"/>
        <v/>
      </c>
      <c r="W41" s="284" t="str">
        <f t="shared" si="51"/>
        <v/>
      </c>
      <c r="X41" s="284" t="str">
        <f t="shared" si="52"/>
        <v/>
      </c>
      <c r="Y41" s="284"/>
      <c r="Z41" s="285" t="str">
        <f t="shared" si="53"/>
        <v/>
      </c>
      <c r="AA41" s="285" t="str">
        <f t="shared" si="54"/>
        <v/>
      </c>
      <c r="AB41" s="285" t="str">
        <f t="shared" si="55"/>
        <v/>
      </c>
      <c r="AC41" s="285" t="str">
        <f t="shared" si="56"/>
        <v/>
      </c>
      <c r="AD41" s="285" t="str">
        <f t="shared" si="57"/>
        <v/>
      </c>
      <c r="AE41" s="285" t="str">
        <f t="shared" si="58"/>
        <v/>
      </c>
      <c r="AF41" s="285" t="str">
        <f t="shared" si="59"/>
        <v/>
      </c>
      <c r="AG41" s="285"/>
      <c r="AH41" s="284">
        <f>IF($BE41="","",IF(ISNUMBER(MATCH($BE41,AP$5:AP$29999,0)),MAX(AH$4:AH40)+1,0))</f>
        <v>0</v>
      </c>
      <c r="AI41" s="284">
        <f>IF($BE41="","",IF(ISNUMBER(MATCH($BE41,AQ$5:AQ$29999,0)),MAX(AI$4:AI40)+1,0))</f>
        <v>0</v>
      </c>
      <c r="AJ41" s="284">
        <f>IF($BE41="","",IF(ISNUMBER(MATCH($BE41,AR$5:AR$29999,0)),MAX(AJ$4:AJ40)+1,0))</f>
        <v>0</v>
      </c>
      <c r="AK41" s="284">
        <f>IF($BE41="","",IF(ISNUMBER(MATCH($BE41,AS$5:AS$29999,0)),MAX(AK$4:AK40)+1,0))</f>
        <v>0</v>
      </c>
      <c r="AL41" s="284">
        <f>IF($BE41="","",IF(ISNUMBER(MATCH($BE41,AT$5:AT$29999,0)),MAX(AL$4:AL40)+1,0))</f>
        <v>0</v>
      </c>
      <c r="AM41" s="284">
        <f>IF($BE41="","",IF(ISNUMBER(MATCH($BE41,AU$5:AU$29999,0)),MAX(AM$4:AM40)+1,0))</f>
        <v>24</v>
      </c>
      <c r="AN41" s="284">
        <f>IF($BE41="","",IF(ISNUMBER(MATCH($BE41,AV$5:AV$29999,0)),MAX(AN$4:AN40)+1,0))</f>
        <v>0</v>
      </c>
      <c r="AO41" s="291"/>
      <c r="AP41" s="299"/>
      <c r="AQ41" s="299"/>
      <c r="AR41" s="299"/>
      <c r="AS41" s="299"/>
      <c r="AT41" s="299"/>
      <c r="AU41" s="301"/>
      <c r="AV41" s="301" t="s">
        <v>821</v>
      </c>
      <c r="AW41" s="323" t="s">
        <v>806</v>
      </c>
      <c r="AX41" s="302" t="s">
        <v>821</v>
      </c>
      <c r="AY41" s="324" t="s">
        <v>799</v>
      </c>
      <c r="AZ41" s="324" t="s">
        <v>806</v>
      </c>
      <c r="BA41" s="321" t="s">
        <v>821</v>
      </c>
      <c r="BB41" s="7">
        <f>IF(ISTEXT(AW41),IF(ISNUMBER(MATCH(AW41,$AY$5:$AY$100,0)),0,MAX(BB$4:BB40)+1),"")</f>
        <v>0</v>
      </c>
      <c r="BC41" s="9">
        <f t="shared" si="60"/>
        <v>25</v>
      </c>
      <c r="BD41" s="9" t="str">
        <f t="shared" si="61"/>
        <v>.bud</v>
      </c>
      <c r="BE41" s="302" t="str">
        <f t="shared" si="29"/>
        <v>.bud</v>
      </c>
      <c r="BF41" s="9"/>
      <c r="BG41" s="303" t="str">
        <f t="shared" si="32"/>
        <v/>
      </c>
      <c r="BH41" s="303" t="str">
        <f t="shared" si="33"/>
        <v/>
      </c>
      <c r="BI41" s="303" t="str">
        <f t="shared" si="34"/>
        <v/>
      </c>
      <c r="BJ41" s="303" t="str">
        <f t="shared" si="35"/>
        <v/>
      </c>
      <c r="BK41" s="303" t="str">
        <f t="shared" si="36"/>
        <v/>
      </c>
      <c r="BL41" s="303" t="str">
        <f t="shared" si="37"/>
        <v>.bud</v>
      </c>
      <c r="BM41" s="303" t="str">
        <f t="shared" si="39"/>
        <v/>
      </c>
      <c r="BN41" s="82"/>
      <c r="BO41" s="82"/>
      <c r="BP41" s="82"/>
      <c r="BQ41" s="82"/>
      <c r="BR41" s="82"/>
      <c r="BS41" s="82"/>
      <c r="BT41" s="82"/>
      <c r="BU41" s="82"/>
      <c r="BV41" s="82"/>
      <c r="BW41" s="82"/>
      <c r="BX41" s="82"/>
      <c r="BY41" s="82"/>
      <c r="BZ41" s="82"/>
    </row>
    <row r="42" spans="1:78" ht="12" customHeight="1" x14ac:dyDescent="0.25">
      <c r="A42" s="58"/>
      <c r="B42" s="230" t="str">
        <f t="shared" si="40"/>
        <v/>
      </c>
      <c r="C42" s="276" t="str">
        <f>IF(ISNUMBER(B42),MAX(C$4:C41)+1,"")</f>
        <v/>
      </c>
      <c r="D42" s="276" t="str">
        <f>IF(IF(ISNUMBER(B42),"",MAX(D$4:D41)+1)&lt;=D$3,IF(ISNUMBER(B42),"",MAX(D$4:D41)+1),"")</f>
        <v/>
      </c>
      <c r="E42" s="277" t="str">
        <f t="shared" si="41"/>
        <v/>
      </c>
      <c r="F42" s="230" t="str">
        <f t="shared" si="42"/>
        <v/>
      </c>
      <c r="G42" s="233" t="str">
        <f t="shared" si="43"/>
        <v/>
      </c>
      <c r="H42" s="276" t="str">
        <f>IF(O42="","",IF(ISNUMBER(MATCH(O42,$G$5:$G$1000,0)),"",IF(D42=1,C$3,0)+MAX(H$4:H41)+1))</f>
        <v/>
      </c>
      <c r="I42" s="276" t="str">
        <f>IF(O42="","",IF(ISNUMBER(MATCH(O42,$G$5:$G$1000,0)),"",IF(D42=1,B$4,0)+MAX(I$4:I41)+1))</f>
        <v/>
      </c>
      <c r="J42" s="233" t="str">
        <f t="shared" si="44"/>
        <v>.evta</v>
      </c>
      <c r="K42" s="233">
        <f t="shared" si="11"/>
        <v>1</v>
      </c>
      <c r="L42" s="58"/>
      <c r="M42" s="282">
        <f t="shared" si="12"/>
        <v>38</v>
      </c>
      <c r="N42" s="318"/>
      <c r="O42" s="318"/>
      <c r="P42" s="322" t="str">
        <f t="shared" si="45"/>
        <v>.evta</v>
      </c>
      <c r="Q42" s="291" t="s">
        <v>821</v>
      </c>
      <c r="R42" s="284" t="str">
        <f t="shared" si="46"/>
        <v/>
      </c>
      <c r="S42" s="284" t="str">
        <f t="shared" si="47"/>
        <v/>
      </c>
      <c r="T42" s="284" t="str">
        <f t="shared" si="48"/>
        <v/>
      </c>
      <c r="U42" s="284" t="str">
        <f t="shared" si="49"/>
        <v/>
      </c>
      <c r="V42" s="284" t="str">
        <f t="shared" si="50"/>
        <v/>
      </c>
      <c r="W42" s="284" t="str">
        <f t="shared" si="51"/>
        <v/>
      </c>
      <c r="X42" s="284" t="str">
        <f t="shared" si="52"/>
        <v/>
      </c>
      <c r="Y42" s="284"/>
      <c r="Z42" s="285" t="str">
        <f t="shared" si="53"/>
        <v/>
      </c>
      <c r="AA42" s="285" t="str">
        <f t="shared" si="54"/>
        <v/>
      </c>
      <c r="AB42" s="285" t="str">
        <f t="shared" si="55"/>
        <v/>
      </c>
      <c r="AC42" s="285" t="str">
        <f t="shared" si="56"/>
        <v/>
      </c>
      <c r="AD42" s="285" t="str">
        <f t="shared" si="57"/>
        <v/>
      </c>
      <c r="AE42" s="285" t="str">
        <f t="shared" si="58"/>
        <v/>
      </c>
      <c r="AF42" s="285" t="str">
        <f t="shared" si="59"/>
        <v/>
      </c>
      <c r="AG42" s="285"/>
      <c r="AH42" s="284">
        <f>IF($BE42="","",IF(ISNUMBER(MATCH($BE42,AP$5:AP$29999,0)),MAX(AH$4:AH41)+1,0))</f>
        <v>0</v>
      </c>
      <c r="AI42" s="284">
        <f>IF($BE42="","",IF(ISNUMBER(MATCH($BE42,AQ$5:AQ$29999,0)),MAX(AI$4:AI41)+1,0))</f>
        <v>0</v>
      </c>
      <c r="AJ42" s="284">
        <f>IF($BE42="","",IF(ISNUMBER(MATCH($BE42,AR$5:AR$29999,0)),MAX(AJ$4:AJ41)+1,0))</f>
        <v>28</v>
      </c>
      <c r="AK42" s="284">
        <f>IF($BE42="","",IF(ISNUMBER(MATCH($BE42,AS$5:AS$29999,0)),MAX(AK$4:AK41)+1,0))</f>
        <v>0</v>
      </c>
      <c r="AL42" s="284">
        <f>IF($BE42="","",IF(ISNUMBER(MATCH($BE42,AT$5:AT$29999,0)),MAX(AL$4:AL41)+1,0))</f>
        <v>0</v>
      </c>
      <c r="AM42" s="284">
        <f>IF($BE42="","",IF(ISNUMBER(MATCH($BE42,AU$5:AU$29999,0)),MAX(AM$4:AM41)+1,0))</f>
        <v>0</v>
      </c>
      <c r="AN42" s="284">
        <f>IF($BE42="","",IF(ISNUMBER(MATCH($BE42,AV$5:AV$29999,0)),MAX(AN$4:AN41)+1,0))</f>
        <v>0</v>
      </c>
      <c r="AO42" s="291"/>
      <c r="AP42" s="299"/>
      <c r="AQ42" s="299"/>
      <c r="AR42" s="299"/>
      <c r="AS42" s="299"/>
      <c r="AT42" s="299"/>
      <c r="AU42" s="301"/>
      <c r="AV42" s="301" t="s">
        <v>821</v>
      </c>
      <c r="AW42" s="323" t="s">
        <v>807</v>
      </c>
      <c r="AX42" s="302" t="s">
        <v>821</v>
      </c>
      <c r="AY42" s="324"/>
      <c r="AZ42" s="324"/>
      <c r="BA42" s="321" t="s">
        <v>821</v>
      </c>
      <c r="BB42" s="7">
        <f>IF(ISTEXT(AW42),IF(ISNUMBER(MATCH(AW42,$AY$5:$AY$100,0)),0,MAX(BB$4:BB41)+1),"")</f>
        <v>1</v>
      </c>
      <c r="BC42" s="9" t="str">
        <f t="shared" si="60"/>
        <v/>
      </c>
      <c r="BD42" s="9">
        <f t="shared" si="61"/>
        <v>1</v>
      </c>
      <c r="BE42" s="302" t="str">
        <f t="shared" si="29"/>
        <v>obs_lak.csv</v>
      </c>
      <c r="BF42" s="9"/>
      <c r="BG42" s="303" t="str">
        <f t="shared" si="32"/>
        <v/>
      </c>
      <c r="BH42" s="303" t="str">
        <f t="shared" si="33"/>
        <v/>
      </c>
      <c r="BI42" s="303" t="str">
        <f t="shared" si="34"/>
        <v>obs_lak.csv</v>
      </c>
      <c r="BJ42" s="303" t="str">
        <f t="shared" si="35"/>
        <v/>
      </c>
      <c r="BK42" s="303" t="str">
        <f t="shared" si="36"/>
        <v/>
      </c>
      <c r="BL42" s="303" t="str">
        <f t="shared" si="37"/>
        <v/>
      </c>
      <c r="BM42" s="303" t="str">
        <f t="shared" si="39"/>
        <v/>
      </c>
      <c r="BN42" s="82"/>
      <c r="BO42" s="82"/>
      <c r="BP42" s="82"/>
      <c r="BQ42" s="82"/>
      <c r="BR42" s="82"/>
      <c r="BS42" s="82"/>
      <c r="BT42" s="82"/>
      <c r="BU42" s="82"/>
      <c r="BV42" s="82"/>
      <c r="BW42" s="82"/>
      <c r="BX42" s="82"/>
      <c r="BY42" s="82"/>
      <c r="BZ42" s="82"/>
    </row>
    <row r="43" spans="1:78" ht="12" customHeight="1" x14ac:dyDescent="0.25">
      <c r="A43" s="58"/>
      <c r="B43" s="230" t="str">
        <f t="shared" si="40"/>
        <v/>
      </c>
      <c r="C43" s="276" t="str">
        <f>IF(ISNUMBER(B43),MAX(C$4:C42)+1,"")</f>
        <v/>
      </c>
      <c r="D43" s="276" t="str">
        <f>IF(IF(ISNUMBER(B43),"",MAX(D$4:D42)+1)&lt;=D$3,IF(ISNUMBER(B43),"",MAX(D$4:D42)+1),"")</f>
        <v/>
      </c>
      <c r="E43" s="277" t="str">
        <f t="shared" si="41"/>
        <v/>
      </c>
      <c r="F43" s="230" t="str">
        <f t="shared" si="42"/>
        <v/>
      </c>
      <c r="G43" s="233" t="str">
        <f t="shared" si="43"/>
        <v/>
      </c>
      <c r="H43" s="276" t="str">
        <f>IF(O43="","",IF(ISNUMBER(MATCH(O43,$G$5:$G$1000,0)),"",IF(D43=1,C$3,0)+MAX(H$4:H42)+1))</f>
        <v/>
      </c>
      <c r="I43" s="276" t="str">
        <f>IF(O43="","",IF(ISNUMBER(MATCH(O43,$G$5:$G$1000,0)),"",IF(D43=1,B$4,0)+MAX(I$4:I42)+1))</f>
        <v/>
      </c>
      <c r="J43" s="233" t="str">
        <f t="shared" si="44"/>
        <v>.gwf.obs</v>
      </c>
      <c r="K43" s="233">
        <f t="shared" si="11"/>
        <v>1</v>
      </c>
      <c r="L43" s="58"/>
      <c r="M43" s="282">
        <f t="shared" si="12"/>
        <v>39</v>
      </c>
      <c r="N43" s="318"/>
      <c r="O43" s="318"/>
      <c r="P43" s="322" t="str">
        <f t="shared" si="45"/>
        <v>.gwf.obs</v>
      </c>
      <c r="Q43" s="291" t="s">
        <v>821</v>
      </c>
      <c r="R43" s="284" t="str">
        <f t="shared" si="46"/>
        <v/>
      </c>
      <c r="S43" s="284" t="str">
        <f t="shared" si="47"/>
        <v/>
      </c>
      <c r="T43" s="284" t="str">
        <f t="shared" si="48"/>
        <v/>
      </c>
      <c r="U43" s="284" t="str">
        <f t="shared" si="49"/>
        <v/>
      </c>
      <c r="V43" s="284" t="str">
        <f t="shared" si="50"/>
        <v/>
      </c>
      <c r="W43" s="284" t="str">
        <f t="shared" si="51"/>
        <v/>
      </c>
      <c r="X43" s="284" t="str">
        <f t="shared" si="52"/>
        <v/>
      </c>
      <c r="Y43" s="284"/>
      <c r="Z43" s="285" t="str">
        <f t="shared" si="53"/>
        <v/>
      </c>
      <c r="AA43" s="285" t="str">
        <f t="shared" si="54"/>
        <v/>
      </c>
      <c r="AB43" s="285" t="str">
        <f t="shared" si="55"/>
        <v/>
      </c>
      <c r="AC43" s="285" t="str">
        <f t="shared" si="56"/>
        <v/>
      </c>
      <c r="AD43" s="285" t="str">
        <f t="shared" si="57"/>
        <v/>
      </c>
      <c r="AE43" s="285" t="str">
        <f t="shared" si="58"/>
        <v/>
      </c>
      <c r="AF43" s="285" t="str">
        <f t="shared" si="59"/>
        <v/>
      </c>
      <c r="AG43" s="285"/>
      <c r="AH43" s="284">
        <f>IF($BE43="","",IF(ISNUMBER(MATCH($BE43,AP$5:AP$29999,0)),MAX(AH$4:AH42)+1,0))</f>
        <v>0</v>
      </c>
      <c r="AI43" s="284">
        <f>IF($BE43="","",IF(ISNUMBER(MATCH($BE43,AQ$5:AQ$29999,0)),MAX(AI$4:AI42)+1,0))</f>
        <v>0</v>
      </c>
      <c r="AJ43" s="284">
        <f>IF($BE43="","",IF(ISNUMBER(MATCH($BE43,AR$5:AR$29999,0)),MAX(AJ$4:AJ42)+1,0))</f>
        <v>29</v>
      </c>
      <c r="AK43" s="284">
        <f>IF($BE43="","",IF(ISNUMBER(MATCH($BE43,AS$5:AS$29999,0)),MAX(AK$4:AK42)+1,0))</f>
        <v>0</v>
      </c>
      <c r="AL43" s="284">
        <f>IF($BE43="","",IF(ISNUMBER(MATCH($BE43,AT$5:AT$29999,0)),MAX(AL$4:AL42)+1,0))</f>
        <v>0</v>
      </c>
      <c r="AM43" s="284">
        <f>IF($BE43="","",IF(ISNUMBER(MATCH($BE43,AU$5:AU$29999,0)),MAX(AM$4:AM42)+1,0))</f>
        <v>0</v>
      </c>
      <c r="AN43" s="284">
        <f>IF($BE43="","",IF(ISNUMBER(MATCH($BE43,AV$5:AV$29999,0)),MAX(AN$4:AN42)+1,0))</f>
        <v>0</v>
      </c>
      <c r="AO43" s="291"/>
      <c r="AP43" s="299"/>
      <c r="AQ43" s="299"/>
      <c r="AR43" s="299"/>
      <c r="AS43" s="299"/>
      <c r="AT43" s="299"/>
      <c r="AU43" s="301"/>
      <c r="AV43" s="301" t="s">
        <v>821</v>
      </c>
      <c r="AW43" s="323" t="s">
        <v>808</v>
      </c>
      <c r="AX43" s="302" t="s">
        <v>821</v>
      </c>
      <c r="AY43" s="324"/>
      <c r="AZ43" s="324"/>
      <c r="BA43" s="321" t="s">
        <v>821</v>
      </c>
      <c r="BB43" s="7">
        <f>IF(ISTEXT(AW43),IF(ISNUMBER(MATCH(AW43,$AY$5:$AY$100,0)),0,MAX(BB$4:BB42)+1),"")</f>
        <v>2</v>
      </c>
      <c r="BC43" s="9" t="str">
        <f t="shared" si="60"/>
        <v/>
      </c>
      <c r="BD43" s="9">
        <f t="shared" si="61"/>
        <v>2</v>
      </c>
      <c r="BE43" s="302" t="str">
        <f t="shared" si="29"/>
        <v>obs_uzf.csv</v>
      </c>
      <c r="BF43" s="9"/>
      <c r="BG43" s="303" t="str">
        <f t="shared" si="32"/>
        <v/>
      </c>
      <c r="BH43" s="303" t="str">
        <f t="shared" si="33"/>
        <v/>
      </c>
      <c r="BI43" s="303" t="str">
        <f t="shared" si="34"/>
        <v>obs_uzf.csv</v>
      </c>
      <c r="BJ43" s="303" t="str">
        <f t="shared" si="35"/>
        <v/>
      </c>
      <c r="BK43" s="303" t="str">
        <f t="shared" si="36"/>
        <v/>
      </c>
      <c r="BL43" s="303" t="str">
        <f t="shared" si="37"/>
        <v/>
      </c>
      <c r="BM43" s="303" t="str">
        <f t="shared" si="39"/>
        <v/>
      </c>
      <c r="BN43" s="82"/>
      <c r="BO43" s="82"/>
      <c r="BP43" s="82"/>
      <c r="BQ43" s="82"/>
      <c r="BR43" s="82"/>
      <c r="BS43" s="82"/>
      <c r="BT43" s="82"/>
      <c r="BU43" s="82"/>
      <c r="BV43" s="82"/>
      <c r="BW43" s="82"/>
      <c r="BX43" s="82"/>
      <c r="BY43" s="82"/>
      <c r="BZ43" s="82"/>
    </row>
    <row r="44" spans="1:78" ht="12" customHeight="1" x14ac:dyDescent="0.25">
      <c r="A44" s="58"/>
      <c r="B44" s="230" t="str">
        <f t="shared" si="40"/>
        <v/>
      </c>
      <c r="C44" s="276" t="str">
        <f>IF(ISNUMBER(B44),MAX(C$4:C43)+1,"")</f>
        <v/>
      </c>
      <c r="D44" s="276" t="str">
        <f>IF(IF(ISNUMBER(B44),"",MAX(D$4:D43)+1)&lt;=D$3,IF(ISNUMBER(B44),"",MAX(D$4:D43)+1),"")</f>
        <v/>
      </c>
      <c r="E44" s="277" t="str">
        <f t="shared" si="41"/>
        <v/>
      </c>
      <c r="F44" s="230" t="str">
        <f t="shared" si="42"/>
        <v/>
      </c>
      <c r="G44" s="233" t="str">
        <f t="shared" si="43"/>
        <v/>
      </c>
      <c r="H44" s="276" t="str">
        <f>IF(O44="","",IF(ISNUMBER(MATCH(O44,$G$5:$G$1000,0)),"",IF(D44=1,C$3,0)+MAX(H$4:H43)+1))</f>
        <v/>
      </c>
      <c r="I44" s="276" t="str">
        <f>IF(O44="","",IF(ISNUMBER(MATCH(O44,$G$5:$G$1000,0)),"",IF(D44=1,B$4,0)+MAX(I$4:I43)+1))</f>
        <v/>
      </c>
      <c r="J44" s="233" t="str">
        <f t="shared" si="44"/>
        <v>.gwf.obs.csv</v>
      </c>
      <c r="K44" s="233">
        <f t="shared" si="11"/>
        <v>1</v>
      </c>
      <c r="L44" s="58"/>
      <c r="M44" s="282">
        <f t="shared" si="12"/>
        <v>40</v>
      </c>
      <c r="N44" s="318"/>
      <c r="O44" s="318"/>
      <c r="P44" s="322" t="str">
        <f t="shared" si="45"/>
        <v>.gwf.obs.csv</v>
      </c>
      <c r="Q44" s="291" t="s">
        <v>821</v>
      </c>
      <c r="R44" s="284" t="str">
        <f t="shared" si="46"/>
        <v/>
      </c>
      <c r="S44" s="284" t="str">
        <f t="shared" si="47"/>
        <v/>
      </c>
      <c r="T44" s="284" t="str">
        <f t="shared" si="48"/>
        <v/>
      </c>
      <c r="U44" s="284" t="str">
        <f t="shared" si="49"/>
        <v/>
      </c>
      <c r="V44" s="284" t="str">
        <f t="shared" si="50"/>
        <v/>
      </c>
      <c r="W44" s="284" t="str">
        <f t="shared" si="51"/>
        <v/>
      </c>
      <c r="X44" s="284" t="str">
        <f t="shared" si="52"/>
        <v/>
      </c>
      <c r="Y44" s="284"/>
      <c r="Z44" s="285" t="str">
        <f t="shared" si="53"/>
        <v/>
      </c>
      <c r="AA44" s="285" t="str">
        <f t="shared" si="54"/>
        <v/>
      </c>
      <c r="AB44" s="285" t="str">
        <f t="shared" si="55"/>
        <v/>
      </c>
      <c r="AC44" s="285" t="str">
        <f t="shared" si="56"/>
        <v/>
      </c>
      <c r="AD44" s="285" t="str">
        <f t="shared" si="57"/>
        <v/>
      </c>
      <c r="AE44" s="285" t="str">
        <f t="shared" si="58"/>
        <v/>
      </c>
      <c r="AF44" s="285" t="str">
        <f t="shared" si="59"/>
        <v/>
      </c>
      <c r="AG44" s="285"/>
      <c r="AH44" s="284">
        <f>IF($BE44="","",IF(ISNUMBER(MATCH($BE44,AP$5:AP$29999,0)),MAX(AH$4:AH43)+1,0))</f>
        <v>0</v>
      </c>
      <c r="AI44" s="284">
        <f>IF($BE44="","",IF(ISNUMBER(MATCH($BE44,AQ$5:AQ$29999,0)),MAX(AI$4:AI43)+1,0))</f>
        <v>0</v>
      </c>
      <c r="AJ44" s="284">
        <f>IF($BE44="","",IF(ISNUMBER(MATCH($BE44,AR$5:AR$29999,0)),MAX(AJ$4:AJ43)+1,0))</f>
        <v>30</v>
      </c>
      <c r="AK44" s="284">
        <f>IF($BE44="","",IF(ISNUMBER(MATCH($BE44,AS$5:AS$29999,0)),MAX(AK$4:AK43)+1,0))</f>
        <v>0</v>
      </c>
      <c r="AL44" s="284">
        <f>IF($BE44="","",IF(ISNUMBER(MATCH($BE44,AT$5:AT$29999,0)),MAX(AL$4:AL43)+1,0))</f>
        <v>0</v>
      </c>
      <c r="AM44" s="284">
        <f>IF($BE44="","",IF(ISNUMBER(MATCH($BE44,AU$5:AU$29999,0)),MAX(AM$4:AM43)+1,0))</f>
        <v>0</v>
      </c>
      <c r="AN44" s="284">
        <f>IF($BE44="","",IF(ISNUMBER(MATCH($BE44,AV$5:AV$29999,0)),MAX(AN$4:AN43)+1,0))</f>
        <v>0</v>
      </c>
      <c r="AO44" s="291"/>
      <c r="AP44" s="299"/>
      <c r="AQ44" s="299"/>
      <c r="AR44" s="299"/>
      <c r="AS44" s="299"/>
      <c r="AT44" s="299"/>
      <c r="AU44" s="301"/>
      <c r="AV44" s="301" t="s">
        <v>821</v>
      </c>
      <c r="AW44" s="323" t="s">
        <v>809</v>
      </c>
      <c r="AX44" s="302" t="s">
        <v>821</v>
      </c>
      <c r="AY44" s="324"/>
      <c r="AZ44" s="324"/>
      <c r="BA44" s="321" t="s">
        <v>821</v>
      </c>
      <c r="BB44" s="7">
        <f>IF(ISTEXT(AW44),IF(ISNUMBER(MATCH(AW44,$AY$5:$AY$100,0)),0,MAX(BB$4:BB43)+1),"")</f>
        <v>3</v>
      </c>
      <c r="BC44" s="9" t="str">
        <f t="shared" si="60"/>
        <v/>
      </c>
      <c r="BD44" s="9">
        <f t="shared" si="61"/>
        <v>3</v>
      </c>
      <c r="BE44" s="302" t="str">
        <f t="shared" si="29"/>
        <v>obs_uzf_column.csv</v>
      </c>
      <c r="BF44" s="9"/>
      <c r="BG44" s="303" t="str">
        <f t="shared" si="32"/>
        <v/>
      </c>
      <c r="BH44" s="303" t="str">
        <f t="shared" si="33"/>
        <v/>
      </c>
      <c r="BI44" s="303" t="str">
        <f t="shared" si="34"/>
        <v>obs_uzf_column.csv</v>
      </c>
      <c r="BJ44" s="303" t="str">
        <f t="shared" si="35"/>
        <v/>
      </c>
      <c r="BK44" s="303" t="str">
        <f t="shared" si="36"/>
        <v/>
      </c>
      <c r="BL44" s="303" t="str">
        <f t="shared" si="37"/>
        <v/>
      </c>
      <c r="BM44" s="303" t="str">
        <f t="shared" si="39"/>
        <v/>
      </c>
      <c r="BN44" s="82"/>
      <c r="BO44" s="82"/>
      <c r="BP44" s="82"/>
      <c r="BQ44" s="82"/>
      <c r="BR44" s="82"/>
      <c r="BS44" s="82"/>
      <c r="BT44" s="82"/>
      <c r="BU44" s="82"/>
      <c r="BV44" s="82"/>
      <c r="BW44" s="82"/>
      <c r="BX44" s="82"/>
      <c r="BY44" s="82"/>
      <c r="BZ44" s="82"/>
    </row>
    <row r="45" spans="1:78" ht="12" customHeight="1" x14ac:dyDescent="0.25">
      <c r="A45" s="58"/>
      <c r="B45" s="230" t="str">
        <f t="shared" si="40"/>
        <v/>
      </c>
      <c r="C45" s="276" t="str">
        <f>IF(ISNUMBER(B45),MAX(C$4:C44)+1,"")</f>
        <v/>
      </c>
      <c r="D45" s="276" t="str">
        <f>IF(IF(ISNUMBER(B45),"",MAX(D$4:D44)+1)&lt;=D$3,IF(ISNUMBER(B45),"",MAX(D$4:D44)+1),"")</f>
        <v/>
      </c>
      <c r="E45" s="277" t="str">
        <f t="shared" si="41"/>
        <v/>
      </c>
      <c r="F45" s="230" t="str">
        <f t="shared" si="42"/>
        <v/>
      </c>
      <c r="G45" s="233" t="str">
        <f t="shared" si="43"/>
        <v/>
      </c>
      <c r="H45" s="276" t="str">
        <f>IF(O45="","",IF(ISNUMBER(MATCH(O45,$G$5:$G$1000,0)),"",IF(D45=1,C$3,0)+MAX(H$4:H44)+1))</f>
        <v/>
      </c>
      <c r="I45" s="276" t="str">
        <f>IF(O45="","",IF(ISNUMBER(MATCH(O45,$G$5:$G$1000,0)),"",IF(D45=1,B$4,0)+MAX(I$4:I44)+1))</f>
        <v/>
      </c>
      <c r="J45" s="233" t="str">
        <f t="shared" si="44"/>
        <v>.lak.obs.csv</v>
      </c>
      <c r="K45" s="233">
        <f t="shared" si="11"/>
        <v>1</v>
      </c>
      <c r="L45" s="58"/>
      <c r="M45" s="282">
        <f t="shared" si="12"/>
        <v>41</v>
      </c>
      <c r="N45" s="318"/>
      <c r="O45" s="318"/>
      <c r="P45" s="322" t="str">
        <f t="shared" si="45"/>
        <v>.lak.obs.csv</v>
      </c>
      <c r="Q45" s="291" t="s">
        <v>821</v>
      </c>
      <c r="R45" s="284" t="str">
        <f t="shared" si="46"/>
        <v/>
      </c>
      <c r="S45" s="284" t="str">
        <f t="shared" si="47"/>
        <v/>
      </c>
      <c r="T45" s="284" t="str">
        <f t="shared" si="48"/>
        <v/>
      </c>
      <c r="U45" s="284" t="str">
        <f t="shared" si="49"/>
        <v/>
      </c>
      <c r="V45" s="284" t="str">
        <f t="shared" si="50"/>
        <v/>
      </c>
      <c r="W45" s="284" t="str">
        <f t="shared" si="51"/>
        <v/>
      </c>
      <c r="X45" s="284" t="str">
        <f t="shared" si="52"/>
        <v/>
      </c>
      <c r="Y45" s="284"/>
      <c r="Z45" s="285" t="str">
        <f t="shared" si="53"/>
        <v/>
      </c>
      <c r="AA45" s="285" t="str">
        <f t="shared" si="54"/>
        <v/>
      </c>
      <c r="AB45" s="285" t="str">
        <f t="shared" si="55"/>
        <v/>
      </c>
      <c r="AC45" s="285" t="str">
        <f t="shared" si="56"/>
        <v/>
      </c>
      <c r="AD45" s="285" t="str">
        <f t="shared" si="57"/>
        <v/>
      </c>
      <c r="AE45" s="285" t="str">
        <f t="shared" si="58"/>
        <v/>
      </c>
      <c r="AF45" s="285" t="str">
        <f t="shared" si="59"/>
        <v/>
      </c>
      <c r="AG45" s="285"/>
      <c r="AH45" s="284">
        <f>IF($BE45="","",IF(ISNUMBER(MATCH($BE45,AP$5:AP$29999,0)),MAX(AH$4:AH44)+1,0))</f>
        <v>0</v>
      </c>
      <c r="AI45" s="284">
        <f>IF($BE45="","",IF(ISNUMBER(MATCH($BE45,AQ$5:AQ$29999,0)),MAX(AI$4:AI44)+1,0))</f>
        <v>0</v>
      </c>
      <c r="AJ45" s="284">
        <f>IF($BE45="","",IF(ISNUMBER(MATCH($BE45,AR$5:AR$29999,0)),MAX(AJ$4:AJ44)+1,0))</f>
        <v>31</v>
      </c>
      <c r="AK45" s="284">
        <f>IF($BE45="","",IF(ISNUMBER(MATCH($BE45,AS$5:AS$29999,0)),MAX(AK$4:AK44)+1,0))</f>
        <v>0</v>
      </c>
      <c r="AL45" s="284">
        <f>IF($BE45="","",IF(ISNUMBER(MATCH($BE45,AT$5:AT$29999,0)),MAX(AL$4:AL44)+1,0))</f>
        <v>0</v>
      </c>
      <c r="AM45" s="284">
        <f>IF($BE45="","",IF(ISNUMBER(MATCH($BE45,AU$5:AU$29999,0)),MAX(AM$4:AM44)+1,0))</f>
        <v>0</v>
      </c>
      <c r="AN45" s="284">
        <f>IF($BE45="","",IF(ISNUMBER(MATCH($BE45,AV$5:AV$29999,0)),MAX(AN$4:AN44)+1,0))</f>
        <v>0</v>
      </c>
      <c r="AO45" s="291"/>
      <c r="AP45" s="299"/>
      <c r="AQ45" s="299"/>
      <c r="AR45" s="299"/>
      <c r="AS45" s="299"/>
      <c r="AT45" s="299"/>
      <c r="AU45" s="301"/>
      <c r="AV45" s="301" t="s">
        <v>821</v>
      </c>
      <c r="AW45" s="323" t="s">
        <v>810</v>
      </c>
      <c r="AX45" s="302" t="s">
        <v>821</v>
      </c>
      <c r="AY45" s="324"/>
      <c r="AZ45" s="324"/>
      <c r="BA45" s="321" t="s">
        <v>821</v>
      </c>
      <c r="BB45" s="7">
        <f>IF(ISTEXT(AW45),IF(ISNUMBER(MATCH(AW45,$AY$5:$AY$100,0)),0,MAX(BB$4:BB44)+1),"")</f>
        <v>4</v>
      </c>
      <c r="BC45" s="9" t="str">
        <f t="shared" si="60"/>
        <v/>
      </c>
      <c r="BD45" s="9">
        <f t="shared" si="61"/>
        <v>4</v>
      </c>
      <c r="BE45" s="302" t="str">
        <f t="shared" si="29"/>
        <v>sfr.allreaches.csv</v>
      </c>
      <c r="BF45" s="9"/>
      <c r="BG45" s="303" t="str">
        <f t="shared" si="32"/>
        <v/>
      </c>
      <c r="BH45" s="303" t="str">
        <f t="shared" si="33"/>
        <v/>
      </c>
      <c r="BI45" s="303" t="str">
        <f t="shared" si="34"/>
        <v>sfr.allreaches.csv</v>
      </c>
      <c r="BJ45" s="303" t="str">
        <f t="shared" si="35"/>
        <v/>
      </c>
      <c r="BK45" s="303" t="str">
        <f t="shared" si="36"/>
        <v/>
      </c>
      <c r="BL45" s="303" t="str">
        <f t="shared" si="37"/>
        <v/>
      </c>
      <c r="BM45" s="303" t="str">
        <f t="shared" si="39"/>
        <v/>
      </c>
      <c r="BN45" s="82"/>
      <c r="BO45" s="82"/>
      <c r="BP45" s="82"/>
      <c r="BQ45" s="82"/>
      <c r="BR45" s="82"/>
      <c r="BS45" s="82"/>
      <c r="BT45" s="82"/>
      <c r="BU45" s="82"/>
      <c r="BV45" s="82"/>
      <c r="BW45" s="82"/>
      <c r="BX45" s="82"/>
      <c r="BY45" s="82"/>
      <c r="BZ45" s="82"/>
    </row>
    <row r="46" spans="1:78" ht="12" customHeight="1" x14ac:dyDescent="0.25">
      <c r="A46" s="58"/>
      <c r="B46" s="230" t="str">
        <f t="shared" si="40"/>
        <v/>
      </c>
      <c r="C46" s="276" t="str">
        <f>IF(ISNUMBER(B46),MAX(C$4:C45)+1,"")</f>
        <v/>
      </c>
      <c r="D46" s="276" t="str">
        <f>IF(IF(ISNUMBER(B46),"",MAX(D$4:D45)+1)&lt;=D$3,IF(ISNUMBER(B46),"",MAX(D$4:D45)+1),"")</f>
        <v/>
      </c>
      <c r="E46" s="277" t="str">
        <f t="shared" si="41"/>
        <v/>
      </c>
      <c r="F46" s="230" t="str">
        <f t="shared" si="42"/>
        <v/>
      </c>
      <c r="G46" s="233" t="str">
        <f t="shared" si="43"/>
        <v/>
      </c>
      <c r="H46" s="276" t="str">
        <f>IF(O46="","",IF(ISNUMBER(MATCH(O46,$G$5:$G$1000,0)),"",IF(D46=1,C$3,0)+MAX(H$4:H45)+1))</f>
        <v/>
      </c>
      <c r="I46" s="276" t="str">
        <f>IF(O46="","",IF(ISNUMBER(MATCH(O46,$G$5:$G$1000,0)),"",IF(D46=1,B$4,0)+MAX(I$4:I45)+1))</f>
        <v/>
      </c>
      <c r="J46" s="233" t="str">
        <f t="shared" si="44"/>
        <v>.rcha</v>
      </c>
      <c r="K46" s="233">
        <f t="shared" si="11"/>
        <v>1</v>
      </c>
      <c r="L46" s="58"/>
      <c r="M46" s="282">
        <f t="shared" si="12"/>
        <v>42</v>
      </c>
      <c r="N46" s="318"/>
      <c r="O46" s="318"/>
      <c r="P46" s="322" t="str">
        <f t="shared" si="45"/>
        <v>.rcha</v>
      </c>
      <c r="Q46" s="291" t="s">
        <v>821</v>
      </c>
      <c r="R46" s="284" t="str">
        <f t="shared" si="46"/>
        <v/>
      </c>
      <c r="S46" s="284" t="str">
        <f t="shared" si="47"/>
        <v/>
      </c>
      <c r="T46" s="284" t="str">
        <f t="shared" si="48"/>
        <v/>
      </c>
      <c r="U46" s="284" t="str">
        <f t="shared" si="49"/>
        <v/>
      </c>
      <c r="V46" s="284" t="str">
        <f t="shared" si="50"/>
        <v/>
      </c>
      <c r="W46" s="284" t="str">
        <f t="shared" si="51"/>
        <v/>
      </c>
      <c r="X46" s="284" t="str">
        <f t="shared" si="52"/>
        <v/>
      </c>
      <c r="Y46" s="284"/>
      <c r="Z46" s="285" t="str">
        <f t="shared" si="53"/>
        <v/>
      </c>
      <c r="AA46" s="285" t="str">
        <f t="shared" si="54"/>
        <v/>
      </c>
      <c r="AB46" s="285" t="str">
        <f t="shared" si="55"/>
        <v/>
      </c>
      <c r="AC46" s="285" t="str">
        <f t="shared" si="56"/>
        <v/>
      </c>
      <c r="AD46" s="285" t="str">
        <f t="shared" si="57"/>
        <v/>
      </c>
      <c r="AE46" s="285" t="str">
        <f t="shared" si="58"/>
        <v/>
      </c>
      <c r="AF46" s="285" t="str">
        <f t="shared" si="59"/>
        <v/>
      </c>
      <c r="AG46" s="285"/>
      <c r="AH46" s="284">
        <f>IF($BE46="","",IF(ISNUMBER(MATCH($BE46,AP$5:AP$29999,0)),MAX(AH$4:AH45)+1,0))</f>
        <v>0</v>
      </c>
      <c r="AI46" s="284">
        <f>IF($BE46="","",IF(ISNUMBER(MATCH($BE46,AQ$5:AQ$29999,0)),MAX(AI$4:AI45)+1,0))</f>
        <v>0</v>
      </c>
      <c r="AJ46" s="284">
        <f>IF($BE46="","",IF(ISNUMBER(MATCH($BE46,AR$5:AR$29999,0)),MAX(AJ$4:AJ45)+1,0))</f>
        <v>32</v>
      </c>
      <c r="AK46" s="284">
        <f>IF($BE46="","",IF(ISNUMBER(MATCH($BE46,AS$5:AS$29999,0)),MAX(AK$4:AK45)+1,0))</f>
        <v>0</v>
      </c>
      <c r="AL46" s="284">
        <f>IF($BE46="","",IF(ISNUMBER(MATCH($BE46,AT$5:AT$29999,0)),MAX(AL$4:AL45)+1,0))</f>
        <v>0</v>
      </c>
      <c r="AM46" s="284">
        <f>IF($BE46="","",IF(ISNUMBER(MATCH($BE46,AU$5:AU$29999,0)),MAX(AM$4:AM45)+1,0))</f>
        <v>0</v>
      </c>
      <c r="AN46" s="284">
        <f>IF($BE46="","",IF(ISNUMBER(MATCH($BE46,AV$5:AV$29999,0)),MAX(AN$4:AN45)+1,0))</f>
        <v>0</v>
      </c>
      <c r="AO46" s="291"/>
      <c r="AP46" s="299"/>
      <c r="AQ46" s="299"/>
      <c r="AR46" s="299"/>
      <c r="AS46" s="299"/>
      <c r="AT46" s="301"/>
      <c r="AU46" s="301"/>
      <c r="AV46" s="301" t="s">
        <v>821</v>
      </c>
      <c r="AW46" s="323" t="s">
        <v>811</v>
      </c>
      <c r="AX46" s="302" t="s">
        <v>821</v>
      </c>
      <c r="AY46" s="324"/>
      <c r="AZ46" s="324"/>
      <c r="BA46" s="321" t="s">
        <v>821</v>
      </c>
      <c r="BB46" s="7">
        <f>IF(ISTEXT(AW46),IF(ISNUMBER(MATCH(AW46,$AY$5:$AY$100,0)),0,MAX(BB$4:BB45)+1),"")</f>
        <v>5</v>
      </c>
      <c r="BC46" s="9" t="str">
        <f t="shared" si="60"/>
        <v/>
      </c>
      <c r="BD46" s="9">
        <f t="shared" si="61"/>
        <v>5</v>
      </c>
      <c r="BE46" s="302" t="str">
        <f t="shared" si="29"/>
        <v>sfr.reach01.csv</v>
      </c>
      <c r="BF46" s="9"/>
      <c r="BG46" s="303" t="str">
        <f t="shared" si="32"/>
        <v/>
      </c>
      <c r="BH46" s="303" t="str">
        <f t="shared" si="33"/>
        <v/>
      </c>
      <c r="BI46" s="303" t="str">
        <f t="shared" si="34"/>
        <v>sfr.reach01.csv</v>
      </c>
      <c r="BJ46" s="303" t="str">
        <f t="shared" si="35"/>
        <v/>
      </c>
      <c r="BK46" s="303" t="str">
        <f t="shared" si="36"/>
        <v/>
      </c>
      <c r="BL46" s="303" t="str">
        <f t="shared" si="37"/>
        <v/>
      </c>
      <c r="BM46" s="303" t="str">
        <f t="shared" si="39"/>
        <v/>
      </c>
      <c r="BN46" s="82"/>
      <c r="BO46" s="82"/>
      <c r="BP46" s="82"/>
      <c r="BQ46" s="82"/>
      <c r="BR46" s="82"/>
      <c r="BS46" s="82"/>
      <c r="BT46" s="82"/>
      <c r="BU46" s="82"/>
      <c r="BV46" s="82"/>
      <c r="BW46" s="82"/>
      <c r="BX46" s="82"/>
      <c r="BY46" s="82"/>
      <c r="BZ46" s="82"/>
    </row>
    <row r="47" spans="1:78" ht="12" customHeight="1" x14ac:dyDescent="0.25">
      <c r="A47" s="58"/>
      <c r="B47" s="230" t="str">
        <f t="shared" si="40"/>
        <v/>
      </c>
      <c r="C47" s="276" t="str">
        <f>IF(ISNUMBER(B47),MAX(C$4:C46)+1,"")</f>
        <v/>
      </c>
      <c r="D47" s="276" t="str">
        <f>IF(IF(ISNUMBER(B47),"",MAX(D$4:D46)+1)&lt;=D$3,IF(ISNUMBER(B47),"",MAX(D$4:D46)+1),"")</f>
        <v/>
      </c>
      <c r="E47" s="277" t="str">
        <f t="shared" si="41"/>
        <v/>
      </c>
      <c r="F47" s="230" t="str">
        <f t="shared" si="42"/>
        <v/>
      </c>
      <c r="G47" s="233" t="str">
        <f t="shared" si="43"/>
        <v/>
      </c>
      <c r="H47" s="276" t="str">
        <f>IF(O47="","",IF(ISNUMBER(MATCH(O47,$G$5:$G$1000,0)),"",IF(D47=1,C$3,0)+MAX(H$4:H46)+1))</f>
        <v/>
      </c>
      <c r="I47" s="276" t="str">
        <f>IF(O47="","",IF(ISNUMBER(MATCH(O47,$G$5:$G$1000,0)),"",IF(D47=1,B$4,0)+MAX(I$4:I46)+1))</f>
        <v/>
      </c>
      <c r="J47" s="233" t="str">
        <f t="shared" si="44"/>
        <v>.bud</v>
      </c>
      <c r="K47" s="233">
        <f t="shared" si="11"/>
        <v>1</v>
      </c>
      <c r="L47" s="58"/>
      <c r="M47" s="282">
        <f t="shared" si="12"/>
        <v>43</v>
      </c>
      <c r="N47" s="318"/>
      <c r="O47" s="318"/>
      <c r="P47" s="322" t="str">
        <f t="shared" si="45"/>
        <v>.bud</v>
      </c>
      <c r="Q47" s="291" t="s">
        <v>821</v>
      </c>
      <c r="R47" s="284" t="str">
        <f t="shared" si="46"/>
        <v/>
      </c>
      <c r="S47" s="284" t="str">
        <f t="shared" si="47"/>
        <v/>
      </c>
      <c r="T47" s="284" t="str">
        <f t="shared" si="48"/>
        <v/>
      </c>
      <c r="U47" s="284" t="str">
        <f t="shared" si="49"/>
        <v/>
      </c>
      <c r="V47" s="284" t="str">
        <f t="shared" si="50"/>
        <v/>
      </c>
      <c r="W47" s="284" t="str">
        <f t="shared" si="51"/>
        <v/>
      </c>
      <c r="X47" s="284" t="str">
        <f t="shared" si="52"/>
        <v/>
      </c>
      <c r="Y47" s="284"/>
      <c r="Z47" s="285" t="str">
        <f t="shared" si="53"/>
        <v/>
      </c>
      <c r="AA47" s="285" t="str">
        <f t="shared" si="54"/>
        <v/>
      </c>
      <c r="AB47" s="285" t="str">
        <f t="shared" si="55"/>
        <v/>
      </c>
      <c r="AC47" s="285" t="str">
        <f t="shared" si="56"/>
        <v/>
      </c>
      <c r="AD47" s="285" t="str">
        <f t="shared" si="57"/>
        <v/>
      </c>
      <c r="AE47" s="285" t="str">
        <f t="shared" si="58"/>
        <v/>
      </c>
      <c r="AF47" s="285" t="str">
        <f t="shared" si="59"/>
        <v/>
      </c>
      <c r="AG47" s="285"/>
      <c r="AH47" s="284">
        <f>IF($BE47="","",IF(ISNUMBER(MATCH($BE47,AP$5:AP$29999,0)),MAX(AH$4:AH46)+1,0))</f>
        <v>0</v>
      </c>
      <c r="AI47" s="284">
        <f>IF($BE47="","",IF(ISNUMBER(MATCH($BE47,AQ$5:AQ$29999,0)),MAX(AI$4:AI46)+1,0))</f>
        <v>0</v>
      </c>
      <c r="AJ47" s="284">
        <f>IF($BE47="","",IF(ISNUMBER(MATCH($BE47,AR$5:AR$29999,0)),MAX(AJ$4:AJ46)+1,0))</f>
        <v>33</v>
      </c>
      <c r="AK47" s="284">
        <f>IF($BE47="","",IF(ISNUMBER(MATCH($BE47,AS$5:AS$29999,0)),MAX(AK$4:AK46)+1,0))</f>
        <v>0</v>
      </c>
      <c r="AL47" s="284">
        <f>IF($BE47="","",IF(ISNUMBER(MATCH($BE47,AT$5:AT$29999,0)),MAX(AL$4:AL46)+1,0))</f>
        <v>0</v>
      </c>
      <c r="AM47" s="284">
        <f>IF($BE47="","",IF(ISNUMBER(MATCH($BE47,AU$5:AU$29999,0)),MAX(AM$4:AM46)+1,0))</f>
        <v>0</v>
      </c>
      <c r="AN47" s="284">
        <f>IF($BE47="","",IF(ISNUMBER(MATCH($BE47,AV$5:AV$29999,0)),MAX(AN$4:AN46)+1,0))</f>
        <v>0</v>
      </c>
      <c r="AO47" s="291"/>
      <c r="AP47" s="299"/>
      <c r="AQ47" s="299"/>
      <c r="AR47" s="299"/>
      <c r="AS47" s="299"/>
      <c r="AT47" s="301"/>
      <c r="AU47" s="301"/>
      <c r="AV47" s="301" t="s">
        <v>821</v>
      </c>
      <c r="AW47" s="323" t="s">
        <v>812</v>
      </c>
      <c r="AX47" s="302" t="s">
        <v>821</v>
      </c>
      <c r="AY47" s="324"/>
      <c r="AZ47" s="324"/>
      <c r="BA47" s="321" t="s">
        <v>821</v>
      </c>
      <c r="BB47" s="7">
        <f>IF(ISTEXT(AW47),IF(ISNUMBER(MATCH(AW47,$AY$5:$AY$100,0)),0,MAX(BB$4:BB46)+1),"")</f>
        <v>6</v>
      </c>
      <c r="BC47" s="9" t="str">
        <f t="shared" si="60"/>
        <v/>
      </c>
      <c r="BD47" s="9">
        <f t="shared" si="61"/>
        <v>6</v>
      </c>
      <c r="BE47" s="302" t="str">
        <f t="shared" si="29"/>
        <v>sfr.reach24.csv</v>
      </c>
      <c r="BF47" s="9"/>
      <c r="BG47" s="303" t="str">
        <f t="shared" si="32"/>
        <v/>
      </c>
      <c r="BH47" s="303" t="str">
        <f t="shared" si="33"/>
        <v/>
      </c>
      <c r="BI47" s="303" t="str">
        <f t="shared" si="34"/>
        <v>sfr.reach24.csv</v>
      </c>
      <c r="BJ47" s="303" t="str">
        <f t="shared" si="35"/>
        <v/>
      </c>
      <c r="BK47" s="303" t="str">
        <f t="shared" si="36"/>
        <v/>
      </c>
      <c r="BL47" s="303" t="str">
        <f t="shared" si="37"/>
        <v/>
      </c>
      <c r="BM47" s="303" t="str">
        <f t="shared" si="39"/>
        <v/>
      </c>
      <c r="BN47" s="82"/>
      <c r="BO47" s="82"/>
      <c r="BP47" s="82"/>
      <c r="BQ47" s="82"/>
      <c r="BR47" s="82"/>
      <c r="BS47" s="82"/>
      <c r="BT47" s="82"/>
      <c r="BU47" s="82"/>
      <c r="BV47" s="82"/>
      <c r="BW47" s="82"/>
      <c r="BX47" s="82"/>
      <c r="BY47" s="82"/>
      <c r="BZ47" s="82"/>
    </row>
    <row r="48" spans="1:78" ht="12" customHeight="1" x14ac:dyDescent="0.25">
      <c r="A48" s="58"/>
      <c r="B48" s="230" t="str">
        <f t="shared" si="40"/>
        <v/>
      </c>
      <c r="C48" s="276" t="str">
        <f>IF(ISNUMBER(B48),MAX(C$4:C47)+1,"")</f>
        <v/>
      </c>
      <c r="D48" s="276" t="str">
        <f>IF(IF(ISNUMBER(B48),"",MAX(D$4:D47)+1)&lt;=D$3,IF(ISNUMBER(B48),"",MAX(D$4:D47)+1),"")</f>
        <v/>
      </c>
      <c r="E48" s="277" t="str">
        <f t="shared" si="41"/>
        <v/>
      </c>
      <c r="F48" s="230" t="str">
        <f t="shared" si="42"/>
        <v/>
      </c>
      <c r="G48" s="233" t="str">
        <f t="shared" si="43"/>
        <v/>
      </c>
      <c r="H48" s="276" t="str">
        <f>IF(O48="","",IF(ISNUMBER(MATCH(O48,$G$5:$G$1000,0)),"",IF(D48=1,C$3,0)+MAX(H$4:H47)+1))</f>
        <v/>
      </c>
      <c r="I48" s="276" t="str">
        <f>IF(O48="","",IF(ISNUMBER(MATCH(O48,$G$5:$G$1000,0)),"",IF(D48=1,B$4,0)+MAX(I$4:I47)+1))</f>
        <v/>
      </c>
      <c r="J48" s="233" t="str">
        <f t="shared" si="44"/>
        <v>.lak.bin</v>
      </c>
      <c r="K48" s="233">
        <f t="shared" si="11"/>
        <v>1</v>
      </c>
      <c r="L48" s="58"/>
      <c r="M48" s="282">
        <f t="shared" si="12"/>
        <v>44</v>
      </c>
      <c r="N48" s="318"/>
      <c r="O48" s="318"/>
      <c r="P48" s="322" t="str">
        <f t="shared" si="45"/>
        <v>.lak.bin</v>
      </c>
      <c r="Q48" s="291" t="s">
        <v>821</v>
      </c>
      <c r="R48" s="284" t="str">
        <f t="shared" si="46"/>
        <v/>
      </c>
      <c r="S48" s="284" t="str">
        <f t="shared" si="47"/>
        <v/>
      </c>
      <c r="T48" s="284" t="str">
        <f t="shared" si="48"/>
        <v/>
      </c>
      <c r="U48" s="284" t="str">
        <f t="shared" si="49"/>
        <v/>
      </c>
      <c r="V48" s="284" t="str">
        <f t="shared" si="50"/>
        <v/>
      </c>
      <c r="W48" s="284" t="str">
        <f t="shared" si="51"/>
        <v/>
      </c>
      <c r="X48" s="284" t="str">
        <f t="shared" si="52"/>
        <v/>
      </c>
      <c r="Y48" s="284"/>
      <c r="Z48" s="285" t="str">
        <f t="shared" si="53"/>
        <v/>
      </c>
      <c r="AA48" s="285" t="str">
        <f t="shared" si="54"/>
        <v/>
      </c>
      <c r="AB48" s="285" t="str">
        <f t="shared" si="55"/>
        <v/>
      </c>
      <c r="AC48" s="285" t="str">
        <f t="shared" si="56"/>
        <v/>
      </c>
      <c r="AD48" s="285" t="str">
        <f t="shared" si="57"/>
        <v/>
      </c>
      <c r="AE48" s="285" t="str">
        <f t="shared" si="58"/>
        <v/>
      </c>
      <c r="AF48" s="285" t="str">
        <f t="shared" si="59"/>
        <v/>
      </c>
      <c r="AG48" s="285"/>
      <c r="AH48" s="284">
        <f>IF($BE48="","",IF(ISNUMBER(MATCH($BE48,AP$5:AP$29999,0)),MAX(AH$4:AH47)+1,0))</f>
        <v>0</v>
      </c>
      <c r="AI48" s="284">
        <f>IF($BE48="","",IF(ISNUMBER(MATCH($BE48,AQ$5:AQ$29999,0)),MAX(AI$4:AI47)+1,0))</f>
        <v>0</v>
      </c>
      <c r="AJ48" s="284">
        <f>IF($BE48="","",IF(ISNUMBER(MATCH($BE48,AR$5:AR$29999,0)),MAX(AJ$4:AJ47)+1,0))</f>
        <v>34</v>
      </c>
      <c r="AK48" s="284">
        <f>IF($BE48="","",IF(ISNUMBER(MATCH($BE48,AS$5:AS$29999,0)),MAX(AK$4:AK47)+1,0))</f>
        <v>0</v>
      </c>
      <c r="AL48" s="284">
        <f>IF($BE48="","",IF(ISNUMBER(MATCH($BE48,AT$5:AT$29999,0)),MAX(AL$4:AL47)+1,0))</f>
        <v>0</v>
      </c>
      <c r="AM48" s="284">
        <f>IF($BE48="","",IF(ISNUMBER(MATCH($BE48,AU$5:AU$29999,0)),MAX(AM$4:AM47)+1,0))</f>
        <v>0</v>
      </c>
      <c r="AN48" s="284">
        <f>IF($BE48="","",IF(ISNUMBER(MATCH($BE48,AV$5:AV$29999,0)),MAX(AN$4:AN47)+1,0))</f>
        <v>0</v>
      </c>
      <c r="AO48" s="291"/>
      <c r="AP48" s="299"/>
      <c r="AQ48" s="299"/>
      <c r="AR48" s="299"/>
      <c r="AS48" s="299"/>
      <c r="AT48" s="301"/>
      <c r="AU48" s="301"/>
      <c r="AV48" s="301" t="s">
        <v>821</v>
      </c>
      <c r="AW48" s="323" t="s">
        <v>813</v>
      </c>
      <c r="AX48" s="302" t="s">
        <v>821</v>
      </c>
      <c r="AY48" s="324"/>
      <c r="AZ48" s="324"/>
      <c r="BA48" s="321" t="s">
        <v>821</v>
      </c>
      <c r="BB48" s="7">
        <f>IF(ISTEXT(AW48),IF(ISNUMBER(MATCH(AW48,$AY$5:$AY$100,0)),0,MAX(BB$4:BB47)+1),"")</f>
        <v>7</v>
      </c>
      <c r="BC48" s="9" t="str">
        <f t="shared" si="60"/>
        <v/>
      </c>
      <c r="BD48" s="9">
        <f t="shared" si="61"/>
        <v>7</v>
      </c>
      <c r="BE48" s="302" t="str">
        <f t="shared" si="29"/>
        <v>sfr.reach29.csv</v>
      </c>
      <c r="BF48" s="9"/>
      <c r="BG48" s="303" t="str">
        <f t="shared" si="32"/>
        <v/>
      </c>
      <c r="BH48" s="303" t="str">
        <f t="shared" si="33"/>
        <v/>
      </c>
      <c r="BI48" s="303" t="str">
        <f t="shared" si="34"/>
        <v>sfr.reach29.csv</v>
      </c>
      <c r="BJ48" s="303" t="str">
        <f t="shared" si="35"/>
        <v/>
      </c>
      <c r="BK48" s="303" t="str">
        <f t="shared" si="36"/>
        <v/>
      </c>
      <c r="BL48" s="303" t="str">
        <f t="shared" si="37"/>
        <v/>
      </c>
      <c r="BM48" s="303" t="str">
        <f t="shared" si="39"/>
        <v/>
      </c>
      <c r="BN48" s="82"/>
      <c r="BO48" s="82"/>
      <c r="BP48" s="82"/>
      <c r="BQ48" s="82"/>
      <c r="BR48" s="82"/>
      <c r="BS48" s="82"/>
      <c r="BT48" s="82"/>
      <c r="BU48" s="82"/>
      <c r="BV48" s="82"/>
      <c r="BW48" s="82"/>
      <c r="BX48" s="82"/>
      <c r="BY48" s="82"/>
      <c r="BZ48" s="82"/>
    </row>
    <row r="49" spans="1:78" ht="12" customHeight="1" x14ac:dyDescent="0.25">
      <c r="A49" s="58"/>
      <c r="B49" s="230" t="str">
        <f t="shared" si="40"/>
        <v/>
      </c>
      <c r="C49" s="276" t="str">
        <f>IF(ISNUMBER(B49),MAX(C$4:C48)+1,"")</f>
        <v/>
      </c>
      <c r="D49" s="276" t="str">
        <f>IF(IF(ISNUMBER(B49),"",MAX(D$4:D48)+1)&lt;=D$3,IF(ISNUMBER(B49),"",MAX(D$4:D48)+1),"")</f>
        <v/>
      </c>
      <c r="E49" s="277" t="str">
        <f t="shared" si="41"/>
        <v/>
      </c>
      <c r="F49" s="230" t="str">
        <f t="shared" si="42"/>
        <v/>
      </c>
      <c r="G49" s="233" t="str">
        <f t="shared" si="43"/>
        <v/>
      </c>
      <c r="H49" s="276" t="str">
        <f>IF(O49="","",IF(ISNUMBER(MATCH(O49,$G$5:$G$1000,0)),"",IF(D49=1,C$3,0)+MAX(H$4:H48)+1))</f>
        <v/>
      </c>
      <c r="I49" s="276" t="str">
        <f>IF(O49="","",IF(ISNUMBER(MATCH(O49,$G$5:$G$1000,0)),"",IF(D49=1,B$4,0)+MAX(I$4:I48)+1))</f>
        <v/>
      </c>
      <c r="J49" s="233" t="str">
        <f t="shared" si="44"/>
        <v>.sfr.bin</v>
      </c>
      <c r="K49" s="233">
        <f t="shared" si="11"/>
        <v>1</v>
      </c>
      <c r="L49" s="58"/>
      <c r="M49" s="282">
        <f t="shared" si="12"/>
        <v>45</v>
      </c>
      <c r="N49" s="318"/>
      <c r="O49" s="318"/>
      <c r="P49" s="322" t="str">
        <f t="shared" si="45"/>
        <v>.sfr.bin</v>
      </c>
      <c r="Q49" s="291" t="s">
        <v>821</v>
      </c>
      <c r="R49" s="284" t="str">
        <f t="shared" si="46"/>
        <v/>
      </c>
      <c r="S49" s="284" t="str">
        <f t="shared" si="47"/>
        <v/>
      </c>
      <c r="T49" s="284" t="str">
        <f t="shared" si="48"/>
        <v/>
      </c>
      <c r="U49" s="284" t="str">
        <f t="shared" si="49"/>
        <v/>
      </c>
      <c r="V49" s="284" t="str">
        <f t="shared" si="50"/>
        <v/>
      </c>
      <c r="W49" s="284" t="str">
        <f t="shared" si="51"/>
        <v/>
      </c>
      <c r="X49" s="284" t="str">
        <f t="shared" si="52"/>
        <v/>
      </c>
      <c r="Y49" s="284"/>
      <c r="Z49" s="285" t="str">
        <f t="shared" si="53"/>
        <v/>
      </c>
      <c r="AA49" s="285" t="str">
        <f t="shared" si="54"/>
        <v/>
      </c>
      <c r="AB49" s="285" t="str">
        <f t="shared" si="55"/>
        <v/>
      </c>
      <c r="AC49" s="285" t="str">
        <f t="shared" si="56"/>
        <v/>
      </c>
      <c r="AD49" s="285" t="str">
        <f t="shared" si="57"/>
        <v/>
      </c>
      <c r="AE49" s="285" t="str">
        <f t="shared" si="58"/>
        <v/>
      </c>
      <c r="AF49" s="285" t="str">
        <f t="shared" si="59"/>
        <v/>
      </c>
      <c r="AG49" s="285"/>
      <c r="AH49" s="284">
        <f>IF($BE49="","",IF(ISNUMBER(MATCH($BE49,AP$5:AP$29999,0)),MAX(AH$4:AH48)+1,0))</f>
        <v>0</v>
      </c>
      <c r="AI49" s="284">
        <f>IF($BE49="","",IF(ISNUMBER(MATCH($BE49,AQ$5:AQ$29999,0)),MAX(AI$4:AI48)+1,0))</f>
        <v>0</v>
      </c>
      <c r="AJ49" s="284">
        <f>IF($BE49="","",IF(ISNUMBER(MATCH($BE49,AR$5:AR$29999,0)),MAX(AJ$4:AJ48)+1,0))</f>
        <v>35</v>
      </c>
      <c r="AK49" s="284">
        <f>IF($BE49="","",IF(ISNUMBER(MATCH($BE49,AS$5:AS$29999,0)),MAX(AK$4:AK48)+1,0))</f>
        <v>0</v>
      </c>
      <c r="AL49" s="284">
        <f>IF($BE49="","",IF(ISNUMBER(MATCH($BE49,AT$5:AT$29999,0)),MAX(AL$4:AL48)+1,0))</f>
        <v>0</v>
      </c>
      <c r="AM49" s="284">
        <f>IF($BE49="","",IF(ISNUMBER(MATCH($BE49,AU$5:AU$29999,0)),MAX(AM$4:AM48)+1,0))</f>
        <v>0</v>
      </c>
      <c r="AN49" s="284">
        <f>IF($BE49="","",IF(ISNUMBER(MATCH($BE49,AV$5:AV$29999,0)),MAX(AN$4:AN48)+1,0))</f>
        <v>0</v>
      </c>
      <c r="AO49" s="291"/>
      <c r="AP49" s="299"/>
      <c r="AQ49" s="299"/>
      <c r="AR49" s="299"/>
      <c r="AS49" s="299"/>
      <c r="AT49" s="301"/>
      <c r="AU49" s="301"/>
      <c r="AV49" s="301" t="s">
        <v>821</v>
      </c>
      <c r="AW49" s="323" t="s">
        <v>814</v>
      </c>
      <c r="AX49" s="302" t="s">
        <v>821</v>
      </c>
      <c r="AY49" s="324"/>
      <c r="AZ49" s="324"/>
      <c r="BA49" s="321" t="s">
        <v>821</v>
      </c>
      <c r="BB49" s="7">
        <f>IF(ISTEXT(AW49),IF(ISNUMBER(MATCH(AW49,$AY$5:$AY$100,0)),0,MAX(BB$4:BB48)+1),"")</f>
        <v>8</v>
      </c>
      <c r="BC49" s="9" t="str">
        <f t="shared" si="60"/>
        <v/>
      </c>
      <c r="BD49" s="9">
        <f t="shared" si="61"/>
        <v>8</v>
      </c>
      <c r="BE49" s="302" t="str">
        <f t="shared" si="29"/>
        <v>sfr.reach31.csv</v>
      </c>
      <c r="BF49" s="9"/>
      <c r="BG49" s="303" t="str">
        <f t="shared" si="32"/>
        <v/>
      </c>
      <c r="BH49" s="303" t="str">
        <f t="shared" si="33"/>
        <v/>
      </c>
      <c r="BI49" s="303" t="str">
        <f t="shared" si="34"/>
        <v>sfr.reach31.csv</v>
      </c>
      <c r="BJ49" s="303" t="str">
        <f t="shared" si="35"/>
        <v/>
      </c>
      <c r="BK49" s="303" t="str">
        <f t="shared" si="36"/>
        <v/>
      </c>
      <c r="BL49" s="303" t="str">
        <f t="shared" si="37"/>
        <v/>
      </c>
      <c r="BM49" s="303" t="str">
        <f t="shared" si="39"/>
        <v/>
      </c>
      <c r="BN49" s="82"/>
      <c r="BO49" s="82"/>
      <c r="BP49" s="82"/>
      <c r="BQ49" s="82"/>
      <c r="BR49" s="82"/>
      <c r="BS49" s="82"/>
      <c r="BT49" s="82"/>
      <c r="BU49" s="82"/>
      <c r="BV49" s="82"/>
      <c r="BW49" s="82"/>
      <c r="BX49" s="82"/>
      <c r="BY49" s="82"/>
      <c r="BZ49" s="82"/>
    </row>
    <row r="50" spans="1:78" ht="12" customHeight="1" x14ac:dyDescent="0.25">
      <c r="A50" s="58"/>
      <c r="B50" s="230" t="str">
        <f t="shared" si="40"/>
        <v/>
      </c>
      <c r="C50" s="276" t="str">
        <f>IF(ISNUMBER(B50),MAX(C$4:C49)+1,"")</f>
        <v/>
      </c>
      <c r="D50" s="276" t="str">
        <f>IF(IF(ISNUMBER(B50),"",MAX(D$4:D49)+1)&lt;=D$3,IF(ISNUMBER(B50),"",MAX(D$4:D49)+1),"")</f>
        <v/>
      </c>
      <c r="E50" s="277" t="str">
        <f t="shared" si="41"/>
        <v/>
      </c>
      <c r="F50" s="230" t="str">
        <f t="shared" si="42"/>
        <v/>
      </c>
      <c r="G50" s="233" t="str">
        <f t="shared" si="43"/>
        <v/>
      </c>
      <c r="H50" s="276" t="str">
        <f>IF(O50="","",IF(ISNUMBER(MATCH(O50,$G$5:$G$1000,0)),"",IF(D50=1,C$3,0)+MAX(H$4:H49)+1))</f>
        <v/>
      </c>
      <c r="I50" s="276" t="str">
        <f>IF(O50="","",IF(ISNUMBER(MATCH(O50,$G$5:$G$1000,0)),"",IF(D50=1,B$4,0)+MAX(I$4:I49)+1))</f>
        <v/>
      </c>
      <c r="J50" s="233" t="str">
        <f t="shared" si="44"/>
        <v>.sfr.obs.csv</v>
      </c>
      <c r="K50" s="233">
        <f t="shared" si="11"/>
        <v>1</v>
      </c>
      <c r="L50" s="58"/>
      <c r="M50" s="282">
        <f t="shared" si="12"/>
        <v>46</v>
      </c>
      <c r="N50" s="318"/>
      <c r="O50" s="318"/>
      <c r="P50" s="322" t="str">
        <f t="shared" si="45"/>
        <v>.sfr.obs.csv</v>
      </c>
      <c r="Q50" s="291" t="s">
        <v>821</v>
      </c>
      <c r="R50" s="284" t="str">
        <f t="shared" si="46"/>
        <v/>
      </c>
      <c r="S50" s="284" t="str">
        <f t="shared" si="47"/>
        <v/>
      </c>
      <c r="T50" s="284" t="str">
        <f t="shared" si="48"/>
        <v/>
      </c>
      <c r="U50" s="284" t="str">
        <f t="shared" si="49"/>
        <v/>
      </c>
      <c r="V50" s="284" t="str">
        <f t="shared" si="50"/>
        <v/>
      </c>
      <c r="W50" s="284" t="str">
        <f t="shared" si="51"/>
        <v/>
      </c>
      <c r="X50" s="284" t="str">
        <f t="shared" si="52"/>
        <v/>
      </c>
      <c r="Y50" s="284"/>
      <c r="Z50" s="285" t="str">
        <f t="shared" si="53"/>
        <v/>
      </c>
      <c r="AA50" s="285" t="str">
        <f t="shared" si="54"/>
        <v/>
      </c>
      <c r="AB50" s="285" t="str">
        <f t="shared" si="55"/>
        <v/>
      </c>
      <c r="AC50" s="285" t="str">
        <f t="shared" si="56"/>
        <v/>
      </c>
      <c r="AD50" s="285" t="str">
        <f t="shared" si="57"/>
        <v/>
      </c>
      <c r="AE50" s="285" t="str">
        <f t="shared" si="58"/>
        <v/>
      </c>
      <c r="AF50" s="285" t="str">
        <f t="shared" si="59"/>
        <v/>
      </c>
      <c r="AG50" s="285"/>
      <c r="AH50" s="284">
        <f>IF($BE50="","",IF(ISNUMBER(MATCH($BE50,AP$5:AP$29999,0)),MAX(AH$4:AH49)+1,0))</f>
        <v>0</v>
      </c>
      <c r="AI50" s="284">
        <f>IF($BE50="","",IF(ISNUMBER(MATCH($BE50,AQ$5:AQ$29999,0)),MAX(AI$4:AI49)+1,0))</f>
        <v>0</v>
      </c>
      <c r="AJ50" s="284">
        <f>IF($BE50="","",IF(ISNUMBER(MATCH($BE50,AR$5:AR$29999,0)),MAX(AJ$4:AJ49)+1,0))</f>
        <v>36</v>
      </c>
      <c r="AK50" s="284">
        <f>IF($BE50="","",IF(ISNUMBER(MATCH($BE50,AS$5:AS$29999,0)),MAX(AK$4:AK49)+1,0))</f>
        <v>0</v>
      </c>
      <c r="AL50" s="284">
        <f>IF($BE50="","",IF(ISNUMBER(MATCH($BE50,AT$5:AT$29999,0)),MAX(AL$4:AL49)+1,0))</f>
        <v>0</v>
      </c>
      <c r="AM50" s="284">
        <f>IF($BE50="","",IF(ISNUMBER(MATCH($BE50,AU$5:AU$29999,0)),MAX(AM$4:AM49)+1,0))</f>
        <v>0</v>
      </c>
      <c r="AN50" s="284">
        <f>IF($BE50="","",IF(ISNUMBER(MATCH($BE50,AV$5:AV$29999,0)),MAX(AN$4:AN49)+1,0))</f>
        <v>0</v>
      </c>
      <c r="AO50" s="291"/>
      <c r="AP50" s="299"/>
      <c r="AQ50" s="299"/>
      <c r="AR50" s="299"/>
      <c r="AS50" s="299"/>
      <c r="AT50" s="301"/>
      <c r="AU50" s="301"/>
      <c r="AV50" s="301" t="s">
        <v>821</v>
      </c>
      <c r="AW50" s="323" t="s">
        <v>815</v>
      </c>
      <c r="AX50" s="302" t="s">
        <v>821</v>
      </c>
      <c r="AY50" s="324"/>
      <c r="AZ50" s="324"/>
      <c r="BA50" s="321" t="s">
        <v>821</v>
      </c>
      <c r="BB50" s="7">
        <f>IF(ISTEXT(AW50),IF(ISNUMBER(MATCH(AW50,$AY$5:$AY$100,0)),0,MAX(BB$4:BB49)+1),"")</f>
        <v>9</v>
      </c>
      <c r="BC50" s="9" t="str">
        <f t="shared" si="60"/>
        <v/>
      </c>
      <c r="BD50" s="9">
        <f t="shared" si="61"/>
        <v>9</v>
      </c>
      <c r="BE50" s="302" t="str">
        <f t="shared" si="29"/>
        <v>sfr.stage.csv</v>
      </c>
      <c r="BF50" s="9"/>
      <c r="BG50" s="303" t="str">
        <f t="shared" si="32"/>
        <v/>
      </c>
      <c r="BH50" s="303" t="str">
        <f t="shared" si="33"/>
        <v/>
      </c>
      <c r="BI50" s="303" t="str">
        <f t="shared" si="34"/>
        <v>sfr.stage.csv</v>
      </c>
      <c r="BJ50" s="303" t="str">
        <f t="shared" si="35"/>
        <v/>
      </c>
      <c r="BK50" s="303" t="str">
        <f t="shared" si="36"/>
        <v/>
      </c>
      <c r="BL50" s="303" t="str">
        <f t="shared" si="37"/>
        <v/>
      </c>
      <c r="BM50" s="303" t="str">
        <f t="shared" si="39"/>
        <v/>
      </c>
      <c r="BN50" s="82"/>
      <c r="BO50" s="82"/>
      <c r="BP50" s="82"/>
      <c r="BQ50" s="82"/>
      <c r="BR50" s="82"/>
      <c r="BS50" s="82"/>
      <c r="BT50" s="82"/>
      <c r="BU50" s="82"/>
      <c r="BV50" s="82"/>
      <c r="BW50" s="82"/>
      <c r="BX50" s="82"/>
      <c r="BY50" s="82"/>
      <c r="BZ50" s="82"/>
    </row>
    <row r="51" spans="1:78" ht="12" customHeight="1" x14ac:dyDescent="0.25">
      <c r="A51" s="58"/>
      <c r="B51" s="230" t="str">
        <f t="shared" si="40"/>
        <v/>
      </c>
      <c r="C51" s="276" t="str">
        <f>IF(ISNUMBER(B51),MAX(C$4:C50)+1,"")</f>
        <v/>
      </c>
      <c r="D51" s="276" t="str">
        <f>IF(IF(ISNUMBER(B51),"",MAX(D$4:D50)+1)&lt;=D$3,IF(ISNUMBER(B51),"",MAX(D$4:D50)+1),"")</f>
        <v/>
      </c>
      <c r="E51" s="277" t="str">
        <f t="shared" si="41"/>
        <v/>
      </c>
      <c r="F51" s="230" t="str">
        <f t="shared" si="42"/>
        <v/>
      </c>
      <c r="G51" s="233" t="str">
        <f t="shared" si="43"/>
        <v/>
      </c>
      <c r="H51" s="276" t="str">
        <f>IF(O51="","",IF(ISNUMBER(MATCH(O51,$G$5:$G$1000,0)),"",IF(D51=1,C$3,0)+MAX(H$4:H50)+1))</f>
        <v/>
      </c>
      <c r="I51" s="276" t="str">
        <f>IF(O51="","",IF(ISNUMBER(MATCH(O51,$G$5:$G$1000,0)),"",IF(D51=1,B$4,0)+MAX(I$4:I50)+1))</f>
        <v/>
      </c>
      <c r="J51" s="233" t="str">
        <f t="shared" si="44"/>
        <v/>
      </c>
      <c r="K51" s="233">
        <f t="shared" si="11"/>
        <v>0</v>
      </c>
      <c r="L51" s="58"/>
      <c r="M51" s="282">
        <f t="shared" si="12"/>
        <v>47</v>
      </c>
      <c r="N51" s="318"/>
      <c r="O51" s="318"/>
      <c r="P51" s="322" t="str">
        <f t="shared" si="45"/>
        <v/>
      </c>
      <c r="Q51" s="291" t="s">
        <v>821</v>
      </c>
      <c r="R51" s="284" t="str">
        <f t="shared" si="46"/>
        <v/>
      </c>
      <c r="S51" s="284" t="str">
        <f t="shared" si="47"/>
        <v/>
      </c>
      <c r="T51" s="284" t="str">
        <f t="shared" si="48"/>
        <v/>
      </c>
      <c r="U51" s="284" t="str">
        <f t="shared" si="49"/>
        <v/>
      </c>
      <c r="V51" s="284" t="str">
        <f t="shared" si="50"/>
        <v/>
      </c>
      <c r="W51" s="284" t="str">
        <f t="shared" si="51"/>
        <v/>
      </c>
      <c r="X51" s="284" t="str">
        <f t="shared" si="52"/>
        <v/>
      </c>
      <c r="Y51" s="284"/>
      <c r="Z51" s="285" t="str">
        <f t="shared" si="53"/>
        <v/>
      </c>
      <c r="AA51" s="285" t="str">
        <f t="shared" si="54"/>
        <v/>
      </c>
      <c r="AB51" s="285" t="str">
        <f t="shared" si="55"/>
        <v/>
      </c>
      <c r="AC51" s="285" t="str">
        <f t="shared" si="56"/>
        <v/>
      </c>
      <c r="AD51" s="285" t="str">
        <f t="shared" si="57"/>
        <v/>
      </c>
      <c r="AE51" s="285" t="str">
        <f t="shared" si="58"/>
        <v/>
      </c>
      <c r="AF51" s="285" t="str">
        <f t="shared" si="59"/>
        <v/>
      </c>
      <c r="AG51" s="285"/>
      <c r="AH51" s="284" t="str">
        <f>IF($BE51="","",IF(ISNUMBER(MATCH($BE51,AP$5:AP$29999,0)),MAX(AH$4:AH50)+1,0))</f>
        <v/>
      </c>
      <c r="AI51" s="284" t="str">
        <f>IF($BE51="","",IF(ISNUMBER(MATCH($BE51,AQ$5:AQ$29999,0)),MAX(AI$4:AI50)+1,0))</f>
        <v/>
      </c>
      <c r="AJ51" s="284" t="str">
        <f>IF($BE51="","",IF(ISNUMBER(MATCH($BE51,AR$5:AR$29999,0)),MAX(AJ$4:AJ50)+1,0))</f>
        <v/>
      </c>
      <c r="AK51" s="284" t="str">
        <f>IF($BE51="","",IF(ISNUMBER(MATCH($BE51,AS$5:AS$29999,0)),MAX(AK$4:AK50)+1,0))</f>
        <v/>
      </c>
      <c r="AL51" s="284" t="str">
        <f>IF($BE51="","",IF(ISNUMBER(MATCH($BE51,AT$5:AT$29999,0)),MAX(AL$4:AL50)+1,0))</f>
        <v/>
      </c>
      <c r="AM51" s="284" t="str">
        <f>IF($BE51="","",IF(ISNUMBER(MATCH($BE51,AU$5:AU$29999,0)),MAX(AM$4:AM50)+1,0))</f>
        <v/>
      </c>
      <c r="AN51" s="284" t="str">
        <f>IF($BE51="","",IF(ISNUMBER(MATCH($BE51,AV$5:AV$29999,0)),MAX(AN$4:AN50)+1,0))</f>
        <v/>
      </c>
      <c r="AO51" s="291"/>
      <c r="AP51" s="299"/>
      <c r="AQ51" s="299"/>
      <c r="AR51" s="299"/>
      <c r="AS51" s="299"/>
      <c r="AT51" s="301"/>
      <c r="AU51" s="301"/>
      <c r="AV51" s="301" t="s">
        <v>821</v>
      </c>
      <c r="AW51" s="323"/>
      <c r="AX51" s="302" t="s">
        <v>821</v>
      </c>
      <c r="AY51" s="324"/>
      <c r="AZ51" s="324"/>
      <c r="BA51" s="321" t="s">
        <v>821</v>
      </c>
      <c r="BB51" s="7" t="str">
        <f>IF(ISTEXT(AW51),IF(ISNUMBER(MATCH(AW51,$AY$5:$AY$100,0)),0,MAX(BB$4:BB50)+1),"")</f>
        <v/>
      </c>
      <c r="BC51" s="9" t="str">
        <f t="shared" si="60"/>
        <v/>
      </c>
      <c r="BD51" s="9">
        <f t="shared" si="61"/>
        <v>10</v>
      </c>
      <c r="BE51" s="302"/>
      <c r="BF51" s="9"/>
      <c r="BG51" s="303" t="str">
        <f t="shared" si="32"/>
        <v/>
      </c>
      <c r="BH51" s="303" t="str">
        <f t="shared" si="33"/>
        <v/>
      </c>
      <c r="BI51" s="303" t="str">
        <f t="shared" si="34"/>
        <v/>
      </c>
      <c r="BJ51" s="303" t="str">
        <f t="shared" si="35"/>
        <v/>
      </c>
      <c r="BK51" s="303" t="str">
        <f t="shared" si="36"/>
        <v/>
      </c>
      <c r="BL51" s="303" t="str">
        <f t="shared" si="37"/>
        <v/>
      </c>
      <c r="BM51" s="303" t="str">
        <f t="shared" si="39"/>
        <v/>
      </c>
      <c r="BN51" s="82"/>
      <c r="BO51" s="82"/>
      <c r="BP51" s="82"/>
      <c r="BQ51" s="82"/>
      <c r="BR51" s="82"/>
      <c r="BS51" s="82"/>
      <c r="BT51" s="82"/>
      <c r="BU51" s="82"/>
      <c r="BV51" s="82"/>
      <c r="BW51" s="82"/>
      <c r="BX51" s="82"/>
      <c r="BY51" s="82"/>
      <c r="BZ51" s="82"/>
    </row>
    <row r="52" spans="1:78" ht="12" customHeight="1" x14ac:dyDescent="0.25">
      <c r="A52" s="58"/>
      <c r="B52" s="230" t="str">
        <f t="shared" si="40"/>
        <v/>
      </c>
      <c r="C52" s="276" t="str">
        <f>IF(ISNUMBER(B52),MAX(C$4:C51)+1,"")</f>
        <v/>
      </c>
      <c r="D52" s="276" t="str">
        <f>IF(IF(ISNUMBER(B52),"",MAX(D$4:D51)+1)&lt;=D$3,IF(ISNUMBER(B52),"",MAX(D$4:D51)+1),"")</f>
        <v/>
      </c>
      <c r="E52" s="277" t="str">
        <f t="shared" si="41"/>
        <v/>
      </c>
      <c r="F52" s="230" t="str">
        <f t="shared" si="42"/>
        <v/>
      </c>
      <c r="G52" s="233" t="str">
        <f t="shared" si="43"/>
        <v/>
      </c>
      <c r="H52" s="276" t="str">
        <f>IF(O52="","",IF(ISNUMBER(MATCH(O52,$G$5:$G$1000,0)),"",IF(D52=1,C$3,0)+MAX(H$4:H51)+1))</f>
        <v/>
      </c>
      <c r="I52" s="276" t="str">
        <f>IF(O52="","",IF(ISNUMBER(MATCH(O52,$G$5:$G$1000,0)),"",IF(D52=1,B$4,0)+MAX(I$4:I51)+1))</f>
        <v/>
      </c>
      <c r="J52" s="233" t="str">
        <f t="shared" si="44"/>
        <v/>
      </c>
      <c r="K52" s="233">
        <f t="shared" si="11"/>
        <v>0</v>
      </c>
      <c r="L52" s="58"/>
      <c r="M52" s="282">
        <f t="shared" si="12"/>
        <v>48</v>
      </c>
      <c r="N52" s="318"/>
      <c r="O52" s="318"/>
      <c r="P52" s="322" t="str">
        <f t="shared" si="45"/>
        <v/>
      </c>
      <c r="Q52" s="291" t="s">
        <v>821</v>
      </c>
      <c r="R52" s="284" t="str">
        <f t="shared" si="46"/>
        <v/>
      </c>
      <c r="S52" s="284" t="str">
        <f t="shared" si="47"/>
        <v/>
      </c>
      <c r="T52" s="284" t="str">
        <f t="shared" si="48"/>
        <v/>
      </c>
      <c r="U52" s="284" t="str">
        <f t="shared" si="49"/>
        <v/>
      </c>
      <c r="V52" s="284" t="str">
        <f t="shared" si="50"/>
        <v/>
      </c>
      <c r="W52" s="284" t="str">
        <f t="shared" si="51"/>
        <v/>
      </c>
      <c r="X52" s="284" t="str">
        <f t="shared" si="52"/>
        <v/>
      </c>
      <c r="Y52" s="284"/>
      <c r="Z52" s="285" t="str">
        <f t="shared" si="53"/>
        <v/>
      </c>
      <c r="AA52" s="285" t="str">
        <f t="shared" si="54"/>
        <v/>
      </c>
      <c r="AB52" s="285" t="str">
        <f t="shared" si="55"/>
        <v/>
      </c>
      <c r="AC52" s="285" t="str">
        <f t="shared" si="56"/>
        <v/>
      </c>
      <c r="AD52" s="285" t="str">
        <f t="shared" si="57"/>
        <v/>
      </c>
      <c r="AE52" s="285" t="str">
        <f t="shared" si="58"/>
        <v/>
      </c>
      <c r="AF52" s="285" t="str">
        <f t="shared" si="59"/>
        <v/>
      </c>
      <c r="AG52" s="285"/>
      <c r="AH52" s="284" t="str">
        <f>IF($BE52="","",IF(ISNUMBER(MATCH($BE52,AP$5:AP$29999,0)),MAX(AH$4:AH51)+1,0))</f>
        <v/>
      </c>
      <c r="AI52" s="284" t="str">
        <f>IF($BE52="","",IF(ISNUMBER(MATCH($BE52,AQ$5:AQ$29999,0)),MAX(AI$4:AI51)+1,0))</f>
        <v/>
      </c>
      <c r="AJ52" s="284" t="str">
        <f>IF($BE52="","",IF(ISNUMBER(MATCH($BE52,AR$5:AR$29999,0)),MAX(AJ$4:AJ51)+1,0))</f>
        <v/>
      </c>
      <c r="AK52" s="284" t="str">
        <f>IF($BE52="","",IF(ISNUMBER(MATCH($BE52,AS$5:AS$29999,0)),MAX(AK$4:AK51)+1,0))</f>
        <v/>
      </c>
      <c r="AL52" s="284" t="str">
        <f>IF($BE52="","",IF(ISNUMBER(MATCH($BE52,AT$5:AT$29999,0)),MAX(AL$4:AL51)+1,0))</f>
        <v/>
      </c>
      <c r="AM52" s="284" t="str">
        <f>IF($BE52="","",IF(ISNUMBER(MATCH($BE52,AU$5:AU$29999,0)),MAX(AM$4:AM51)+1,0))</f>
        <v/>
      </c>
      <c r="AN52" s="284" t="str">
        <f>IF($BE52="","",IF(ISNUMBER(MATCH($BE52,AV$5:AV$29999,0)),MAX(AN$4:AN51)+1,0))</f>
        <v/>
      </c>
      <c r="AO52" s="291"/>
      <c r="AP52" s="299"/>
      <c r="AQ52" s="299"/>
      <c r="AR52" s="299"/>
      <c r="AS52" s="299"/>
      <c r="AT52" s="301"/>
      <c r="AU52" s="301"/>
      <c r="AV52" s="301" t="s">
        <v>821</v>
      </c>
      <c r="AW52" s="323"/>
      <c r="AX52" s="302" t="s">
        <v>821</v>
      </c>
      <c r="AY52" s="324"/>
      <c r="AZ52" s="324"/>
      <c r="BA52" s="321" t="s">
        <v>821</v>
      </c>
      <c r="BB52" s="7" t="str">
        <f>IF(ISTEXT(AW52),IF(ISNUMBER(MATCH(AW52,$AY$5:$AY$100,0)),0,MAX(BB$4:BB51)+1),"")</f>
        <v/>
      </c>
      <c r="BC52" s="9" t="str">
        <f t="shared" si="60"/>
        <v/>
      </c>
      <c r="BD52" s="9">
        <f t="shared" si="61"/>
        <v>11</v>
      </c>
      <c r="BE52" s="302"/>
      <c r="BF52" s="9"/>
      <c r="BG52" s="303" t="str">
        <f t="shared" si="32"/>
        <v/>
      </c>
      <c r="BH52" s="303" t="str">
        <f t="shared" si="33"/>
        <v/>
      </c>
      <c r="BI52" s="303" t="str">
        <f t="shared" si="34"/>
        <v/>
      </c>
      <c r="BJ52" s="303" t="str">
        <f t="shared" si="35"/>
        <v/>
      </c>
      <c r="BK52" s="303" t="str">
        <f t="shared" si="36"/>
        <v/>
      </c>
      <c r="BL52" s="303" t="str">
        <f t="shared" si="37"/>
        <v/>
      </c>
      <c r="BM52" s="303" t="str">
        <f t="shared" si="39"/>
        <v/>
      </c>
      <c r="BN52" s="82"/>
      <c r="BO52" s="82"/>
      <c r="BP52" s="82"/>
      <c r="BQ52" s="82"/>
      <c r="BR52" s="82"/>
      <c r="BS52" s="82"/>
      <c r="BT52" s="82"/>
      <c r="BU52" s="82"/>
      <c r="BV52" s="82"/>
      <c r="BW52" s="82"/>
      <c r="BX52" s="82"/>
      <c r="BY52" s="82"/>
      <c r="BZ52" s="82"/>
    </row>
    <row r="53" spans="1:78" ht="12" customHeight="1" x14ac:dyDescent="0.25">
      <c r="A53" s="58"/>
      <c r="B53" s="230" t="str">
        <f t="shared" si="40"/>
        <v/>
      </c>
      <c r="C53" s="276" t="str">
        <f>IF(ISNUMBER(B53),MAX(C$4:C52)+1,"")</f>
        <v/>
      </c>
      <c r="D53" s="276" t="str">
        <f>IF(IF(ISNUMBER(B53),"",MAX(D$4:D52)+1)&lt;=D$3,IF(ISNUMBER(B53),"",MAX(D$4:D52)+1),"")</f>
        <v/>
      </c>
      <c r="E53" s="277" t="str">
        <f t="shared" si="41"/>
        <v/>
      </c>
      <c r="F53" s="230" t="str">
        <f t="shared" si="42"/>
        <v/>
      </c>
      <c r="G53" s="233" t="str">
        <f t="shared" si="43"/>
        <v/>
      </c>
      <c r="H53" s="276" t="str">
        <f>IF(O53="","",IF(ISNUMBER(MATCH(O53,$G$5:$G$1000,0)),"",IF(D53=1,C$3,0)+MAX(H$4:H52)+1))</f>
        <v/>
      </c>
      <c r="I53" s="276" t="str">
        <f>IF(O53="","",IF(ISNUMBER(MATCH(O53,$G$5:$G$1000,0)),"",IF(D53=1,B$4,0)+MAX(I$4:I52)+1))</f>
        <v/>
      </c>
      <c r="J53" s="233" t="str">
        <f t="shared" si="44"/>
        <v/>
      </c>
      <c r="K53" s="233"/>
      <c r="L53" s="58"/>
      <c r="M53" s="282">
        <f t="shared" si="12"/>
        <v>49</v>
      </c>
      <c r="N53" s="318"/>
      <c r="O53" s="318"/>
      <c r="P53" s="322" t="str">
        <f t="shared" si="45"/>
        <v/>
      </c>
      <c r="Q53" s="291" t="s">
        <v>821</v>
      </c>
      <c r="R53" s="284" t="str">
        <f t="shared" si="46"/>
        <v/>
      </c>
      <c r="S53" s="284" t="str">
        <f t="shared" si="47"/>
        <v/>
      </c>
      <c r="T53" s="284" t="str">
        <f t="shared" si="48"/>
        <v/>
      </c>
      <c r="U53" s="284" t="str">
        <f t="shared" si="49"/>
        <v/>
      </c>
      <c r="V53" s="284" t="str">
        <f t="shared" si="50"/>
        <v/>
      </c>
      <c r="W53" s="284" t="str">
        <f t="shared" si="51"/>
        <v/>
      </c>
      <c r="X53" s="284" t="str">
        <f t="shared" si="52"/>
        <v/>
      </c>
      <c r="Y53" s="284"/>
      <c r="Z53" s="285" t="str">
        <f t="shared" si="53"/>
        <v/>
      </c>
      <c r="AA53" s="285" t="str">
        <f t="shared" si="54"/>
        <v/>
      </c>
      <c r="AB53" s="285" t="str">
        <f t="shared" si="55"/>
        <v/>
      </c>
      <c r="AC53" s="285" t="str">
        <f t="shared" si="56"/>
        <v/>
      </c>
      <c r="AD53" s="285" t="str">
        <f t="shared" si="57"/>
        <v/>
      </c>
      <c r="AE53" s="285" t="str">
        <f t="shared" si="58"/>
        <v/>
      </c>
      <c r="AF53" s="285" t="str">
        <f t="shared" si="59"/>
        <v/>
      </c>
      <c r="AG53" s="285"/>
      <c r="AH53" s="284" t="str">
        <f>IF($BE53="","",IF(ISNUMBER(MATCH($BE53,AP$5:AP$29999,0)),MAX(AH$4:AH52)+1,0))</f>
        <v/>
      </c>
      <c r="AI53" s="284" t="str">
        <f>IF($BE53="","",IF(ISNUMBER(MATCH($BE53,AQ$5:AQ$29999,0)),MAX(AI$4:AI52)+1,0))</f>
        <v/>
      </c>
      <c r="AJ53" s="284" t="str">
        <f>IF($BE53="","",IF(ISNUMBER(MATCH($BE53,AR$5:AR$29999,0)),MAX(AJ$4:AJ52)+1,0))</f>
        <v/>
      </c>
      <c r="AK53" s="284" t="str">
        <f>IF($BE53="","",IF(ISNUMBER(MATCH($BE53,AS$5:AS$29999,0)),MAX(AK$4:AK52)+1,0))</f>
        <v/>
      </c>
      <c r="AL53" s="284" t="str">
        <f>IF($BE53="","",IF(ISNUMBER(MATCH($BE53,AT$5:AT$29999,0)),MAX(AL$4:AL52)+1,0))</f>
        <v/>
      </c>
      <c r="AM53" s="284" t="str">
        <f>IF($BE53="","",IF(ISNUMBER(MATCH($BE53,AU$5:AU$29999,0)),MAX(AM$4:AM52)+1,0))</f>
        <v/>
      </c>
      <c r="AN53" s="284" t="str">
        <f>IF($BE53="","",IF(ISNUMBER(MATCH($BE53,AV$5:AV$29999,0)),MAX(AN$4:AN52)+1,0))</f>
        <v/>
      </c>
      <c r="AO53" s="291"/>
      <c r="AP53" s="299"/>
      <c r="AQ53" s="299"/>
      <c r="AR53" s="299"/>
      <c r="AS53" s="299"/>
      <c r="AT53" s="301"/>
      <c r="AU53" s="301"/>
      <c r="AV53" s="301" t="s">
        <v>821</v>
      </c>
      <c r="AW53" s="323"/>
      <c r="AX53" s="302" t="s">
        <v>821</v>
      </c>
      <c r="AY53" s="324"/>
      <c r="AZ53" s="324"/>
      <c r="BA53" s="321" t="s">
        <v>821</v>
      </c>
      <c r="BB53" s="7" t="str">
        <f>IF(ISTEXT(AW53),IF(ISNUMBER(MATCH(AW53,$AY$5:$AY$100,0)),0,MAX(BB$4:BB52)+1),"")</f>
        <v/>
      </c>
      <c r="BC53" s="9" t="str">
        <f t="shared" si="60"/>
        <v/>
      </c>
      <c r="BD53" s="9">
        <f t="shared" si="61"/>
        <v>12</v>
      </c>
      <c r="BE53" s="302"/>
      <c r="BF53" s="9"/>
      <c r="BG53" s="303" t="str">
        <f t="shared" si="32"/>
        <v/>
      </c>
      <c r="BH53" s="303" t="str">
        <f t="shared" si="33"/>
        <v/>
      </c>
      <c r="BI53" s="303" t="str">
        <f t="shared" si="34"/>
        <v/>
      </c>
      <c r="BJ53" s="303" t="str">
        <f t="shared" si="35"/>
        <v/>
      </c>
      <c r="BK53" s="303" t="str">
        <f t="shared" si="36"/>
        <v/>
      </c>
      <c r="BL53" s="303" t="str">
        <f t="shared" si="37"/>
        <v/>
      </c>
      <c r="BM53" s="303" t="str">
        <f t="shared" si="39"/>
        <v/>
      </c>
      <c r="BN53" s="82"/>
      <c r="BO53" s="82"/>
      <c r="BP53" s="82"/>
      <c r="BQ53" s="82"/>
      <c r="BR53" s="82"/>
      <c r="BS53" s="82"/>
      <c r="BT53" s="82"/>
      <c r="BU53" s="82"/>
      <c r="BV53" s="82"/>
      <c r="BW53" s="82"/>
      <c r="BX53" s="82"/>
      <c r="BY53" s="82"/>
      <c r="BZ53" s="82"/>
    </row>
    <row r="54" spans="1:78" ht="12" customHeight="1" x14ac:dyDescent="0.25">
      <c r="A54" s="58"/>
      <c r="B54" s="230" t="str">
        <f t="shared" si="40"/>
        <v/>
      </c>
      <c r="C54" s="276" t="str">
        <f>IF(ISNUMBER(B54),MAX(C$4:C53)+1,"")</f>
        <v/>
      </c>
      <c r="D54" s="276" t="str">
        <f>IF(IF(ISNUMBER(B54),"",MAX(D$4:D53)+1)&lt;=D$3,IF(ISNUMBER(B54),"",MAX(D$4:D53)+1),"")</f>
        <v/>
      </c>
      <c r="E54" s="277" t="str">
        <f t="shared" si="41"/>
        <v/>
      </c>
      <c r="F54" s="230" t="str">
        <f t="shared" si="42"/>
        <v/>
      </c>
      <c r="G54" s="233" t="str">
        <f t="shared" si="43"/>
        <v/>
      </c>
      <c r="H54" s="276" t="str">
        <f>IF(O54="","",IF(ISNUMBER(MATCH(O54,$G$5:$G$1000,0)),"",IF(D54=1,C$3,0)+MAX(H$4:H53)+1))</f>
        <v/>
      </c>
      <c r="I54" s="276" t="str">
        <f>IF(O54="","",IF(ISNUMBER(MATCH(O54,$G$5:$G$1000,0)),"",IF(D54=1,B$4,0)+MAX(I$4:I53)+1))</f>
        <v/>
      </c>
      <c r="J54" s="233" t="str">
        <f t="shared" si="44"/>
        <v/>
      </c>
      <c r="K54" s="233"/>
      <c r="L54" s="58"/>
      <c r="M54" s="282">
        <f t="shared" si="12"/>
        <v>50</v>
      </c>
      <c r="N54" s="318"/>
      <c r="O54" s="318"/>
      <c r="P54" s="322" t="str">
        <f t="shared" si="45"/>
        <v/>
      </c>
      <c r="Q54" s="291" t="s">
        <v>821</v>
      </c>
      <c r="R54" s="284" t="str">
        <f t="shared" si="46"/>
        <v/>
      </c>
      <c r="S54" s="284" t="str">
        <f t="shared" si="47"/>
        <v/>
      </c>
      <c r="T54" s="284" t="str">
        <f t="shared" si="48"/>
        <v/>
      </c>
      <c r="U54" s="284" t="str">
        <f t="shared" si="49"/>
        <v/>
      </c>
      <c r="V54" s="284" t="str">
        <f t="shared" si="50"/>
        <v/>
      </c>
      <c r="W54" s="284" t="str">
        <f t="shared" si="51"/>
        <v/>
      </c>
      <c r="X54" s="284" t="str">
        <f t="shared" si="52"/>
        <v/>
      </c>
      <c r="Y54" s="284"/>
      <c r="Z54" s="285" t="str">
        <f t="shared" si="53"/>
        <v/>
      </c>
      <c r="AA54" s="285" t="str">
        <f t="shared" si="54"/>
        <v/>
      </c>
      <c r="AB54" s="285" t="str">
        <f t="shared" si="55"/>
        <v/>
      </c>
      <c r="AC54" s="285" t="str">
        <f t="shared" si="56"/>
        <v/>
      </c>
      <c r="AD54" s="285" t="str">
        <f t="shared" si="57"/>
        <v/>
      </c>
      <c r="AE54" s="285" t="str">
        <f t="shared" si="58"/>
        <v/>
      </c>
      <c r="AF54" s="285" t="str">
        <f t="shared" si="59"/>
        <v/>
      </c>
      <c r="AG54" s="285"/>
      <c r="AH54" s="284" t="str">
        <f>IF($BE54="","",IF(ISNUMBER(MATCH($BE54,AP$5:AP$29999,0)),MAX(AH$4:AH53)+1,0))</f>
        <v/>
      </c>
      <c r="AI54" s="284" t="str">
        <f>IF($BE54="","",IF(ISNUMBER(MATCH($BE54,AQ$5:AQ$29999,0)),MAX(AI$4:AI53)+1,0))</f>
        <v/>
      </c>
      <c r="AJ54" s="284" t="str">
        <f>IF($BE54="","",IF(ISNUMBER(MATCH($BE54,AR$5:AR$29999,0)),MAX(AJ$4:AJ53)+1,0))</f>
        <v/>
      </c>
      <c r="AK54" s="284" t="str">
        <f>IF($BE54="","",IF(ISNUMBER(MATCH($BE54,AS$5:AS$29999,0)),MAX(AK$4:AK53)+1,0))</f>
        <v/>
      </c>
      <c r="AL54" s="284" t="str">
        <f>IF($BE54="","",IF(ISNUMBER(MATCH($BE54,AT$5:AT$29999,0)),MAX(AL$4:AL53)+1,0))</f>
        <v/>
      </c>
      <c r="AM54" s="284" t="str">
        <f>IF($BE54="","",IF(ISNUMBER(MATCH($BE54,AU$5:AU$29999,0)),MAX(AM$4:AM53)+1,0))</f>
        <v/>
      </c>
      <c r="AN54" s="284" t="str">
        <f>IF($BE54="","",IF(ISNUMBER(MATCH($BE54,AV$5:AV$29999,0)),MAX(AN$4:AN53)+1,0))</f>
        <v/>
      </c>
      <c r="AO54" s="291"/>
      <c r="AP54" s="299"/>
      <c r="AQ54" s="299"/>
      <c r="AR54" s="299"/>
      <c r="AS54" s="299"/>
      <c r="AT54" s="301"/>
      <c r="AU54" s="301"/>
      <c r="AV54" s="301" t="s">
        <v>821</v>
      </c>
      <c r="AW54" s="323"/>
      <c r="AX54" s="302" t="s">
        <v>821</v>
      </c>
      <c r="AY54" s="324"/>
      <c r="AZ54" s="324"/>
      <c r="BA54" s="321" t="s">
        <v>821</v>
      </c>
      <c r="BB54" s="7" t="str">
        <f>IF(ISTEXT(AW54),IF(ISNUMBER(MATCH(AW54,$AY$5:$AY$100,0)),0,MAX(BB$4:BB53)+1),"")</f>
        <v/>
      </c>
      <c r="BC54" s="9" t="str">
        <f t="shared" si="60"/>
        <v/>
      </c>
      <c r="BD54" s="9">
        <f t="shared" si="61"/>
        <v>13</v>
      </c>
      <c r="BE54" s="302"/>
      <c r="BF54" s="9"/>
      <c r="BG54" s="303" t="str">
        <f t="shared" si="32"/>
        <v/>
      </c>
      <c r="BH54" s="303" t="str">
        <f t="shared" si="33"/>
        <v/>
      </c>
      <c r="BI54" s="303" t="str">
        <f t="shared" si="34"/>
        <v/>
      </c>
      <c r="BJ54" s="303" t="str">
        <f t="shared" si="35"/>
        <v/>
      </c>
      <c r="BK54" s="303" t="str">
        <f t="shared" si="36"/>
        <v/>
      </c>
      <c r="BL54" s="303" t="str">
        <f t="shared" si="37"/>
        <v/>
      </c>
      <c r="BM54" s="303" t="str">
        <f t="shared" si="39"/>
        <v/>
      </c>
      <c r="BN54" s="82"/>
      <c r="BO54" s="82"/>
      <c r="BP54" s="82"/>
      <c r="BQ54" s="82"/>
      <c r="BR54" s="82"/>
      <c r="BS54" s="82"/>
      <c r="BT54" s="82"/>
      <c r="BU54" s="82"/>
      <c r="BV54" s="82"/>
      <c r="BW54" s="82"/>
      <c r="BX54" s="82"/>
      <c r="BY54" s="82"/>
      <c r="BZ54" s="82"/>
    </row>
    <row r="55" spans="1:78" ht="12" customHeight="1" x14ac:dyDescent="0.25">
      <c r="A55" s="58"/>
      <c r="B55" s="230" t="str">
        <f t="shared" si="40"/>
        <v/>
      </c>
      <c r="C55" s="276" t="str">
        <f>IF(ISNUMBER(B55),MAX(C$4:C54)+1,"")</f>
        <v/>
      </c>
      <c r="D55" s="276" t="str">
        <f>IF(IF(ISNUMBER(B55),"",MAX(D$4:D54)+1)&lt;=D$3,IF(ISNUMBER(B55),"",MAX(D$4:D54)+1),"")</f>
        <v/>
      </c>
      <c r="E55" s="277" t="str">
        <f t="shared" si="41"/>
        <v/>
      </c>
      <c r="F55" s="230" t="str">
        <f t="shared" si="42"/>
        <v/>
      </c>
      <c r="G55" s="233" t="str">
        <f t="shared" si="43"/>
        <v/>
      </c>
      <c r="H55" s="276" t="str">
        <f>IF(O55="","",IF(ISNUMBER(MATCH(O55,$G$5:$G$1000,0)),"",IF(D55=1,C$3,0)+MAX(H$4:H54)+1))</f>
        <v/>
      </c>
      <c r="I55" s="276" t="str">
        <f>IF(O55="","",IF(ISNUMBER(MATCH(O55,$G$5:$G$1000,0)),"",IF(D55=1,B$4,0)+MAX(I$4:I54)+1))</f>
        <v/>
      </c>
      <c r="J55" s="233" t="str">
        <f t="shared" si="44"/>
        <v/>
      </c>
      <c r="K55" s="233"/>
      <c r="L55" s="58"/>
      <c r="M55" s="282">
        <f t="shared" si="12"/>
        <v>51</v>
      </c>
      <c r="N55" s="318"/>
      <c r="O55" s="318"/>
      <c r="P55" s="322" t="str">
        <f t="shared" si="45"/>
        <v/>
      </c>
      <c r="Q55" s="291" t="s">
        <v>821</v>
      </c>
      <c r="R55" s="284" t="str">
        <f t="shared" si="46"/>
        <v/>
      </c>
      <c r="S55" s="284" t="str">
        <f t="shared" si="47"/>
        <v/>
      </c>
      <c r="T55" s="284" t="str">
        <f t="shared" si="48"/>
        <v/>
      </c>
      <c r="U55" s="284" t="str">
        <f t="shared" si="49"/>
        <v/>
      </c>
      <c r="V55" s="284" t="str">
        <f t="shared" si="50"/>
        <v/>
      </c>
      <c r="W55" s="284" t="str">
        <f t="shared" si="51"/>
        <v/>
      </c>
      <c r="X55" s="284" t="str">
        <f t="shared" si="52"/>
        <v/>
      </c>
      <c r="Y55" s="284"/>
      <c r="Z55" s="285" t="str">
        <f t="shared" si="53"/>
        <v/>
      </c>
      <c r="AA55" s="285" t="str">
        <f t="shared" si="54"/>
        <v/>
      </c>
      <c r="AB55" s="285" t="str">
        <f t="shared" si="55"/>
        <v/>
      </c>
      <c r="AC55" s="285" t="str">
        <f t="shared" si="56"/>
        <v/>
      </c>
      <c r="AD55" s="285" t="str">
        <f t="shared" si="57"/>
        <v/>
      </c>
      <c r="AE55" s="285" t="str">
        <f t="shared" si="58"/>
        <v/>
      </c>
      <c r="AF55" s="285" t="str">
        <f t="shared" si="59"/>
        <v/>
      </c>
      <c r="AG55" s="285"/>
      <c r="AH55" s="284" t="str">
        <f>IF($BE55="","",IF(ISNUMBER(MATCH($BE55,AP$5:AP$29999,0)),MAX(AH$4:AH54)+1,0))</f>
        <v/>
      </c>
      <c r="AI55" s="284" t="str">
        <f>IF($BE55="","",IF(ISNUMBER(MATCH($BE55,AQ$5:AQ$29999,0)),MAX(AI$4:AI54)+1,0))</f>
        <v/>
      </c>
      <c r="AJ55" s="284" t="str">
        <f>IF($BE55="","",IF(ISNUMBER(MATCH($BE55,AR$5:AR$29999,0)),MAX(AJ$4:AJ54)+1,0))</f>
        <v/>
      </c>
      <c r="AK55" s="284" t="str">
        <f>IF($BE55="","",IF(ISNUMBER(MATCH($BE55,AS$5:AS$29999,0)),MAX(AK$4:AK54)+1,0))</f>
        <v/>
      </c>
      <c r="AL55" s="284" t="str">
        <f>IF($BE55="","",IF(ISNUMBER(MATCH($BE55,AT$5:AT$29999,0)),MAX(AL$4:AL54)+1,0))</f>
        <v/>
      </c>
      <c r="AM55" s="284" t="str">
        <f>IF($BE55="","",IF(ISNUMBER(MATCH($BE55,AU$5:AU$29999,0)),MAX(AM$4:AM54)+1,0))</f>
        <v/>
      </c>
      <c r="AN55" s="284" t="str">
        <f>IF($BE55="","",IF(ISNUMBER(MATCH($BE55,AV$5:AV$29999,0)),MAX(AN$4:AN54)+1,0))</f>
        <v/>
      </c>
      <c r="AO55" s="291"/>
      <c r="AP55" s="299"/>
      <c r="AQ55" s="299"/>
      <c r="AR55" s="299"/>
      <c r="AS55" s="299"/>
      <c r="AT55" s="301"/>
      <c r="AU55" s="301"/>
      <c r="AV55" s="301" t="s">
        <v>821</v>
      </c>
      <c r="AW55" s="323"/>
      <c r="AX55" s="302" t="s">
        <v>821</v>
      </c>
      <c r="AY55" s="324"/>
      <c r="AZ55" s="324"/>
      <c r="BA55" s="321" t="s">
        <v>821</v>
      </c>
      <c r="BB55" s="7" t="str">
        <f>IF(ISTEXT(AW55),IF(ISNUMBER(MATCH(AW55,$AY$5:$AY$100,0)),0,MAX(BB$4:BB54)+1),"")</f>
        <v/>
      </c>
      <c r="BC55" s="9" t="str">
        <f t="shared" si="60"/>
        <v/>
      </c>
      <c r="BD55" s="9">
        <f t="shared" si="61"/>
        <v>14</v>
      </c>
      <c r="BE55" s="302"/>
      <c r="BF55" s="9"/>
      <c r="BG55" s="303" t="str">
        <f t="shared" si="32"/>
        <v/>
      </c>
      <c r="BH55" s="303" t="str">
        <f t="shared" si="33"/>
        <v/>
      </c>
      <c r="BI55" s="303" t="str">
        <f t="shared" si="34"/>
        <v/>
      </c>
      <c r="BJ55" s="303" t="str">
        <f t="shared" si="35"/>
        <v/>
      </c>
      <c r="BK55" s="303" t="str">
        <f t="shared" si="36"/>
        <v/>
      </c>
      <c r="BL55" s="303" t="str">
        <f t="shared" si="37"/>
        <v/>
      </c>
      <c r="BM55" s="303" t="str">
        <f t="shared" si="39"/>
        <v/>
      </c>
      <c r="BN55" s="82"/>
      <c r="BO55" s="82"/>
      <c r="BP55" s="82"/>
      <c r="BQ55" s="82"/>
      <c r="BR55" s="82"/>
      <c r="BS55" s="82"/>
      <c r="BT55" s="82"/>
      <c r="BU55" s="82"/>
      <c r="BV55" s="82"/>
      <c r="BW55" s="82"/>
      <c r="BX55" s="82"/>
      <c r="BY55" s="82"/>
      <c r="BZ55" s="82"/>
    </row>
    <row r="56" spans="1:78" ht="12" customHeight="1" x14ac:dyDescent="0.25">
      <c r="A56" s="58"/>
      <c r="B56" s="230" t="str">
        <f t="shared" si="40"/>
        <v/>
      </c>
      <c r="C56" s="276" t="str">
        <f>IF(ISNUMBER(B56),MAX(C$4:C55)+1,"")</f>
        <v/>
      </c>
      <c r="D56" s="276" t="str">
        <f>IF(IF(ISNUMBER(B56),"",MAX(D$4:D55)+1)&lt;=D$3,IF(ISNUMBER(B56),"",MAX(D$4:D55)+1),"")</f>
        <v/>
      </c>
      <c r="E56" s="277" t="str">
        <f t="shared" si="41"/>
        <v/>
      </c>
      <c r="F56" s="230" t="str">
        <f t="shared" si="42"/>
        <v/>
      </c>
      <c r="G56" s="233" t="str">
        <f t="shared" si="43"/>
        <v/>
      </c>
      <c r="H56" s="276" t="str">
        <f>IF(O56="","",IF(ISNUMBER(MATCH(O56,$G$5:$G$1000,0)),"",IF(D56=1,C$3,0)+MAX(H$4:H55)+1))</f>
        <v/>
      </c>
      <c r="I56" s="276" t="str">
        <f>IF(O56="","",IF(ISNUMBER(MATCH(O56,$G$5:$G$1000,0)),"",IF(D56=1,B$4,0)+MAX(I$4:I55)+1))</f>
        <v/>
      </c>
      <c r="J56" s="233" t="str">
        <f t="shared" si="44"/>
        <v/>
      </c>
      <c r="K56" s="233"/>
      <c r="L56" s="58"/>
      <c r="M56" s="282">
        <f t="shared" si="12"/>
        <v>52</v>
      </c>
      <c r="N56" s="318"/>
      <c r="O56" s="318"/>
      <c r="P56" s="322" t="str">
        <f t="shared" si="45"/>
        <v/>
      </c>
      <c r="Q56" s="291" t="s">
        <v>821</v>
      </c>
      <c r="R56" s="284" t="str">
        <f t="shared" si="46"/>
        <v/>
      </c>
      <c r="S56" s="284" t="str">
        <f t="shared" si="47"/>
        <v/>
      </c>
      <c r="T56" s="284" t="str">
        <f t="shared" si="48"/>
        <v/>
      </c>
      <c r="U56" s="284" t="str">
        <f t="shared" si="49"/>
        <v/>
      </c>
      <c r="V56" s="284" t="str">
        <f t="shared" si="50"/>
        <v/>
      </c>
      <c r="W56" s="284" t="str">
        <f t="shared" si="51"/>
        <v/>
      </c>
      <c r="X56" s="284" t="str">
        <f t="shared" si="52"/>
        <v/>
      </c>
      <c r="Y56" s="284"/>
      <c r="Z56" s="285" t="str">
        <f t="shared" si="53"/>
        <v/>
      </c>
      <c r="AA56" s="285" t="str">
        <f t="shared" si="54"/>
        <v/>
      </c>
      <c r="AB56" s="285" t="str">
        <f t="shared" si="55"/>
        <v/>
      </c>
      <c r="AC56" s="285" t="str">
        <f t="shared" si="56"/>
        <v/>
      </c>
      <c r="AD56" s="285" t="str">
        <f t="shared" si="57"/>
        <v/>
      </c>
      <c r="AE56" s="285" t="str">
        <f t="shared" si="58"/>
        <v/>
      </c>
      <c r="AF56" s="285" t="str">
        <f t="shared" si="59"/>
        <v/>
      </c>
      <c r="AG56" s="285"/>
      <c r="AH56" s="284" t="str">
        <f>IF($BE56="","",IF(ISNUMBER(MATCH($BE56,AP$5:AP$29999,0)),MAX(AH$4:AH55)+1,0))</f>
        <v/>
      </c>
      <c r="AI56" s="284" t="str">
        <f>IF($BE56="","",IF(ISNUMBER(MATCH($BE56,AQ$5:AQ$29999,0)),MAX(AI$4:AI55)+1,0))</f>
        <v/>
      </c>
      <c r="AJ56" s="284" t="str">
        <f>IF($BE56="","",IF(ISNUMBER(MATCH($BE56,AR$5:AR$29999,0)),MAX(AJ$4:AJ55)+1,0))</f>
        <v/>
      </c>
      <c r="AK56" s="284" t="str">
        <f>IF($BE56="","",IF(ISNUMBER(MATCH($BE56,AS$5:AS$29999,0)),MAX(AK$4:AK55)+1,0))</f>
        <v/>
      </c>
      <c r="AL56" s="284" t="str">
        <f>IF($BE56="","",IF(ISNUMBER(MATCH($BE56,AT$5:AT$29999,0)),MAX(AL$4:AL55)+1,0))</f>
        <v/>
      </c>
      <c r="AM56" s="284" t="str">
        <f>IF($BE56="","",IF(ISNUMBER(MATCH($BE56,AU$5:AU$29999,0)),MAX(AM$4:AM55)+1,0))</f>
        <v/>
      </c>
      <c r="AN56" s="284" t="str">
        <f>IF($BE56="","",IF(ISNUMBER(MATCH($BE56,AV$5:AV$29999,0)),MAX(AN$4:AN55)+1,0))</f>
        <v/>
      </c>
      <c r="AO56" s="291"/>
      <c r="AP56" s="299"/>
      <c r="AQ56" s="299"/>
      <c r="AR56" s="299"/>
      <c r="AS56" s="299"/>
      <c r="AT56" s="301"/>
      <c r="AU56" s="301"/>
      <c r="AV56" s="301" t="s">
        <v>821</v>
      </c>
      <c r="AW56" s="323"/>
      <c r="AX56" s="302" t="s">
        <v>821</v>
      </c>
      <c r="AY56" s="324"/>
      <c r="AZ56" s="324"/>
      <c r="BA56" s="321" t="s">
        <v>821</v>
      </c>
      <c r="BB56" s="7" t="str">
        <f>IF(ISTEXT(AW56),IF(ISNUMBER(MATCH(AW56,$AY$5:$AY$100,0)),0,MAX(BB$4:BB55)+1),"")</f>
        <v/>
      </c>
      <c r="BC56" s="9" t="str">
        <f t="shared" si="60"/>
        <v/>
      </c>
      <c r="BD56" s="9">
        <f t="shared" si="61"/>
        <v>15</v>
      </c>
      <c r="BE56" s="302"/>
      <c r="BF56" s="9"/>
      <c r="BG56" s="303" t="str">
        <f t="shared" si="32"/>
        <v/>
      </c>
      <c r="BH56" s="303" t="str">
        <f t="shared" si="33"/>
        <v/>
      </c>
      <c r="BI56" s="303" t="str">
        <f t="shared" si="34"/>
        <v/>
      </c>
      <c r="BJ56" s="303" t="str">
        <f t="shared" si="35"/>
        <v/>
      </c>
      <c r="BK56" s="303" t="str">
        <f t="shared" si="36"/>
        <v/>
      </c>
      <c r="BL56" s="303" t="str">
        <f t="shared" si="37"/>
        <v/>
      </c>
      <c r="BM56" s="303" t="str">
        <f t="shared" si="39"/>
        <v/>
      </c>
      <c r="BN56" s="82"/>
      <c r="BO56" s="82"/>
      <c r="BP56" s="82"/>
      <c r="BQ56" s="82"/>
      <c r="BR56" s="82"/>
      <c r="BS56" s="82"/>
      <c r="BT56" s="82"/>
      <c r="BU56" s="82"/>
      <c r="BV56" s="82"/>
      <c r="BW56" s="82"/>
      <c r="BX56" s="82"/>
      <c r="BY56" s="82"/>
      <c r="BZ56" s="82"/>
    </row>
    <row r="57" spans="1:78" ht="12" customHeight="1" x14ac:dyDescent="0.25">
      <c r="A57" s="58"/>
      <c r="B57" s="230" t="str">
        <f t="shared" si="40"/>
        <v/>
      </c>
      <c r="C57" s="276" t="str">
        <f>IF(ISNUMBER(B57),MAX(C$4:C56)+1,"")</f>
        <v/>
      </c>
      <c r="D57" s="276" t="str">
        <f>IF(IF(ISNUMBER(B57),"",MAX(D$4:D56)+1)&lt;=D$3,IF(ISNUMBER(B57),"",MAX(D$4:D56)+1),"")</f>
        <v/>
      </c>
      <c r="E57" s="277" t="str">
        <f t="shared" si="41"/>
        <v/>
      </c>
      <c r="F57" s="230" t="str">
        <f t="shared" si="42"/>
        <v/>
      </c>
      <c r="G57" s="233" t="str">
        <f t="shared" si="43"/>
        <v/>
      </c>
      <c r="H57" s="276" t="str">
        <f>IF(O57="","",IF(ISNUMBER(MATCH(O57,$G$5:$G$1000,0)),"",IF(D57=1,C$3,0)+MAX(H$4:H56)+1))</f>
        <v/>
      </c>
      <c r="I57" s="276" t="str">
        <f>IF(O57="","",IF(ISNUMBER(MATCH(O57,$G$5:$G$1000,0)),"",IF(D57=1,B$4,0)+MAX(I$4:I56)+1))</f>
        <v/>
      </c>
      <c r="J57" s="233" t="str">
        <f t="shared" si="44"/>
        <v/>
      </c>
      <c r="K57" s="233"/>
      <c r="L57" s="58"/>
      <c r="M57" s="282">
        <f t="shared" si="12"/>
        <v>53</v>
      </c>
      <c r="N57" s="318"/>
      <c r="O57" s="318"/>
      <c r="P57" s="322" t="str">
        <f t="shared" si="45"/>
        <v/>
      </c>
      <c r="Q57" s="291" t="s">
        <v>821</v>
      </c>
      <c r="R57" s="284" t="str">
        <f t="shared" si="46"/>
        <v/>
      </c>
      <c r="S57" s="284" t="str">
        <f t="shared" si="47"/>
        <v/>
      </c>
      <c r="T57" s="284" t="str">
        <f t="shared" si="48"/>
        <v/>
      </c>
      <c r="U57" s="284" t="str">
        <f t="shared" si="49"/>
        <v/>
      </c>
      <c r="V57" s="284" t="str">
        <f t="shared" si="50"/>
        <v/>
      </c>
      <c r="W57" s="284" t="str">
        <f t="shared" si="51"/>
        <v/>
      </c>
      <c r="X57" s="284" t="str">
        <f t="shared" si="52"/>
        <v/>
      </c>
      <c r="Y57" s="284"/>
      <c r="Z57" s="285" t="str">
        <f t="shared" si="53"/>
        <v/>
      </c>
      <c r="AA57" s="285" t="str">
        <f t="shared" si="54"/>
        <v/>
      </c>
      <c r="AB57" s="285" t="str">
        <f t="shared" si="55"/>
        <v/>
      </c>
      <c r="AC57" s="285" t="str">
        <f t="shared" si="56"/>
        <v/>
      </c>
      <c r="AD57" s="285" t="str">
        <f t="shared" si="57"/>
        <v/>
      </c>
      <c r="AE57" s="285" t="str">
        <f t="shared" si="58"/>
        <v/>
      </c>
      <c r="AF57" s="285" t="str">
        <f t="shared" si="59"/>
        <v/>
      </c>
      <c r="AG57" s="285"/>
      <c r="AH57" s="284" t="str">
        <f>IF($BE57="","",IF(ISNUMBER(MATCH($BE57,AP$5:AP$29999,0)),MAX(AH$4:AH56)+1,0))</f>
        <v/>
      </c>
      <c r="AI57" s="284" t="str">
        <f>IF($BE57="","",IF(ISNUMBER(MATCH($BE57,AQ$5:AQ$29999,0)),MAX(AI$4:AI56)+1,0))</f>
        <v/>
      </c>
      <c r="AJ57" s="284" t="str">
        <f>IF($BE57="","",IF(ISNUMBER(MATCH($BE57,AR$5:AR$29999,0)),MAX(AJ$4:AJ56)+1,0))</f>
        <v/>
      </c>
      <c r="AK57" s="284" t="str">
        <f>IF($BE57="","",IF(ISNUMBER(MATCH($BE57,AS$5:AS$29999,0)),MAX(AK$4:AK56)+1,0))</f>
        <v/>
      </c>
      <c r="AL57" s="284" t="str">
        <f>IF($BE57="","",IF(ISNUMBER(MATCH($BE57,AT$5:AT$29999,0)),MAX(AL$4:AL56)+1,0))</f>
        <v/>
      </c>
      <c r="AM57" s="284" t="str">
        <f>IF($BE57="","",IF(ISNUMBER(MATCH($BE57,AU$5:AU$29999,0)),MAX(AM$4:AM56)+1,0))</f>
        <v/>
      </c>
      <c r="AN57" s="284" t="str">
        <f>IF($BE57="","",IF(ISNUMBER(MATCH($BE57,AV$5:AV$29999,0)),MAX(AN$4:AN56)+1,0))</f>
        <v/>
      </c>
      <c r="AO57" s="291"/>
      <c r="AP57" s="299"/>
      <c r="AQ57" s="299"/>
      <c r="AR57" s="299"/>
      <c r="AS57" s="299"/>
      <c r="AT57" s="301"/>
      <c r="AU57" s="301"/>
      <c r="AV57" s="301" t="s">
        <v>821</v>
      </c>
      <c r="AW57" s="323"/>
      <c r="AX57" s="302" t="s">
        <v>821</v>
      </c>
      <c r="AY57" s="324"/>
      <c r="AZ57" s="324"/>
      <c r="BA57" s="321" t="s">
        <v>821</v>
      </c>
      <c r="BB57" s="7" t="str">
        <f>IF(ISTEXT(AW57),IF(ISNUMBER(MATCH(AW57,$AY$5:$AY$100,0)),0,MAX(BB$4:BB56)+1),"")</f>
        <v/>
      </c>
      <c r="BC57" s="9" t="str">
        <f t="shared" si="60"/>
        <v/>
      </c>
      <c r="BD57" s="9">
        <f t="shared" si="61"/>
        <v>16</v>
      </c>
      <c r="BE57" s="302"/>
      <c r="BF57" s="9"/>
      <c r="BG57" s="303" t="str">
        <f t="shared" si="32"/>
        <v/>
      </c>
      <c r="BH57" s="303" t="str">
        <f t="shared" si="33"/>
        <v/>
      </c>
      <c r="BI57" s="303" t="str">
        <f t="shared" si="34"/>
        <v/>
      </c>
      <c r="BJ57" s="303" t="str">
        <f t="shared" si="35"/>
        <v/>
      </c>
      <c r="BK57" s="303" t="str">
        <f t="shared" si="36"/>
        <v/>
      </c>
      <c r="BL57" s="303" t="str">
        <f t="shared" si="37"/>
        <v/>
      </c>
      <c r="BM57" s="303" t="str">
        <f t="shared" si="39"/>
        <v/>
      </c>
      <c r="BN57" s="82"/>
      <c r="BO57" s="82"/>
      <c r="BP57" s="82"/>
      <c r="BQ57" s="82"/>
      <c r="BR57" s="82"/>
      <c r="BS57" s="82"/>
      <c r="BT57" s="82"/>
      <c r="BU57" s="82"/>
      <c r="BV57" s="82"/>
      <c r="BW57" s="82"/>
      <c r="BX57" s="82"/>
      <c r="BY57" s="82"/>
      <c r="BZ57" s="82"/>
    </row>
    <row r="58" spans="1:78" ht="12" customHeight="1" x14ac:dyDescent="0.25">
      <c r="A58" s="58"/>
      <c r="B58" s="230" t="str">
        <f t="shared" si="40"/>
        <v/>
      </c>
      <c r="C58" s="276" t="str">
        <f>IF(ISNUMBER(B58),MAX(C$4:C57)+1,"")</f>
        <v/>
      </c>
      <c r="D58" s="276" t="str">
        <f>IF(IF(ISNUMBER(B58),"",MAX(D$4:D57)+1)&lt;=D$3,IF(ISNUMBER(B58),"",MAX(D$4:D57)+1),"")</f>
        <v/>
      </c>
      <c r="E58" s="277" t="str">
        <f t="shared" si="41"/>
        <v/>
      </c>
      <c r="F58" s="230" t="str">
        <f t="shared" si="42"/>
        <v/>
      </c>
      <c r="G58" s="233" t="str">
        <f t="shared" si="43"/>
        <v/>
      </c>
      <c r="H58" s="276" t="str">
        <f>IF(O58="","",IF(ISNUMBER(MATCH(O58,$G$5:$G$1000,0)),"",IF(D58=1,C$3,0)+MAX(H$4:H57)+1))</f>
        <v/>
      </c>
      <c r="I58" s="276" t="str">
        <f>IF(O58="","",IF(ISNUMBER(MATCH(O58,$G$5:$G$1000,0)),"",IF(D58=1,B$4,0)+MAX(I$4:I57)+1))</f>
        <v/>
      </c>
      <c r="J58" s="233" t="str">
        <f t="shared" si="44"/>
        <v/>
      </c>
      <c r="K58" s="233"/>
      <c r="L58" s="58"/>
      <c r="M58" s="282">
        <f t="shared" si="12"/>
        <v>54</v>
      </c>
      <c r="N58" s="318"/>
      <c r="O58" s="318"/>
      <c r="P58" s="322" t="str">
        <f t="shared" si="45"/>
        <v/>
      </c>
      <c r="Q58" s="291" t="s">
        <v>821</v>
      </c>
      <c r="R58" s="284" t="str">
        <f t="shared" si="46"/>
        <v/>
      </c>
      <c r="S58" s="284" t="str">
        <f t="shared" si="47"/>
        <v/>
      </c>
      <c r="T58" s="284" t="str">
        <f t="shared" si="48"/>
        <v/>
      </c>
      <c r="U58" s="284" t="str">
        <f t="shared" si="49"/>
        <v/>
      </c>
      <c r="V58" s="284" t="str">
        <f t="shared" si="50"/>
        <v/>
      </c>
      <c r="W58" s="284" t="str">
        <f t="shared" si="51"/>
        <v/>
      </c>
      <c r="X58" s="284" t="str">
        <f t="shared" si="52"/>
        <v/>
      </c>
      <c r="Y58" s="284"/>
      <c r="Z58" s="285" t="str">
        <f t="shared" si="53"/>
        <v/>
      </c>
      <c r="AA58" s="285" t="str">
        <f t="shared" si="54"/>
        <v/>
      </c>
      <c r="AB58" s="285" t="str">
        <f t="shared" si="55"/>
        <v/>
      </c>
      <c r="AC58" s="285" t="str">
        <f t="shared" si="56"/>
        <v/>
      </c>
      <c r="AD58" s="285" t="str">
        <f t="shared" si="57"/>
        <v/>
      </c>
      <c r="AE58" s="285" t="str">
        <f t="shared" si="58"/>
        <v/>
      </c>
      <c r="AF58" s="285" t="str">
        <f t="shared" si="59"/>
        <v/>
      </c>
      <c r="AG58" s="285"/>
      <c r="AH58" s="284" t="str">
        <f>IF($BE58="","",IF(ISNUMBER(MATCH($BE58,AP$5:AP$29999,0)),MAX(AH$4:AH57)+1,0))</f>
        <v/>
      </c>
      <c r="AI58" s="284" t="str">
        <f>IF($BE58="","",IF(ISNUMBER(MATCH($BE58,AQ$5:AQ$29999,0)),MAX(AI$4:AI57)+1,0))</f>
        <v/>
      </c>
      <c r="AJ58" s="284" t="str">
        <f>IF($BE58="","",IF(ISNUMBER(MATCH($BE58,AR$5:AR$29999,0)),MAX(AJ$4:AJ57)+1,0))</f>
        <v/>
      </c>
      <c r="AK58" s="284" t="str">
        <f>IF($BE58="","",IF(ISNUMBER(MATCH($BE58,AS$5:AS$29999,0)),MAX(AK$4:AK57)+1,0))</f>
        <v/>
      </c>
      <c r="AL58" s="284" t="str">
        <f>IF($BE58="","",IF(ISNUMBER(MATCH($BE58,AT$5:AT$29999,0)),MAX(AL$4:AL57)+1,0))</f>
        <v/>
      </c>
      <c r="AM58" s="284" t="str">
        <f>IF($BE58="","",IF(ISNUMBER(MATCH($BE58,AU$5:AU$29999,0)),MAX(AM$4:AM57)+1,0))</f>
        <v/>
      </c>
      <c r="AN58" s="284" t="str">
        <f>IF($BE58="","",IF(ISNUMBER(MATCH($BE58,AV$5:AV$29999,0)),MAX(AN$4:AN57)+1,0))</f>
        <v/>
      </c>
      <c r="AO58" s="291"/>
      <c r="AP58" s="299"/>
      <c r="AQ58" s="299"/>
      <c r="AR58" s="299"/>
      <c r="AS58" s="299"/>
      <c r="AT58" s="301"/>
      <c r="AU58" s="301"/>
      <c r="AV58" s="301" t="s">
        <v>821</v>
      </c>
      <c r="AW58" s="323"/>
      <c r="AX58" s="302" t="s">
        <v>821</v>
      </c>
      <c r="AY58" s="324"/>
      <c r="AZ58" s="324"/>
      <c r="BA58" s="321" t="s">
        <v>821</v>
      </c>
      <c r="BB58" s="7" t="str">
        <f>IF(ISTEXT(AW58),IF(ISNUMBER(MATCH(AW58,$AY$5:$AY$100,0)),0,MAX(BB$4:BB57)+1),"")</f>
        <v/>
      </c>
      <c r="BC58" s="9" t="str">
        <f t="shared" si="60"/>
        <v/>
      </c>
      <c r="BD58" s="9">
        <f t="shared" si="61"/>
        <v>17</v>
      </c>
      <c r="BE58" s="302"/>
      <c r="BF58" s="9"/>
      <c r="BG58" s="303" t="str">
        <f t="shared" si="32"/>
        <v/>
      </c>
      <c r="BH58" s="303" t="str">
        <f t="shared" si="33"/>
        <v/>
      </c>
      <c r="BI58" s="303" t="str">
        <f t="shared" si="34"/>
        <v/>
      </c>
      <c r="BJ58" s="303" t="str">
        <f t="shared" si="35"/>
        <v/>
      </c>
      <c r="BK58" s="303" t="str">
        <f t="shared" si="36"/>
        <v/>
      </c>
      <c r="BL58" s="303" t="str">
        <f t="shared" si="37"/>
        <v/>
      </c>
      <c r="BM58" s="303" t="str">
        <f t="shared" si="39"/>
        <v/>
      </c>
      <c r="BN58" s="82"/>
      <c r="BO58" s="82"/>
      <c r="BP58" s="82"/>
      <c r="BQ58" s="82"/>
      <c r="BR58" s="82"/>
      <c r="BS58" s="82"/>
      <c r="BT58" s="82"/>
      <c r="BU58" s="82"/>
      <c r="BV58" s="82"/>
      <c r="BW58" s="82"/>
      <c r="BX58" s="82"/>
      <c r="BY58" s="82"/>
      <c r="BZ58" s="82"/>
    </row>
    <row r="59" spans="1:78" ht="12" customHeight="1" x14ac:dyDescent="0.25">
      <c r="A59" s="58"/>
      <c r="B59" s="230" t="str">
        <f t="shared" si="40"/>
        <v/>
      </c>
      <c r="C59" s="276" t="str">
        <f>IF(ISNUMBER(B59),MAX(C$4:C58)+1,"")</f>
        <v/>
      </c>
      <c r="D59" s="276" t="str">
        <f>IF(IF(ISNUMBER(B59),"",MAX(D$4:D58)+1)&lt;=D$3,IF(ISNUMBER(B59),"",MAX(D$4:D58)+1),"")</f>
        <v/>
      </c>
      <c r="E59" s="277" t="str">
        <f t="shared" si="41"/>
        <v/>
      </c>
      <c r="F59" s="230" t="str">
        <f t="shared" si="42"/>
        <v/>
      </c>
      <c r="G59" s="233" t="str">
        <f t="shared" si="43"/>
        <v/>
      </c>
      <c r="H59" s="276" t="str">
        <f>IF(O59="","",IF(ISNUMBER(MATCH(O59,$G$5:$G$1000,0)),"",IF(D59=1,C$3,0)+MAX(H$4:H58)+1))</f>
        <v/>
      </c>
      <c r="I59" s="276" t="str">
        <f>IF(O59="","",IF(ISNUMBER(MATCH(O59,$G$5:$G$1000,0)),"",IF(D59=1,B$4,0)+MAX(I$4:I58)+1))</f>
        <v/>
      </c>
      <c r="J59" s="233" t="str">
        <f t="shared" si="44"/>
        <v/>
      </c>
      <c r="K59" s="233"/>
      <c r="L59" s="58"/>
      <c r="M59" s="282">
        <f t="shared" si="12"/>
        <v>55</v>
      </c>
      <c r="N59" s="318"/>
      <c r="O59" s="318"/>
      <c r="P59" s="322" t="str">
        <f t="shared" si="45"/>
        <v/>
      </c>
      <c r="Q59" s="291" t="s">
        <v>821</v>
      </c>
      <c r="R59" s="284" t="str">
        <f t="shared" si="46"/>
        <v/>
      </c>
      <c r="S59" s="284" t="str">
        <f t="shared" si="47"/>
        <v/>
      </c>
      <c r="T59" s="284" t="str">
        <f t="shared" si="48"/>
        <v/>
      </c>
      <c r="U59" s="284" t="str">
        <f t="shared" si="49"/>
        <v/>
      </c>
      <c r="V59" s="284" t="str">
        <f t="shared" si="50"/>
        <v/>
      </c>
      <c r="W59" s="284" t="str">
        <f t="shared" si="51"/>
        <v/>
      </c>
      <c r="X59" s="284" t="str">
        <f t="shared" si="52"/>
        <v/>
      </c>
      <c r="Y59" s="284"/>
      <c r="Z59" s="285" t="str">
        <f t="shared" si="53"/>
        <v/>
      </c>
      <c r="AA59" s="285" t="str">
        <f t="shared" si="54"/>
        <v/>
      </c>
      <c r="AB59" s="285" t="str">
        <f t="shared" si="55"/>
        <v/>
      </c>
      <c r="AC59" s="285" t="str">
        <f t="shared" si="56"/>
        <v/>
      </c>
      <c r="AD59" s="285" t="str">
        <f t="shared" si="57"/>
        <v/>
      </c>
      <c r="AE59" s="285" t="str">
        <f t="shared" si="58"/>
        <v/>
      </c>
      <c r="AF59" s="285" t="str">
        <f t="shared" si="59"/>
        <v/>
      </c>
      <c r="AG59" s="285"/>
      <c r="AH59" s="284" t="str">
        <f>IF($BE59="","",IF(ISNUMBER(MATCH($BE59,AP$5:AP$29999,0)),MAX(AH$4:AH58)+1,0))</f>
        <v/>
      </c>
      <c r="AI59" s="284" t="str">
        <f>IF($BE59="","",IF(ISNUMBER(MATCH($BE59,AQ$5:AQ$29999,0)),MAX(AI$4:AI58)+1,0))</f>
        <v/>
      </c>
      <c r="AJ59" s="284" t="str">
        <f>IF($BE59="","",IF(ISNUMBER(MATCH($BE59,AR$5:AR$29999,0)),MAX(AJ$4:AJ58)+1,0))</f>
        <v/>
      </c>
      <c r="AK59" s="284" t="str">
        <f>IF($BE59="","",IF(ISNUMBER(MATCH($BE59,AS$5:AS$29999,0)),MAX(AK$4:AK58)+1,0))</f>
        <v/>
      </c>
      <c r="AL59" s="284" t="str">
        <f>IF($BE59="","",IF(ISNUMBER(MATCH($BE59,AT$5:AT$29999,0)),MAX(AL$4:AL58)+1,0))</f>
        <v/>
      </c>
      <c r="AM59" s="284" t="str">
        <f>IF($BE59="","",IF(ISNUMBER(MATCH($BE59,AU$5:AU$29999,0)),MAX(AM$4:AM58)+1,0))</f>
        <v/>
      </c>
      <c r="AN59" s="284" t="str">
        <f>IF($BE59="","",IF(ISNUMBER(MATCH($BE59,AV$5:AV$29999,0)),MAX(AN$4:AN58)+1,0))</f>
        <v/>
      </c>
      <c r="AO59" s="291"/>
      <c r="AP59" s="299"/>
      <c r="AQ59" s="299"/>
      <c r="AR59" s="299"/>
      <c r="AS59" s="299"/>
      <c r="AT59" s="301"/>
      <c r="AU59" s="301"/>
      <c r="AV59" s="301" t="s">
        <v>821</v>
      </c>
      <c r="AW59" s="323"/>
      <c r="AX59" s="302" t="s">
        <v>821</v>
      </c>
      <c r="AY59" s="324"/>
      <c r="AZ59" s="324"/>
      <c r="BA59" s="321" t="s">
        <v>821</v>
      </c>
      <c r="BB59" s="7" t="str">
        <f>IF(ISTEXT(AW59),IF(ISNUMBER(MATCH(AW59,$AY$5:$AY$100,0)),0,MAX(BB$4:BB58)+1),"")</f>
        <v/>
      </c>
      <c r="BC59" s="9" t="str">
        <f t="shared" si="60"/>
        <v/>
      </c>
      <c r="BD59" s="9">
        <f t="shared" si="61"/>
        <v>18</v>
      </c>
      <c r="BE59" s="302"/>
      <c r="BF59" s="9"/>
      <c r="BG59" s="303" t="str">
        <f t="shared" si="32"/>
        <v/>
      </c>
      <c r="BH59" s="303" t="str">
        <f t="shared" si="33"/>
        <v/>
      </c>
      <c r="BI59" s="303" t="str">
        <f t="shared" si="34"/>
        <v/>
      </c>
      <c r="BJ59" s="303" t="str">
        <f t="shared" si="35"/>
        <v/>
      </c>
      <c r="BK59" s="303" t="str">
        <f t="shared" si="36"/>
        <v/>
      </c>
      <c r="BL59" s="303" t="str">
        <f t="shared" si="37"/>
        <v/>
      </c>
      <c r="BM59" s="303" t="str">
        <f t="shared" si="39"/>
        <v/>
      </c>
      <c r="BN59" s="82"/>
      <c r="BO59" s="82"/>
      <c r="BP59" s="82"/>
      <c r="BQ59" s="82"/>
      <c r="BR59" s="82"/>
      <c r="BS59" s="82"/>
      <c r="BT59" s="82"/>
      <c r="BU59" s="82"/>
      <c r="BV59" s="82"/>
      <c r="BW59" s="82"/>
      <c r="BX59" s="82"/>
      <c r="BY59" s="82"/>
      <c r="BZ59" s="82"/>
    </row>
    <row r="60" spans="1:78" ht="12" customHeight="1" x14ac:dyDescent="0.25">
      <c r="A60" s="58"/>
      <c r="B60" s="230" t="str">
        <f t="shared" si="40"/>
        <v/>
      </c>
      <c r="C60" s="276" t="str">
        <f>IF(ISNUMBER(B60),MAX(C$4:C59)+1,"")</f>
        <v/>
      </c>
      <c r="D60" s="276" t="str">
        <f>IF(IF(ISNUMBER(B60),"",MAX(D$4:D59)+1)&lt;=D$3,IF(ISNUMBER(B60),"",MAX(D$4:D59)+1),"")</f>
        <v/>
      </c>
      <c r="E60" s="277" t="str">
        <f t="shared" si="41"/>
        <v/>
      </c>
      <c r="F60" s="230" t="str">
        <f t="shared" si="42"/>
        <v/>
      </c>
      <c r="G60" s="233" t="str">
        <f t="shared" si="43"/>
        <v/>
      </c>
      <c r="H60" s="276" t="str">
        <f>IF(O60="","",IF(ISNUMBER(MATCH(O60,$G$5:$G$1000,0)),"",IF(D60=1,C$3,0)+MAX(H$4:H59)+1))</f>
        <v/>
      </c>
      <c r="I60" s="276" t="str">
        <f>IF(O60="","",IF(ISNUMBER(MATCH(O60,$G$5:$G$1000,0)),"",IF(D60=1,B$4,0)+MAX(I$4:I59)+1))</f>
        <v/>
      </c>
      <c r="J60" s="233" t="str">
        <f t="shared" si="44"/>
        <v/>
      </c>
      <c r="K60" s="233"/>
      <c r="L60" s="58"/>
      <c r="M60" s="282">
        <f t="shared" si="12"/>
        <v>56</v>
      </c>
      <c r="N60" s="318"/>
      <c r="O60" s="318"/>
      <c r="P60" s="322" t="str">
        <f t="shared" si="45"/>
        <v/>
      </c>
      <c r="Q60" s="291" t="s">
        <v>821</v>
      </c>
      <c r="R60" s="284" t="str">
        <f t="shared" si="46"/>
        <v/>
      </c>
      <c r="S60" s="284" t="str">
        <f t="shared" si="47"/>
        <v/>
      </c>
      <c r="T60" s="284" t="str">
        <f t="shared" si="48"/>
        <v/>
      </c>
      <c r="U60" s="284" t="str">
        <f t="shared" si="49"/>
        <v/>
      </c>
      <c r="V60" s="284" t="str">
        <f t="shared" si="50"/>
        <v/>
      </c>
      <c r="W60" s="284" t="str">
        <f t="shared" si="51"/>
        <v/>
      </c>
      <c r="X60" s="284" t="str">
        <f t="shared" si="52"/>
        <v/>
      </c>
      <c r="Y60" s="284"/>
      <c r="Z60" s="285" t="str">
        <f t="shared" si="53"/>
        <v/>
      </c>
      <c r="AA60" s="285" t="str">
        <f t="shared" si="54"/>
        <v/>
      </c>
      <c r="AB60" s="285" t="str">
        <f t="shared" si="55"/>
        <v/>
      </c>
      <c r="AC60" s="285" t="str">
        <f t="shared" si="56"/>
        <v/>
      </c>
      <c r="AD60" s="285" t="str">
        <f t="shared" si="57"/>
        <v/>
      </c>
      <c r="AE60" s="285" t="str">
        <f t="shared" si="58"/>
        <v/>
      </c>
      <c r="AF60" s="285" t="str">
        <f t="shared" si="59"/>
        <v/>
      </c>
      <c r="AG60" s="285"/>
      <c r="AH60" s="284" t="str">
        <f>IF($BE60="","",IF(ISNUMBER(MATCH($BE60,AP$5:AP$29999,0)),MAX(AH$4:AH59)+1,0))</f>
        <v/>
      </c>
      <c r="AI60" s="284" t="str">
        <f>IF($BE60="","",IF(ISNUMBER(MATCH($BE60,AQ$5:AQ$29999,0)),MAX(AI$4:AI59)+1,0))</f>
        <v/>
      </c>
      <c r="AJ60" s="284" t="str">
        <f>IF($BE60="","",IF(ISNUMBER(MATCH($BE60,AR$5:AR$29999,0)),MAX(AJ$4:AJ59)+1,0))</f>
        <v/>
      </c>
      <c r="AK60" s="284" t="str">
        <f>IF($BE60="","",IF(ISNUMBER(MATCH($BE60,AS$5:AS$29999,0)),MAX(AK$4:AK59)+1,0))</f>
        <v/>
      </c>
      <c r="AL60" s="284" t="str">
        <f>IF($BE60="","",IF(ISNUMBER(MATCH($BE60,AT$5:AT$29999,0)),MAX(AL$4:AL59)+1,0))</f>
        <v/>
      </c>
      <c r="AM60" s="284" t="str">
        <f>IF($BE60="","",IF(ISNUMBER(MATCH($BE60,AU$5:AU$29999,0)),MAX(AM$4:AM59)+1,0))</f>
        <v/>
      </c>
      <c r="AN60" s="284" t="str">
        <f>IF($BE60="","",IF(ISNUMBER(MATCH($BE60,AV$5:AV$29999,0)),MAX(AN$4:AN59)+1,0))</f>
        <v/>
      </c>
      <c r="AO60" s="291"/>
      <c r="AP60" s="299"/>
      <c r="AQ60" s="299"/>
      <c r="AR60" s="299"/>
      <c r="AS60" s="299"/>
      <c r="AT60" s="301"/>
      <c r="AU60" s="301"/>
      <c r="AV60" s="301" t="s">
        <v>821</v>
      </c>
      <c r="AW60" s="323"/>
      <c r="AX60" s="302" t="s">
        <v>821</v>
      </c>
      <c r="AY60" s="324"/>
      <c r="AZ60" s="324"/>
      <c r="BA60" s="321" t="s">
        <v>821</v>
      </c>
      <c r="BB60" s="7" t="str">
        <f>IF(ISTEXT(AW60),IF(ISNUMBER(MATCH(AW60,$AY$5:$AY$100,0)),0,MAX(BB$4:BB59)+1),"")</f>
        <v/>
      </c>
      <c r="BC60" s="9" t="str">
        <f t="shared" si="60"/>
        <v/>
      </c>
      <c r="BD60" s="9">
        <f t="shared" si="61"/>
        <v>19</v>
      </c>
      <c r="BE60" s="302"/>
      <c r="BF60" s="9"/>
      <c r="BG60" s="303" t="str">
        <f t="shared" si="32"/>
        <v/>
      </c>
      <c r="BH60" s="303" t="str">
        <f t="shared" si="33"/>
        <v/>
      </c>
      <c r="BI60" s="303" t="str">
        <f t="shared" si="34"/>
        <v/>
      </c>
      <c r="BJ60" s="303" t="str">
        <f t="shared" si="35"/>
        <v/>
      </c>
      <c r="BK60" s="303" t="str">
        <f t="shared" si="36"/>
        <v/>
      </c>
      <c r="BL60" s="303" t="str">
        <f t="shared" si="37"/>
        <v/>
      </c>
      <c r="BM60" s="303" t="str">
        <f t="shared" si="39"/>
        <v/>
      </c>
      <c r="BN60" s="82"/>
      <c r="BO60" s="82"/>
      <c r="BP60" s="82"/>
      <c r="BQ60" s="82"/>
      <c r="BR60" s="82"/>
      <c r="BS60" s="82"/>
      <c r="BT60" s="82"/>
      <c r="BU60" s="82"/>
      <c r="BV60" s="82"/>
      <c r="BW60" s="82"/>
      <c r="BX60" s="82"/>
      <c r="BY60" s="82"/>
      <c r="BZ60" s="82"/>
    </row>
    <row r="61" spans="1:78" ht="12" customHeight="1" x14ac:dyDescent="0.25">
      <c r="A61" s="58"/>
      <c r="B61" s="230" t="str">
        <f t="shared" si="40"/>
        <v/>
      </c>
      <c r="C61" s="276" t="str">
        <f>IF(ISNUMBER(B61),MAX(C$4:C60)+1,"")</f>
        <v/>
      </c>
      <c r="D61" s="276" t="str">
        <f>IF(IF(ISNUMBER(B61),"",MAX(D$4:D60)+1)&lt;=D$3,IF(ISNUMBER(B61),"",MAX(D$4:D60)+1),"")</f>
        <v/>
      </c>
      <c r="E61" s="277" t="str">
        <f t="shared" si="41"/>
        <v/>
      </c>
      <c r="F61" s="230" t="str">
        <f t="shared" si="42"/>
        <v/>
      </c>
      <c r="G61" s="233" t="str">
        <f t="shared" si="43"/>
        <v/>
      </c>
      <c r="H61" s="276" t="str">
        <f>IF(O61="","",IF(ISNUMBER(MATCH(O61,$G$5:$G$1000,0)),"",IF(D61=1,C$3,0)+MAX(H$4:H60)+1))</f>
        <v/>
      </c>
      <c r="I61" s="276" t="str">
        <f>IF(O61="","",IF(ISNUMBER(MATCH(O61,$G$5:$G$1000,0)),"",IF(D61=1,B$4,0)+MAX(I$4:I60)+1))</f>
        <v/>
      </c>
      <c r="J61" s="233" t="str">
        <f t="shared" si="44"/>
        <v/>
      </c>
      <c r="K61" s="233"/>
      <c r="L61" s="58"/>
      <c r="M61" s="282">
        <f t="shared" si="12"/>
        <v>57</v>
      </c>
      <c r="N61" s="318"/>
      <c r="O61" s="318"/>
      <c r="P61" s="322" t="str">
        <f t="shared" si="45"/>
        <v/>
      </c>
      <c r="Q61" s="291" t="s">
        <v>821</v>
      </c>
      <c r="R61" s="284" t="str">
        <f t="shared" si="46"/>
        <v/>
      </c>
      <c r="S61" s="284" t="str">
        <f t="shared" si="47"/>
        <v/>
      </c>
      <c r="T61" s="284" t="str">
        <f t="shared" si="48"/>
        <v/>
      </c>
      <c r="U61" s="284" t="str">
        <f t="shared" si="49"/>
        <v/>
      </c>
      <c r="V61" s="284" t="str">
        <f t="shared" si="50"/>
        <v/>
      </c>
      <c r="W61" s="284" t="str">
        <f t="shared" si="51"/>
        <v/>
      </c>
      <c r="X61" s="284" t="str">
        <f t="shared" si="52"/>
        <v/>
      </c>
      <c r="Y61" s="284"/>
      <c r="Z61" s="285" t="str">
        <f t="shared" si="53"/>
        <v/>
      </c>
      <c r="AA61" s="285" t="str">
        <f t="shared" si="54"/>
        <v/>
      </c>
      <c r="AB61" s="285" t="str">
        <f t="shared" si="55"/>
        <v/>
      </c>
      <c r="AC61" s="285" t="str">
        <f t="shared" si="56"/>
        <v/>
      </c>
      <c r="AD61" s="285" t="str">
        <f t="shared" si="57"/>
        <v/>
      </c>
      <c r="AE61" s="285" t="str">
        <f t="shared" si="58"/>
        <v/>
      </c>
      <c r="AF61" s="285" t="str">
        <f t="shared" si="59"/>
        <v/>
      </c>
      <c r="AG61" s="285"/>
      <c r="AH61" s="284" t="str">
        <f>IF($BE61="","",IF(ISNUMBER(MATCH($BE61,AP$5:AP$29999,0)),MAX(AH$4:AH60)+1,0))</f>
        <v/>
      </c>
      <c r="AI61" s="284" t="str">
        <f>IF($BE61="","",IF(ISNUMBER(MATCH($BE61,AQ$5:AQ$29999,0)),MAX(AI$4:AI60)+1,0))</f>
        <v/>
      </c>
      <c r="AJ61" s="284" t="str">
        <f>IF($BE61="","",IF(ISNUMBER(MATCH($BE61,AR$5:AR$29999,0)),MAX(AJ$4:AJ60)+1,0))</f>
        <v/>
      </c>
      <c r="AK61" s="284" t="str">
        <f>IF($BE61="","",IF(ISNUMBER(MATCH($BE61,AS$5:AS$29999,0)),MAX(AK$4:AK60)+1,0))</f>
        <v/>
      </c>
      <c r="AL61" s="284" t="str">
        <f>IF($BE61="","",IF(ISNUMBER(MATCH($BE61,AT$5:AT$29999,0)),MAX(AL$4:AL60)+1,0))</f>
        <v/>
      </c>
      <c r="AM61" s="284" t="str">
        <f>IF($BE61="","",IF(ISNUMBER(MATCH($BE61,AU$5:AU$29999,0)),MAX(AM$4:AM60)+1,0))</f>
        <v/>
      </c>
      <c r="AN61" s="284" t="str">
        <f>IF($BE61="","",IF(ISNUMBER(MATCH($BE61,AV$5:AV$29999,0)),MAX(AN$4:AN60)+1,0))</f>
        <v/>
      </c>
      <c r="AO61" s="291"/>
      <c r="AP61" s="299"/>
      <c r="AQ61" s="299"/>
      <c r="AR61" s="299"/>
      <c r="AS61" s="299"/>
      <c r="AT61" s="301"/>
      <c r="AU61" s="301"/>
      <c r="AV61" s="301" t="s">
        <v>821</v>
      </c>
      <c r="AW61" s="323"/>
      <c r="AX61" s="302" t="s">
        <v>821</v>
      </c>
      <c r="AY61" s="324"/>
      <c r="AZ61" s="324"/>
      <c r="BA61" s="321" t="s">
        <v>821</v>
      </c>
      <c r="BB61" s="7" t="str">
        <f>IF(ISTEXT(AW61),IF(ISNUMBER(MATCH(AW61,$AY$5:$AY$100,0)),0,MAX(BB$4:BB60)+1),"")</f>
        <v/>
      </c>
      <c r="BC61" s="9" t="str">
        <f t="shared" si="60"/>
        <v/>
      </c>
      <c r="BD61" s="9">
        <f t="shared" si="61"/>
        <v>20</v>
      </c>
      <c r="BE61" s="302"/>
      <c r="BF61" s="9"/>
      <c r="BG61" s="303" t="str">
        <f t="shared" si="32"/>
        <v/>
      </c>
      <c r="BH61" s="303" t="str">
        <f t="shared" si="33"/>
        <v/>
      </c>
      <c r="BI61" s="303" t="str">
        <f t="shared" si="34"/>
        <v/>
      </c>
      <c r="BJ61" s="303" t="str">
        <f t="shared" si="35"/>
        <v/>
      </c>
      <c r="BK61" s="303" t="str">
        <f t="shared" si="36"/>
        <v/>
      </c>
      <c r="BL61" s="303" t="str">
        <f t="shared" si="37"/>
        <v/>
      </c>
      <c r="BM61" s="303" t="str">
        <f t="shared" si="39"/>
        <v/>
      </c>
      <c r="BN61" s="82"/>
      <c r="BO61" s="82"/>
      <c r="BP61" s="82"/>
      <c r="BQ61" s="82"/>
      <c r="BR61" s="82"/>
      <c r="BS61" s="82"/>
      <c r="BT61" s="82"/>
      <c r="BU61" s="82"/>
      <c r="BV61" s="82"/>
      <c r="BW61" s="82"/>
      <c r="BX61" s="82"/>
      <c r="BY61" s="82"/>
      <c r="BZ61" s="82"/>
    </row>
    <row r="62" spans="1:78" ht="12" customHeight="1" x14ac:dyDescent="0.25">
      <c r="A62" s="58"/>
      <c r="B62" s="230" t="str">
        <f t="shared" si="40"/>
        <v/>
      </c>
      <c r="C62" s="276" t="str">
        <f>IF(ISNUMBER(B62),MAX(C$4:C61)+1,"")</f>
        <v/>
      </c>
      <c r="D62" s="276" t="str">
        <f>IF(IF(ISNUMBER(B62),"",MAX(D$4:D61)+1)&lt;=D$3,IF(ISNUMBER(B62),"",MAX(D$4:D61)+1),"")</f>
        <v/>
      </c>
      <c r="E62" s="277" t="str">
        <f t="shared" si="41"/>
        <v/>
      </c>
      <c r="F62" s="230" t="str">
        <f t="shared" si="42"/>
        <v/>
      </c>
      <c r="G62" s="233" t="str">
        <f t="shared" si="43"/>
        <v/>
      </c>
      <c r="H62" s="276" t="str">
        <f>IF(O62="","",IF(ISNUMBER(MATCH(O62,$G$5:$G$1000,0)),"",IF(D62=1,C$3,0)+MAX(H$4:H61)+1))</f>
        <v/>
      </c>
      <c r="I62" s="276" t="str">
        <f>IF(O62="","",IF(ISNUMBER(MATCH(O62,$G$5:$G$1000,0)),"",IF(D62=1,B$4,0)+MAX(I$4:I61)+1))</f>
        <v/>
      </c>
      <c r="J62" s="233" t="str">
        <f t="shared" si="44"/>
        <v/>
      </c>
      <c r="K62" s="233"/>
      <c r="L62" s="58"/>
      <c r="M62" s="282">
        <f t="shared" si="12"/>
        <v>58</v>
      </c>
      <c r="N62" s="318"/>
      <c r="O62" s="318"/>
      <c r="P62" s="322" t="str">
        <f t="shared" si="45"/>
        <v/>
      </c>
      <c r="Q62" s="291" t="s">
        <v>821</v>
      </c>
      <c r="R62" s="284" t="str">
        <f t="shared" si="46"/>
        <v/>
      </c>
      <c r="S62" s="284" t="str">
        <f t="shared" si="47"/>
        <v/>
      </c>
      <c r="T62" s="284" t="str">
        <f t="shared" si="48"/>
        <v/>
      </c>
      <c r="U62" s="284" t="str">
        <f t="shared" si="49"/>
        <v/>
      </c>
      <c r="V62" s="284" t="str">
        <f t="shared" si="50"/>
        <v/>
      </c>
      <c r="W62" s="284" t="str">
        <f t="shared" si="51"/>
        <v/>
      </c>
      <c r="X62" s="284" t="str">
        <f t="shared" si="52"/>
        <v/>
      </c>
      <c r="Y62" s="284"/>
      <c r="Z62" s="285" t="str">
        <f t="shared" si="53"/>
        <v/>
      </c>
      <c r="AA62" s="285" t="str">
        <f t="shared" si="54"/>
        <v/>
      </c>
      <c r="AB62" s="285" t="str">
        <f t="shared" si="55"/>
        <v/>
      </c>
      <c r="AC62" s="285" t="str">
        <f t="shared" si="56"/>
        <v/>
      </c>
      <c r="AD62" s="285" t="str">
        <f t="shared" si="57"/>
        <v/>
      </c>
      <c r="AE62" s="285" t="str">
        <f t="shared" si="58"/>
        <v/>
      </c>
      <c r="AF62" s="285" t="str">
        <f t="shared" si="59"/>
        <v/>
      </c>
      <c r="AG62" s="285"/>
      <c r="AH62" s="284" t="str">
        <f>IF($BE62="","",IF(ISNUMBER(MATCH($BE62,AP$5:AP$29999,0)),MAX(AH$4:AH61)+1,0))</f>
        <v/>
      </c>
      <c r="AI62" s="284" t="str">
        <f>IF($BE62="","",IF(ISNUMBER(MATCH($BE62,AQ$5:AQ$29999,0)),MAX(AI$4:AI61)+1,0))</f>
        <v/>
      </c>
      <c r="AJ62" s="284" t="str">
        <f>IF($BE62="","",IF(ISNUMBER(MATCH($BE62,AR$5:AR$29999,0)),MAX(AJ$4:AJ61)+1,0))</f>
        <v/>
      </c>
      <c r="AK62" s="284" t="str">
        <f>IF($BE62="","",IF(ISNUMBER(MATCH($BE62,AS$5:AS$29999,0)),MAX(AK$4:AK61)+1,0))</f>
        <v/>
      </c>
      <c r="AL62" s="284" t="str">
        <f>IF($BE62="","",IF(ISNUMBER(MATCH($BE62,AT$5:AT$29999,0)),MAX(AL$4:AL61)+1,0))</f>
        <v/>
      </c>
      <c r="AM62" s="284" t="str">
        <f>IF($BE62="","",IF(ISNUMBER(MATCH($BE62,AU$5:AU$29999,0)),MAX(AM$4:AM61)+1,0))</f>
        <v/>
      </c>
      <c r="AN62" s="284" t="str">
        <f>IF($BE62="","",IF(ISNUMBER(MATCH($BE62,AV$5:AV$29999,0)),MAX(AN$4:AN61)+1,0))</f>
        <v/>
      </c>
      <c r="AO62" s="291"/>
      <c r="AP62" s="299"/>
      <c r="AQ62" s="299"/>
      <c r="AR62" s="299"/>
      <c r="AS62" s="299"/>
      <c r="AT62" s="301"/>
      <c r="AU62" s="301"/>
      <c r="AV62" s="301" t="s">
        <v>821</v>
      </c>
      <c r="AW62" s="323"/>
      <c r="AX62" s="302" t="s">
        <v>821</v>
      </c>
      <c r="AY62" s="324"/>
      <c r="AZ62" s="324"/>
      <c r="BA62" s="321" t="s">
        <v>821</v>
      </c>
      <c r="BB62" s="7" t="str">
        <f>IF(ISTEXT(AW62),IF(ISNUMBER(MATCH(AW62,$AY$5:$AY$100,0)),0,MAX(BB$4:BB61)+1),"")</f>
        <v/>
      </c>
      <c r="BC62" s="9" t="str">
        <f t="shared" si="60"/>
        <v/>
      </c>
      <c r="BD62" s="9">
        <f t="shared" si="61"/>
        <v>21</v>
      </c>
      <c r="BE62" s="302"/>
      <c r="BF62" s="9"/>
      <c r="BG62" s="303" t="str">
        <f t="shared" si="32"/>
        <v/>
      </c>
      <c r="BH62" s="303" t="str">
        <f t="shared" si="33"/>
        <v/>
      </c>
      <c r="BI62" s="303" t="str">
        <f t="shared" si="34"/>
        <v/>
      </c>
      <c r="BJ62" s="303" t="str">
        <f t="shared" si="35"/>
        <v/>
      </c>
      <c r="BK62" s="303" t="str">
        <f t="shared" si="36"/>
        <v/>
      </c>
      <c r="BL62" s="303" t="str">
        <f t="shared" si="37"/>
        <v/>
      </c>
      <c r="BM62" s="303" t="str">
        <f t="shared" si="39"/>
        <v/>
      </c>
      <c r="BN62" s="82"/>
      <c r="BO62" s="82"/>
      <c r="BP62" s="82"/>
      <c r="BQ62" s="82"/>
      <c r="BR62" s="82"/>
      <c r="BS62" s="82"/>
      <c r="BT62" s="82"/>
      <c r="BU62" s="82"/>
      <c r="BV62" s="82"/>
      <c r="BW62" s="82"/>
      <c r="BX62" s="82"/>
      <c r="BY62" s="82"/>
      <c r="BZ62" s="82"/>
    </row>
    <row r="63" spans="1:78" ht="12" customHeight="1" x14ac:dyDescent="0.25">
      <c r="A63" s="58"/>
      <c r="B63" s="230" t="str">
        <f t="shared" si="40"/>
        <v/>
      </c>
      <c r="C63" s="276" t="str">
        <f>IF(ISNUMBER(B63),MAX(C$4:C62)+1,"")</f>
        <v/>
      </c>
      <c r="D63" s="276" t="str">
        <f>IF(IF(ISNUMBER(B63),"",MAX(D$4:D62)+1)&lt;=D$3,IF(ISNUMBER(B63),"",MAX(D$4:D62)+1),"")</f>
        <v/>
      </c>
      <c r="E63" s="277" t="str">
        <f t="shared" si="41"/>
        <v/>
      </c>
      <c r="F63" s="230" t="str">
        <f t="shared" si="42"/>
        <v/>
      </c>
      <c r="G63" s="233" t="str">
        <f t="shared" si="43"/>
        <v/>
      </c>
      <c r="H63" s="276" t="str">
        <f>IF(O63="","",IF(ISNUMBER(MATCH(O63,$G$5:$G$1000,0)),"",IF(D63=1,C$3,0)+MAX(H$4:H62)+1))</f>
        <v/>
      </c>
      <c r="I63" s="276" t="str">
        <f>IF(O63="","",IF(ISNUMBER(MATCH(O63,$G$5:$G$1000,0)),"",IF(D63=1,B$4,0)+MAX(I$4:I62)+1))</f>
        <v/>
      </c>
      <c r="J63" s="233" t="str">
        <f t="shared" si="44"/>
        <v/>
      </c>
      <c r="K63" s="233"/>
      <c r="L63" s="58"/>
      <c r="M63" s="282">
        <f t="shared" si="12"/>
        <v>59</v>
      </c>
      <c r="N63" s="318"/>
      <c r="O63" s="318"/>
      <c r="P63" s="322" t="str">
        <f t="shared" si="45"/>
        <v/>
      </c>
      <c r="Q63" s="291" t="s">
        <v>821</v>
      </c>
      <c r="R63" s="284" t="str">
        <f t="shared" si="46"/>
        <v/>
      </c>
      <c r="S63" s="284" t="str">
        <f t="shared" si="47"/>
        <v/>
      </c>
      <c r="T63" s="284" t="str">
        <f t="shared" si="48"/>
        <v/>
      </c>
      <c r="U63" s="284" t="str">
        <f t="shared" si="49"/>
        <v/>
      </c>
      <c r="V63" s="284" t="str">
        <f t="shared" si="50"/>
        <v/>
      </c>
      <c r="W63" s="284" t="str">
        <f t="shared" si="51"/>
        <v/>
      </c>
      <c r="X63" s="284" t="str">
        <f t="shared" si="52"/>
        <v/>
      </c>
      <c r="Y63" s="284"/>
      <c r="Z63" s="285" t="str">
        <f t="shared" si="53"/>
        <v/>
      </c>
      <c r="AA63" s="285" t="str">
        <f t="shared" si="54"/>
        <v/>
      </c>
      <c r="AB63" s="285" t="str">
        <f t="shared" si="55"/>
        <v/>
      </c>
      <c r="AC63" s="285" t="str">
        <f t="shared" si="56"/>
        <v/>
      </c>
      <c r="AD63" s="285" t="str">
        <f t="shared" si="57"/>
        <v/>
      </c>
      <c r="AE63" s="285" t="str">
        <f t="shared" si="58"/>
        <v/>
      </c>
      <c r="AF63" s="285" t="str">
        <f t="shared" si="59"/>
        <v/>
      </c>
      <c r="AG63" s="285"/>
      <c r="AH63" s="284" t="str">
        <f>IF($BE63="","",IF(ISNUMBER(MATCH($BE63,AP$5:AP$29999,0)),MAX(AH$4:AH62)+1,0))</f>
        <v/>
      </c>
      <c r="AI63" s="284" t="str">
        <f>IF($BE63="","",IF(ISNUMBER(MATCH($BE63,AQ$5:AQ$29999,0)),MAX(AI$4:AI62)+1,0))</f>
        <v/>
      </c>
      <c r="AJ63" s="284" t="str">
        <f>IF($BE63="","",IF(ISNUMBER(MATCH($BE63,AR$5:AR$29999,0)),MAX(AJ$4:AJ62)+1,0))</f>
        <v/>
      </c>
      <c r="AK63" s="284" t="str">
        <f>IF($BE63="","",IF(ISNUMBER(MATCH($BE63,AS$5:AS$29999,0)),MAX(AK$4:AK62)+1,0))</f>
        <v/>
      </c>
      <c r="AL63" s="284" t="str">
        <f>IF($BE63="","",IF(ISNUMBER(MATCH($BE63,AT$5:AT$29999,0)),MAX(AL$4:AL62)+1,0))</f>
        <v/>
      </c>
      <c r="AM63" s="284" t="str">
        <f>IF($BE63="","",IF(ISNUMBER(MATCH($BE63,AU$5:AU$29999,0)),MAX(AM$4:AM62)+1,0))</f>
        <v/>
      </c>
      <c r="AN63" s="284" t="str">
        <f>IF($BE63="","",IF(ISNUMBER(MATCH($BE63,AV$5:AV$29999,0)),MAX(AN$4:AN62)+1,0))</f>
        <v/>
      </c>
      <c r="AO63" s="291"/>
      <c r="AP63" s="299"/>
      <c r="AQ63" s="299"/>
      <c r="AR63" s="299"/>
      <c r="AS63" s="299"/>
      <c r="AT63" s="301"/>
      <c r="AU63" s="301"/>
      <c r="AV63" s="301" t="s">
        <v>821</v>
      </c>
      <c r="AW63" s="323"/>
      <c r="AX63" s="302" t="s">
        <v>821</v>
      </c>
      <c r="AY63" s="324"/>
      <c r="AZ63" s="324"/>
      <c r="BA63" s="321" t="s">
        <v>821</v>
      </c>
      <c r="BB63" s="7" t="str">
        <f>IF(ISTEXT(AW63),IF(ISNUMBER(MATCH(AW63,$AY$5:$AY$100,0)),0,MAX(BB$4:BB62)+1),"")</f>
        <v/>
      </c>
      <c r="BC63" s="9" t="str">
        <f t="shared" si="60"/>
        <v/>
      </c>
      <c r="BD63" s="9">
        <f t="shared" si="61"/>
        <v>22</v>
      </c>
      <c r="BE63" s="302"/>
      <c r="BF63" s="9"/>
      <c r="BG63" s="303" t="str">
        <f t="shared" si="32"/>
        <v/>
      </c>
      <c r="BH63" s="303" t="str">
        <f t="shared" si="33"/>
        <v/>
      </c>
      <c r="BI63" s="303" t="str">
        <f t="shared" si="34"/>
        <v/>
      </c>
      <c r="BJ63" s="303" t="str">
        <f t="shared" si="35"/>
        <v/>
      </c>
      <c r="BK63" s="303" t="str">
        <f t="shared" si="36"/>
        <v/>
      </c>
      <c r="BL63" s="303" t="str">
        <f t="shared" si="37"/>
        <v/>
      </c>
      <c r="BM63" s="303" t="str">
        <f t="shared" si="39"/>
        <v/>
      </c>
      <c r="BN63" s="82"/>
      <c r="BO63" s="82"/>
      <c r="BP63" s="82"/>
      <c r="BQ63" s="82"/>
      <c r="BR63" s="82"/>
      <c r="BS63" s="82"/>
      <c r="BT63" s="82"/>
      <c r="BU63" s="82"/>
      <c r="BV63" s="82"/>
      <c r="BW63" s="82"/>
      <c r="BX63" s="82"/>
      <c r="BY63" s="82"/>
      <c r="BZ63" s="82"/>
    </row>
    <row r="64" spans="1:78" ht="12" customHeight="1" x14ac:dyDescent="0.25">
      <c r="A64" s="58"/>
      <c r="B64" s="230" t="str">
        <f t="shared" si="40"/>
        <v/>
      </c>
      <c r="C64" s="276" t="str">
        <f>IF(ISNUMBER(B64),MAX(C$4:C63)+1,"")</f>
        <v/>
      </c>
      <c r="D64" s="276" t="str">
        <f>IF(IF(ISNUMBER(B64),"",MAX(D$4:D63)+1)&lt;=D$3,IF(ISNUMBER(B64),"",MAX(D$4:D63)+1),"")</f>
        <v/>
      </c>
      <c r="E64" s="277" t="str">
        <f t="shared" si="41"/>
        <v/>
      </c>
      <c r="F64" s="230" t="str">
        <f t="shared" si="42"/>
        <v/>
      </c>
      <c r="G64" s="233" t="str">
        <f t="shared" si="43"/>
        <v/>
      </c>
      <c r="H64" s="276" t="str">
        <f>IF(O64="","",IF(ISNUMBER(MATCH(O64,$G$5:$G$1000,0)),"",IF(D64=1,C$3,0)+MAX(H$4:H63)+1))</f>
        <v/>
      </c>
      <c r="I64" s="276" t="str">
        <f>IF(O64="","",IF(ISNUMBER(MATCH(O64,$G$5:$G$1000,0)),"",IF(D64=1,B$4,0)+MAX(I$4:I63)+1))</f>
        <v/>
      </c>
      <c r="J64" s="233" t="str">
        <f t="shared" si="44"/>
        <v/>
      </c>
      <c r="K64" s="233"/>
      <c r="L64" s="58"/>
      <c r="M64" s="282">
        <f t="shared" si="12"/>
        <v>60</v>
      </c>
      <c r="N64" s="318"/>
      <c r="O64" s="318"/>
      <c r="P64" s="322" t="str">
        <f t="shared" si="45"/>
        <v/>
      </c>
      <c r="Q64" s="291" t="s">
        <v>821</v>
      </c>
      <c r="R64" s="284" t="str">
        <f t="shared" si="46"/>
        <v/>
      </c>
      <c r="S64" s="284" t="str">
        <f t="shared" si="47"/>
        <v/>
      </c>
      <c r="T64" s="284" t="str">
        <f t="shared" si="48"/>
        <v/>
      </c>
      <c r="U64" s="284" t="str">
        <f t="shared" si="49"/>
        <v/>
      </c>
      <c r="V64" s="284" t="str">
        <f t="shared" si="50"/>
        <v/>
      </c>
      <c r="W64" s="284" t="str">
        <f t="shared" si="51"/>
        <v/>
      </c>
      <c r="X64" s="284" t="str">
        <f t="shared" si="52"/>
        <v/>
      </c>
      <c r="Y64" s="284"/>
      <c r="Z64" s="285" t="str">
        <f t="shared" si="53"/>
        <v/>
      </c>
      <c r="AA64" s="285" t="str">
        <f t="shared" si="54"/>
        <v/>
      </c>
      <c r="AB64" s="285" t="str">
        <f t="shared" si="55"/>
        <v/>
      </c>
      <c r="AC64" s="285" t="str">
        <f t="shared" si="56"/>
        <v/>
      </c>
      <c r="AD64" s="285" t="str">
        <f t="shared" si="57"/>
        <v/>
      </c>
      <c r="AE64" s="285" t="str">
        <f t="shared" si="58"/>
        <v/>
      </c>
      <c r="AF64" s="285" t="str">
        <f t="shared" si="59"/>
        <v/>
      </c>
      <c r="AG64" s="285"/>
      <c r="AH64" s="284" t="str">
        <f>IF($BE64="","",IF(ISNUMBER(MATCH($BE64,AP$5:AP$29999,0)),MAX(AH$4:AH63)+1,0))</f>
        <v/>
      </c>
      <c r="AI64" s="284" t="str">
        <f>IF($BE64="","",IF(ISNUMBER(MATCH($BE64,AQ$5:AQ$29999,0)),MAX(AI$4:AI63)+1,0))</f>
        <v/>
      </c>
      <c r="AJ64" s="284" t="str">
        <f>IF($BE64="","",IF(ISNUMBER(MATCH($BE64,AR$5:AR$29999,0)),MAX(AJ$4:AJ63)+1,0))</f>
        <v/>
      </c>
      <c r="AK64" s="284" t="str">
        <f>IF($BE64="","",IF(ISNUMBER(MATCH($BE64,AS$5:AS$29999,0)),MAX(AK$4:AK63)+1,0))</f>
        <v/>
      </c>
      <c r="AL64" s="284" t="str">
        <f>IF($BE64="","",IF(ISNUMBER(MATCH($BE64,AT$5:AT$29999,0)),MAX(AL$4:AL63)+1,0))</f>
        <v/>
      </c>
      <c r="AM64" s="284" t="str">
        <f>IF($BE64="","",IF(ISNUMBER(MATCH($BE64,AU$5:AU$29999,0)),MAX(AM$4:AM63)+1,0))</f>
        <v/>
      </c>
      <c r="AN64" s="284" t="str">
        <f>IF($BE64="","",IF(ISNUMBER(MATCH($BE64,AV$5:AV$29999,0)),MAX(AN$4:AN63)+1,0))</f>
        <v/>
      </c>
      <c r="AO64" s="291"/>
      <c r="AP64" s="299"/>
      <c r="AQ64" s="299"/>
      <c r="AR64" s="299"/>
      <c r="AS64" s="299"/>
      <c r="AT64" s="301"/>
      <c r="AU64" s="301"/>
      <c r="AV64" s="301" t="s">
        <v>821</v>
      </c>
      <c r="AW64" s="323"/>
      <c r="AX64" s="302" t="s">
        <v>821</v>
      </c>
      <c r="AY64" s="324"/>
      <c r="AZ64" s="324"/>
      <c r="BA64" s="321" t="s">
        <v>821</v>
      </c>
      <c r="BB64" s="7" t="str">
        <f>IF(ISTEXT(AW64),IF(ISNUMBER(MATCH(AW64,$AY$5:$AY$100,0)),0,MAX(BB$4:BB63)+1),"")</f>
        <v/>
      </c>
      <c r="BC64" s="9" t="str">
        <f t="shared" si="60"/>
        <v/>
      </c>
      <c r="BD64" s="9">
        <f t="shared" si="61"/>
        <v>23</v>
      </c>
      <c r="BE64" s="302"/>
      <c r="BF64" s="9"/>
      <c r="BG64" s="303" t="str">
        <f t="shared" si="32"/>
        <v/>
      </c>
      <c r="BH64" s="303" t="str">
        <f t="shared" si="33"/>
        <v/>
      </c>
      <c r="BI64" s="303" t="str">
        <f t="shared" si="34"/>
        <v/>
      </c>
      <c r="BJ64" s="303" t="str">
        <f t="shared" si="35"/>
        <v/>
      </c>
      <c r="BK64" s="303" t="str">
        <f t="shared" si="36"/>
        <v/>
      </c>
      <c r="BL64" s="303" t="str">
        <f t="shared" si="37"/>
        <v/>
      </c>
      <c r="BM64" s="303" t="str">
        <f t="shared" si="39"/>
        <v/>
      </c>
      <c r="BN64" s="82"/>
      <c r="BO64" s="82"/>
      <c r="BP64" s="82"/>
      <c r="BQ64" s="82"/>
      <c r="BR64" s="82"/>
      <c r="BS64" s="82"/>
      <c r="BT64" s="82"/>
      <c r="BU64" s="82"/>
      <c r="BV64" s="82"/>
      <c r="BW64" s="82"/>
      <c r="BX64" s="82"/>
      <c r="BY64" s="82"/>
      <c r="BZ64" s="82"/>
    </row>
    <row r="65" spans="1:78" ht="12" customHeight="1" x14ac:dyDescent="0.25">
      <c r="A65" s="58"/>
      <c r="B65" s="230" t="str">
        <f t="shared" si="40"/>
        <v/>
      </c>
      <c r="C65" s="276" t="str">
        <f>IF(ISNUMBER(B65),MAX(C$4:C64)+1,"")</f>
        <v/>
      </c>
      <c r="D65" s="276" t="str">
        <f>IF(IF(ISNUMBER(B65),"",MAX(D$4:D64)+1)&lt;=D$3,IF(ISNUMBER(B65),"",MAX(D$4:D64)+1),"")</f>
        <v/>
      </c>
      <c r="E65" s="277" t="str">
        <f t="shared" si="41"/>
        <v/>
      </c>
      <c r="F65" s="230" t="str">
        <f t="shared" si="42"/>
        <v/>
      </c>
      <c r="G65" s="233" t="str">
        <f t="shared" si="43"/>
        <v/>
      </c>
      <c r="H65" s="276" t="str">
        <f>IF(O65="","",IF(ISNUMBER(MATCH(O65,$G$5:$G$1000,0)),"",IF(D65=1,C$3,0)+MAX(H$4:H64)+1))</f>
        <v/>
      </c>
      <c r="I65" s="276" t="str">
        <f>IF(O65="","",IF(ISNUMBER(MATCH(O65,$G$5:$G$1000,0)),"",IF(D65=1,B$4,0)+MAX(I$4:I64)+1))</f>
        <v/>
      </c>
      <c r="J65" s="233" t="str">
        <f t="shared" si="44"/>
        <v/>
      </c>
      <c r="K65" s="233"/>
      <c r="L65" s="58"/>
      <c r="M65" s="282">
        <f t="shared" si="12"/>
        <v>61</v>
      </c>
      <c r="N65" s="318"/>
      <c r="O65" s="318"/>
      <c r="P65" s="322" t="str">
        <f t="shared" si="45"/>
        <v/>
      </c>
      <c r="Q65" s="291" t="s">
        <v>821</v>
      </c>
      <c r="R65" s="284" t="str">
        <f t="shared" si="46"/>
        <v/>
      </c>
      <c r="S65" s="284" t="str">
        <f t="shared" si="47"/>
        <v/>
      </c>
      <c r="T65" s="284" t="str">
        <f t="shared" si="48"/>
        <v/>
      </c>
      <c r="U65" s="284" t="str">
        <f t="shared" si="49"/>
        <v/>
      </c>
      <c r="V65" s="284" t="str">
        <f t="shared" si="50"/>
        <v/>
      </c>
      <c r="W65" s="284" t="str">
        <f t="shared" si="51"/>
        <v/>
      </c>
      <c r="X65" s="284" t="str">
        <f t="shared" si="52"/>
        <v/>
      </c>
      <c r="Y65" s="284"/>
      <c r="Z65" s="285" t="str">
        <f t="shared" si="53"/>
        <v/>
      </c>
      <c r="AA65" s="285" t="str">
        <f t="shared" si="54"/>
        <v/>
      </c>
      <c r="AB65" s="285" t="str">
        <f t="shared" si="55"/>
        <v/>
      </c>
      <c r="AC65" s="285" t="str">
        <f t="shared" si="56"/>
        <v/>
      </c>
      <c r="AD65" s="285" t="str">
        <f t="shared" si="57"/>
        <v/>
      </c>
      <c r="AE65" s="285" t="str">
        <f t="shared" si="58"/>
        <v/>
      </c>
      <c r="AF65" s="285" t="str">
        <f t="shared" si="59"/>
        <v/>
      </c>
      <c r="AG65" s="285"/>
      <c r="AH65" s="284" t="str">
        <f>IF($BE65="","",IF(ISNUMBER(MATCH($BE65,AP$5:AP$29999,0)),MAX(AH$4:AH64)+1,0))</f>
        <v/>
      </c>
      <c r="AI65" s="284" t="str">
        <f>IF($BE65="","",IF(ISNUMBER(MATCH($BE65,AQ$5:AQ$29999,0)),MAX(AI$4:AI64)+1,0))</f>
        <v/>
      </c>
      <c r="AJ65" s="284" t="str">
        <f>IF($BE65="","",IF(ISNUMBER(MATCH($BE65,AR$5:AR$29999,0)),MAX(AJ$4:AJ64)+1,0))</f>
        <v/>
      </c>
      <c r="AK65" s="284" t="str">
        <f>IF($BE65="","",IF(ISNUMBER(MATCH($BE65,AS$5:AS$29999,0)),MAX(AK$4:AK64)+1,0))</f>
        <v/>
      </c>
      <c r="AL65" s="284" t="str">
        <f>IF($BE65="","",IF(ISNUMBER(MATCH($BE65,AT$5:AT$29999,0)),MAX(AL$4:AL64)+1,0))</f>
        <v/>
      </c>
      <c r="AM65" s="284" t="str">
        <f>IF($BE65="","",IF(ISNUMBER(MATCH($BE65,AU$5:AU$29999,0)),MAX(AM$4:AM64)+1,0))</f>
        <v/>
      </c>
      <c r="AN65" s="284" t="str">
        <f>IF($BE65="","",IF(ISNUMBER(MATCH($BE65,AV$5:AV$29999,0)),MAX(AN$4:AN64)+1,0))</f>
        <v/>
      </c>
      <c r="AO65" s="291"/>
      <c r="AP65" s="299"/>
      <c r="AQ65" s="299"/>
      <c r="AR65" s="299"/>
      <c r="AS65" s="299"/>
      <c r="AT65" s="301"/>
      <c r="AU65" s="301"/>
      <c r="AV65" s="301" t="s">
        <v>821</v>
      </c>
      <c r="AW65" s="323"/>
      <c r="AX65" s="302" t="s">
        <v>821</v>
      </c>
      <c r="AY65" s="324"/>
      <c r="AZ65" s="324"/>
      <c r="BA65" s="321" t="s">
        <v>821</v>
      </c>
      <c r="BB65" s="7" t="str">
        <f>IF(ISTEXT(AW65),IF(ISNUMBER(MATCH(AW65,$AY$5:$AY$100,0)),0,MAX(BB$4:BB64)+1),"")</f>
        <v/>
      </c>
      <c r="BC65" s="9" t="str">
        <f t="shared" si="60"/>
        <v/>
      </c>
      <c r="BD65" s="9">
        <f t="shared" si="61"/>
        <v>24</v>
      </c>
      <c r="BE65" s="302"/>
      <c r="BF65" s="9"/>
      <c r="BG65" s="303" t="str">
        <f t="shared" si="32"/>
        <v/>
      </c>
      <c r="BH65" s="303" t="str">
        <f t="shared" si="33"/>
        <v/>
      </c>
      <c r="BI65" s="303" t="str">
        <f t="shared" si="34"/>
        <v/>
      </c>
      <c r="BJ65" s="303" t="str">
        <f t="shared" si="35"/>
        <v/>
      </c>
      <c r="BK65" s="303" t="str">
        <f t="shared" si="36"/>
        <v/>
      </c>
      <c r="BL65" s="303" t="str">
        <f t="shared" si="37"/>
        <v/>
      </c>
      <c r="BM65" s="303" t="str">
        <f t="shared" si="39"/>
        <v/>
      </c>
      <c r="BN65" s="82"/>
      <c r="BO65" s="82"/>
      <c r="BP65" s="82"/>
      <c r="BQ65" s="82"/>
      <c r="BR65" s="82"/>
      <c r="BS65" s="82"/>
      <c r="BT65" s="82"/>
      <c r="BU65" s="82"/>
      <c r="BV65" s="82"/>
      <c r="BW65" s="82"/>
      <c r="BX65" s="82"/>
      <c r="BY65" s="82"/>
      <c r="BZ65" s="82"/>
    </row>
    <row r="66" spans="1:78" ht="12" customHeight="1" x14ac:dyDescent="0.25">
      <c r="A66" s="58"/>
      <c r="B66" s="230" t="str">
        <f t="shared" si="40"/>
        <v/>
      </c>
      <c r="C66" s="276" t="str">
        <f>IF(ISNUMBER(B66),MAX(C$4:C65)+1,"")</f>
        <v/>
      </c>
      <c r="D66" s="276" t="str">
        <f>IF(IF(ISNUMBER(B66),"",MAX(D$4:D65)+1)&lt;=D$3,IF(ISNUMBER(B66),"",MAX(D$4:D65)+1),"")</f>
        <v/>
      </c>
      <c r="E66" s="277" t="str">
        <f t="shared" si="41"/>
        <v/>
      </c>
      <c r="F66" s="230" t="str">
        <f t="shared" si="42"/>
        <v/>
      </c>
      <c r="G66" s="233" t="str">
        <f t="shared" si="43"/>
        <v/>
      </c>
      <c r="H66" s="276" t="str">
        <f>IF(O66="","",IF(ISNUMBER(MATCH(O66,$G$5:$G$1000,0)),"",IF(D66=1,C$3,0)+MAX(H$4:H65)+1))</f>
        <v/>
      </c>
      <c r="I66" s="276" t="str">
        <f>IF(O66="","",IF(ISNUMBER(MATCH(O66,$G$5:$G$1000,0)),"",IF(D66=1,B$4,0)+MAX(I$4:I65)+1))</f>
        <v/>
      </c>
      <c r="J66" s="233" t="str">
        <f t="shared" si="44"/>
        <v/>
      </c>
      <c r="K66" s="233"/>
      <c r="L66" s="58"/>
      <c r="M66" s="282">
        <f t="shared" si="12"/>
        <v>62</v>
      </c>
      <c r="N66" s="318"/>
      <c r="O66" s="318"/>
      <c r="P66" s="322" t="str">
        <f t="shared" si="45"/>
        <v/>
      </c>
      <c r="Q66" s="291" t="s">
        <v>821</v>
      </c>
      <c r="R66" s="284" t="str">
        <f t="shared" si="46"/>
        <v/>
      </c>
      <c r="S66" s="284" t="str">
        <f t="shared" si="47"/>
        <v/>
      </c>
      <c r="T66" s="284" t="str">
        <f t="shared" si="48"/>
        <v/>
      </c>
      <c r="U66" s="284" t="str">
        <f t="shared" si="49"/>
        <v/>
      </c>
      <c r="V66" s="284" t="str">
        <f t="shared" si="50"/>
        <v/>
      </c>
      <c r="W66" s="284" t="str">
        <f t="shared" si="51"/>
        <v/>
      </c>
      <c r="X66" s="284" t="str">
        <f t="shared" si="52"/>
        <v/>
      </c>
      <c r="Y66" s="284"/>
      <c r="Z66" s="285" t="str">
        <f t="shared" si="53"/>
        <v/>
      </c>
      <c r="AA66" s="285" t="str">
        <f t="shared" si="54"/>
        <v/>
      </c>
      <c r="AB66" s="285" t="str">
        <f t="shared" si="55"/>
        <v/>
      </c>
      <c r="AC66" s="285" t="str">
        <f t="shared" si="56"/>
        <v/>
      </c>
      <c r="AD66" s="285" t="str">
        <f t="shared" si="57"/>
        <v/>
      </c>
      <c r="AE66" s="285" t="str">
        <f t="shared" si="58"/>
        <v/>
      </c>
      <c r="AF66" s="285" t="str">
        <f t="shared" si="59"/>
        <v/>
      </c>
      <c r="AG66" s="285"/>
      <c r="AH66" s="284" t="str">
        <f>IF($BE66="","",IF(ISNUMBER(MATCH($BE66,AP$5:AP$29999,0)),MAX(AH$4:AH65)+1,0))</f>
        <v/>
      </c>
      <c r="AI66" s="284" t="str">
        <f>IF($BE66="","",IF(ISNUMBER(MATCH($BE66,AQ$5:AQ$29999,0)),MAX(AI$4:AI65)+1,0))</f>
        <v/>
      </c>
      <c r="AJ66" s="284" t="str">
        <f>IF($BE66="","",IF(ISNUMBER(MATCH($BE66,AR$5:AR$29999,0)),MAX(AJ$4:AJ65)+1,0))</f>
        <v/>
      </c>
      <c r="AK66" s="284" t="str">
        <f>IF($BE66="","",IF(ISNUMBER(MATCH($BE66,AS$5:AS$29999,0)),MAX(AK$4:AK65)+1,0))</f>
        <v/>
      </c>
      <c r="AL66" s="284" t="str">
        <f>IF($BE66="","",IF(ISNUMBER(MATCH($BE66,AT$5:AT$29999,0)),MAX(AL$4:AL65)+1,0))</f>
        <v/>
      </c>
      <c r="AM66" s="284" t="str">
        <f>IF($BE66="","",IF(ISNUMBER(MATCH($BE66,AU$5:AU$29999,0)),MAX(AM$4:AM65)+1,0))</f>
        <v/>
      </c>
      <c r="AN66" s="284" t="str">
        <f>IF($BE66="","",IF(ISNUMBER(MATCH($BE66,AV$5:AV$29999,0)),MAX(AN$4:AN65)+1,0))</f>
        <v/>
      </c>
      <c r="AO66" s="291"/>
      <c r="AP66" s="299"/>
      <c r="AQ66" s="299"/>
      <c r="AR66" s="299"/>
      <c r="AS66" s="299"/>
      <c r="AT66" s="301"/>
      <c r="AU66" s="301"/>
      <c r="AV66" s="301" t="s">
        <v>821</v>
      </c>
      <c r="AW66" s="323"/>
      <c r="AX66" s="302" t="s">
        <v>821</v>
      </c>
      <c r="AY66" s="324"/>
      <c r="AZ66" s="324"/>
      <c r="BA66" s="321" t="s">
        <v>821</v>
      </c>
      <c r="BB66" s="7" t="str">
        <f>IF(ISTEXT(AW66),IF(ISNUMBER(MATCH(AW66,$AY$5:$AY$100,0)),0,MAX(BB$4:BB65)+1),"")</f>
        <v/>
      </c>
      <c r="BC66" s="9" t="str">
        <f t="shared" si="60"/>
        <v/>
      </c>
      <c r="BD66" s="9">
        <f t="shared" si="61"/>
        <v>25</v>
      </c>
      <c r="BE66" s="302"/>
      <c r="BF66" s="9"/>
      <c r="BG66" s="303" t="str">
        <f t="shared" si="32"/>
        <v/>
      </c>
      <c r="BH66" s="303" t="str">
        <f t="shared" si="33"/>
        <v/>
      </c>
      <c r="BI66" s="303" t="str">
        <f t="shared" si="34"/>
        <v/>
      </c>
      <c r="BJ66" s="303" t="str">
        <f t="shared" si="35"/>
        <v/>
      </c>
      <c r="BK66" s="303" t="str">
        <f t="shared" si="36"/>
        <v/>
      </c>
      <c r="BL66" s="303" t="str">
        <f t="shared" si="37"/>
        <v/>
      </c>
      <c r="BM66" s="303" t="str">
        <f t="shared" si="39"/>
        <v/>
      </c>
      <c r="BN66" s="82"/>
      <c r="BO66" s="82"/>
      <c r="BP66" s="82"/>
      <c r="BQ66" s="82"/>
      <c r="BR66" s="82"/>
      <c r="BS66" s="82"/>
      <c r="BT66" s="82"/>
      <c r="BU66" s="82"/>
      <c r="BV66" s="82"/>
      <c r="BW66" s="82"/>
      <c r="BX66" s="82"/>
      <c r="BY66" s="82"/>
      <c r="BZ66" s="82"/>
    </row>
    <row r="67" spans="1:78" ht="12" customHeight="1" x14ac:dyDescent="0.25">
      <c r="A67" s="58"/>
      <c r="B67" s="230" t="str">
        <f t="shared" si="40"/>
        <v/>
      </c>
      <c r="C67" s="276" t="str">
        <f>IF(ISNUMBER(B67),MAX(C$4:C66)+1,"")</f>
        <v/>
      </c>
      <c r="D67" s="276" t="str">
        <f>IF(IF(ISNUMBER(B67),"",MAX(D$4:D66)+1)&lt;=D$3,IF(ISNUMBER(B67),"",MAX(D$4:D66)+1),"")</f>
        <v/>
      </c>
      <c r="E67" s="277" t="str">
        <f t="shared" si="41"/>
        <v/>
      </c>
      <c r="F67" s="230" t="str">
        <f t="shared" si="42"/>
        <v/>
      </c>
      <c r="G67" s="233" t="str">
        <f t="shared" si="43"/>
        <v/>
      </c>
      <c r="H67" s="276" t="str">
        <f>IF(O67="","",IF(ISNUMBER(MATCH(O67,$G$5:$G$1000,0)),"",IF(D67=1,C$3,0)+MAX(H$4:H66)+1))</f>
        <v/>
      </c>
      <c r="I67" s="276" t="str">
        <f>IF(O67="","",IF(ISNUMBER(MATCH(O67,$G$5:$G$1000,0)),"",IF(D67=1,B$4,0)+MAX(I$4:I66)+1))</f>
        <v/>
      </c>
      <c r="J67" s="233" t="str">
        <f t="shared" si="44"/>
        <v/>
      </c>
      <c r="K67" s="233"/>
      <c r="L67" s="58"/>
      <c r="M67" s="282">
        <f t="shared" si="12"/>
        <v>63</v>
      </c>
      <c r="N67" s="318"/>
      <c r="O67" s="318"/>
      <c r="P67" s="322" t="str">
        <f t="shared" si="45"/>
        <v/>
      </c>
      <c r="Q67" s="291" t="s">
        <v>821</v>
      </c>
      <c r="R67" s="284" t="str">
        <f t="shared" si="46"/>
        <v/>
      </c>
      <c r="S67" s="284" t="str">
        <f t="shared" si="47"/>
        <v/>
      </c>
      <c r="T67" s="284" t="str">
        <f t="shared" si="48"/>
        <v/>
      </c>
      <c r="U67" s="284" t="str">
        <f t="shared" si="49"/>
        <v/>
      </c>
      <c r="V67" s="284" t="str">
        <f t="shared" si="50"/>
        <v/>
      </c>
      <c r="W67" s="284" t="str">
        <f t="shared" si="51"/>
        <v/>
      </c>
      <c r="X67" s="284" t="str">
        <f t="shared" si="52"/>
        <v/>
      </c>
      <c r="Y67" s="284"/>
      <c r="Z67" s="285" t="str">
        <f t="shared" si="53"/>
        <v/>
      </c>
      <c r="AA67" s="285" t="str">
        <f t="shared" si="54"/>
        <v/>
      </c>
      <c r="AB67" s="285" t="str">
        <f t="shared" si="55"/>
        <v/>
      </c>
      <c r="AC67" s="285" t="str">
        <f t="shared" si="56"/>
        <v/>
      </c>
      <c r="AD67" s="285" t="str">
        <f t="shared" si="57"/>
        <v/>
      </c>
      <c r="AE67" s="285" t="str">
        <f t="shared" si="58"/>
        <v/>
      </c>
      <c r="AF67" s="285" t="str">
        <f t="shared" si="59"/>
        <v/>
      </c>
      <c r="AG67" s="285"/>
      <c r="AH67" s="284" t="str">
        <f>IF($BE67="","",IF(ISNUMBER(MATCH($BE67,AP$5:AP$29999,0)),MAX(AH$4:AH66)+1,0))</f>
        <v/>
      </c>
      <c r="AI67" s="284" t="str">
        <f>IF($BE67="","",IF(ISNUMBER(MATCH($BE67,AQ$5:AQ$29999,0)),MAX(AI$4:AI66)+1,0))</f>
        <v/>
      </c>
      <c r="AJ67" s="284" t="str">
        <f>IF($BE67="","",IF(ISNUMBER(MATCH($BE67,AR$5:AR$29999,0)),MAX(AJ$4:AJ66)+1,0))</f>
        <v/>
      </c>
      <c r="AK67" s="284" t="str">
        <f>IF($BE67="","",IF(ISNUMBER(MATCH($BE67,AS$5:AS$29999,0)),MAX(AK$4:AK66)+1,0))</f>
        <v/>
      </c>
      <c r="AL67" s="284" t="str">
        <f>IF($BE67="","",IF(ISNUMBER(MATCH($BE67,AT$5:AT$29999,0)),MAX(AL$4:AL66)+1,0))</f>
        <v/>
      </c>
      <c r="AM67" s="284" t="str">
        <f>IF($BE67="","",IF(ISNUMBER(MATCH($BE67,AU$5:AU$29999,0)),MAX(AM$4:AM66)+1,0))</f>
        <v/>
      </c>
      <c r="AN67" s="284" t="str">
        <f>IF($BE67="","",IF(ISNUMBER(MATCH($BE67,AV$5:AV$29999,0)),MAX(AN$4:AN66)+1,0))</f>
        <v/>
      </c>
      <c r="AO67" s="291"/>
      <c r="AP67" s="299"/>
      <c r="AQ67" s="299"/>
      <c r="AR67" s="299"/>
      <c r="AS67" s="299"/>
      <c r="AT67" s="301"/>
      <c r="AU67" s="301"/>
      <c r="AV67" s="301" t="s">
        <v>821</v>
      </c>
      <c r="AW67" s="323"/>
      <c r="AX67" s="302" t="s">
        <v>821</v>
      </c>
      <c r="AY67" s="324"/>
      <c r="AZ67" s="324"/>
      <c r="BA67" s="321" t="s">
        <v>821</v>
      </c>
      <c r="BB67" s="7" t="str">
        <f>IF(ISTEXT(AW67),IF(ISNUMBER(MATCH(AW67,$AY$5:$AY$100,0)),0,MAX(BB$4:BB66)+1),"")</f>
        <v/>
      </c>
      <c r="BC67" s="9" t="str">
        <f t="shared" si="60"/>
        <v/>
      </c>
      <c r="BD67" s="9">
        <f t="shared" si="61"/>
        <v>26</v>
      </c>
      <c r="BE67" s="302"/>
      <c r="BF67" s="9"/>
      <c r="BG67" s="303" t="str">
        <f t="shared" si="32"/>
        <v/>
      </c>
      <c r="BH67" s="303" t="str">
        <f t="shared" si="33"/>
        <v/>
      </c>
      <c r="BI67" s="303" t="str">
        <f t="shared" si="34"/>
        <v/>
      </c>
      <c r="BJ67" s="303" t="str">
        <f t="shared" si="35"/>
        <v/>
      </c>
      <c r="BK67" s="303" t="str">
        <f t="shared" si="36"/>
        <v/>
      </c>
      <c r="BL67" s="303" t="str">
        <f t="shared" si="37"/>
        <v/>
      </c>
      <c r="BM67" s="303" t="str">
        <f t="shared" si="39"/>
        <v/>
      </c>
      <c r="BN67" s="82"/>
      <c r="BO67" s="82"/>
      <c r="BP67" s="82"/>
      <c r="BQ67" s="82"/>
      <c r="BR67" s="82"/>
      <c r="BS67" s="82"/>
      <c r="BT67" s="82"/>
      <c r="BU67" s="82"/>
      <c r="BV67" s="82"/>
      <c r="BW67" s="82"/>
      <c r="BX67" s="82"/>
      <c r="BY67" s="82"/>
      <c r="BZ67" s="82"/>
    </row>
    <row r="68" spans="1:78" ht="12" customHeight="1" x14ac:dyDescent="0.25">
      <c r="A68" s="58"/>
      <c r="B68" s="230" t="str">
        <f t="shared" si="40"/>
        <v/>
      </c>
      <c r="C68" s="276" t="str">
        <f>IF(ISNUMBER(B68),MAX(C$4:C67)+1,"")</f>
        <v/>
      </c>
      <c r="D68" s="276" t="str">
        <f>IF(IF(ISNUMBER(B68),"",MAX(D$4:D67)+1)&lt;=D$3,IF(ISNUMBER(B68),"",MAX(D$4:D67)+1),"")</f>
        <v/>
      </c>
      <c r="E68" s="277" t="str">
        <f t="shared" si="41"/>
        <v/>
      </c>
      <c r="F68" s="230" t="str">
        <f t="shared" si="42"/>
        <v/>
      </c>
      <c r="G68" s="233" t="str">
        <f t="shared" si="43"/>
        <v/>
      </c>
      <c r="H68" s="276" t="str">
        <f>IF(O68="","",IF(ISNUMBER(MATCH(O68,$G$5:$G$1000,0)),"",IF(D68=1,C$3,0)+MAX(H$4:H67)+1))</f>
        <v/>
      </c>
      <c r="I68" s="276" t="str">
        <f>IF(O68="","",IF(ISNUMBER(MATCH(O68,$G$5:$G$1000,0)),"",IF(D68=1,B$4,0)+MAX(I$4:I67)+1))</f>
        <v/>
      </c>
      <c r="J68" s="233" t="str">
        <f t="shared" si="44"/>
        <v/>
      </c>
      <c r="K68" s="233"/>
      <c r="L68" s="58"/>
      <c r="M68" s="282">
        <f t="shared" si="12"/>
        <v>64</v>
      </c>
      <c r="N68" s="318"/>
      <c r="O68" s="318"/>
      <c r="P68" s="322" t="str">
        <f t="shared" si="45"/>
        <v/>
      </c>
      <c r="Q68" s="291" t="s">
        <v>821</v>
      </c>
      <c r="R68" s="284" t="str">
        <f t="shared" si="46"/>
        <v/>
      </c>
      <c r="S68" s="284" t="str">
        <f t="shared" si="47"/>
        <v/>
      </c>
      <c r="T68" s="284" t="str">
        <f t="shared" si="48"/>
        <v/>
      </c>
      <c r="U68" s="284" t="str">
        <f t="shared" si="49"/>
        <v/>
      </c>
      <c r="V68" s="284" t="str">
        <f t="shared" si="50"/>
        <v/>
      </c>
      <c r="W68" s="284" t="str">
        <f t="shared" si="51"/>
        <v/>
      </c>
      <c r="X68" s="284" t="str">
        <f t="shared" si="52"/>
        <v/>
      </c>
      <c r="Y68" s="284"/>
      <c r="Z68" s="285" t="str">
        <f t="shared" si="53"/>
        <v/>
      </c>
      <c r="AA68" s="285" t="str">
        <f t="shared" si="54"/>
        <v/>
      </c>
      <c r="AB68" s="285" t="str">
        <f t="shared" si="55"/>
        <v/>
      </c>
      <c r="AC68" s="285" t="str">
        <f t="shared" si="56"/>
        <v/>
      </c>
      <c r="AD68" s="285" t="str">
        <f t="shared" si="57"/>
        <v/>
      </c>
      <c r="AE68" s="285" t="str">
        <f t="shared" si="58"/>
        <v/>
      </c>
      <c r="AF68" s="285" t="str">
        <f t="shared" si="59"/>
        <v/>
      </c>
      <c r="AG68" s="285"/>
      <c r="AH68" s="284" t="str">
        <f>IF($BE68="","",IF(ISNUMBER(MATCH($BE68,AP$5:AP$29999,0)),MAX(AH$4:AH67)+1,0))</f>
        <v/>
      </c>
      <c r="AI68" s="284" t="str">
        <f>IF($BE68="","",IF(ISNUMBER(MATCH($BE68,AQ$5:AQ$29999,0)),MAX(AI$4:AI67)+1,0))</f>
        <v/>
      </c>
      <c r="AJ68" s="284" t="str">
        <f>IF($BE68="","",IF(ISNUMBER(MATCH($BE68,AR$5:AR$29999,0)),MAX(AJ$4:AJ67)+1,0))</f>
        <v/>
      </c>
      <c r="AK68" s="284" t="str">
        <f>IF($BE68="","",IF(ISNUMBER(MATCH($BE68,AS$5:AS$29999,0)),MAX(AK$4:AK67)+1,0))</f>
        <v/>
      </c>
      <c r="AL68" s="284" t="str">
        <f>IF($BE68="","",IF(ISNUMBER(MATCH($BE68,AT$5:AT$29999,0)),MAX(AL$4:AL67)+1,0))</f>
        <v/>
      </c>
      <c r="AM68" s="284" t="str">
        <f>IF($BE68="","",IF(ISNUMBER(MATCH($BE68,AU$5:AU$29999,0)),MAX(AM$4:AM67)+1,0))</f>
        <v/>
      </c>
      <c r="AN68" s="284" t="str">
        <f>IF($BE68="","",IF(ISNUMBER(MATCH($BE68,AV$5:AV$29999,0)),MAX(AN$4:AN67)+1,0))</f>
        <v/>
      </c>
      <c r="AO68" s="291"/>
      <c r="AP68" s="299"/>
      <c r="AQ68" s="299"/>
      <c r="AR68" s="299"/>
      <c r="AS68" s="299"/>
      <c r="AT68" s="301"/>
      <c r="AU68" s="301"/>
      <c r="AV68" s="301" t="s">
        <v>821</v>
      </c>
      <c r="AW68" s="323"/>
      <c r="AX68" s="302" t="s">
        <v>821</v>
      </c>
      <c r="AY68" s="324"/>
      <c r="AZ68" s="324"/>
      <c r="BA68" s="321" t="s">
        <v>821</v>
      </c>
      <c r="BB68" s="7" t="str">
        <f>IF(ISTEXT(AW68),IF(ISNUMBER(MATCH(AW68,$AY$5:$AY$100,0)),0,MAX(BB$4:BB67)+1),"")</f>
        <v/>
      </c>
      <c r="BC68" s="9" t="str">
        <f t="shared" si="60"/>
        <v/>
      </c>
      <c r="BD68" s="9">
        <f t="shared" si="61"/>
        <v>27</v>
      </c>
      <c r="BE68" s="302"/>
      <c r="BF68" s="9"/>
      <c r="BG68" s="303" t="str">
        <f t="shared" si="32"/>
        <v/>
      </c>
      <c r="BH68" s="303" t="str">
        <f t="shared" si="33"/>
        <v/>
      </c>
      <c r="BI68" s="303" t="str">
        <f t="shared" si="34"/>
        <v/>
      </c>
      <c r="BJ68" s="303" t="str">
        <f t="shared" si="35"/>
        <v/>
      </c>
      <c r="BK68" s="303" t="str">
        <f t="shared" si="36"/>
        <v/>
      </c>
      <c r="BL68" s="303" t="str">
        <f t="shared" si="37"/>
        <v/>
      </c>
      <c r="BM68" s="303" t="str">
        <f t="shared" ref="BM68:BM99" si="62">IF(ISNUMBER(MATCH($BE68,AF$5:AF$501,0)),INDEX(AF$5:AF$501,MATCH($BE68,AF$5:AF$501,0),1),"")</f>
        <v/>
      </c>
      <c r="BN68" s="82"/>
      <c r="BO68" s="82"/>
      <c r="BP68" s="82"/>
      <c r="BQ68" s="82"/>
      <c r="BR68" s="82"/>
      <c r="BS68" s="82"/>
      <c r="BT68" s="82"/>
      <c r="BU68" s="82"/>
      <c r="BV68" s="82"/>
      <c r="BW68" s="82"/>
      <c r="BX68" s="82"/>
      <c r="BY68" s="82"/>
      <c r="BZ68" s="82"/>
    </row>
    <row r="69" spans="1:78" ht="12" customHeight="1" x14ac:dyDescent="0.25">
      <c r="A69" s="58"/>
      <c r="B69" s="230" t="str">
        <f t="shared" ref="B69:B100" si="63">IF(ISNUMBER(MATCH(O69,$N$5:$N$1000,0)),MATCH(O69,$N$5:$N$1000,0),"")</f>
        <v/>
      </c>
      <c r="C69" s="276" t="str">
        <f>IF(ISNUMBER(B69),MAX(C$4:C68)+1,"")</f>
        <v/>
      </c>
      <c r="D69" s="276" t="str">
        <f>IF(IF(ISNUMBER(B69),"",MAX(D$4:D68)+1)&lt;=D$3,IF(ISNUMBER(B69),"",MAX(D$4:D68)+1),"")</f>
        <v/>
      </c>
      <c r="E69" s="277" t="str">
        <f t="shared" ref="E69:E100" si="64">IF(M69&lt;=D$3,MATCH(M69,D$5:D$1000,0),"")</f>
        <v/>
      </c>
      <c r="F69" s="230" t="str">
        <f t="shared" ref="F69:F100" si="65">IF(ISNUMBER(E69),INDEX($N$5:$N$1000,E69,1),"")</f>
        <v/>
      </c>
      <c r="G69" s="233" t="str">
        <f t="shared" ref="G69:G100" si="66">IF(ISNUMBER(C69),N69,IF(ISTEXT(N69),INDEX($F$5:$F$1000,MATCH(M69,$E$5:$E$1000,0),1),""))</f>
        <v/>
      </c>
      <c r="H69" s="276" t="str">
        <f>IF(O69="","",IF(ISNUMBER(MATCH(O69,$G$5:$G$1000,0)),"",IF(D69=1,C$3,0)+MAX(H$4:H68)+1))</f>
        <v/>
      </c>
      <c r="I69" s="276" t="str">
        <f>IF(O69="","",IF(ISNUMBER(MATCH(O69,$G$5:$G$1000,0)),"",IF(D69=1,B$4,0)+MAX(I$4:I68)+1))</f>
        <v/>
      </c>
      <c r="J69" s="233" t="str">
        <f t="shared" ref="J69:J100" si="67">IF(ISNUMBER(MATCH(M69,$I$5:$I$1000,0)),INDEX($O$5:$O$1000,MATCH(M69,$I$5:$I$1000,0),1),"")</f>
        <v/>
      </c>
      <c r="K69" s="233"/>
      <c r="L69" s="58"/>
      <c r="M69" s="282">
        <f t="shared" ref="M69:M132" si="68">IF(ROW()-ROW(M$4)&lt;=1000,ROW()-ROW(M$4),"")</f>
        <v>65</v>
      </c>
      <c r="N69" s="318"/>
      <c r="O69" s="318"/>
      <c r="P69" s="322" t="str">
        <f t="shared" ref="P69:P100" si="69">IF(M69&lt;=$B$4,IF(ISTEXT(G69),G69,""),IF(ISTEXT(J69),J69,""))</f>
        <v/>
      </c>
      <c r="Q69" s="291" t="s">
        <v>821</v>
      </c>
      <c r="R69" s="284" t="str">
        <f t="shared" ref="R69:R100" si="70">IF(ROW()-ROW(R$4)&lt;=AH$3,ROW()-ROW(R$4),"")</f>
        <v/>
      </c>
      <c r="S69" s="284" t="str">
        <f t="shared" ref="S69:S100" si="71">IF(ROW()-ROW(S$4)&lt;=AI$3,ROW()-ROW(S$4),"")</f>
        <v/>
      </c>
      <c r="T69" s="284" t="str">
        <f t="shared" ref="T69:T100" si="72">IF(ROW()-ROW(T$4)&lt;=AJ$3,ROW()-ROW(T$4),"")</f>
        <v/>
      </c>
      <c r="U69" s="284" t="str">
        <f t="shared" ref="U69:U100" si="73">IF(ROW()-ROW(U$4)&lt;=AK$3,ROW()-ROW(U$4),"")</f>
        <v/>
      </c>
      <c r="V69" s="284" t="str">
        <f t="shared" ref="V69:V100" si="74">IF(ROW()-ROW(V$4)&lt;=AL$3,ROW()-ROW(V$4),"")</f>
        <v/>
      </c>
      <c r="W69" s="284" t="str">
        <f t="shared" ref="W69:W100" si="75">IF(ROW()-ROW(W$4)&lt;=AM$3,ROW()-ROW(W$4),"")</f>
        <v/>
      </c>
      <c r="X69" s="284" t="str">
        <f t="shared" ref="X69:X100" si="76">IF(ROW()-ROW(X$4)&lt;=AN$3,ROW()-ROW(X$4),"")</f>
        <v/>
      </c>
      <c r="Y69" s="284"/>
      <c r="Z69" s="285" t="str">
        <f t="shared" ref="Z69:Z100" si="77">IF(ISNUMBER(R69),INDEX($BE$5:$BE$2999,MATCH(R69,AH$5:AH$2999,0),1),"")</f>
        <v/>
      </c>
      <c r="AA69" s="285" t="str">
        <f t="shared" ref="AA69:AA100" si="78">IF(ISNUMBER(S69),INDEX($BE$5:$BE$2999,MATCH(S69,AI$5:AI$2999,0),1),"")</f>
        <v/>
      </c>
      <c r="AB69" s="285" t="str">
        <f t="shared" ref="AB69:AB100" si="79">IF(ISNUMBER(T69),INDEX($BE$5:$BE$2999,MATCH(T69,AJ$5:AJ$2999,0),1),"")</f>
        <v/>
      </c>
      <c r="AC69" s="285" t="str">
        <f t="shared" ref="AC69:AC100" si="80">IF(ISNUMBER(U69),INDEX($BE$5:$BE$2999,MATCH(U69,AK$5:AK$2999,0),1),"")</f>
        <v/>
      </c>
      <c r="AD69" s="285" t="str">
        <f t="shared" ref="AD69:AD100" si="81">IF(ISNUMBER(V69),INDEX($BE$5:$BE$2999,MATCH(V69,AL$5:AL$2999,0),1),"")</f>
        <v/>
      </c>
      <c r="AE69" s="285" t="str">
        <f t="shared" ref="AE69:AE100" si="82">IF(ISNUMBER(W69),INDEX($BE$5:$BE$2999,MATCH(W69,AM$5:AM$2999,0),1),"")</f>
        <v/>
      </c>
      <c r="AF69" s="285" t="str">
        <f t="shared" ref="AF69:AF100" si="83">IF(ISNUMBER(X69),INDEX($BE$5:$BE$2999,MATCH(X69,AN$5:AN$2999,0),1),"")</f>
        <v/>
      </c>
      <c r="AG69" s="285"/>
      <c r="AH69" s="284" t="str">
        <f>IF($BE69="","",IF(ISNUMBER(MATCH($BE69,AP$5:AP$29999,0)),MAX(AH$4:AH68)+1,0))</f>
        <v/>
      </c>
      <c r="AI69" s="284" t="str">
        <f>IF($BE69="","",IF(ISNUMBER(MATCH($BE69,AQ$5:AQ$29999,0)),MAX(AI$4:AI68)+1,0))</f>
        <v/>
      </c>
      <c r="AJ69" s="284" t="str">
        <f>IF($BE69="","",IF(ISNUMBER(MATCH($BE69,AR$5:AR$29999,0)),MAX(AJ$4:AJ68)+1,0))</f>
        <v/>
      </c>
      <c r="AK69" s="284" t="str">
        <f>IF($BE69="","",IF(ISNUMBER(MATCH($BE69,AS$5:AS$29999,0)),MAX(AK$4:AK68)+1,0))</f>
        <v/>
      </c>
      <c r="AL69" s="284" t="str">
        <f>IF($BE69="","",IF(ISNUMBER(MATCH($BE69,AT$5:AT$29999,0)),MAX(AL$4:AL68)+1,0))</f>
        <v/>
      </c>
      <c r="AM69" s="284" t="str">
        <f>IF($BE69="","",IF(ISNUMBER(MATCH($BE69,AU$5:AU$29999,0)),MAX(AM$4:AM68)+1,0))</f>
        <v/>
      </c>
      <c r="AN69" s="284" t="str">
        <f>IF($BE69="","",IF(ISNUMBER(MATCH($BE69,AV$5:AV$29999,0)),MAX(AN$4:AN68)+1,0))</f>
        <v/>
      </c>
      <c r="AO69" s="291"/>
      <c r="AP69" s="299"/>
      <c r="AQ69" s="299"/>
      <c r="AR69" s="299"/>
      <c r="AS69" s="299"/>
      <c r="AT69" s="301"/>
      <c r="AU69" s="301"/>
      <c r="AV69" s="301" t="s">
        <v>821</v>
      </c>
      <c r="AW69" s="323"/>
      <c r="AX69" s="302" t="s">
        <v>821</v>
      </c>
      <c r="AY69" s="324"/>
      <c r="AZ69" s="324"/>
      <c r="BA69" s="321" t="s">
        <v>821</v>
      </c>
      <c r="BB69" s="7" t="str">
        <f>IF(ISTEXT(AW69),IF(ISNUMBER(MATCH(AW69,$AY$5:$AY$100,0)),0,MAX(BB$4:BB68)+1),"")</f>
        <v/>
      </c>
      <c r="BC69" s="9" t="str">
        <f t="shared" ref="BC69:BC95" si="84">IF(ISTEXT(AY69),MATCH(AY69,$AW$5:$AW$127,0),"")</f>
        <v/>
      </c>
      <c r="BD69" s="9">
        <f t="shared" si="61"/>
        <v>28</v>
      </c>
      <c r="BE69" s="302"/>
      <c r="BF69" s="9"/>
      <c r="BG69" s="303" t="str">
        <f t="shared" si="32"/>
        <v/>
      </c>
      <c r="BH69" s="303" t="str">
        <f t="shared" si="33"/>
        <v/>
      </c>
      <c r="BI69" s="303" t="str">
        <f t="shared" si="34"/>
        <v/>
      </c>
      <c r="BJ69" s="303" t="str">
        <f t="shared" si="35"/>
        <v/>
      </c>
      <c r="BK69" s="303" t="str">
        <f t="shared" si="36"/>
        <v/>
      </c>
      <c r="BL69" s="303" t="str">
        <f t="shared" si="37"/>
        <v/>
      </c>
      <c r="BM69" s="303" t="str">
        <f t="shared" si="62"/>
        <v/>
      </c>
      <c r="BN69" s="82"/>
      <c r="BO69" s="82"/>
      <c r="BP69" s="82"/>
      <c r="BQ69" s="82"/>
      <c r="BR69" s="82"/>
      <c r="BS69" s="82"/>
      <c r="BT69" s="82"/>
      <c r="BU69" s="82"/>
      <c r="BV69" s="82"/>
      <c r="BW69" s="82"/>
      <c r="BX69" s="82"/>
      <c r="BY69" s="82"/>
      <c r="BZ69" s="82"/>
    </row>
    <row r="70" spans="1:78" ht="12" customHeight="1" x14ac:dyDescent="0.25">
      <c r="A70" s="58"/>
      <c r="B70" s="230" t="str">
        <f t="shared" si="63"/>
        <v/>
      </c>
      <c r="C70" s="276" t="str">
        <f>IF(ISNUMBER(B70),MAX(C$4:C69)+1,"")</f>
        <v/>
      </c>
      <c r="D70" s="276" t="str">
        <f>IF(IF(ISNUMBER(B70),"",MAX(D$4:D69)+1)&lt;=D$3,IF(ISNUMBER(B70),"",MAX(D$4:D69)+1),"")</f>
        <v/>
      </c>
      <c r="E70" s="277" t="str">
        <f t="shared" si="64"/>
        <v/>
      </c>
      <c r="F70" s="230" t="str">
        <f t="shared" si="65"/>
        <v/>
      </c>
      <c r="G70" s="233" t="str">
        <f t="shared" si="66"/>
        <v/>
      </c>
      <c r="H70" s="276" t="str">
        <f>IF(O70="","",IF(ISNUMBER(MATCH(O70,$G$5:$G$1000,0)),"",IF(D70=1,C$3,0)+MAX(H$4:H69)+1))</f>
        <v/>
      </c>
      <c r="I70" s="276" t="str">
        <f>IF(O70="","",IF(ISNUMBER(MATCH(O70,$G$5:$G$1000,0)),"",IF(D70=1,B$4,0)+MAX(I$4:I69)+1))</f>
        <v/>
      </c>
      <c r="J70" s="233" t="str">
        <f t="shared" si="67"/>
        <v/>
      </c>
      <c r="K70" s="233"/>
      <c r="L70" s="58"/>
      <c r="M70" s="282">
        <f t="shared" si="68"/>
        <v>66</v>
      </c>
      <c r="N70" s="318"/>
      <c r="O70" s="318"/>
      <c r="P70" s="322" t="str">
        <f t="shared" si="69"/>
        <v/>
      </c>
      <c r="Q70" s="291" t="s">
        <v>821</v>
      </c>
      <c r="R70" s="284" t="str">
        <f t="shared" si="70"/>
        <v/>
      </c>
      <c r="S70" s="284" t="str">
        <f t="shared" si="71"/>
        <v/>
      </c>
      <c r="T70" s="284" t="str">
        <f t="shared" si="72"/>
        <v/>
      </c>
      <c r="U70" s="284" t="str">
        <f t="shared" si="73"/>
        <v/>
      </c>
      <c r="V70" s="284" t="str">
        <f t="shared" si="74"/>
        <v/>
      </c>
      <c r="W70" s="284" t="str">
        <f t="shared" si="75"/>
        <v/>
      </c>
      <c r="X70" s="284" t="str">
        <f t="shared" si="76"/>
        <v/>
      </c>
      <c r="Y70" s="284"/>
      <c r="Z70" s="285" t="str">
        <f t="shared" si="77"/>
        <v/>
      </c>
      <c r="AA70" s="285" t="str">
        <f t="shared" si="78"/>
        <v/>
      </c>
      <c r="AB70" s="285" t="str">
        <f t="shared" si="79"/>
        <v/>
      </c>
      <c r="AC70" s="285" t="str">
        <f t="shared" si="80"/>
        <v/>
      </c>
      <c r="AD70" s="285" t="str">
        <f t="shared" si="81"/>
        <v/>
      </c>
      <c r="AE70" s="285" t="str">
        <f t="shared" si="82"/>
        <v/>
      </c>
      <c r="AF70" s="285" t="str">
        <f t="shared" si="83"/>
        <v/>
      </c>
      <c r="AG70" s="285"/>
      <c r="AH70" s="284" t="str">
        <f>IF($BE70="","",IF(ISNUMBER(MATCH($BE70,AP$5:AP$29999,0)),MAX(AH$4:AH69)+1,0))</f>
        <v/>
      </c>
      <c r="AI70" s="284" t="str">
        <f>IF($BE70="","",IF(ISNUMBER(MATCH($BE70,AQ$5:AQ$29999,0)),MAX(AI$4:AI69)+1,0))</f>
        <v/>
      </c>
      <c r="AJ70" s="284" t="str">
        <f>IF($BE70="","",IF(ISNUMBER(MATCH($BE70,AR$5:AR$29999,0)),MAX(AJ$4:AJ69)+1,0))</f>
        <v/>
      </c>
      <c r="AK70" s="284" t="str">
        <f>IF($BE70="","",IF(ISNUMBER(MATCH($BE70,AS$5:AS$29999,0)),MAX(AK$4:AK69)+1,0))</f>
        <v/>
      </c>
      <c r="AL70" s="284" t="str">
        <f>IF($BE70="","",IF(ISNUMBER(MATCH($BE70,AT$5:AT$29999,0)),MAX(AL$4:AL69)+1,0))</f>
        <v/>
      </c>
      <c r="AM70" s="284" t="str">
        <f>IF($BE70="","",IF(ISNUMBER(MATCH($BE70,AU$5:AU$29999,0)),MAX(AM$4:AM69)+1,0))</f>
        <v/>
      </c>
      <c r="AN70" s="284" t="str">
        <f>IF($BE70="","",IF(ISNUMBER(MATCH($BE70,AV$5:AV$29999,0)),MAX(AN$4:AN69)+1,0))</f>
        <v/>
      </c>
      <c r="AO70" s="291"/>
      <c r="AP70" s="299"/>
      <c r="AQ70" s="299"/>
      <c r="AR70" s="299"/>
      <c r="AS70" s="299"/>
      <c r="AT70" s="301"/>
      <c r="AU70" s="301"/>
      <c r="AV70" s="301" t="s">
        <v>821</v>
      </c>
      <c r="AW70" s="323"/>
      <c r="AX70" s="302" t="s">
        <v>821</v>
      </c>
      <c r="AY70" s="324"/>
      <c r="AZ70" s="324"/>
      <c r="BA70" s="321" t="s">
        <v>821</v>
      </c>
      <c r="BB70" s="7" t="str">
        <f>IF(ISTEXT(AW70),IF(ISNUMBER(MATCH(AW70,$AY$5:$AY$100,0)),0,MAX(BB$4:BB69)+1),"")</f>
        <v/>
      </c>
      <c r="BC70" s="9" t="str">
        <f t="shared" si="84"/>
        <v/>
      </c>
      <c r="BD70" s="9">
        <f t="shared" ref="BD70:BD95" si="85">IF(ISNUMBER(BC70),AY70,ROW()-SUM($BC$4:$BD$4))</f>
        <v>29</v>
      </c>
      <c r="BE70" s="302"/>
      <c r="BF70" s="9"/>
      <c r="BG70" s="303" t="str">
        <f t="shared" ref="BG70:BG133" si="86">IF(ISNUMBER(MATCH($BE70,Z$5:Z$501,0)),INDEX(Z$5:Z$501,MATCH($BE70,Z$5:Z$501,0),1),"")</f>
        <v/>
      </c>
      <c r="BH70" s="303" t="str">
        <f t="shared" ref="BH70:BH133" si="87">IF(ISNUMBER(MATCH($BE70,AA$5:AA$501,0)),INDEX(AA$5:AA$501,MATCH($BE70,AA$5:AA$501,0),1),"")</f>
        <v/>
      </c>
      <c r="BI70" s="303" t="str">
        <f t="shared" ref="BI70:BI133" si="88">IF(ISNUMBER(MATCH($BE70,AB$5:AB$501,0)),INDEX(AB$5:AB$501,MATCH($BE70,AB$5:AB$501,0),1),"")</f>
        <v/>
      </c>
      <c r="BJ70" s="303" t="str">
        <f t="shared" ref="BJ70:BJ133" si="89">IF(ISNUMBER(MATCH($BE70,AC$5:AC$501,0)),INDEX(AC$5:AC$501,MATCH($BE70,AC$5:AC$501,0),1),"")</f>
        <v/>
      </c>
      <c r="BK70" s="303" t="str">
        <f t="shared" ref="BK70:BK133" si="90">IF(ISNUMBER(MATCH($BE70,AD$5:AD$501,0)),INDEX(AD$5:AD$501,MATCH($BE70,AD$5:AD$501,0),1),"")</f>
        <v/>
      </c>
      <c r="BL70" s="303" t="str">
        <f t="shared" ref="BL70:BL133" si="91">IF(ISNUMBER(MATCH($BE70,AE$5:AE$501,0)),INDEX(AE$5:AE$501,MATCH($BE70,AE$5:AE$501,0),1),"")</f>
        <v/>
      </c>
      <c r="BM70" s="303" t="str">
        <f t="shared" si="62"/>
        <v/>
      </c>
      <c r="BN70" s="82"/>
      <c r="BO70" s="82"/>
      <c r="BP70" s="82"/>
      <c r="BQ70" s="82"/>
      <c r="BR70" s="82"/>
      <c r="BS70" s="82"/>
      <c r="BT70" s="82"/>
      <c r="BU70" s="82"/>
      <c r="BV70" s="82"/>
      <c r="BW70" s="82"/>
      <c r="BX70" s="82"/>
      <c r="BY70" s="82"/>
      <c r="BZ70" s="82"/>
    </row>
    <row r="71" spans="1:78" ht="12" customHeight="1" x14ac:dyDescent="0.25">
      <c r="A71" s="58"/>
      <c r="B71" s="230" t="str">
        <f t="shared" si="63"/>
        <v/>
      </c>
      <c r="C71" s="276" t="str">
        <f>IF(ISNUMBER(B71),MAX(C$4:C70)+1,"")</f>
        <v/>
      </c>
      <c r="D71" s="276" t="str">
        <f>IF(IF(ISNUMBER(B71),"",MAX(D$4:D70)+1)&lt;=D$3,IF(ISNUMBER(B71),"",MAX(D$4:D70)+1),"")</f>
        <v/>
      </c>
      <c r="E71" s="277" t="str">
        <f t="shared" si="64"/>
        <v/>
      </c>
      <c r="F71" s="230" t="str">
        <f t="shared" si="65"/>
        <v/>
      </c>
      <c r="G71" s="233" t="str">
        <f t="shared" si="66"/>
        <v/>
      </c>
      <c r="H71" s="276" t="str">
        <f>IF(O71="","",IF(ISNUMBER(MATCH(O71,$G$5:$G$1000,0)),"",IF(D71=1,C$3,0)+MAX(H$4:H70)+1))</f>
        <v/>
      </c>
      <c r="I71" s="276" t="str">
        <f>IF(O71="","",IF(ISNUMBER(MATCH(O71,$G$5:$G$1000,0)),"",IF(D71=1,B$4,0)+MAX(I$4:I70)+1))</f>
        <v/>
      </c>
      <c r="J71" s="233" t="str">
        <f t="shared" si="67"/>
        <v/>
      </c>
      <c r="K71" s="233"/>
      <c r="L71" s="58"/>
      <c r="M71" s="282">
        <f t="shared" si="68"/>
        <v>67</v>
      </c>
      <c r="N71" s="318"/>
      <c r="O71" s="318"/>
      <c r="P71" s="322" t="str">
        <f t="shared" si="69"/>
        <v/>
      </c>
      <c r="Q71" s="291" t="s">
        <v>821</v>
      </c>
      <c r="R71" s="284" t="str">
        <f t="shared" si="70"/>
        <v/>
      </c>
      <c r="S71" s="284" t="str">
        <f t="shared" si="71"/>
        <v/>
      </c>
      <c r="T71" s="284" t="str">
        <f t="shared" si="72"/>
        <v/>
      </c>
      <c r="U71" s="284" t="str">
        <f t="shared" si="73"/>
        <v/>
      </c>
      <c r="V71" s="284" t="str">
        <f t="shared" si="74"/>
        <v/>
      </c>
      <c r="W71" s="284" t="str">
        <f t="shared" si="75"/>
        <v/>
      </c>
      <c r="X71" s="284" t="str">
        <f t="shared" si="76"/>
        <v/>
      </c>
      <c r="Y71" s="284"/>
      <c r="Z71" s="285" t="str">
        <f t="shared" si="77"/>
        <v/>
      </c>
      <c r="AA71" s="285" t="str">
        <f t="shared" si="78"/>
        <v/>
      </c>
      <c r="AB71" s="285" t="str">
        <f t="shared" si="79"/>
        <v/>
      </c>
      <c r="AC71" s="285" t="str">
        <f t="shared" si="80"/>
        <v/>
      </c>
      <c r="AD71" s="285" t="str">
        <f t="shared" si="81"/>
        <v/>
      </c>
      <c r="AE71" s="285" t="str">
        <f t="shared" si="82"/>
        <v/>
      </c>
      <c r="AF71" s="285" t="str">
        <f t="shared" si="83"/>
        <v/>
      </c>
      <c r="AG71" s="285"/>
      <c r="AH71" s="284" t="str">
        <f>IF($BE71="","",IF(ISNUMBER(MATCH($BE71,AP$5:AP$29999,0)),MAX(AH$4:AH70)+1,0))</f>
        <v/>
      </c>
      <c r="AI71" s="284" t="str">
        <f>IF($BE71="","",IF(ISNUMBER(MATCH($BE71,AQ$5:AQ$29999,0)),MAX(AI$4:AI70)+1,0))</f>
        <v/>
      </c>
      <c r="AJ71" s="284" t="str">
        <f>IF($BE71="","",IF(ISNUMBER(MATCH($BE71,AR$5:AR$29999,0)),MAX(AJ$4:AJ70)+1,0))</f>
        <v/>
      </c>
      <c r="AK71" s="284" t="str">
        <f>IF($BE71="","",IF(ISNUMBER(MATCH($BE71,AS$5:AS$29999,0)),MAX(AK$4:AK70)+1,0))</f>
        <v/>
      </c>
      <c r="AL71" s="284" t="str">
        <f>IF($BE71="","",IF(ISNUMBER(MATCH($BE71,AT$5:AT$29999,0)),MAX(AL$4:AL70)+1,0))</f>
        <v/>
      </c>
      <c r="AM71" s="284" t="str">
        <f>IF($BE71="","",IF(ISNUMBER(MATCH($BE71,AU$5:AU$29999,0)),MAX(AM$4:AM70)+1,0))</f>
        <v/>
      </c>
      <c r="AN71" s="284" t="str">
        <f>IF($BE71="","",IF(ISNUMBER(MATCH($BE71,AV$5:AV$29999,0)),MAX(AN$4:AN70)+1,0))</f>
        <v/>
      </c>
      <c r="AO71" s="291"/>
      <c r="AP71" s="299"/>
      <c r="AQ71" s="299"/>
      <c r="AR71" s="299"/>
      <c r="AS71" s="299"/>
      <c r="AT71" s="301"/>
      <c r="AU71" s="301"/>
      <c r="AV71" s="301" t="s">
        <v>821</v>
      </c>
      <c r="AW71" s="323"/>
      <c r="AX71" s="302" t="s">
        <v>821</v>
      </c>
      <c r="AY71" s="324"/>
      <c r="AZ71" s="324"/>
      <c r="BA71" s="321" t="s">
        <v>821</v>
      </c>
      <c r="BB71" s="7" t="str">
        <f>IF(ISTEXT(AW71),IF(ISNUMBER(MATCH(AW71,$AY$5:$AY$100,0)),0,MAX(BB$4:BB70)+1),"")</f>
        <v/>
      </c>
      <c r="BC71" s="9" t="str">
        <f t="shared" si="84"/>
        <v/>
      </c>
      <c r="BD71" s="9">
        <f t="shared" si="85"/>
        <v>30</v>
      </c>
      <c r="BE71" s="302"/>
      <c r="BF71" s="9"/>
      <c r="BG71" s="303" t="str">
        <f t="shared" si="86"/>
        <v/>
      </c>
      <c r="BH71" s="303" t="str">
        <f t="shared" si="87"/>
        <v/>
      </c>
      <c r="BI71" s="303" t="str">
        <f t="shared" si="88"/>
        <v/>
      </c>
      <c r="BJ71" s="303" t="str">
        <f t="shared" si="89"/>
        <v/>
      </c>
      <c r="BK71" s="303" t="str">
        <f t="shared" si="90"/>
        <v/>
      </c>
      <c r="BL71" s="303" t="str">
        <f t="shared" si="91"/>
        <v/>
      </c>
      <c r="BM71" s="303" t="str">
        <f t="shared" si="62"/>
        <v/>
      </c>
      <c r="BN71" s="82"/>
      <c r="BO71" s="82"/>
      <c r="BP71" s="82"/>
      <c r="BQ71" s="82"/>
      <c r="BR71" s="82"/>
      <c r="BS71" s="82"/>
      <c r="BT71" s="82"/>
      <c r="BU71" s="82"/>
      <c r="BV71" s="82"/>
      <c r="BW71" s="82"/>
      <c r="BX71" s="82"/>
      <c r="BY71" s="82"/>
      <c r="BZ71" s="82"/>
    </row>
    <row r="72" spans="1:78" ht="12" customHeight="1" x14ac:dyDescent="0.25">
      <c r="A72" s="58"/>
      <c r="B72" s="230" t="str">
        <f t="shared" si="63"/>
        <v/>
      </c>
      <c r="C72" s="276" t="str">
        <f>IF(ISNUMBER(B72),MAX(C$4:C71)+1,"")</f>
        <v/>
      </c>
      <c r="D72" s="276" t="str">
        <f>IF(IF(ISNUMBER(B72),"",MAX(D$4:D71)+1)&lt;=D$3,IF(ISNUMBER(B72),"",MAX(D$4:D71)+1),"")</f>
        <v/>
      </c>
      <c r="E72" s="277" t="str">
        <f t="shared" si="64"/>
        <v/>
      </c>
      <c r="F72" s="230" t="str">
        <f t="shared" si="65"/>
        <v/>
      </c>
      <c r="G72" s="233" t="str">
        <f t="shared" si="66"/>
        <v/>
      </c>
      <c r="H72" s="276" t="str">
        <f>IF(O72="","",IF(ISNUMBER(MATCH(O72,$G$5:$G$1000,0)),"",IF(D72=1,C$3,0)+MAX(H$4:H71)+1))</f>
        <v/>
      </c>
      <c r="I72" s="276" t="str">
        <f>IF(O72="","",IF(ISNUMBER(MATCH(O72,$G$5:$G$1000,0)),"",IF(D72=1,B$4,0)+MAX(I$4:I71)+1))</f>
        <v/>
      </c>
      <c r="J72" s="233" t="str">
        <f t="shared" si="67"/>
        <v/>
      </c>
      <c r="K72" s="233"/>
      <c r="L72" s="58"/>
      <c r="M72" s="282">
        <f t="shared" si="68"/>
        <v>68</v>
      </c>
      <c r="N72" s="318"/>
      <c r="O72" s="318"/>
      <c r="P72" s="322" t="str">
        <f t="shared" si="69"/>
        <v/>
      </c>
      <c r="Q72" s="291" t="s">
        <v>821</v>
      </c>
      <c r="R72" s="284" t="str">
        <f t="shared" si="70"/>
        <v/>
      </c>
      <c r="S72" s="284" t="str">
        <f t="shared" si="71"/>
        <v/>
      </c>
      <c r="T72" s="284" t="str">
        <f t="shared" si="72"/>
        <v/>
      </c>
      <c r="U72" s="284" t="str">
        <f t="shared" si="73"/>
        <v/>
      </c>
      <c r="V72" s="284" t="str">
        <f t="shared" si="74"/>
        <v/>
      </c>
      <c r="W72" s="284" t="str">
        <f t="shared" si="75"/>
        <v/>
      </c>
      <c r="X72" s="284" t="str">
        <f t="shared" si="76"/>
        <v/>
      </c>
      <c r="Y72" s="284"/>
      <c r="Z72" s="285" t="str">
        <f t="shared" si="77"/>
        <v/>
      </c>
      <c r="AA72" s="285" t="str">
        <f t="shared" si="78"/>
        <v/>
      </c>
      <c r="AB72" s="285" t="str">
        <f t="shared" si="79"/>
        <v/>
      </c>
      <c r="AC72" s="285" t="str">
        <f t="shared" si="80"/>
        <v/>
      </c>
      <c r="AD72" s="285" t="str">
        <f t="shared" si="81"/>
        <v/>
      </c>
      <c r="AE72" s="285" t="str">
        <f t="shared" si="82"/>
        <v/>
      </c>
      <c r="AF72" s="285" t="str">
        <f t="shared" si="83"/>
        <v/>
      </c>
      <c r="AG72" s="285"/>
      <c r="AH72" s="284" t="str">
        <f>IF($BE72="","",IF(ISNUMBER(MATCH($BE72,AP$5:AP$29999,0)),MAX(AH$4:AH71)+1,0))</f>
        <v/>
      </c>
      <c r="AI72" s="284" t="str">
        <f>IF($BE72="","",IF(ISNUMBER(MATCH($BE72,AQ$5:AQ$29999,0)),MAX(AI$4:AI71)+1,0))</f>
        <v/>
      </c>
      <c r="AJ72" s="284" t="str">
        <f>IF($BE72="","",IF(ISNUMBER(MATCH($BE72,AR$5:AR$29999,0)),MAX(AJ$4:AJ71)+1,0))</f>
        <v/>
      </c>
      <c r="AK72" s="284" t="str">
        <f>IF($BE72="","",IF(ISNUMBER(MATCH($BE72,AS$5:AS$29999,0)),MAX(AK$4:AK71)+1,0))</f>
        <v/>
      </c>
      <c r="AL72" s="284" t="str">
        <f>IF($BE72="","",IF(ISNUMBER(MATCH($BE72,AT$5:AT$29999,0)),MAX(AL$4:AL71)+1,0))</f>
        <v/>
      </c>
      <c r="AM72" s="284" t="str">
        <f>IF($BE72="","",IF(ISNUMBER(MATCH($BE72,AU$5:AU$29999,0)),MAX(AM$4:AM71)+1,0))</f>
        <v/>
      </c>
      <c r="AN72" s="284" t="str">
        <f>IF($BE72="","",IF(ISNUMBER(MATCH($BE72,AV$5:AV$29999,0)),MAX(AN$4:AN71)+1,0))</f>
        <v/>
      </c>
      <c r="AO72" s="291"/>
      <c r="AP72" s="299"/>
      <c r="AQ72" s="299"/>
      <c r="AR72" s="299"/>
      <c r="AS72" s="299"/>
      <c r="AT72" s="301"/>
      <c r="AU72" s="301"/>
      <c r="AV72" s="301" t="s">
        <v>821</v>
      </c>
      <c r="AW72" s="323"/>
      <c r="AX72" s="302" t="s">
        <v>821</v>
      </c>
      <c r="AY72" s="324"/>
      <c r="AZ72" s="324"/>
      <c r="BA72" s="321" t="s">
        <v>821</v>
      </c>
      <c r="BB72" s="7" t="str">
        <f>IF(ISTEXT(AW72),IF(ISNUMBER(MATCH(AW72,$AY$5:$AY$100,0)),0,MAX(BB$4:BB71)+1),"")</f>
        <v/>
      </c>
      <c r="BC72" s="9" t="str">
        <f t="shared" si="84"/>
        <v/>
      </c>
      <c r="BD72" s="9">
        <f t="shared" si="85"/>
        <v>31</v>
      </c>
      <c r="BE72" s="302"/>
      <c r="BF72" s="9"/>
      <c r="BG72" s="303" t="str">
        <f t="shared" si="86"/>
        <v/>
      </c>
      <c r="BH72" s="303" t="str">
        <f t="shared" si="87"/>
        <v/>
      </c>
      <c r="BI72" s="303" t="str">
        <f t="shared" si="88"/>
        <v/>
      </c>
      <c r="BJ72" s="303" t="str">
        <f t="shared" si="89"/>
        <v/>
      </c>
      <c r="BK72" s="303" t="str">
        <f t="shared" si="90"/>
        <v/>
      </c>
      <c r="BL72" s="303" t="str">
        <f t="shared" si="91"/>
        <v/>
      </c>
      <c r="BM72" s="303" t="str">
        <f t="shared" si="62"/>
        <v/>
      </c>
      <c r="BN72" s="82"/>
      <c r="BO72" s="82"/>
      <c r="BP72" s="82"/>
      <c r="BQ72" s="82"/>
      <c r="BR72" s="82"/>
      <c r="BS72" s="82"/>
      <c r="BT72" s="82"/>
      <c r="BU72" s="82"/>
      <c r="BV72" s="82"/>
      <c r="BW72" s="82"/>
      <c r="BX72" s="82"/>
      <c r="BY72" s="82"/>
      <c r="BZ72" s="82"/>
    </row>
    <row r="73" spans="1:78" ht="12" customHeight="1" x14ac:dyDescent="0.25">
      <c r="A73" s="58"/>
      <c r="B73" s="230" t="str">
        <f t="shared" si="63"/>
        <v/>
      </c>
      <c r="C73" s="276" t="str">
        <f>IF(ISNUMBER(B73),MAX(C$4:C72)+1,"")</f>
        <v/>
      </c>
      <c r="D73" s="276" t="str">
        <f>IF(IF(ISNUMBER(B73),"",MAX(D$4:D72)+1)&lt;=D$3,IF(ISNUMBER(B73),"",MAX(D$4:D72)+1),"")</f>
        <v/>
      </c>
      <c r="E73" s="277" t="str">
        <f t="shared" si="64"/>
        <v/>
      </c>
      <c r="F73" s="230" t="str">
        <f t="shared" si="65"/>
        <v/>
      </c>
      <c r="G73" s="233" t="str">
        <f t="shared" si="66"/>
        <v/>
      </c>
      <c r="H73" s="276" t="str">
        <f>IF(O73="","",IF(ISNUMBER(MATCH(O73,$G$5:$G$1000,0)),"",IF(D73=1,C$3,0)+MAX(H$4:H72)+1))</f>
        <v/>
      </c>
      <c r="I73" s="276" t="str">
        <f>IF(O73="","",IF(ISNUMBER(MATCH(O73,$G$5:$G$1000,0)),"",IF(D73=1,B$4,0)+MAX(I$4:I72)+1))</f>
        <v/>
      </c>
      <c r="J73" s="233" t="str">
        <f t="shared" si="67"/>
        <v/>
      </c>
      <c r="K73" s="233"/>
      <c r="L73" s="58"/>
      <c r="M73" s="282">
        <f t="shared" si="68"/>
        <v>69</v>
      </c>
      <c r="N73" s="318"/>
      <c r="O73" s="318"/>
      <c r="P73" s="322" t="str">
        <f t="shared" si="69"/>
        <v/>
      </c>
      <c r="Q73" s="291" t="s">
        <v>821</v>
      </c>
      <c r="R73" s="284" t="str">
        <f t="shared" si="70"/>
        <v/>
      </c>
      <c r="S73" s="284" t="str">
        <f t="shared" si="71"/>
        <v/>
      </c>
      <c r="T73" s="284" t="str">
        <f t="shared" si="72"/>
        <v/>
      </c>
      <c r="U73" s="284" t="str">
        <f t="shared" si="73"/>
        <v/>
      </c>
      <c r="V73" s="284" t="str">
        <f t="shared" si="74"/>
        <v/>
      </c>
      <c r="W73" s="284" t="str">
        <f t="shared" si="75"/>
        <v/>
      </c>
      <c r="X73" s="284" t="str">
        <f t="shared" si="76"/>
        <v/>
      </c>
      <c r="Y73" s="284"/>
      <c r="Z73" s="285" t="str">
        <f t="shared" si="77"/>
        <v/>
      </c>
      <c r="AA73" s="285" t="str">
        <f t="shared" si="78"/>
        <v/>
      </c>
      <c r="AB73" s="285" t="str">
        <f t="shared" si="79"/>
        <v/>
      </c>
      <c r="AC73" s="285" t="str">
        <f t="shared" si="80"/>
        <v/>
      </c>
      <c r="AD73" s="285" t="str">
        <f t="shared" si="81"/>
        <v/>
      </c>
      <c r="AE73" s="285" t="str">
        <f t="shared" si="82"/>
        <v/>
      </c>
      <c r="AF73" s="285" t="str">
        <f t="shared" si="83"/>
        <v/>
      </c>
      <c r="AG73" s="285"/>
      <c r="AH73" s="284" t="str">
        <f>IF($BE73="","",IF(ISNUMBER(MATCH($BE73,AP$5:AP$29999,0)),MAX(AH$4:AH72)+1,0))</f>
        <v/>
      </c>
      <c r="AI73" s="284" t="str">
        <f>IF($BE73="","",IF(ISNUMBER(MATCH($BE73,AQ$5:AQ$29999,0)),MAX(AI$4:AI72)+1,0))</f>
        <v/>
      </c>
      <c r="AJ73" s="284" t="str">
        <f>IF($BE73="","",IF(ISNUMBER(MATCH($BE73,AR$5:AR$29999,0)),MAX(AJ$4:AJ72)+1,0))</f>
        <v/>
      </c>
      <c r="AK73" s="284" t="str">
        <f>IF($BE73="","",IF(ISNUMBER(MATCH($BE73,AS$5:AS$29999,0)),MAX(AK$4:AK72)+1,0))</f>
        <v/>
      </c>
      <c r="AL73" s="284" t="str">
        <f>IF($BE73="","",IF(ISNUMBER(MATCH($BE73,AT$5:AT$29999,0)),MAX(AL$4:AL72)+1,0))</f>
        <v/>
      </c>
      <c r="AM73" s="284" t="str">
        <f>IF($BE73="","",IF(ISNUMBER(MATCH($BE73,AU$5:AU$29999,0)),MAX(AM$4:AM72)+1,0))</f>
        <v/>
      </c>
      <c r="AN73" s="284" t="str">
        <f>IF($BE73="","",IF(ISNUMBER(MATCH($BE73,AV$5:AV$29999,0)),MAX(AN$4:AN72)+1,0))</f>
        <v/>
      </c>
      <c r="AO73" s="291"/>
      <c r="AP73" s="299"/>
      <c r="AQ73" s="299"/>
      <c r="AR73" s="299"/>
      <c r="AS73" s="299"/>
      <c r="AT73" s="301"/>
      <c r="AU73" s="301"/>
      <c r="AV73" s="301" t="s">
        <v>821</v>
      </c>
      <c r="AW73" s="323"/>
      <c r="AX73" s="302" t="s">
        <v>821</v>
      </c>
      <c r="AY73" s="324"/>
      <c r="AZ73" s="324"/>
      <c r="BA73" s="321" t="s">
        <v>821</v>
      </c>
      <c r="BB73" s="7" t="str">
        <f>IF(ISTEXT(AW73),IF(ISNUMBER(MATCH(AW73,$AY$5:$AY$100,0)),0,MAX(BB$4:BB72)+1),"")</f>
        <v/>
      </c>
      <c r="BC73" s="9" t="str">
        <f t="shared" si="84"/>
        <v/>
      </c>
      <c r="BD73" s="9">
        <f t="shared" si="85"/>
        <v>32</v>
      </c>
      <c r="BE73" s="302"/>
      <c r="BF73" s="9"/>
      <c r="BG73" s="303" t="str">
        <f t="shared" si="86"/>
        <v/>
      </c>
      <c r="BH73" s="303" t="str">
        <f t="shared" si="87"/>
        <v/>
      </c>
      <c r="BI73" s="303" t="str">
        <f t="shared" si="88"/>
        <v/>
      </c>
      <c r="BJ73" s="303" t="str">
        <f t="shared" si="89"/>
        <v/>
      </c>
      <c r="BK73" s="303" t="str">
        <f t="shared" si="90"/>
        <v/>
      </c>
      <c r="BL73" s="303" t="str">
        <f t="shared" si="91"/>
        <v/>
      </c>
      <c r="BM73" s="303" t="str">
        <f t="shared" si="62"/>
        <v/>
      </c>
      <c r="BN73" s="82"/>
      <c r="BO73" s="82"/>
      <c r="BP73" s="82"/>
      <c r="BQ73" s="82"/>
      <c r="BR73" s="82"/>
      <c r="BS73" s="82"/>
      <c r="BT73" s="82"/>
      <c r="BU73" s="82"/>
      <c r="BV73" s="82"/>
      <c r="BW73" s="82"/>
      <c r="BX73" s="82"/>
      <c r="BY73" s="82"/>
      <c r="BZ73" s="82"/>
    </row>
    <row r="74" spans="1:78" ht="12" customHeight="1" x14ac:dyDescent="0.25">
      <c r="A74" s="58"/>
      <c r="B74" s="230" t="str">
        <f t="shared" si="63"/>
        <v/>
      </c>
      <c r="C74" s="276" t="str">
        <f>IF(ISNUMBER(B74),MAX(C$4:C73)+1,"")</f>
        <v/>
      </c>
      <c r="D74" s="276" t="str">
        <f>IF(IF(ISNUMBER(B74),"",MAX(D$4:D73)+1)&lt;=D$3,IF(ISNUMBER(B74),"",MAX(D$4:D73)+1),"")</f>
        <v/>
      </c>
      <c r="E74" s="277" t="str">
        <f t="shared" si="64"/>
        <v/>
      </c>
      <c r="F74" s="230" t="str">
        <f t="shared" si="65"/>
        <v/>
      </c>
      <c r="G74" s="233" t="str">
        <f t="shared" si="66"/>
        <v/>
      </c>
      <c r="H74" s="276" t="str">
        <f>IF(O74="","",IF(ISNUMBER(MATCH(O74,$G$5:$G$1000,0)),"",IF(D74=1,C$3,0)+MAX(H$4:H73)+1))</f>
        <v/>
      </c>
      <c r="I74" s="276" t="str">
        <f>IF(O74="","",IF(ISNUMBER(MATCH(O74,$G$5:$G$1000,0)),"",IF(D74=1,B$4,0)+MAX(I$4:I73)+1))</f>
        <v/>
      </c>
      <c r="J74" s="233" t="str">
        <f t="shared" si="67"/>
        <v/>
      </c>
      <c r="K74" s="233"/>
      <c r="L74" s="58"/>
      <c r="M74" s="282">
        <f t="shared" si="68"/>
        <v>70</v>
      </c>
      <c r="N74" s="318"/>
      <c r="O74" s="318"/>
      <c r="P74" s="322" t="str">
        <f t="shared" si="69"/>
        <v/>
      </c>
      <c r="Q74" s="291" t="s">
        <v>821</v>
      </c>
      <c r="R74" s="284" t="str">
        <f t="shared" si="70"/>
        <v/>
      </c>
      <c r="S74" s="284" t="str">
        <f t="shared" si="71"/>
        <v/>
      </c>
      <c r="T74" s="284" t="str">
        <f t="shared" si="72"/>
        <v/>
      </c>
      <c r="U74" s="284" t="str">
        <f t="shared" si="73"/>
        <v/>
      </c>
      <c r="V74" s="284" t="str">
        <f t="shared" si="74"/>
        <v/>
      </c>
      <c r="W74" s="284" t="str">
        <f t="shared" si="75"/>
        <v/>
      </c>
      <c r="X74" s="284" t="str">
        <f t="shared" si="76"/>
        <v/>
      </c>
      <c r="Y74" s="284"/>
      <c r="Z74" s="285" t="str">
        <f t="shared" si="77"/>
        <v/>
      </c>
      <c r="AA74" s="285" t="str">
        <f t="shared" si="78"/>
        <v/>
      </c>
      <c r="AB74" s="285" t="str">
        <f t="shared" si="79"/>
        <v/>
      </c>
      <c r="AC74" s="285" t="str">
        <f t="shared" si="80"/>
        <v/>
      </c>
      <c r="AD74" s="285" t="str">
        <f t="shared" si="81"/>
        <v/>
      </c>
      <c r="AE74" s="285" t="str">
        <f t="shared" si="82"/>
        <v/>
      </c>
      <c r="AF74" s="285" t="str">
        <f t="shared" si="83"/>
        <v/>
      </c>
      <c r="AG74" s="285"/>
      <c r="AH74" s="284" t="str">
        <f>IF($BE74="","",IF(ISNUMBER(MATCH($BE74,AP$5:AP$29999,0)),MAX(AH$4:AH73)+1,0))</f>
        <v/>
      </c>
      <c r="AI74" s="284" t="str">
        <f>IF($BE74="","",IF(ISNUMBER(MATCH($BE74,AQ$5:AQ$29999,0)),MAX(AI$4:AI73)+1,0))</f>
        <v/>
      </c>
      <c r="AJ74" s="284" t="str">
        <f>IF($BE74="","",IF(ISNUMBER(MATCH($BE74,AR$5:AR$29999,0)),MAX(AJ$4:AJ73)+1,0))</f>
        <v/>
      </c>
      <c r="AK74" s="284" t="str">
        <f>IF($BE74="","",IF(ISNUMBER(MATCH($BE74,AS$5:AS$29999,0)),MAX(AK$4:AK73)+1,0))</f>
        <v/>
      </c>
      <c r="AL74" s="284" t="str">
        <f>IF($BE74="","",IF(ISNUMBER(MATCH($BE74,AT$5:AT$29999,0)),MAX(AL$4:AL73)+1,0))</f>
        <v/>
      </c>
      <c r="AM74" s="284" t="str">
        <f>IF($BE74="","",IF(ISNUMBER(MATCH($BE74,AU$5:AU$29999,0)),MAX(AM$4:AM73)+1,0))</f>
        <v/>
      </c>
      <c r="AN74" s="284" t="str">
        <f>IF($BE74="","",IF(ISNUMBER(MATCH($BE74,AV$5:AV$29999,0)),MAX(AN$4:AN73)+1,0))</f>
        <v/>
      </c>
      <c r="AO74" s="291"/>
      <c r="AP74" s="299"/>
      <c r="AQ74" s="299"/>
      <c r="AR74" s="299"/>
      <c r="AS74" s="299"/>
      <c r="AT74" s="301"/>
      <c r="AU74" s="301"/>
      <c r="AV74" s="301" t="s">
        <v>821</v>
      </c>
      <c r="AW74" s="323"/>
      <c r="AX74" s="302" t="s">
        <v>821</v>
      </c>
      <c r="AY74" s="324"/>
      <c r="AZ74" s="324"/>
      <c r="BA74" s="321" t="s">
        <v>821</v>
      </c>
      <c r="BB74" s="7" t="str">
        <f>IF(ISTEXT(AW74),IF(ISNUMBER(MATCH(AW74,$AY$5:$AY$100,0)),0,MAX(BB$4:BB73)+1),"")</f>
        <v/>
      </c>
      <c r="BC74" s="9" t="str">
        <f t="shared" si="84"/>
        <v/>
      </c>
      <c r="BD74" s="9">
        <f t="shared" si="85"/>
        <v>33</v>
      </c>
      <c r="BE74" s="302"/>
      <c r="BF74" s="9"/>
      <c r="BG74" s="303" t="str">
        <f t="shared" si="86"/>
        <v/>
      </c>
      <c r="BH74" s="303" t="str">
        <f t="shared" si="87"/>
        <v/>
      </c>
      <c r="BI74" s="303" t="str">
        <f t="shared" si="88"/>
        <v/>
      </c>
      <c r="BJ74" s="303" t="str">
        <f t="shared" si="89"/>
        <v/>
      </c>
      <c r="BK74" s="303" t="str">
        <f t="shared" si="90"/>
        <v/>
      </c>
      <c r="BL74" s="303" t="str">
        <f t="shared" si="91"/>
        <v/>
      </c>
      <c r="BM74" s="303" t="str">
        <f t="shared" si="62"/>
        <v/>
      </c>
      <c r="BN74" s="82"/>
      <c r="BO74" s="82"/>
      <c r="BP74" s="82"/>
      <c r="BQ74" s="82"/>
      <c r="BR74" s="82"/>
      <c r="BS74" s="82"/>
      <c r="BT74" s="82"/>
      <c r="BU74" s="82"/>
      <c r="BV74" s="82"/>
      <c r="BW74" s="82"/>
      <c r="BX74" s="82"/>
      <c r="BY74" s="82"/>
      <c r="BZ74" s="82"/>
    </row>
    <row r="75" spans="1:78" ht="12" customHeight="1" x14ac:dyDescent="0.25">
      <c r="A75" s="58"/>
      <c r="B75" s="230" t="str">
        <f t="shared" si="63"/>
        <v/>
      </c>
      <c r="C75" s="276" t="str">
        <f>IF(ISNUMBER(B75),MAX(C$4:C74)+1,"")</f>
        <v/>
      </c>
      <c r="D75" s="276" t="str">
        <f>IF(IF(ISNUMBER(B75),"",MAX(D$4:D74)+1)&lt;=D$3,IF(ISNUMBER(B75),"",MAX(D$4:D74)+1),"")</f>
        <v/>
      </c>
      <c r="E75" s="277" t="str">
        <f t="shared" si="64"/>
        <v/>
      </c>
      <c r="F75" s="230" t="str">
        <f t="shared" si="65"/>
        <v/>
      </c>
      <c r="G75" s="233" t="str">
        <f t="shared" si="66"/>
        <v/>
      </c>
      <c r="H75" s="276" t="str">
        <f>IF(O75="","",IF(ISNUMBER(MATCH(O75,$G$5:$G$1000,0)),"",IF(D75=1,C$3,0)+MAX(H$4:H74)+1))</f>
        <v/>
      </c>
      <c r="I75" s="276" t="str">
        <f>IF(O75="","",IF(ISNUMBER(MATCH(O75,$G$5:$G$1000,0)),"",IF(D75=1,B$4,0)+MAX(I$4:I74)+1))</f>
        <v/>
      </c>
      <c r="J75" s="233" t="str">
        <f t="shared" si="67"/>
        <v/>
      </c>
      <c r="K75" s="233"/>
      <c r="L75" s="58"/>
      <c r="M75" s="282">
        <f t="shared" si="68"/>
        <v>71</v>
      </c>
      <c r="N75" s="318"/>
      <c r="O75" s="318"/>
      <c r="P75" s="322" t="str">
        <f t="shared" si="69"/>
        <v/>
      </c>
      <c r="Q75" s="291" t="s">
        <v>821</v>
      </c>
      <c r="R75" s="284" t="str">
        <f t="shared" si="70"/>
        <v/>
      </c>
      <c r="S75" s="284" t="str">
        <f t="shared" si="71"/>
        <v/>
      </c>
      <c r="T75" s="284" t="str">
        <f t="shared" si="72"/>
        <v/>
      </c>
      <c r="U75" s="284" t="str">
        <f t="shared" si="73"/>
        <v/>
      </c>
      <c r="V75" s="284" t="str">
        <f t="shared" si="74"/>
        <v/>
      </c>
      <c r="W75" s="284" t="str">
        <f t="shared" si="75"/>
        <v/>
      </c>
      <c r="X75" s="284" t="str">
        <f t="shared" si="76"/>
        <v/>
      </c>
      <c r="Y75" s="284"/>
      <c r="Z75" s="285" t="str">
        <f t="shared" si="77"/>
        <v/>
      </c>
      <c r="AA75" s="285" t="str">
        <f t="shared" si="78"/>
        <v/>
      </c>
      <c r="AB75" s="285" t="str">
        <f t="shared" si="79"/>
        <v/>
      </c>
      <c r="AC75" s="285" t="str">
        <f t="shared" si="80"/>
        <v/>
      </c>
      <c r="AD75" s="285" t="str">
        <f t="shared" si="81"/>
        <v/>
      </c>
      <c r="AE75" s="285" t="str">
        <f t="shared" si="82"/>
        <v/>
      </c>
      <c r="AF75" s="285" t="str">
        <f t="shared" si="83"/>
        <v/>
      </c>
      <c r="AG75" s="285"/>
      <c r="AH75" s="284" t="str">
        <f>IF($BE75="","",IF(ISNUMBER(MATCH($BE75,AP$5:AP$29999,0)),MAX(AH$4:AH74)+1,0))</f>
        <v/>
      </c>
      <c r="AI75" s="284" t="str">
        <f>IF($BE75="","",IF(ISNUMBER(MATCH($BE75,AQ$5:AQ$29999,0)),MAX(AI$4:AI74)+1,0))</f>
        <v/>
      </c>
      <c r="AJ75" s="284" t="str">
        <f>IF($BE75="","",IF(ISNUMBER(MATCH($BE75,AR$5:AR$29999,0)),MAX(AJ$4:AJ74)+1,0))</f>
        <v/>
      </c>
      <c r="AK75" s="284" t="str">
        <f>IF($BE75="","",IF(ISNUMBER(MATCH($BE75,AS$5:AS$29999,0)),MAX(AK$4:AK74)+1,0))</f>
        <v/>
      </c>
      <c r="AL75" s="284" t="str">
        <f>IF($BE75="","",IF(ISNUMBER(MATCH($BE75,AT$5:AT$29999,0)),MAX(AL$4:AL74)+1,0))</f>
        <v/>
      </c>
      <c r="AM75" s="284" t="str">
        <f>IF($BE75="","",IF(ISNUMBER(MATCH($BE75,AU$5:AU$29999,0)),MAX(AM$4:AM74)+1,0))</f>
        <v/>
      </c>
      <c r="AN75" s="284" t="str">
        <f>IF($BE75="","",IF(ISNUMBER(MATCH($BE75,AV$5:AV$29999,0)),MAX(AN$4:AN74)+1,0))</f>
        <v/>
      </c>
      <c r="AO75" s="291"/>
      <c r="AP75" s="299"/>
      <c r="AQ75" s="299"/>
      <c r="AR75" s="299"/>
      <c r="AS75" s="299"/>
      <c r="AT75" s="301"/>
      <c r="AU75" s="301"/>
      <c r="AV75" s="301" t="s">
        <v>821</v>
      </c>
      <c r="AW75" s="323"/>
      <c r="AX75" s="302" t="s">
        <v>821</v>
      </c>
      <c r="AY75" s="324"/>
      <c r="AZ75" s="324"/>
      <c r="BA75" s="321" t="s">
        <v>821</v>
      </c>
      <c r="BB75" s="7" t="str">
        <f>IF(ISTEXT(AW75),IF(ISNUMBER(MATCH(AW75,$AY$5:$AY$100,0)),0,MAX(BB$4:BB74)+1),"")</f>
        <v/>
      </c>
      <c r="BC75" s="9" t="str">
        <f t="shared" si="84"/>
        <v/>
      </c>
      <c r="BD75" s="9">
        <f t="shared" si="85"/>
        <v>34</v>
      </c>
      <c r="BE75" s="302"/>
      <c r="BF75" s="9"/>
      <c r="BG75" s="303" t="str">
        <f t="shared" si="86"/>
        <v/>
      </c>
      <c r="BH75" s="303" t="str">
        <f t="shared" si="87"/>
        <v/>
      </c>
      <c r="BI75" s="303" t="str">
        <f t="shared" si="88"/>
        <v/>
      </c>
      <c r="BJ75" s="303" t="str">
        <f t="shared" si="89"/>
        <v/>
      </c>
      <c r="BK75" s="303" t="str">
        <f t="shared" si="90"/>
        <v/>
      </c>
      <c r="BL75" s="303" t="str">
        <f t="shared" si="91"/>
        <v/>
      </c>
      <c r="BM75" s="303" t="str">
        <f t="shared" si="62"/>
        <v/>
      </c>
      <c r="BN75" s="82"/>
      <c r="BO75" s="82"/>
      <c r="BP75" s="82"/>
      <c r="BQ75" s="82"/>
      <c r="BR75" s="82"/>
      <c r="BS75" s="82"/>
      <c r="BT75" s="82"/>
      <c r="BU75" s="82"/>
      <c r="BV75" s="82"/>
      <c r="BW75" s="82"/>
      <c r="BX75" s="82"/>
      <c r="BY75" s="82"/>
      <c r="BZ75" s="82"/>
    </row>
    <row r="76" spans="1:78" ht="12" customHeight="1" x14ac:dyDescent="0.25">
      <c r="A76" s="58"/>
      <c r="B76" s="230" t="str">
        <f t="shared" si="63"/>
        <v/>
      </c>
      <c r="C76" s="276" t="str">
        <f>IF(ISNUMBER(B76),MAX(C$4:C75)+1,"")</f>
        <v/>
      </c>
      <c r="D76" s="276" t="str">
        <f>IF(IF(ISNUMBER(B76),"",MAX(D$4:D75)+1)&lt;=D$3,IF(ISNUMBER(B76),"",MAX(D$4:D75)+1),"")</f>
        <v/>
      </c>
      <c r="E76" s="277" t="str">
        <f t="shared" si="64"/>
        <v/>
      </c>
      <c r="F76" s="230" t="str">
        <f t="shared" si="65"/>
        <v/>
      </c>
      <c r="G76" s="233" t="str">
        <f t="shared" si="66"/>
        <v/>
      </c>
      <c r="H76" s="276" t="str">
        <f>IF(O76="","",IF(ISNUMBER(MATCH(O76,$G$5:$G$1000,0)),"",IF(D76=1,C$3,0)+MAX(H$4:H75)+1))</f>
        <v/>
      </c>
      <c r="I76" s="276" t="str">
        <f>IF(O76="","",IF(ISNUMBER(MATCH(O76,$G$5:$G$1000,0)),"",IF(D76=1,B$4,0)+MAX(I$4:I75)+1))</f>
        <v/>
      </c>
      <c r="J76" s="233" t="str">
        <f t="shared" si="67"/>
        <v/>
      </c>
      <c r="K76" s="233"/>
      <c r="L76" s="58"/>
      <c r="M76" s="282">
        <f t="shared" si="68"/>
        <v>72</v>
      </c>
      <c r="N76" s="318"/>
      <c r="O76" s="318"/>
      <c r="P76" s="322" t="str">
        <f t="shared" si="69"/>
        <v/>
      </c>
      <c r="Q76" s="291" t="s">
        <v>821</v>
      </c>
      <c r="R76" s="284" t="str">
        <f t="shared" si="70"/>
        <v/>
      </c>
      <c r="S76" s="284" t="str">
        <f t="shared" si="71"/>
        <v/>
      </c>
      <c r="T76" s="284" t="str">
        <f t="shared" si="72"/>
        <v/>
      </c>
      <c r="U76" s="284" t="str">
        <f t="shared" si="73"/>
        <v/>
      </c>
      <c r="V76" s="284" t="str">
        <f t="shared" si="74"/>
        <v/>
      </c>
      <c r="W76" s="284" t="str">
        <f t="shared" si="75"/>
        <v/>
      </c>
      <c r="X76" s="284" t="str">
        <f t="shared" si="76"/>
        <v/>
      </c>
      <c r="Y76" s="284"/>
      <c r="Z76" s="285" t="str">
        <f t="shared" si="77"/>
        <v/>
      </c>
      <c r="AA76" s="285" t="str">
        <f t="shared" si="78"/>
        <v/>
      </c>
      <c r="AB76" s="285" t="str">
        <f t="shared" si="79"/>
        <v/>
      </c>
      <c r="AC76" s="285" t="str">
        <f t="shared" si="80"/>
        <v/>
      </c>
      <c r="AD76" s="285" t="str">
        <f t="shared" si="81"/>
        <v/>
      </c>
      <c r="AE76" s="285" t="str">
        <f t="shared" si="82"/>
        <v/>
      </c>
      <c r="AF76" s="285" t="str">
        <f t="shared" si="83"/>
        <v/>
      </c>
      <c r="AG76" s="285"/>
      <c r="AH76" s="284" t="str">
        <f>IF($BE76="","",IF(ISNUMBER(MATCH($BE76,AP$5:AP$29999,0)),MAX(AH$4:AH75)+1,0))</f>
        <v/>
      </c>
      <c r="AI76" s="284" t="str">
        <f>IF($BE76="","",IF(ISNUMBER(MATCH($BE76,AQ$5:AQ$29999,0)),MAX(AI$4:AI75)+1,0))</f>
        <v/>
      </c>
      <c r="AJ76" s="284" t="str">
        <f>IF($BE76="","",IF(ISNUMBER(MATCH($BE76,AR$5:AR$29999,0)),MAX(AJ$4:AJ75)+1,0))</f>
        <v/>
      </c>
      <c r="AK76" s="284" t="str">
        <f>IF($BE76="","",IF(ISNUMBER(MATCH($BE76,AS$5:AS$29999,0)),MAX(AK$4:AK75)+1,0))</f>
        <v/>
      </c>
      <c r="AL76" s="284" t="str">
        <f>IF($BE76="","",IF(ISNUMBER(MATCH($BE76,AT$5:AT$29999,0)),MAX(AL$4:AL75)+1,0))</f>
        <v/>
      </c>
      <c r="AM76" s="284" t="str">
        <f>IF($BE76="","",IF(ISNUMBER(MATCH($BE76,AU$5:AU$29999,0)),MAX(AM$4:AM75)+1,0))</f>
        <v/>
      </c>
      <c r="AN76" s="284" t="str">
        <f>IF($BE76="","",IF(ISNUMBER(MATCH($BE76,AV$5:AV$29999,0)),MAX(AN$4:AN75)+1,0))</f>
        <v/>
      </c>
      <c r="AO76" s="291"/>
      <c r="AP76" s="299"/>
      <c r="AQ76" s="299"/>
      <c r="AR76" s="299"/>
      <c r="AS76" s="299"/>
      <c r="AT76" s="301"/>
      <c r="AU76" s="301"/>
      <c r="AV76" s="301" t="s">
        <v>821</v>
      </c>
      <c r="AW76" s="323"/>
      <c r="AX76" s="302" t="s">
        <v>821</v>
      </c>
      <c r="AY76" s="324"/>
      <c r="AZ76" s="324"/>
      <c r="BA76" s="321" t="s">
        <v>821</v>
      </c>
      <c r="BB76" s="7" t="str">
        <f>IF(ISTEXT(AW76),IF(ISNUMBER(MATCH(AW76,$AY$5:$AY$100,0)),0,MAX(BB$4:BB75)+1),"")</f>
        <v/>
      </c>
      <c r="BC76" s="9" t="str">
        <f t="shared" si="84"/>
        <v/>
      </c>
      <c r="BD76" s="9">
        <f t="shared" si="85"/>
        <v>35</v>
      </c>
      <c r="BE76" s="302"/>
      <c r="BF76" s="9"/>
      <c r="BG76" s="303" t="str">
        <f t="shared" si="86"/>
        <v/>
      </c>
      <c r="BH76" s="303" t="str">
        <f t="shared" si="87"/>
        <v/>
      </c>
      <c r="BI76" s="303" t="str">
        <f t="shared" si="88"/>
        <v/>
      </c>
      <c r="BJ76" s="303" t="str">
        <f t="shared" si="89"/>
        <v/>
      </c>
      <c r="BK76" s="303" t="str">
        <f t="shared" si="90"/>
        <v/>
      </c>
      <c r="BL76" s="303" t="str">
        <f t="shared" si="91"/>
        <v/>
      </c>
      <c r="BM76" s="303" t="str">
        <f t="shared" si="62"/>
        <v/>
      </c>
      <c r="BN76" s="82"/>
      <c r="BO76" s="82"/>
      <c r="BP76" s="82"/>
      <c r="BQ76" s="82"/>
      <c r="BR76" s="82"/>
      <c r="BS76" s="82"/>
      <c r="BT76" s="82"/>
      <c r="BU76" s="82"/>
      <c r="BV76" s="82"/>
      <c r="BW76" s="82"/>
      <c r="BX76" s="82"/>
      <c r="BY76" s="82"/>
      <c r="BZ76" s="82"/>
    </row>
    <row r="77" spans="1:78" ht="12" customHeight="1" x14ac:dyDescent="0.25">
      <c r="A77" s="58"/>
      <c r="B77" s="230" t="str">
        <f t="shared" si="63"/>
        <v/>
      </c>
      <c r="C77" s="276" t="str">
        <f>IF(ISNUMBER(B77),MAX(C$4:C76)+1,"")</f>
        <v/>
      </c>
      <c r="D77" s="276" t="str">
        <f>IF(IF(ISNUMBER(B77),"",MAX(D$4:D76)+1)&lt;=D$3,IF(ISNUMBER(B77),"",MAX(D$4:D76)+1),"")</f>
        <v/>
      </c>
      <c r="E77" s="277" t="str">
        <f t="shared" si="64"/>
        <v/>
      </c>
      <c r="F77" s="230" t="str">
        <f t="shared" si="65"/>
        <v/>
      </c>
      <c r="G77" s="233" t="str">
        <f t="shared" si="66"/>
        <v/>
      </c>
      <c r="H77" s="276" t="str">
        <f>IF(O77="","",IF(ISNUMBER(MATCH(O77,$G$5:$G$1000,0)),"",IF(D77=1,C$3,0)+MAX(H$4:H76)+1))</f>
        <v/>
      </c>
      <c r="I77" s="276" t="str">
        <f>IF(O77="","",IF(ISNUMBER(MATCH(O77,$G$5:$G$1000,0)),"",IF(D77=1,B$4,0)+MAX(I$4:I76)+1))</f>
        <v/>
      </c>
      <c r="J77" s="233" t="str">
        <f t="shared" si="67"/>
        <v/>
      </c>
      <c r="K77" s="233"/>
      <c r="L77" s="58"/>
      <c r="M77" s="282">
        <f t="shared" si="68"/>
        <v>73</v>
      </c>
      <c r="N77" s="318"/>
      <c r="O77" s="318"/>
      <c r="P77" s="322" t="str">
        <f t="shared" si="69"/>
        <v/>
      </c>
      <c r="Q77" s="291" t="s">
        <v>821</v>
      </c>
      <c r="R77" s="284" t="str">
        <f t="shared" si="70"/>
        <v/>
      </c>
      <c r="S77" s="284" t="str">
        <f t="shared" si="71"/>
        <v/>
      </c>
      <c r="T77" s="284" t="str">
        <f t="shared" si="72"/>
        <v/>
      </c>
      <c r="U77" s="284" t="str">
        <f t="shared" si="73"/>
        <v/>
      </c>
      <c r="V77" s="284" t="str">
        <f t="shared" si="74"/>
        <v/>
      </c>
      <c r="W77" s="284" t="str">
        <f t="shared" si="75"/>
        <v/>
      </c>
      <c r="X77" s="284" t="str">
        <f t="shared" si="76"/>
        <v/>
      </c>
      <c r="Y77" s="284"/>
      <c r="Z77" s="285" t="str">
        <f t="shared" si="77"/>
        <v/>
      </c>
      <c r="AA77" s="285" t="str">
        <f t="shared" si="78"/>
        <v/>
      </c>
      <c r="AB77" s="285" t="str">
        <f t="shared" si="79"/>
        <v/>
      </c>
      <c r="AC77" s="285" t="str">
        <f t="shared" si="80"/>
        <v/>
      </c>
      <c r="AD77" s="285" t="str">
        <f t="shared" si="81"/>
        <v/>
      </c>
      <c r="AE77" s="285" t="str">
        <f t="shared" si="82"/>
        <v/>
      </c>
      <c r="AF77" s="285" t="str">
        <f t="shared" si="83"/>
        <v/>
      </c>
      <c r="AG77" s="285"/>
      <c r="AH77" s="284" t="str">
        <f>IF($BE77="","",IF(ISNUMBER(MATCH($BE77,AP$5:AP$29999,0)),MAX(AH$4:AH76)+1,0))</f>
        <v/>
      </c>
      <c r="AI77" s="284" t="str">
        <f>IF($BE77="","",IF(ISNUMBER(MATCH($BE77,AQ$5:AQ$29999,0)),MAX(AI$4:AI76)+1,0))</f>
        <v/>
      </c>
      <c r="AJ77" s="284" t="str">
        <f>IF($BE77="","",IF(ISNUMBER(MATCH($BE77,AR$5:AR$29999,0)),MAX(AJ$4:AJ76)+1,0))</f>
        <v/>
      </c>
      <c r="AK77" s="284" t="str">
        <f>IF($BE77="","",IF(ISNUMBER(MATCH($BE77,AS$5:AS$29999,0)),MAX(AK$4:AK76)+1,0))</f>
        <v/>
      </c>
      <c r="AL77" s="284" t="str">
        <f>IF($BE77="","",IF(ISNUMBER(MATCH($BE77,AT$5:AT$29999,0)),MAX(AL$4:AL76)+1,0))</f>
        <v/>
      </c>
      <c r="AM77" s="284" t="str">
        <f>IF($BE77="","",IF(ISNUMBER(MATCH($BE77,AU$5:AU$29999,0)),MAX(AM$4:AM76)+1,0))</f>
        <v/>
      </c>
      <c r="AN77" s="284" t="str">
        <f>IF($BE77="","",IF(ISNUMBER(MATCH($BE77,AV$5:AV$29999,0)),MAX(AN$4:AN76)+1,0))</f>
        <v/>
      </c>
      <c r="AO77" s="291"/>
      <c r="AP77" s="299"/>
      <c r="AQ77" s="299"/>
      <c r="AR77" s="299"/>
      <c r="AS77" s="299"/>
      <c r="AT77" s="301"/>
      <c r="AU77" s="301"/>
      <c r="AV77" s="301" t="s">
        <v>821</v>
      </c>
      <c r="AW77" s="323"/>
      <c r="AX77" s="302" t="s">
        <v>821</v>
      </c>
      <c r="AY77" s="324"/>
      <c r="AZ77" s="324"/>
      <c r="BA77" s="321" t="s">
        <v>821</v>
      </c>
      <c r="BB77" s="7" t="str">
        <f>IF(ISTEXT(AW77),IF(ISNUMBER(MATCH(AW77,$AY$5:$AY$100,0)),0,MAX(BB$4:BB76)+1),"")</f>
        <v/>
      </c>
      <c r="BC77" s="9" t="str">
        <f t="shared" si="84"/>
        <v/>
      </c>
      <c r="BD77" s="9">
        <f t="shared" si="85"/>
        <v>36</v>
      </c>
      <c r="BE77" s="302"/>
      <c r="BF77" s="9"/>
      <c r="BG77" s="303" t="str">
        <f t="shared" si="86"/>
        <v/>
      </c>
      <c r="BH77" s="303" t="str">
        <f t="shared" si="87"/>
        <v/>
      </c>
      <c r="BI77" s="303" t="str">
        <f t="shared" si="88"/>
        <v/>
      </c>
      <c r="BJ77" s="303" t="str">
        <f t="shared" si="89"/>
        <v/>
      </c>
      <c r="BK77" s="303" t="str">
        <f t="shared" si="90"/>
        <v/>
      </c>
      <c r="BL77" s="303" t="str">
        <f t="shared" si="91"/>
        <v/>
      </c>
      <c r="BM77" s="303" t="str">
        <f t="shared" si="62"/>
        <v/>
      </c>
      <c r="BN77" s="82"/>
      <c r="BO77" s="82"/>
      <c r="BP77" s="82"/>
      <c r="BQ77" s="82"/>
      <c r="BR77" s="82"/>
      <c r="BS77" s="82"/>
      <c r="BT77" s="82"/>
      <c r="BU77" s="82"/>
      <c r="BV77" s="82"/>
      <c r="BW77" s="82"/>
      <c r="BX77" s="82"/>
      <c r="BY77" s="82"/>
      <c r="BZ77" s="82"/>
    </row>
    <row r="78" spans="1:78" ht="12" customHeight="1" x14ac:dyDescent="0.25">
      <c r="A78" s="58"/>
      <c r="B78" s="230" t="str">
        <f t="shared" si="63"/>
        <v/>
      </c>
      <c r="C78" s="276" t="str">
        <f>IF(ISNUMBER(B78),MAX(C$4:C77)+1,"")</f>
        <v/>
      </c>
      <c r="D78" s="276" t="str">
        <f>IF(IF(ISNUMBER(B78),"",MAX(D$4:D77)+1)&lt;=D$3,IF(ISNUMBER(B78),"",MAX(D$4:D77)+1),"")</f>
        <v/>
      </c>
      <c r="E78" s="277" t="str">
        <f t="shared" si="64"/>
        <v/>
      </c>
      <c r="F78" s="230" t="str">
        <f t="shared" si="65"/>
        <v/>
      </c>
      <c r="G78" s="233" t="str">
        <f t="shared" si="66"/>
        <v/>
      </c>
      <c r="H78" s="276" t="str">
        <f>IF(O78="","",IF(ISNUMBER(MATCH(O78,$G$5:$G$1000,0)),"",IF(D78=1,C$3,0)+MAX(H$4:H77)+1))</f>
        <v/>
      </c>
      <c r="I78" s="276" t="str">
        <f>IF(O78="","",IF(ISNUMBER(MATCH(O78,$G$5:$G$1000,0)),"",IF(D78=1,B$4,0)+MAX(I$4:I77)+1))</f>
        <v/>
      </c>
      <c r="J78" s="233" t="str">
        <f t="shared" si="67"/>
        <v/>
      </c>
      <c r="K78" s="233"/>
      <c r="L78" s="58"/>
      <c r="M78" s="282">
        <f t="shared" si="68"/>
        <v>74</v>
      </c>
      <c r="N78" s="318"/>
      <c r="O78" s="318"/>
      <c r="P78" s="322" t="str">
        <f t="shared" si="69"/>
        <v/>
      </c>
      <c r="Q78" s="291" t="s">
        <v>821</v>
      </c>
      <c r="R78" s="284" t="str">
        <f t="shared" si="70"/>
        <v/>
      </c>
      <c r="S78" s="284" t="str">
        <f t="shared" si="71"/>
        <v/>
      </c>
      <c r="T78" s="284" t="str">
        <f t="shared" si="72"/>
        <v/>
      </c>
      <c r="U78" s="284" t="str">
        <f t="shared" si="73"/>
        <v/>
      </c>
      <c r="V78" s="284" t="str">
        <f t="shared" si="74"/>
        <v/>
      </c>
      <c r="W78" s="284" t="str">
        <f t="shared" si="75"/>
        <v/>
      </c>
      <c r="X78" s="284" t="str">
        <f t="shared" si="76"/>
        <v/>
      </c>
      <c r="Y78" s="284"/>
      <c r="Z78" s="285" t="str">
        <f t="shared" si="77"/>
        <v/>
      </c>
      <c r="AA78" s="285" t="str">
        <f t="shared" si="78"/>
        <v/>
      </c>
      <c r="AB78" s="285" t="str">
        <f t="shared" si="79"/>
        <v/>
      </c>
      <c r="AC78" s="285" t="str">
        <f t="shared" si="80"/>
        <v/>
      </c>
      <c r="AD78" s="285" t="str">
        <f t="shared" si="81"/>
        <v/>
      </c>
      <c r="AE78" s="285" t="str">
        <f t="shared" si="82"/>
        <v/>
      </c>
      <c r="AF78" s="285" t="str">
        <f t="shared" si="83"/>
        <v/>
      </c>
      <c r="AG78" s="285"/>
      <c r="AH78" s="284" t="str">
        <f>IF($BE78="","",IF(ISNUMBER(MATCH($BE78,AP$5:AP$29999,0)),MAX(AH$4:AH77)+1,0))</f>
        <v/>
      </c>
      <c r="AI78" s="284" t="str">
        <f>IF($BE78="","",IF(ISNUMBER(MATCH($BE78,AQ$5:AQ$29999,0)),MAX(AI$4:AI77)+1,0))</f>
        <v/>
      </c>
      <c r="AJ78" s="284" t="str">
        <f>IF($BE78="","",IF(ISNUMBER(MATCH($BE78,AR$5:AR$29999,0)),MAX(AJ$4:AJ77)+1,0))</f>
        <v/>
      </c>
      <c r="AK78" s="284" t="str">
        <f>IF($BE78="","",IF(ISNUMBER(MATCH($BE78,AS$5:AS$29999,0)),MAX(AK$4:AK77)+1,0))</f>
        <v/>
      </c>
      <c r="AL78" s="284" t="str">
        <f>IF($BE78="","",IF(ISNUMBER(MATCH($BE78,AT$5:AT$29999,0)),MAX(AL$4:AL77)+1,0))</f>
        <v/>
      </c>
      <c r="AM78" s="284" t="str">
        <f>IF($BE78="","",IF(ISNUMBER(MATCH($BE78,AU$5:AU$29999,0)),MAX(AM$4:AM77)+1,0))</f>
        <v/>
      </c>
      <c r="AN78" s="284" t="str">
        <f>IF($BE78="","",IF(ISNUMBER(MATCH($BE78,AV$5:AV$29999,0)),MAX(AN$4:AN77)+1,0))</f>
        <v/>
      </c>
      <c r="AO78" s="291"/>
      <c r="AP78" s="299"/>
      <c r="AQ78" s="299"/>
      <c r="AR78" s="299"/>
      <c r="AS78" s="299"/>
      <c r="AT78" s="301"/>
      <c r="AU78" s="301"/>
      <c r="AV78" s="301" t="s">
        <v>821</v>
      </c>
      <c r="AW78" s="323"/>
      <c r="AX78" s="302" t="s">
        <v>821</v>
      </c>
      <c r="AY78" s="324"/>
      <c r="AZ78" s="324"/>
      <c r="BA78" s="321" t="s">
        <v>821</v>
      </c>
      <c r="BB78" s="7" t="str">
        <f>IF(ISTEXT(AW78),IF(ISNUMBER(MATCH(AW78,$AY$5:$AY$100,0)),0,MAX(BB$4:BB77)+1),"")</f>
        <v/>
      </c>
      <c r="BC78" s="9" t="str">
        <f t="shared" si="84"/>
        <v/>
      </c>
      <c r="BD78" s="9">
        <f t="shared" si="85"/>
        <v>37</v>
      </c>
      <c r="BE78" s="302"/>
      <c r="BF78" s="9"/>
      <c r="BG78" s="303" t="str">
        <f t="shared" si="86"/>
        <v/>
      </c>
      <c r="BH78" s="303" t="str">
        <f t="shared" si="87"/>
        <v/>
      </c>
      <c r="BI78" s="303" t="str">
        <f t="shared" si="88"/>
        <v/>
      </c>
      <c r="BJ78" s="303" t="str">
        <f t="shared" si="89"/>
        <v/>
      </c>
      <c r="BK78" s="303" t="str">
        <f t="shared" si="90"/>
        <v/>
      </c>
      <c r="BL78" s="303" t="str">
        <f t="shared" si="91"/>
        <v/>
      </c>
      <c r="BM78" s="303" t="str">
        <f t="shared" si="62"/>
        <v/>
      </c>
      <c r="BN78" s="82"/>
      <c r="BO78" s="82"/>
      <c r="BP78" s="82"/>
      <c r="BQ78" s="82"/>
      <c r="BR78" s="82"/>
      <c r="BS78" s="82"/>
      <c r="BT78" s="82"/>
      <c r="BU78" s="82"/>
      <c r="BV78" s="82"/>
      <c r="BW78" s="82"/>
      <c r="BX78" s="82"/>
      <c r="BY78" s="82"/>
      <c r="BZ78" s="82"/>
    </row>
    <row r="79" spans="1:78" ht="12" customHeight="1" x14ac:dyDescent="0.25">
      <c r="A79" s="58"/>
      <c r="B79" s="230" t="str">
        <f t="shared" si="63"/>
        <v/>
      </c>
      <c r="C79" s="276" t="str">
        <f>IF(ISNUMBER(B79),MAX(C$4:C78)+1,"")</f>
        <v/>
      </c>
      <c r="D79" s="276" t="str">
        <f>IF(IF(ISNUMBER(B79),"",MAX(D$4:D78)+1)&lt;=D$3,IF(ISNUMBER(B79),"",MAX(D$4:D78)+1),"")</f>
        <v/>
      </c>
      <c r="E79" s="277" t="str">
        <f t="shared" si="64"/>
        <v/>
      </c>
      <c r="F79" s="230" t="str">
        <f t="shared" si="65"/>
        <v/>
      </c>
      <c r="G79" s="233" t="str">
        <f t="shared" si="66"/>
        <v/>
      </c>
      <c r="H79" s="276" t="str">
        <f>IF(O79="","",IF(ISNUMBER(MATCH(O79,$G$5:$G$1000,0)),"",IF(D79=1,C$3,0)+MAX(H$4:H78)+1))</f>
        <v/>
      </c>
      <c r="I79" s="276" t="str">
        <f>IF(O79="","",IF(ISNUMBER(MATCH(O79,$G$5:$G$1000,0)),"",IF(D79=1,B$4,0)+MAX(I$4:I78)+1))</f>
        <v/>
      </c>
      <c r="J79" s="233" t="str">
        <f t="shared" si="67"/>
        <v/>
      </c>
      <c r="K79" s="233"/>
      <c r="L79" s="58"/>
      <c r="M79" s="282">
        <f t="shared" si="68"/>
        <v>75</v>
      </c>
      <c r="N79" s="318"/>
      <c r="O79" s="318"/>
      <c r="P79" s="322" t="str">
        <f t="shared" si="69"/>
        <v/>
      </c>
      <c r="Q79" s="291" t="s">
        <v>821</v>
      </c>
      <c r="R79" s="284" t="str">
        <f t="shared" si="70"/>
        <v/>
      </c>
      <c r="S79" s="284" t="str">
        <f t="shared" si="71"/>
        <v/>
      </c>
      <c r="T79" s="284" t="str">
        <f t="shared" si="72"/>
        <v/>
      </c>
      <c r="U79" s="284" t="str">
        <f t="shared" si="73"/>
        <v/>
      </c>
      <c r="V79" s="284" t="str">
        <f t="shared" si="74"/>
        <v/>
      </c>
      <c r="W79" s="284" t="str">
        <f t="shared" si="75"/>
        <v/>
      </c>
      <c r="X79" s="284" t="str">
        <f t="shared" si="76"/>
        <v/>
      </c>
      <c r="Y79" s="284"/>
      <c r="Z79" s="285" t="str">
        <f t="shared" si="77"/>
        <v/>
      </c>
      <c r="AA79" s="285" t="str">
        <f t="shared" si="78"/>
        <v/>
      </c>
      <c r="AB79" s="285" t="str">
        <f t="shared" si="79"/>
        <v/>
      </c>
      <c r="AC79" s="285" t="str">
        <f t="shared" si="80"/>
        <v/>
      </c>
      <c r="AD79" s="285" t="str">
        <f t="shared" si="81"/>
        <v/>
      </c>
      <c r="AE79" s="285" t="str">
        <f t="shared" si="82"/>
        <v/>
      </c>
      <c r="AF79" s="285" t="str">
        <f t="shared" si="83"/>
        <v/>
      </c>
      <c r="AG79" s="285"/>
      <c r="AH79" s="284" t="str">
        <f>IF($BE79="","",IF(ISNUMBER(MATCH($BE79,AP$5:AP$29999,0)),MAX(AH$4:AH78)+1,0))</f>
        <v/>
      </c>
      <c r="AI79" s="284" t="str">
        <f>IF($BE79="","",IF(ISNUMBER(MATCH($BE79,AQ$5:AQ$29999,0)),MAX(AI$4:AI78)+1,0))</f>
        <v/>
      </c>
      <c r="AJ79" s="284" t="str">
        <f>IF($BE79="","",IF(ISNUMBER(MATCH($BE79,AR$5:AR$29999,0)),MAX(AJ$4:AJ78)+1,0))</f>
        <v/>
      </c>
      <c r="AK79" s="284" t="str">
        <f>IF($BE79="","",IF(ISNUMBER(MATCH($BE79,AS$5:AS$29999,0)),MAX(AK$4:AK78)+1,0))</f>
        <v/>
      </c>
      <c r="AL79" s="284" t="str">
        <f>IF($BE79="","",IF(ISNUMBER(MATCH($BE79,AT$5:AT$29999,0)),MAX(AL$4:AL78)+1,0))</f>
        <v/>
      </c>
      <c r="AM79" s="284" t="str">
        <f>IF($BE79="","",IF(ISNUMBER(MATCH($BE79,AU$5:AU$29999,0)),MAX(AM$4:AM78)+1,0))</f>
        <v/>
      </c>
      <c r="AN79" s="284" t="str">
        <f>IF($BE79="","",IF(ISNUMBER(MATCH($BE79,AV$5:AV$29999,0)),MAX(AN$4:AN78)+1,0))</f>
        <v/>
      </c>
      <c r="AO79" s="291"/>
      <c r="AP79" s="299"/>
      <c r="AQ79" s="299"/>
      <c r="AR79" s="299"/>
      <c r="AS79" s="299"/>
      <c r="AT79" s="301"/>
      <c r="AU79" s="301"/>
      <c r="AV79" s="301" t="s">
        <v>821</v>
      </c>
      <c r="AW79" s="323"/>
      <c r="AX79" s="302" t="s">
        <v>821</v>
      </c>
      <c r="AY79" s="324"/>
      <c r="BA79" s="321" t="s">
        <v>821</v>
      </c>
      <c r="BB79" s="7" t="str">
        <f>IF(ISTEXT(AW79),IF(ISNUMBER(MATCH(AW79,$AY$5:$AY$100,0)),0,MAX(BB$4:BB78)+1),"")</f>
        <v/>
      </c>
      <c r="BC79" s="9" t="str">
        <f t="shared" si="84"/>
        <v/>
      </c>
      <c r="BD79" s="9">
        <f t="shared" si="85"/>
        <v>38</v>
      </c>
      <c r="BE79" s="302"/>
      <c r="BF79" s="9"/>
      <c r="BG79" s="303" t="str">
        <f t="shared" si="86"/>
        <v/>
      </c>
      <c r="BH79" s="303" t="str">
        <f t="shared" si="87"/>
        <v/>
      </c>
      <c r="BI79" s="303" t="str">
        <f t="shared" si="88"/>
        <v/>
      </c>
      <c r="BJ79" s="303" t="str">
        <f t="shared" si="89"/>
        <v/>
      </c>
      <c r="BK79" s="303" t="str">
        <f t="shared" si="90"/>
        <v/>
      </c>
      <c r="BL79" s="303" t="str">
        <f t="shared" si="91"/>
        <v/>
      </c>
      <c r="BM79" s="303" t="str">
        <f t="shared" si="62"/>
        <v/>
      </c>
      <c r="BN79" s="82"/>
      <c r="BO79" s="82"/>
      <c r="BP79" s="82"/>
      <c r="BQ79" s="82"/>
      <c r="BR79" s="82"/>
      <c r="BS79" s="82"/>
      <c r="BT79" s="82"/>
      <c r="BU79" s="82"/>
      <c r="BV79" s="82"/>
      <c r="BW79" s="82"/>
      <c r="BX79" s="82"/>
      <c r="BY79" s="82"/>
      <c r="BZ79" s="82"/>
    </row>
    <row r="80" spans="1:78" ht="12" customHeight="1" x14ac:dyDescent="0.25">
      <c r="A80" s="58"/>
      <c r="B80" s="230" t="str">
        <f t="shared" si="63"/>
        <v/>
      </c>
      <c r="C80" s="276" t="str">
        <f>IF(ISNUMBER(B80),MAX(C$4:C79)+1,"")</f>
        <v/>
      </c>
      <c r="D80" s="276" t="str">
        <f>IF(IF(ISNUMBER(B80),"",MAX(D$4:D79)+1)&lt;=D$3,IF(ISNUMBER(B80),"",MAX(D$4:D79)+1),"")</f>
        <v/>
      </c>
      <c r="E80" s="277" t="str">
        <f t="shared" si="64"/>
        <v/>
      </c>
      <c r="F80" s="230" t="str">
        <f t="shared" si="65"/>
        <v/>
      </c>
      <c r="G80" s="233" t="str">
        <f t="shared" si="66"/>
        <v/>
      </c>
      <c r="H80" s="276" t="str">
        <f>IF(O80="","",IF(ISNUMBER(MATCH(O80,$G$5:$G$1000,0)),"",IF(D80=1,C$3,0)+MAX(H$4:H79)+1))</f>
        <v/>
      </c>
      <c r="I80" s="276" t="str">
        <f>IF(O80="","",IF(ISNUMBER(MATCH(O80,$G$5:$G$1000,0)),"",IF(D80=1,B$4,0)+MAX(I$4:I79)+1))</f>
        <v/>
      </c>
      <c r="J80" s="233" t="str">
        <f t="shared" si="67"/>
        <v/>
      </c>
      <c r="K80" s="233"/>
      <c r="L80" s="58"/>
      <c r="M80" s="282">
        <f t="shared" si="68"/>
        <v>76</v>
      </c>
      <c r="N80" s="318"/>
      <c r="O80" s="318"/>
      <c r="P80" s="322" t="str">
        <f t="shared" si="69"/>
        <v/>
      </c>
      <c r="Q80" s="291" t="s">
        <v>821</v>
      </c>
      <c r="R80" s="284" t="str">
        <f t="shared" si="70"/>
        <v/>
      </c>
      <c r="S80" s="284" t="str">
        <f t="shared" si="71"/>
        <v/>
      </c>
      <c r="T80" s="284" t="str">
        <f t="shared" si="72"/>
        <v/>
      </c>
      <c r="U80" s="284" t="str">
        <f t="shared" si="73"/>
        <v/>
      </c>
      <c r="V80" s="284" t="str">
        <f t="shared" si="74"/>
        <v/>
      </c>
      <c r="W80" s="284" t="str">
        <f t="shared" si="75"/>
        <v/>
      </c>
      <c r="X80" s="284" t="str">
        <f t="shared" si="76"/>
        <v/>
      </c>
      <c r="Y80" s="284"/>
      <c r="Z80" s="285" t="str">
        <f t="shared" si="77"/>
        <v/>
      </c>
      <c r="AA80" s="285" t="str">
        <f t="shared" si="78"/>
        <v/>
      </c>
      <c r="AB80" s="285" t="str">
        <f t="shared" si="79"/>
        <v/>
      </c>
      <c r="AC80" s="285" t="str">
        <f t="shared" si="80"/>
        <v/>
      </c>
      <c r="AD80" s="285" t="str">
        <f t="shared" si="81"/>
        <v/>
      </c>
      <c r="AE80" s="285" t="str">
        <f t="shared" si="82"/>
        <v/>
      </c>
      <c r="AF80" s="285" t="str">
        <f t="shared" si="83"/>
        <v/>
      </c>
      <c r="AG80" s="285"/>
      <c r="AH80" s="284" t="str">
        <f>IF($BE80="","",IF(ISNUMBER(MATCH($BE80,AP$5:AP$29999,0)),MAX(AH$4:AH79)+1,0))</f>
        <v/>
      </c>
      <c r="AI80" s="284" t="str">
        <f>IF($BE80="","",IF(ISNUMBER(MATCH($BE80,AQ$5:AQ$29999,0)),MAX(AI$4:AI79)+1,0))</f>
        <v/>
      </c>
      <c r="AJ80" s="284" t="str">
        <f>IF($BE80="","",IF(ISNUMBER(MATCH($BE80,AR$5:AR$29999,0)),MAX(AJ$4:AJ79)+1,0))</f>
        <v/>
      </c>
      <c r="AK80" s="284" t="str">
        <f>IF($BE80="","",IF(ISNUMBER(MATCH($BE80,AS$5:AS$29999,0)),MAX(AK$4:AK79)+1,0))</f>
        <v/>
      </c>
      <c r="AL80" s="284" t="str">
        <f>IF($BE80="","",IF(ISNUMBER(MATCH($BE80,AT$5:AT$29999,0)),MAX(AL$4:AL79)+1,0))</f>
        <v/>
      </c>
      <c r="AM80" s="284" t="str">
        <f>IF($BE80="","",IF(ISNUMBER(MATCH($BE80,AU$5:AU$29999,0)),MAX(AM$4:AM79)+1,0))</f>
        <v/>
      </c>
      <c r="AN80" s="284" t="str">
        <f>IF($BE80="","",IF(ISNUMBER(MATCH($BE80,AV$5:AV$29999,0)),MAX(AN$4:AN79)+1,0))</f>
        <v/>
      </c>
      <c r="AO80" s="291"/>
      <c r="AP80" s="299"/>
      <c r="AQ80" s="299"/>
      <c r="AR80" s="299"/>
      <c r="AS80" s="299"/>
      <c r="AT80" s="301"/>
      <c r="AU80" s="301"/>
      <c r="AV80" s="301" t="s">
        <v>821</v>
      </c>
      <c r="AW80" s="323"/>
      <c r="AX80" s="302" t="s">
        <v>821</v>
      </c>
      <c r="AY80" s="324"/>
      <c r="BA80" s="321" t="s">
        <v>821</v>
      </c>
      <c r="BB80" s="7" t="str">
        <f>IF(ISTEXT(AW80),IF(ISNUMBER(MATCH(AW80,$AY$5:$AY$100,0)),0,MAX(BB$4:BB79)+1),"")</f>
        <v/>
      </c>
      <c r="BC80" s="9" t="str">
        <f t="shared" si="84"/>
        <v/>
      </c>
      <c r="BD80" s="9">
        <f t="shared" si="85"/>
        <v>39</v>
      </c>
      <c r="BE80" s="302"/>
      <c r="BF80" s="9"/>
      <c r="BG80" s="303" t="str">
        <f t="shared" si="86"/>
        <v/>
      </c>
      <c r="BH80" s="303" t="str">
        <f t="shared" si="87"/>
        <v/>
      </c>
      <c r="BI80" s="303" t="str">
        <f t="shared" si="88"/>
        <v/>
      </c>
      <c r="BJ80" s="303" t="str">
        <f t="shared" si="89"/>
        <v/>
      </c>
      <c r="BK80" s="303" t="str">
        <f t="shared" si="90"/>
        <v/>
      </c>
      <c r="BL80" s="303" t="str">
        <f t="shared" si="91"/>
        <v/>
      </c>
      <c r="BM80" s="303" t="str">
        <f t="shared" si="62"/>
        <v/>
      </c>
      <c r="BN80" s="82"/>
      <c r="BO80" s="82"/>
      <c r="BP80" s="82"/>
      <c r="BQ80" s="82"/>
      <c r="BR80" s="82"/>
      <c r="BS80" s="82"/>
      <c r="BT80" s="82"/>
      <c r="BU80" s="82"/>
      <c r="BV80" s="82"/>
      <c r="BW80" s="82"/>
      <c r="BX80" s="82"/>
      <c r="BY80" s="82"/>
      <c r="BZ80" s="82"/>
    </row>
    <row r="81" spans="1:78" ht="12" customHeight="1" x14ac:dyDescent="0.25">
      <c r="A81" s="58"/>
      <c r="B81" s="230" t="str">
        <f t="shared" si="63"/>
        <v/>
      </c>
      <c r="C81" s="276" t="str">
        <f>IF(ISNUMBER(B81),MAX(C$4:C80)+1,"")</f>
        <v/>
      </c>
      <c r="D81" s="276" t="str">
        <f>IF(IF(ISNUMBER(B81),"",MAX(D$4:D80)+1)&lt;=D$3,IF(ISNUMBER(B81),"",MAX(D$4:D80)+1),"")</f>
        <v/>
      </c>
      <c r="E81" s="277" t="str">
        <f t="shared" si="64"/>
        <v/>
      </c>
      <c r="F81" s="230" t="str">
        <f t="shared" si="65"/>
        <v/>
      </c>
      <c r="G81" s="233" t="str">
        <f t="shared" si="66"/>
        <v/>
      </c>
      <c r="H81" s="276" t="str">
        <f>IF(O81="","",IF(ISNUMBER(MATCH(O81,$G$5:$G$1000,0)),"",IF(D81=1,C$3,0)+MAX(H$4:H80)+1))</f>
        <v/>
      </c>
      <c r="I81" s="276" t="str">
        <f>IF(O81="","",IF(ISNUMBER(MATCH(O81,$G$5:$G$1000,0)),"",IF(D81=1,B$4,0)+MAX(I$4:I80)+1))</f>
        <v/>
      </c>
      <c r="J81" s="233" t="str">
        <f t="shared" si="67"/>
        <v/>
      </c>
      <c r="K81" s="233"/>
      <c r="L81" s="58"/>
      <c r="M81" s="282">
        <f t="shared" si="68"/>
        <v>77</v>
      </c>
      <c r="N81" s="318"/>
      <c r="O81" s="318"/>
      <c r="P81" s="322" t="str">
        <f t="shared" si="69"/>
        <v/>
      </c>
      <c r="Q81" s="291" t="s">
        <v>821</v>
      </c>
      <c r="R81" s="284" t="str">
        <f t="shared" si="70"/>
        <v/>
      </c>
      <c r="S81" s="284" t="str">
        <f t="shared" si="71"/>
        <v/>
      </c>
      <c r="T81" s="284" t="str">
        <f t="shared" si="72"/>
        <v/>
      </c>
      <c r="U81" s="284" t="str">
        <f t="shared" si="73"/>
        <v/>
      </c>
      <c r="V81" s="284" t="str">
        <f t="shared" si="74"/>
        <v/>
      </c>
      <c r="W81" s="284" t="str">
        <f t="shared" si="75"/>
        <v/>
      </c>
      <c r="X81" s="284" t="str">
        <f t="shared" si="76"/>
        <v/>
      </c>
      <c r="Y81" s="284"/>
      <c r="Z81" s="285" t="str">
        <f t="shared" si="77"/>
        <v/>
      </c>
      <c r="AA81" s="285" t="str">
        <f t="shared" si="78"/>
        <v/>
      </c>
      <c r="AB81" s="285" t="str">
        <f t="shared" si="79"/>
        <v/>
      </c>
      <c r="AC81" s="285" t="str">
        <f t="shared" si="80"/>
        <v/>
      </c>
      <c r="AD81" s="285" t="str">
        <f t="shared" si="81"/>
        <v/>
      </c>
      <c r="AE81" s="285" t="str">
        <f t="shared" si="82"/>
        <v/>
      </c>
      <c r="AF81" s="285" t="str">
        <f t="shared" si="83"/>
        <v/>
      </c>
      <c r="AG81" s="285"/>
      <c r="AH81" s="284" t="str">
        <f>IF($BE81="","",IF(ISNUMBER(MATCH($BE81,AP$5:AP$29999,0)),MAX(AH$4:AH80)+1,0))</f>
        <v/>
      </c>
      <c r="AI81" s="284" t="str">
        <f>IF($BE81="","",IF(ISNUMBER(MATCH($BE81,AQ$5:AQ$29999,0)),MAX(AI$4:AI80)+1,0))</f>
        <v/>
      </c>
      <c r="AJ81" s="284" t="str">
        <f>IF($BE81="","",IF(ISNUMBER(MATCH($BE81,AR$5:AR$29999,0)),MAX(AJ$4:AJ80)+1,0))</f>
        <v/>
      </c>
      <c r="AK81" s="284" t="str">
        <f>IF($BE81="","",IF(ISNUMBER(MATCH($BE81,AS$5:AS$29999,0)),MAX(AK$4:AK80)+1,0))</f>
        <v/>
      </c>
      <c r="AL81" s="284" t="str">
        <f>IF($BE81="","",IF(ISNUMBER(MATCH($BE81,AT$5:AT$29999,0)),MAX(AL$4:AL80)+1,0))</f>
        <v/>
      </c>
      <c r="AM81" s="284" t="str">
        <f>IF($BE81="","",IF(ISNUMBER(MATCH($BE81,AU$5:AU$29999,0)),MAX(AM$4:AM80)+1,0))</f>
        <v/>
      </c>
      <c r="AN81" s="284" t="str">
        <f>IF($BE81="","",IF(ISNUMBER(MATCH($BE81,AV$5:AV$29999,0)),MAX(AN$4:AN80)+1,0))</f>
        <v/>
      </c>
      <c r="AO81" s="291"/>
      <c r="AP81" s="299"/>
      <c r="AQ81" s="299"/>
      <c r="AR81" s="299"/>
      <c r="AS81" s="299"/>
      <c r="AT81" s="301"/>
      <c r="AU81" s="301"/>
      <c r="AV81" s="301" t="s">
        <v>821</v>
      </c>
      <c r="AW81" s="323"/>
      <c r="AX81" s="302" t="s">
        <v>821</v>
      </c>
      <c r="AY81" s="324"/>
      <c r="BA81" s="321" t="s">
        <v>821</v>
      </c>
      <c r="BB81" s="7" t="str">
        <f>IF(ISTEXT(AW81),IF(ISNUMBER(MATCH(AW81,$AY$5:$AY$100,0)),0,MAX(BB$4:BB80)+1),"")</f>
        <v/>
      </c>
      <c r="BC81" s="9" t="str">
        <f t="shared" si="84"/>
        <v/>
      </c>
      <c r="BD81" s="9">
        <f t="shared" si="85"/>
        <v>40</v>
      </c>
      <c r="BE81" s="302"/>
      <c r="BF81" s="9"/>
      <c r="BG81" s="303" t="str">
        <f t="shared" si="86"/>
        <v/>
      </c>
      <c r="BH81" s="303" t="str">
        <f t="shared" si="87"/>
        <v/>
      </c>
      <c r="BI81" s="303" t="str">
        <f t="shared" si="88"/>
        <v/>
      </c>
      <c r="BJ81" s="303" t="str">
        <f t="shared" si="89"/>
        <v/>
      </c>
      <c r="BK81" s="303" t="str">
        <f t="shared" si="90"/>
        <v/>
      </c>
      <c r="BL81" s="303" t="str">
        <f t="shared" si="91"/>
        <v/>
      </c>
      <c r="BM81" s="303" t="str">
        <f t="shared" si="62"/>
        <v/>
      </c>
      <c r="BN81" s="82"/>
      <c r="BO81" s="82"/>
      <c r="BP81" s="82"/>
      <c r="BQ81" s="82"/>
      <c r="BR81" s="82"/>
      <c r="BS81" s="82"/>
      <c r="BT81" s="82"/>
      <c r="BU81" s="82"/>
      <c r="BV81" s="82"/>
      <c r="BW81" s="82"/>
      <c r="BX81" s="82"/>
      <c r="BY81" s="82"/>
      <c r="BZ81" s="82"/>
    </row>
    <row r="82" spans="1:78" ht="12" customHeight="1" x14ac:dyDescent="0.25">
      <c r="A82" s="58"/>
      <c r="B82" s="230" t="str">
        <f t="shared" si="63"/>
        <v/>
      </c>
      <c r="C82" s="276" t="str">
        <f>IF(ISNUMBER(B82),MAX(C$4:C81)+1,"")</f>
        <v/>
      </c>
      <c r="D82" s="276" t="str">
        <f>IF(IF(ISNUMBER(B82),"",MAX(D$4:D81)+1)&lt;=D$3,IF(ISNUMBER(B82),"",MAX(D$4:D81)+1),"")</f>
        <v/>
      </c>
      <c r="E82" s="277" t="str">
        <f t="shared" si="64"/>
        <v/>
      </c>
      <c r="F82" s="230" t="str">
        <f t="shared" si="65"/>
        <v/>
      </c>
      <c r="G82" s="233" t="str">
        <f t="shared" si="66"/>
        <v/>
      </c>
      <c r="H82" s="276" t="str">
        <f>IF(O82="","",IF(ISNUMBER(MATCH(O82,$G$5:$G$1000,0)),"",IF(D82=1,C$3,0)+MAX(H$4:H81)+1))</f>
        <v/>
      </c>
      <c r="I82" s="276" t="str">
        <f>IF(O82="","",IF(ISNUMBER(MATCH(O82,$G$5:$G$1000,0)),"",IF(D82=1,B$4,0)+MAX(I$4:I81)+1))</f>
        <v/>
      </c>
      <c r="J82" s="233" t="str">
        <f t="shared" si="67"/>
        <v/>
      </c>
      <c r="K82" s="233"/>
      <c r="L82" s="58"/>
      <c r="M82" s="282">
        <f t="shared" si="68"/>
        <v>78</v>
      </c>
      <c r="N82" s="318"/>
      <c r="O82" s="318"/>
      <c r="P82" s="322" t="str">
        <f t="shared" si="69"/>
        <v/>
      </c>
      <c r="Q82" s="291" t="s">
        <v>821</v>
      </c>
      <c r="R82" s="284" t="str">
        <f t="shared" si="70"/>
        <v/>
      </c>
      <c r="S82" s="284" t="str">
        <f t="shared" si="71"/>
        <v/>
      </c>
      <c r="T82" s="284" t="str">
        <f t="shared" si="72"/>
        <v/>
      </c>
      <c r="U82" s="284" t="str">
        <f t="shared" si="73"/>
        <v/>
      </c>
      <c r="V82" s="284" t="str">
        <f t="shared" si="74"/>
        <v/>
      </c>
      <c r="W82" s="284" t="str">
        <f t="shared" si="75"/>
        <v/>
      </c>
      <c r="X82" s="284" t="str">
        <f t="shared" si="76"/>
        <v/>
      </c>
      <c r="Y82" s="284"/>
      <c r="Z82" s="285" t="str">
        <f t="shared" si="77"/>
        <v/>
      </c>
      <c r="AA82" s="285" t="str">
        <f t="shared" si="78"/>
        <v/>
      </c>
      <c r="AB82" s="285" t="str">
        <f t="shared" si="79"/>
        <v/>
      </c>
      <c r="AC82" s="285" t="str">
        <f t="shared" si="80"/>
        <v/>
      </c>
      <c r="AD82" s="285" t="str">
        <f t="shared" si="81"/>
        <v/>
      </c>
      <c r="AE82" s="285" t="str">
        <f t="shared" si="82"/>
        <v/>
      </c>
      <c r="AF82" s="285" t="str">
        <f t="shared" si="83"/>
        <v/>
      </c>
      <c r="AG82" s="285"/>
      <c r="AH82" s="284" t="str">
        <f>IF($BE82="","",IF(ISNUMBER(MATCH($BE82,AP$5:AP$29999,0)),MAX(AH$4:AH81)+1,0))</f>
        <v/>
      </c>
      <c r="AI82" s="284" t="str">
        <f>IF($BE82="","",IF(ISNUMBER(MATCH($BE82,AQ$5:AQ$29999,0)),MAX(AI$4:AI81)+1,0))</f>
        <v/>
      </c>
      <c r="AJ82" s="284" t="str">
        <f>IF($BE82="","",IF(ISNUMBER(MATCH($BE82,AR$5:AR$29999,0)),MAX(AJ$4:AJ81)+1,0))</f>
        <v/>
      </c>
      <c r="AK82" s="284" t="str">
        <f>IF($BE82="","",IF(ISNUMBER(MATCH($BE82,AS$5:AS$29999,0)),MAX(AK$4:AK81)+1,0))</f>
        <v/>
      </c>
      <c r="AL82" s="284" t="str">
        <f>IF($BE82="","",IF(ISNUMBER(MATCH($BE82,AT$5:AT$29999,0)),MAX(AL$4:AL81)+1,0))</f>
        <v/>
      </c>
      <c r="AM82" s="284" t="str">
        <f>IF($BE82="","",IF(ISNUMBER(MATCH($BE82,AU$5:AU$29999,0)),MAX(AM$4:AM81)+1,0))</f>
        <v/>
      </c>
      <c r="AN82" s="284" t="str">
        <f>IF($BE82="","",IF(ISNUMBER(MATCH($BE82,AV$5:AV$29999,0)),MAX(AN$4:AN81)+1,0))</f>
        <v/>
      </c>
      <c r="AO82" s="291"/>
      <c r="AP82" s="299"/>
      <c r="AQ82" s="299"/>
      <c r="AR82" s="299"/>
      <c r="AS82" s="299"/>
      <c r="AT82" s="301"/>
      <c r="AU82" s="301"/>
      <c r="AV82" s="301" t="s">
        <v>821</v>
      </c>
      <c r="AW82" s="323"/>
      <c r="AX82" s="302" t="s">
        <v>821</v>
      </c>
      <c r="AY82" s="324"/>
      <c r="BA82" s="321" t="s">
        <v>821</v>
      </c>
      <c r="BB82" s="7" t="str">
        <f>IF(ISTEXT(AW82),IF(ISNUMBER(MATCH(AW82,$AY$5:$AY$100,0)),0,MAX(BB$4:BB81)+1),"")</f>
        <v/>
      </c>
      <c r="BC82" s="9" t="str">
        <f t="shared" si="84"/>
        <v/>
      </c>
      <c r="BD82" s="9">
        <f t="shared" si="85"/>
        <v>41</v>
      </c>
      <c r="BE82" s="302"/>
      <c r="BF82" s="9"/>
      <c r="BG82" s="303" t="str">
        <f t="shared" si="86"/>
        <v/>
      </c>
      <c r="BH82" s="303" t="str">
        <f t="shared" si="87"/>
        <v/>
      </c>
      <c r="BI82" s="303" t="str">
        <f t="shared" si="88"/>
        <v/>
      </c>
      <c r="BJ82" s="303" t="str">
        <f t="shared" si="89"/>
        <v/>
      </c>
      <c r="BK82" s="303" t="str">
        <f t="shared" si="90"/>
        <v/>
      </c>
      <c r="BL82" s="303" t="str">
        <f t="shared" si="91"/>
        <v/>
      </c>
      <c r="BM82" s="303" t="str">
        <f t="shared" si="62"/>
        <v/>
      </c>
      <c r="BN82" s="82"/>
      <c r="BO82" s="82"/>
      <c r="BP82" s="82"/>
      <c r="BQ82" s="82"/>
      <c r="BR82" s="82"/>
      <c r="BS82" s="82"/>
      <c r="BT82" s="82"/>
      <c r="BU82" s="82"/>
      <c r="BV82" s="82"/>
      <c r="BW82" s="82"/>
      <c r="BX82" s="82"/>
      <c r="BY82" s="82"/>
      <c r="BZ82" s="82"/>
    </row>
    <row r="83" spans="1:78" ht="12" customHeight="1" x14ac:dyDescent="0.25">
      <c r="A83" s="58"/>
      <c r="B83" s="230" t="str">
        <f t="shared" si="63"/>
        <v/>
      </c>
      <c r="C83" s="276" t="str">
        <f>IF(ISNUMBER(B83),MAX(C$4:C82)+1,"")</f>
        <v/>
      </c>
      <c r="D83" s="276" t="str">
        <f>IF(IF(ISNUMBER(B83),"",MAX(D$4:D82)+1)&lt;=D$3,IF(ISNUMBER(B83),"",MAX(D$4:D82)+1),"")</f>
        <v/>
      </c>
      <c r="E83" s="277" t="str">
        <f t="shared" si="64"/>
        <v/>
      </c>
      <c r="F83" s="230" t="str">
        <f t="shared" si="65"/>
        <v/>
      </c>
      <c r="G83" s="233" t="str">
        <f t="shared" si="66"/>
        <v/>
      </c>
      <c r="H83" s="276" t="str">
        <f>IF(O83="","",IF(ISNUMBER(MATCH(O83,$G$5:$G$1000,0)),"",IF(D83=1,C$3,0)+MAX(H$4:H82)+1))</f>
        <v/>
      </c>
      <c r="I83" s="276" t="str">
        <f>IF(O83="","",IF(ISNUMBER(MATCH(O83,$G$5:$G$1000,0)),"",IF(D83=1,B$4,0)+MAX(I$4:I82)+1))</f>
        <v/>
      </c>
      <c r="J83" s="233" t="str">
        <f t="shared" si="67"/>
        <v/>
      </c>
      <c r="K83" s="233"/>
      <c r="L83" s="58"/>
      <c r="M83" s="282">
        <f t="shared" si="68"/>
        <v>79</v>
      </c>
      <c r="N83" s="318"/>
      <c r="O83" s="318"/>
      <c r="P83" s="322" t="str">
        <f t="shared" si="69"/>
        <v/>
      </c>
      <c r="Q83" s="291" t="s">
        <v>821</v>
      </c>
      <c r="R83" s="284" t="str">
        <f t="shared" si="70"/>
        <v/>
      </c>
      <c r="S83" s="284" t="str">
        <f t="shared" si="71"/>
        <v/>
      </c>
      <c r="T83" s="284" t="str">
        <f t="shared" si="72"/>
        <v/>
      </c>
      <c r="U83" s="284" t="str">
        <f t="shared" si="73"/>
        <v/>
      </c>
      <c r="V83" s="284" t="str">
        <f t="shared" si="74"/>
        <v/>
      </c>
      <c r="W83" s="284" t="str">
        <f t="shared" si="75"/>
        <v/>
      </c>
      <c r="X83" s="284" t="str">
        <f t="shared" si="76"/>
        <v/>
      </c>
      <c r="Y83" s="284"/>
      <c r="Z83" s="285" t="str">
        <f t="shared" si="77"/>
        <v/>
      </c>
      <c r="AA83" s="285" t="str">
        <f t="shared" si="78"/>
        <v/>
      </c>
      <c r="AB83" s="285" t="str">
        <f t="shared" si="79"/>
        <v/>
      </c>
      <c r="AC83" s="285" t="str">
        <f t="shared" si="80"/>
        <v/>
      </c>
      <c r="AD83" s="285" t="str">
        <f t="shared" si="81"/>
        <v/>
      </c>
      <c r="AE83" s="285" t="str">
        <f t="shared" si="82"/>
        <v/>
      </c>
      <c r="AF83" s="285" t="str">
        <f t="shared" si="83"/>
        <v/>
      </c>
      <c r="AG83" s="285"/>
      <c r="AH83" s="284" t="str">
        <f>IF($BE83="","",IF(ISNUMBER(MATCH($BE83,AP$5:AP$29999,0)),MAX(AH$4:AH82)+1,0))</f>
        <v/>
      </c>
      <c r="AI83" s="284" t="str">
        <f>IF($BE83="","",IF(ISNUMBER(MATCH($BE83,AQ$5:AQ$29999,0)),MAX(AI$4:AI82)+1,0))</f>
        <v/>
      </c>
      <c r="AJ83" s="284" t="str">
        <f>IF($BE83="","",IF(ISNUMBER(MATCH($BE83,AR$5:AR$29999,0)),MAX(AJ$4:AJ82)+1,0))</f>
        <v/>
      </c>
      <c r="AK83" s="284" t="str">
        <f>IF($BE83="","",IF(ISNUMBER(MATCH($BE83,AS$5:AS$29999,0)),MAX(AK$4:AK82)+1,0))</f>
        <v/>
      </c>
      <c r="AL83" s="284" t="str">
        <f>IF($BE83="","",IF(ISNUMBER(MATCH($BE83,AT$5:AT$29999,0)),MAX(AL$4:AL82)+1,0))</f>
        <v/>
      </c>
      <c r="AM83" s="284" t="str">
        <f>IF($BE83="","",IF(ISNUMBER(MATCH($BE83,AU$5:AU$29999,0)),MAX(AM$4:AM82)+1,0))</f>
        <v/>
      </c>
      <c r="AN83" s="284" t="str">
        <f>IF($BE83="","",IF(ISNUMBER(MATCH($BE83,AV$5:AV$29999,0)),MAX(AN$4:AN82)+1,0))</f>
        <v/>
      </c>
      <c r="AO83" s="291"/>
      <c r="AP83" s="299"/>
      <c r="AQ83" s="299"/>
      <c r="AR83" s="299"/>
      <c r="AS83" s="299"/>
      <c r="AT83" s="301"/>
      <c r="AU83" s="301"/>
      <c r="AV83" s="301" t="s">
        <v>821</v>
      </c>
      <c r="AW83" s="323"/>
      <c r="AX83" s="302" t="s">
        <v>821</v>
      </c>
      <c r="AY83" s="324"/>
      <c r="BA83" s="321" t="s">
        <v>821</v>
      </c>
      <c r="BB83" s="7" t="str">
        <f>IF(ISTEXT(AW83),IF(ISNUMBER(MATCH(AW83,$AY$5:$AY$100,0)),0,MAX(BB$4:BB82)+1),"")</f>
        <v/>
      </c>
      <c r="BC83" s="9" t="str">
        <f t="shared" si="84"/>
        <v/>
      </c>
      <c r="BD83" s="9">
        <f t="shared" si="85"/>
        <v>42</v>
      </c>
      <c r="BE83" s="302"/>
      <c r="BF83" s="9"/>
      <c r="BG83" s="303" t="str">
        <f t="shared" si="86"/>
        <v/>
      </c>
      <c r="BH83" s="303" t="str">
        <f t="shared" si="87"/>
        <v/>
      </c>
      <c r="BI83" s="303" t="str">
        <f t="shared" si="88"/>
        <v/>
      </c>
      <c r="BJ83" s="303" t="str">
        <f t="shared" si="89"/>
        <v/>
      </c>
      <c r="BK83" s="303" t="str">
        <f t="shared" si="90"/>
        <v/>
      </c>
      <c r="BL83" s="303" t="str">
        <f t="shared" si="91"/>
        <v/>
      </c>
      <c r="BM83" s="303" t="str">
        <f t="shared" si="62"/>
        <v/>
      </c>
      <c r="BN83" s="82"/>
      <c r="BO83" s="82"/>
      <c r="BP83" s="82"/>
      <c r="BQ83" s="82"/>
      <c r="BR83" s="82"/>
      <c r="BS83" s="82"/>
      <c r="BT83" s="82"/>
      <c r="BU83" s="82"/>
      <c r="BV83" s="82"/>
      <c r="BW83" s="82"/>
      <c r="BX83" s="82"/>
      <c r="BY83" s="82"/>
      <c r="BZ83" s="82"/>
    </row>
    <row r="84" spans="1:78" ht="12" customHeight="1" x14ac:dyDescent="0.25">
      <c r="A84" s="58"/>
      <c r="B84" s="230" t="str">
        <f t="shared" si="63"/>
        <v/>
      </c>
      <c r="C84" s="276" t="str">
        <f>IF(ISNUMBER(B84),MAX(C$4:C83)+1,"")</f>
        <v/>
      </c>
      <c r="D84" s="276" t="str">
        <f>IF(IF(ISNUMBER(B84),"",MAX(D$4:D83)+1)&lt;=D$3,IF(ISNUMBER(B84),"",MAX(D$4:D83)+1),"")</f>
        <v/>
      </c>
      <c r="E84" s="277" t="str">
        <f t="shared" si="64"/>
        <v/>
      </c>
      <c r="F84" s="230" t="str">
        <f t="shared" si="65"/>
        <v/>
      </c>
      <c r="G84" s="233" t="str">
        <f t="shared" si="66"/>
        <v/>
      </c>
      <c r="H84" s="276" t="str">
        <f>IF(O84="","",IF(ISNUMBER(MATCH(O84,$G$5:$G$1000,0)),"",IF(D84=1,C$3,0)+MAX(H$4:H83)+1))</f>
        <v/>
      </c>
      <c r="I84" s="276" t="str">
        <f>IF(O84="","",IF(ISNUMBER(MATCH(O84,$G$5:$G$1000,0)),"",IF(D84=1,B$4,0)+MAX(I$4:I83)+1))</f>
        <v/>
      </c>
      <c r="J84" s="233" t="str">
        <f t="shared" si="67"/>
        <v/>
      </c>
      <c r="K84" s="233"/>
      <c r="L84" s="58"/>
      <c r="M84" s="282">
        <f t="shared" si="68"/>
        <v>80</v>
      </c>
      <c r="N84" s="318"/>
      <c r="O84" s="318"/>
      <c r="P84" s="322" t="str">
        <f t="shared" si="69"/>
        <v/>
      </c>
      <c r="Q84" s="291" t="s">
        <v>821</v>
      </c>
      <c r="R84" s="284" t="str">
        <f t="shared" si="70"/>
        <v/>
      </c>
      <c r="S84" s="284" t="str">
        <f t="shared" si="71"/>
        <v/>
      </c>
      <c r="T84" s="284" t="str">
        <f t="shared" si="72"/>
        <v/>
      </c>
      <c r="U84" s="284" t="str">
        <f t="shared" si="73"/>
        <v/>
      </c>
      <c r="V84" s="284" t="str">
        <f t="shared" si="74"/>
        <v/>
      </c>
      <c r="W84" s="284" t="str">
        <f t="shared" si="75"/>
        <v/>
      </c>
      <c r="X84" s="284" t="str">
        <f t="shared" si="76"/>
        <v/>
      </c>
      <c r="Y84" s="284"/>
      <c r="Z84" s="285" t="str">
        <f t="shared" si="77"/>
        <v/>
      </c>
      <c r="AA84" s="285" t="str">
        <f t="shared" si="78"/>
        <v/>
      </c>
      <c r="AB84" s="285" t="str">
        <f t="shared" si="79"/>
        <v/>
      </c>
      <c r="AC84" s="285" t="str">
        <f t="shared" si="80"/>
        <v/>
      </c>
      <c r="AD84" s="285" t="str">
        <f t="shared" si="81"/>
        <v/>
      </c>
      <c r="AE84" s="285" t="str">
        <f t="shared" si="82"/>
        <v/>
      </c>
      <c r="AF84" s="285" t="str">
        <f t="shared" si="83"/>
        <v/>
      </c>
      <c r="AG84" s="285"/>
      <c r="AH84" s="284" t="str">
        <f>IF($BE84="","",IF(ISNUMBER(MATCH($BE84,AP$5:AP$29999,0)),MAX(AH$4:AH83)+1,0))</f>
        <v/>
      </c>
      <c r="AI84" s="284" t="str">
        <f>IF($BE84="","",IF(ISNUMBER(MATCH($BE84,AQ$5:AQ$29999,0)),MAX(AI$4:AI83)+1,0))</f>
        <v/>
      </c>
      <c r="AJ84" s="284" t="str">
        <f>IF($BE84="","",IF(ISNUMBER(MATCH($BE84,AR$5:AR$29999,0)),MAX(AJ$4:AJ83)+1,0))</f>
        <v/>
      </c>
      <c r="AK84" s="284" t="str">
        <f>IF($BE84="","",IF(ISNUMBER(MATCH($BE84,AS$5:AS$29999,0)),MAX(AK$4:AK83)+1,0))</f>
        <v/>
      </c>
      <c r="AL84" s="284" t="str">
        <f>IF($BE84="","",IF(ISNUMBER(MATCH($BE84,AT$5:AT$29999,0)),MAX(AL$4:AL83)+1,0))</f>
        <v/>
      </c>
      <c r="AM84" s="284" t="str">
        <f>IF($BE84="","",IF(ISNUMBER(MATCH($BE84,AU$5:AU$29999,0)),MAX(AM$4:AM83)+1,0))</f>
        <v/>
      </c>
      <c r="AN84" s="284" t="str">
        <f>IF($BE84="","",IF(ISNUMBER(MATCH($BE84,AV$5:AV$29999,0)),MAX(AN$4:AN83)+1,0))</f>
        <v/>
      </c>
      <c r="AO84" s="291"/>
      <c r="AP84" s="299"/>
      <c r="AQ84" s="299"/>
      <c r="AR84" s="299"/>
      <c r="AS84" s="299"/>
      <c r="AT84" s="301"/>
      <c r="AU84" s="301"/>
      <c r="AV84" s="301" t="s">
        <v>821</v>
      </c>
      <c r="AW84" s="323"/>
      <c r="AX84" s="302" t="s">
        <v>821</v>
      </c>
      <c r="AY84" s="324"/>
      <c r="BA84" s="321" t="s">
        <v>821</v>
      </c>
      <c r="BB84" s="7" t="str">
        <f>IF(ISTEXT(AW84),IF(ISNUMBER(MATCH(AW84,$AY$5:$AY$100,0)),0,MAX(BB$4:BB83)+1),"")</f>
        <v/>
      </c>
      <c r="BC84" s="9" t="str">
        <f t="shared" si="84"/>
        <v/>
      </c>
      <c r="BD84" s="9">
        <f t="shared" si="85"/>
        <v>43</v>
      </c>
      <c r="BE84" s="302"/>
      <c r="BF84" s="9"/>
      <c r="BG84" s="303" t="str">
        <f t="shared" si="86"/>
        <v/>
      </c>
      <c r="BH84" s="303" t="str">
        <f t="shared" si="87"/>
        <v/>
      </c>
      <c r="BI84" s="303" t="str">
        <f t="shared" si="88"/>
        <v/>
      </c>
      <c r="BJ84" s="303" t="str">
        <f t="shared" si="89"/>
        <v/>
      </c>
      <c r="BK84" s="303" t="str">
        <f t="shared" si="90"/>
        <v/>
      </c>
      <c r="BL84" s="303" t="str">
        <f t="shared" si="91"/>
        <v/>
      </c>
      <c r="BM84" s="303" t="str">
        <f t="shared" si="62"/>
        <v/>
      </c>
      <c r="BN84" s="82"/>
      <c r="BO84" s="82"/>
      <c r="BP84" s="82"/>
      <c r="BQ84" s="82"/>
      <c r="BR84" s="82"/>
      <c r="BS84" s="82"/>
      <c r="BT84" s="82"/>
      <c r="BU84" s="82"/>
      <c r="BV84" s="82"/>
      <c r="BW84" s="82"/>
      <c r="BX84" s="82"/>
      <c r="BY84" s="82"/>
      <c r="BZ84" s="82"/>
    </row>
    <row r="85" spans="1:78" ht="12" customHeight="1" x14ac:dyDescent="0.25">
      <c r="A85" s="58"/>
      <c r="B85" s="230" t="str">
        <f t="shared" si="63"/>
        <v/>
      </c>
      <c r="C85" s="276" t="str">
        <f>IF(ISNUMBER(B85),MAX(C$4:C84)+1,"")</f>
        <v/>
      </c>
      <c r="D85" s="276" t="str">
        <f>IF(IF(ISNUMBER(B85),"",MAX(D$4:D84)+1)&lt;=D$3,IF(ISNUMBER(B85),"",MAX(D$4:D84)+1),"")</f>
        <v/>
      </c>
      <c r="E85" s="277" t="str">
        <f t="shared" si="64"/>
        <v/>
      </c>
      <c r="F85" s="230" t="str">
        <f t="shared" si="65"/>
        <v/>
      </c>
      <c r="G85" s="233" t="str">
        <f t="shared" si="66"/>
        <v/>
      </c>
      <c r="H85" s="276" t="str">
        <f>IF(O85="","",IF(ISNUMBER(MATCH(O85,$G$5:$G$1000,0)),"",IF(D85=1,C$3,0)+MAX(H$4:H84)+1))</f>
        <v/>
      </c>
      <c r="I85" s="276" t="str">
        <f>IF(O85="","",IF(ISNUMBER(MATCH(O85,$G$5:$G$1000,0)),"",IF(D85=1,B$4,0)+MAX(I$4:I84)+1))</f>
        <v/>
      </c>
      <c r="J85" s="233" t="str">
        <f t="shared" si="67"/>
        <v/>
      </c>
      <c r="K85" s="233"/>
      <c r="L85" s="58"/>
      <c r="M85" s="282">
        <f t="shared" si="68"/>
        <v>81</v>
      </c>
      <c r="N85" s="318"/>
      <c r="O85" s="318"/>
      <c r="P85" s="322" t="str">
        <f t="shared" si="69"/>
        <v/>
      </c>
      <c r="Q85" s="291" t="s">
        <v>821</v>
      </c>
      <c r="R85" s="284" t="str">
        <f t="shared" si="70"/>
        <v/>
      </c>
      <c r="S85" s="284" t="str">
        <f t="shared" si="71"/>
        <v/>
      </c>
      <c r="T85" s="284" t="str">
        <f t="shared" si="72"/>
        <v/>
      </c>
      <c r="U85" s="284" t="str">
        <f t="shared" si="73"/>
        <v/>
      </c>
      <c r="V85" s="284" t="str">
        <f t="shared" si="74"/>
        <v/>
      </c>
      <c r="W85" s="284" t="str">
        <f t="shared" si="75"/>
        <v/>
      </c>
      <c r="X85" s="284" t="str">
        <f t="shared" si="76"/>
        <v/>
      </c>
      <c r="Y85" s="284"/>
      <c r="Z85" s="285" t="str">
        <f t="shared" si="77"/>
        <v/>
      </c>
      <c r="AA85" s="285" t="str">
        <f t="shared" si="78"/>
        <v/>
      </c>
      <c r="AB85" s="285" t="str">
        <f t="shared" si="79"/>
        <v/>
      </c>
      <c r="AC85" s="285" t="str">
        <f t="shared" si="80"/>
        <v/>
      </c>
      <c r="AD85" s="285" t="str">
        <f t="shared" si="81"/>
        <v/>
      </c>
      <c r="AE85" s="285" t="str">
        <f t="shared" si="82"/>
        <v/>
      </c>
      <c r="AF85" s="285" t="str">
        <f t="shared" si="83"/>
        <v/>
      </c>
      <c r="AG85" s="285"/>
      <c r="AH85" s="284" t="str">
        <f>IF($BE85="","",IF(ISNUMBER(MATCH($BE85,AP$5:AP$29999,0)),MAX(AH$4:AH84)+1,0))</f>
        <v/>
      </c>
      <c r="AI85" s="284" t="str">
        <f>IF($BE85="","",IF(ISNUMBER(MATCH($BE85,AQ$5:AQ$29999,0)),MAX(AI$4:AI84)+1,0))</f>
        <v/>
      </c>
      <c r="AJ85" s="284" t="str">
        <f>IF($BE85="","",IF(ISNUMBER(MATCH($BE85,AR$5:AR$29999,0)),MAX(AJ$4:AJ84)+1,0))</f>
        <v/>
      </c>
      <c r="AK85" s="284" t="str">
        <f>IF($BE85="","",IF(ISNUMBER(MATCH($BE85,AS$5:AS$29999,0)),MAX(AK$4:AK84)+1,0))</f>
        <v/>
      </c>
      <c r="AL85" s="284" t="str">
        <f>IF($BE85="","",IF(ISNUMBER(MATCH($BE85,AT$5:AT$29999,0)),MAX(AL$4:AL84)+1,0))</f>
        <v/>
      </c>
      <c r="AM85" s="284" t="str">
        <f>IF($BE85="","",IF(ISNUMBER(MATCH($BE85,AU$5:AU$29999,0)),MAX(AM$4:AM84)+1,0))</f>
        <v/>
      </c>
      <c r="AN85" s="284" t="str">
        <f>IF($BE85="","",IF(ISNUMBER(MATCH($BE85,AV$5:AV$29999,0)),MAX(AN$4:AN84)+1,0))</f>
        <v/>
      </c>
      <c r="AO85" s="291"/>
      <c r="AP85" s="299"/>
      <c r="AQ85" s="299"/>
      <c r="AR85" s="299"/>
      <c r="AS85" s="299"/>
      <c r="AT85" s="301"/>
      <c r="AU85" s="301"/>
      <c r="AV85" s="301" t="s">
        <v>821</v>
      </c>
      <c r="AW85" s="323"/>
      <c r="AX85" s="302" t="s">
        <v>821</v>
      </c>
      <c r="AY85" s="324"/>
      <c r="BA85" s="321" t="s">
        <v>821</v>
      </c>
      <c r="BB85" s="7" t="str">
        <f>IF(ISTEXT(AW85),IF(ISNUMBER(MATCH(AW85,$AY$5:$AY$100,0)),0,MAX(BB$4:BB84)+1),"")</f>
        <v/>
      </c>
      <c r="BC85" s="9" t="str">
        <f t="shared" si="84"/>
        <v/>
      </c>
      <c r="BD85" s="9">
        <f t="shared" si="85"/>
        <v>44</v>
      </c>
      <c r="BE85" s="302"/>
      <c r="BF85" s="9"/>
      <c r="BG85" s="303" t="str">
        <f t="shared" si="86"/>
        <v/>
      </c>
      <c r="BH85" s="303" t="str">
        <f t="shared" si="87"/>
        <v/>
      </c>
      <c r="BI85" s="303" t="str">
        <f t="shared" si="88"/>
        <v/>
      </c>
      <c r="BJ85" s="303" t="str">
        <f t="shared" si="89"/>
        <v/>
      </c>
      <c r="BK85" s="303" t="str">
        <f t="shared" si="90"/>
        <v/>
      </c>
      <c r="BL85" s="303" t="str">
        <f t="shared" si="91"/>
        <v/>
      </c>
      <c r="BM85" s="303" t="str">
        <f t="shared" si="62"/>
        <v/>
      </c>
      <c r="BN85" s="82"/>
      <c r="BO85" s="82"/>
      <c r="BP85" s="82"/>
      <c r="BQ85" s="82"/>
      <c r="BR85" s="82"/>
      <c r="BS85" s="82"/>
      <c r="BT85" s="82"/>
      <c r="BU85" s="82"/>
      <c r="BV85" s="82"/>
      <c r="BW85" s="82"/>
      <c r="BX85" s="82"/>
      <c r="BY85" s="82"/>
      <c r="BZ85" s="82"/>
    </row>
    <row r="86" spans="1:78" ht="12" customHeight="1" x14ac:dyDescent="0.25">
      <c r="A86" s="58"/>
      <c r="B86" s="230" t="str">
        <f t="shared" si="63"/>
        <v/>
      </c>
      <c r="C86" s="276" t="str">
        <f>IF(ISNUMBER(B86),MAX(C$4:C85)+1,"")</f>
        <v/>
      </c>
      <c r="D86" s="276" t="str">
        <f>IF(IF(ISNUMBER(B86),"",MAX(D$4:D85)+1)&lt;=D$3,IF(ISNUMBER(B86),"",MAX(D$4:D85)+1),"")</f>
        <v/>
      </c>
      <c r="E86" s="277" t="str">
        <f t="shared" si="64"/>
        <v/>
      </c>
      <c r="F86" s="230" t="str">
        <f t="shared" si="65"/>
        <v/>
      </c>
      <c r="G86" s="233" t="str">
        <f t="shared" si="66"/>
        <v/>
      </c>
      <c r="H86" s="276" t="str">
        <f>IF(O86="","",IF(ISNUMBER(MATCH(O86,$G$5:$G$1000,0)),"",IF(D86=1,C$3,0)+MAX(H$4:H85)+1))</f>
        <v/>
      </c>
      <c r="I86" s="276" t="str">
        <f>IF(O86="","",IF(ISNUMBER(MATCH(O86,$G$5:$G$1000,0)),"",IF(D86=1,B$4,0)+MAX(I$4:I85)+1))</f>
        <v/>
      </c>
      <c r="J86" s="233" t="str">
        <f t="shared" si="67"/>
        <v/>
      </c>
      <c r="K86" s="233"/>
      <c r="L86" s="58"/>
      <c r="M86" s="282">
        <f t="shared" si="68"/>
        <v>82</v>
      </c>
      <c r="N86" s="318"/>
      <c r="O86" s="318"/>
      <c r="P86" s="322" t="str">
        <f t="shared" si="69"/>
        <v/>
      </c>
      <c r="Q86" s="291" t="s">
        <v>821</v>
      </c>
      <c r="R86" s="284" t="str">
        <f t="shared" si="70"/>
        <v/>
      </c>
      <c r="S86" s="284" t="str">
        <f t="shared" si="71"/>
        <v/>
      </c>
      <c r="T86" s="284" t="str">
        <f t="shared" si="72"/>
        <v/>
      </c>
      <c r="U86" s="284" t="str">
        <f t="shared" si="73"/>
        <v/>
      </c>
      <c r="V86" s="284" t="str">
        <f t="shared" si="74"/>
        <v/>
      </c>
      <c r="W86" s="284" t="str">
        <f t="shared" si="75"/>
        <v/>
      </c>
      <c r="X86" s="284" t="str">
        <f t="shared" si="76"/>
        <v/>
      </c>
      <c r="Y86" s="284"/>
      <c r="Z86" s="285" t="str">
        <f t="shared" si="77"/>
        <v/>
      </c>
      <c r="AA86" s="285" t="str">
        <f t="shared" si="78"/>
        <v/>
      </c>
      <c r="AB86" s="285" t="str">
        <f t="shared" si="79"/>
        <v/>
      </c>
      <c r="AC86" s="285" t="str">
        <f t="shared" si="80"/>
        <v/>
      </c>
      <c r="AD86" s="285" t="str">
        <f t="shared" si="81"/>
        <v/>
      </c>
      <c r="AE86" s="285" t="str">
        <f t="shared" si="82"/>
        <v/>
      </c>
      <c r="AF86" s="285" t="str">
        <f t="shared" si="83"/>
        <v/>
      </c>
      <c r="AG86" s="285"/>
      <c r="AH86" s="284" t="str">
        <f>IF($BE86="","",IF(ISNUMBER(MATCH($BE86,AP$5:AP$29999,0)),MAX(AH$4:AH85)+1,0))</f>
        <v/>
      </c>
      <c r="AI86" s="284" t="str">
        <f>IF($BE86="","",IF(ISNUMBER(MATCH($BE86,AQ$5:AQ$29999,0)),MAX(AI$4:AI85)+1,0))</f>
        <v/>
      </c>
      <c r="AJ86" s="284" t="str">
        <f>IF($BE86="","",IF(ISNUMBER(MATCH($BE86,AR$5:AR$29999,0)),MAX(AJ$4:AJ85)+1,0))</f>
        <v/>
      </c>
      <c r="AK86" s="284" t="str">
        <f>IF($BE86="","",IF(ISNUMBER(MATCH($BE86,AS$5:AS$29999,0)),MAX(AK$4:AK85)+1,0))</f>
        <v/>
      </c>
      <c r="AL86" s="284" t="str">
        <f>IF($BE86="","",IF(ISNUMBER(MATCH($BE86,AT$5:AT$29999,0)),MAX(AL$4:AL85)+1,0))</f>
        <v/>
      </c>
      <c r="AM86" s="284" t="str">
        <f>IF($BE86="","",IF(ISNUMBER(MATCH($BE86,AU$5:AU$29999,0)),MAX(AM$4:AM85)+1,0))</f>
        <v/>
      </c>
      <c r="AN86" s="284" t="str">
        <f>IF($BE86="","",IF(ISNUMBER(MATCH($BE86,AV$5:AV$29999,0)),MAX(AN$4:AN85)+1,0))</f>
        <v/>
      </c>
      <c r="AO86" s="291"/>
      <c r="AP86" s="299"/>
      <c r="AQ86" s="299"/>
      <c r="AR86" s="299"/>
      <c r="AS86" s="299"/>
      <c r="AT86" s="301"/>
      <c r="AU86" s="301"/>
      <c r="AV86" s="301" t="s">
        <v>821</v>
      </c>
      <c r="AW86" s="323"/>
      <c r="AX86" s="302" t="s">
        <v>821</v>
      </c>
      <c r="AY86" s="324"/>
      <c r="BA86" s="321" t="s">
        <v>821</v>
      </c>
      <c r="BB86" s="7" t="str">
        <f>IF(ISTEXT(AW86),IF(ISNUMBER(MATCH(AW86,$AY$5:$AY$100,0)),0,MAX(BB$4:BB85)+1),"")</f>
        <v/>
      </c>
      <c r="BC86" s="9" t="str">
        <f t="shared" si="84"/>
        <v/>
      </c>
      <c r="BD86" s="9">
        <f t="shared" si="85"/>
        <v>45</v>
      </c>
      <c r="BE86" s="302"/>
      <c r="BF86" s="9"/>
      <c r="BG86" s="303" t="str">
        <f t="shared" si="86"/>
        <v/>
      </c>
      <c r="BH86" s="303" t="str">
        <f t="shared" si="87"/>
        <v/>
      </c>
      <c r="BI86" s="303" t="str">
        <f t="shared" si="88"/>
        <v/>
      </c>
      <c r="BJ86" s="303" t="str">
        <f t="shared" si="89"/>
        <v/>
      </c>
      <c r="BK86" s="303" t="str">
        <f t="shared" si="90"/>
        <v/>
      </c>
      <c r="BL86" s="303" t="str">
        <f t="shared" si="91"/>
        <v/>
      </c>
      <c r="BM86" s="303" t="str">
        <f t="shared" si="62"/>
        <v/>
      </c>
      <c r="BN86" s="82"/>
      <c r="BO86" s="82"/>
      <c r="BP86" s="82"/>
      <c r="BQ86" s="82"/>
      <c r="BR86" s="82"/>
      <c r="BS86" s="82"/>
      <c r="BT86" s="82"/>
      <c r="BU86" s="82"/>
      <c r="BV86" s="82"/>
      <c r="BW86" s="82"/>
      <c r="BX86" s="82"/>
      <c r="BY86" s="82"/>
      <c r="BZ86" s="82"/>
    </row>
    <row r="87" spans="1:78" ht="12" customHeight="1" x14ac:dyDescent="0.25">
      <c r="A87" s="58"/>
      <c r="B87" s="230" t="str">
        <f t="shared" si="63"/>
        <v/>
      </c>
      <c r="C87" s="276" t="str">
        <f>IF(ISNUMBER(B87),MAX(C$4:C86)+1,"")</f>
        <v/>
      </c>
      <c r="D87" s="276" t="str">
        <f>IF(IF(ISNUMBER(B87),"",MAX(D$4:D86)+1)&lt;=D$3,IF(ISNUMBER(B87),"",MAX(D$4:D86)+1),"")</f>
        <v/>
      </c>
      <c r="E87" s="277" t="str">
        <f t="shared" si="64"/>
        <v/>
      </c>
      <c r="F87" s="230" t="str">
        <f t="shared" si="65"/>
        <v/>
      </c>
      <c r="G87" s="233" t="str">
        <f t="shared" si="66"/>
        <v/>
      </c>
      <c r="H87" s="276" t="str">
        <f>IF(O87="","",IF(ISNUMBER(MATCH(O87,$G$5:$G$1000,0)),"",IF(D87=1,C$3,0)+MAX(H$4:H86)+1))</f>
        <v/>
      </c>
      <c r="I87" s="276" t="str">
        <f>IF(O87="","",IF(ISNUMBER(MATCH(O87,$G$5:$G$1000,0)),"",IF(D87=1,B$4,0)+MAX(I$4:I86)+1))</f>
        <v/>
      </c>
      <c r="J87" s="233" t="str">
        <f t="shared" si="67"/>
        <v/>
      </c>
      <c r="K87" s="233"/>
      <c r="L87" s="58"/>
      <c r="M87" s="282">
        <f t="shared" si="68"/>
        <v>83</v>
      </c>
      <c r="N87" s="318"/>
      <c r="O87" s="318"/>
      <c r="P87" s="322" t="str">
        <f t="shared" si="69"/>
        <v/>
      </c>
      <c r="Q87" s="291" t="s">
        <v>821</v>
      </c>
      <c r="R87" s="284" t="str">
        <f t="shared" si="70"/>
        <v/>
      </c>
      <c r="S87" s="284" t="str">
        <f t="shared" si="71"/>
        <v/>
      </c>
      <c r="T87" s="284" t="str">
        <f t="shared" si="72"/>
        <v/>
      </c>
      <c r="U87" s="284" t="str">
        <f t="shared" si="73"/>
        <v/>
      </c>
      <c r="V87" s="284" t="str">
        <f t="shared" si="74"/>
        <v/>
      </c>
      <c r="W87" s="284" t="str">
        <f t="shared" si="75"/>
        <v/>
      </c>
      <c r="X87" s="284" t="str">
        <f t="shared" si="76"/>
        <v/>
      </c>
      <c r="Y87" s="284"/>
      <c r="Z87" s="285" t="str">
        <f t="shared" si="77"/>
        <v/>
      </c>
      <c r="AA87" s="285" t="str">
        <f t="shared" si="78"/>
        <v/>
      </c>
      <c r="AB87" s="285" t="str">
        <f t="shared" si="79"/>
        <v/>
      </c>
      <c r="AC87" s="285" t="str">
        <f t="shared" si="80"/>
        <v/>
      </c>
      <c r="AD87" s="285" t="str">
        <f t="shared" si="81"/>
        <v/>
      </c>
      <c r="AE87" s="285" t="str">
        <f t="shared" si="82"/>
        <v/>
      </c>
      <c r="AF87" s="285" t="str">
        <f t="shared" si="83"/>
        <v/>
      </c>
      <c r="AG87" s="285"/>
      <c r="AH87" s="284" t="str">
        <f>IF($BE87="","",IF(ISNUMBER(MATCH($BE87,AP$5:AP$29999,0)),MAX(AH$4:AH86)+1,0))</f>
        <v/>
      </c>
      <c r="AI87" s="284" t="str">
        <f>IF($BE87="","",IF(ISNUMBER(MATCH($BE87,AQ$5:AQ$29999,0)),MAX(AI$4:AI86)+1,0))</f>
        <v/>
      </c>
      <c r="AJ87" s="284" t="str">
        <f>IF($BE87="","",IF(ISNUMBER(MATCH($BE87,AR$5:AR$29999,0)),MAX(AJ$4:AJ86)+1,0))</f>
        <v/>
      </c>
      <c r="AK87" s="284" t="str">
        <f>IF($BE87="","",IF(ISNUMBER(MATCH($BE87,AS$5:AS$29999,0)),MAX(AK$4:AK86)+1,0))</f>
        <v/>
      </c>
      <c r="AL87" s="284" t="str">
        <f>IF($BE87="","",IF(ISNUMBER(MATCH($BE87,AT$5:AT$29999,0)),MAX(AL$4:AL86)+1,0))</f>
        <v/>
      </c>
      <c r="AM87" s="284" t="str">
        <f>IF($BE87="","",IF(ISNUMBER(MATCH($BE87,AU$5:AU$29999,0)),MAX(AM$4:AM86)+1,0))</f>
        <v/>
      </c>
      <c r="AN87" s="284" t="str">
        <f>IF($BE87="","",IF(ISNUMBER(MATCH($BE87,AV$5:AV$29999,0)),MAX(AN$4:AN86)+1,0))</f>
        <v/>
      </c>
      <c r="AO87" s="291"/>
      <c r="AP87" s="299"/>
      <c r="AQ87" s="299"/>
      <c r="AR87" s="299"/>
      <c r="AS87" s="299"/>
      <c r="AT87" s="301"/>
      <c r="AU87" s="301"/>
      <c r="AV87" s="301" t="s">
        <v>821</v>
      </c>
      <c r="AW87" s="323"/>
      <c r="AX87" s="302" t="s">
        <v>821</v>
      </c>
      <c r="AY87" s="324"/>
      <c r="BA87" s="321" t="s">
        <v>821</v>
      </c>
      <c r="BB87" s="7" t="str">
        <f>IF(ISTEXT(AW87),IF(ISNUMBER(MATCH(AW87,$AY$5:$AY$100,0)),0,MAX(BB$4:BB86)+1),"")</f>
        <v/>
      </c>
      <c r="BC87" s="9" t="str">
        <f t="shared" si="84"/>
        <v/>
      </c>
      <c r="BD87" s="9">
        <f t="shared" si="85"/>
        <v>46</v>
      </c>
      <c r="BE87" s="302"/>
      <c r="BF87" s="9"/>
      <c r="BG87" s="303" t="str">
        <f t="shared" si="86"/>
        <v/>
      </c>
      <c r="BH87" s="303" t="str">
        <f t="shared" si="87"/>
        <v/>
      </c>
      <c r="BI87" s="303" t="str">
        <f t="shared" si="88"/>
        <v/>
      </c>
      <c r="BJ87" s="303" t="str">
        <f t="shared" si="89"/>
        <v/>
      </c>
      <c r="BK87" s="303" t="str">
        <f t="shared" si="90"/>
        <v/>
      </c>
      <c r="BL87" s="303" t="str">
        <f t="shared" si="91"/>
        <v/>
      </c>
      <c r="BM87" s="303" t="str">
        <f t="shared" si="62"/>
        <v/>
      </c>
      <c r="BN87" s="82"/>
      <c r="BO87" s="82"/>
      <c r="BP87" s="82"/>
      <c r="BQ87" s="82"/>
      <c r="BR87" s="82"/>
      <c r="BS87" s="82"/>
      <c r="BT87" s="82"/>
      <c r="BU87" s="82"/>
      <c r="BV87" s="82"/>
      <c r="BW87" s="82"/>
      <c r="BX87" s="82"/>
      <c r="BY87" s="82"/>
      <c r="BZ87" s="82"/>
    </row>
    <row r="88" spans="1:78" ht="12" customHeight="1" x14ac:dyDescent="0.25">
      <c r="A88" s="58"/>
      <c r="B88" s="230" t="str">
        <f t="shared" si="63"/>
        <v/>
      </c>
      <c r="C88" s="276" t="str">
        <f>IF(ISNUMBER(B88),MAX(C$4:C87)+1,"")</f>
        <v/>
      </c>
      <c r="D88" s="276" t="str">
        <f>IF(IF(ISNUMBER(B88),"",MAX(D$4:D87)+1)&lt;=D$3,IF(ISNUMBER(B88),"",MAX(D$4:D87)+1),"")</f>
        <v/>
      </c>
      <c r="E88" s="277" t="str">
        <f t="shared" si="64"/>
        <v/>
      </c>
      <c r="F88" s="230" t="str">
        <f t="shared" si="65"/>
        <v/>
      </c>
      <c r="G88" s="233" t="str">
        <f t="shared" si="66"/>
        <v/>
      </c>
      <c r="H88" s="276" t="str">
        <f>IF(O88="","",IF(ISNUMBER(MATCH(O88,$G$5:$G$1000,0)),"",IF(D88=1,C$3,0)+MAX(H$4:H87)+1))</f>
        <v/>
      </c>
      <c r="I88" s="276" t="str">
        <f>IF(O88="","",IF(ISNUMBER(MATCH(O88,$G$5:$G$1000,0)),"",IF(D88=1,B$4,0)+MAX(I$4:I87)+1))</f>
        <v/>
      </c>
      <c r="J88" s="233" t="str">
        <f t="shared" si="67"/>
        <v/>
      </c>
      <c r="K88" s="233"/>
      <c r="L88" s="58"/>
      <c r="M88" s="282">
        <f t="shared" si="68"/>
        <v>84</v>
      </c>
      <c r="N88" s="318"/>
      <c r="O88" s="318"/>
      <c r="P88" s="322" t="str">
        <f t="shared" si="69"/>
        <v/>
      </c>
      <c r="Q88" s="291" t="s">
        <v>821</v>
      </c>
      <c r="R88" s="284" t="str">
        <f t="shared" si="70"/>
        <v/>
      </c>
      <c r="S88" s="284" t="str">
        <f t="shared" si="71"/>
        <v/>
      </c>
      <c r="T88" s="284" t="str">
        <f t="shared" si="72"/>
        <v/>
      </c>
      <c r="U88" s="284" t="str">
        <f t="shared" si="73"/>
        <v/>
      </c>
      <c r="V88" s="284" t="str">
        <f t="shared" si="74"/>
        <v/>
      </c>
      <c r="W88" s="284" t="str">
        <f t="shared" si="75"/>
        <v/>
      </c>
      <c r="X88" s="284" t="str">
        <f t="shared" si="76"/>
        <v/>
      </c>
      <c r="Y88" s="284"/>
      <c r="Z88" s="285" t="str">
        <f t="shared" si="77"/>
        <v/>
      </c>
      <c r="AA88" s="285" t="str">
        <f t="shared" si="78"/>
        <v/>
      </c>
      <c r="AB88" s="285" t="str">
        <f t="shared" si="79"/>
        <v/>
      </c>
      <c r="AC88" s="285" t="str">
        <f t="shared" si="80"/>
        <v/>
      </c>
      <c r="AD88" s="285" t="str">
        <f t="shared" si="81"/>
        <v/>
      </c>
      <c r="AE88" s="285" t="str">
        <f t="shared" si="82"/>
        <v/>
      </c>
      <c r="AF88" s="285" t="str">
        <f t="shared" si="83"/>
        <v/>
      </c>
      <c r="AG88" s="285"/>
      <c r="AH88" s="284" t="str">
        <f>IF($BE88="","",IF(ISNUMBER(MATCH($BE88,AP$5:AP$29999,0)),MAX(AH$4:AH87)+1,0))</f>
        <v/>
      </c>
      <c r="AI88" s="284" t="str">
        <f>IF($BE88="","",IF(ISNUMBER(MATCH($BE88,AQ$5:AQ$29999,0)),MAX(AI$4:AI87)+1,0))</f>
        <v/>
      </c>
      <c r="AJ88" s="284" t="str">
        <f>IF($BE88="","",IF(ISNUMBER(MATCH($BE88,AR$5:AR$29999,0)),MAX(AJ$4:AJ87)+1,0))</f>
        <v/>
      </c>
      <c r="AK88" s="284" t="str">
        <f>IF($BE88="","",IF(ISNUMBER(MATCH($BE88,AS$5:AS$29999,0)),MAX(AK$4:AK87)+1,0))</f>
        <v/>
      </c>
      <c r="AL88" s="284" t="str">
        <f>IF($BE88="","",IF(ISNUMBER(MATCH($BE88,AT$5:AT$29999,0)),MAX(AL$4:AL87)+1,0))</f>
        <v/>
      </c>
      <c r="AM88" s="284" t="str">
        <f>IF($BE88="","",IF(ISNUMBER(MATCH($BE88,AU$5:AU$29999,0)),MAX(AM$4:AM87)+1,0))</f>
        <v/>
      </c>
      <c r="AN88" s="284" t="str">
        <f>IF($BE88="","",IF(ISNUMBER(MATCH($BE88,AV$5:AV$29999,0)),MAX(AN$4:AN87)+1,0))</f>
        <v/>
      </c>
      <c r="AO88" s="291"/>
      <c r="AP88" s="299"/>
      <c r="AQ88" s="299"/>
      <c r="AR88" s="299"/>
      <c r="AS88" s="299"/>
      <c r="AT88" s="301"/>
      <c r="AU88" s="301"/>
      <c r="AV88" s="301" t="s">
        <v>821</v>
      </c>
      <c r="AW88" s="323"/>
      <c r="AX88" s="302" t="s">
        <v>821</v>
      </c>
      <c r="AY88" s="324"/>
      <c r="AZ88" s="324"/>
      <c r="BA88" s="321" t="s">
        <v>821</v>
      </c>
      <c r="BB88" s="7" t="str">
        <f>IF(ISTEXT(AW88),IF(ISNUMBER(MATCH(AW88,$AY$5:$AY$100,0)),0,MAX(BB$4:BB87)+1),"")</f>
        <v/>
      </c>
      <c r="BC88" s="9" t="str">
        <f t="shared" si="84"/>
        <v/>
      </c>
      <c r="BD88" s="9">
        <f t="shared" si="85"/>
        <v>47</v>
      </c>
      <c r="BE88" s="302"/>
      <c r="BF88" s="9"/>
      <c r="BG88" s="303" t="str">
        <f t="shared" si="86"/>
        <v/>
      </c>
      <c r="BH88" s="303" t="str">
        <f t="shared" si="87"/>
        <v/>
      </c>
      <c r="BI88" s="303" t="str">
        <f t="shared" si="88"/>
        <v/>
      </c>
      <c r="BJ88" s="303" t="str">
        <f t="shared" si="89"/>
        <v/>
      </c>
      <c r="BK88" s="303" t="str">
        <f t="shared" si="90"/>
        <v/>
      </c>
      <c r="BL88" s="303" t="str">
        <f t="shared" si="91"/>
        <v/>
      </c>
      <c r="BM88" s="303" t="str">
        <f t="shared" si="62"/>
        <v/>
      </c>
      <c r="BN88" s="82"/>
      <c r="BO88" s="82"/>
      <c r="BP88" s="82"/>
      <c r="BQ88" s="82"/>
      <c r="BR88" s="82"/>
      <c r="BS88" s="82"/>
      <c r="BT88" s="82"/>
      <c r="BU88" s="82"/>
      <c r="BV88" s="82"/>
      <c r="BW88" s="82"/>
      <c r="BX88" s="82"/>
      <c r="BY88" s="82"/>
      <c r="BZ88" s="82"/>
    </row>
    <row r="89" spans="1:78" ht="12" customHeight="1" x14ac:dyDescent="0.25">
      <c r="A89" s="58"/>
      <c r="B89" s="230" t="str">
        <f t="shared" si="63"/>
        <v/>
      </c>
      <c r="C89" s="276" t="str">
        <f>IF(ISNUMBER(B89),MAX(C$4:C88)+1,"")</f>
        <v/>
      </c>
      <c r="D89" s="276" t="str">
        <f>IF(IF(ISNUMBER(B89),"",MAX(D$4:D88)+1)&lt;=D$3,IF(ISNUMBER(B89),"",MAX(D$4:D88)+1),"")</f>
        <v/>
      </c>
      <c r="E89" s="277" t="str">
        <f t="shared" si="64"/>
        <v/>
      </c>
      <c r="F89" s="230" t="str">
        <f t="shared" si="65"/>
        <v/>
      </c>
      <c r="G89" s="233" t="str">
        <f t="shared" si="66"/>
        <v/>
      </c>
      <c r="H89" s="276" t="str">
        <f>IF(O89="","",IF(ISNUMBER(MATCH(O89,$G$5:$G$1000,0)),"",IF(D89=1,C$3,0)+MAX(H$4:H88)+1))</f>
        <v/>
      </c>
      <c r="I89" s="276" t="str">
        <f>IF(O89="","",IF(ISNUMBER(MATCH(O89,$G$5:$G$1000,0)),"",IF(D89=1,B$4,0)+MAX(I$4:I88)+1))</f>
        <v/>
      </c>
      <c r="J89" s="233" t="str">
        <f t="shared" si="67"/>
        <v/>
      </c>
      <c r="K89" s="233"/>
      <c r="L89" s="58"/>
      <c r="M89" s="282">
        <f t="shared" si="68"/>
        <v>85</v>
      </c>
      <c r="N89" s="318"/>
      <c r="O89" s="318"/>
      <c r="P89" s="322" t="str">
        <f t="shared" si="69"/>
        <v/>
      </c>
      <c r="Q89" s="291" t="s">
        <v>821</v>
      </c>
      <c r="R89" s="284" t="str">
        <f t="shared" si="70"/>
        <v/>
      </c>
      <c r="S89" s="284" t="str">
        <f t="shared" si="71"/>
        <v/>
      </c>
      <c r="T89" s="284" t="str">
        <f t="shared" si="72"/>
        <v/>
      </c>
      <c r="U89" s="284" t="str">
        <f t="shared" si="73"/>
        <v/>
      </c>
      <c r="V89" s="284" t="str">
        <f t="shared" si="74"/>
        <v/>
      </c>
      <c r="W89" s="284" t="str">
        <f t="shared" si="75"/>
        <v/>
      </c>
      <c r="X89" s="284" t="str">
        <f t="shared" si="76"/>
        <v/>
      </c>
      <c r="Y89" s="284"/>
      <c r="Z89" s="285" t="str">
        <f t="shared" si="77"/>
        <v/>
      </c>
      <c r="AA89" s="285" t="str">
        <f t="shared" si="78"/>
        <v/>
      </c>
      <c r="AB89" s="285" t="str">
        <f t="shared" si="79"/>
        <v/>
      </c>
      <c r="AC89" s="285" t="str">
        <f t="shared" si="80"/>
        <v/>
      </c>
      <c r="AD89" s="285" t="str">
        <f t="shared" si="81"/>
        <v/>
      </c>
      <c r="AE89" s="285" t="str">
        <f t="shared" si="82"/>
        <v/>
      </c>
      <c r="AF89" s="285" t="str">
        <f t="shared" si="83"/>
        <v/>
      </c>
      <c r="AG89" s="285"/>
      <c r="AH89" s="284" t="str">
        <f>IF($BE89="","",IF(ISNUMBER(MATCH($BE89,AP$5:AP$29999,0)),MAX(AH$4:AH88)+1,0))</f>
        <v/>
      </c>
      <c r="AI89" s="284" t="str">
        <f>IF($BE89="","",IF(ISNUMBER(MATCH($BE89,AQ$5:AQ$29999,0)),MAX(AI$4:AI88)+1,0))</f>
        <v/>
      </c>
      <c r="AJ89" s="284" t="str">
        <f>IF($BE89="","",IF(ISNUMBER(MATCH($BE89,AR$5:AR$29999,0)),MAX(AJ$4:AJ88)+1,0))</f>
        <v/>
      </c>
      <c r="AK89" s="284" t="str">
        <f>IF($BE89="","",IF(ISNUMBER(MATCH($BE89,AS$5:AS$29999,0)),MAX(AK$4:AK88)+1,0))</f>
        <v/>
      </c>
      <c r="AL89" s="284" t="str">
        <f>IF($BE89="","",IF(ISNUMBER(MATCH($BE89,AT$5:AT$29999,0)),MAX(AL$4:AL88)+1,0))</f>
        <v/>
      </c>
      <c r="AM89" s="284" t="str">
        <f>IF($BE89="","",IF(ISNUMBER(MATCH($BE89,AU$5:AU$29999,0)),MAX(AM$4:AM88)+1,0))</f>
        <v/>
      </c>
      <c r="AN89" s="284" t="str">
        <f>IF($BE89="","",IF(ISNUMBER(MATCH($BE89,AV$5:AV$29999,0)),MAX(AN$4:AN88)+1,0))</f>
        <v/>
      </c>
      <c r="AO89" s="291"/>
      <c r="AP89" s="299"/>
      <c r="AQ89" s="299"/>
      <c r="AR89" s="299"/>
      <c r="AS89" s="299"/>
      <c r="AT89" s="301"/>
      <c r="AU89" s="301"/>
      <c r="AV89" s="301" t="s">
        <v>821</v>
      </c>
      <c r="AW89" s="323"/>
      <c r="AX89" s="302" t="s">
        <v>821</v>
      </c>
      <c r="AY89" s="324"/>
      <c r="AZ89" s="324"/>
      <c r="BA89" s="321" t="s">
        <v>821</v>
      </c>
      <c r="BB89" s="7" t="str">
        <f>IF(ISTEXT(AW89),IF(ISNUMBER(MATCH(AW89,$AY$5:$AY$100,0)),0,MAX(BB$4:BB88)+1),"")</f>
        <v/>
      </c>
      <c r="BC89" s="9" t="str">
        <f t="shared" si="84"/>
        <v/>
      </c>
      <c r="BD89" s="9">
        <f t="shared" si="85"/>
        <v>48</v>
      </c>
      <c r="BE89" s="302"/>
      <c r="BF89" s="9"/>
      <c r="BG89" s="303" t="str">
        <f t="shared" si="86"/>
        <v/>
      </c>
      <c r="BH89" s="303" t="str">
        <f t="shared" si="87"/>
        <v/>
      </c>
      <c r="BI89" s="303" t="str">
        <f t="shared" si="88"/>
        <v/>
      </c>
      <c r="BJ89" s="303" t="str">
        <f t="shared" si="89"/>
        <v/>
      </c>
      <c r="BK89" s="303" t="str">
        <f t="shared" si="90"/>
        <v/>
      </c>
      <c r="BL89" s="303" t="str">
        <f t="shared" si="91"/>
        <v/>
      </c>
      <c r="BM89" s="303" t="str">
        <f t="shared" si="62"/>
        <v/>
      </c>
      <c r="BN89" s="82"/>
      <c r="BO89" s="82"/>
      <c r="BP89" s="82"/>
      <c r="BQ89" s="82"/>
      <c r="BR89" s="82"/>
      <c r="BS89" s="82"/>
      <c r="BT89" s="82"/>
      <c r="BU89" s="82"/>
      <c r="BV89" s="82"/>
      <c r="BW89" s="82"/>
      <c r="BX89" s="82"/>
      <c r="BY89" s="82"/>
      <c r="BZ89" s="82"/>
    </row>
    <row r="90" spans="1:78" ht="12" customHeight="1" x14ac:dyDescent="0.25">
      <c r="A90" s="58"/>
      <c r="B90" s="230" t="str">
        <f t="shared" si="63"/>
        <v/>
      </c>
      <c r="C90" s="276" t="str">
        <f>IF(ISNUMBER(B90),MAX(C$4:C89)+1,"")</f>
        <v/>
      </c>
      <c r="D90" s="276" t="str">
        <f>IF(IF(ISNUMBER(B90),"",MAX(D$4:D89)+1)&lt;=D$3,IF(ISNUMBER(B90),"",MAX(D$4:D89)+1),"")</f>
        <v/>
      </c>
      <c r="E90" s="277" t="str">
        <f t="shared" si="64"/>
        <v/>
      </c>
      <c r="F90" s="230" t="str">
        <f t="shared" si="65"/>
        <v/>
      </c>
      <c r="G90" s="233" t="str">
        <f t="shared" si="66"/>
        <v/>
      </c>
      <c r="H90" s="276" t="str">
        <f>IF(O90="","",IF(ISNUMBER(MATCH(O90,$G$5:$G$1000,0)),"",IF(D90=1,C$3,0)+MAX(H$4:H89)+1))</f>
        <v/>
      </c>
      <c r="I90" s="276" t="str">
        <f>IF(O90="","",IF(ISNUMBER(MATCH(O90,$G$5:$G$1000,0)),"",IF(D90=1,B$4,0)+MAX(I$4:I89)+1))</f>
        <v/>
      </c>
      <c r="J90" s="233" t="str">
        <f t="shared" si="67"/>
        <v/>
      </c>
      <c r="K90" s="233"/>
      <c r="L90" s="58"/>
      <c r="M90" s="282">
        <f t="shared" si="68"/>
        <v>86</v>
      </c>
      <c r="N90" s="318"/>
      <c r="O90" s="318"/>
      <c r="P90" s="322" t="str">
        <f t="shared" si="69"/>
        <v/>
      </c>
      <c r="Q90" s="291" t="s">
        <v>821</v>
      </c>
      <c r="R90" s="284" t="str">
        <f t="shared" si="70"/>
        <v/>
      </c>
      <c r="S90" s="284" t="str">
        <f t="shared" si="71"/>
        <v/>
      </c>
      <c r="T90" s="284" t="str">
        <f t="shared" si="72"/>
        <v/>
      </c>
      <c r="U90" s="284" t="str">
        <f t="shared" si="73"/>
        <v/>
      </c>
      <c r="V90" s="284" t="str">
        <f t="shared" si="74"/>
        <v/>
      </c>
      <c r="W90" s="284" t="str">
        <f t="shared" si="75"/>
        <v/>
      </c>
      <c r="X90" s="284" t="str">
        <f t="shared" si="76"/>
        <v/>
      </c>
      <c r="Y90" s="284"/>
      <c r="Z90" s="285" t="str">
        <f t="shared" si="77"/>
        <v/>
      </c>
      <c r="AA90" s="285" t="str">
        <f t="shared" si="78"/>
        <v/>
      </c>
      <c r="AB90" s="285" t="str">
        <f t="shared" si="79"/>
        <v/>
      </c>
      <c r="AC90" s="285" t="str">
        <f t="shared" si="80"/>
        <v/>
      </c>
      <c r="AD90" s="285" t="str">
        <f t="shared" si="81"/>
        <v/>
      </c>
      <c r="AE90" s="285" t="str">
        <f t="shared" si="82"/>
        <v/>
      </c>
      <c r="AF90" s="285" t="str">
        <f t="shared" si="83"/>
        <v/>
      </c>
      <c r="AG90" s="285"/>
      <c r="AH90" s="284" t="str">
        <f>IF($BE90="","",IF(ISNUMBER(MATCH($BE90,AP$5:AP$29999,0)),MAX(AH$4:AH89)+1,0))</f>
        <v/>
      </c>
      <c r="AI90" s="284" t="str">
        <f>IF($BE90="","",IF(ISNUMBER(MATCH($BE90,AQ$5:AQ$29999,0)),MAX(AI$4:AI89)+1,0))</f>
        <v/>
      </c>
      <c r="AJ90" s="284" t="str">
        <f>IF($BE90="","",IF(ISNUMBER(MATCH($BE90,AR$5:AR$29999,0)),MAX(AJ$4:AJ89)+1,0))</f>
        <v/>
      </c>
      <c r="AK90" s="284" t="str">
        <f>IF($BE90="","",IF(ISNUMBER(MATCH($BE90,AS$5:AS$29999,0)),MAX(AK$4:AK89)+1,0))</f>
        <v/>
      </c>
      <c r="AL90" s="284" t="str">
        <f>IF($BE90="","",IF(ISNUMBER(MATCH($BE90,AT$5:AT$29999,0)),MAX(AL$4:AL89)+1,0))</f>
        <v/>
      </c>
      <c r="AM90" s="284" t="str">
        <f>IF($BE90="","",IF(ISNUMBER(MATCH($BE90,AU$5:AU$29999,0)),MAX(AM$4:AM89)+1,0))</f>
        <v/>
      </c>
      <c r="AN90" s="284" t="str">
        <f>IF($BE90="","",IF(ISNUMBER(MATCH($BE90,AV$5:AV$29999,0)),MAX(AN$4:AN89)+1,0))</f>
        <v/>
      </c>
      <c r="AO90" s="291"/>
      <c r="AP90" s="299"/>
      <c r="AQ90" s="299"/>
      <c r="AR90" s="299"/>
      <c r="AS90" s="299"/>
      <c r="AT90" s="301"/>
      <c r="AU90" s="301"/>
      <c r="AV90" s="301" t="s">
        <v>821</v>
      </c>
      <c r="AW90" s="323"/>
      <c r="AX90" s="302" t="s">
        <v>821</v>
      </c>
      <c r="AY90" s="324"/>
      <c r="AZ90" s="324"/>
      <c r="BA90" s="321" t="s">
        <v>821</v>
      </c>
      <c r="BB90" s="7" t="str">
        <f>IF(ISTEXT(AW90),IF(ISNUMBER(MATCH(AW90,$AY$5:$AY$100,0)),0,MAX(BB$4:BB89)+1),"")</f>
        <v/>
      </c>
      <c r="BC90" s="9" t="str">
        <f t="shared" si="84"/>
        <v/>
      </c>
      <c r="BD90" s="9">
        <f t="shared" si="85"/>
        <v>49</v>
      </c>
      <c r="BE90" s="302"/>
      <c r="BF90" s="9"/>
      <c r="BG90" s="303" t="str">
        <f t="shared" si="86"/>
        <v/>
      </c>
      <c r="BH90" s="303" t="str">
        <f t="shared" si="87"/>
        <v/>
      </c>
      <c r="BI90" s="303" t="str">
        <f t="shared" si="88"/>
        <v/>
      </c>
      <c r="BJ90" s="303" t="str">
        <f t="shared" si="89"/>
        <v/>
      </c>
      <c r="BK90" s="303" t="str">
        <f t="shared" si="90"/>
        <v/>
      </c>
      <c r="BL90" s="303" t="str">
        <f t="shared" si="91"/>
        <v/>
      </c>
      <c r="BM90" s="303" t="str">
        <f t="shared" si="62"/>
        <v/>
      </c>
      <c r="BN90" s="82"/>
      <c r="BO90" s="82"/>
      <c r="BP90" s="82"/>
      <c r="BQ90" s="82"/>
      <c r="BR90" s="82"/>
      <c r="BS90" s="82"/>
      <c r="BT90" s="82"/>
      <c r="BU90" s="82"/>
      <c r="BV90" s="82"/>
      <c r="BW90" s="82"/>
      <c r="BX90" s="82"/>
      <c r="BY90" s="82"/>
      <c r="BZ90" s="82"/>
    </row>
    <row r="91" spans="1:78" ht="12" customHeight="1" x14ac:dyDescent="0.25">
      <c r="A91" s="58"/>
      <c r="B91" s="230" t="str">
        <f t="shared" si="63"/>
        <v/>
      </c>
      <c r="C91" s="276" t="str">
        <f>IF(ISNUMBER(B91),MAX(C$4:C90)+1,"")</f>
        <v/>
      </c>
      <c r="D91" s="276" t="str">
        <f>IF(IF(ISNUMBER(B91),"",MAX(D$4:D90)+1)&lt;=D$3,IF(ISNUMBER(B91),"",MAX(D$4:D90)+1),"")</f>
        <v/>
      </c>
      <c r="E91" s="277" t="str">
        <f t="shared" si="64"/>
        <v/>
      </c>
      <c r="F91" s="230" t="str">
        <f t="shared" si="65"/>
        <v/>
      </c>
      <c r="G91" s="233" t="str">
        <f t="shared" si="66"/>
        <v/>
      </c>
      <c r="H91" s="276" t="str">
        <f>IF(O91="","",IF(ISNUMBER(MATCH(O91,$G$5:$G$1000,0)),"",IF(D91=1,C$3,0)+MAX(H$4:H90)+1))</f>
        <v/>
      </c>
      <c r="I91" s="276" t="str">
        <f>IF(O91="","",IF(ISNUMBER(MATCH(O91,$G$5:$G$1000,0)),"",IF(D91=1,B$4,0)+MAX(I$4:I90)+1))</f>
        <v/>
      </c>
      <c r="J91" s="233" t="str">
        <f t="shared" si="67"/>
        <v/>
      </c>
      <c r="K91" s="233"/>
      <c r="L91" s="58"/>
      <c r="M91" s="282">
        <f t="shared" si="68"/>
        <v>87</v>
      </c>
      <c r="N91" s="318"/>
      <c r="O91" s="318"/>
      <c r="P91" s="322" t="str">
        <f t="shared" si="69"/>
        <v/>
      </c>
      <c r="Q91" s="291" t="s">
        <v>821</v>
      </c>
      <c r="R91" s="284" t="str">
        <f t="shared" si="70"/>
        <v/>
      </c>
      <c r="S91" s="284" t="str">
        <f t="shared" si="71"/>
        <v/>
      </c>
      <c r="T91" s="284" t="str">
        <f t="shared" si="72"/>
        <v/>
      </c>
      <c r="U91" s="284" t="str">
        <f t="shared" si="73"/>
        <v/>
      </c>
      <c r="V91" s="284" t="str">
        <f t="shared" si="74"/>
        <v/>
      </c>
      <c r="W91" s="284" t="str">
        <f t="shared" si="75"/>
        <v/>
      </c>
      <c r="X91" s="284" t="str">
        <f t="shared" si="76"/>
        <v/>
      </c>
      <c r="Y91" s="284"/>
      <c r="Z91" s="285" t="str">
        <f t="shared" si="77"/>
        <v/>
      </c>
      <c r="AA91" s="285" t="str">
        <f t="shared" si="78"/>
        <v/>
      </c>
      <c r="AB91" s="285" t="str">
        <f t="shared" si="79"/>
        <v/>
      </c>
      <c r="AC91" s="285" t="str">
        <f t="shared" si="80"/>
        <v/>
      </c>
      <c r="AD91" s="285" t="str">
        <f t="shared" si="81"/>
        <v/>
      </c>
      <c r="AE91" s="285" t="str">
        <f t="shared" si="82"/>
        <v/>
      </c>
      <c r="AF91" s="285" t="str">
        <f t="shared" si="83"/>
        <v/>
      </c>
      <c r="AG91" s="285"/>
      <c r="AH91" s="284" t="str">
        <f>IF($BE91="","",IF(ISNUMBER(MATCH($BE91,AP$5:AP$29999,0)),MAX(AH$4:AH90)+1,0))</f>
        <v/>
      </c>
      <c r="AI91" s="284" t="str">
        <f>IF($BE91="","",IF(ISNUMBER(MATCH($BE91,AQ$5:AQ$29999,0)),MAX(AI$4:AI90)+1,0))</f>
        <v/>
      </c>
      <c r="AJ91" s="284" t="str">
        <f>IF($BE91="","",IF(ISNUMBER(MATCH($BE91,AR$5:AR$29999,0)),MAX(AJ$4:AJ90)+1,0))</f>
        <v/>
      </c>
      <c r="AK91" s="284" t="str">
        <f>IF($BE91="","",IF(ISNUMBER(MATCH($BE91,AS$5:AS$29999,0)),MAX(AK$4:AK90)+1,0))</f>
        <v/>
      </c>
      <c r="AL91" s="284" t="str">
        <f>IF($BE91="","",IF(ISNUMBER(MATCH($BE91,AT$5:AT$29999,0)),MAX(AL$4:AL90)+1,0))</f>
        <v/>
      </c>
      <c r="AM91" s="284" t="str">
        <f>IF($BE91="","",IF(ISNUMBER(MATCH($BE91,AU$5:AU$29999,0)),MAX(AM$4:AM90)+1,0))</f>
        <v/>
      </c>
      <c r="AN91" s="284" t="str">
        <f>IF($BE91="","",IF(ISNUMBER(MATCH($BE91,AV$5:AV$29999,0)),MAX(AN$4:AN90)+1,0))</f>
        <v/>
      </c>
      <c r="AO91" s="291"/>
      <c r="AP91" s="299"/>
      <c r="AQ91" s="299"/>
      <c r="AR91" s="299"/>
      <c r="AS91" s="299"/>
      <c r="AT91" s="301"/>
      <c r="AU91" s="301"/>
      <c r="AV91" s="301" t="s">
        <v>821</v>
      </c>
      <c r="AW91" s="323"/>
      <c r="AX91" s="302" t="s">
        <v>821</v>
      </c>
      <c r="AY91" s="324"/>
      <c r="AZ91" s="324"/>
      <c r="BA91" s="321" t="s">
        <v>821</v>
      </c>
      <c r="BB91" s="7" t="str">
        <f>IF(ISTEXT(AW91),IF(ISNUMBER(MATCH(AW91,$AY$5:$AY$100,0)),0,MAX(BB$4:BB90)+1),"")</f>
        <v/>
      </c>
      <c r="BC91" s="9" t="str">
        <f t="shared" si="84"/>
        <v/>
      </c>
      <c r="BD91" s="9">
        <f t="shared" si="85"/>
        <v>50</v>
      </c>
      <c r="BE91" s="302"/>
      <c r="BF91" s="9"/>
      <c r="BG91" s="303" t="str">
        <f t="shared" si="86"/>
        <v/>
      </c>
      <c r="BH91" s="303" t="str">
        <f t="shared" si="87"/>
        <v/>
      </c>
      <c r="BI91" s="303" t="str">
        <f t="shared" si="88"/>
        <v/>
      </c>
      <c r="BJ91" s="303" t="str">
        <f t="shared" si="89"/>
        <v/>
      </c>
      <c r="BK91" s="303" t="str">
        <f t="shared" si="90"/>
        <v/>
      </c>
      <c r="BL91" s="303" t="str">
        <f t="shared" si="91"/>
        <v/>
      </c>
      <c r="BM91" s="303" t="str">
        <f t="shared" si="62"/>
        <v/>
      </c>
      <c r="BN91" s="82"/>
      <c r="BO91" s="82"/>
      <c r="BP91" s="82"/>
      <c r="BQ91" s="82"/>
      <c r="BR91" s="82"/>
      <c r="BS91" s="82"/>
      <c r="BT91" s="82"/>
      <c r="BU91" s="82"/>
      <c r="BV91" s="82"/>
      <c r="BW91" s="82"/>
      <c r="BX91" s="82"/>
      <c r="BY91" s="82"/>
      <c r="BZ91" s="82"/>
    </row>
    <row r="92" spans="1:78" ht="12" customHeight="1" x14ac:dyDescent="0.25">
      <c r="A92" s="58"/>
      <c r="B92" s="230" t="str">
        <f t="shared" si="63"/>
        <v/>
      </c>
      <c r="C92" s="276" t="str">
        <f>IF(ISNUMBER(B92),MAX(C$4:C91)+1,"")</f>
        <v/>
      </c>
      <c r="D92" s="276" t="str">
        <f>IF(IF(ISNUMBER(B92),"",MAX(D$4:D91)+1)&lt;=D$3,IF(ISNUMBER(B92),"",MAX(D$4:D91)+1),"")</f>
        <v/>
      </c>
      <c r="E92" s="277" t="str">
        <f t="shared" si="64"/>
        <v/>
      </c>
      <c r="F92" s="230" t="str">
        <f t="shared" si="65"/>
        <v/>
      </c>
      <c r="G92" s="233" t="str">
        <f t="shared" si="66"/>
        <v/>
      </c>
      <c r="H92" s="276" t="str">
        <f>IF(O92="","",IF(ISNUMBER(MATCH(O92,$G$5:$G$1000,0)),"",IF(D92=1,C$3,0)+MAX(H$4:H91)+1))</f>
        <v/>
      </c>
      <c r="I92" s="276" t="str">
        <f>IF(O92="","",IF(ISNUMBER(MATCH(O92,$G$5:$G$1000,0)),"",IF(D92=1,B$4,0)+MAX(I$4:I91)+1))</f>
        <v/>
      </c>
      <c r="J92" s="233" t="str">
        <f t="shared" si="67"/>
        <v/>
      </c>
      <c r="K92" s="233"/>
      <c r="L92" s="58"/>
      <c r="M92" s="282">
        <f t="shared" si="68"/>
        <v>88</v>
      </c>
      <c r="N92" s="318"/>
      <c r="O92" s="318"/>
      <c r="P92" s="322" t="str">
        <f t="shared" si="69"/>
        <v/>
      </c>
      <c r="Q92" s="291" t="s">
        <v>821</v>
      </c>
      <c r="R92" s="284" t="str">
        <f t="shared" si="70"/>
        <v/>
      </c>
      <c r="S92" s="284" t="str">
        <f t="shared" si="71"/>
        <v/>
      </c>
      <c r="T92" s="284" t="str">
        <f t="shared" si="72"/>
        <v/>
      </c>
      <c r="U92" s="284" t="str">
        <f t="shared" si="73"/>
        <v/>
      </c>
      <c r="V92" s="284" t="str">
        <f t="shared" si="74"/>
        <v/>
      </c>
      <c r="W92" s="284" t="str">
        <f t="shared" si="75"/>
        <v/>
      </c>
      <c r="X92" s="284" t="str">
        <f t="shared" si="76"/>
        <v/>
      </c>
      <c r="Y92" s="284"/>
      <c r="Z92" s="285" t="str">
        <f t="shared" si="77"/>
        <v/>
      </c>
      <c r="AA92" s="285" t="str">
        <f t="shared" si="78"/>
        <v/>
      </c>
      <c r="AB92" s="285" t="str">
        <f t="shared" si="79"/>
        <v/>
      </c>
      <c r="AC92" s="285" t="str">
        <f t="shared" si="80"/>
        <v/>
      </c>
      <c r="AD92" s="285" t="str">
        <f t="shared" si="81"/>
        <v/>
      </c>
      <c r="AE92" s="285" t="str">
        <f t="shared" si="82"/>
        <v/>
      </c>
      <c r="AF92" s="285" t="str">
        <f t="shared" si="83"/>
        <v/>
      </c>
      <c r="AG92" s="285"/>
      <c r="AH92" s="284" t="str">
        <f>IF($BE92="","",IF(ISNUMBER(MATCH($BE92,AP$5:AP$29999,0)),MAX(AH$4:AH91)+1,0))</f>
        <v/>
      </c>
      <c r="AI92" s="284" t="str">
        <f>IF($BE92="","",IF(ISNUMBER(MATCH($BE92,AQ$5:AQ$29999,0)),MAX(AI$4:AI91)+1,0))</f>
        <v/>
      </c>
      <c r="AJ92" s="284" t="str">
        <f>IF($BE92="","",IF(ISNUMBER(MATCH($BE92,AR$5:AR$29999,0)),MAX(AJ$4:AJ91)+1,0))</f>
        <v/>
      </c>
      <c r="AK92" s="284" t="str">
        <f>IF($BE92="","",IF(ISNUMBER(MATCH($BE92,AS$5:AS$29999,0)),MAX(AK$4:AK91)+1,0))</f>
        <v/>
      </c>
      <c r="AL92" s="284" t="str">
        <f>IF($BE92="","",IF(ISNUMBER(MATCH($BE92,AT$5:AT$29999,0)),MAX(AL$4:AL91)+1,0))</f>
        <v/>
      </c>
      <c r="AM92" s="284" t="str">
        <f>IF($BE92="","",IF(ISNUMBER(MATCH($BE92,AU$5:AU$29999,0)),MAX(AM$4:AM91)+1,0))</f>
        <v/>
      </c>
      <c r="AN92" s="284" t="str">
        <f>IF($BE92="","",IF(ISNUMBER(MATCH($BE92,AV$5:AV$29999,0)),MAX(AN$4:AN91)+1,0))</f>
        <v/>
      </c>
      <c r="AO92" s="291"/>
      <c r="AP92" s="299"/>
      <c r="AQ92" s="299"/>
      <c r="AR92" s="299"/>
      <c r="AS92" s="299"/>
      <c r="AT92" s="301"/>
      <c r="AU92" s="301"/>
      <c r="AV92" s="301" t="s">
        <v>821</v>
      </c>
      <c r="AW92" s="323"/>
      <c r="AX92" s="302" t="s">
        <v>821</v>
      </c>
      <c r="AY92" s="324"/>
      <c r="AZ92" s="324"/>
      <c r="BA92" s="321" t="s">
        <v>821</v>
      </c>
      <c r="BB92" s="7" t="str">
        <f>IF(ISTEXT(AW92),IF(ISNUMBER(MATCH(AW92,$AY$5:$AY$100,0)),0,MAX(BB$4:BB91)+1),"")</f>
        <v/>
      </c>
      <c r="BC92" s="9" t="str">
        <f t="shared" si="84"/>
        <v/>
      </c>
      <c r="BD92" s="9">
        <f t="shared" si="85"/>
        <v>51</v>
      </c>
      <c r="BE92" s="302"/>
      <c r="BF92" s="9"/>
      <c r="BG92" s="303" t="str">
        <f t="shared" si="86"/>
        <v/>
      </c>
      <c r="BH92" s="303" t="str">
        <f t="shared" si="87"/>
        <v/>
      </c>
      <c r="BI92" s="303" t="str">
        <f t="shared" si="88"/>
        <v/>
      </c>
      <c r="BJ92" s="303" t="str">
        <f t="shared" si="89"/>
        <v/>
      </c>
      <c r="BK92" s="303" t="str">
        <f t="shared" si="90"/>
        <v/>
      </c>
      <c r="BL92" s="303" t="str">
        <f t="shared" si="91"/>
        <v/>
      </c>
      <c r="BM92" s="303" t="str">
        <f t="shared" si="62"/>
        <v/>
      </c>
      <c r="BN92" s="82"/>
      <c r="BO92" s="82"/>
      <c r="BP92" s="82"/>
      <c r="BQ92" s="82"/>
      <c r="BR92" s="82"/>
      <c r="BS92" s="82"/>
      <c r="BT92" s="82"/>
      <c r="BU92" s="82"/>
      <c r="BV92" s="82"/>
      <c r="BW92" s="82"/>
      <c r="BX92" s="82"/>
      <c r="BY92" s="82"/>
      <c r="BZ92" s="82"/>
    </row>
    <row r="93" spans="1:78" ht="12" customHeight="1" x14ac:dyDescent="0.25">
      <c r="A93" s="58"/>
      <c r="B93" s="230" t="str">
        <f t="shared" si="63"/>
        <v/>
      </c>
      <c r="C93" s="276" t="str">
        <f>IF(ISNUMBER(B93),MAX(C$4:C92)+1,"")</f>
        <v/>
      </c>
      <c r="D93" s="276" t="str">
        <f>IF(IF(ISNUMBER(B93),"",MAX(D$4:D92)+1)&lt;=D$3,IF(ISNUMBER(B93),"",MAX(D$4:D92)+1),"")</f>
        <v/>
      </c>
      <c r="E93" s="277" t="str">
        <f t="shared" si="64"/>
        <v/>
      </c>
      <c r="F93" s="230" t="str">
        <f t="shared" si="65"/>
        <v/>
      </c>
      <c r="G93" s="233" t="str">
        <f t="shared" si="66"/>
        <v/>
      </c>
      <c r="H93" s="276" t="str">
        <f>IF(O93="","",IF(ISNUMBER(MATCH(O93,$G$5:$G$1000,0)),"",IF(D93=1,C$3,0)+MAX(H$4:H92)+1))</f>
        <v/>
      </c>
      <c r="I93" s="276" t="str">
        <f>IF(O93="","",IF(ISNUMBER(MATCH(O93,$G$5:$G$1000,0)),"",IF(D93=1,B$4,0)+MAX(I$4:I92)+1))</f>
        <v/>
      </c>
      <c r="J93" s="233" t="str">
        <f t="shared" si="67"/>
        <v/>
      </c>
      <c r="K93" s="233"/>
      <c r="L93" s="58"/>
      <c r="M93" s="282">
        <f t="shared" si="68"/>
        <v>89</v>
      </c>
      <c r="N93" s="318"/>
      <c r="O93" s="318"/>
      <c r="P93" s="322" t="str">
        <f t="shared" si="69"/>
        <v/>
      </c>
      <c r="Q93" s="291" t="s">
        <v>821</v>
      </c>
      <c r="R93" s="284" t="str">
        <f t="shared" si="70"/>
        <v/>
      </c>
      <c r="S93" s="284" t="str">
        <f t="shared" si="71"/>
        <v/>
      </c>
      <c r="T93" s="284" t="str">
        <f t="shared" si="72"/>
        <v/>
      </c>
      <c r="U93" s="284" t="str">
        <f t="shared" si="73"/>
        <v/>
      </c>
      <c r="V93" s="284" t="str">
        <f t="shared" si="74"/>
        <v/>
      </c>
      <c r="W93" s="284" t="str">
        <f t="shared" si="75"/>
        <v/>
      </c>
      <c r="X93" s="284" t="str">
        <f t="shared" si="76"/>
        <v/>
      </c>
      <c r="Y93" s="284"/>
      <c r="Z93" s="285" t="str">
        <f t="shared" si="77"/>
        <v/>
      </c>
      <c r="AA93" s="285" t="str">
        <f t="shared" si="78"/>
        <v/>
      </c>
      <c r="AB93" s="285" t="str">
        <f t="shared" si="79"/>
        <v/>
      </c>
      <c r="AC93" s="285" t="str">
        <f t="shared" si="80"/>
        <v/>
      </c>
      <c r="AD93" s="285" t="str">
        <f t="shared" si="81"/>
        <v/>
      </c>
      <c r="AE93" s="285" t="str">
        <f t="shared" si="82"/>
        <v/>
      </c>
      <c r="AF93" s="285" t="str">
        <f t="shared" si="83"/>
        <v/>
      </c>
      <c r="AG93" s="285"/>
      <c r="AH93" s="284" t="str">
        <f>IF($BE93="","",IF(ISNUMBER(MATCH($BE93,AP$5:AP$29999,0)),MAX(AH$4:AH92)+1,0))</f>
        <v/>
      </c>
      <c r="AI93" s="284" t="str">
        <f>IF($BE93="","",IF(ISNUMBER(MATCH($BE93,AQ$5:AQ$29999,0)),MAX(AI$4:AI92)+1,0))</f>
        <v/>
      </c>
      <c r="AJ93" s="284" t="str">
        <f>IF($BE93="","",IF(ISNUMBER(MATCH($BE93,AR$5:AR$29999,0)),MAX(AJ$4:AJ92)+1,0))</f>
        <v/>
      </c>
      <c r="AK93" s="284" t="str">
        <f>IF($BE93="","",IF(ISNUMBER(MATCH($BE93,AS$5:AS$29999,0)),MAX(AK$4:AK92)+1,0))</f>
        <v/>
      </c>
      <c r="AL93" s="284" t="str">
        <f>IF($BE93="","",IF(ISNUMBER(MATCH($BE93,AT$5:AT$29999,0)),MAX(AL$4:AL92)+1,0))</f>
        <v/>
      </c>
      <c r="AM93" s="284" t="str">
        <f>IF($BE93="","",IF(ISNUMBER(MATCH($BE93,AU$5:AU$29999,0)),MAX(AM$4:AM92)+1,0))</f>
        <v/>
      </c>
      <c r="AN93" s="284" t="str">
        <f>IF($BE93="","",IF(ISNUMBER(MATCH($BE93,AV$5:AV$29999,0)),MAX(AN$4:AN92)+1,0))</f>
        <v/>
      </c>
      <c r="AO93" s="291"/>
      <c r="AP93" s="299"/>
      <c r="AQ93" s="299"/>
      <c r="AR93" s="299"/>
      <c r="AS93" s="299"/>
      <c r="AT93" s="301"/>
      <c r="AU93" s="301"/>
      <c r="AV93" s="301" t="s">
        <v>821</v>
      </c>
      <c r="AW93" s="323"/>
      <c r="AX93" s="302" t="s">
        <v>821</v>
      </c>
      <c r="AY93" s="324"/>
      <c r="AZ93" s="324"/>
      <c r="BA93" s="321" t="s">
        <v>821</v>
      </c>
      <c r="BB93" s="7" t="str">
        <f>IF(ISTEXT(AW93),IF(ISNUMBER(MATCH(AW93,$AY$5:$AY$100,0)),0,MAX(BB$4:BB92)+1),"")</f>
        <v/>
      </c>
      <c r="BC93" s="9" t="str">
        <f t="shared" si="84"/>
        <v/>
      </c>
      <c r="BD93" s="9">
        <f t="shared" si="85"/>
        <v>52</v>
      </c>
      <c r="BE93" s="302"/>
      <c r="BF93" s="9"/>
      <c r="BG93" s="303" t="str">
        <f t="shared" si="86"/>
        <v/>
      </c>
      <c r="BH93" s="303" t="str">
        <f t="shared" si="87"/>
        <v/>
      </c>
      <c r="BI93" s="303" t="str">
        <f t="shared" si="88"/>
        <v/>
      </c>
      <c r="BJ93" s="303" t="str">
        <f t="shared" si="89"/>
        <v/>
      </c>
      <c r="BK93" s="303" t="str">
        <f t="shared" si="90"/>
        <v/>
      </c>
      <c r="BL93" s="303" t="str">
        <f t="shared" si="91"/>
        <v/>
      </c>
      <c r="BM93" s="303" t="str">
        <f t="shared" si="62"/>
        <v/>
      </c>
      <c r="BN93" s="82"/>
      <c r="BO93" s="82"/>
      <c r="BP93" s="82"/>
      <c r="BQ93" s="82"/>
      <c r="BR93" s="82"/>
      <c r="BS93" s="82"/>
      <c r="BT93" s="82"/>
      <c r="BU93" s="82"/>
      <c r="BV93" s="82"/>
      <c r="BW93" s="82"/>
      <c r="BX93" s="82"/>
      <c r="BY93" s="82"/>
      <c r="BZ93" s="82"/>
    </row>
    <row r="94" spans="1:78" ht="12" customHeight="1" x14ac:dyDescent="0.25">
      <c r="A94" s="58"/>
      <c r="B94" s="230" t="str">
        <f t="shared" si="63"/>
        <v/>
      </c>
      <c r="C94" s="276" t="str">
        <f>IF(ISNUMBER(B94),MAX(C$4:C93)+1,"")</f>
        <v/>
      </c>
      <c r="D94" s="276" t="str">
        <f>IF(IF(ISNUMBER(B94),"",MAX(D$4:D93)+1)&lt;=D$3,IF(ISNUMBER(B94),"",MAX(D$4:D93)+1),"")</f>
        <v/>
      </c>
      <c r="E94" s="277" t="str">
        <f t="shared" si="64"/>
        <v/>
      </c>
      <c r="F94" s="230" t="str">
        <f t="shared" si="65"/>
        <v/>
      </c>
      <c r="G94" s="233" t="str">
        <f t="shared" si="66"/>
        <v/>
      </c>
      <c r="H94" s="276" t="str">
        <f>IF(O94="","",IF(ISNUMBER(MATCH(O94,$G$5:$G$1000,0)),"",IF(D94=1,C$3,0)+MAX(H$4:H93)+1))</f>
        <v/>
      </c>
      <c r="I94" s="276" t="str">
        <f>IF(O94="","",IF(ISNUMBER(MATCH(O94,$G$5:$G$1000,0)),"",IF(D94=1,B$4,0)+MAX(I$4:I93)+1))</f>
        <v/>
      </c>
      <c r="J94" s="233" t="str">
        <f t="shared" si="67"/>
        <v/>
      </c>
      <c r="K94" s="233"/>
      <c r="L94" s="58"/>
      <c r="M94" s="282">
        <f t="shared" si="68"/>
        <v>90</v>
      </c>
      <c r="N94" s="318"/>
      <c r="O94" s="318"/>
      <c r="P94" s="322" t="str">
        <f t="shared" si="69"/>
        <v/>
      </c>
      <c r="Q94" s="291" t="s">
        <v>821</v>
      </c>
      <c r="R94" s="284" t="str">
        <f t="shared" si="70"/>
        <v/>
      </c>
      <c r="S94" s="284" t="str">
        <f t="shared" si="71"/>
        <v/>
      </c>
      <c r="T94" s="284" t="str">
        <f t="shared" si="72"/>
        <v/>
      </c>
      <c r="U94" s="284" t="str">
        <f t="shared" si="73"/>
        <v/>
      </c>
      <c r="V94" s="284" t="str">
        <f t="shared" si="74"/>
        <v/>
      </c>
      <c r="W94" s="284" t="str">
        <f t="shared" si="75"/>
        <v/>
      </c>
      <c r="X94" s="284" t="str">
        <f t="shared" si="76"/>
        <v/>
      </c>
      <c r="Y94" s="284"/>
      <c r="Z94" s="285" t="str">
        <f t="shared" si="77"/>
        <v/>
      </c>
      <c r="AA94" s="285" t="str">
        <f t="shared" si="78"/>
        <v/>
      </c>
      <c r="AB94" s="285" t="str">
        <f t="shared" si="79"/>
        <v/>
      </c>
      <c r="AC94" s="285" t="str">
        <f t="shared" si="80"/>
        <v/>
      </c>
      <c r="AD94" s="285" t="str">
        <f t="shared" si="81"/>
        <v/>
      </c>
      <c r="AE94" s="285" t="str">
        <f t="shared" si="82"/>
        <v/>
      </c>
      <c r="AF94" s="285" t="str">
        <f t="shared" si="83"/>
        <v/>
      </c>
      <c r="AG94" s="285"/>
      <c r="AH94" s="284" t="str">
        <f>IF($BE94="","",IF(ISNUMBER(MATCH($BE94,AP$5:AP$29999,0)),MAX(AH$4:AH93)+1,0))</f>
        <v/>
      </c>
      <c r="AI94" s="284" t="str">
        <f>IF($BE94="","",IF(ISNUMBER(MATCH($BE94,AQ$5:AQ$29999,0)),MAX(AI$4:AI93)+1,0))</f>
        <v/>
      </c>
      <c r="AJ94" s="284" t="str">
        <f>IF($BE94="","",IF(ISNUMBER(MATCH($BE94,AR$5:AR$29999,0)),MAX(AJ$4:AJ93)+1,0))</f>
        <v/>
      </c>
      <c r="AK94" s="284" t="str">
        <f>IF($BE94="","",IF(ISNUMBER(MATCH($BE94,AS$5:AS$29999,0)),MAX(AK$4:AK93)+1,0))</f>
        <v/>
      </c>
      <c r="AL94" s="284" t="str">
        <f>IF($BE94="","",IF(ISNUMBER(MATCH($BE94,AT$5:AT$29999,0)),MAX(AL$4:AL93)+1,0))</f>
        <v/>
      </c>
      <c r="AM94" s="284" t="str">
        <f>IF($BE94="","",IF(ISNUMBER(MATCH($BE94,AU$5:AU$29999,0)),MAX(AM$4:AM93)+1,0))</f>
        <v/>
      </c>
      <c r="AN94" s="284" t="str">
        <f>IF($BE94="","",IF(ISNUMBER(MATCH($BE94,AV$5:AV$29999,0)),MAX(AN$4:AN93)+1,0))</f>
        <v/>
      </c>
      <c r="AO94" s="291"/>
      <c r="AP94" s="299"/>
      <c r="AQ94" s="299"/>
      <c r="AR94" s="299"/>
      <c r="AS94" s="299"/>
      <c r="AT94" s="301"/>
      <c r="AU94" s="301"/>
      <c r="AV94" s="301" t="s">
        <v>821</v>
      </c>
      <c r="AW94" s="323"/>
      <c r="AX94" s="302" t="s">
        <v>821</v>
      </c>
      <c r="AY94" s="324"/>
      <c r="AZ94" s="324"/>
      <c r="BA94" s="321" t="s">
        <v>821</v>
      </c>
      <c r="BB94" s="7" t="str">
        <f>IF(ISTEXT(AW94),IF(ISNUMBER(MATCH(AW94,$AY$5:$AY$100,0)),0,MAX(BB$4:BB93)+1),"")</f>
        <v/>
      </c>
      <c r="BC94" s="9" t="str">
        <f t="shared" si="84"/>
        <v/>
      </c>
      <c r="BD94" s="9">
        <f t="shared" si="85"/>
        <v>53</v>
      </c>
      <c r="BE94" s="302"/>
      <c r="BF94" s="9"/>
      <c r="BG94" s="303" t="str">
        <f t="shared" si="86"/>
        <v/>
      </c>
      <c r="BH94" s="303" t="str">
        <f t="shared" si="87"/>
        <v/>
      </c>
      <c r="BI94" s="303" t="str">
        <f t="shared" si="88"/>
        <v/>
      </c>
      <c r="BJ94" s="303" t="str">
        <f t="shared" si="89"/>
        <v/>
      </c>
      <c r="BK94" s="303" t="str">
        <f t="shared" si="90"/>
        <v/>
      </c>
      <c r="BL94" s="303" t="str">
        <f t="shared" si="91"/>
        <v/>
      </c>
      <c r="BM94" s="303" t="str">
        <f t="shared" si="62"/>
        <v/>
      </c>
      <c r="BN94" s="82"/>
      <c r="BO94" s="82"/>
      <c r="BP94" s="82"/>
      <c r="BQ94" s="82"/>
      <c r="BR94" s="82"/>
      <c r="BS94" s="82"/>
      <c r="BT94" s="82"/>
      <c r="BU94" s="82"/>
      <c r="BV94" s="82"/>
      <c r="BW94" s="82"/>
      <c r="BX94" s="82"/>
      <c r="BY94" s="82"/>
      <c r="BZ94" s="82"/>
    </row>
    <row r="95" spans="1:78" ht="12" customHeight="1" x14ac:dyDescent="0.25">
      <c r="A95" s="58"/>
      <c r="B95" s="230" t="str">
        <f t="shared" si="63"/>
        <v/>
      </c>
      <c r="C95" s="276" t="str">
        <f>IF(ISNUMBER(B95),MAX(C$4:C94)+1,"")</f>
        <v/>
      </c>
      <c r="D95" s="276" t="str">
        <f>IF(IF(ISNUMBER(B95),"",MAX(D$4:D94)+1)&lt;=D$3,IF(ISNUMBER(B95),"",MAX(D$4:D94)+1),"")</f>
        <v/>
      </c>
      <c r="E95" s="277" t="str">
        <f t="shared" si="64"/>
        <v/>
      </c>
      <c r="F95" s="230" t="str">
        <f t="shared" si="65"/>
        <v/>
      </c>
      <c r="G95" s="233" t="str">
        <f t="shared" si="66"/>
        <v/>
      </c>
      <c r="H95" s="276" t="str">
        <f>IF(O95="","",IF(ISNUMBER(MATCH(O95,$G$5:$G$1000,0)),"",IF(D95=1,C$3,0)+MAX(H$4:H94)+1))</f>
        <v/>
      </c>
      <c r="I95" s="276" t="str">
        <f>IF(O95="","",IF(ISNUMBER(MATCH(O95,$G$5:$G$1000,0)),"",IF(D95=1,B$4,0)+MAX(I$4:I94)+1))</f>
        <v/>
      </c>
      <c r="J95" s="233" t="str">
        <f t="shared" si="67"/>
        <v/>
      </c>
      <c r="K95" s="233"/>
      <c r="L95" s="58"/>
      <c r="M95" s="282">
        <f t="shared" si="68"/>
        <v>91</v>
      </c>
      <c r="N95" s="318"/>
      <c r="O95" s="318"/>
      <c r="P95" s="322" t="str">
        <f t="shared" si="69"/>
        <v/>
      </c>
      <c r="Q95" s="291" t="s">
        <v>821</v>
      </c>
      <c r="R95" s="284" t="str">
        <f t="shared" si="70"/>
        <v/>
      </c>
      <c r="S95" s="284" t="str">
        <f t="shared" si="71"/>
        <v/>
      </c>
      <c r="T95" s="284" t="str">
        <f t="shared" si="72"/>
        <v/>
      </c>
      <c r="U95" s="284" t="str">
        <f t="shared" si="73"/>
        <v/>
      </c>
      <c r="V95" s="284" t="str">
        <f t="shared" si="74"/>
        <v/>
      </c>
      <c r="W95" s="284" t="str">
        <f t="shared" si="75"/>
        <v/>
      </c>
      <c r="X95" s="284" t="str">
        <f t="shared" si="76"/>
        <v/>
      </c>
      <c r="Y95" s="284"/>
      <c r="Z95" s="285" t="str">
        <f t="shared" si="77"/>
        <v/>
      </c>
      <c r="AA95" s="285" t="str">
        <f t="shared" si="78"/>
        <v/>
      </c>
      <c r="AB95" s="285" t="str">
        <f t="shared" si="79"/>
        <v/>
      </c>
      <c r="AC95" s="285" t="str">
        <f t="shared" si="80"/>
        <v/>
      </c>
      <c r="AD95" s="285" t="str">
        <f t="shared" si="81"/>
        <v/>
      </c>
      <c r="AE95" s="285" t="str">
        <f t="shared" si="82"/>
        <v/>
      </c>
      <c r="AF95" s="285" t="str">
        <f t="shared" si="83"/>
        <v/>
      </c>
      <c r="AG95" s="285"/>
      <c r="AH95" s="284" t="str">
        <f>IF($BE95="","",IF(ISNUMBER(MATCH($BE95,AP$5:AP$29999,0)),MAX(AH$4:AH94)+1,0))</f>
        <v/>
      </c>
      <c r="AI95" s="284" t="str">
        <f>IF($BE95="","",IF(ISNUMBER(MATCH($BE95,AQ$5:AQ$29999,0)),MAX(AI$4:AI94)+1,0))</f>
        <v/>
      </c>
      <c r="AJ95" s="284" t="str">
        <f>IF($BE95="","",IF(ISNUMBER(MATCH($BE95,AR$5:AR$29999,0)),MAX(AJ$4:AJ94)+1,0))</f>
        <v/>
      </c>
      <c r="AK95" s="284" t="str">
        <f>IF($BE95="","",IF(ISNUMBER(MATCH($BE95,AS$5:AS$29999,0)),MAX(AK$4:AK94)+1,0))</f>
        <v/>
      </c>
      <c r="AL95" s="284" t="str">
        <f>IF($BE95="","",IF(ISNUMBER(MATCH($BE95,AT$5:AT$29999,0)),MAX(AL$4:AL94)+1,0))</f>
        <v/>
      </c>
      <c r="AM95" s="284" t="str">
        <f>IF($BE95="","",IF(ISNUMBER(MATCH($BE95,AU$5:AU$29999,0)),MAX(AM$4:AM94)+1,0))</f>
        <v/>
      </c>
      <c r="AN95" s="284" t="str">
        <f>IF($BE95="","",IF(ISNUMBER(MATCH($BE95,AV$5:AV$29999,0)),MAX(AN$4:AN94)+1,0))</f>
        <v/>
      </c>
      <c r="AO95" s="291"/>
      <c r="AP95" s="299"/>
      <c r="AQ95" s="299"/>
      <c r="AR95" s="299"/>
      <c r="AS95" s="299"/>
      <c r="AT95" s="301"/>
      <c r="AU95" s="301"/>
      <c r="AV95" s="301" t="s">
        <v>821</v>
      </c>
      <c r="AW95" s="323"/>
      <c r="AX95" s="302" t="s">
        <v>821</v>
      </c>
      <c r="AY95" s="324"/>
      <c r="AZ95" s="324"/>
      <c r="BA95" s="321" t="s">
        <v>821</v>
      </c>
      <c r="BB95" s="7" t="str">
        <f>IF(ISTEXT(AW95),IF(ISNUMBER(MATCH(AW95,$AY$5:$AY$100,0)),0,MAX(BB$4:BB94)+1),"")</f>
        <v/>
      </c>
      <c r="BC95" s="9" t="str">
        <f t="shared" si="84"/>
        <v/>
      </c>
      <c r="BD95" s="9">
        <f t="shared" si="85"/>
        <v>54</v>
      </c>
      <c r="BE95" s="302"/>
      <c r="BF95" s="9"/>
      <c r="BG95" s="303" t="str">
        <f t="shared" si="86"/>
        <v/>
      </c>
      <c r="BH95" s="303" t="str">
        <f t="shared" si="87"/>
        <v/>
      </c>
      <c r="BI95" s="303" t="str">
        <f t="shared" si="88"/>
        <v/>
      </c>
      <c r="BJ95" s="303" t="str">
        <f t="shared" si="89"/>
        <v/>
      </c>
      <c r="BK95" s="303" t="str">
        <f t="shared" si="90"/>
        <v/>
      </c>
      <c r="BL95" s="303" t="str">
        <f t="shared" si="91"/>
        <v/>
      </c>
      <c r="BM95" s="303" t="str">
        <f t="shared" si="62"/>
        <v/>
      </c>
      <c r="BN95" s="82"/>
      <c r="BO95" s="82"/>
      <c r="BP95" s="82"/>
      <c r="BQ95" s="82"/>
      <c r="BR95" s="82"/>
      <c r="BS95" s="82"/>
      <c r="BT95" s="82"/>
      <c r="BU95" s="82"/>
      <c r="BV95" s="82"/>
      <c r="BW95" s="82"/>
      <c r="BX95" s="82"/>
      <c r="BY95" s="82"/>
      <c r="BZ95" s="82"/>
    </row>
    <row r="96" spans="1:78" ht="12" customHeight="1" x14ac:dyDescent="0.25">
      <c r="A96" s="58"/>
      <c r="B96" s="230" t="str">
        <f t="shared" si="63"/>
        <v/>
      </c>
      <c r="C96" s="276" t="str">
        <f>IF(ISNUMBER(B96),MAX(C$4:C95)+1,"")</f>
        <v/>
      </c>
      <c r="D96" s="276" t="str">
        <f>IF(IF(ISNUMBER(B96),"",MAX(D$4:D95)+1)&lt;=D$3,IF(ISNUMBER(B96),"",MAX(D$4:D95)+1),"")</f>
        <v/>
      </c>
      <c r="E96" s="277" t="str">
        <f t="shared" si="64"/>
        <v/>
      </c>
      <c r="F96" s="230" t="str">
        <f t="shared" si="65"/>
        <v/>
      </c>
      <c r="G96" s="233" t="str">
        <f t="shared" si="66"/>
        <v/>
      </c>
      <c r="H96" s="276" t="str">
        <f>IF(O96="","",IF(ISNUMBER(MATCH(O96,$G$5:$G$1000,0)),"",IF(D96=1,C$3,0)+MAX(H$4:H95)+1))</f>
        <v/>
      </c>
      <c r="I96" s="276" t="str">
        <f>IF(O96="","",IF(ISNUMBER(MATCH(O96,$G$5:$G$1000,0)),"",IF(D96=1,B$4,0)+MAX(I$4:I95)+1))</f>
        <v/>
      </c>
      <c r="J96" s="233" t="str">
        <f t="shared" si="67"/>
        <v/>
      </c>
      <c r="K96" s="233"/>
      <c r="L96" s="58"/>
      <c r="M96" s="282">
        <f t="shared" si="68"/>
        <v>92</v>
      </c>
      <c r="N96" s="318"/>
      <c r="O96" s="318"/>
      <c r="P96" s="322" t="str">
        <f t="shared" si="69"/>
        <v/>
      </c>
      <c r="Q96" s="291" t="s">
        <v>821</v>
      </c>
      <c r="R96" s="284" t="str">
        <f t="shared" si="70"/>
        <v/>
      </c>
      <c r="S96" s="284" t="str">
        <f t="shared" si="71"/>
        <v/>
      </c>
      <c r="T96" s="284" t="str">
        <f t="shared" si="72"/>
        <v/>
      </c>
      <c r="U96" s="284" t="str">
        <f t="shared" si="73"/>
        <v/>
      </c>
      <c r="V96" s="284" t="str">
        <f t="shared" si="74"/>
        <v/>
      </c>
      <c r="W96" s="284" t="str">
        <f t="shared" si="75"/>
        <v/>
      </c>
      <c r="X96" s="284" t="str">
        <f t="shared" si="76"/>
        <v/>
      </c>
      <c r="Y96" s="284"/>
      <c r="Z96" s="285" t="str">
        <f t="shared" si="77"/>
        <v/>
      </c>
      <c r="AA96" s="285" t="str">
        <f t="shared" si="78"/>
        <v/>
      </c>
      <c r="AB96" s="285" t="str">
        <f t="shared" si="79"/>
        <v/>
      </c>
      <c r="AC96" s="285" t="str">
        <f t="shared" si="80"/>
        <v/>
      </c>
      <c r="AD96" s="285" t="str">
        <f t="shared" si="81"/>
        <v/>
      </c>
      <c r="AE96" s="285" t="str">
        <f t="shared" si="82"/>
        <v/>
      </c>
      <c r="AF96" s="285" t="str">
        <f t="shared" si="83"/>
        <v/>
      </c>
      <c r="AG96" s="285"/>
      <c r="AH96" s="284" t="str">
        <f>IF($BE96="","",IF(ISNUMBER(MATCH($BE96,AP$5:AP$29999,0)),MAX(AH$4:AH95)+1,0))</f>
        <v/>
      </c>
      <c r="AI96" s="284" t="str">
        <f>IF($BE96="","",IF(ISNUMBER(MATCH($BE96,AQ$5:AQ$29999,0)),MAX(AI$4:AI95)+1,0))</f>
        <v/>
      </c>
      <c r="AJ96" s="284" t="str">
        <f>IF($BE96="","",IF(ISNUMBER(MATCH($BE96,AR$5:AR$29999,0)),MAX(AJ$4:AJ95)+1,0))</f>
        <v/>
      </c>
      <c r="AK96" s="284" t="str">
        <f>IF($BE96="","",IF(ISNUMBER(MATCH($BE96,AS$5:AS$29999,0)),MAX(AK$4:AK95)+1,0))</f>
        <v/>
      </c>
      <c r="AL96" s="284" t="str">
        <f>IF($BE96="","",IF(ISNUMBER(MATCH($BE96,AT$5:AT$29999,0)),MAX(AL$4:AL95)+1,0))</f>
        <v/>
      </c>
      <c r="AM96" s="284" t="str">
        <f>IF($BE96="","",IF(ISNUMBER(MATCH($BE96,AU$5:AU$29999,0)),MAX(AM$4:AM95)+1,0))</f>
        <v/>
      </c>
      <c r="AN96" s="284" t="str">
        <f>IF($BE96="","",IF(ISNUMBER(MATCH($BE96,AV$5:AV$29999,0)),MAX(AN$4:AN95)+1,0))</f>
        <v/>
      </c>
      <c r="AO96" s="291"/>
      <c r="AP96" s="299"/>
      <c r="AQ96" s="299"/>
      <c r="AR96" s="299"/>
      <c r="AS96" s="299"/>
      <c r="AT96" s="301"/>
      <c r="AU96" s="301"/>
      <c r="AV96" s="301" t="s">
        <v>821</v>
      </c>
      <c r="AW96" s="323"/>
      <c r="AX96" s="302" t="s">
        <v>821</v>
      </c>
      <c r="AY96" s="324"/>
      <c r="AZ96" s="324"/>
      <c r="BA96" s="321"/>
      <c r="BB96" s="320"/>
      <c r="BC96" s="9"/>
      <c r="BD96" s="9"/>
      <c r="BE96" s="302"/>
      <c r="BF96" s="9"/>
      <c r="BG96" s="303" t="str">
        <f t="shared" si="86"/>
        <v/>
      </c>
      <c r="BH96" s="303" t="str">
        <f t="shared" si="87"/>
        <v/>
      </c>
      <c r="BI96" s="303" t="str">
        <f t="shared" si="88"/>
        <v/>
      </c>
      <c r="BJ96" s="303" t="str">
        <f t="shared" si="89"/>
        <v/>
      </c>
      <c r="BK96" s="303" t="str">
        <f t="shared" si="90"/>
        <v/>
      </c>
      <c r="BL96" s="303" t="str">
        <f t="shared" si="91"/>
        <v/>
      </c>
      <c r="BM96" s="303" t="str">
        <f t="shared" si="62"/>
        <v/>
      </c>
      <c r="BN96" s="82"/>
      <c r="BO96" s="82"/>
      <c r="BP96" s="82"/>
      <c r="BQ96" s="82"/>
      <c r="BR96" s="82"/>
      <c r="BS96" s="82"/>
      <c r="BT96" s="82"/>
      <c r="BU96" s="82"/>
      <c r="BV96" s="82"/>
      <c r="BW96" s="82"/>
      <c r="BX96" s="82"/>
      <c r="BY96" s="82"/>
      <c r="BZ96" s="82"/>
    </row>
    <row r="97" spans="1:78" ht="12" customHeight="1" x14ac:dyDescent="0.25">
      <c r="A97" s="58"/>
      <c r="B97" s="230" t="str">
        <f t="shared" si="63"/>
        <v/>
      </c>
      <c r="C97" s="276" t="str">
        <f>IF(ISNUMBER(B97),MAX(C$4:C96)+1,"")</f>
        <v/>
      </c>
      <c r="D97" s="276" t="str">
        <f>IF(IF(ISNUMBER(B97),"",MAX(D$4:D96)+1)&lt;=D$3,IF(ISNUMBER(B97),"",MAX(D$4:D96)+1),"")</f>
        <v/>
      </c>
      <c r="E97" s="277" t="str">
        <f t="shared" si="64"/>
        <v/>
      </c>
      <c r="F97" s="230" t="str">
        <f t="shared" si="65"/>
        <v/>
      </c>
      <c r="G97" s="233" t="str">
        <f t="shared" si="66"/>
        <v/>
      </c>
      <c r="H97" s="276" t="str">
        <f>IF(O97="","",IF(ISNUMBER(MATCH(O97,$G$5:$G$1000,0)),"",IF(D97=1,C$3,0)+MAX(H$4:H96)+1))</f>
        <v/>
      </c>
      <c r="I97" s="276" t="str">
        <f>IF(O97="","",IF(ISNUMBER(MATCH(O97,$G$5:$G$1000,0)),"",IF(D97=1,B$4,0)+MAX(I$4:I96)+1))</f>
        <v/>
      </c>
      <c r="J97" s="233" t="str">
        <f t="shared" si="67"/>
        <v/>
      </c>
      <c r="K97" s="233"/>
      <c r="L97" s="58"/>
      <c r="M97" s="282">
        <f t="shared" si="68"/>
        <v>93</v>
      </c>
      <c r="N97" s="318"/>
      <c r="O97" s="318"/>
      <c r="P97" s="322" t="str">
        <f t="shared" si="69"/>
        <v/>
      </c>
      <c r="Q97" s="291" t="s">
        <v>821</v>
      </c>
      <c r="R97" s="284" t="str">
        <f t="shared" si="70"/>
        <v/>
      </c>
      <c r="S97" s="284" t="str">
        <f t="shared" si="71"/>
        <v/>
      </c>
      <c r="T97" s="284" t="str">
        <f t="shared" si="72"/>
        <v/>
      </c>
      <c r="U97" s="284" t="str">
        <f t="shared" si="73"/>
        <v/>
      </c>
      <c r="V97" s="284" t="str">
        <f t="shared" si="74"/>
        <v/>
      </c>
      <c r="W97" s="284" t="str">
        <f t="shared" si="75"/>
        <v/>
      </c>
      <c r="X97" s="284" t="str">
        <f t="shared" si="76"/>
        <v/>
      </c>
      <c r="Y97" s="284"/>
      <c r="Z97" s="285" t="str">
        <f t="shared" si="77"/>
        <v/>
      </c>
      <c r="AA97" s="285" t="str">
        <f t="shared" si="78"/>
        <v/>
      </c>
      <c r="AB97" s="285" t="str">
        <f t="shared" si="79"/>
        <v/>
      </c>
      <c r="AC97" s="285" t="str">
        <f t="shared" si="80"/>
        <v/>
      </c>
      <c r="AD97" s="285" t="str">
        <f t="shared" si="81"/>
        <v/>
      </c>
      <c r="AE97" s="285" t="str">
        <f t="shared" si="82"/>
        <v/>
      </c>
      <c r="AF97" s="285" t="str">
        <f t="shared" si="83"/>
        <v/>
      </c>
      <c r="AG97" s="285"/>
      <c r="AH97" s="284" t="str">
        <f>IF($BE97="","",IF(ISNUMBER(MATCH($BE97,AP$5:AP$29999,0)),MAX(AH$4:AH96)+1,0))</f>
        <v/>
      </c>
      <c r="AI97" s="284" t="str">
        <f>IF($BE97="","",IF(ISNUMBER(MATCH($BE97,AQ$5:AQ$29999,0)),MAX(AI$4:AI96)+1,0))</f>
        <v/>
      </c>
      <c r="AJ97" s="284" t="str">
        <f>IF($BE97="","",IF(ISNUMBER(MATCH($BE97,AR$5:AR$29999,0)),MAX(AJ$4:AJ96)+1,0))</f>
        <v/>
      </c>
      <c r="AK97" s="284" t="str">
        <f>IF($BE97="","",IF(ISNUMBER(MATCH($BE97,AS$5:AS$29999,0)),MAX(AK$4:AK96)+1,0))</f>
        <v/>
      </c>
      <c r="AL97" s="284" t="str">
        <f>IF($BE97="","",IF(ISNUMBER(MATCH($BE97,AT$5:AT$29999,0)),MAX(AL$4:AL96)+1,0))</f>
        <v/>
      </c>
      <c r="AM97" s="284" t="str">
        <f>IF($BE97="","",IF(ISNUMBER(MATCH($BE97,AU$5:AU$29999,0)),MAX(AM$4:AM96)+1,0))</f>
        <v/>
      </c>
      <c r="AN97" s="284" t="str">
        <f>IF($BE97="","",IF(ISNUMBER(MATCH($BE97,AV$5:AV$29999,0)),MAX(AN$4:AN96)+1,0))</f>
        <v/>
      </c>
      <c r="AO97" s="291"/>
      <c r="AP97" s="299"/>
      <c r="AQ97" s="299"/>
      <c r="AR97" s="299"/>
      <c r="AS97" s="299"/>
      <c r="AT97" s="301"/>
      <c r="AU97" s="301"/>
      <c r="AV97" s="301" t="s">
        <v>821</v>
      </c>
      <c r="AW97" s="323"/>
      <c r="AX97" s="302" t="s">
        <v>821</v>
      </c>
      <c r="AY97" s="324"/>
      <c r="AZ97" s="324"/>
      <c r="BA97" s="321"/>
      <c r="BB97" s="320"/>
      <c r="BC97" s="9"/>
      <c r="BD97" s="9"/>
      <c r="BE97" s="302"/>
      <c r="BF97" s="9"/>
      <c r="BG97" s="303" t="str">
        <f t="shared" si="86"/>
        <v/>
      </c>
      <c r="BH97" s="303" t="str">
        <f t="shared" si="87"/>
        <v/>
      </c>
      <c r="BI97" s="303" t="str">
        <f t="shared" si="88"/>
        <v/>
      </c>
      <c r="BJ97" s="303" t="str">
        <f t="shared" si="89"/>
        <v/>
      </c>
      <c r="BK97" s="303" t="str">
        <f t="shared" si="90"/>
        <v/>
      </c>
      <c r="BL97" s="303" t="str">
        <f t="shared" si="91"/>
        <v/>
      </c>
      <c r="BM97" s="303" t="str">
        <f t="shared" si="62"/>
        <v/>
      </c>
      <c r="BN97" s="82"/>
      <c r="BO97" s="82"/>
      <c r="BP97" s="82"/>
      <c r="BQ97" s="82"/>
      <c r="BR97" s="82"/>
      <c r="BS97" s="82"/>
      <c r="BT97" s="82"/>
      <c r="BU97" s="82"/>
      <c r="BV97" s="82"/>
      <c r="BW97" s="82"/>
      <c r="BX97" s="82"/>
      <c r="BY97" s="82"/>
      <c r="BZ97" s="82"/>
    </row>
    <row r="98" spans="1:78" ht="12" customHeight="1" x14ac:dyDescent="0.25">
      <c r="A98" s="58"/>
      <c r="B98" s="230" t="str">
        <f t="shared" si="63"/>
        <v/>
      </c>
      <c r="C98" s="276" t="str">
        <f>IF(ISNUMBER(B98),MAX(C$4:C97)+1,"")</f>
        <v/>
      </c>
      <c r="D98" s="276" t="str">
        <f>IF(IF(ISNUMBER(B98),"",MAX(D$4:D97)+1)&lt;=D$3,IF(ISNUMBER(B98),"",MAX(D$4:D97)+1),"")</f>
        <v/>
      </c>
      <c r="E98" s="277" t="str">
        <f t="shared" si="64"/>
        <v/>
      </c>
      <c r="F98" s="230" t="str">
        <f t="shared" si="65"/>
        <v/>
      </c>
      <c r="G98" s="233" t="str">
        <f t="shared" si="66"/>
        <v/>
      </c>
      <c r="H98" s="276" t="str">
        <f>IF(O98="","",IF(ISNUMBER(MATCH(O98,$G$5:$G$1000,0)),"",IF(D98=1,C$3,0)+MAX(H$4:H97)+1))</f>
        <v/>
      </c>
      <c r="I98" s="276" t="str">
        <f>IF(O98="","",IF(ISNUMBER(MATCH(O98,$G$5:$G$1000,0)),"",IF(D98=1,B$4,0)+MAX(I$4:I97)+1))</f>
        <v/>
      </c>
      <c r="J98" s="233" t="str">
        <f t="shared" si="67"/>
        <v/>
      </c>
      <c r="K98" s="233"/>
      <c r="L98" s="58"/>
      <c r="M98" s="282">
        <f t="shared" si="68"/>
        <v>94</v>
      </c>
      <c r="N98" s="318"/>
      <c r="O98" s="318"/>
      <c r="P98" s="322" t="str">
        <f t="shared" si="69"/>
        <v/>
      </c>
      <c r="Q98" s="291" t="s">
        <v>821</v>
      </c>
      <c r="R98" s="284" t="str">
        <f t="shared" si="70"/>
        <v/>
      </c>
      <c r="S98" s="284" t="str">
        <f t="shared" si="71"/>
        <v/>
      </c>
      <c r="T98" s="284" t="str">
        <f t="shared" si="72"/>
        <v/>
      </c>
      <c r="U98" s="284" t="str">
        <f t="shared" si="73"/>
        <v/>
      </c>
      <c r="V98" s="284" t="str">
        <f t="shared" si="74"/>
        <v/>
      </c>
      <c r="W98" s="284" t="str">
        <f t="shared" si="75"/>
        <v/>
      </c>
      <c r="X98" s="284" t="str">
        <f t="shared" si="76"/>
        <v/>
      </c>
      <c r="Y98" s="284"/>
      <c r="Z98" s="285" t="str">
        <f t="shared" si="77"/>
        <v/>
      </c>
      <c r="AA98" s="285" t="str">
        <f t="shared" si="78"/>
        <v/>
      </c>
      <c r="AB98" s="285" t="str">
        <f t="shared" si="79"/>
        <v/>
      </c>
      <c r="AC98" s="285" t="str">
        <f t="shared" si="80"/>
        <v/>
      </c>
      <c r="AD98" s="285" t="str">
        <f t="shared" si="81"/>
        <v/>
      </c>
      <c r="AE98" s="285" t="str">
        <f t="shared" si="82"/>
        <v/>
      </c>
      <c r="AF98" s="285" t="str">
        <f t="shared" si="83"/>
        <v/>
      </c>
      <c r="AG98" s="285"/>
      <c r="AH98" s="284" t="str">
        <f>IF($BE98="","",IF(ISNUMBER(MATCH($BE98,AP$5:AP$29999,0)),MAX(AH$4:AH97)+1,0))</f>
        <v/>
      </c>
      <c r="AI98" s="284" t="str">
        <f>IF($BE98="","",IF(ISNUMBER(MATCH($BE98,AQ$5:AQ$29999,0)),MAX(AI$4:AI97)+1,0))</f>
        <v/>
      </c>
      <c r="AJ98" s="284" t="str">
        <f>IF($BE98="","",IF(ISNUMBER(MATCH($BE98,AR$5:AR$29999,0)),MAX(AJ$4:AJ97)+1,0))</f>
        <v/>
      </c>
      <c r="AK98" s="284" t="str">
        <f>IF($BE98="","",IF(ISNUMBER(MATCH($BE98,AS$5:AS$29999,0)),MAX(AK$4:AK97)+1,0))</f>
        <v/>
      </c>
      <c r="AL98" s="284" t="str">
        <f>IF($BE98="","",IF(ISNUMBER(MATCH($BE98,AT$5:AT$29999,0)),MAX(AL$4:AL97)+1,0))</f>
        <v/>
      </c>
      <c r="AM98" s="284" t="str">
        <f>IF($BE98="","",IF(ISNUMBER(MATCH($BE98,AU$5:AU$29999,0)),MAX(AM$4:AM97)+1,0))</f>
        <v/>
      </c>
      <c r="AN98" s="284" t="str">
        <f>IF($BE98="","",IF(ISNUMBER(MATCH($BE98,AV$5:AV$29999,0)),MAX(AN$4:AN97)+1,0))</f>
        <v/>
      </c>
      <c r="AO98" s="291"/>
      <c r="AP98" s="299"/>
      <c r="AQ98" s="299"/>
      <c r="AR98" s="299"/>
      <c r="AS98" s="299"/>
      <c r="AT98" s="301"/>
      <c r="AU98" s="301"/>
      <c r="AV98" s="301" t="s">
        <v>821</v>
      </c>
      <c r="AW98" s="323"/>
      <c r="AX98" s="302" t="s">
        <v>821</v>
      </c>
      <c r="AY98" s="324"/>
      <c r="AZ98" s="324"/>
      <c r="BA98" s="321"/>
      <c r="BB98" s="320"/>
      <c r="BC98" s="9"/>
      <c r="BD98" s="9"/>
      <c r="BE98" s="302"/>
      <c r="BF98" s="9"/>
      <c r="BG98" s="303" t="str">
        <f t="shared" si="86"/>
        <v/>
      </c>
      <c r="BH98" s="303" t="str">
        <f t="shared" si="87"/>
        <v/>
      </c>
      <c r="BI98" s="303" t="str">
        <f t="shared" si="88"/>
        <v/>
      </c>
      <c r="BJ98" s="303" t="str">
        <f t="shared" si="89"/>
        <v/>
      </c>
      <c r="BK98" s="303" t="str">
        <f t="shared" si="90"/>
        <v/>
      </c>
      <c r="BL98" s="303" t="str">
        <f t="shared" si="91"/>
        <v/>
      </c>
      <c r="BM98" s="303" t="str">
        <f t="shared" si="62"/>
        <v/>
      </c>
      <c r="BN98" s="82"/>
      <c r="BO98" s="82"/>
      <c r="BP98" s="82"/>
      <c r="BQ98" s="82"/>
      <c r="BR98" s="82"/>
      <c r="BS98" s="82"/>
      <c r="BT98" s="82"/>
      <c r="BU98" s="82"/>
      <c r="BV98" s="82"/>
      <c r="BW98" s="82"/>
      <c r="BX98" s="82"/>
      <c r="BY98" s="82"/>
      <c r="BZ98" s="82"/>
    </row>
    <row r="99" spans="1:78" ht="12" customHeight="1" x14ac:dyDescent="0.25">
      <c r="A99" s="58"/>
      <c r="B99" s="230" t="str">
        <f t="shared" si="63"/>
        <v/>
      </c>
      <c r="C99" s="276" t="str">
        <f>IF(ISNUMBER(B99),MAX(C$4:C98)+1,"")</f>
        <v/>
      </c>
      <c r="D99" s="276" t="str">
        <f>IF(IF(ISNUMBER(B99),"",MAX(D$4:D98)+1)&lt;=D$3,IF(ISNUMBER(B99),"",MAX(D$4:D98)+1),"")</f>
        <v/>
      </c>
      <c r="E99" s="277" t="str">
        <f t="shared" si="64"/>
        <v/>
      </c>
      <c r="F99" s="230" t="str">
        <f t="shared" si="65"/>
        <v/>
      </c>
      <c r="G99" s="233" t="str">
        <f t="shared" si="66"/>
        <v/>
      </c>
      <c r="H99" s="276" t="str">
        <f>IF(O99="","",IF(ISNUMBER(MATCH(O99,$G$5:$G$1000,0)),"",IF(D99=1,C$3,0)+MAX(H$4:H98)+1))</f>
        <v/>
      </c>
      <c r="I99" s="276" t="str">
        <f>IF(O99="","",IF(ISNUMBER(MATCH(O99,$G$5:$G$1000,0)),"",IF(D99=1,B$4,0)+MAX(I$4:I98)+1))</f>
        <v/>
      </c>
      <c r="J99" s="233" t="str">
        <f t="shared" si="67"/>
        <v/>
      </c>
      <c r="K99" s="233"/>
      <c r="L99" s="58"/>
      <c r="M99" s="282">
        <f t="shared" si="68"/>
        <v>95</v>
      </c>
      <c r="N99" s="318"/>
      <c r="O99" s="318"/>
      <c r="P99" s="322" t="str">
        <f t="shared" si="69"/>
        <v/>
      </c>
      <c r="Q99" s="291" t="s">
        <v>821</v>
      </c>
      <c r="R99" s="284" t="str">
        <f t="shared" si="70"/>
        <v/>
      </c>
      <c r="S99" s="284" t="str">
        <f t="shared" si="71"/>
        <v/>
      </c>
      <c r="T99" s="284" t="str">
        <f t="shared" si="72"/>
        <v/>
      </c>
      <c r="U99" s="284" t="str">
        <f t="shared" si="73"/>
        <v/>
      </c>
      <c r="V99" s="284" t="str">
        <f t="shared" si="74"/>
        <v/>
      </c>
      <c r="W99" s="284" t="str">
        <f t="shared" si="75"/>
        <v/>
      </c>
      <c r="X99" s="284" t="str">
        <f t="shared" si="76"/>
        <v/>
      </c>
      <c r="Y99" s="284"/>
      <c r="Z99" s="285" t="str">
        <f t="shared" si="77"/>
        <v/>
      </c>
      <c r="AA99" s="285" t="str">
        <f t="shared" si="78"/>
        <v/>
      </c>
      <c r="AB99" s="285" t="str">
        <f t="shared" si="79"/>
        <v/>
      </c>
      <c r="AC99" s="285" t="str">
        <f t="shared" si="80"/>
        <v/>
      </c>
      <c r="AD99" s="285" t="str">
        <f t="shared" si="81"/>
        <v/>
      </c>
      <c r="AE99" s="285" t="str">
        <f t="shared" si="82"/>
        <v/>
      </c>
      <c r="AF99" s="285" t="str">
        <f t="shared" si="83"/>
        <v/>
      </c>
      <c r="AG99" s="285"/>
      <c r="AH99" s="284" t="str">
        <f>IF($BE99="","",IF(ISNUMBER(MATCH($BE99,AP$5:AP$29999,0)),MAX(AH$4:AH98)+1,0))</f>
        <v/>
      </c>
      <c r="AI99" s="284" t="str">
        <f>IF($BE99="","",IF(ISNUMBER(MATCH($BE99,AQ$5:AQ$29999,0)),MAX(AI$4:AI98)+1,0))</f>
        <v/>
      </c>
      <c r="AJ99" s="284" t="str">
        <f>IF($BE99="","",IF(ISNUMBER(MATCH($BE99,AR$5:AR$29999,0)),MAX(AJ$4:AJ98)+1,0))</f>
        <v/>
      </c>
      <c r="AK99" s="284" t="str">
        <f>IF($BE99="","",IF(ISNUMBER(MATCH($BE99,AS$5:AS$29999,0)),MAX(AK$4:AK98)+1,0))</f>
        <v/>
      </c>
      <c r="AL99" s="284" t="str">
        <f>IF($BE99="","",IF(ISNUMBER(MATCH($BE99,AT$5:AT$29999,0)),MAX(AL$4:AL98)+1,0))</f>
        <v/>
      </c>
      <c r="AM99" s="284" t="str">
        <f>IF($BE99="","",IF(ISNUMBER(MATCH($BE99,AU$5:AU$29999,0)),MAX(AM$4:AM98)+1,0))</f>
        <v/>
      </c>
      <c r="AN99" s="284" t="str">
        <f>IF($BE99="","",IF(ISNUMBER(MATCH($BE99,AV$5:AV$29999,0)),MAX(AN$4:AN98)+1,0))</f>
        <v/>
      </c>
      <c r="AO99" s="291"/>
      <c r="AP99" s="299"/>
      <c r="AQ99" s="299"/>
      <c r="AR99" s="299"/>
      <c r="AS99" s="299"/>
      <c r="AT99" s="301"/>
      <c r="AU99" s="301"/>
      <c r="AV99" s="301" t="s">
        <v>821</v>
      </c>
      <c r="AW99" s="323"/>
      <c r="AX99" s="302" t="s">
        <v>821</v>
      </c>
      <c r="AY99" s="324"/>
      <c r="AZ99" s="324"/>
      <c r="BA99" s="321"/>
      <c r="BB99" s="320"/>
      <c r="BC99" s="9"/>
      <c r="BD99" s="9"/>
      <c r="BE99" s="302"/>
      <c r="BF99" s="9"/>
      <c r="BG99" s="303" t="str">
        <f t="shared" si="86"/>
        <v/>
      </c>
      <c r="BH99" s="303" t="str">
        <f t="shared" si="87"/>
        <v/>
      </c>
      <c r="BI99" s="303" t="str">
        <f t="shared" si="88"/>
        <v/>
      </c>
      <c r="BJ99" s="303" t="str">
        <f t="shared" si="89"/>
        <v/>
      </c>
      <c r="BK99" s="303" t="str">
        <f t="shared" si="90"/>
        <v/>
      </c>
      <c r="BL99" s="303" t="str">
        <f t="shared" si="91"/>
        <v/>
      </c>
      <c r="BM99" s="303" t="str">
        <f t="shared" si="62"/>
        <v/>
      </c>
      <c r="BN99" s="82"/>
      <c r="BO99" s="82"/>
      <c r="BP99" s="82"/>
      <c r="BQ99" s="82"/>
      <c r="BR99" s="82"/>
      <c r="BS99" s="82"/>
      <c r="BT99" s="82"/>
      <c r="BU99" s="82"/>
      <c r="BV99" s="82"/>
      <c r="BW99" s="82"/>
      <c r="BX99" s="82"/>
      <c r="BY99" s="82"/>
      <c r="BZ99" s="82"/>
    </row>
    <row r="100" spans="1:78" ht="12" customHeight="1" x14ac:dyDescent="0.25">
      <c r="A100" s="58"/>
      <c r="B100" s="230" t="str">
        <f t="shared" si="63"/>
        <v/>
      </c>
      <c r="C100" s="276" t="str">
        <f>IF(ISNUMBER(B100),MAX(C$4:C99)+1,"")</f>
        <v/>
      </c>
      <c r="D100" s="276" t="str">
        <f>IF(IF(ISNUMBER(B100),"",MAX(D$4:D99)+1)&lt;=D$3,IF(ISNUMBER(B100),"",MAX(D$4:D99)+1),"")</f>
        <v/>
      </c>
      <c r="E100" s="277" t="str">
        <f t="shared" si="64"/>
        <v/>
      </c>
      <c r="F100" s="230" t="str">
        <f t="shared" si="65"/>
        <v/>
      </c>
      <c r="G100" s="233" t="str">
        <f t="shared" si="66"/>
        <v/>
      </c>
      <c r="H100" s="276" t="str">
        <f>IF(O100="","",IF(ISNUMBER(MATCH(O100,$G$5:$G$1000,0)),"",IF(D100=1,C$3,0)+MAX(H$4:H99)+1))</f>
        <v/>
      </c>
      <c r="I100" s="276" t="str">
        <f>IF(O100="","",IF(ISNUMBER(MATCH(O100,$G$5:$G$1000,0)),"",IF(D100=1,B$4,0)+MAX(I$4:I99)+1))</f>
        <v/>
      </c>
      <c r="J100" s="233" t="str">
        <f t="shared" si="67"/>
        <v/>
      </c>
      <c r="K100" s="233"/>
      <c r="L100" s="58"/>
      <c r="M100" s="282">
        <f t="shared" si="68"/>
        <v>96</v>
      </c>
      <c r="N100" s="319"/>
      <c r="O100" s="319"/>
      <c r="P100" s="322" t="str">
        <f t="shared" si="69"/>
        <v/>
      </c>
      <c r="Q100" s="291" t="s">
        <v>821</v>
      </c>
      <c r="R100" s="284" t="str">
        <f t="shared" si="70"/>
        <v/>
      </c>
      <c r="S100" s="284" t="str">
        <f t="shared" si="71"/>
        <v/>
      </c>
      <c r="T100" s="284" t="str">
        <f t="shared" si="72"/>
        <v/>
      </c>
      <c r="U100" s="284" t="str">
        <f t="shared" si="73"/>
        <v/>
      </c>
      <c r="V100" s="284" t="str">
        <f t="shared" si="74"/>
        <v/>
      </c>
      <c r="W100" s="284" t="str">
        <f t="shared" si="75"/>
        <v/>
      </c>
      <c r="X100" s="284" t="str">
        <f t="shared" si="76"/>
        <v/>
      </c>
      <c r="Y100" s="284"/>
      <c r="Z100" s="285" t="str">
        <f t="shared" si="77"/>
        <v/>
      </c>
      <c r="AA100" s="285" t="str">
        <f t="shared" si="78"/>
        <v/>
      </c>
      <c r="AB100" s="285" t="str">
        <f t="shared" si="79"/>
        <v/>
      </c>
      <c r="AC100" s="285" t="str">
        <f t="shared" si="80"/>
        <v/>
      </c>
      <c r="AD100" s="285" t="str">
        <f t="shared" si="81"/>
        <v/>
      </c>
      <c r="AE100" s="285" t="str">
        <f t="shared" si="82"/>
        <v/>
      </c>
      <c r="AF100" s="285" t="str">
        <f t="shared" si="83"/>
        <v/>
      </c>
      <c r="AG100" s="285"/>
      <c r="AH100" s="284" t="str">
        <f>IF($BE100="","",IF(ISNUMBER(MATCH($BE100,AP$5:AP$29999,0)),MAX(AH$4:AH99)+1,0))</f>
        <v/>
      </c>
      <c r="AI100" s="284" t="str">
        <f>IF($BE100="","",IF(ISNUMBER(MATCH($BE100,AQ$5:AQ$29999,0)),MAX(AI$4:AI99)+1,0))</f>
        <v/>
      </c>
      <c r="AJ100" s="284" t="str">
        <f>IF($BE100="","",IF(ISNUMBER(MATCH($BE100,AR$5:AR$29999,0)),MAX(AJ$4:AJ99)+1,0))</f>
        <v/>
      </c>
      <c r="AK100" s="284" t="str">
        <f>IF($BE100="","",IF(ISNUMBER(MATCH($BE100,AS$5:AS$29999,0)),MAX(AK$4:AK99)+1,0))</f>
        <v/>
      </c>
      <c r="AL100" s="284" t="str">
        <f>IF($BE100="","",IF(ISNUMBER(MATCH($BE100,AT$5:AT$29999,0)),MAX(AL$4:AL99)+1,0))</f>
        <v/>
      </c>
      <c r="AM100" s="284" t="str">
        <f>IF($BE100="","",IF(ISNUMBER(MATCH($BE100,AU$5:AU$29999,0)),MAX(AM$4:AM99)+1,0))</f>
        <v/>
      </c>
      <c r="AN100" s="284" t="str">
        <f>IF($BE100="","",IF(ISNUMBER(MATCH($BE100,AV$5:AV$29999,0)),MAX(AN$4:AN99)+1,0))</f>
        <v/>
      </c>
      <c r="AO100" s="291"/>
      <c r="AP100" s="299"/>
      <c r="AQ100" s="299"/>
      <c r="AR100" s="299"/>
      <c r="AS100" s="299"/>
      <c r="AT100" s="301"/>
      <c r="AU100" s="301"/>
      <c r="AV100" s="301" t="s">
        <v>821</v>
      </c>
      <c r="AW100" s="323"/>
      <c r="AX100" s="302" t="s">
        <v>821</v>
      </c>
      <c r="AY100" s="324"/>
      <c r="AZ100" s="324"/>
      <c r="BA100" s="321"/>
      <c r="BB100" s="320"/>
      <c r="BC100" s="9"/>
      <c r="BD100" s="9"/>
      <c r="BE100" s="302"/>
      <c r="BF100" s="9"/>
      <c r="BG100" s="303" t="str">
        <f t="shared" si="86"/>
        <v/>
      </c>
      <c r="BH100" s="303" t="str">
        <f t="shared" si="87"/>
        <v/>
      </c>
      <c r="BI100" s="303" t="str">
        <f t="shared" si="88"/>
        <v/>
      </c>
      <c r="BJ100" s="303" t="str">
        <f t="shared" si="89"/>
        <v/>
      </c>
      <c r="BK100" s="303" t="str">
        <f t="shared" si="90"/>
        <v/>
      </c>
      <c r="BL100" s="303" t="str">
        <f t="shared" si="91"/>
        <v/>
      </c>
      <c r="BM100" s="303" t="str">
        <f t="shared" ref="BM100:BM134" si="92">IF(ISNUMBER(MATCH($BE100,AF$5:AF$501,0)),INDEX(AF$5:AF$501,MATCH($BE100,AF$5:AF$501,0),1),"")</f>
        <v/>
      </c>
      <c r="BN100" s="82"/>
      <c r="BO100" s="82"/>
      <c r="BP100" s="82"/>
      <c r="BQ100" s="82"/>
      <c r="BR100" s="82"/>
      <c r="BS100" s="82"/>
      <c r="BT100" s="82"/>
      <c r="BU100" s="82"/>
      <c r="BV100" s="82"/>
      <c r="BW100" s="82"/>
      <c r="BX100" s="82"/>
      <c r="BY100" s="82"/>
      <c r="BZ100" s="82"/>
    </row>
    <row r="101" spans="1:78" ht="12" customHeight="1" x14ac:dyDescent="0.25">
      <c r="A101" s="58"/>
      <c r="B101" s="230" t="str">
        <f t="shared" ref="B101:B127" si="93">IF(ISNUMBER(MATCH(O101,$N$5:$N$1000,0)),MATCH(O101,$N$5:$N$1000,0),"")</f>
        <v/>
      </c>
      <c r="C101" s="276" t="str">
        <f>IF(ISNUMBER(B101),MAX(C$4:C100)+1,"")</f>
        <v/>
      </c>
      <c r="D101" s="276" t="str">
        <f>IF(IF(ISNUMBER(B101),"",MAX(D$4:D100)+1)&lt;=D$3,IF(ISNUMBER(B101),"",MAX(D$4:D100)+1),"")</f>
        <v/>
      </c>
      <c r="E101" s="277" t="str">
        <f t="shared" ref="E101:E127" si="94">IF(M101&lt;=D$3,MATCH(M101,D$5:D$1000,0),"")</f>
        <v/>
      </c>
      <c r="F101" s="230" t="str">
        <f t="shared" ref="F101:F127" si="95">IF(ISNUMBER(E101),INDEX($N$5:$N$1000,E101,1),"")</f>
        <v/>
      </c>
      <c r="G101" s="233" t="str">
        <f t="shared" ref="G101:G127" si="96">IF(ISNUMBER(C101),N101,IF(ISTEXT(N101),INDEX($F$5:$F$1000,MATCH(M101,$E$5:$E$1000,0),1),""))</f>
        <v/>
      </c>
      <c r="H101" s="276" t="str">
        <f>IF(O101="","",IF(ISNUMBER(MATCH(O101,$G$5:$G$1000,0)),"",IF(D101=1,C$3,0)+MAX(H$4:H100)+1))</f>
        <v/>
      </c>
      <c r="I101" s="276" t="str">
        <f>IF(O101="","",IF(ISNUMBER(MATCH(O101,$G$5:$G$1000,0)),"",IF(D101=1,B$4,0)+MAX(I$4:I100)+1))</f>
        <v/>
      </c>
      <c r="J101" s="233" t="str">
        <f t="shared" ref="J101:J127" si="97">IF(ISNUMBER(MATCH(M101,$I$5:$I$1000,0)),INDEX($O$5:$O$1000,MATCH(M101,$I$5:$I$1000,0),1),"")</f>
        <v/>
      </c>
      <c r="K101" s="233"/>
      <c r="L101" s="58"/>
      <c r="M101" s="282">
        <f t="shared" si="68"/>
        <v>97</v>
      </c>
      <c r="N101" s="319"/>
      <c r="O101" s="319"/>
      <c r="P101" s="322" t="str">
        <f t="shared" ref="P101:P127" si="98">IF(M101&lt;=$B$4,IF(ISTEXT(G101),G101,""),IF(ISTEXT(J101),J101,""))</f>
        <v/>
      </c>
      <c r="Q101" s="291" t="s">
        <v>821</v>
      </c>
      <c r="R101" s="284" t="str">
        <f t="shared" ref="R101:R132" si="99">IF(ROW()-ROW(R$4)&lt;=AH$3,ROW()-ROW(R$4),"")</f>
        <v/>
      </c>
      <c r="S101" s="284" t="str">
        <f t="shared" ref="S101:S132" si="100">IF(ROW()-ROW(S$4)&lt;=AI$3,ROW()-ROW(S$4),"")</f>
        <v/>
      </c>
      <c r="T101" s="284" t="str">
        <f t="shared" ref="T101:T132" si="101">IF(ROW()-ROW(T$4)&lt;=AJ$3,ROW()-ROW(T$4),"")</f>
        <v/>
      </c>
      <c r="U101" s="284" t="str">
        <f t="shared" ref="U101:U132" si="102">IF(ROW()-ROW(U$4)&lt;=AK$3,ROW()-ROW(U$4),"")</f>
        <v/>
      </c>
      <c r="V101" s="284" t="str">
        <f t="shared" ref="V101:V132" si="103">IF(ROW()-ROW(V$4)&lt;=AL$3,ROW()-ROW(V$4),"")</f>
        <v/>
      </c>
      <c r="W101" s="284" t="str">
        <f t="shared" ref="W101:W132" si="104">IF(ROW()-ROW(W$4)&lt;=AM$3,ROW()-ROW(W$4),"")</f>
        <v/>
      </c>
      <c r="X101" s="284" t="str">
        <f t="shared" ref="X101:X132" si="105">IF(ROW()-ROW(X$4)&lt;=AN$3,ROW()-ROW(X$4),"")</f>
        <v/>
      </c>
      <c r="Y101" s="284"/>
      <c r="Z101" s="285" t="str">
        <f t="shared" ref="Z101:Z132" si="106">IF(ISNUMBER(R101),INDEX($BE$5:$BE$2999,MATCH(R101,AH$5:AH$2999,0),1),"")</f>
        <v/>
      </c>
      <c r="AA101" s="285" t="str">
        <f t="shared" ref="AA101:AA132" si="107">IF(ISNUMBER(S101),INDEX($BE$5:$BE$2999,MATCH(S101,AI$5:AI$2999,0),1),"")</f>
        <v/>
      </c>
      <c r="AB101" s="285" t="str">
        <f t="shared" ref="AB101:AB132" si="108">IF(ISNUMBER(T101),INDEX($BE$5:$BE$2999,MATCH(T101,AJ$5:AJ$2999,0),1),"")</f>
        <v/>
      </c>
      <c r="AC101" s="285" t="str">
        <f t="shared" ref="AC101:AC132" si="109">IF(ISNUMBER(U101),INDEX($BE$5:$BE$2999,MATCH(U101,AK$5:AK$2999,0),1),"")</f>
        <v/>
      </c>
      <c r="AD101" s="285" t="str">
        <f t="shared" ref="AD101:AD132" si="110">IF(ISNUMBER(V101),INDEX($BE$5:$BE$2999,MATCH(V101,AL$5:AL$2999,0),1),"")</f>
        <v/>
      </c>
      <c r="AE101" s="285" t="str">
        <f t="shared" ref="AE101:AE132" si="111">IF(ISNUMBER(W101),INDEX($BE$5:$BE$2999,MATCH(W101,AM$5:AM$2999,0),1),"")</f>
        <v/>
      </c>
      <c r="AF101" s="285" t="str">
        <f t="shared" ref="AF101:AF132" si="112">IF(ISNUMBER(X101),INDEX($BE$5:$BE$2999,MATCH(X101,AN$5:AN$2999,0),1),"")</f>
        <v/>
      </c>
      <c r="AG101" s="285"/>
      <c r="AH101" s="284" t="str">
        <f>IF($BE101="","",IF(ISNUMBER(MATCH($BE101,AP$5:AP$29999,0)),MAX(AH$4:AH100)+1,0))</f>
        <v/>
      </c>
      <c r="AI101" s="284" t="str">
        <f>IF($BE101="","",IF(ISNUMBER(MATCH($BE101,AQ$5:AQ$29999,0)),MAX(AI$4:AI100)+1,0))</f>
        <v/>
      </c>
      <c r="AJ101" s="284" t="str">
        <f>IF($BE101="","",IF(ISNUMBER(MATCH($BE101,AR$5:AR$29999,0)),MAX(AJ$4:AJ100)+1,0))</f>
        <v/>
      </c>
      <c r="AK101" s="284" t="str">
        <f>IF($BE101="","",IF(ISNUMBER(MATCH($BE101,AS$5:AS$29999,0)),MAX(AK$4:AK100)+1,0))</f>
        <v/>
      </c>
      <c r="AL101" s="284" t="str">
        <f>IF($BE101="","",IF(ISNUMBER(MATCH($BE101,AT$5:AT$29999,0)),MAX(AL$4:AL100)+1,0))</f>
        <v/>
      </c>
      <c r="AM101" s="284" t="str">
        <f>IF($BE101="","",IF(ISNUMBER(MATCH($BE101,AU$5:AU$29999,0)),MAX(AM$4:AM100)+1,0))</f>
        <v/>
      </c>
      <c r="AN101" s="284" t="str">
        <f>IF($BE101="","",IF(ISNUMBER(MATCH($BE101,AV$5:AV$29999,0)),MAX(AN$4:AN100)+1,0))</f>
        <v/>
      </c>
      <c r="AO101" s="291"/>
      <c r="AP101" s="299"/>
      <c r="AQ101" s="299"/>
      <c r="AR101" s="299"/>
      <c r="AS101" s="299"/>
      <c r="AT101" s="301"/>
      <c r="AU101" s="301"/>
      <c r="AV101" s="301" t="s">
        <v>821</v>
      </c>
      <c r="AW101" s="323"/>
      <c r="AX101" s="302" t="s">
        <v>821</v>
      </c>
      <c r="AY101" s="324"/>
      <c r="AZ101" s="324"/>
      <c r="BA101" s="321"/>
      <c r="BB101" s="320"/>
      <c r="BC101" s="9"/>
      <c r="BD101" s="9"/>
      <c r="BE101" s="302"/>
      <c r="BF101" s="9"/>
      <c r="BG101" s="303" t="str">
        <f t="shared" si="86"/>
        <v/>
      </c>
      <c r="BH101" s="303" t="str">
        <f t="shared" si="87"/>
        <v/>
      </c>
      <c r="BI101" s="303" t="str">
        <f t="shared" si="88"/>
        <v/>
      </c>
      <c r="BJ101" s="303" t="str">
        <f t="shared" si="89"/>
        <v/>
      </c>
      <c r="BK101" s="303" t="str">
        <f t="shared" si="90"/>
        <v/>
      </c>
      <c r="BL101" s="303" t="str">
        <f t="shared" si="91"/>
        <v/>
      </c>
      <c r="BM101" s="303" t="str">
        <f t="shared" si="92"/>
        <v/>
      </c>
      <c r="BN101" s="82"/>
      <c r="BO101" s="82"/>
      <c r="BP101" s="82"/>
      <c r="BQ101" s="82"/>
      <c r="BR101" s="82"/>
      <c r="BS101" s="82"/>
      <c r="BT101" s="82"/>
      <c r="BU101" s="82"/>
      <c r="BV101" s="82"/>
      <c r="BW101" s="82"/>
      <c r="BX101" s="82"/>
      <c r="BY101" s="82"/>
      <c r="BZ101" s="82"/>
    </row>
    <row r="102" spans="1:78" ht="12" customHeight="1" x14ac:dyDescent="0.25">
      <c r="A102" s="58"/>
      <c r="B102" s="230" t="str">
        <f t="shared" si="93"/>
        <v/>
      </c>
      <c r="C102" s="276" t="str">
        <f>IF(ISNUMBER(B102),MAX(C$4:C101)+1,"")</f>
        <v/>
      </c>
      <c r="D102" s="276" t="str">
        <f>IF(IF(ISNUMBER(B102),"",MAX(D$4:D101)+1)&lt;=D$3,IF(ISNUMBER(B102),"",MAX(D$4:D101)+1),"")</f>
        <v/>
      </c>
      <c r="E102" s="277" t="str">
        <f t="shared" si="94"/>
        <v/>
      </c>
      <c r="F102" s="230" t="str">
        <f t="shared" si="95"/>
        <v/>
      </c>
      <c r="G102" s="233" t="str">
        <f t="shared" si="96"/>
        <v/>
      </c>
      <c r="H102" s="276" t="str">
        <f>IF(O102="","",IF(ISNUMBER(MATCH(O102,$G$5:$G$1000,0)),"",IF(D102=1,C$3,0)+MAX(H$4:H101)+1))</f>
        <v/>
      </c>
      <c r="I102" s="276" t="str">
        <f>IF(O102="","",IF(ISNUMBER(MATCH(O102,$G$5:$G$1000,0)),"",IF(D102=1,B$4,0)+MAX(I$4:I101)+1))</f>
        <v/>
      </c>
      <c r="J102" s="233" t="str">
        <f t="shared" si="97"/>
        <v/>
      </c>
      <c r="K102" s="233"/>
      <c r="L102" s="58"/>
      <c r="M102" s="282">
        <f t="shared" si="68"/>
        <v>98</v>
      </c>
      <c r="N102" s="319"/>
      <c r="O102" s="319"/>
      <c r="P102" s="322" t="str">
        <f t="shared" si="98"/>
        <v/>
      </c>
      <c r="Q102" s="291" t="s">
        <v>821</v>
      </c>
      <c r="R102" s="284" t="str">
        <f t="shared" si="99"/>
        <v/>
      </c>
      <c r="S102" s="284" t="str">
        <f t="shared" si="100"/>
        <v/>
      </c>
      <c r="T102" s="284" t="str">
        <f t="shared" si="101"/>
        <v/>
      </c>
      <c r="U102" s="284" t="str">
        <f t="shared" si="102"/>
        <v/>
      </c>
      <c r="V102" s="284" t="str">
        <f t="shared" si="103"/>
        <v/>
      </c>
      <c r="W102" s="284" t="str">
        <f t="shared" si="104"/>
        <v/>
      </c>
      <c r="X102" s="284" t="str">
        <f t="shared" si="105"/>
        <v/>
      </c>
      <c r="Y102" s="284"/>
      <c r="Z102" s="285" t="str">
        <f t="shared" si="106"/>
        <v/>
      </c>
      <c r="AA102" s="285" t="str">
        <f t="shared" si="107"/>
        <v/>
      </c>
      <c r="AB102" s="285" t="str">
        <f t="shared" si="108"/>
        <v/>
      </c>
      <c r="AC102" s="285" t="str">
        <f t="shared" si="109"/>
        <v/>
      </c>
      <c r="AD102" s="285" t="str">
        <f t="shared" si="110"/>
        <v/>
      </c>
      <c r="AE102" s="285" t="str">
        <f t="shared" si="111"/>
        <v/>
      </c>
      <c r="AF102" s="285" t="str">
        <f t="shared" si="112"/>
        <v/>
      </c>
      <c r="AG102" s="285"/>
      <c r="AH102" s="284" t="str">
        <f>IF($BE102="","",IF(ISNUMBER(MATCH($BE102,AP$5:AP$29999,0)),MAX(AH$4:AH101)+1,0))</f>
        <v/>
      </c>
      <c r="AI102" s="284" t="str">
        <f>IF($BE102="","",IF(ISNUMBER(MATCH($BE102,AQ$5:AQ$29999,0)),MAX(AI$4:AI101)+1,0))</f>
        <v/>
      </c>
      <c r="AJ102" s="284" t="str">
        <f>IF($BE102="","",IF(ISNUMBER(MATCH($BE102,AR$5:AR$29999,0)),MAX(AJ$4:AJ101)+1,0))</f>
        <v/>
      </c>
      <c r="AK102" s="284" t="str">
        <f>IF($BE102="","",IF(ISNUMBER(MATCH($BE102,AS$5:AS$29999,0)),MAX(AK$4:AK101)+1,0))</f>
        <v/>
      </c>
      <c r="AL102" s="284" t="str">
        <f>IF($BE102="","",IF(ISNUMBER(MATCH($BE102,AT$5:AT$29999,0)),MAX(AL$4:AL101)+1,0))</f>
        <v/>
      </c>
      <c r="AM102" s="284" t="str">
        <f>IF($BE102="","",IF(ISNUMBER(MATCH($BE102,AU$5:AU$29999,0)),MAX(AM$4:AM101)+1,0))</f>
        <v/>
      </c>
      <c r="AN102" s="284" t="str">
        <f>IF($BE102="","",IF(ISNUMBER(MATCH($BE102,AV$5:AV$29999,0)),MAX(AN$4:AN101)+1,0))</f>
        <v/>
      </c>
      <c r="AO102" s="291"/>
      <c r="AP102" s="299"/>
      <c r="AQ102" s="299"/>
      <c r="AR102" s="299"/>
      <c r="AS102" s="299"/>
      <c r="AT102" s="301"/>
      <c r="AU102" s="301"/>
      <c r="AV102" s="301" t="s">
        <v>821</v>
      </c>
      <c r="AW102" s="323"/>
      <c r="AX102" s="302" t="s">
        <v>821</v>
      </c>
      <c r="AY102" s="324"/>
      <c r="AZ102" s="324"/>
      <c r="BA102" s="321"/>
      <c r="BB102" s="320"/>
      <c r="BC102" s="9"/>
      <c r="BD102" s="9"/>
      <c r="BE102" s="302"/>
      <c r="BF102" s="9"/>
      <c r="BG102" s="303" t="str">
        <f t="shared" si="86"/>
        <v/>
      </c>
      <c r="BH102" s="303" t="str">
        <f t="shared" si="87"/>
        <v/>
      </c>
      <c r="BI102" s="303" t="str">
        <f t="shared" si="88"/>
        <v/>
      </c>
      <c r="BJ102" s="303" t="str">
        <f t="shared" si="89"/>
        <v/>
      </c>
      <c r="BK102" s="303" t="str">
        <f t="shared" si="90"/>
        <v/>
      </c>
      <c r="BL102" s="303" t="str">
        <f t="shared" si="91"/>
        <v/>
      </c>
      <c r="BM102" s="303" t="str">
        <f t="shared" si="92"/>
        <v/>
      </c>
      <c r="BN102" s="82"/>
      <c r="BO102" s="82"/>
      <c r="BP102" s="82"/>
      <c r="BQ102" s="82"/>
      <c r="BR102" s="82"/>
      <c r="BS102" s="82"/>
      <c r="BT102" s="82"/>
      <c r="BU102" s="82"/>
      <c r="BV102" s="82"/>
      <c r="BW102" s="82"/>
      <c r="BX102" s="82"/>
      <c r="BY102" s="82"/>
      <c r="BZ102" s="82"/>
    </row>
    <row r="103" spans="1:78" ht="12" customHeight="1" x14ac:dyDescent="0.25">
      <c r="A103" s="58"/>
      <c r="B103" s="230" t="str">
        <f t="shared" si="93"/>
        <v/>
      </c>
      <c r="C103" s="276" t="str">
        <f>IF(ISNUMBER(B103),MAX(C$4:C102)+1,"")</f>
        <v/>
      </c>
      <c r="D103" s="276" t="str">
        <f>IF(IF(ISNUMBER(B103),"",MAX(D$4:D102)+1)&lt;=D$3,IF(ISNUMBER(B103),"",MAX(D$4:D102)+1),"")</f>
        <v/>
      </c>
      <c r="E103" s="277" t="str">
        <f t="shared" si="94"/>
        <v/>
      </c>
      <c r="F103" s="230" t="str">
        <f t="shared" si="95"/>
        <v/>
      </c>
      <c r="G103" s="233" t="str">
        <f t="shared" si="96"/>
        <v/>
      </c>
      <c r="H103" s="276" t="str">
        <f>IF(O103="","",IF(ISNUMBER(MATCH(O103,$G$5:$G$1000,0)),"",IF(D103=1,C$3,0)+MAX(H$4:H102)+1))</f>
        <v/>
      </c>
      <c r="I103" s="276" t="str">
        <f>IF(O103="","",IF(ISNUMBER(MATCH(O103,$G$5:$G$1000,0)),"",IF(D103=1,B$4,0)+MAX(I$4:I102)+1))</f>
        <v/>
      </c>
      <c r="J103" s="233" t="str">
        <f t="shared" si="97"/>
        <v/>
      </c>
      <c r="K103" s="233"/>
      <c r="L103" s="58"/>
      <c r="M103" s="282">
        <f t="shared" si="68"/>
        <v>99</v>
      </c>
      <c r="N103" s="319"/>
      <c r="O103" s="319"/>
      <c r="P103" s="322" t="str">
        <f t="shared" si="98"/>
        <v/>
      </c>
      <c r="Q103" s="291" t="s">
        <v>821</v>
      </c>
      <c r="R103" s="284" t="str">
        <f t="shared" si="99"/>
        <v/>
      </c>
      <c r="S103" s="284" t="str">
        <f t="shared" si="100"/>
        <v/>
      </c>
      <c r="T103" s="284" t="str">
        <f t="shared" si="101"/>
        <v/>
      </c>
      <c r="U103" s="284" t="str">
        <f t="shared" si="102"/>
        <v/>
      </c>
      <c r="V103" s="284" t="str">
        <f t="shared" si="103"/>
        <v/>
      </c>
      <c r="W103" s="284" t="str">
        <f t="shared" si="104"/>
        <v/>
      </c>
      <c r="X103" s="284" t="str">
        <f t="shared" si="105"/>
        <v/>
      </c>
      <c r="Y103" s="284"/>
      <c r="Z103" s="285" t="str">
        <f t="shared" si="106"/>
        <v/>
      </c>
      <c r="AA103" s="285" t="str">
        <f t="shared" si="107"/>
        <v/>
      </c>
      <c r="AB103" s="285" t="str">
        <f t="shared" si="108"/>
        <v/>
      </c>
      <c r="AC103" s="285" t="str">
        <f t="shared" si="109"/>
        <v/>
      </c>
      <c r="AD103" s="285" t="str">
        <f t="shared" si="110"/>
        <v/>
      </c>
      <c r="AE103" s="285" t="str">
        <f t="shared" si="111"/>
        <v/>
      </c>
      <c r="AF103" s="285" t="str">
        <f t="shared" si="112"/>
        <v/>
      </c>
      <c r="AG103" s="285"/>
      <c r="AH103" s="284" t="str">
        <f>IF($BE103="","",IF(ISNUMBER(MATCH($BE103,AP$5:AP$29999,0)),MAX(AH$4:AH102)+1,0))</f>
        <v/>
      </c>
      <c r="AI103" s="284" t="str">
        <f>IF($BE103="","",IF(ISNUMBER(MATCH($BE103,AQ$5:AQ$29999,0)),MAX(AI$4:AI102)+1,0))</f>
        <v/>
      </c>
      <c r="AJ103" s="284" t="str">
        <f>IF($BE103="","",IF(ISNUMBER(MATCH($BE103,AR$5:AR$29999,0)),MAX(AJ$4:AJ102)+1,0))</f>
        <v/>
      </c>
      <c r="AK103" s="284" t="str">
        <f>IF($BE103="","",IF(ISNUMBER(MATCH($BE103,AS$5:AS$29999,0)),MAX(AK$4:AK102)+1,0))</f>
        <v/>
      </c>
      <c r="AL103" s="284" t="str">
        <f>IF($BE103="","",IF(ISNUMBER(MATCH($BE103,AT$5:AT$29999,0)),MAX(AL$4:AL102)+1,0))</f>
        <v/>
      </c>
      <c r="AM103" s="284" t="str">
        <f>IF($BE103="","",IF(ISNUMBER(MATCH($BE103,AU$5:AU$29999,0)),MAX(AM$4:AM102)+1,0))</f>
        <v/>
      </c>
      <c r="AN103" s="284" t="str">
        <f>IF($BE103="","",IF(ISNUMBER(MATCH($BE103,AV$5:AV$29999,0)),MAX(AN$4:AN102)+1,0))</f>
        <v/>
      </c>
      <c r="AO103" s="291"/>
      <c r="AP103" s="299"/>
      <c r="AQ103" s="299"/>
      <c r="AR103" s="299"/>
      <c r="AS103" s="299"/>
      <c r="AT103" s="301"/>
      <c r="AU103" s="301"/>
      <c r="AV103" s="301" t="s">
        <v>821</v>
      </c>
      <c r="AW103" s="323"/>
      <c r="AX103" s="302" t="s">
        <v>821</v>
      </c>
      <c r="AY103" s="324"/>
      <c r="AZ103" s="324"/>
      <c r="BA103" s="321"/>
      <c r="BB103" s="320"/>
      <c r="BC103" s="9"/>
      <c r="BD103" s="9"/>
      <c r="BE103" s="302"/>
      <c r="BF103" s="9"/>
      <c r="BG103" s="303" t="str">
        <f t="shared" si="86"/>
        <v/>
      </c>
      <c r="BH103" s="303" t="str">
        <f t="shared" si="87"/>
        <v/>
      </c>
      <c r="BI103" s="303" t="str">
        <f t="shared" si="88"/>
        <v/>
      </c>
      <c r="BJ103" s="303" t="str">
        <f t="shared" si="89"/>
        <v/>
      </c>
      <c r="BK103" s="303" t="str">
        <f t="shared" si="90"/>
        <v/>
      </c>
      <c r="BL103" s="303" t="str">
        <f t="shared" si="91"/>
        <v/>
      </c>
      <c r="BM103" s="303" t="str">
        <f t="shared" si="92"/>
        <v/>
      </c>
      <c r="BN103" s="82"/>
      <c r="BO103" s="82"/>
      <c r="BP103" s="82"/>
      <c r="BQ103" s="82"/>
      <c r="BR103" s="82"/>
      <c r="BS103" s="82"/>
      <c r="BT103" s="82"/>
      <c r="BU103" s="82"/>
      <c r="BV103" s="82"/>
      <c r="BW103" s="82"/>
      <c r="BX103" s="82"/>
      <c r="BY103" s="82"/>
      <c r="BZ103" s="82"/>
    </row>
    <row r="104" spans="1:78" ht="12" customHeight="1" x14ac:dyDescent="0.25">
      <c r="A104" s="58"/>
      <c r="B104" s="230" t="str">
        <f t="shared" si="93"/>
        <v/>
      </c>
      <c r="C104" s="276" t="str">
        <f>IF(ISNUMBER(B104),MAX(C$4:C103)+1,"")</f>
        <v/>
      </c>
      <c r="D104" s="276" t="str">
        <f>IF(IF(ISNUMBER(B104),"",MAX(D$4:D103)+1)&lt;=D$3,IF(ISNUMBER(B104),"",MAX(D$4:D103)+1),"")</f>
        <v/>
      </c>
      <c r="E104" s="277" t="str">
        <f t="shared" si="94"/>
        <v/>
      </c>
      <c r="F104" s="230" t="str">
        <f t="shared" si="95"/>
        <v/>
      </c>
      <c r="G104" s="233" t="str">
        <f t="shared" si="96"/>
        <v/>
      </c>
      <c r="H104" s="276" t="str">
        <f>IF(O104="","",IF(ISNUMBER(MATCH(O104,$G$5:$G$1000,0)),"",IF(D104=1,C$3,0)+MAX(H$4:H103)+1))</f>
        <v/>
      </c>
      <c r="I104" s="276" t="str">
        <f>IF(O104="","",IF(ISNUMBER(MATCH(O104,$G$5:$G$1000,0)),"",IF(D104=1,B$4,0)+MAX(I$4:I103)+1))</f>
        <v/>
      </c>
      <c r="J104" s="233" t="str">
        <f t="shared" si="97"/>
        <v/>
      </c>
      <c r="K104" s="233"/>
      <c r="L104" s="58"/>
      <c r="M104" s="282">
        <f t="shared" si="68"/>
        <v>100</v>
      </c>
      <c r="N104" s="319"/>
      <c r="O104" s="319"/>
      <c r="P104" s="322" t="str">
        <f t="shared" si="98"/>
        <v/>
      </c>
      <c r="Q104" s="291" t="s">
        <v>821</v>
      </c>
      <c r="R104" s="284" t="str">
        <f t="shared" si="99"/>
        <v/>
      </c>
      <c r="S104" s="284" t="str">
        <f t="shared" si="100"/>
        <v/>
      </c>
      <c r="T104" s="284" t="str">
        <f t="shared" si="101"/>
        <v/>
      </c>
      <c r="U104" s="284" t="str">
        <f t="shared" si="102"/>
        <v/>
      </c>
      <c r="V104" s="284" t="str">
        <f t="shared" si="103"/>
        <v/>
      </c>
      <c r="W104" s="284" t="str">
        <f t="shared" si="104"/>
        <v/>
      </c>
      <c r="X104" s="284" t="str">
        <f t="shared" si="105"/>
        <v/>
      </c>
      <c r="Y104" s="284"/>
      <c r="Z104" s="285" t="str">
        <f t="shared" si="106"/>
        <v/>
      </c>
      <c r="AA104" s="285" t="str">
        <f t="shared" si="107"/>
        <v/>
      </c>
      <c r="AB104" s="285" t="str">
        <f t="shared" si="108"/>
        <v/>
      </c>
      <c r="AC104" s="285" t="str">
        <f t="shared" si="109"/>
        <v/>
      </c>
      <c r="AD104" s="285" t="str">
        <f t="shared" si="110"/>
        <v/>
      </c>
      <c r="AE104" s="285" t="str">
        <f t="shared" si="111"/>
        <v/>
      </c>
      <c r="AF104" s="285" t="str">
        <f t="shared" si="112"/>
        <v/>
      </c>
      <c r="AG104" s="285"/>
      <c r="AH104" s="284" t="str">
        <f>IF($BE104="","",IF(ISNUMBER(MATCH($BE104,AP$5:AP$29999,0)),MAX(AH$4:AH103)+1,0))</f>
        <v/>
      </c>
      <c r="AI104" s="284" t="str">
        <f>IF($BE104="","",IF(ISNUMBER(MATCH($BE104,AQ$5:AQ$29999,0)),MAX(AI$4:AI103)+1,0))</f>
        <v/>
      </c>
      <c r="AJ104" s="284" t="str">
        <f>IF($BE104="","",IF(ISNUMBER(MATCH($BE104,AR$5:AR$29999,0)),MAX(AJ$4:AJ103)+1,0))</f>
        <v/>
      </c>
      <c r="AK104" s="284" t="str">
        <f>IF($BE104="","",IF(ISNUMBER(MATCH($BE104,AS$5:AS$29999,0)),MAX(AK$4:AK103)+1,0))</f>
        <v/>
      </c>
      <c r="AL104" s="284" t="str">
        <f>IF($BE104="","",IF(ISNUMBER(MATCH($BE104,AT$5:AT$29999,0)),MAX(AL$4:AL103)+1,0))</f>
        <v/>
      </c>
      <c r="AM104" s="284" t="str">
        <f>IF($BE104="","",IF(ISNUMBER(MATCH($BE104,AU$5:AU$29999,0)),MAX(AM$4:AM103)+1,0))</f>
        <v/>
      </c>
      <c r="AN104" s="284" t="str">
        <f>IF($BE104="","",IF(ISNUMBER(MATCH($BE104,AV$5:AV$29999,0)),MAX(AN$4:AN103)+1,0))</f>
        <v/>
      </c>
      <c r="AO104" s="291"/>
      <c r="AP104" s="299"/>
      <c r="AQ104" s="299"/>
      <c r="AR104" s="299"/>
      <c r="AS104" s="299"/>
      <c r="AT104" s="301"/>
      <c r="AU104" s="301"/>
      <c r="AV104" s="301" t="s">
        <v>821</v>
      </c>
      <c r="AW104" s="323"/>
      <c r="AX104" s="302" t="s">
        <v>821</v>
      </c>
      <c r="AY104" s="324"/>
      <c r="AZ104" s="324"/>
      <c r="BA104" s="321"/>
      <c r="BB104" s="320"/>
      <c r="BC104" s="9"/>
      <c r="BD104" s="9"/>
      <c r="BE104" s="302"/>
      <c r="BF104" s="9"/>
      <c r="BG104" s="303" t="str">
        <f t="shared" si="86"/>
        <v/>
      </c>
      <c r="BH104" s="303" t="str">
        <f t="shared" si="87"/>
        <v/>
      </c>
      <c r="BI104" s="303" t="str">
        <f t="shared" si="88"/>
        <v/>
      </c>
      <c r="BJ104" s="303" t="str">
        <f t="shared" si="89"/>
        <v/>
      </c>
      <c r="BK104" s="303" t="str">
        <f t="shared" si="90"/>
        <v/>
      </c>
      <c r="BL104" s="303" t="str">
        <f t="shared" si="91"/>
        <v/>
      </c>
      <c r="BM104" s="303" t="str">
        <f t="shared" si="92"/>
        <v/>
      </c>
      <c r="BN104" s="82"/>
      <c r="BO104" s="82"/>
      <c r="BP104" s="82"/>
      <c r="BQ104" s="82"/>
      <c r="BR104" s="82"/>
      <c r="BS104" s="82"/>
      <c r="BT104" s="82"/>
      <c r="BU104" s="82"/>
      <c r="BV104" s="82"/>
      <c r="BW104" s="82"/>
      <c r="BX104" s="82"/>
      <c r="BY104" s="82"/>
      <c r="BZ104" s="82"/>
    </row>
    <row r="105" spans="1:78" ht="12" customHeight="1" x14ac:dyDescent="0.25">
      <c r="A105" s="58"/>
      <c r="B105" s="230" t="str">
        <f t="shared" si="93"/>
        <v/>
      </c>
      <c r="C105" s="276" t="str">
        <f>IF(ISNUMBER(B105),MAX(C$4:C104)+1,"")</f>
        <v/>
      </c>
      <c r="D105" s="276" t="str">
        <f>IF(IF(ISNUMBER(B105),"",MAX(D$4:D104)+1)&lt;=D$3,IF(ISNUMBER(B105),"",MAX(D$4:D104)+1),"")</f>
        <v/>
      </c>
      <c r="E105" s="277" t="str">
        <f t="shared" si="94"/>
        <v/>
      </c>
      <c r="F105" s="230" t="str">
        <f t="shared" si="95"/>
        <v/>
      </c>
      <c r="G105" s="233" t="str">
        <f t="shared" si="96"/>
        <v/>
      </c>
      <c r="H105" s="276" t="str">
        <f>IF(O105="","",IF(ISNUMBER(MATCH(O105,$G$5:$G$1000,0)),"",IF(D105=1,C$3,0)+MAX(H$4:H104)+1))</f>
        <v/>
      </c>
      <c r="I105" s="276" t="str">
        <f>IF(O105="","",IF(ISNUMBER(MATCH(O105,$G$5:$G$1000,0)),"",IF(D105=1,B$4,0)+MAX(I$4:I104)+1))</f>
        <v/>
      </c>
      <c r="J105" s="233" t="str">
        <f t="shared" si="97"/>
        <v/>
      </c>
      <c r="K105" s="233"/>
      <c r="L105" s="58"/>
      <c r="M105" s="282">
        <f t="shared" si="68"/>
        <v>101</v>
      </c>
      <c r="N105" s="319"/>
      <c r="O105" s="319"/>
      <c r="P105" s="322" t="str">
        <f t="shared" si="98"/>
        <v/>
      </c>
      <c r="Q105" s="291" t="s">
        <v>821</v>
      </c>
      <c r="R105" s="284" t="str">
        <f t="shared" si="99"/>
        <v/>
      </c>
      <c r="S105" s="284" t="str">
        <f t="shared" si="100"/>
        <v/>
      </c>
      <c r="T105" s="284" t="str">
        <f t="shared" si="101"/>
        <v/>
      </c>
      <c r="U105" s="284" t="str">
        <f t="shared" si="102"/>
        <v/>
      </c>
      <c r="V105" s="284" t="str">
        <f t="shared" si="103"/>
        <v/>
      </c>
      <c r="W105" s="284" t="str">
        <f t="shared" si="104"/>
        <v/>
      </c>
      <c r="X105" s="284" t="str">
        <f t="shared" si="105"/>
        <v/>
      </c>
      <c r="Y105" s="284"/>
      <c r="Z105" s="285" t="str">
        <f t="shared" si="106"/>
        <v/>
      </c>
      <c r="AA105" s="285" t="str">
        <f t="shared" si="107"/>
        <v/>
      </c>
      <c r="AB105" s="285" t="str">
        <f t="shared" si="108"/>
        <v/>
      </c>
      <c r="AC105" s="285" t="str">
        <f t="shared" si="109"/>
        <v/>
      </c>
      <c r="AD105" s="285" t="str">
        <f t="shared" si="110"/>
        <v/>
      </c>
      <c r="AE105" s="285" t="str">
        <f t="shared" si="111"/>
        <v/>
      </c>
      <c r="AF105" s="285" t="str">
        <f t="shared" si="112"/>
        <v/>
      </c>
      <c r="AG105" s="285"/>
      <c r="AH105" s="284" t="str">
        <f>IF($BE105="","",IF(ISNUMBER(MATCH($BE105,AP$5:AP$29999,0)),MAX(AH$4:AH104)+1,0))</f>
        <v/>
      </c>
      <c r="AI105" s="284" t="str">
        <f>IF($BE105="","",IF(ISNUMBER(MATCH($BE105,AQ$5:AQ$29999,0)),MAX(AI$4:AI104)+1,0))</f>
        <v/>
      </c>
      <c r="AJ105" s="284" t="str">
        <f>IF($BE105="","",IF(ISNUMBER(MATCH($BE105,AR$5:AR$29999,0)),MAX(AJ$4:AJ104)+1,0))</f>
        <v/>
      </c>
      <c r="AK105" s="284" t="str">
        <f>IF($BE105="","",IF(ISNUMBER(MATCH($BE105,AS$5:AS$29999,0)),MAX(AK$4:AK104)+1,0))</f>
        <v/>
      </c>
      <c r="AL105" s="284" t="str">
        <f>IF($BE105="","",IF(ISNUMBER(MATCH($BE105,AT$5:AT$29999,0)),MAX(AL$4:AL104)+1,0))</f>
        <v/>
      </c>
      <c r="AM105" s="284" t="str">
        <f>IF($BE105="","",IF(ISNUMBER(MATCH($BE105,AU$5:AU$29999,0)),MAX(AM$4:AM104)+1,0))</f>
        <v/>
      </c>
      <c r="AN105" s="284" t="str">
        <f>IF($BE105="","",IF(ISNUMBER(MATCH($BE105,AV$5:AV$29999,0)),MAX(AN$4:AN104)+1,0))</f>
        <v/>
      </c>
      <c r="AO105" s="291"/>
      <c r="AP105" s="299"/>
      <c r="AQ105" s="299"/>
      <c r="AR105" s="299"/>
      <c r="AS105" s="299"/>
      <c r="AT105" s="301"/>
      <c r="AU105" s="301"/>
      <c r="AV105" s="301" t="s">
        <v>821</v>
      </c>
      <c r="AW105" s="323"/>
      <c r="AX105" s="302" t="s">
        <v>821</v>
      </c>
      <c r="AY105" s="324"/>
      <c r="AZ105" s="324"/>
      <c r="BA105" s="321"/>
      <c r="BB105" s="320"/>
      <c r="BC105" s="9"/>
      <c r="BD105" s="9"/>
      <c r="BE105" s="302"/>
      <c r="BF105" s="9"/>
      <c r="BG105" s="303" t="str">
        <f t="shared" si="86"/>
        <v/>
      </c>
      <c r="BH105" s="303" t="str">
        <f t="shared" si="87"/>
        <v/>
      </c>
      <c r="BI105" s="303" t="str">
        <f t="shared" si="88"/>
        <v/>
      </c>
      <c r="BJ105" s="303" t="str">
        <f t="shared" si="89"/>
        <v/>
      </c>
      <c r="BK105" s="303" t="str">
        <f t="shared" si="90"/>
        <v/>
      </c>
      <c r="BL105" s="303" t="str">
        <f t="shared" si="91"/>
        <v/>
      </c>
      <c r="BM105" s="303" t="str">
        <f t="shared" si="92"/>
        <v/>
      </c>
      <c r="BN105" s="82"/>
      <c r="BO105" s="82"/>
      <c r="BP105" s="82"/>
      <c r="BQ105" s="82"/>
      <c r="BR105" s="82"/>
      <c r="BS105" s="82"/>
      <c r="BT105" s="82"/>
      <c r="BU105" s="82"/>
      <c r="BV105" s="82"/>
      <c r="BW105" s="82"/>
      <c r="BX105" s="82"/>
      <c r="BY105" s="82"/>
      <c r="BZ105" s="82"/>
    </row>
    <row r="106" spans="1:78" ht="12" customHeight="1" x14ac:dyDescent="0.25">
      <c r="A106" s="58"/>
      <c r="B106" s="230" t="str">
        <f t="shared" si="93"/>
        <v/>
      </c>
      <c r="C106" s="276" t="str">
        <f>IF(ISNUMBER(B106),MAX(C$4:C105)+1,"")</f>
        <v/>
      </c>
      <c r="D106" s="276" t="str">
        <f>IF(IF(ISNUMBER(B106),"",MAX(D$4:D105)+1)&lt;=D$3,IF(ISNUMBER(B106),"",MAX(D$4:D105)+1),"")</f>
        <v/>
      </c>
      <c r="E106" s="277" t="str">
        <f t="shared" si="94"/>
        <v/>
      </c>
      <c r="F106" s="230" t="str">
        <f t="shared" si="95"/>
        <v/>
      </c>
      <c r="G106" s="233" t="str">
        <f t="shared" si="96"/>
        <v/>
      </c>
      <c r="H106" s="276" t="str">
        <f>IF(O106="","",IF(ISNUMBER(MATCH(O106,$G$5:$G$1000,0)),"",IF(D106=1,C$3,0)+MAX(H$4:H105)+1))</f>
        <v/>
      </c>
      <c r="I106" s="276" t="str">
        <f>IF(O106="","",IF(ISNUMBER(MATCH(O106,$G$5:$G$1000,0)),"",IF(D106=1,B$4,0)+MAX(I$4:I105)+1))</f>
        <v/>
      </c>
      <c r="J106" s="233" t="str">
        <f t="shared" si="97"/>
        <v/>
      </c>
      <c r="K106" s="233"/>
      <c r="L106" s="58"/>
      <c r="M106" s="282">
        <f t="shared" si="68"/>
        <v>102</v>
      </c>
      <c r="N106" s="319"/>
      <c r="O106" s="319"/>
      <c r="P106" s="322" t="str">
        <f t="shared" si="98"/>
        <v/>
      </c>
      <c r="Q106" s="291" t="s">
        <v>821</v>
      </c>
      <c r="R106" s="284" t="str">
        <f t="shared" si="99"/>
        <v/>
      </c>
      <c r="S106" s="284" t="str">
        <f t="shared" si="100"/>
        <v/>
      </c>
      <c r="T106" s="284" t="str">
        <f t="shared" si="101"/>
        <v/>
      </c>
      <c r="U106" s="284" t="str">
        <f t="shared" si="102"/>
        <v/>
      </c>
      <c r="V106" s="284" t="str">
        <f t="shared" si="103"/>
        <v/>
      </c>
      <c r="W106" s="284" t="str">
        <f t="shared" si="104"/>
        <v/>
      </c>
      <c r="X106" s="284" t="str">
        <f t="shared" si="105"/>
        <v/>
      </c>
      <c r="Y106" s="284"/>
      <c r="Z106" s="285" t="str">
        <f t="shared" si="106"/>
        <v/>
      </c>
      <c r="AA106" s="285" t="str">
        <f t="shared" si="107"/>
        <v/>
      </c>
      <c r="AB106" s="285" t="str">
        <f t="shared" si="108"/>
        <v/>
      </c>
      <c r="AC106" s="285" t="str">
        <f t="shared" si="109"/>
        <v/>
      </c>
      <c r="AD106" s="285" t="str">
        <f t="shared" si="110"/>
        <v/>
      </c>
      <c r="AE106" s="285" t="str">
        <f t="shared" si="111"/>
        <v/>
      </c>
      <c r="AF106" s="285" t="str">
        <f t="shared" si="112"/>
        <v/>
      </c>
      <c r="AG106" s="285"/>
      <c r="AH106" s="284" t="str">
        <f>IF($BE106="","",IF(ISNUMBER(MATCH($BE106,AP$5:AP$29999,0)),MAX(AH$4:AH105)+1,0))</f>
        <v/>
      </c>
      <c r="AI106" s="284" t="str">
        <f>IF($BE106="","",IF(ISNUMBER(MATCH($BE106,AQ$5:AQ$29999,0)),MAX(AI$4:AI105)+1,0))</f>
        <v/>
      </c>
      <c r="AJ106" s="284" t="str">
        <f>IF($BE106="","",IF(ISNUMBER(MATCH($BE106,AR$5:AR$29999,0)),MAX(AJ$4:AJ105)+1,0))</f>
        <v/>
      </c>
      <c r="AK106" s="284" t="str">
        <f>IF($BE106="","",IF(ISNUMBER(MATCH($BE106,AS$5:AS$29999,0)),MAX(AK$4:AK105)+1,0))</f>
        <v/>
      </c>
      <c r="AL106" s="284" t="str">
        <f>IF($BE106="","",IF(ISNUMBER(MATCH($BE106,AT$5:AT$29999,0)),MAX(AL$4:AL105)+1,0))</f>
        <v/>
      </c>
      <c r="AM106" s="284" t="str">
        <f>IF($BE106="","",IF(ISNUMBER(MATCH($BE106,AU$5:AU$29999,0)),MAX(AM$4:AM105)+1,0))</f>
        <v/>
      </c>
      <c r="AN106" s="284" t="str">
        <f>IF($BE106="","",IF(ISNUMBER(MATCH($BE106,AV$5:AV$29999,0)),MAX(AN$4:AN105)+1,0))</f>
        <v/>
      </c>
      <c r="AO106" s="291"/>
      <c r="AP106" s="299"/>
      <c r="AQ106" s="299"/>
      <c r="AR106" s="299"/>
      <c r="AS106" s="299"/>
      <c r="AT106" s="301"/>
      <c r="AU106" s="301"/>
      <c r="AV106" s="301" t="s">
        <v>821</v>
      </c>
      <c r="AW106" s="323"/>
      <c r="AX106" s="302" t="s">
        <v>821</v>
      </c>
      <c r="AY106" s="324"/>
      <c r="AZ106" s="324"/>
      <c r="BA106" s="321"/>
      <c r="BB106" s="320"/>
      <c r="BC106" s="9"/>
      <c r="BD106" s="9"/>
      <c r="BE106" s="302"/>
      <c r="BF106" s="9"/>
      <c r="BG106" s="303" t="str">
        <f t="shared" si="86"/>
        <v/>
      </c>
      <c r="BH106" s="303" t="str">
        <f t="shared" si="87"/>
        <v/>
      </c>
      <c r="BI106" s="303" t="str">
        <f t="shared" si="88"/>
        <v/>
      </c>
      <c r="BJ106" s="303" t="str">
        <f t="shared" si="89"/>
        <v/>
      </c>
      <c r="BK106" s="303" t="str">
        <f t="shared" si="90"/>
        <v/>
      </c>
      <c r="BL106" s="303" t="str">
        <f t="shared" si="91"/>
        <v/>
      </c>
      <c r="BM106" s="303" t="str">
        <f t="shared" si="92"/>
        <v/>
      </c>
      <c r="BN106" s="82"/>
      <c r="BO106" s="82"/>
      <c r="BP106" s="82"/>
      <c r="BQ106" s="82"/>
      <c r="BR106" s="82"/>
      <c r="BS106" s="82"/>
      <c r="BT106" s="82"/>
      <c r="BU106" s="82"/>
      <c r="BV106" s="82"/>
      <c r="BW106" s="82"/>
      <c r="BX106" s="82"/>
      <c r="BY106" s="82"/>
      <c r="BZ106" s="82"/>
    </row>
    <row r="107" spans="1:78" ht="12" customHeight="1" x14ac:dyDescent="0.25">
      <c r="A107" s="58"/>
      <c r="B107" s="230" t="str">
        <f t="shared" si="93"/>
        <v/>
      </c>
      <c r="C107" s="276" t="str">
        <f>IF(ISNUMBER(B107),MAX(C$4:C106)+1,"")</f>
        <v/>
      </c>
      <c r="D107" s="276" t="str">
        <f>IF(IF(ISNUMBER(B107),"",MAX(D$4:D106)+1)&lt;=D$3,IF(ISNUMBER(B107),"",MAX(D$4:D106)+1),"")</f>
        <v/>
      </c>
      <c r="E107" s="277" t="str">
        <f t="shared" si="94"/>
        <v/>
      </c>
      <c r="F107" s="230" t="str">
        <f t="shared" si="95"/>
        <v/>
      </c>
      <c r="G107" s="233" t="str">
        <f t="shared" si="96"/>
        <v/>
      </c>
      <c r="H107" s="276" t="str">
        <f>IF(O107="","",IF(ISNUMBER(MATCH(O107,$G$5:$G$1000,0)),"",IF(D107=1,C$3,0)+MAX(H$4:H106)+1))</f>
        <v/>
      </c>
      <c r="I107" s="276" t="str">
        <f>IF(O107="","",IF(ISNUMBER(MATCH(O107,$G$5:$G$1000,0)),"",IF(D107=1,B$4,0)+MAX(I$4:I106)+1))</f>
        <v/>
      </c>
      <c r="J107" s="233" t="str">
        <f t="shared" si="97"/>
        <v/>
      </c>
      <c r="K107" s="233"/>
      <c r="L107" s="58"/>
      <c r="M107" s="282">
        <f t="shared" si="68"/>
        <v>103</v>
      </c>
      <c r="N107" s="319"/>
      <c r="O107" s="319"/>
      <c r="P107" s="322" t="str">
        <f t="shared" si="98"/>
        <v/>
      </c>
      <c r="Q107" s="291" t="s">
        <v>821</v>
      </c>
      <c r="R107" s="284" t="str">
        <f t="shared" si="99"/>
        <v/>
      </c>
      <c r="S107" s="284" t="str">
        <f t="shared" si="100"/>
        <v/>
      </c>
      <c r="T107" s="284" t="str">
        <f t="shared" si="101"/>
        <v/>
      </c>
      <c r="U107" s="284" t="str">
        <f t="shared" si="102"/>
        <v/>
      </c>
      <c r="V107" s="284" t="str">
        <f t="shared" si="103"/>
        <v/>
      </c>
      <c r="W107" s="284" t="str">
        <f t="shared" si="104"/>
        <v/>
      </c>
      <c r="X107" s="284" t="str">
        <f t="shared" si="105"/>
        <v/>
      </c>
      <c r="Y107" s="284"/>
      <c r="Z107" s="285" t="str">
        <f t="shared" si="106"/>
        <v/>
      </c>
      <c r="AA107" s="285" t="str">
        <f t="shared" si="107"/>
        <v/>
      </c>
      <c r="AB107" s="285" t="str">
        <f t="shared" si="108"/>
        <v/>
      </c>
      <c r="AC107" s="285" t="str">
        <f t="shared" si="109"/>
        <v/>
      </c>
      <c r="AD107" s="285" t="str">
        <f t="shared" si="110"/>
        <v/>
      </c>
      <c r="AE107" s="285" t="str">
        <f t="shared" si="111"/>
        <v/>
      </c>
      <c r="AF107" s="285" t="str">
        <f t="shared" si="112"/>
        <v/>
      </c>
      <c r="AG107" s="285"/>
      <c r="AH107" s="284" t="str">
        <f>IF($BE107="","",IF(ISNUMBER(MATCH($BE107,AP$5:AP$29999,0)),MAX(AH$4:AH106)+1,0))</f>
        <v/>
      </c>
      <c r="AI107" s="284" t="str">
        <f>IF($BE107="","",IF(ISNUMBER(MATCH($BE107,AQ$5:AQ$29999,0)),MAX(AI$4:AI106)+1,0))</f>
        <v/>
      </c>
      <c r="AJ107" s="284" t="str">
        <f>IF($BE107="","",IF(ISNUMBER(MATCH($BE107,AR$5:AR$29999,0)),MAX(AJ$4:AJ106)+1,0))</f>
        <v/>
      </c>
      <c r="AK107" s="284" t="str">
        <f>IF($BE107="","",IF(ISNUMBER(MATCH($BE107,AS$5:AS$29999,0)),MAX(AK$4:AK106)+1,0))</f>
        <v/>
      </c>
      <c r="AL107" s="284" t="str">
        <f>IF($BE107="","",IF(ISNUMBER(MATCH($BE107,AT$5:AT$29999,0)),MAX(AL$4:AL106)+1,0))</f>
        <v/>
      </c>
      <c r="AM107" s="284" t="str">
        <f>IF($BE107="","",IF(ISNUMBER(MATCH($BE107,AU$5:AU$29999,0)),MAX(AM$4:AM106)+1,0))</f>
        <v/>
      </c>
      <c r="AN107" s="284" t="str">
        <f>IF($BE107="","",IF(ISNUMBER(MATCH($BE107,AV$5:AV$29999,0)),MAX(AN$4:AN106)+1,0))</f>
        <v/>
      </c>
      <c r="AO107" s="291"/>
      <c r="AP107" s="299"/>
      <c r="AQ107" s="299"/>
      <c r="AR107" s="299"/>
      <c r="AS107" s="299"/>
      <c r="AT107" s="301"/>
      <c r="AU107" s="301"/>
      <c r="AV107" s="301" t="s">
        <v>821</v>
      </c>
      <c r="AW107" s="323"/>
      <c r="AX107" s="302" t="s">
        <v>821</v>
      </c>
      <c r="AY107" s="324"/>
      <c r="AZ107" s="324"/>
      <c r="BA107" s="321"/>
      <c r="BB107" s="320"/>
      <c r="BC107" s="9"/>
      <c r="BD107" s="9"/>
      <c r="BE107" s="302"/>
      <c r="BF107" s="9"/>
      <c r="BG107" s="303" t="str">
        <f t="shared" si="86"/>
        <v/>
      </c>
      <c r="BH107" s="303" t="str">
        <f t="shared" si="87"/>
        <v/>
      </c>
      <c r="BI107" s="303" t="str">
        <f t="shared" si="88"/>
        <v/>
      </c>
      <c r="BJ107" s="303" t="str">
        <f t="shared" si="89"/>
        <v/>
      </c>
      <c r="BK107" s="303" t="str">
        <f t="shared" si="90"/>
        <v/>
      </c>
      <c r="BL107" s="303" t="str">
        <f t="shared" si="91"/>
        <v/>
      </c>
      <c r="BM107" s="303" t="str">
        <f t="shared" si="92"/>
        <v/>
      </c>
      <c r="BN107" s="82"/>
      <c r="BO107" s="82"/>
      <c r="BP107" s="82"/>
      <c r="BQ107" s="82"/>
      <c r="BR107" s="82"/>
      <c r="BS107" s="82"/>
      <c r="BT107" s="82"/>
      <c r="BU107" s="82"/>
      <c r="BV107" s="82"/>
      <c r="BW107" s="82"/>
      <c r="BX107" s="82"/>
      <c r="BY107" s="82"/>
      <c r="BZ107" s="82"/>
    </row>
    <row r="108" spans="1:78" ht="12" customHeight="1" x14ac:dyDescent="0.25">
      <c r="A108" s="58"/>
      <c r="B108" s="230" t="str">
        <f t="shared" si="93"/>
        <v/>
      </c>
      <c r="C108" s="276" t="str">
        <f>IF(ISNUMBER(B108),MAX(C$4:C107)+1,"")</f>
        <v/>
      </c>
      <c r="D108" s="276" t="str">
        <f>IF(IF(ISNUMBER(B108),"",MAX(D$4:D107)+1)&lt;=D$3,IF(ISNUMBER(B108),"",MAX(D$4:D107)+1),"")</f>
        <v/>
      </c>
      <c r="E108" s="277" t="str">
        <f t="shared" si="94"/>
        <v/>
      </c>
      <c r="F108" s="230" t="str">
        <f t="shared" si="95"/>
        <v/>
      </c>
      <c r="G108" s="233" t="str">
        <f t="shared" si="96"/>
        <v/>
      </c>
      <c r="H108" s="276" t="str">
        <f>IF(O108="","",IF(ISNUMBER(MATCH(O108,$G$5:$G$1000,0)),"",IF(D108=1,C$3,0)+MAX(H$4:H107)+1))</f>
        <v/>
      </c>
      <c r="I108" s="276" t="str">
        <f>IF(O108="","",IF(ISNUMBER(MATCH(O108,$G$5:$G$1000,0)),"",IF(D108=1,B$4,0)+MAX(I$4:I107)+1))</f>
        <v/>
      </c>
      <c r="J108" s="233" t="str">
        <f t="shared" si="97"/>
        <v/>
      </c>
      <c r="K108" s="233"/>
      <c r="L108" s="58"/>
      <c r="M108" s="282">
        <f t="shared" si="68"/>
        <v>104</v>
      </c>
      <c r="N108" s="319"/>
      <c r="O108" s="319"/>
      <c r="P108" s="322" t="str">
        <f t="shared" si="98"/>
        <v/>
      </c>
      <c r="Q108" s="291" t="s">
        <v>821</v>
      </c>
      <c r="R108" s="284" t="str">
        <f t="shared" si="99"/>
        <v/>
      </c>
      <c r="S108" s="284" t="str">
        <f t="shared" si="100"/>
        <v/>
      </c>
      <c r="T108" s="284" t="str">
        <f t="shared" si="101"/>
        <v/>
      </c>
      <c r="U108" s="284" t="str">
        <f t="shared" si="102"/>
        <v/>
      </c>
      <c r="V108" s="284" t="str">
        <f t="shared" si="103"/>
        <v/>
      </c>
      <c r="W108" s="284" t="str">
        <f t="shared" si="104"/>
        <v/>
      </c>
      <c r="X108" s="284" t="str">
        <f t="shared" si="105"/>
        <v/>
      </c>
      <c r="Y108" s="284"/>
      <c r="Z108" s="285" t="str">
        <f t="shared" si="106"/>
        <v/>
      </c>
      <c r="AA108" s="285" t="str">
        <f t="shared" si="107"/>
        <v/>
      </c>
      <c r="AB108" s="285" t="str">
        <f t="shared" si="108"/>
        <v/>
      </c>
      <c r="AC108" s="285" t="str">
        <f t="shared" si="109"/>
        <v/>
      </c>
      <c r="AD108" s="285" t="str">
        <f t="shared" si="110"/>
        <v/>
      </c>
      <c r="AE108" s="285" t="str">
        <f t="shared" si="111"/>
        <v/>
      </c>
      <c r="AF108" s="285" t="str">
        <f t="shared" si="112"/>
        <v/>
      </c>
      <c r="AG108" s="285"/>
      <c r="AH108" s="284" t="str">
        <f>IF($BE108="","",IF(ISNUMBER(MATCH($BE108,AP$5:AP$29999,0)),MAX(AH$4:AH107)+1,0))</f>
        <v/>
      </c>
      <c r="AI108" s="284" t="str">
        <f>IF($BE108="","",IF(ISNUMBER(MATCH($BE108,AQ$5:AQ$29999,0)),MAX(AI$4:AI107)+1,0))</f>
        <v/>
      </c>
      <c r="AJ108" s="284" t="str">
        <f>IF($BE108="","",IF(ISNUMBER(MATCH($BE108,AR$5:AR$29999,0)),MAX(AJ$4:AJ107)+1,0))</f>
        <v/>
      </c>
      <c r="AK108" s="284" t="str">
        <f>IF($BE108="","",IF(ISNUMBER(MATCH($BE108,AS$5:AS$29999,0)),MAX(AK$4:AK107)+1,0))</f>
        <v/>
      </c>
      <c r="AL108" s="284" t="str">
        <f>IF($BE108="","",IF(ISNUMBER(MATCH($BE108,AT$5:AT$29999,0)),MAX(AL$4:AL107)+1,0))</f>
        <v/>
      </c>
      <c r="AM108" s="284" t="str">
        <f>IF($BE108="","",IF(ISNUMBER(MATCH($BE108,AU$5:AU$29999,0)),MAX(AM$4:AM107)+1,0))</f>
        <v/>
      </c>
      <c r="AN108" s="284" t="str">
        <f>IF($BE108="","",IF(ISNUMBER(MATCH($BE108,AV$5:AV$29999,0)),MAX(AN$4:AN107)+1,0))</f>
        <v/>
      </c>
      <c r="AO108" s="291"/>
      <c r="AP108" s="299"/>
      <c r="AQ108" s="299"/>
      <c r="AR108" s="299"/>
      <c r="AS108" s="299"/>
      <c r="AT108" s="301"/>
      <c r="AU108" s="301"/>
      <c r="AV108" s="301" t="s">
        <v>821</v>
      </c>
      <c r="AW108" s="323"/>
      <c r="AX108" s="302" t="s">
        <v>821</v>
      </c>
      <c r="AY108" s="324"/>
      <c r="AZ108" s="324"/>
      <c r="BA108" s="321"/>
      <c r="BB108" s="320"/>
      <c r="BC108" s="9"/>
      <c r="BD108" s="9"/>
      <c r="BE108" s="302"/>
      <c r="BF108" s="9"/>
      <c r="BG108" s="303" t="str">
        <f t="shared" si="86"/>
        <v/>
      </c>
      <c r="BH108" s="303" t="str">
        <f t="shared" si="87"/>
        <v/>
      </c>
      <c r="BI108" s="303" t="str">
        <f t="shared" si="88"/>
        <v/>
      </c>
      <c r="BJ108" s="303" t="str">
        <f t="shared" si="89"/>
        <v/>
      </c>
      <c r="BK108" s="303" t="str">
        <f t="shared" si="90"/>
        <v/>
      </c>
      <c r="BL108" s="303" t="str">
        <f t="shared" si="91"/>
        <v/>
      </c>
      <c r="BM108" s="303" t="str">
        <f t="shared" si="92"/>
        <v/>
      </c>
      <c r="BN108" s="82"/>
      <c r="BO108" s="82"/>
      <c r="BP108" s="82"/>
      <c r="BQ108" s="82"/>
      <c r="BR108" s="82"/>
      <c r="BS108" s="82"/>
      <c r="BT108" s="82"/>
      <c r="BU108" s="82"/>
      <c r="BV108" s="82"/>
      <c r="BW108" s="82"/>
      <c r="BX108" s="82"/>
      <c r="BY108" s="82"/>
      <c r="BZ108" s="82"/>
    </row>
    <row r="109" spans="1:78" ht="12" customHeight="1" x14ac:dyDescent="0.25">
      <c r="A109" s="58"/>
      <c r="B109" s="230" t="str">
        <f t="shared" si="93"/>
        <v/>
      </c>
      <c r="C109" s="276" t="str">
        <f>IF(ISNUMBER(B109),MAX(C$4:C108)+1,"")</f>
        <v/>
      </c>
      <c r="D109" s="276" t="str">
        <f>IF(IF(ISNUMBER(B109),"",MAX(D$4:D108)+1)&lt;=D$3,IF(ISNUMBER(B109),"",MAX(D$4:D108)+1),"")</f>
        <v/>
      </c>
      <c r="E109" s="277" t="str">
        <f t="shared" si="94"/>
        <v/>
      </c>
      <c r="F109" s="230" t="str">
        <f t="shared" si="95"/>
        <v/>
      </c>
      <c r="G109" s="233" t="str">
        <f t="shared" si="96"/>
        <v/>
      </c>
      <c r="H109" s="276" t="str">
        <f>IF(O109="","",IF(ISNUMBER(MATCH(O109,$G$5:$G$1000,0)),"",IF(D109=1,C$3,0)+MAX(H$4:H108)+1))</f>
        <v/>
      </c>
      <c r="I109" s="276" t="str">
        <f>IF(O109="","",IF(ISNUMBER(MATCH(O109,$G$5:$G$1000,0)),"",IF(D109=1,B$4,0)+MAX(I$4:I108)+1))</f>
        <v/>
      </c>
      <c r="J109" s="233" t="str">
        <f t="shared" si="97"/>
        <v/>
      </c>
      <c r="K109" s="233"/>
      <c r="L109" s="58"/>
      <c r="M109" s="282">
        <f t="shared" si="68"/>
        <v>105</v>
      </c>
      <c r="N109" s="319"/>
      <c r="O109" s="319"/>
      <c r="P109" s="322" t="str">
        <f t="shared" si="98"/>
        <v/>
      </c>
      <c r="Q109" s="291" t="s">
        <v>821</v>
      </c>
      <c r="R109" s="284" t="str">
        <f t="shared" si="99"/>
        <v/>
      </c>
      <c r="S109" s="284" t="str">
        <f t="shared" si="100"/>
        <v/>
      </c>
      <c r="T109" s="284" t="str">
        <f t="shared" si="101"/>
        <v/>
      </c>
      <c r="U109" s="284" t="str">
        <f t="shared" si="102"/>
        <v/>
      </c>
      <c r="V109" s="284" t="str">
        <f t="shared" si="103"/>
        <v/>
      </c>
      <c r="W109" s="284" t="str">
        <f t="shared" si="104"/>
        <v/>
      </c>
      <c r="X109" s="284" t="str">
        <f t="shared" si="105"/>
        <v/>
      </c>
      <c r="Y109" s="284"/>
      <c r="Z109" s="285" t="str">
        <f t="shared" si="106"/>
        <v/>
      </c>
      <c r="AA109" s="285" t="str">
        <f t="shared" si="107"/>
        <v/>
      </c>
      <c r="AB109" s="285" t="str">
        <f t="shared" si="108"/>
        <v/>
      </c>
      <c r="AC109" s="285" t="str">
        <f t="shared" si="109"/>
        <v/>
      </c>
      <c r="AD109" s="285" t="str">
        <f t="shared" si="110"/>
        <v/>
      </c>
      <c r="AE109" s="285" t="str">
        <f t="shared" si="111"/>
        <v/>
      </c>
      <c r="AF109" s="285" t="str">
        <f t="shared" si="112"/>
        <v/>
      </c>
      <c r="AG109" s="285"/>
      <c r="AH109" s="284" t="str">
        <f>IF($BE109="","",IF(ISNUMBER(MATCH($BE109,AP$5:AP$29999,0)),MAX(AH$4:AH108)+1,0))</f>
        <v/>
      </c>
      <c r="AI109" s="284" t="str">
        <f>IF($BE109="","",IF(ISNUMBER(MATCH($BE109,AQ$5:AQ$29999,0)),MAX(AI$4:AI108)+1,0))</f>
        <v/>
      </c>
      <c r="AJ109" s="284" t="str">
        <f>IF($BE109="","",IF(ISNUMBER(MATCH($BE109,AR$5:AR$29999,0)),MAX(AJ$4:AJ108)+1,0))</f>
        <v/>
      </c>
      <c r="AK109" s="284" t="str">
        <f>IF($BE109="","",IF(ISNUMBER(MATCH($BE109,AS$5:AS$29999,0)),MAX(AK$4:AK108)+1,0))</f>
        <v/>
      </c>
      <c r="AL109" s="284" t="str">
        <f>IF($BE109="","",IF(ISNUMBER(MATCH($BE109,AT$5:AT$29999,0)),MAX(AL$4:AL108)+1,0))</f>
        <v/>
      </c>
      <c r="AM109" s="284" t="str">
        <f>IF($BE109="","",IF(ISNUMBER(MATCH($BE109,AU$5:AU$29999,0)),MAX(AM$4:AM108)+1,0))</f>
        <v/>
      </c>
      <c r="AN109" s="284" t="str">
        <f>IF($BE109="","",IF(ISNUMBER(MATCH($BE109,AV$5:AV$29999,0)),MAX(AN$4:AN108)+1,0))</f>
        <v/>
      </c>
      <c r="AO109" s="291"/>
      <c r="AP109" s="299"/>
      <c r="AQ109" s="299"/>
      <c r="AR109" s="299"/>
      <c r="AS109" s="299"/>
      <c r="AT109" s="301"/>
      <c r="AU109" s="301"/>
      <c r="AV109" s="301" t="s">
        <v>821</v>
      </c>
      <c r="AW109" s="323"/>
      <c r="AX109" s="302" t="s">
        <v>821</v>
      </c>
      <c r="AY109" s="324"/>
      <c r="AZ109" s="324"/>
      <c r="BA109" s="321"/>
      <c r="BB109" s="320"/>
      <c r="BC109" s="9"/>
      <c r="BD109" s="9"/>
      <c r="BE109" s="302"/>
      <c r="BF109" s="9"/>
      <c r="BG109" s="303" t="str">
        <f t="shared" si="86"/>
        <v/>
      </c>
      <c r="BH109" s="303" t="str">
        <f t="shared" si="87"/>
        <v/>
      </c>
      <c r="BI109" s="303" t="str">
        <f t="shared" si="88"/>
        <v/>
      </c>
      <c r="BJ109" s="303" t="str">
        <f t="shared" si="89"/>
        <v/>
      </c>
      <c r="BK109" s="303" t="str">
        <f t="shared" si="90"/>
        <v/>
      </c>
      <c r="BL109" s="303" t="str">
        <f t="shared" si="91"/>
        <v/>
      </c>
      <c r="BM109" s="303" t="str">
        <f t="shared" si="92"/>
        <v/>
      </c>
      <c r="BN109" s="82"/>
      <c r="BO109" s="82"/>
      <c r="BP109" s="82"/>
      <c r="BQ109" s="82"/>
      <c r="BR109" s="82"/>
      <c r="BS109" s="82"/>
      <c r="BT109" s="82"/>
      <c r="BU109" s="82"/>
      <c r="BV109" s="82"/>
      <c r="BW109" s="82"/>
      <c r="BX109" s="82"/>
      <c r="BY109" s="82"/>
      <c r="BZ109" s="82"/>
    </row>
    <row r="110" spans="1:78" ht="12" customHeight="1" x14ac:dyDescent="0.25">
      <c r="A110" s="58"/>
      <c r="B110" s="230" t="str">
        <f t="shared" si="93"/>
        <v/>
      </c>
      <c r="C110" s="276" t="str">
        <f>IF(ISNUMBER(B110),MAX(C$4:C109)+1,"")</f>
        <v/>
      </c>
      <c r="D110" s="276" t="str">
        <f>IF(IF(ISNUMBER(B110),"",MAX(D$4:D109)+1)&lt;=D$3,IF(ISNUMBER(B110),"",MAX(D$4:D109)+1),"")</f>
        <v/>
      </c>
      <c r="E110" s="277" t="str">
        <f t="shared" si="94"/>
        <v/>
      </c>
      <c r="F110" s="230" t="str">
        <f t="shared" si="95"/>
        <v/>
      </c>
      <c r="G110" s="233" t="str">
        <f t="shared" si="96"/>
        <v/>
      </c>
      <c r="H110" s="276" t="str">
        <f>IF(O110="","",IF(ISNUMBER(MATCH(O110,$G$5:$G$1000,0)),"",IF(D110=1,C$3,0)+MAX(H$4:H109)+1))</f>
        <v/>
      </c>
      <c r="I110" s="276" t="str">
        <f>IF(O110="","",IF(ISNUMBER(MATCH(O110,$G$5:$G$1000,0)),"",IF(D110=1,B$4,0)+MAX(I$4:I109)+1))</f>
        <v/>
      </c>
      <c r="J110" s="233" t="str">
        <f t="shared" si="97"/>
        <v/>
      </c>
      <c r="K110" s="233"/>
      <c r="L110" s="58"/>
      <c r="M110" s="282">
        <f t="shared" si="68"/>
        <v>106</v>
      </c>
      <c r="N110" s="319"/>
      <c r="O110" s="319"/>
      <c r="P110" s="322" t="str">
        <f t="shared" si="98"/>
        <v/>
      </c>
      <c r="Q110" s="291" t="s">
        <v>821</v>
      </c>
      <c r="R110" s="284" t="str">
        <f t="shared" si="99"/>
        <v/>
      </c>
      <c r="S110" s="284" t="str">
        <f t="shared" si="100"/>
        <v/>
      </c>
      <c r="T110" s="284" t="str">
        <f t="shared" si="101"/>
        <v/>
      </c>
      <c r="U110" s="284" t="str">
        <f t="shared" si="102"/>
        <v/>
      </c>
      <c r="V110" s="284" t="str">
        <f t="shared" si="103"/>
        <v/>
      </c>
      <c r="W110" s="284" t="str">
        <f t="shared" si="104"/>
        <v/>
      </c>
      <c r="X110" s="284" t="str">
        <f t="shared" si="105"/>
        <v/>
      </c>
      <c r="Y110" s="284"/>
      <c r="Z110" s="285" t="str">
        <f t="shared" si="106"/>
        <v/>
      </c>
      <c r="AA110" s="285" t="str">
        <f t="shared" si="107"/>
        <v/>
      </c>
      <c r="AB110" s="285" t="str">
        <f t="shared" si="108"/>
        <v/>
      </c>
      <c r="AC110" s="285" t="str">
        <f t="shared" si="109"/>
        <v/>
      </c>
      <c r="AD110" s="285" t="str">
        <f t="shared" si="110"/>
        <v/>
      </c>
      <c r="AE110" s="285" t="str">
        <f t="shared" si="111"/>
        <v/>
      </c>
      <c r="AF110" s="285" t="str">
        <f t="shared" si="112"/>
        <v/>
      </c>
      <c r="AG110" s="285"/>
      <c r="AH110" s="284" t="str">
        <f>IF($BE110="","",IF(ISNUMBER(MATCH($BE110,AP$5:AP$29999,0)),MAX(AH$4:AH109)+1,0))</f>
        <v/>
      </c>
      <c r="AI110" s="284" t="str">
        <f>IF($BE110="","",IF(ISNUMBER(MATCH($BE110,AQ$5:AQ$29999,0)),MAX(AI$4:AI109)+1,0))</f>
        <v/>
      </c>
      <c r="AJ110" s="284" t="str">
        <f>IF($BE110="","",IF(ISNUMBER(MATCH($BE110,AR$5:AR$29999,0)),MAX(AJ$4:AJ109)+1,0))</f>
        <v/>
      </c>
      <c r="AK110" s="284" t="str">
        <f>IF($BE110="","",IF(ISNUMBER(MATCH($BE110,AS$5:AS$29999,0)),MAX(AK$4:AK109)+1,0))</f>
        <v/>
      </c>
      <c r="AL110" s="284" t="str">
        <f>IF($BE110="","",IF(ISNUMBER(MATCH($BE110,AT$5:AT$29999,0)),MAX(AL$4:AL109)+1,0))</f>
        <v/>
      </c>
      <c r="AM110" s="284" t="str">
        <f>IF($BE110="","",IF(ISNUMBER(MATCH($BE110,AU$5:AU$29999,0)),MAX(AM$4:AM109)+1,0))</f>
        <v/>
      </c>
      <c r="AN110" s="284" t="str">
        <f>IF($BE110="","",IF(ISNUMBER(MATCH($BE110,AV$5:AV$29999,0)),MAX(AN$4:AN109)+1,0))</f>
        <v/>
      </c>
      <c r="AO110" s="291"/>
      <c r="AP110" s="299"/>
      <c r="AQ110" s="299"/>
      <c r="AR110" s="299"/>
      <c r="AS110" s="299"/>
      <c r="AT110" s="301"/>
      <c r="AU110" s="301"/>
      <c r="AV110" s="301" t="s">
        <v>821</v>
      </c>
      <c r="AW110" s="323"/>
      <c r="AX110" s="302" t="s">
        <v>821</v>
      </c>
      <c r="AY110" s="324"/>
      <c r="AZ110" s="324"/>
      <c r="BA110" s="321"/>
      <c r="BB110" s="320"/>
      <c r="BC110" s="9"/>
      <c r="BD110" s="9"/>
      <c r="BE110" s="302"/>
      <c r="BF110" s="9"/>
      <c r="BG110" s="303" t="str">
        <f t="shared" si="86"/>
        <v/>
      </c>
      <c r="BH110" s="303" t="str">
        <f t="shared" si="87"/>
        <v/>
      </c>
      <c r="BI110" s="303" t="str">
        <f t="shared" si="88"/>
        <v/>
      </c>
      <c r="BJ110" s="303" t="str">
        <f t="shared" si="89"/>
        <v/>
      </c>
      <c r="BK110" s="303" t="str">
        <f t="shared" si="90"/>
        <v/>
      </c>
      <c r="BL110" s="303" t="str">
        <f t="shared" si="91"/>
        <v/>
      </c>
      <c r="BM110" s="303" t="str">
        <f t="shared" si="92"/>
        <v/>
      </c>
      <c r="BN110" s="82"/>
      <c r="BO110" s="82"/>
      <c r="BP110" s="82"/>
      <c r="BQ110" s="82"/>
      <c r="BR110" s="82"/>
      <c r="BS110" s="82"/>
      <c r="BT110" s="82"/>
      <c r="BU110" s="82"/>
      <c r="BV110" s="82"/>
      <c r="BW110" s="82"/>
      <c r="BX110" s="82"/>
      <c r="BY110" s="82"/>
      <c r="BZ110" s="82"/>
    </row>
    <row r="111" spans="1:78" ht="12" customHeight="1" x14ac:dyDescent="0.25">
      <c r="A111" s="58"/>
      <c r="B111" s="230" t="str">
        <f t="shared" si="93"/>
        <v/>
      </c>
      <c r="C111" s="276" t="str">
        <f>IF(ISNUMBER(B111),MAX(C$4:C110)+1,"")</f>
        <v/>
      </c>
      <c r="D111" s="276" t="str">
        <f>IF(IF(ISNUMBER(B111),"",MAX(D$4:D110)+1)&lt;=D$3,IF(ISNUMBER(B111),"",MAX(D$4:D110)+1),"")</f>
        <v/>
      </c>
      <c r="E111" s="277" t="str">
        <f t="shared" si="94"/>
        <v/>
      </c>
      <c r="F111" s="230" t="str">
        <f t="shared" si="95"/>
        <v/>
      </c>
      <c r="G111" s="233" t="str">
        <f t="shared" si="96"/>
        <v/>
      </c>
      <c r="H111" s="276" t="str">
        <f>IF(O111="","",IF(ISNUMBER(MATCH(O111,$G$5:$G$1000,0)),"",IF(D111=1,C$3,0)+MAX(H$4:H110)+1))</f>
        <v/>
      </c>
      <c r="I111" s="276" t="str">
        <f>IF(O111="","",IF(ISNUMBER(MATCH(O111,$G$5:$G$1000,0)),"",IF(D111=1,B$4,0)+MAX(I$4:I110)+1))</f>
        <v/>
      </c>
      <c r="J111" s="233" t="str">
        <f t="shared" si="97"/>
        <v/>
      </c>
      <c r="K111" s="233"/>
      <c r="L111" s="58"/>
      <c r="M111" s="282">
        <f t="shared" si="68"/>
        <v>107</v>
      </c>
      <c r="N111" s="319"/>
      <c r="O111" s="319"/>
      <c r="P111" s="322" t="str">
        <f t="shared" si="98"/>
        <v/>
      </c>
      <c r="Q111" s="291" t="s">
        <v>821</v>
      </c>
      <c r="R111" s="284" t="str">
        <f t="shared" si="99"/>
        <v/>
      </c>
      <c r="S111" s="284" t="str">
        <f t="shared" si="100"/>
        <v/>
      </c>
      <c r="T111" s="284" t="str">
        <f t="shared" si="101"/>
        <v/>
      </c>
      <c r="U111" s="284" t="str">
        <f t="shared" si="102"/>
        <v/>
      </c>
      <c r="V111" s="284" t="str">
        <f t="shared" si="103"/>
        <v/>
      </c>
      <c r="W111" s="284" t="str">
        <f t="shared" si="104"/>
        <v/>
      </c>
      <c r="X111" s="284" t="str">
        <f t="shared" si="105"/>
        <v/>
      </c>
      <c r="Y111" s="284"/>
      <c r="Z111" s="285" t="str">
        <f t="shared" si="106"/>
        <v/>
      </c>
      <c r="AA111" s="285" t="str">
        <f t="shared" si="107"/>
        <v/>
      </c>
      <c r="AB111" s="285" t="str">
        <f t="shared" si="108"/>
        <v/>
      </c>
      <c r="AC111" s="285" t="str">
        <f t="shared" si="109"/>
        <v/>
      </c>
      <c r="AD111" s="285" t="str">
        <f t="shared" si="110"/>
        <v/>
      </c>
      <c r="AE111" s="285" t="str">
        <f t="shared" si="111"/>
        <v/>
      </c>
      <c r="AF111" s="285" t="str">
        <f t="shared" si="112"/>
        <v/>
      </c>
      <c r="AG111" s="285"/>
      <c r="AH111" s="284" t="str">
        <f>IF($BE111="","",IF(ISNUMBER(MATCH($BE111,AP$5:AP$29999,0)),MAX(AH$4:AH110)+1,0))</f>
        <v/>
      </c>
      <c r="AI111" s="284" t="str">
        <f>IF($BE111="","",IF(ISNUMBER(MATCH($BE111,AQ$5:AQ$29999,0)),MAX(AI$4:AI110)+1,0))</f>
        <v/>
      </c>
      <c r="AJ111" s="284" t="str">
        <f>IF($BE111="","",IF(ISNUMBER(MATCH($BE111,AR$5:AR$29999,0)),MAX(AJ$4:AJ110)+1,0))</f>
        <v/>
      </c>
      <c r="AK111" s="284" t="str">
        <f>IF($BE111="","",IF(ISNUMBER(MATCH($BE111,AS$5:AS$29999,0)),MAX(AK$4:AK110)+1,0))</f>
        <v/>
      </c>
      <c r="AL111" s="284" t="str">
        <f>IF($BE111="","",IF(ISNUMBER(MATCH($BE111,AT$5:AT$29999,0)),MAX(AL$4:AL110)+1,0))</f>
        <v/>
      </c>
      <c r="AM111" s="284" t="str">
        <f>IF($BE111="","",IF(ISNUMBER(MATCH($BE111,AU$5:AU$29999,0)),MAX(AM$4:AM110)+1,0))</f>
        <v/>
      </c>
      <c r="AN111" s="284" t="str">
        <f>IF($BE111="","",IF(ISNUMBER(MATCH($BE111,AV$5:AV$29999,0)),MAX(AN$4:AN110)+1,0))</f>
        <v/>
      </c>
      <c r="AO111" s="291"/>
      <c r="AP111" s="299"/>
      <c r="AQ111" s="299"/>
      <c r="AR111" s="299"/>
      <c r="AS111" s="299"/>
      <c r="AT111" s="301"/>
      <c r="AU111" s="301"/>
      <c r="AV111" s="301" t="s">
        <v>821</v>
      </c>
      <c r="AW111" s="323"/>
      <c r="AX111" s="302" t="s">
        <v>821</v>
      </c>
      <c r="AY111" s="324"/>
      <c r="AZ111" s="324"/>
      <c r="BA111" s="321"/>
      <c r="BB111" s="320"/>
      <c r="BC111" s="9"/>
      <c r="BD111" s="9"/>
      <c r="BE111" s="302"/>
      <c r="BF111" s="9"/>
      <c r="BG111" s="303" t="str">
        <f t="shared" si="86"/>
        <v/>
      </c>
      <c r="BH111" s="303" t="str">
        <f t="shared" si="87"/>
        <v/>
      </c>
      <c r="BI111" s="303" t="str">
        <f t="shared" si="88"/>
        <v/>
      </c>
      <c r="BJ111" s="303" t="str">
        <f t="shared" si="89"/>
        <v/>
      </c>
      <c r="BK111" s="303" t="str">
        <f t="shared" si="90"/>
        <v/>
      </c>
      <c r="BL111" s="303" t="str">
        <f t="shared" si="91"/>
        <v/>
      </c>
      <c r="BM111" s="303" t="str">
        <f t="shared" si="92"/>
        <v/>
      </c>
      <c r="BN111" s="82"/>
      <c r="BO111" s="82"/>
      <c r="BP111" s="82"/>
      <c r="BQ111" s="82"/>
      <c r="BR111" s="82"/>
      <c r="BS111" s="82"/>
      <c r="BT111" s="82"/>
      <c r="BU111" s="82"/>
      <c r="BV111" s="82"/>
      <c r="BW111" s="82"/>
      <c r="BX111" s="82"/>
      <c r="BY111" s="82"/>
      <c r="BZ111" s="82"/>
    </row>
    <row r="112" spans="1:78" ht="12" customHeight="1" x14ac:dyDescent="0.25">
      <c r="A112" s="58"/>
      <c r="B112" s="230" t="str">
        <f t="shared" si="93"/>
        <v/>
      </c>
      <c r="C112" s="276" t="str">
        <f>IF(ISNUMBER(B112),MAX(C$4:C111)+1,"")</f>
        <v/>
      </c>
      <c r="D112" s="276" t="str">
        <f>IF(IF(ISNUMBER(B112),"",MAX(D$4:D111)+1)&lt;=D$3,IF(ISNUMBER(B112),"",MAX(D$4:D111)+1),"")</f>
        <v/>
      </c>
      <c r="E112" s="277" t="str">
        <f t="shared" si="94"/>
        <v/>
      </c>
      <c r="F112" s="230" t="str">
        <f t="shared" si="95"/>
        <v/>
      </c>
      <c r="G112" s="233" t="str">
        <f t="shared" si="96"/>
        <v/>
      </c>
      <c r="H112" s="276" t="str">
        <f>IF(O112="","",IF(ISNUMBER(MATCH(O112,$G$5:$G$1000,0)),"",IF(D112=1,C$3,0)+MAX(H$4:H111)+1))</f>
        <v/>
      </c>
      <c r="I112" s="276" t="str">
        <f>IF(O112="","",IF(ISNUMBER(MATCH(O112,$G$5:$G$1000,0)),"",IF(D112=1,B$4,0)+MAX(I$4:I111)+1))</f>
        <v/>
      </c>
      <c r="J112" s="233" t="str">
        <f t="shared" si="97"/>
        <v/>
      </c>
      <c r="K112" s="233"/>
      <c r="L112" s="58"/>
      <c r="M112" s="282">
        <f t="shared" si="68"/>
        <v>108</v>
      </c>
      <c r="N112" s="319"/>
      <c r="O112" s="319"/>
      <c r="P112" s="322" t="str">
        <f t="shared" si="98"/>
        <v/>
      </c>
      <c r="Q112" s="291" t="s">
        <v>821</v>
      </c>
      <c r="R112" s="284" t="str">
        <f t="shared" si="99"/>
        <v/>
      </c>
      <c r="S112" s="284" t="str">
        <f t="shared" si="100"/>
        <v/>
      </c>
      <c r="T112" s="284" t="str">
        <f t="shared" si="101"/>
        <v/>
      </c>
      <c r="U112" s="284" t="str">
        <f t="shared" si="102"/>
        <v/>
      </c>
      <c r="V112" s="284" t="str">
        <f t="shared" si="103"/>
        <v/>
      </c>
      <c r="W112" s="284" t="str">
        <f t="shared" si="104"/>
        <v/>
      </c>
      <c r="X112" s="284" t="str">
        <f t="shared" si="105"/>
        <v/>
      </c>
      <c r="Y112" s="284"/>
      <c r="Z112" s="285" t="str">
        <f t="shared" si="106"/>
        <v/>
      </c>
      <c r="AA112" s="285" t="str">
        <f t="shared" si="107"/>
        <v/>
      </c>
      <c r="AB112" s="285" t="str">
        <f t="shared" si="108"/>
        <v/>
      </c>
      <c r="AC112" s="285" t="str">
        <f t="shared" si="109"/>
        <v/>
      </c>
      <c r="AD112" s="285" t="str">
        <f t="shared" si="110"/>
        <v/>
      </c>
      <c r="AE112" s="285" t="str">
        <f t="shared" si="111"/>
        <v/>
      </c>
      <c r="AF112" s="285" t="str">
        <f t="shared" si="112"/>
        <v/>
      </c>
      <c r="AG112" s="285"/>
      <c r="AH112" s="284" t="str">
        <f>IF($BE112="","",IF(ISNUMBER(MATCH($BE112,AP$5:AP$29999,0)),MAX(AH$4:AH111)+1,0))</f>
        <v/>
      </c>
      <c r="AI112" s="284" t="str">
        <f>IF($BE112="","",IF(ISNUMBER(MATCH($BE112,AQ$5:AQ$29999,0)),MAX(AI$4:AI111)+1,0))</f>
        <v/>
      </c>
      <c r="AJ112" s="284" t="str">
        <f>IF($BE112="","",IF(ISNUMBER(MATCH($BE112,AR$5:AR$29999,0)),MAX(AJ$4:AJ111)+1,0))</f>
        <v/>
      </c>
      <c r="AK112" s="284" t="str">
        <f>IF($BE112="","",IF(ISNUMBER(MATCH($BE112,AS$5:AS$29999,0)),MAX(AK$4:AK111)+1,0))</f>
        <v/>
      </c>
      <c r="AL112" s="284" t="str">
        <f>IF($BE112="","",IF(ISNUMBER(MATCH($BE112,AT$5:AT$29999,0)),MAX(AL$4:AL111)+1,0))</f>
        <v/>
      </c>
      <c r="AM112" s="284" t="str">
        <f>IF($BE112="","",IF(ISNUMBER(MATCH($BE112,AU$5:AU$29999,0)),MAX(AM$4:AM111)+1,0))</f>
        <v/>
      </c>
      <c r="AN112" s="284" t="str">
        <f>IF($BE112="","",IF(ISNUMBER(MATCH($BE112,AV$5:AV$29999,0)),MAX(AN$4:AN111)+1,0))</f>
        <v/>
      </c>
      <c r="AO112" s="291"/>
      <c r="AP112" s="299"/>
      <c r="AQ112" s="299"/>
      <c r="AR112" s="299"/>
      <c r="AS112" s="299"/>
      <c r="AT112" s="301"/>
      <c r="AU112" s="301"/>
      <c r="AV112" s="301" t="s">
        <v>821</v>
      </c>
      <c r="AW112" s="323"/>
      <c r="AX112" s="302" t="s">
        <v>821</v>
      </c>
      <c r="AY112" s="324"/>
      <c r="AZ112" s="324"/>
      <c r="BA112" s="321"/>
      <c r="BB112" s="320"/>
      <c r="BC112" s="9"/>
      <c r="BD112" s="9"/>
      <c r="BE112" s="302"/>
      <c r="BF112" s="9"/>
      <c r="BG112" s="303" t="str">
        <f t="shared" si="86"/>
        <v/>
      </c>
      <c r="BH112" s="303" t="str">
        <f t="shared" si="87"/>
        <v/>
      </c>
      <c r="BI112" s="303" t="str">
        <f t="shared" si="88"/>
        <v/>
      </c>
      <c r="BJ112" s="303" t="str">
        <f t="shared" si="89"/>
        <v/>
      </c>
      <c r="BK112" s="303" t="str">
        <f t="shared" si="90"/>
        <v/>
      </c>
      <c r="BL112" s="303" t="str">
        <f t="shared" si="91"/>
        <v/>
      </c>
      <c r="BM112" s="303" t="str">
        <f t="shared" si="92"/>
        <v/>
      </c>
      <c r="BN112" s="82"/>
      <c r="BO112" s="82"/>
      <c r="BP112" s="82"/>
      <c r="BQ112" s="82"/>
      <c r="BR112" s="82"/>
      <c r="BS112" s="82"/>
      <c r="BT112" s="82"/>
      <c r="BU112" s="82"/>
      <c r="BV112" s="82"/>
      <c r="BW112" s="82"/>
      <c r="BX112" s="82"/>
      <c r="BY112" s="82"/>
      <c r="BZ112" s="82"/>
    </row>
    <row r="113" spans="1:78" ht="12" customHeight="1" x14ac:dyDescent="0.25">
      <c r="A113" s="58"/>
      <c r="B113" s="230" t="str">
        <f t="shared" si="93"/>
        <v/>
      </c>
      <c r="C113" s="276" t="str">
        <f>IF(ISNUMBER(B113),MAX(C$4:C112)+1,"")</f>
        <v/>
      </c>
      <c r="D113" s="276" t="str">
        <f>IF(IF(ISNUMBER(B113),"",MAX(D$4:D112)+1)&lt;=D$3,IF(ISNUMBER(B113),"",MAX(D$4:D112)+1),"")</f>
        <v/>
      </c>
      <c r="E113" s="277" t="str">
        <f t="shared" si="94"/>
        <v/>
      </c>
      <c r="F113" s="230" t="str">
        <f t="shared" si="95"/>
        <v/>
      </c>
      <c r="G113" s="233" t="str">
        <f t="shared" si="96"/>
        <v/>
      </c>
      <c r="H113" s="276" t="str">
        <f>IF(O113="","",IF(ISNUMBER(MATCH(O113,$G$5:$G$1000,0)),"",IF(D113=1,C$3,0)+MAX(H$4:H112)+1))</f>
        <v/>
      </c>
      <c r="I113" s="276" t="str">
        <f>IF(O113="","",IF(ISNUMBER(MATCH(O113,$G$5:$G$1000,0)),"",IF(D113=1,B$4,0)+MAX(I$4:I112)+1))</f>
        <v/>
      </c>
      <c r="J113" s="233" t="str">
        <f t="shared" si="97"/>
        <v/>
      </c>
      <c r="K113" s="233"/>
      <c r="L113" s="58"/>
      <c r="M113" s="282">
        <f t="shared" si="68"/>
        <v>109</v>
      </c>
      <c r="N113" s="319"/>
      <c r="O113" s="319"/>
      <c r="P113" s="322" t="str">
        <f t="shared" si="98"/>
        <v/>
      </c>
      <c r="Q113" s="291" t="s">
        <v>821</v>
      </c>
      <c r="R113" s="284" t="str">
        <f t="shared" si="99"/>
        <v/>
      </c>
      <c r="S113" s="284" t="str">
        <f t="shared" si="100"/>
        <v/>
      </c>
      <c r="T113" s="284" t="str">
        <f t="shared" si="101"/>
        <v/>
      </c>
      <c r="U113" s="284" t="str">
        <f t="shared" si="102"/>
        <v/>
      </c>
      <c r="V113" s="284" t="str">
        <f t="shared" si="103"/>
        <v/>
      </c>
      <c r="W113" s="284" t="str">
        <f t="shared" si="104"/>
        <v/>
      </c>
      <c r="X113" s="284" t="str">
        <f t="shared" si="105"/>
        <v/>
      </c>
      <c r="Y113" s="284"/>
      <c r="Z113" s="285" t="str">
        <f t="shared" si="106"/>
        <v/>
      </c>
      <c r="AA113" s="285" t="str">
        <f t="shared" si="107"/>
        <v/>
      </c>
      <c r="AB113" s="285" t="str">
        <f t="shared" si="108"/>
        <v/>
      </c>
      <c r="AC113" s="285" t="str">
        <f t="shared" si="109"/>
        <v/>
      </c>
      <c r="AD113" s="285" t="str">
        <f t="shared" si="110"/>
        <v/>
      </c>
      <c r="AE113" s="285" t="str">
        <f t="shared" si="111"/>
        <v/>
      </c>
      <c r="AF113" s="285" t="str">
        <f t="shared" si="112"/>
        <v/>
      </c>
      <c r="AG113" s="285"/>
      <c r="AH113" s="284" t="str">
        <f>IF($BE113="","",IF(ISNUMBER(MATCH($BE113,AP$5:AP$29999,0)),MAX(AH$4:AH112)+1,0))</f>
        <v/>
      </c>
      <c r="AI113" s="284" t="str">
        <f>IF($BE113="","",IF(ISNUMBER(MATCH($BE113,AQ$5:AQ$29999,0)),MAX(AI$4:AI112)+1,0))</f>
        <v/>
      </c>
      <c r="AJ113" s="284" t="str">
        <f>IF($BE113="","",IF(ISNUMBER(MATCH($BE113,AR$5:AR$29999,0)),MAX(AJ$4:AJ112)+1,0))</f>
        <v/>
      </c>
      <c r="AK113" s="284" t="str">
        <f>IF($BE113="","",IF(ISNUMBER(MATCH($BE113,AS$5:AS$29999,0)),MAX(AK$4:AK112)+1,0))</f>
        <v/>
      </c>
      <c r="AL113" s="284" t="str">
        <f>IF($BE113="","",IF(ISNUMBER(MATCH($BE113,AT$5:AT$29999,0)),MAX(AL$4:AL112)+1,0))</f>
        <v/>
      </c>
      <c r="AM113" s="284" t="str">
        <f>IF($BE113="","",IF(ISNUMBER(MATCH($BE113,AU$5:AU$29999,0)),MAX(AM$4:AM112)+1,0))</f>
        <v/>
      </c>
      <c r="AN113" s="284" t="str">
        <f>IF($BE113="","",IF(ISNUMBER(MATCH($BE113,AV$5:AV$29999,0)),MAX(AN$4:AN112)+1,0))</f>
        <v/>
      </c>
      <c r="AO113" s="291"/>
      <c r="AP113" s="299"/>
      <c r="AQ113" s="299"/>
      <c r="AR113" s="299"/>
      <c r="AS113" s="299"/>
      <c r="AT113" s="301"/>
      <c r="AU113" s="301"/>
      <c r="AV113" s="301" t="s">
        <v>821</v>
      </c>
      <c r="AW113" s="323"/>
      <c r="AX113" s="302" t="s">
        <v>821</v>
      </c>
      <c r="AY113" s="324"/>
      <c r="AZ113" s="324"/>
      <c r="BA113" s="321"/>
      <c r="BB113" s="320"/>
      <c r="BC113" s="9"/>
      <c r="BD113" s="9"/>
      <c r="BE113" s="302"/>
      <c r="BF113" s="9"/>
      <c r="BG113" s="303" t="str">
        <f t="shared" si="86"/>
        <v/>
      </c>
      <c r="BH113" s="303" t="str">
        <f t="shared" si="87"/>
        <v/>
      </c>
      <c r="BI113" s="303" t="str">
        <f t="shared" si="88"/>
        <v/>
      </c>
      <c r="BJ113" s="303" t="str">
        <f t="shared" si="89"/>
        <v/>
      </c>
      <c r="BK113" s="303" t="str">
        <f t="shared" si="90"/>
        <v/>
      </c>
      <c r="BL113" s="303" t="str">
        <f t="shared" si="91"/>
        <v/>
      </c>
      <c r="BM113" s="303" t="str">
        <f t="shared" si="92"/>
        <v/>
      </c>
      <c r="BN113" s="82"/>
      <c r="BO113" s="82"/>
      <c r="BP113" s="82"/>
      <c r="BQ113" s="82"/>
      <c r="BR113" s="82"/>
      <c r="BS113" s="82"/>
      <c r="BT113" s="82"/>
      <c r="BU113" s="82"/>
      <c r="BV113" s="82"/>
      <c r="BW113" s="82"/>
      <c r="BX113" s="82"/>
      <c r="BY113" s="82"/>
      <c r="BZ113" s="82"/>
    </row>
    <row r="114" spans="1:78" ht="12" customHeight="1" x14ac:dyDescent="0.25">
      <c r="A114" s="58"/>
      <c r="B114" s="230" t="str">
        <f t="shared" si="93"/>
        <v/>
      </c>
      <c r="C114" s="276" t="str">
        <f>IF(ISNUMBER(B114),MAX(C$4:C113)+1,"")</f>
        <v/>
      </c>
      <c r="D114" s="276" t="str">
        <f>IF(IF(ISNUMBER(B114),"",MAX(D$4:D113)+1)&lt;=D$3,IF(ISNUMBER(B114),"",MAX(D$4:D113)+1),"")</f>
        <v/>
      </c>
      <c r="E114" s="277" t="str">
        <f t="shared" si="94"/>
        <v/>
      </c>
      <c r="F114" s="230" t="str">
        <f t="shared" si="95"/>
        <v/>
      </c>
      <c r="G114" s="233" t="str">
        <f t="shared" si="96"/>
        <v/>
      </c>
      <c r="H114" s="276" t="str">
        <f>IF(O114="","",IF(ISNUMBER(MATCH(O114,$G$5:$G$1000,0)),"",IF(D114=1,C$3,0)+MAX(H$4:H113)+1))</f>
        <v/>
      </c>
      <c r="I114" s="276" t="str">
        <f>IF(O114="","",IF(ISNUMBER(MATCH(O114,$G$5:$G$1000,0)),"",IF(D114=1,B$4,0)+MAX(I$4:I113)+1))</f>
        <v/>
      </c>
      <c r="J114" s="233" t="str">
        <f t="shared" si="97"/>
        <v/>
      </c>
      <c r="K114" s="233"/>
      <c r="L114" s="58"/>
      <c r="M114" s="282">
        <f t="shared" si="68"/>
        <v>110</v>
      </c>
      <c r="N114" s="319"/>
      <c r="O114" s="319"/>
      <c r="P114" s="322" t="str">
        <f t="shared" si="98"/>
        <v/>
      </c>
      <c r="Q114" s="291" t="s">
        <v>821</v>
      </c>
      <c r="R114" s="284" t="str">
        <f t="shared" si="99"/>
        <v/>
      </c>
      <c r="S114" s="284" t="str">
        <f t="shared" si="100"/>
        <v/>
      </c>
      <c r="T114" s="284" t="str">
        <f t="shared" si="101"/>
        <v/>
      </c>
      <c r="U114" s="284" t="str">
        <f t="shared" si="102"/>
        <v/>
      </c>
      <c r="V114" s="284" t="str">
        <f t="shared" si="103"/>
        <v/>
      </c>
      <c r="W114" s="284" t="str">
        <f t="shared" si="104"/>
        <v/>
      </c>
      <c r="X114" s="284" t="str">
        <f t="shared" si="105"/>
        <v/>
      </c>
      <c r="Y114" s="284"/>
      <c r="Z114" s="285" t="str">
        <f t="shared" si="106"/>
        <v/>
      </c>
      <c r="AA114" s="285" t="str">
        <f t="shared" si="107"/>
        <v/>
      </c>
      <c r="AB114" s="285" t="str">
        <f t="shared" si="108"/>
        <v/>
      </c>
      <c r="AC114" s="285" t="str">
        <f t="shared" si="109"/>
        <v/>
      </c>
      <c r="AD114" s="285" t="str">
        <f t="shared" si="110"/>
        <v/>
      </c>
      <c r="AE114" s="285" t="str">
        <f t="shared" si="111"/>
        <v/>
      </c>
      <c r="AF114" s="285" t="str">
        <f t="shared" si="112"/>
        <v/>
      </c>
      <c r="AG114" s="285"/>
      <c r="AH114" s="284" t="str">
        <f>IF($BE114="","",IF(ISNUMBER(MATCH($BE114,AP$5:AP$29999,0)),MAX(AH$4:AH113)+1,0))</f>
        <v/>
      </c>
      <c r="AI114" s="284" t="str">
        <f>IF($BE114="","",IF(ISNUMBER(MATCH($BE114,AQ$5:AQ$29999,0)),MAX(AI$4:AI113)+1,0))</f>
        <v/>
      </c>
      <c r="AJ114" s="284" t="str">
        <f>IF($BE114="","",IF(ISNUMBER(MATCH($BE114,AR$5:AR$29999,0)),MAX(AJ$4:AJ113)+1,0))</f>
        <v/>
      </c>
      <c r="AK114" s="284" t="str">
        <f>IF($BE114="","",IF(ISNUMBER(MATCH($BE114,AS$5:AS$29999,0)),MAX(AK$4:AK113)+1,0))</f>
        <v/>
      </c>
      <c r="AL114" s="284" t="str">
        <f>IF($BE114="","",IF(ISNUMBER(MATCH($BE114,AT$5:AT$29999,0)),MAX(AL$4:AL113)+1,0))</f>
        <v/>
      </c>
      <c r="AM114" s="284" t="str">
        <f>IF($BE114="","",IF(ISNUMBER(MATCH($BE114,AU$5:AU$29999,0)),MAX(AM$4:AM113)+1,0))</f>
        <v/>
      </c>
      <c r="AN114" s="284" t="str">
        <f>IF($BE114="","",IF(ISNUMBER(MATCH($BE114,AV$5:AV$29999,0)),MAX(AN$4:AN113)+1,0))</f>
        <v/>
      </c>
      <c r="AO114" s="291"/>
      <c r="AP114" s="299"/>
      <c r="AQ114" s="299"/>
      <c r="AR114" s="299"/>
      <c r="AS114" s="299"/>
      <c r="AT114" s="301"/>
      <c r="AU114" s="301"/>
      <c r="AV114" s="301" t="s">
        <v>821</v>
      </c>
      <c r="AW114" s="323"/>
      <c r="AX114" s="302" t="s">
        <v>821</v>
      </c>
      <c r="AY114" s="324"/>
      <c r="AZ114" s="324"/>
      <c r="BA114" s="321"/>
      <c r="BB114" s="320"/>
      <c r="BC114" s="9"/>
      <c r="BD114" s="9"/>
      <c r="BE114" s="302"/>
      <c r="BF114" s="9"/>
      <c r="BG114" s="303" t="str">
        <f t="shared" si="86"/>
        <v/>
      </c>
      <c r="BH114" s="303" t="str">
        <f t="shared" si="87"/>
        <v/>
      </c>
      <c r="BI114" s="303" t="str">
        <f t="shared" si="88"/>
        <v/>
      </c>
      <c r="BJ114" s="303" t="str">
        <f t="shared" si="89"/>
        <v/>
      </c>
      <c r="BK114" s="303" t="str">
        <f t="shared" si="90"/>
        <v/>
      </c>
      <c r="BL114" s="303" t="str">
        <f t="shared" si="91"/>
        <v/>
      </c>
      <c r="BM114" s="303" t="str">
        <f t="shared" si="92"/>
        <v/>
      </c>
      <c r="BN114" s="82"/>
      <c r="BO114" s="82"/>
      <c r="BP114" s="82"/>
      <c r="BQ114" s="82"/>
      <c r="BR114" s="82"/>
      <c r="BS114" s="82"/>
      <c r="BT114" s="82"/>
      <c r="BU114" s="82"/>
      <c r="BV114" s="82"/>
      <c r="BW114" s="82"/>
      <c r="BX114" s="82"/>
      <c r="BY114" s="82"/>
      <c r="BZ114" s="82"/>
    </row>
    <row r="115" spans="1:78" ht="12" customHeight="1" x14ac:dyDescent="0.25">
      <c r="A115" s="58"/>
      <c r="B115" s="230" t="str">
        <f t="shared" si="93"/>
        <v/>
      </c>
      <c r="C115" s="276" t="str">
        <f>IF(ISNUMBER(B115),MAX(C$4:C114)+1,"")</f>
        <v/>
      </c>
      <c r="D115" s="276" t="str">
        <f>IF(IF(ISNUMBER(B115),"",MAX(D$4:D114)+1)&lt;=D$3,IF(ISNUMBER(B115),"",MAX(D$4:D114)+1),"")</f>
        <v/>
      </c>
      <c r="E115" s="277" t="str">
        <f t="shared" si="94"/>
        <v/>
      </c>
      <c r="F115" s="230" t="str">
        <f t="shared" si="95"/>
        <v/>
      </c>
      <c r="G115" s="233" t="str">
        <f t="shared" si="96"/>
        <v/>
      </c>
      <c r="H115" s="276" t="str">
        <f>IF(O115="","",IF(ISNUMBER(MATCH(O115,$G$5:$G$1000,0)),"",IF(D115=1,C$3,0)+MAX(H$4:H114)+1))</f>
        <v/>
      </c>
      <c r="I115" s="276" t="str">
        <f>IF(O115="","",IF(ISNUMBER(MATCH(O115,$G$5:$G$1000,0)),"",IF(D115=1,B$4,0)+MAX(I$4:I114)+1))</f>
        <v/>
      </c>
      <c r="J115" s="233" t="str">
        <f t="shared" si="97"/>
        <v/>
      </c>
      <c r="K115" s="233"/>
      <c r="L115" s="58"/>
      <c r="M115" s="282">
        <f t="shared" si="68"/>
        <v>111</v>
      </c>
      <c r="N115" s="319"/>
      <c r="O115" s="319"/>
      <c r="P115" s="322" t="str">
        <f t="shared" si="98"/>
        <v/>
      </c>
      <c r="Q115" s="291" t="s">
        <v>821</v>
      </c>
      <c r="R115" s="284" t="str">
        <f t="shared" si="99"/>
        <v/>
      </c>
      <c r="S115" s="284" t="str">
        <f t="shared" si="100"/>
        <v/>
      </c>
      <c r="T115" s="284" t="str">
        <f t="shared" si="101"/>
        <v/>
      </c>
      <c r="U115" s="284" t="str">
        <f t="shared" si="102"/>
        <v/>
      </c>
      <c r="V115" s="284" t="str">
        <f t="shared" si="103"/>
        <v/>
      </c>
      <c r="W115" s="284" t="str">
        <f t="shared" si="104"/>
        <v/>
      </c>
      <c r="X115" s="284" t="str">
        <f t="shared" si="105"/>
        <v/>
      </c>
      <c r="Y115" s="284"/>
      <c r="Z115" s="285" t="str">
        <f t="shared" si="106"/>
        <v/>
      </c>
      <c r="AA115" s="285" t="str">
        <f t="shared" si="107"/>
        <v/>
      </c>
      <c r="AB115" s="285" t="str">
        <f t="shared" si="108"/>
        <v/>
      </c>
      <c r="AC115" s="285" t="str">
        <f t="shared" si="109"/>
        <v/>
      </c>
      <c r="AD115" s="285" t="str">
        <f t="shared" si="110"/>
        <v/>
      </c>
      <c r="AE115" s="285" t="str">
        <f t="shared" si="111"/>
        <v/>
      </c>
      <c r="AF115" s="285" t="str">
        <f t="shared" si="112"/>
        <v/>
      </c>
      <c r="AG115" s="285"/>
      <c r="AH115" s="284" t="str">
        <f>IF($BE115="","",IF(ISNUMBER(MATCH($BE115,AP$5:AP$29999,0)),MAX(AH$4:AH114)+1,0))</f>
        <v/>
      </c>
      <c r="AI115" s="284" t="str">
        <f>IF($BE115="","",IF(ISNUMBER(MATCH($BE115,AQ$5:AQ$29999,0)),MAX(AI$4:AI114)+1,0))</f>
        <v/>
      </c>
      <c r="AJ115" s="284" t="str">
        <f>IF($BE115="","",IF(ISNUMBER(MATCH($BE115,AR$5:AR$29999,0)),MAX(AJ$4:AJ114)+1,0))</f>
        <v/>
      </c>
      <c r="AK115" s="284" t="str">
        <f>IF($BE115="","",IF(ISNUMBER(MATCH($BE115,AS$5:AS$29999,0)),MAX(AK$4:AK114)+1,0))</f>
        <v/>
      </c>
      <c r="AL115" s="284" t="str">
        <f>IF($BE115="","",IF(ISNUMBER(MATCH($BE115,AT$5:AT$29999,0)),MAX(AL$4:AL114)+1,0))</f>
        <v/>
      </c>
      <c r="AM115" s="284" t="str">
        <f>IF($BE115="","",IF(ISNUMBER(MATCH($BE115,AU$5:AU$29999,0)),MAX(AM$4:AM114)+1,0))</f>
        <v/>
      </c>
      <c r="AN115" s="284" t="str">
        <f>IF($BE115="","",IF(ISNUMBER(MATCH($BE115,AV$5:AV$29999,0)),MAX(AN$4:AN114)+1,0))</f>
        <v/>
      </c>
      <c r="AO115" s="291"/>
      <c r="AP115" s="299"/>
      <c r="AQ115" s="299"/>
      <c r="AR115" s="299"/>
      <c r="AS115" s="299"/>
      <c r="AT115" s="301"/>
      <c r="AU115" s="301"/>
      <c r="AV115" s="301" t="s">
        <v>821</v>
      </c>
      <c r="AW115" s="323"/>
      <c r="AX115" s="302" t="s">
        <v>821</v>
      </c>
      <c r="AY115" s="324"/>
      <c r="AZ115" s="324"/>
      <c r="BA115" s="321"/>
      <c r="BB115" s="320"/>
      <c r="BC115" s="9"/>
      <c r="BD115" s="9"/>
      <c r="BE115" s="302"/>
      <c r="BF115" s="9"/>
      <c r="BG115" s="303" t="str">
        <f t="shared" si="86"/>
        <v/>
      </c>
      <c r="BH115" s="303" t="str">
        <f t="shared" si="87"/>
        <v/>
      </c>
      <c r="BI115" s="303" t="str">
        <f t="shared" si="88"/>
        <v/>
      </c>
      <c r="BJ115" s="303" t="str">
        <f t="shared" si="89"/>
        <v/>
      </c>
      <c r="BK115" s="303" t="str">
        <f t="shared" si="90"/>
        <v/>
      </c>
      <c r="BL115" s="303" t="str">
        <f t="shared" si="91"/>
        <v/>
      </c>
      <c r="BM115" s="303" t="str">
        <f t="shared" si="92"/>
        <v/>
      </c>
      <c r="BN115" s="82"/>
      <c r="BO115" s="82"/>
      <c r="BP115" s="82"/>
      <c r="BQ115" s="82"/>
      <c r="BR115" s="82"/>
      <c r="BS115" s="82"/>
      <c r="BT115" s="82"/>
      <c r="BU115" s="82"/>
      <c r="BV115" s="82"/>
      <c r="BW115" s="82"/>
      <c r="BX115" s="82"/>
      <c r="BY115" s="82"/>
      <c r="BZ115" s="82"/>
    </row>
    <row r="116" spans="1:78" ht="12" customHeight="1" x14ac:dyDescent="0.25">
      <c r="A116" s="58"/>
      <c r="B116" s="230" t="str">
        <f t="shared" si="93"/>
        <v/>
      </c>
      <c r="C116" s="276" t="str">
        <f>IF(ISNUMBER(B116),MAX(C$4:C115)+1,"")</f>
        <v/>
      </c>
      <c r="D116" s="276" t="str">
        <f>IF(IF(ISNUMBER(B116),"",MAX(D$4:D115)+1)&lt;=D$3,IF(ISNUMBER(B116),"",MAX(D$4:D115)+1),"")</f>
        <v/>
      </c>
      <c r="E116" s="277" t="str">
        <f t="shared" si="94"/>
        <v/>
      </c>
      <c r="F116" s="230" t="str">
        <f t="shared" si="95"/>
        <v/>
      </c>
      <c r="G116" s="233" t="str">
        <f t="shared" si="96"/>
        <v/>
      </c>
      <c r="H116" s="276" t="str">
        <f>IF(O116="","",IF(ISNUMBER(MATCH(O116,$G$5:$G$1000,0)),"",IF(D116=1,C$3,0)+MAX(H$4:H115)+1))</f>
        <v/>
      </c>
      <c r="I116" s="276" t="str">
        <f>IF(O116="","",IF(ISNUMBER(MATCH(O116,$G$5:$G$1000,0)),"",IF(D116=1,B$4,0)+MAX(I$4:I115)+1))</f>
        <v/>
      </c>
      <c r="J116" s="233" t="str">
        <f t="shared" si="97"/>
        <v/>
      </c>
      <c r="K116" s="233"/>
      <c r="L116" s="58"/>
      <c r="M116" s="282">
        <f t="shared" si="68"/>
        <v>112</v>
      </c>
      <c r="N116" s="319"/>
      <c r="O116" s="319"/>
      <c r="P116" s="322" t="str">
        <f t="shared" si="98"/>
        <v/>
      </c>
      <c r="Q116" s="291" t="s">
        <v>821</v>
      </c>
      <c r="R116" s="284" t="str">
        <f t="shared" si="99"/>
        <v/>
      </c>
      <c r="S116" s="284" t="str">
        <f t="shared" si="100"/>
        <v/>
      </c>
      <c r="T116" s="284" t="str">
        <f t="shared" si="101"/>
        <v/>
      </c>
      <c r="U116" s="284" t="str">
        <f t="shared" si="102"/>
        <v/>
      </c>
      <c r="V116" s="284" t="str">
        <f t="shared" si="103"/>
        <v/>
      </c>
      <c r="W116" s="284" t="str">
        <f t="shared" si="104"/>
        <v/>
      </c>
      <c r="X116" s="284" t="str">
        <f t="shared" si="105"/>
        <v/>
      </c>
      <c r="Y116" s="284"/>
      <c r="Z116" s="285" t="str">
        <f t="shared" si="106"/>
        <v/>
      </c>
      <c r="AA116" s="285" t="str">
        <f t="shared" si="107"/>
        <v/>
      </c>
      <c r="AB116" s="285" t="str">
        <f t="shared" si="108"/>
        <v/>
      </c>
      <c r="AC116" s="285" t="str">
        <f t="shared" si="109"/>
        <v/>
      </c>
      <c r="AD116" s="285" t="str">
        <f t="shared" si="110"/>
        <v/>
      </c>
      <c r="AE116" s="285" t="str">
        <f t="shared" si="111"/>
        <v/>
      </c>
      <c r="AF116" s="285" t="str">
        <f t="shared" si="112"/>
        <v/>
      </c>
      <c r="AG116" s="285"/>
      <c r="AH116" s="284" t="str">
        <f>IF($BE116="","",IF(ISNUMBER(MATCH($BE116,AP$5:AP$29999,0)),MAX(AH$4:AH115)+1,0))</f>
        <v/>
      </c>
      <c r="AI116" s="284" t="str">
        <f>IF($BE116="","",IF(ISNUMBER(MATCH($BE116,AQ$5:AQ$29999,0)),MAX(AI$4:AI115)+1,0))</f>
        <v/>
      </c>
      <c r="AJ116" s="284" t="str">
        <f>IF($BE116="","",IF(ISNUMBER(MATCH($BE116,AR$5:AR$29999,0)),MAX(AJ$4:AJ115)+1,0))</f>
        <v/>
      </c>
      <c r="AK116" s="284" t="str">
        <f>IF($BE116="","",IF(ISNUMBER(MATCH($BE116,AS$5:AS$29999,0)),MAX(AK$4:AK115)+1,0))</f>
        <v/>
      </c>
      <c r="AL116" s="284" t="str">
        <f>IF($BE116="","",IF(ISNUMBER(MATCH($BE116,AT$5:AT$29999,0)),MAX(AL$4:AL115)+1,0))</f>
        <v/>
      </c>
      <c r="AM116" s="284" t="str">
        <f>IF($BE116="","",IF(ISNUMBER(MATCH($BE116,AU$5:AU$29999,0)),MAX(AM$4:AM115)+1,0))</f>
        <v/>
      </c>
      <c r="AN116" s="284" t="str">
        <f>IF($BE116="","",IF(ISNUMBER(MATCH($BE116,AV$5:AV$29999,0)),MAX(AN$4:AN115)+1,0))</f>
        <v/>
      </c>
      <c r="AO116" s="291"/>
      <c r="AP116" s="299"/>
      <c r="AQ116" s="299"/>
      <c r="AR116" s="299"/>
      <c r="AS116" s="299"/>
      <c r="AT116" s="301"/>
      <c r="AU116" s="301"/>
      <c r="AV116" s="301" t="s">
        <v>821</v>
      </c>
      <c r="AW116" s="323"/>
      <c r="AX116" s="302" t="s">
        <v>821</v>
      </c>
      <c r="AY116" s="324"/>
      <c r="AZ116" s="324"/>
      <c r="BA116" s="321"/>
      <c r="BB116" s="320"/>
      <c r="BC116" s="9"/>
      <c r="BD116" s="9"/>
      <c r="BE116" s="302"/>
      <c r="BF116" s="9"/>
      <c r="BG116" s="303" t="str">
        <f t="shared" si="86"/>
        <v/>
      </c>
      <c r="BH116" s="303" t="str">
        <f t="shared" si="87"/>
        <v/>
      </c>
      <c r="BI116" s="303" t="str">
        <f t="shared" si="88"/>
        <v/>
      </c>
      <c r="BJ116" s="303" t="str">
        <f t="shared" si="89"/>
        <v/>
      </c>
      <c r="BK116" s="303" t="str">
        <f t="shared" si="90"/>
        <v/>
      </c>
      <c r="BL116" s="303" t="str">
        <f t="shared" si="91"/>
        <v/>
      </c>
      <c r="BM116" s="303" t="str">
        <f t="shared" si="92"/>
        <v/>
      </c>
      <c r="BN116" s="82"/>
      <c r="BO116" s="82"/>
      <c r="BP116" s="82"/>
      <c r="BQ116" s="82"/>
      <c r="BR116" s="82"/>
      <c r="BS116" s="82"/>
      <c r="BT116" s="82"/>
      <c r="BU116" s="82"/>
      <c r="BV116" s="82"/>
      <c r="BW116" s="82"/>
      <c r="BX116" s="82"/>
      <c r="BY116" s="82"/>
      <c r="BZ116" s="82"/>
    </row>
    <row r="117" spans="1:78" ht="12" customHeight="1" x14ac:dyDescent="0.25">
      <c r="A117" s="58"/>
      <c r="B117" s="230" t="str">
        <f t="shared" si="93"/>
        <v/>
      </c>
      <c r="C117" s="276" t="str">
        <f>IF(ISNUMBER(B117),MAX(C$4:C116)+1,"")</f>
        <v/>
      </c>
      <c r="D117" s="276" t="str">
        <f>IF(IF(ISNUMBER(B117),"",MAX(D$4:D116)+1)&lt;=D$3,IF(ISNUMBER(B117),"",MAX(D$4:D116)+1),"")</f>
        <v/>
      </c>
      <c r="E117" s="277" t="str">
        <f t="shared" si="94"/>
        <v/>
      </c>
      <c r="F117" s="230" t="str">
        <f t="shared" si="95"/>
        <v/>
      </c>
      <c r="G117" s="233" t="str">
        <f t="shared" si="96"/>
        <v/>
      </c>
      <c r="H117" s="276" t="str">
        <f>IF(O117="","",IF(ISNUMBER(MATCH(O117,$G$5:$G$1000,0)),"",IF(D117=1,C$3,0)+MAX(H$4:H116)+1))</f>
        <v/>
      </c>
      <c r="I117" s="276" t="str">
        <f>IF(O117="","",IF(ISNUMBER(MATCH(O117,$G$5:$G$1000,0)),"",IF(D117=1,B$4,0)+MAX(I$4:I116)+1))</f>
        <v/>
      </c>
      <c r="J117" s="233" t="str">
        <f t="shared" si="97"/>
        <v/>
      </c>
      <c r="K117" s="233"/>
      <c r="L117" s="58"/>
      <c r="M117" s="282">
        <f t="shared" si="68"/>
        <v>113</v>
      </c>
      <c r="N117" s="319"/>
      <c r="O117" s="319"/>
      <c r="P117" s="322" t="str">
        <f t="shared" si="98"/>
        <v/>
      </c>
      <c r="Q117" s="291" t="s">
        <v>821</v>
      </c>
      <c r="R117" s="284" t="str">
        <f t="shared" si="99"/>
        <v/>
      </c>
      <c r="S117" s="284" t="str">
        <f t="shared" si="100"/>
        <v/>
      </c>
      <c r="T117" s="284" t="str">
        <f t="shared" si="101"/>
        <v/>
      </c>
      <c r="U117" s="284" t="str">
        <f t="shared" si="102"/>
        <v/>
      </c>
      <c r="V117" s="284" t="str">
        <f t="shared" si="103"/>
        <v/>
      </c>
      <c r="W117" s="284" t="str">
        <f t="shared" si="104"/>
        <v/>
      </c>
      <c r="X117" s="284" t="str">
        <f t="shared" si="105"/>
        <v/>
      </c>
      <c r="Y117" s="284"/>
      <c r="Z117" s="285" t="str">
        <f t="shared" si="106"/>
        <v/>
      </c>
      <c r="AA117" s="285" t="str">
        <f t="shared" si="107"/>
        <v/>
      </c>
      <c r="AB117" s="285" t="str">
        <f t="shared" si="108"/>
        <v/>
      </c>
      <c r="AC117" s="285" t="str">
        <f t="shared" si="109"/>
        <v/>
      </c>
      <c r="AD117" s="285" t="str">
        <f t="shared" si="110"/>
        <v/>
      </c>
      <c r="AE117" s="285" t="str">
        <f t="shared" si="111"/>
        <v/>
      </c>
      <c r="AF117" s="285" t="str">
        <f t="shared" si="112"/>
        <v/>
      </c>
      <c r="AG117" s="285"/>
      <c r="AH117" s="284" t="str">
        <f>IF($BE117="","",IF(ISNUMBER(MATCH($BE117,AP$5:AP$29999,0)),MAX(AH$4:AH116)+1,0))</f>
        <v/>
      </c>
      <c r="AI117" s="284" t="str">
        <f>IF($BE117="","",IF(ISNUMBER(MATCH($BE117,AQ$5:AQ$29999,0)),MAX(AI$4:AI116)+1,0))</f>
        <v/>
      </c>
      <c r="AJ117" s="284" t="str">
        <f>IF($BE117="","",IF(ISNUMBER(MATCH($BE117,AR$5:AR$29999,0)),MAX(AJ$4:AJ116)+1,0))</f>
        <v/>
      </c>
      <c r="AK117" s="284" t="str">
        <f>IF($BE117="","",IF(ISNUMBER(MATCH($BE117,AS$5:AS$29999,0)),MAX(AK$4:AK116)+1,0))</f>
        <v/>
      </c>
      <c r="AL117" s="284" t="str">
        <f>IF($BE117="","",IF(ISNUMBER(MATCH($BE117,AT$5:AT$29999,0)),MAX(AL$4:AL116)+1,0))</f>
        <v/>
      </c>
      <c r="AM117" s="284" t="str">
        <f>IF($BE117="","",IF(ISNUMBER(MATCH($BE117,AU$5:AU$29999,0)),MAX(AM$4:AM116)+1,0))</f>
        <v/>
      </c>
      <c r="AN117" s="284" t="str">
        <f>IF($BE117="","",IF(ISNUMBER(MATCH($BE117,AV$5:AV$29999,0)),MAX(AN$4:AN116)+1,0))</f>
        <v/>
      </c>
      <c r="AO117" s="291"/>
      <c r="AP117" s="299"/>
      <c r="AQ117" s="299"/>
      <c r="AR117" s="299"/>
      <c r="AS117" s="299"/>
      <c r="AT117" s="301"/>
      <c r="AU117" s="301"/>
      <c r="AV117" s="301" t="s">
        <v>821</v>
      </c>
      <c r="AW117" s="323"/>
      <c r="AX117" s="302" t="s">
        <v>821</v>
      </c>
      <c r="AY117" s="324"/>
      <c r="AZ117" s="324"/>
      <c r="BA117" s="321"/>
      <c r="BB117" s="320"/>
      <c r="BC117" s="9"/>
      <c r="BD117" s="9"/>
      <c r="BE117" s="302"/>
      <c r="BF117" s="9"/>
      <c r="BG117" s="303" t="str">
        <f t="shared" si="86"/>
        <v/>
      </c>
      <c r="BH117" s="303" t="str">
        <f t="shared" si="87"/>
        <v/>
      </c>
      <c r="BI117" s="303" t="str">
        <f t="shared" si="88"/>
        <v/>
      </c>
      <c r="BJ117" s="303" t="str">
        <f t="shared" si="89"/>
        <v/>
      </c>
      <c r="BK117" s="303" t="str">
        <f t="shared" si="90"/>
        <v/>
      </c>
      <c r="BL117" s="303" t="str">
        <f t="shared" si="91"/>
        <v/>
      </c>
      <c r="BM117" s="303" t="str">
        <f t="shared" si="92"/>
        <v/>
      </c>
      <c r="BN117" s="82"/>
      <c r="BO117" s="82"/>
      <c r="BP117" s="82"/>
      <c r="BQ117" s="82"/>
      <c r="BR117" s="82"/>
      <c r="BS117" s="82"/>
      <c r="BT117" s="82"/>
      <c r="BU117" s="82"/>
      <c r="BV117" s="82"/>
      <c r="BW117" s="82"/>
      <c r="BX117" s="82"/>
      <c r="BY117" s="82"/>
      <c r="BZ117" s="82"/>
    </row>
    <row r="118" spans="1:78" ht="12" customHeight="1" x14ac:dyDescent="0.25">
      <c r="A118" s="58"/>
      <c r="B118" s="230" t="str">
        <f t="shared" si="93"/>
        <v/>
      </c>
      <c r="C118" s="276" t="str">
        <f>IF(ISNUMBER(B118),MAX(C$4:C117)+1,"")</f>
        <v/>
      </c>
      <c r="D118" s="276" t="str">
        <f>IF(IF(ISNUMBER(B118),"",MAX(D$4:D117)+1)&lt;=D$3,IF(ISNUMBER(B118),"",MAX(D$4:D117)+1),"")</f>
        <v/>
      </c>
      <c r="E118" s="277" t="str">
        <f t="shared" si="94"/>
        <v/>
      </c>
      <c r="F118" s="230" t="str">
        <f t="shared" si="95"/>
        <v/>
      </c>
      <c r="G118" s="233" t="str">
        <f t="shared" si="96"/>
        <v/>
      </c>
      <c r="H118" s="276" t="str">
        <f>IF(O118="","",IF(ISNUMBER(MATCH(O118,$G$5:$G$1000,0)),"",IF(D118=1,C$3,0)+MAX(H$4:H117)+1))</f>
        <v/>
      </c>
      <c r="I118" s="276" t="str">
        <f>IF(O118="","",IF(ISNUMBER(MATCH(O118,$G$5:$G$1000,0)),"",IF(D118=1,B$4,0)+MAX(I$4:I117)+1))</f>
        <v/>
      </c>
      <c r="J118" s="233" t="str">
        <f t="shared" si="97"/>
        <v/>
      </c>
      <c r="K118" s="233"/>
      <c r="L118" s="58"/>
      <c r="M118" s="282">
        <f t="shared" si="68"/>
        <v>114</v>
      </c>
      <c r="N118" s="319"/>
      <c r="O118" s="319"/>
      <c r="P118" s="322" t="str">
        <f t="shared" si="98"/>
        <v/>
      </c>
      <c r="Q118" s="291" t="s">
        <v>821</v>
      </c>
      <c r="R118" s="284" t="str">
        <f t="shared" si="99"/>
        <v/>
      </c>
      <c r="S118" s="284" t="str">
        <f t="shared" si="100"/>
        <v/>
      </c>
      <c r="T118" s="284" t="str">
        <f t="shared" si="101"/>
        <v/>
      </c>
      <c r="U118" s="284" t="str">
        <f t="shared" si="102"/>
        <v/>
      </c>
      <c r="V118" s="284" t="str">
        <f t="shared" si="103"/>
        <v/>
      </c>
      <c r="W118" s="284" t="str">
        <f t="shared" si="104"/>
        <v/>
      </c>
      <c r="X118" s="284" t="str">
        <f t="shared" si="105"/>
        <v/>
      </c>
      <c r="Y118" s="284"/>
      <c r="Z118" s="285" t="str">
        <f t="shared" si="106"/>
        <v/>
      </c>
      <c r="AA118" s="285" t="str">
        <f t="shared" si="107"/>
        <v/>
      </c>
      <c r="AB118" s="285" t="str">
        <f t="shared" si="108"/>
        <v/>
      </c>
      <c r="AC118" s="285" t="str">
        <f t="shared" si="109"/>
        <v/>
      </c>
      <c r="AD118" s="285" t="str">
        <f t="shared" si="110"/>
        <v/>
      </c>
      <c r="AE118" s="285" t="str">
        <f t="shared" si="111"/>
        <v/>
      </c>
      <c r="AF118" s="285" t="str">
        <f t="shared" si="112"/>
        <v/>
      </c>
      <c r="AG118" s="285"/>
      <c r="AH118" s="284" t="str">
        <f>IF($BE118="","",IF(ISNUMBER(MATCH($BE118,AP$5:AP$29999,0)),MAX(AH$4:AH117)+1,0))</f>
        <v/>
      </c>
      <c r="AI118" s="284" t="str">
        <f>IF($BE118="","",IF(ISNUMBER(MATCH($BE118,AQ$5:AQ$29999,0)),MAX(AI$4:AI117)+1,0))</f>
        <v/>
      </c>
      <c r="AJ118" s="284" t="str">
        <f>IF($BE118="","",IF(ISNUMBER(MATCH($BE118,AR$5:AR$29999,0)),MAX(AJ$4:AJ117)+1,0))</f>
        <v/>
      </c>
      <c r="AK118" s="284" t="str">
        <f>IF($BE118="","",IF(ISNUMBER(MATCH($BE118,AS$5:AS$29999,0)),MAX(AK$4:AK117)+1,0))</f>
        <v/>
      </c>
      <c r="AL118" s="284" t="str">
        <f>IF($BE118="","",IF(ISNUMBER(MATCH($BE118,AT$5:AT$29999,0)),MAX(AL$4:AL117)+1,0))</f>
        <v/>
      </c>
      <c r="AM118" s="284" t="str">
        <f>IF($BE118="","",IF(ISNUMBER(MATCH($BE118,AU$5:AU$29999,0)),MAX(AM$4:AM117)+1,0))</f>
        <v/>
      </c>
      <c r="AN118" s="284" t="str">
        <f>IF($BE118="","",IF(ISNUMBER(MATCH($BE118,AV$5:AV$29999,0)),MAX(AN$4:AN117)+1,0))</f>
        <v/>
      </c>
      <c r="AO118" s="291"/>
      <c r="AP118" s="299"/>
      <c r="AQ118" s="299"/>
      <c r="AR118" s="299"/>
      <c r="AS118" s="299"/>
      <c r="AT118" s="301"/>
      <c r="AU118" s="301"/>
      <c r="AV118" s="301" t="s">
        <v>821</v>
      </c>
      <c r="AW118" s="323"/>
      <c r="AX118" s="302" t="s">
        <v>821</v>
      </c>
      <c r="AY118" s="324"/>
      <c r="AZ118" s="324"/>
      <c r="BA118" s="321"/>
      <c r="BB118" s="320"/>
      <c r="BC118" s="9"/>
      <c r="BD118" s="9"/>
      <c r="BE118" s="302"/>
      <c r="BF118" s="9"/>
      <c r="BG118" s="303" t="str">
        <f t="shared" si="86"/>
        <v/>
      </c>
      <c r="BH118" s="303" t="str">
        <f t="shared" si="87"/>
        <v/>
      </c>
      <c r="BI118" s="303" t="str">
        <f t="shared" si="88"/>
        <v/>
      </c>
      <c r="BJ118" s="303" t="str">
        <f t="shared" si="89"/>
        <v/>
      </c>
      <c r="BK118" s="303" t="str">
        <f t="shared" si="90"/>
        <v/>
      </c>
      <c r="BL118" s="303" t="str">
        <f t="shared" si="91"/>
        <v/>
      </c>
      <c r="BM118" s="303" t="str">
        <f t="shared" si="92"/>
        <v/>
      </c>
      <c r="BN118" s="82"/>
      <c r="BO118" s="82"/>
      <c r="BP118" s="82"/>
      <c r="BQ118" s="82"/>
      <c r="BR118" s="82"/>
      <c r="BS118" s="82"/>
      <c r="BT118" s="82"/>
      <c r="BU118" s="82"/>
      <c r="BV118" s="82"/>
      <c r="BW118" s="82"/>
      <c r="BX118" s="82"/>
      <c r="BY118" s="82"/>
      <c r="BZ118" s="82"/>
    </row>
    <row r="119" spans="1:78" ht="12" customHeight="1" x14ac:dyDescent="0.25">
      <c r="A119" s="58"/>
      <c r="B119" s="230" t="str">
        <f t="shared" si="93"/>
        <v/>
      </c>
      <c r="C119" s="276" t="str">
        <f>IF(ISNUMBER(B119),MAX(C$4:C118)+1,"")</f>
        <v/>
      </c>
      <c r="D119" s="276" t="str">
        <f>IF(IF(ISNUMBER(B119),"",MAX(D$4:D118)+1)&lt;=D$3,IF(ISNUMBER(B119),"",MAX(D$4:D118)+1),"")</f>
        <v/>
      </c>
      <c r="E119" s="277" t="str">
        <f t="shared" si="94"/>
        <v/>
      </c>
      <c r="F119" s="230" t="str">
        <f t="shared" si="95"/>
        <v/>
      </c>
      <c r="G119" s="233" t="str">
        <f t="shared" si="96"/>
        <v/>
      </c>
      <c r="H119" s="276" t="str">
        <f>IF(O119="","",IF(ISNUMBER(MATCH(O119,$G$5:$G$1000,0)),"",IF(D119=1,C$3,0)+MAX(H$4:H118)+1))</f>
        <v/>
      </c>
      <c r="I119" s="276" t="str">
        <f>IF(O119="","",IF(ISNUMBER(MATCH(O119,$G$5:$G$1000,0)),"",IF(D119=1,B$4,0)+MAX(I$4:I118)+1))</f>
        <v/>
      </c>
      <c r="J119" s="233" t="str">
        <f t="shared" si="97"/>
        <v/>
      </c>
      <c r="K119" s="233"/>
      <c r="L119" s="58"/>
      <c r="M119" s="282">
        <f t="shared" si="68"/>
        <v>115</v>
      </c>
      <c r="N119" s="319"/>
      <c r="O119" s="319"/>
      <c r="P119" s="322" t="str">
        <f t="shared" si="98"/>
        <v/>
      </c>
      <c r="Q119" s="291" t="s">
        <v>821</v>
      </c>
      <c r="R119" s="284" t="str">
        <f t="shared" si="99"/>
        <v/>
      </c>
      <c r="S119" s="284" t="str">
        <f t="shared" si="100"/>
        <v/>
      </c>
      <c r="T119" s="284" t="str">
        <f t="shared" si="101"/>
        <v/>
      </c>
      <c r="U119" s="284" t="str">
        <f t="shared" si="102"/>
        <v/>
      </c>
      <c r="V119" s="284" t="str">
        <f t="shared" si="103"/>
        <v/>
      </c>
      <c r="W119" s="284" t="str">
        <f t="shared" si="104"/>
        <v/>
      </c>
      <c r="X119" s="284" t="str">
        <f t="shared" si="105"/>
        <v/>
      </c>
      <c r="Y119" s="284"/>
      <c r="Z119" s="285" t="str">
        <f t="shared" si="106"/>
        <v/>
      </c>
      <c r="AA119" s="285" t="str">
        <f t="shared" si="107"/>
        <v/>
      </c>
      <c r="AB119" s="285" t="str">
        <f t="shared" si="108"/>
        <v/>
      </c>
      <c r="AC119" s="285" t="str">
        <f t="shared" si="109"/>
        <v/>
      </c>
      <c r="AD119" s="285" t="str">
        <f t="shared" si="110"/>
        <v/>
      </c>
      <c r="AE119" s="285" t="str">
        <f t="shared" si="111"/>
        <v/>
      </c>
      <c r="AF119" s="285" t="str">
        <f t="shared" si="112"/>
        <v/>
      </c>
      <c r="AG119" s="285"/>
      <c r="AH119" s="284" t="str">
        <f>IF($BE119="","",IF(ISNUMBER(MATCH($BE119,AP$5:AP$29999,0)),MAX(AH$4:AH118)+1,0))</f>
        <v/>
      </c>
      <c r="AI119" s="284" t="str">
        <f>IF($BE119="","",IF(ISNUMBER(MATCH($BE119,AQ$5:AQ$29999,0)),MAX(AI$4:AI118)+1,0))</f>
        <v/>
      </c>
      <c r="AJ119" s="284" t="str">
        <f>IF($BE119="","",IF(ISNUMBER(MATCH($BE119,AR$5:AR$29999,0)),MAX(AJ$4:AJ118)+1,0))</f>
        <v/>
      </c>
      <c r="AK119" s="284" t="str">
        <f>IF($BE119="","",IF(ISNUMBER(MATCH($BE119,AS$5:AS$29999,0)),MAX(AK$4:AK118)+1,0))</f>
        <v/>
      </c>
      <c r="AL119" s="284" t="str">
        <f>IF($BE119="","",IF(ISNUMBER(MATCH($BE119,AT$5:AT$29999,0)),MAX(AL$4:AL118)+1,0))</f>
        <v/>
      </c>
      <c r="AM119" s="284" t="str">
        <f>IF($BE119="","",IF(ISNUMBER(MATCH($BE119,AU$5:AU$29999,0)),MAX(AM$4:AM118)+1,0))</f>
        <v/>
      </c>
      <c r="AN119" s="284" t="str">
        <f>IF($BE119="","",IF(ISNUMBER(MATCH($BE119,AV$5:AV$29999,0)),MAX(AN$4:AN118)+1,0))</f>
        <v/>
      </c>
      <c r="AO119" s="291"/>
      <c r="AP119" s="299"/>
      <c r="AQ119" s="299"/>
      <c r="AR119" s="299"/>
      <c r="AS119" s="299"/>
      <c r="AT119" s="301"/>
      <c r="AU119" s="301"/>
      <c r="AV119" s="301" t="s">
        <v>821</v>
      </c>
      <c r="AW119" s="323"/>
      <c r="AX119" s="302" t="s">
        <v>821</v>
      </c>
      <c r="AY119" s="324"/>
      <c r="AZ119" s="324"/>
      <c r="BA119" s="321"/>
      <c r="BB119" s="320"/>
      <c r="BC119" s="9"/>
      <c r="BD119" s="9"/>
      <c r="BE119" s="302"/>
      <c r="BF119" s="9"/>
      <c r="BG119" s="303" t="str">
        <f t="shared" si="86"/>
        <v/>
      </c>
      <c r="BH119" s="303" t="str">
        <f t="shared" si="87"/>
        <v/>
      </c>
      <c r="BI119" s="303" t="str">
        <f t="shared" si="88"/>
        <v/>
      </c>
      <c r="BJ119" s="303" t="str">
        <f t="shared" si="89"/>
        <v/>
      </c>
      <c r="BK119" s="303" t="str">
        <f t="shared" si="90"/>
        <v/>
      </c>
      <c r="BL119" s="303" t="str">
        <f t="shared" si="91"/>
        <v/>
      </c>
      <c r="BM119" s="303" t="str">
        <f t="shared" si="92"/>
        <v/>
      </c>
      <c r="BN119" s="82"/>
      <c r="BO119" s="82"/>
      <c r="BP119" s="82"/>
      <c r="BQ119" s="82"/>
      <c r="BR119" s="82"/>
      <c r="BS119" s="82"/>
      <c r="BT119" s="82"/>
      <c r="BU119" s="82"/>
      <c r="BV119" s="82"/>
      <c r="BW119" s="82"/>
      <c r="BX119" s="82"/>
      <c r="BY119" s="82"/>
      <c r="BZ119" s="82"/>
    </row>
    <row r="120" spans="1:78" ht="12" customHeight="1" x14ac:dyDescent="0.25">
      <c r="A120" s="58"/>
      <c r="B120" s="230" t="str">
        <f t="shared" si="93"/>
        <v/>
      </c>
      <c r="C120" s="276" t="str">
        <f>IF(ISNUMBER(B120),MAX(C$4:C119)+1,"")</f>
        <v/>
      </c>
      <c r="D120" s="276" t="str">
        <f>IF(IF(ISNUMBER(B120),"",MAX(D$4:D119)+1)&lt;=D$3,IF(ISNUMBER(B120),"",MAX(D$4:D119)+1),"")</f>
        <v/>
      </c>
      <c r="E120" s="277" t="str">
        <f t="shared" si="94"/>
        <v/>
      </c>
      <c r="F120" s="230" t="str">
        <f t="shared" si="95"/>
        <v/>
      </c>
      <c r="G120" s="233" t="str">
        <f t="shared" si="96"/>
        <v/>
      </c>
      <c r="H120" s="276" t="str">
        <f>IF(O120="","",IF(ISNUMBER(MATCH(O120,$G$5:$G$1000,0)),"",IF(D120=1,C$3,0)+MAX(H$4:H119)+1))</f>
        <v/>
      </c>
      <c r="I120" s="276" t="str">
        <f>IF(O120="","",IF(ISNUMBER(MATCH(O120,$G$5:$G$1000,0)),"",IF(D120=1,B$4,0)+MAX(I$4:I119)+1))</f>
        <v/>
      </c>
      <c r="J120" s="233" t="str">
        <f t="shared" si="97"/>
        <v/>
      </c>
      <c r="K120" s="233"/>
      <c r="L120" s="58"/>
      <c r="M120" s="282">
        <f t="shared" si="68"/>
        <v>116</v>
      </c>
      <c r="N120" s="319"/>
      <c r="O120" s="319"/>
      <c r="P120" s="322" t="str">
        <f t="shared" si="98"/>
        <v/>
      </c>
      <c r="Q120" s="291" t="s">
        <v>821</v>
      </c>
      <c r="R120" s="284" t="str">
        <f t="shared" si="99"/>
        <v/>
      </c>
      <c r="S120" s="284" t="str">
        <f t="shared" si="100"/>
        <v/>
      </c>
      <c r="T120" s="284" t="str">
        <f t="shared" si="101"/>
        <v/>
      </c>
      <c r="U120" s="284" t="str">
        <f t="shared" si="102"/>
        <v/>
      </c>
      <c r="V120" s="284" t="str">
        <f t="shared" si="103"/>
        <v/>
      </c>
      <c r="W120" s="284" t="str">
        <f t="shared" si="104"/>
        <v/>
      </c>
      <c r="X120" s="284" t="str">
        <f t="shared" si="105"/>
        <v/>
      </c>
      <c r="Y120" s="284"/>
      <c r="Z120" s="285" t="str">
        <f t="shared" si="106"/>
        <v/>
      </c>
      <c r="AA120" s="285" t="str">
        <f t="shared" si="107"/>
        <v/>
      </c>
      <c r="AB120" s="285" t="str">
        <f t="shared" si="108"/>
        <v/>
      </c>
      <c r="AC120" s="285" t="str">
        <f t="shared" si="109"/>
        <v/>
      </c>
      <c r="AD120" s="285" t="str">
        <f t="shared" si="110"/>
        <v/>
      </c>
      <c r="AE120" s="285" t="str">
        <f t="shared" si="111"/>
        <v/>
      </c>
      <c r="AF120" s="285" t="str">
        <f t="shared" si="112"/>
        <v/>
      </c>
      <c r="AG120" s="285"/>
      <c r="AH120" s="284" t="str">
        <f>IF($BE120="","",IF(ISNUMBER(MATCH($BE120,AP$5:AP$29999,0)),MAX(AH$4:AH119)+1,0))</f>
        <v/>
      </c>
      <c r="AI120" s="284" t="str">
        <f>IF($BE120="","",IF(ISNUMBER(MATCH($BE120,AQ$5:AQ$29999,0)),MAX(AI$4:AI119)+1,0))</f>
        <v/>
      </c>
      <c r="AJ120" s="284" t="str">
        <f>IF($BE120="","",IF(ISNUMBER(MATCH($BE120,AR$5:AR$29999,0)),MAX(AJ$4:AJ119)+1,0))</f>
        <v/>
      </c>
      <c r="AK120" s="284" t="str">
        <f>IF($BE120="","",IF(ISNUMBER(MATCH($BE120,AS$5:AS$29999,0)),MAX(AK$4:AK119)+1,0))</f>
        <v/>
      </c>
      <c r="AL120" s="284" t="str">
        <f>IF($BE120="","",IF(ISNUMBER(MATCH($BE120,AT$5:AT$29999,0)),MAX(AL$4:AL119)+1,0))</f>
        <v/>
      </c>
      <c r="AM120" s="284" t="str">
        <f>IF($BE120="","",IF(ISNUMBER(MATCH($BE120,AU$5:AU$29999,0)),MAX(AM$4:AM119)+1,0))</f>
        <v/>
      </c>
      <c r="AN120" s="284" t="str">
        <f>IF($BE120="","",IF(ISNUMBER(MATCH($BE120,AV$5:AV$29999,0)),MAX(AN$4:AN119)+1,0))</f>
        <v/>
      </c>
      <c r="AO120" s="291"/>
      <c r="AP120" s="299"/>
      <c r="AQ120" s="299"/>
      <c r="AR120" s="299"/>
      <c r="AS120" s="299"/>
      <c r="AT120" s="301"/>
      <c r="AU120" s="301"/>
      <c r="AV120" s="301" t="s">
        <v>821</v>
      </c>
      <c r="AW120" s="323"/>
      <c r="AX120" s="302" t="s">
        <v>821</v>
      </c>
      <c r="AY120" s="324"/>
      <c r="AZ120" s="324"/>
      <c r="BA120" s="321"/>
      <c r="BB120" s="320"/>
      <c r="BC120" s="9"/>
      <c r="BD120" s="9"/>
      <c r="BE120" s="302"/>
      <c r="BF120" s="9"/>
      <c r="BG120" s="303" t="str">
        <f t="shared" si="86"/>
        <v/>
      </c>
      <c r="BH120" s="303" t="str">
        <f t="shared" si="87"/>
        <v/>
      </c>
      <c r="BI120" s="303" t="str">
        <f t="shared" si="88"/>
        <v/>
      </c>
      <c r="BJ120" s="303" t="str">
        <f t="shared" si="89"/>
        <v/>
      </c>
      <c r="BK120" s="303" t="str">
        <f t="shared" si="90"/>
        <v/>
      </c>
      <c r="BL120" s="303" t="str">
        <f t="shared" si="91"/>
        <v/>
      </c>
      <c r="BM120" s="303" t="str">
        <f t="shared" si="92"/>
        <v/>
      </c>
      <c r="BN120" s="82"/>
      <c r="BO120" s="82"/>
      <c r="BP120" s="82"/>
      <c r="BQ120" s="82"/>
      <c r="BR120" s="82"/>
      <c r="BS120" s="82"/>
      <c r="BT120" s="82"/>
      <c r="BU120" s="82"/>
      <c r="BV120" s="82"/>
      <c r="BW120" s="82"/>
      <c r="BX120" s="82"/>
      <c r="BY120" s="82"/>
      <c r="BZ120" s="82"/>
    </row>
    <row r="121" spans="1:78" ht="12" customHeight="1" x14ac:dyDescent="0.25">
      <c r="A121" s="58"/>
      <c r="B121" s="230" t="str">
        <f t="shared" si="93"/>
        <v/>
      </c>
      <c r="C121" s="276" t="str">
        <f>IF(ISNUMBER(B121),MAX(C$4:C120)+1,"")</f>
        <v/>
      </c>
      <c r="D121" s="276" t="str">
        <f>IF(IF(ISNUMBER(B121),"",MAX(D$4:D120)+1)&lt;=D$3,IF(ISNUMBER(B121),"",MAX(D$4:D120)+1),"")</f>
        <v/>
      </c>
      <c r="E121" s="277" t="str">
        <f t="shared" si="94"/>
        <v/>
      </c>
      <c r="F121" s="230" t="str">
        <f t="shared" si="95"/>
        <v/>
      </c>
      <c r="G121" s="233" t="str">
        <f t="shared" si="96"/>
        <v/>
      </c>
      <c r="H121" s="276" t="str">
        <f>IF(O121="","",IF(ISNUMBER(MATCH(O121,$G$5:$G$1000,0)),"",IF(D121=1,C$3,0)+MAX(H$4:H120)+1))</f>
        <v/>
      </c>
      <c r="I121" s="276" t="str">
        <f>IF(O121="","",IF(ISNUMBER(MATCH(O121,$G$5:$G$1000,0)),"",IF(D121=1,B$4,0)+MAX(I$4:I120)+1))</f>
        <v/>
      </c>
      <c r="J121" s="233" t="str">
        <f t="shared" si="97"/>
        <v/>
      </c>
      <c r="K121" s="233"/>
      <c r="L121" s="58"/>
      <c r="M121" s="282">
        <f t="shared" si="68"/>
        <v>117</v>
      </c>
      <c r="N121" s="319"/>
      <c r="O121" s="319"/>
      <c r="P121" s="322" t="str">
        <f t="shared" si="98"/>
        <v/>
      </c>
      <c r="Q121" s="291" t="s">
        <v>821</v>
      </c>
      <c r="R121" s="284" t="str">
        <f t="shared" si="99"/>
        <v/>
      </c>
      <c r="S121" s="284" t="str">
        <f t="shared" si="100"/>
        <v/>
      </c>
      <c r="T121" s="284" t="str">
        <f t="shared" si="101"/>
        <v/>
      </c>
      <c r="U121" s="284" t="str">
        <f t="shared" si="102"/>
        <v/>
      </c>
      <c r="V121" s="284" t="str">
        <f t="shared" si="103"/>
        <v/>
      </c>
      <c r="W121" s="284" t="str">
        <f t="shared" si="104"/>
        <v/>
      </c>
      <c r="X121" s="284" t="str">
        <f t="shared" si="105"/>
        <v/>
      </c>
      <c r="Y121" s="284"/>
      <c r="Z121" s="285" t="str">
        <f t="shared" si="106"/>
        <v/>
      </c>
      <c r="AA121" s="285" t="str">
        <f t="shared" si="107"/>
        <v/>
      </c>
      <c r="AB121" s="285" t="str">
        <f t="shared" si="108"/>
        <v/>
      </c>
      <c r="AC121" s="285" t="str">
        <f t="shared" si="109"/>
        <v/>
      </c>
      <c r="AD121" s="285" t="str">
        <f t="shared" si="110"/>
        <v/>
      </c>
      <c r="AE121" s="285" t="str">
        <f t="shared" si="111"/>
        <v/>
      </c>
      <c r="AF121" s="285" t="str">
        <f t="shared" si="112"/>
        <v/>
      </c>
      <c r="AG121" s="285"/>
      <c r="AH121" s="284" t="str">
        <f>IF($BE121="","",IF(ISNUMBER(MATCH($BE121,AP$5:AP$29999,0)),MAX(AH$4:AH120)+1,0))</f>
        <v/>
      </c>
      <c r="AI121" s="284" t="str">
        <f>IF($BE121="","",IF(ISNUMBER(MATCH($BE121,AQ$5:AQ$29999,0)),MAX(AI$4:AI120)+1,0))</f>
        <v/>
      </c>
      <c r="AJ121" s="284" t="str">
        <f>IF($BE121="","",IF(ISNUMBER(MATCH($BE121,AR$5:AR$29999,0)),MAX(AJ$4:AJ120)+1,0))</f>
        <v/>
      </c>
      <c r="AK121" s="284" t="str">
        <f>IF($BE121="","",IF(ISNUMBER(MATCH($BE121,AS$5:AS$29999,0)),MAX(AK$4:AK120)+1,0))</f>
        <v/>
      </c>
      <c r="AL121" s="284" t="str">
        <f>IF($BE121="","",IF(ISNUMBER(MATCH($BE121,AT$5:AT$29999,0)),MAX(AL$4:AL120)+1,0))</f>
        <v/>
      </c>
      <c r="AM121" s="284" t="str">
        <f>IF($BE121="","",IF(ISNUMBER(MATCH($BE121,AU$5:AU$29999,0)),MAX(AM$4:AM120)+1,0))</f>
        <v/>
      </c>
      <c r="AN121" s="284" t="str">
        <f>IF($BE121="","",IF(ISNUMBER(MATCH($BE121,AV$5:AV$29999,0)),MAX(AN$4:AN120)+1,0))</f>
        <v/>
      </c>
      <c r="AO121" s="291"/>
      <c r="AP121" s="299"/>
      <c r="AQ121" s="299"/>
      <c r="AR121" s="299"/>
      <c r="AS121" s="299"/>
      <c r="AT121" s="301"/>
      <c r="AU121" s="301"/>
      <c r="AV121" s="301" t="s">
        <v>821</v>
      </c>
      <c r="AW121" s="323"/>
      <c r="AX121" s="302" t="s">
        <v>821</v>
      </c>
      <c r="AY121" s="324"/>
      <c r="AZ121" s="324"/>
      <c r="BA121" s="321"/>
      <c r="BB121" s="320"/>
      <c r="BC121" s="9"/>
      <c r="BD121" s="9"/>
      <c r="BE121" s="302"/>
      <c r="BF121" s="9"/>
      <c r="BG121" s="303" t="str">
        <f t="shared" si="86"/>
        <v/>
      </c>
      <c r="BH121" s="303" t="str">
        <f t="shared" si="87"/>
        <v/>
      </c>
      <c r="BI121" s="303" t="str">
        <f t="shared" si="88"/>
        <v/>
      </c>
      <c r="BJ121" s="303" t="str">
        <f t="shared" si="89"/>
        <v/>
      </c>
      <c r="BK121" s="303" t="str">
        <f t="shared" si="90"/>
        <v/>
      </c>
      <c r="BL121" s="303" t="str">
        <f t="shared" si="91"/>
        <v/>
      </c>
      <c r="BM121" s="303" t="str">
        <f t="shared" si="92"/>
        <v/>
      </c>
      <c r="BN121" s="82"/>
      <c r="BO121" s="82"/>
      <c r="BP121" s="82"/>
      <c r="BQ121" s="82"/>
      <c r="BR121" s="82"/>
      <c r="BS121" s="82"/>
      <c r="BT121" s="82"/>
      <c r="BU121" s="82"/>
      <c r="BV121" s="82"/>
      <c r="BW121" s="82"/>
      <c r="BX121" s="82"/>
      <c r="BY121" s="82"/>
      <c r="BZ121" s="82"/>
    </row>
    <row r="122" spans="1:78" ht="12" customHeight="1" x14ac:dyDescent="0.25">
      <c r="A122" s="58"/>
      <c r="B122" s="230" t="str">
        <f t="shared" si="93"/>
        <v/>
      </c>
      <c r="C122" s="276" t="str">
        <f>IF(ISNUMBER(B122),MAX(C$4:C121)+1,"")</f>
        <v/>
      </c>
      <c r="D122" s="276" t="str">
        <f>IF(IF(ISNUMBER(B122),"",MAX(D$4:D121)+1)&lt;=D$3,IF(ISNUMBER(B122),"",MAX(D$4:D121)+1),"")</f>
        <v/>
      </c>
      <c r="E122" s="277" t="str">
        <f t="shared" si="94"/>
        <v/>
      </c>
      <c r="F122" s="230" t="str">
        <f t="shared" si="95"/>
        <v/>
      </c>
      <c r="G122" s="233" t="str">
        <f t="shared" si="96"/>
        <v/>
      </c>
      <c r="H122" s="276" t="str">
        <f>IF(O122="","",IF(ISNUMBER(MATCH(O122,$G$5:$G$1000,0)),"",IF(D122=1,C$3,0)+MAX(H$4:H121)+1))</f>
        <v/>
      </c>
      <c r="I122" s="276" t="str">
        <f>IF(O122="","",IF(ISNUMBER(MATCH(O122,$G$5:$G$1000,0)),"",IF(D122=1,B$4,0)+MAX(I$4:I121)+1))</f>
        <v/>
      </c>
      <c r="J122" s="233" t="str">
        <f t="shared" si="97"/>
        <v/>
      </c>
      <c r="K122" s="233"/>
      <c r="L122" s="58"/>
      <c r="M122" s="282">
        <f t="shared" si="68"/>
        <v>118</v>
      </c>
      <c r="N122" s="319"/>
      <c r="O122" s="319"/>
      <c r="P122" s="322" t="str">
        <f t="shared" si="98"/>
        <v/>
      </c>
      <c r="Q122" s="291" t="s">
        <v>821</v>
      </c>
      <c r="R122" s="284" t="str">
        <f t="shared" si="99"/>
        <v/>
      </c>
      <c r="S122" s="284" t="str">
        <f t="shared" si="100"/>
        <v/>
      </c>
      <c r="T122" s="284" t="str">
        <f t="shared" si="101"/>
        <v/>
      </c>
      <c r="U122" s="284" t="str">
        <f t="shared" si="102"/>
        <v/>
      </c>
      <c r="V122" s="284" t="str">
        <f t="shared" si="103"/>
        <v/>
      </c>
      <c r="W122" s="284" t="str">
        <f t="shared" si="104"/>
        <v/>
      </c>
      <c r="X122" s="284" t="str">
        <f t="shared" si="105"/>
        <v/>
      </c>
      <c r="Y122" s="284"/>
      <c r="Z122" s="285" t="str">
        <f t="shared" si="106"/>
        <v/>
      </c>
      <c r="AA122" s="285" t="str">
        <f t="shared" si="107"/>
        <v/>
      </c>
      <c r="AB122" s="285" t="str">
        <f t="shared" si="108"/>
        <v/>
      </c>
      <c r="AC122" s="285" t="str">
        <f t="shared" si="109"/>
        <v/>
      </c>
      <c r="AD122" s="285" t="str">
        <f t="shared" si="110"/>
        <v/>
      </c>
      <c r="AE122" s="285" t="str">
        <f t="shared" si="111"/>
        <v/>
      </c>
      <c r="AF122" s="285" t="str">
        <f t="shared" si="112"/>
        <v/>
      </c>
      <c r="AG122" s="285"/>
      <c r="AH122" s="284" t="str">
        <f>IF($BE122="","",IF(ISNUMBER(MATCH($BE122,AP$5:AP$29999,0)),MAX(AH$4:AH121)+1,0))</f>
        <v/>
      </c>
      <c r="AI122" s="284" t="str">
        <f>IF($BE122="","",IF(ISNUMBER(MATCH($BE122,AQ$5:AQ$29999,0)),MAX(AI$4:AI121)+1,0))</f>
        <v/>
      </c>
      <c r="AJ122" s="284" t="str">
        <f>IF($BE122="","",IF(ISNUMBER(MATCH($BE122,AR$5:AR$29999,0)),MAX(AJ$4:AJ121)+1,0))</f>
        <v/>
      </c>
      <c r="AK122" s="284" t="str">
        <f>IF($BE122="","",IF(ISNUMBER(MATCH($BE122,AS$5:AS$29999,0)),MAX(AK$4:AK121)+1,0))</f>
        <v/>
      </c>
      <c r="AL122" s="284" t="str">
        <f>IF($BE122="","",IF(ISNUMBER(MATCH($BE122,AT$5:AT$29999,0)),MAX(AL$4:AL121)+1,0))</f>
        <v/>
      </c>
      <c r="AM122" s="284" t="str">
        <f>IF($BE122="","",IF(ISNUMBER(MATCH($BE122,AU$5:AU$29999,0)),MAX(AM$4:AM121)+1,0))</f>
        <v/>
      </c>
      <c r="AN122" s="284" t="str">
        <f>IF($BE122="","",IF(ISNUMBER(MATCH($BE122,AV$5:AV$29999,0)),MAX(AN$4:AN121)+1,0))</f>
        <v/>
      </c>
      <c r="AO122" s="291"/>
      <c r="AP122" s="299"/>
      <c r="AQ122" s="299"/>
      <c r="AR122" s="299"/>
      <c r="AS122" s="299"/>
      <c r="AT122" s="301"/>
      <c r="AU122" s="301"/>
      <c r="AV122" s="301" t="s">
        <v>821</v>
      </c>
      <c r="AW122" s="323"/>
      <c r="AX122" s="302" t="s">
        <v>821</v>
      </c>
      <c r="AY122" s="324"/>
      <c r="AZ122" s="324"/>
      <c r="BA122" s="321"/>
      <c r="BB122" s="320"/>
      <c r="BC122" s="9"/>
      <c r="BD122" s="9"/>
      <c r="BE122" s="302"/>
      <c r="BF122" s="9"/>
      <c r="BG122" s="303" t="str">
        <f t="shared" si="86"/>
        <v/>
      </c>
      <c r="BH122" s="303" t="str">
        <f t="shared" si="87"/>
        <v/>
      </c>
      <c r="BI122" s="303" t="str">
        <f t="shared" si="88"/>
        <v/>
      </c>
      <c r="BJ122" s="303" t="str">
        <f t="shared" si="89"/>
        <v/>
      </c>
      <c r="BK122" s="303" t="str">
        <f t="shared" si="90"/>
        <v/>
      </c>
      <c r="BL122" s="303" t="str">
        <f t="shared" si="91"/>
        <v/>
      </c>
      <c r="BM122" s="303" t="str">
        <f t="shared" si="92"/>
        <v/>
      </c>
      <c r="BN122" s="82"/>
      <c r="BO122" s="82"/>
      <c r="BP122" s="82"/>
      <c r="BQ122" s="82"/>
      <c r="BR122" s="82"/>
      <c r="BS122" s="82"/>
      <c r="BT122" s="82"/>
      <c r="BU122" s="82"/>
      <c r="BV122" s="82"/>
      <c r="BW122" s="82"/>
      <c r="BX122" s="82"/>
      <c r="BY122" s="82"/>
      <c r="BZ122" s="82"/>
    </row>
    <row r="123" spans="1:78" ht="12" customHeight="1" x14ac:dyDescent="0.25">
      <c r="A123" s="58"/>
      <c r="B123" s="230" t="str">
        <f t="shared" si="93"/>
        <v/>
      </c>
      <c r="C123" s="276" t="str">
        <f>IF(ISNUMBER(B123),MAX(C$4:C122)+1,"")</f>
        <v/>
      </c>
      <c r="D123" s="276" t="str">
        <f>IF(IF(ISNUMBER(B123),"",MAX(D$4:D122)+1)&lt;=D$3,IF(ISNUMBER(B123),"",MAX(D$4:D122)+1),"")</f>
        <v/>
      </c>
      <c r="E123" s="277" t="str">
        <f t="shared" si="94"/>
        <v/>
      </c>
      <c r="F123" s="230" t="str">
        <f t="shared" si="95"/>
        <v/>
      </c>
      <c r="G123" s="233" t="str">
        <f t="shared" si="96"/>
        <v/>
      </c>
      <c r="H123" s="276" t="str">
        <f>IF(O123="","",IF(ISNUMBER(MATCH(O123,$G$5:$G$1000,0)),"",IF(D123=1,C$3,0)+MAX(H$4:H122)+1))</f>
        <v/>
      </c>
      <c r="I123" s="276" t="str">
        <f>IF(O123="","",IF(ISNUMBER(MATCH(O123,$G$5:$G$1000,0)),"",IF(D123=1,B$4,0)+MAX(I$4:I122)+1))</f>
        <v/>
      </c>
      <c r="J123" s="233" t="str">
        <f t="shared" si="97"/>
        <v/>
      </c>
      <c r="K123" s="233"/>
      <c r="L123" s="58"/>
      <c r="M123" s="282">
        <f t="shared" si="68"/>
        <v>119</v>
      </c>
      <c r="N123" s="319"/>
      <c r="O123" s="319"/>
      <c r="P123" s="322" t="str">
        <f t="shared" si="98"/>
        <v/>
      </c>
      <c r="Q123" s="291" t="s">
        <v>821</v>
      </c>
      <c r="R123" s="284" t="str">
        <f t="shared" si="99"/>
        <v/>
      </c>
      <c r="S123" s="284" t="str">
        <f t="shared" si="100"/>
        <v/>
      </c>
      <c r="T123" s="284" t="str">
        <f t="shared" si="101"/>
        <v/>
      </c>
      <c r="U123" s="284" t="str">
        <f t="shared" si="102"/>
        <v/>
      </c>
      <c r="V123" s="284" t="str">
        <f t="shared" si="103"/>
        <v/>
      </c>
      <c r="W123" s="284" t="str">
        <f t="shared" si="104"/>
        <v/>
      </c>
      <c r="X123" s="284" t="str">
        <f t="shared" si="105"/>
        <v/>
      </c>
      <c r="Y123" s="284"/>
      <c r="Z123" s="285" t="str">
        <f t="shared" si="106"/>
        <v/>
      </c>
      <c r="AA123" s="285" t="str">
        <f t="shared" si="107"/>
        <v/>
      </c>
      <c r="AB123" s="285" t="str">
        <f t="shared" si="108"/>
        <v/>
      </c>
      <c r="AC123" s="285" t="str">
        <f t="shared" si="109"/>
        <v/>
      </c>
      <c r="AD123" s="285" t="str">
        <f t="shared" si="110"/>
        <v/>
      </c>
      <c r="AE123" s="285" t="str">
        <f t="shared" si="111"/>
        <v/>
      </c>
      <c r="AF123" s="285" t="str">
        <f t="shared" si="112"/>
        <v/>
      </c>
      <c r="AG123" s="285"/>
      <c r="AH123" s="284" t="str">
        <f>IF($BE123="","",IF(ISNUMBER(MATCH($BE123,AP$5:AP$29999,0)),MAX(AH$4:AH122)+1,0))</f>
        <v/>
      </c>
      <c r="AI123" s="284" t="str">
        <f>IF($BE123="","",IF(ISNUMBER(MATCH($BE123,AQ$5:AQ$29999,0)),MAX(AI$4:AI122)+1,0))</f>
        <v/>
      </c>
      <c r="AJ123" s="284" t="str">
        <f>IF($BE123="","",IF(ISNUMBER(MATCH($BE123,AR$5:AR$29999,0)),MAX(AJ$4:AJ122)+1,0))</f>
        <v/>
      </c>
      <c r="AK123" s="284" t="str">
        <f>IF($BE123="","",IF(ISNUMBER(MATCH($BE123,AS$5:AS$29999,0)),MAX(AK$4:AK122)+1,0))</f>
        <v/>
      </c>
      <c r="AL123" s="284" t="str">
        <f>IF($BE123="","",IF(ISNUMBER(MATCH($BE123,AT$5:AT$29999,0)),MAX(AL$4:AL122)+1,0))</f>
        <v/>
      </c>
      <c r="AM123" s="284" t="str">
        <f>IF($BE123="","",IF(ISNUMBER(MATCH($BE123,AU$5:AU$29999,0)),MAX(AM$4:AM122)+1,0))</f>
        <v/>
      </c>
      <c r="AN123" s="284" t="str">
        <f>IF($BE123="","",IF(ISNUMBER(MATCH($BE123,AV$5:AV$29999,0)),MAX(AN$4:AN122)+1,0))</f>
        <v/>
      </c>
      <c r="AO123" s="291"/>
      <c r="AP123" s="299"/>
      <c r="AQ123" s="299"/>
      <c r="AR123" s="299"/>
      <c r="AS123" s="299"/>
      <c r="AT123" s="301"/>
      <c r="AU123" s="301"/>
      <c r="AV123" s="301" t="s">
        <v>821</v>
      </c>
      <c r="AW123" s="323"/>
      <c r="AX123" s="302" t="s">
        <v>821</v>
      </c>
      <c r="AY123" s="324"/>
      <c r="AZ123" s="324"/>
      <c r="BA123" s="321"/>
      <c r="BB123" s="320"/>
      <c r="BC123" s="9"/>
      <c r="BD123" s="9"/>
      <c r="BE123" s="302"/>
      <c r="BF123" s="9"/>
      <c r="BG123" s="303" t="str">
        <f t="shared" si="86"/>
        <v/>
      </c>
      <c r="BH123" s="303" t="str">
        <f t="shared" si="87"/>
        <v/>
      </c>
      <c r="BI123" s="303" t="str">
        <f t="shared" si="88"/>
        <v/>
      </c>
      <c r="BJ123" s="303" t="str">
        <f t="shared" si="89"/>
        <v/>
      </c>
      <c r="BK123" s="303" t="str">
        <f t="shared" si="90"/>
        <v/>
      </c>
      <c r="BL123" s="303" t="str">
        <f t="shared" si="91"/>
        <v/>
      </c>
      <c r="BM123" s="303" t="str">
        <f t="shared" si="92"/>
        <v/>
      </c>
      <c r="BN123" s="82"/>
      <c r="BO123" s="82"/>
      <c r="BP123" s="82"/>
      <c r="BQ123" s="82"/>
      <c r="BR123" s="82"/>
      <c r="BS123" s="82"/>
      <c r="BT123" s="82"/>
      <c r="BU123" s="82"/>
      <c r="BV123" s="82"/>
      <c r="BW123" s="82"/>
      <c r="BX123" s="82"/>
      <c r="BY123" s="82"/>
      <c r="BZ123" s="82"/>
    </row>
    <row r="124" spans="1:78" ht="12" customHeight="1" x14ac:dyDescent="0.25">
      <c r="A124" s="58"/>
      <c r="B124" s="230" t="str">
        <f t="shared" si="93"/>
        <v/>
      </c>
      <c r="C124" s="276" t="str">
        <f>IF(ISNUMBER(B124),MAX(C$4:C123)+1,"")</f>
        <v/>
      </c>
      <c r="D124" s="276" t="str">
        <f>IF(IF(ISNUMBER(B124),"",MAX(D$4:D123)+1)&lt;=D$3,IF(ISNUMBER(B124),"",MAX(D$4:D123)+1),"")</f>
        <v/>
      </c>
      <c r="E124" s="277" t="str">
        <f t="shared" si="94"/>
        <v/>
      </c>
      <c r="F124" s="230" t="str">
        <f t="shared" si="95"/>
        <v/>
      </c>
      <c r="G124" s="233" t="str">
        <f t="shared" si="96"/>
        <v/>
      </c>
      <c r="H124" s="276" t="str">
        <f>IF(O124="","",IF(ISNUMBER(MATCH(O124,$G$5:$G$1000,0)),"",IF(D124=1,C$3,0)+MAX(H$4:H123)+1))</f>
        <v/>
      </c>
      <c r="I124" s="276" t="str">
        <f>IF(O124="","",IF(ISNUMBER(MATCH(O124,$G$5:$G$1000,0)),"",IF(D124=1,B$4,0)+MAX(I$4:I123)+1))</f>
        <v/>
      </c>
      <c r="J124" s="233" t="str">
        <f t="shared" si="97"/>
        <v/>
      </c>
      <c r="K124" s="233"/>
      <c r="L124" s="58"/>
      <c r="M124" s="282">
        <f t="shared" si="68"/>
        <v>120</v>
      </c>
      <c r="N124" s="319"/>
      <c r="O124" s="319"/>
      <c r="P124" s="322" t="str">
        <f t="shared" si="98"/>
        <v/>
      </c>
      <c r="Q124" s="291" t="s">
        <v>821</v>
      </c>
      <c r="R124" s="284" t="str">
        <f t="shared" si="99"/>
        <v/>
      </c>
      <c r="S124" s="284" t="str">
        <f t="shared" si="100"/>
        <v/>
      </c>
      <c r="T124" s="284" t="str">
        <f t="shared" si="101"/>
        <v/>
      </c>
      <c r="U124" s="284" t="str">
        <f t="shared" si="102"/>
        <v/>
      </c>
      <c r="V124" s="284" t="str">
        <f t="shared" si="103"/>
        <v/>
      </c>
      <c r="W124" s="284" t="str">
        <f t="shared" si="104"/>
        <v/>
      </c>
      <c r="X124" s="284" t="str">
        <f t="shared" si="105"/>
        <v/>
      </c>
      <c r="Y124" s="284"/>
      <c r="Z124" s="285" t="str">
        <f t="shared" si="106"/>
        <v/>
      </c>
      <c r="AA124" s="285" t="str">
        <f t="shared" si="107"/>
        <v/>
      </c>
      <c r="AB124" s="285" t="str">
        <f t="shared" si="108"/>
        <v/>
      </c>
      <c r="AC124" s="285" t="str">
        <f t="shared" si="109"/>
        <v/>
      </c>
      <c r="AD124" s="285" t="str">
        <f t="shared" si="110"/>
        <v/>
      </c>
      <c r="AE124" s="285" t="str">
        <f t="shared" si="111"/>
        <v/>
      </c>
      <c r="AF124" s="285" t="str">
        <f t="shared" si="112"/>
        <v/>
      </c>
      <c r="AG124" s="285"/>
      <c r="AH124" s="284" t="str">
        <f>IF($BE124="","",IF(ISNUMBER(MATCH($BE124,AP$5:AP$29999,0)),MAX(AH$4:AH123)+1,0))</f>
        <v/>
      </c>
      <c r="AI124" s="284" t="str">
        <f>IF($BE124="","",IF(ISNUMBER(MATCH($BE124,AQ$5:AQ$29999,0)),MAX(AI$4:AI123)+1,0))</f>
        <v/>
      </c>
      <c r="AJ124" s="284" t="str">
        <f>IF($BE124="","",IF(ISNUMBER(MATCH($BE124,AR$5:AR$29999,0)),MAX(AJ$4:AJ123)+1,0))</f>
        <v/>
      </c>
      <c r="AK124" s="284" t="str">
        <f>IF($BE124="","",IF(ISNUMBER(MATCH($BE124,AS$5:AS$29999,0)),MAX(AK$4:AK123)+1,0))</f>
        <v/>
      </c>
      <c r="AL124" s="284" t="str">
        <f>IF($BE124="","",IF(ISNUMBER(MATCH($BE124,AT$5:AT$29999,0)),MAX(AL$4:AL123)+1,0))</f>
        <v/>
      </c>
      <c r="AM124" s="284" t="str">
        <f>IF($BE124="","",IF(ISNUMBER(MATCH($BE124,AU$5:AU$29999,0)),MAX(AM$4:AM123)+1,0))</f>
        <v/>
      </c>
      <c r="AN124" s="284" t="str">
        <f>IF($BE124="","",IF(ISNUMBER(MATCH($BE124,AV$5:AV$29999,0)),MAX(AN$4:AN123)+1,0))</f>
        <v/>
      </c>
      <c r="AO124" s="291"/>
      <c r="AP124" s="299"/>
      <c r="AQ124" s="299"/>
      <c r="AR124" s="299"/>
      <c r="AS124" s="299"/>
      <c r="AT124" s="301"/>
      <c r="AU124" s="301"/>
      <c r="AV124" s="301" t="s">
        <v>821</v>
      </c>
      <c r="AW124" s="323"/>
      <c r="AX124" s="302" t="s">
        <v>821</v>
      </c>
      <c r="AY124" s="324"/>
      <c r="AZ124" s="324"/>
      <c r="BA124" s="321"/>
      <c r="BB124" s="320"/>
      <c r="BC124" s="9"/>
      <c r="BD124" s="9"/>
      <c r="BE124" s="302"/>
      <c r="BF124" s="9"/>
      <c r="BG124" s="303" t="str">
        <f t="shared" si="86"/>
        <v/>
      </c>
      <c r="BH124" s="303" t="str">
        <f t="shared" si="87"/>
        <v/>
      </c>
      <c r="BI124" s="303" t="str">
        <f t="shared" si="88"/>
        <v/>
      </c>
      <c r="BJ124" s="303" t="str">
        <f t="shared" si="89"/>
        <v/>
      </c>
      <c r="BK124" s="303" t="str">
        <f t="shared" si="90"/>
        <v/>
      </c>
      <c r="BL124" s="303" t="str">
        <f t="shared" si="91"/>
        <v/>
      </c>
      <c r="BM124" s="303" t="str">
        <f t="shared" si="92"/>
        <v/>
      </c>
      <c r="BN124" s="82"/>
      <c r="BO124" s="82"/>
      <c r="BP124" s="82"/>
      <c r="BQ124" s="82"/>
      <c r="BR124" s="82"/>
      <c r="BS124" s="82"/>
      <c r="BT124" s="82"/>
      <c r="BU124" s="82"/>
      <c r="BV124" s="82"/>
      <c r="BW124" s="82"/>
      <c r="BX124" s="82"/>
      <c r="BY124" s="82"/>
      <c r="BZ124" s="82"/>
    </row>
    <row r="125" spans="1:78" ht="12" customHeight="1" x14ac:dyDescent="0.25">
      <c r="A125" s="58"/>
      <c r="B125" s="230" t="str">
        <f t="shared" si="93"/>
        <v/>
      </c>
      <c r="C125" s="276" t="str">
        <f>IF(ISNUMBER(B125),MAX(C$4:C124)+1,"")</f>
        <v/>
      </c>
      <c r="D125" s="276" t="str">
        <f>IF(IF(ISNUMBER(B125),"",MAX(D$4:D124)+1)&lt;=D$3,IF(ISNUMBER(B125),"",MAX(D$4:D124)+1),"")</f>
        <v/>
      </c>
      <c r="E125" s="277" t="str">
        <f t="shared" si="94"/>
        <v/>
      </c>
      <c r="F125" s="230" t="str">
        <f t="shared" si="95"/>
        <v/>
      </c>
      <c r="G125" s="233" t="str">
        <f t="shared" si="96"/>
        <v/>
      </c>
      <c r="H125" s="276" t="str">
        <f>IF(O125="","",IF(ISNUMBER(MATCH(O125,$G$5:$G$1000,0)),"",IF(D125=1,C$3,0)+MAX(H$4:H124)+1))</f>
        <v/>
      </c>
      <c r="I125" s="276" t="str">
        <f>IF(O125="","",IF(ISNUMBER(MATCH(O125,$G$5:$G$1000,0)),"",IF(D125=1,B$4,0)+MAX(I$4:I124)+1))</f>
        <v/>
      </c>
      <c r="J125" s="233" t="str">
        <f t="shared" si="97"/>
        <v/>
      </c>
      <c r="K125" s="233"/>
      <c r="L125" s="58"/>
      <c r="M125" s="282">
        <f t="shared" si="68"/>
        <v>121</v>
      </c>
      <c r="N125" s="319"/>
      <c r="O125" s="319"/>
      <c r="P125" s="322" t="str">
        <f t="shared" si="98"/>
        <v/>
      </c>
      <c r="Q125" s="291" t="s">
        <v>821</v>
      </c>
      <c r="R125" s="284" t="str">
        <f t="shared" si="99"/>
        <v/>
      </c>
      <c r="S125" s="284" t="str">
        <f t="shared" si="100"/>
        <v/>
      </c>
      <c r="T125" s="284" t="str">
        <f t="shared" si="101"/>
        <v/>
      </c>
      <c r="U125" s="284" t="str">
        <f t="shared" si="102"/>
        <v/>
      </c>
      <c r="V125" s="284" t="str">
        <f t="shared" si="103"/>
        <v/>
      </c>
      <c r="W125" s="284" t="str">
        <f t="shared" si="104"/>
        <v/>
      </c>
      <c r="X125" s="284" t="str">
        <f t="shared" si="105"/>
        <v/>
      </c>
      <c r="Y125" s="284"/>
      <c r="Z125" s="285" t="str">
        <f t="shared" si="106"/>
        <v/>
      </c>
      <c r="AA125" s="285" t="str">
        <f t="shared" si="107"/>
        <v/>
      </c>
      <c r="AB125" s="285" t="str">
        <f t="shared" si="108"/>
        <v/>
      </c>
      <c r="AC125" s="285" t="str">
        <f t="shared" si="109"/>
        <v/>
      </c>
      <c r="AD125" s="285" t="str">
        <f t="shared" si="110"/>
        <v/>
      </c>
      <c r="AE125" s="285" t="str">
        <f t="shared" si="111"/>
        <v/>
      </c>
      <c r="AF125" s="285" t="str">
        <f t="shared" si="112"/>
        <v/>
      </c>
      <c r="AG125" s="285"/>
      <c r="AH125" s="284" t="str">
        <f>IF($BE125="","",IF(ISNUMBER(MATCH($BE125,AP$5:AP$29999,0)),MAX(AH$4:AH124)+1,0))</f>
        <v/>
      </c>
      <c r="AI125" s="284" t="str">
        <f>IF($BE125="","",IF(ISNUMBER(MATCH($BE125,AQ$5:AQ$29999,0)),MAX(AI$4:AI124)+1,0))</f>
        <v/>
      </c>
      <c r="AJ125" s="284" t="str">
        <f>IF($BE125="","",IF(ISNUMBER(MATCH($BE125,AR$5:AR$29999,0)),MAX(AJ$4:AJ124)+1,0))</f>
        <v/>
      </c>
      <c r="AK125" s="284" t="str">
        <f>IF($BE125="","",IF(ISNUMBER(MATCH($BE125,AS$5:AS$29999,0)),MAX(AK$4:AK124)+1,0))</f>
        <v/>
      </c>
      <c r="AL125" s="284" t="str">
        <f>IF($BE125="","",IF(ISNUMBER(MATCH($BE125,AT$5:AT$29999,0)),MAX(AL$4:AL124)+1,0))</f>
        <v/>
      </c>
      <c r="AM125" s="284" t="str">
        <f>IF($BE125="","",IF(ISNUMBER(MATCH($BE125,AU$5:AU$29999,0)),MAX(AM$4:AM124)+1,0))</f>
        <v/>
      </c>
      <c r="AN125" s="284" t="str">
        <f>IF($BE125="","",IF(ISNUMBER(MATCH($BE125,AV$5:AV$29999,0)),MAX(AN$4:AN124)+1,0))</f>
        <v/>
      </c>
      <c r="AO125" s="291"/>
      <c r="AP125" s="299"/>
      <c r="AQ125" s="299"/>
      <c r="AR125" s="299"/>
      <c r="AS125" s="299"/>
      <c r="AT125" s="301"/>
      <c r="AU125" s="301"/>
      <c r="AV125" s="301" t="s">
        <v>821</v>
      </c>
      <c r="AW125" s="323"/>
      <c r="AX125" s="302" t="s">
        <v>821</v>
      </c>
      <c r="AY125" s="324"/>
      <c r="AZ125" s="324"/>
      <c r="BA125" s="321"/>
      <c r="BB125" s="320"/>
      <c r="BC125" s="9"/>
      <c r="BD125" s="9"/>
      <c r="BE125" s="302"/>
      <c r="BF125" s="9"/>
      <c r="BG125" s="303" t="str">
        <f t="shared" si="86"/>
        <v/>
      </c>
      <c r="BH125" s="303" t="str">
        <f t="shared" si="87"/>
        <v/>
      </c>
      <c r="BI125" s="303" t="str">
        <f t="shared" si="88"/>
        <v/>
      </c>
      <c r="BJ125" s="303" t="str">
        <f t="shared" si="89"/>
        <v/>
      </c>
      <c r="BK125" s="303" t="str">
        <f t="shared" si="90"/>
        <v/>
      </c>
      <c r="BL125" s="303" t="str">
        <f t="shared" si="91"/>
        <v/>
      </c>
      <c r="BM125" s="303" t="str">
        <f t="shared" si="92"/>
        <v/>
      </c>
      <c r="BN125" s="82"/>
      <c r="BO125" s="82"/>
      <c r="BP125" s="82"/>
      <c r="BQ125" s="82"/>
      <c r="BR125" s="82"/>
      <c r="BS125" s="82"/>
      <c r="BT125" s="82"/>
      <c r="BU125" s="82"/>
      <c r="BV125" s="82"/>
      <c r="BW125" s="82"/>
      <c r="BX125" s="82"/>
      <c r="BY125" s="82"/>
      <c r="BZ125" s="82"/>
    </row>
    <row r="126" spans="1:78" ht="12" customHeight="1" x14ac:dyDescent="0.25">
      <c r="A126" s="58"/>
      <c r="B126" s="230" t="str">
        <f t="shared" si="93"/>
        <v/>
      </c>
      <c r="C126" s="276" t="str">
        <f>IF(ISNUMBER(B126),MAX(C$4:C125)+1,"")</f>
        <v/>
      </c>
      <c r="D126" s="276" t="str">
        <f>IF(IF(ISNUMBER(B126),"",MAX(D$4:D125)+1)&lt;=D$3,IF(ISNUMBER(B126),"",MAX(D$4:D125)+1),"")</f>
        <v/>
      </c>
      <c r="E126" s="277" t="str">
        <f t="shared" si="94"/>
        <v/>
      </c>
      <c r="F126" s="230" t="str">
        <f t="shared" si="95"/>
        <v/>
      </c>
      <c r="G126" s="233" t="str">
        <f t="shared" si="96"/>
        <v/>
      </c>
      <c r="H126" s="276" t="str">
        <f>IF(O126="","",IF(ISNUMBER(MATCH(O126,$G$5:$G$1000,0)),"",IF(D126=1,C$3,0)+MAX(H$4:H125)+1))</f>
        <v/>
      </c>
      <c r="I126" s="276" t="str">
        <f>IF(O126="","",IF(ISNUMBER(MATCH(O126,$G$5:$G$1000,0)),"",IF(D126=1,B$4,0)+MAX(I$4:I125)+1))</f>
        <v/>
      </c>
      <c r="J126" s="233" t="str">
        <f t="shared" si="97"/>
        <v/>
      </c>
      <c r="K126" s="233"/>
      <c r="L126" s="58"/>
      <c r="M126" s="282">
        <f t="shared" si="68"/>
        <v>122</v>
      </c>
      <c r="N126" s="319"/>
      <c r="O126" s="319"/>
      <c r="P126" s="322" t="str">
        <f t="shared" si="98"/>
        <v/>
      </c>
      <c r="Q126" s="291" t="s">
        <v>821</v>
      </c>
      <c r="R126" s="284" t="str">
        <f t="shared" si="99"/>
        <v/>
      </c>
      <c r="S126" s="284" t="str">
        <f t="shared" si="100"/>
        <v/>
      </c>
      <c r="T126" s="284" t="str">
        <f t="shared" si="101"/>
        <v/>
      </c>
      <c r="U126" s="284" t="str">
        <f t="shared" si="102"/>
        <v/>
      </c>
      <c r="V126" s="284" t="str">
        <f t="shared" si="103"/>
        <v/>
      </c>
      <c r="W126" s="284" t="str">
        <f t="shared" si="104"/>
        <v/>
      </c>
      <c r="X126" s="284" t="str">
        <f t="shared" si="105"/>
        <v/>
      </c>
      <c r="Y126" s="284"/>
      <c r="Z126" s="285" t="str">
        <f t="shared" si="106"/>
        <v/>
      </c>
      <c r="AA126" s="285" t="str">
        <f t="shared" si="107"/>
        <v/>
      </c>
      <c r="AB126" s="285" t="str">
        <f t="shared" si="108"/>
        <v/>
      </c>
      <c r="AC126" s="285" t="str">
        <f t="shared" si="109"/>
        <v/>
      </c>
      <c r="AD126" s="285" t="str">
        <f t="shared" si="110"/>
        <v/>
      </c>
      <c r="AE126" s="285" t="str">
        <f t="shared" si="111"/>
        <v/>
      </c>
      <c r="AF126" s="285" t="str">
        <f t="shared" si="112"/>
        <v/>
      </c>
      <c r="AG126" s="285"/>
      <c r="AH126" s="284" t="str">
        <f>IF($BE126="","",IF(ISNUMBER(MATCH($BE126,AP$5:AP$29999,0)),MAX(AH$4:AH125)+1,0))</f>
        <v/>
      </c>
      <c r="AI126" s="284" t="str">
        <f>IF($BE126="","",IF(ISNUMBER(MATCH($BE126,AQ$5:AQ$29999,0)),MAX(AI$4:AI125)+1,0))</f>
        <v/>
      </c>
      <c r="AJ126" s="284" t="str">
        <f>IF($BE126="","",IF(ISNUMBER(MATCH($BE126,AR$5:AR$29999,0)),MAX(AJ$4:AJ125)+1,0))</f>
        <v/>
      </c>
      <c r="AK126" s="284" t="str">
        <f>IF($BE126="","",IF(ISNUMBER(MATCH($BE126,AS$5:AS$29999,0)),MAX(AK$4:AK125)+1,0))</f>
        <v/>
      </c>
      <c r="AL126" s="284" t="str">
        <f>IF($BE126="","",IF(ISNUMBER(MATCH($BE126,AT$5:AT$29999,0)),MAX(AL$4:AL125)+1,0))</f>
        <v/>
      </c>
      <c r="AM126" s="284" t="str">
        <f>IF($BE126="","",IF(ISNUMBER(MATCH($BE126,AU$5:AU$29999,0)),MAX(AM$4:AM125)+1,0))</f>
        <v/>
      </c>
      <c r="AN126" s="284" t="str">
        <f>IF($BE126="","",IF(ISNUMBER(MATCH($BE126,AV$5:AV$29999,0)),MAX(AN$4:AN125)+1,0))</f>
        <v/>
      </c>
      <c r="AO126" s="291"/>
      <c r="AP126" s="299"/>
      <c r="AQ126" s="299"/>
      <c r="AR126" s="299"/>
      <c r="AS126" s="299"/>
      <c r="AT126" s="301"/>
      <c r="AU126" s="301"/>
      <c r="AV126" s="301" t="s">
        <v>821</v>
      </c>
      <c r="AW126" s="323"/>
      <c r="AX126" s="302" t="s">
        <v>821</v>
      </c>
      <c r="AY126" s="324"/>
      <c r="AZ126" s="324"/>
      <c r="BA126" s="321"/>
      <c r="BB126" s="320"/>
      <c r="BC126" s="9"/>
      <c r="BD126" s="9"/>
      <c r="BE126" s="302"/>
      <c r="BF126" s="9"/>
      <c r="BG126" s="303" t="str">
        <f t="shared" si="86"/>
        <v/>
      </c>
      <c r="BH126" s="303" t="str">
        <f t="shared" si="87"/>
        <v/>
      </c>
      <c r="BI126" s="303" t="str">
        <f t="shared" si="88"/>
        <v/>
      </c>
      <c r="BJ126" s="303" t="str">
        <f t="shared" si="89"/>
        <v/>
      </c>
      <c r="BK126" s="303" t="str">
        <f t="shared" si="90"/>
        <v/>
      </c>
      <c r="BL126" s="303" t="str">
        <f t="shared" si="91"/>
        <v/>
      </c>
      <c r="BM126" s="303" t="str">
        <f t="shared" si="92"/>
        <v/>
      </c>
      <c r="BN126" s="82"/>
      <c r="BO126" s="82"/>
      <c r="BP126" s="82"/>
      <c r="BQ126" s="82"/>
      <c r="BR126" s="82"/>
      <c r="BS126" s="82"/>
      <c r="BT126" s="82"/>
      <c r="BU126" s="82"/>
      <c r="BV126" s="82"/>
      <c r="BW126" s="82"/>
      <c r="BX126" s="82"/>
      <c r="BY126" s="82"/>
      <c r="BZ126" s="82"/>
    </row>
    <row r="127" spans="1:78" ht="12" customHeight="1" x14ac:dyDescent="0.25">
      <c r="A127" s="58"/>
      <c r="B127" s="230" t="str">
        <f t="shared" si="93"/>
        <v/>
      </c>
      <c r="C127" s="276" t="str">
        <f>IF(ISNUMBER(B127),MAX(C$4:C126)+1,"")</f>
        <v/>
      </c>
      <c r="D127" s="276" t="str">
        <f>IF(IF(ISNUMBER(B127),"",MAX(D$4:D126)+1)&lt;=D$3,IF(ISNUMBER(B127),"",MAX(D$4:D126)+1),"")</f>
        <v/>
      </c>
      <c r="E127" s="277" t="str">
        <f t="shared" si="94"/>
        <v/>
      </c>
      <c r="F127" s="230" t="str">
        <f t="shared" si="95"/>
        <v/>
      </c>
      <c r="G127" s="233" t="str">
        <f t="shared" si="96"/>
        <v/>
      </c>
      <c r="H127" s="276" t="str">
        <f>IF(O127="","",IF(ISNUMBER(MATCH(O127,$G$5:$G$1000,0)),"",IF(D127=1,C$3,0)+MAX(H$4:H126)+1))</f>
        <v/>
      </c>
      <c r="I127" s="276" t="str">
        <f>IF(O127="","",IF(ISNUMBER(MATCH(O127,$G$5:$G$1000,0)),"",IF(D127=1,B$4,0)+MAX(I$4:I126)+1))</f>
        <v/>
      </c>
      <c r="J127" s="233" t="str">
        <f t="shared" si="97"/>
        <v/>
      </c>
      <c r="K127" s="233"/>
      <c r="L127" s="58"/>
      <c r="M127" s="282">
        <f t="shared" si="68"/>
        <v>123</v>
      </c>
      <c r="N127" s="319"/>
      <c r="O127" s="319"/>
      <c r="P127" s="322" t="str">
        <f t="shared" si="98"/>
        <v/>
      </c>
      <c r="Q127" s="291" t="s">
        <v>821</v>
      </c>
      <c r="R127" s="284" t="str">
        <f t="shared" si="99"/>
        <v/>
      </c>
      <c r="S127" s="284" t="str">
        <f t="shared" si="100"/>
        <v/>
      </c>
      <c r="T127" s="284" t="str">
        <f t="shared" si="101"/>
        <v/>
      </c>
      <c r="U127" s="284" t="str">
        <f t="shared" si="102"/>
        <v/>
      </c>
      <c r="V127" s="284" t="str">
        <f t="shared" si="103"/>
        <v/>
      </c>
      <c r="W127" s="284" t="str">
        <f t="shared" si="104"/>
        <v/>
      </c>
      <c r="X127" s="284" t="str">
        <f t="shared" si="105"/>
        <v/>
      </c>
      <c r="Y127" s="284"/>
      <c r="Z127" s="285" t="str">
        <f t="shared" si="106"/>
        <v/>
      </c>
      <c r="AA127" s="285" t="str">
        <f t="shared" si="107"/>
        <v/>
      </c>
      <c r="AB127" s="285" t="str">
        <f t="shared" si="108"/>
        <v/>
      </c>
      <c r="AC127" s="285" t="str">
        <f t="shared" si="109"/>
        <v/>
      </c>
      <c r="AD127" s="285" t="str">
        <f t="shared" si="110"/>
        <v/>
      </c>
      <c r="AE127" s="285" t="str">
        <f t="shared" si="111"/>
        <v/>
      </c>
      <c r="AF127" s="285" t="str">
        <f t="shared" si="112"/>
        <v/>
      </c>
      <c r="AG127" s="285"/>
      <c r="AH127" s="284" t="str">
        <f>IF($BE127="","",IF(ISNUMBER(MATCH($BE127,AP$5:AP$29999,0)),MAX(AH$4:AH126)+1,0))</f>
        <v/>
      </c>
      <c r="AI127" s="284" t="str">
        <f>IF($BE127="","",IF(ISNUMBER(MATCH($BE127,AQ$5:AQ$29999,0)),MAX(AI$4:AI126)+1,0))</f>
        <v/>
      </c>
      <c r="AJ127" s="284" t="str">
        <f>IF($BE127="","",IF(ISNUMBER(MATCH($BE127,AR$5:AR$29999,0)),MAX(AJ$4:AJ126)+1,0))</f>
        <v/>
      </c>
      <c r="AK127" s="284" t="str">
        <f>IF($BE127="","",IF(ISNUMBER(MATCH($BE127,AS$5:AS$29999,0)),MAX(AK$4:AK126)+1,0))</f>
        <v/>
      </c>
      <c r="AL127" s="284" t="str">
        <f>IF($BE127="","",IF(ISNUMBER(MATCH($BE127,AT$5:AT$29999,0)),MAX(AL$4:AL126)+1,0))</f>
        <v/>
      </c>
      <c r="AM127" s="284" t="str">
        <f>IF($BE127="","",IF(ISNUMBER(MATCH($BE127,AU$5:AU$29999,0)),MAX(AM$4:AM126)+1,0))</f>
        <v/>
      </c>
      <c r="AN127" s="284" t="str">
        <f>IF($BE127="","",IF(ISNUMBER(MATCH($BE127,AV$5:AV$29999,0)),MAX(AN$4:AN126)+1,0))</f>
        <v/>
      </c>
      <c r="AO127" s="291"/>
      <c r="AP127" s="299"/>
      <c r="AQ127" s="299"/>
      <c r="AR127" s="299"/>
      <c r="AS127" s="299"/>
      <c r="AT127" s="301"/>
      <c r="AU127" s="301"/>
      <c r="AV127" s="301" t="s">
        <v>821</v>
      </c>
      <c r="AW127" s="323"/>
      <c r="AX127" s="302" t="s">
        <v>821</v>
      </c>
      <c r="AY127" s="324"/>
      <c r="AZ127" s="324"/>
      <c r="BA127" s="321"/>
      <c r="BB127" s="320"/>
      <c r="BC127" s="9"/>
      <c r="BD127" s="9"/>
      <c r="BE127" s="302"/>
      <c r="BF127" s="9"/>
      <c r="BG127" s="303" t="str">
        <f t="shared" si="86"/>
        <v/>
      </c>
      <c r="BH127" s="303" t="str">
        <f t="shared" si="87"/>
        <v/>
      </c>
      <c r="BI127" s="303" t="str">
        <f t="shared" si="88"/>
        <v/>
      </c>
      <c r="BJ127" s="303" t="str">
        <f t="shared" si="89"/>
        <v/>
      </c>
      <c r="BK127" s="303" t="str">
        <f t="shared" si="90"/>
        <v/>
      </c>
      <c r="BL127" s="303" t="str">
        <f t="shared" si="91"/>
        <v/>
      </c>
      <c r="BM127" s="303" t="str">
        <f t="shared" si="92"/>
        <v/>
      </c>
      <c r="BN127" s="82"/>
      <c r="BO127" s="82"/>
      <c r="BP127" s="82"/>
      <c r="BQ127" s="82"/>
      <c r="BR127" s="82"/>
      <c r="BS127" s="82"/>
      <c r="BT127" s="82"/>
      <c r="BU127" s="82"/>
      <c r="BV127" s="82"/>
      <c r="BW127" s="82"/>
      <c r="BX127" s="82"/>
      <c r="BY127" s="82"/>
      <c r="BZ127" s="82"/>
    </row>
    <row r="128" spans="1:78" ht="12" customHeight="1" x14ac:dyDescent="0.25">
      <c r="A128" s="58"/>
      <c r="B128" s="230"/>
      <c r="C128" s="230"/>
      <c r="D128" s="276" t="str">
        <f>IF(IF(ISNUMBER(B128),"",MAX(D$4:D127)+1)&lt;=D$3,IF(ISNUMBER(B128),"",MAX(D$4:D127)+1),"")</f>
        <v/>
      </c>
      <c r="E128" s="230"/>
      <c r="F128" s="230"/>
      <c r="G128" s="233"/>
      <c r="H128" s="276"/>
      <c r="I128" s="276" t="str">
        <f>IF(O128="","",IF(ISNUMBER(MATCH(O128,$G$5:$G$1000,0)),"",IF(D128=1,B$4,0)+MAX(I$4:I127)+1))</f>
        <v/>
      </c>
      <c r="J128" s="233"/>
      <c r="K128" s="233"/>
      <c r="L128" s="58"/>
      <c r="M128" s="282">
        <f t="shared" si="68"/>
        <v>124</v>
      </c>
      <c r="N128" s="319"/>
      <c r="O128" s="319"/>
      <c r="P128" s="300"/>
      <c r="Q128" s="291" t="s">
        <v>821</v>
      </c>
      <c r="R128" s="284" t="str">
        <f t="shared" si="99"/>
        <v/>
      </c>
      <c r="S128" s="284" t="str">
        <f t="shared" si="100"/>
        <v/>
      </c>
      <c r="T128" s="284" t="str">
        <f t="shared" si="101"/>
        <v/>
      </c>
      <c r="U128" s="284" t="str">
        <f t="shared" si="102"/>
        <v/>
      </c>
      <c r="V128" s="284" t="str">
        <f t="shared" si="103"/>
        <v/>
      </c>
      <c r="W128" s="284" t="str">
        <f t="shared" si="104"/>
        <v/>
      </c>
      <c r="X128" s="284" t="str">
        <f t="shared" si="105"/>
        <v/>
      </c>
      <c r="Y128" s="284"/>
      <c r="Z128" s="285" t="str">
        <f t="shared" si="106"/>
        <v/>
      </c>
      <c r="AA128" s="285" t="str">
        <f t="shared" si="107"/>
        <v/>
      </c>
      <c r="AB128" s="285" t="str">
        <f t="shared" si="108"/>
        <v/>
      </c>
      <c r="AC128" s="285" t="str">
        <f t="shared" si="109"/>
        <v/>
      </c>
      <c r="AD128" s="285" t="str">
        <f t="shared" si="110"/>
        <v/>
      </c>
      <c r="AE128" s="285" t="str">
        <f t="shared" si="111"/>
        <v/>
      </c>
      <c r="AF128" s="285" t="str">
        <f t="shared" si="112"/>
        <v/>
      </c>
      <c r="AG128" s="285"/>
      <c r="AH128" s="284" t="str">
        <f>IF($BE128="","",IF(ISNUMBER(MATCH($BE128,AP$5:AP$29999,0)),MAX(AH$4:AH127)+1,0))</f>
        <v/>
      </c>
      <c r="AI128" s="284" t="str">
        <f>IF($BE128="","",IF(ISNUMBER(MATCH($BE128,AQ$5:AQ$29999,0)),MAX(AI$4:AI127)+1,0))</f>
        <v/>
      </c>
      <c r="AJ128" s="284" t="str">
        <f>IF($BE128="","",IF(ISNUMBER(MATCH($BE128,AR$5:AR$29999,0)),MAX(AJ$4:AJ127)+1,0))</f>
        <v/>
      </c>
      <c r="AK128" s="284" t="str">
        <f>IF($BE128="","",IF(ISNUMBER(MATCH($BE128,AS$5:AS$29999,0)),MAX(AK$4:AK127)+1,0))</f>
        <v/>
      </c>
      <c r="AL128" s="284" t="str">
        <f>IF($BE128="","",IF(ISNUMBER(MATCH($BE128,AT$5:AT$29999,0)),MAX(AL$4:AL127)+1,0))</f>
        <v/>
      </c>
      <c r="AM128" s="284" t="str">
        <f>IF($BE128="","",IF(ISNUMBER(MATCH($BE128,AU$5:AU$29999,0)),MAX(AM$4:AM127)+1,0))</f>
        <v/>
      </c>
      <c r="AN128" s="284" t="str">
        <f>IF($BE128="","",IF(ISNUMBER(MATCH($BE128,AV$5:AV$29999,0)),MAX(AN$4:AN127)+1,0))</f>
        <v/>
      </c>
      <c r="AO128" s="291"/>
      <c r="AP128" s="299"/>
      <c r="AQ128" s="299"/>
      <c r="AR128" s="299"/>
      <c r="AS128" s="299"/>
      <c r="AT128" s="301"/>
      <c r="AU128" s="301"/>
      <c r="AV128" s="301" t="s">
        <v>821</v>
      </c>
      <c r="AW128" s="302"/>
      <c r="AX128" s="302" t="s">
        <v>821</v>
      </c>
      <c r="AY128" s="324"/>
      <c r="AZ128" s="324"/>
      <c r="BA128" s="302"/>
      <c r="BB128" s="320"/>
      <c r="BC128" s="9"/>
      <c r="BD128" s="9"/>
      <c r="BE128" s="302"/>
      <c r="BF128" s="9"/>
      <c r="BG128" s="303" t="str">
        <f t="shared" si="86"/>
        <v/>
      </c>
      <c r="BH128" s="303" t="str">
        <f t="shared" si="87"/>
        <v/>
      </c>
      <c r="BI128" s="303" t="str">
        <f t="shared" si="88"/>
        <v/>
      </c>
      <c r="BJ128" s="303" t="str">
        <f t="shared" si="89"/>
        <v/>
      </c>
      <c r="BK128" s="303" t="str">
        <f t="shared" si="90"/>
        <v/>
      </c>
      <c r="BL128" s="303" t="str">
        <f t="shared" si="91"/>
        <v/>
      </c>
      <c r="BM128" s="303" t="str">
        <f t="shared" si="92"/>
        <v/>
      </c>
      <c r="BN128" s="82"/>
      <c r="BO128" s="82"/>
      <c r="BP128" s="82"/>
      <c r="BQ128" s="82"/>
      <c r="BR128" s="82"/>
      <c r="BS128" s="82"/>
      <c r="BT128" s="82"/>
      <c r="BU128" s="82"/>
      <c r="BV128" s="82"/>
      <c r="BW128" s="82"/>
      <c r="BX128" s="82"/>
      <c r="BY128" s="82"/>
      <c r="BZ128" s="82"/>
    </row>
    <row r="129" spans="1:78" ht="12" customHeight="1" x14ac:dyDescent="0.25">
      <c r="A129" s="58"/>
      <c r="B129" s="230"/>
      <c r="C129" s="230"/>
      <c r="D129" s="276" t="str">
        <f>IF(IF(ISNUMBER(B129),"",MAX(D$4:D128)+1)&lt;=D$3,IF(ISNUMBER(B129),"",MAX(D$4:D128)+1),"")</f>
        <v/>
      </c>
      <c r="E129" s="230"/>
      <c r="F129" s="230"/>
      <c r="G129" s="233"/>
      <c r="H129" s="276"/>
      <c r="I129" s="276" t="str">
        <f>IF(O129="","",IF(ISNUMBER(MATCH(O129,$G$5:$G$1000,0)),"",IF(D129=1,B$4,0)+MAX(I$4:I128)+1))</f>
        <v/>
      </c>
      <c r="J129" s="233"/>
      <c r="K129" s="233"/>
      <c r="L129" s="58"/>
      <c r="M129" s="282">
        <f t="shared" si="68"/>
        <v>125</v>
      </c>
      <c r="N129" s="319"/>
      <c r="O129" s="319"/>
      <c r="P129" s="300"/>
      <c r="Q129" s="291" t="s">
        <v>821</v>
      </c>
      <c r="R129" s="284" t="str">
        <f t="shared" si="99"/>
        <v/>
      </c>
      <c r="S129" s="284" t="str">
        <f t="shared" si="100"/>
        <v/>
      </c>
      <c r="T129" s="284" t="str">
        <f t="shared" si="101"/>
        <v/>
      </c>
      <c r="U129" s="284" t="str">
        <f t="shared" si="102"/>
        <v/>
      </c>
      <c r="V129" s="284" t="str">
        <f t="shared" si="103"/>
        <v/>
      </c>
      <c r="W129" s="284" t="str">
        <f t="shared" si="104"/>
        <v/>
      </c>
      <c r="X129" s="284" t="str">
        <f t="shared" si="105"/>
        <v/>
      </c>
      <c r="Y129" s="284"/>
      <c r="Z129" s="285" t="str">
        <f t="shared" si="106"/>
        <v/>
      </c>
      <c r="AA129" s="285" t="str">
        <f t="shared" si="107"/>
        <v/>
      </c>
      <c r="AB129" s="285" t="str">
        <f t="shared" si="108"/>
        <v/>
      </c>
      <c r="AC129" s="285" t="str">
        <f t="shared" si="109"/>
        <v/>
      </c>
      <c r="AD129" s="285" t="str">
        <f t="shared" si="110"/>
        <v/>
      </c>
      <c r="AE129" s="285" t="str">
        <f t="shared" si="111"/>
        <v/>
      </c>
      <c r="AF129" s="285" t="str">
        <f t="shared" si="112"/>
        <v/>
      </c>
      <c r="AG129" s="285"/>
      <c r="AH129" s="284" t="str">
        <f>IF($BE129="","",IF(ISNUMBER(MATCH($BE129,AP$5:AP$29999,0)),MAX(AH$4:AH128)+1,0))</f>
        <v/>
      </c>
      <c r="AI129" s="284" t="str">
        <f>IF($BE129="","",IF(ISNUMBER(MATCH($BE129,AQ$5:AQ$29999,0)),MAX(AI$4:AI128)+1,0))</f>
        <v/>
      </c>
      <c r="AJ129" s="284" t="str">
        <f>IF($BE129="","",IF(ISNUMBER(MATCH($BE129,AR$5:AR$29999,0)),MAX(AJ$4:AJ128)+1,0))</f>
        <v/>
      </c>
      <c r="AK129" s="284" t="str">
        <f>IF($BE129="","",IF(ISNUMBER(MATCH($BE129,AS$5:AS$29999,0)),MAX(AK$4:AK128)+1,0))</f>
        <v/>
      </c>
      <c r="AL129" s="284" t="str">
        <f>IF($BE129="","",IF(ISNUMBER(MATCH($BE129,AT$5:AT$29999,0)),MAX(AL$4:AL128)+1,0))</f>
        <v/>
      </c>
      <c r="AM129" s="284" t="str">
        <f>IF($BE129="","",IF(ISNUMBER(MATCH($BE129,AU$5:AU$29999,0)),MAX(AM$4:AM128)+1,0))</f>
        <v/>
      </c>
      <c r="AN129" s="284" t="str">
        <f>IF($BE129="","",IF(ISNUMBER(MATCH($BE129,AV$5:AV$29999,0)),MAX(AN$4:AN128)+1,0))</f>
        <v/>
      </c>
      <c r="AO129" s="291"/>
      <c r="AP129" s="299"/>
      <c r="AQ129" s="299"/>
      <c r="AR129" s="299"/>
      <c r="AS129" s="299"/>
      <c r="AT129" s="301"/>
      <c r="AU129" s="301"/>
      <c r="AV129" s="301" t="s">
        <v>821</v>
      </c>
      <c r="AW129" s="302"/>
      <c r="AX129" s="302" t="s">
        <v>821</v>
      </c>
      <c r="AY129" s="324"/>
      <c r="AZ129" s="324"/>
      <c r="BA129" s="302"/>
      <c r="BB129" s="320"/>
      <c r="BC129" s="9"/>
      <c r="BD129" s="9"/>
      <c r="BE129" s="302"/>
      <c r="BF129" s="9"/>
      <c r="BG129" s="303" t="str">
        <f t="shared" si="86"/>
        <v/>
      </c>
      <c r="BH129" s="303" t="str">
        <f t="shared" si="87"/>
        <v/>
      </c>
      <c r="BI129" s="303" t="str">
        <f t="shared" si="88"/>
        <v/>
      </c>
      <c r="BJ129" s="303" t="str">
        <f t="shared" si="89"/>
        <v/>
      </c>
      <c r="BK129" s="303" t="str">
        <f t="shared" si="90"/>
        <v/>
      </c>
      <c r="BL129" s="303" t="str">
        <f t="shared" si="91"/>
        <v/>
      </c>
      <c r="BM129" s="303" t="str">
        <f t="shared" si="92"/>
        <v/>
      </c>
      <c r="BN129" s="82"/>
      <c r="BO129" s="82"/>
      <c r="BP129" s="82"/>
      <c r="BQ129" s="82"/>
      <c r="BR129" s="82"/>
      <c r="BS129" s="82"/>
      <c r="BT129" s="82"/>
      <c r="BU129" s="82"/>
      <c r="BV129" s="82"/>
      <c r="BW129" s="82"/>
      <c r="BX129" s="82"/>
      <c r="BY129" s="82"/>
      <c r="BZ129" s="82"/>
    </row>
    <row r="130" spans="1:78" ht="12" customHeight="1" x14ac:dyDescent="0.25">
      <c r="A130" s="58"/>
      <c r="B130" s="230"/>
      <c r="C130" s="230"/>
      <c r="D130" s="276" t="str">
        <f>IF(IF(ISNUMBER(B130),"",MAX(D$4:D129)+1)&lt;=D$3,IF(ISNUMBER(B130),"",MAX(D$4:D129)+1),"")</f>
        <v/>
      </c>
      <c r="E130" s="230"/>
      <c r="F130" s="230"/>
      <c r="G130" s="233"/>
      <c r="H130" s="276"/>
      <c r="I130" s="276" t="str">
        <f>IF(O130="","",IF(ISNUMBER(MATCH(O130,$G$5:$G$1000,0)),"",IF(D130=1,B$4,0)+MAX(I$4:I129)+1))</f>
        <v/>
      </c>
      <c r="J130" s="233"/>
      <c r="K130" s="233"/>
      <c r="L130" s="58"/>
      <c r="M130" s="282">
        <f t="shared" si="68"/>
        <v>126</v>
      </c>
      <c r="N130" s="319"/>
      <c r="O130" s="319"/>
      <c r="P130" s="300"/>
      <c r="Q130" s="291" t="s">
        <v>821</v>
      </c>
      <c r="R130" s="284" t="str">
        <f t="shared" si="99"/>
        <v/>
      </c>
      <c r="S130" s="284" t="str">
        <f t="shared" si="100"/>
        <v/>
      </c>
      <c r="T130" s="284" t="str">
        <f t="shared" si="101"/>
        <v/>
      </c>
      <c r="U130" s="284" t="str">
        <f t="shared" si="102"/>
        <v/>
      </c>
      <c r="V130" s="284" t="str">
        <f t="shared" si="103"/>
        <v/>
      </c>
      <c r="W130" s="284" t="str">
        <f t="shared" si="104"/>
        <v/>
      </c>
      <c r="X130" s="284" t="str">
        <f t="shared" si="105"/>
        <v/>
      </c>
      <c r="Y130" s="284"/>
      <c r="Z130" s="285" t="str">
        <f t="shared" si="106"/>
        <v/>
      </c>
      <c r="AA130" s="285" t="str">
        <f t="shared" si="107"/>
        <v/>
      </c>
      <c r="AB130" s="285" t="str">
        <f t="shared" si="108"/>
        <v/>
      </c>
      <c r="AC130" s="285" t="str">
        <f t="shared" si="109"/>
        <v/>
      </c>
      <c r="AD130" s="285" t="str">
        <f t="shared" si="110"/>
        <v/>
      </c>
      <c r="AE130" s="285" t="str">
        <f t="shared" si="111"/>
        <v/>
      </c>
      <c r="AF130" s="285" t="str">
        <f t="shared" si="112"/>
        <v/>
      </c>
      <c r="AG130" s="285"/>
      <c r="AH130" s="284" t="str">
        <f>IF($BE130="","",IF(ISNUMBER(MATCH($BE130,AP$5:AP$29999,0)),MAX(AH$4:AH129)+1,0))</f>
        <v/>
      </c>
      <c r="AI130" s="284" t="str">
        <f>IF($BE130="","",IF(ISNUMBER(MATCH($BE130,AQ$5:AQ$29999,0)),MAX(AI$4:AI129)+1,0))</f>
        <v/>
      </c>
      <c r="AJ130" s="284" t="str">
        <f>IF($BE130="","",IF(ISNUMBER(MATCH($BE130,AR$5:AR$29999,0)),MAX(AJ$4:AJ129)+1,0))</f>
        <v/>
      </c>
      <c r="AK130" s="284" t="str">
        <f>IF($BE130="","",IF(ISNUMBER(MATCH($BE130,AS$5:AS$29999,0)),MAX(AK$4:AK129)+1,0))</f>
        <v/>
      </c>
      <c r="AL130" s="284" t="str">
        <f>IF($BE130="","",IF(ISNUMBER(MATCH($BE130,AT$5:AT$29999,0)),MAX(AL$4:AL129)+1,0))</f>
        <v/>
      </c>
      <c r="AM130" s="284" t="str">
        <f>IF($BE130="","",IF(ISNUMBER(MATCH($BE130,AU$5:AU$29999,0)),MAX(AM$4:AM129)+1,0))</f>
        <v/>
      </c>
      <c r="AN130" s="284" t="str">
        <f>IF($BE130="","",IF(ISNUMBER(MATCH($BE130,AV$5:AV$29999,0)),MAX(AN$4:AN129)+1,0))</f>
        <v/>
      </c>
      <c r="AO130" s="291"/>
      <c r="AP130" s="299"/>
      <c r="AQ130" s="299"/>
      <c r="AR130" s="299"/>
      <c r="AS130" s="299"/>
      <c r="AT130" s="301"/>
      <c r="AU130" s="301"/>
      <c r="AV130" s="301" t="s">
        <v>821</v>
      </c>
      <c r="AW130" s="302"/>
      <c r="AX130" s="302" t="s">
        <v>821</v>
      </c>
      <c r="AY130" s="324"/>
      <c r="AZ130" s="324"/>
      <c r="BA130" s="302"/>
      <c r="BB130" s="320"/>
      <c r="BC130" s="9"/>
      <c r="BD130" s="9"/>
      <c r="BE130" s="302"/>
      <c r="BF130" s="9"/>
      <c r="BG130" s="303" t="str">
        <f t="shared" si="86"/>
        <v/>
      </c>
      <c r="BH130" s="303" t="str">
        <f t="shared" si="87"/>
        <v/>
      </c>
      <c r="BI130" s="303" t="str">
        <f t="shared" si="88"/>
        <v/>
      </c>
      <c r="BJ130" s="303" t="str">
        <f t="shared" si="89"/>
        <v/>
      </c>
      <c r="BK130" s="303" t="str">
        <f t="shared" si="90"/>
        <v/>
      </c>
      <c r="BL130" s="303" t="str">
        <f t="shared" si="91"/>
        <v/>
      </c>
      <c r="BM130" s="303" t="str">
        <f t="shared" si="92"/>
        <v/>
      </c>
      <c r="BN130" s="82"/>
      <c r="BO130" s="82"/>
      <c r="BP130" s="82"/>
      <c r="BQ130" s="82"/>
      <c r="BR130" s="82"/>
      <c r="BS130" s="82"/>
      <c r="BT130" s="82"/>
      <c r="BU130" s="82"/>
      <c r="BV130" s="82"/>
      <c r="BW130" s="82"/>
      <c r="BX130" s="82"/>
      <c r="BY130" s="82"/>
      <c r="BZ130" s="82"/>
    </row>
    <row r="131" spans="1:78" ht="12" customHeight="1" x14ac:dyDescent="0.25">
      <c r="A131" s="58"/>
      <c r="B131" s="230"/>
      <c r="C131" s="230"/>
      <c r="D131" s="276" t="str">
        <f>IF(IF(ISNUMBER(B131),"",MAX(D$4:D130)+1)&lt;=D$3,IF(ISNUMBER(B131),"",MAX(D$4:D130)+1),"")</f>
        <v/>
      </c>
      <c r="E131" s="230"/>
      <c r="F131" s="230"/>
      <c r="G131" s="233"/>
      <c r="H131" s="276"/>
      <c r="I131" s="276" t="str">
        <f>IF(O131="","",IF(ISNUMBER(MATCH(O131,$G$5:$G$1000,0)),"",IF(D131=1,B$4,0)+MAX(I$4:I130)+1))</f>
        <v/>
      </c>
      <c r="J131" s="233"/>
      <c r="K131" s="233"/>
      <c r="L131" s="58"/>
      <c r="M131" s="282">
        <f t="shared" si="68"/>
        <v>127</v>
      </c>
      <c r="N131" s="319"/>
      <c r="O131" s="319"/>
      <c r="P131" s="300"/>
      <c r="Q131" s="291" t="s">
        <v>821</v>
      </c>
      <c r="R131" s="284" t="str">
        <f t="shared" si="99"/>
        <v/>
      </c>
      <c r="S131" s="284" t="str">
        <f t="shared" si="100"/>
        <v/>
      </c>
      <c r="T131" s="284" t="str">
        <f t="shared" si="101"/>
        <v/>
      </c>
      <c r="U131" s="284" t="str">
        <f t="shared" si="102"/>
        <v/>
      </c>
      <c r="V131" s="284" t="str">
        <f t="shared" si="103"/>
        <v/>
      </c>
      <c r="W131" s="284" t="str">
        <f t="shared" si="104"/>
        <v/>
      </c>
      <c r="X131" s="284" t="str">
        <f t="shared" si="105"/>
        <v/>
      </c>
      <c r="Y131" s="284"/>
      <c r="Z131" s="285" t="str">
        <f t="shared" si="106"/>
        <v/>
      </c>
      <c r="AA131" s="285" t="str">
        <f t="shared" si="107"/>
        <v/>
      </c>
      <c r="AB131" s="285" t="str">
        <f t="shared" si="108"/>
        <v/>
      </c>
      <c r="AC131" s="285" t="str">
        <f t="shared" si="109"/>
        <v/>
      </c>
      <c r="AD131" s="285" t="str">
        <f t="shared" si="110"/>
        <v/>
      </c>
      <c r="AE131" s="285" t="str">
        <f t="shared" si="111"/>
        <v/>
      </c>
      <c r="AF131" s="285" t="str">
        <f t="shared" si="112"/>
        <v/>
      </c>
      <c r="AG131" s="285"/>
      <c r="AH131" s="284" t="str">
        <f>IF($BE131="","",IF(ISNUMBER(MATCH($BE131,AP$5:AP$29999,0)),MAX(AH$4:AH130)+1,0))</f>
        <v/>
      </c>
      <c r="AI131" s="284" t="str">
        <f>IF($BE131="","",IF(ISNUMBER(MATCH($BE131,AQ$5:AQ$29999,0)),MAX(AI$4:AI130)+1,0))</f>
        <v/>
      </c>
      <c r="AJ131" s="284" t="str">
        <f>IF($BE131="","",IF(ISNUMBER(MATCH($BE131,AR$5:AR$29999,0)),MAX(AJ$4:AJ130)+1,0))</f>
        <v/>
      </c>
      <c r="AK131" s="284" t="str">
        <f>IF($BE131="","",IF(ISNUMBER(MATCH($BE131,AS$5:AS$29999,0)),MAX(AK$4:AK130)+1,0))</f>
        <v/>
      </c>
      <c r="AL131" s="284" t="str">
        <f>IF($BE131="","",IF(ISNUMBER(MATCH($BE131,AT$5:AT$29999,0)),MAX(AL$4:AL130)+1,0))</f>
        <v/>
      </c>
      <c r="AM131" s="284" t="str">
        <f>IF($BE131="","",IF(ISNUMBER(MATCH($BE131,AU$5:AU$29999,0)),MAX(AM$4:AM130)+1,0))</f>
        <v/>
      </c>
      <c r="AN131" s="284" t="str">
        <f>IF($BE131="","",IF(ISNUMBER(MATCH($BE131,AV$5:AV$29999,0)),MAX(AN$4:AN130)+1,0))</f>
        <v/>
      </c>
      <c r="AO131" s="291"/>
      <c r="AP131" s="299"/>
      <c r="AQ131" s="299"/>
      <c r="AR131" s="299"/>
      <c r="AS131" s="299"/>
      <c r="AT131" s="301"/>
      <c r="AU131" s="301"/>
      <c r="AV131" s="301" t="s">
        <v>821</v>
      </c>
      <c r="AW131" s="302"/>
      <c r="AX131" s="302" t="s">
        <v>821</v>
      </c>
      <c r="AY131" s="324"/>
      <c r="AZ131" s="324"/>
      <c r="BA131" s="302"/>
      <c r="BB131" s="320"/>
      <c r="BC131" s="9"/>
      <c r="BD131" s="9"/>
      <c r="BE131" s="302"/>
      <c r="BF131" s="9"/>
      <c r="BG131" s="303" t="str">
        <f t="shared" si="86"/>
        <v/>
      </c>
      <c r="BH131" s="303" t="str">
        <f t="shared" si="87"/>
        <v/>
      </c>
      <c r="BI131" s="303" t="str">
        <f t="shared" si="88"/>
        <v/>
      </c>
      <c r="BJ131" s="303" t="str">
        <f t="shared" si="89"/>
        <v/>
      </c>
      <c r="BK131" s="303" t="str">
        <f t="shared" si="90"/>
        <v/>
      </c>
      <c r="BL131" s="303" t="str">
        <f t="shared" si="91"/>
        <v/>
      </c>
      <c r="BM131" s="303" t="str">
        <f t="shared" si="92"/>
        <v/>
      </c>
      <c r="BN131" s="82"/>
      <c r="BO131" s="82"/>
      <c r="BP131" s="82"/>
      <c r="BQ131" s="82"/>
      <c r="BR131" s="82"/>
      <c r="BS131" s="82"/>
      <c r="BT131" s="82"/>
      <c r="BU131" s="82"/>
      <c r="BV131" s="82"/>
      <c r="BW131" s="82"/>
      <c r="BX131" s="82"/>
      <c r="BY131" s="82"/>
      <c r="BZ131" s="82"/>
    </row>
    <row r="132" spans="1:78" ht="12" customHeight="1" x14ac:dyDescent="0.25">
      <c r="A132" s="58"/>
      <c r="B132" s="230"/>
      <c r="C132" s="230"/>
      <c r="D132" s="276" t="str">
        <f>IF(IF(ISNUMBER(B132),"",MAX(D$4:D131)+1)&lt;=D$3,IF(ISNUMBER(B132),"",MAX(D$4:D131)+1),"")</f>
        <v/>
      </c>
      <c r="E132" s="230"/>
      <c r="F132" s="230"/>
      <c r="G132" s="233"/>
      <c r="H132" s="276"/>
      <c r="I132" s="276" t="str">
        <f>IF(O132="","",IF(ISNUMBER(MATCH(O132,$G$5:$G$1000,0)),"",IF(D132=1,B$4,0)+MAX(I$4:I131)+1))</f>
        <v/>
      </c>
      <c r="J132" s="233"/>
      <c r="K132" s="233"/>
      <c r="L132" s="58"/>
      <c r="M132" s="282">
        <f t="shared" si="68"/>
        <v>128</v>
      </c>
      <c r="N132" s="319"/>
      <c r="O132" s="319"/>
      <c r="P132" s="300"/>
      <c r="Q132" s="291" t="s">
        <v>821</v>
      </c>
      <c r="R132" s="284" t="str">
        <f t="shared" si="99"/>
        <v/>
      </c>
      <c r="S132" s="284" t="str">
        <f t="shared" si="100"/>
        <v/>
      </c>
      <c r="T132" s="284" t="str">
        <f t="shared" si="101"/>
        <v/>
      </c>
      <c r="U132" s="284" t="str">
        <f t="shared" si="102"/>
        <v/>
      </c>
      <c r="V132" s="284" t="str">
        <f t="shared" si="103"/>
        <v/>
      </c>
      <c r="W132" s="284" t="str">
        <f t="shared" si="104"/>
        <v/>
      </c>
      <c r="X132" s="284" t="str">
        <f t="shared" si="105"/>
        <v/>
      </c>
      <c r="Y132" s="284"/>
      <c r="Z132" s="285" t="str">
        <f t="shared" si="106"/>
        <v/>
      </c>
      <c r="AA132" s="285" t="str">
        <f t="shared" si="107"/>
        <v/>
      </c>
      <c r="AB132" s="285" t="str">
        <f t="shared" si="108"/>
        <v/>
      </c>
      <c r="AC132" s="285" t="str">
        <f t="shared" si="109"/>
        <v/>
      </c>
      <c r="AD132" s="285" t="str">
        <f t="shared" si="110"/>
        <v/>
      </c>
      <c r="AE132" s="285" t="str">
        <f t="shared" si="111"/>
        <v/>
      </c>
      <c r="AF132" s="285" t="str">
        <f t="shared" si="112"/>
        <v/>
      </c>
      <c r="AG132" s="285"/>
      <c r="AH132" s="284" t="str">
        <f>IF($BE132="","",IF(ISNUMBER(MATCH($BE132,AP$5:AP$29999,0)),MAX(AH$4:AH131)+1,0))</f>
        <v/>
      </c>
      <c r="AI132" s="284" t="str">
        <f>IF($BE132="","",IF(ISNUMBER(MATCH($BE132,AQ$5:AQ$29999,0)),MAX(AI$4:AI131)+1,0))</f>
        <v/>
      </c>
      <c r="AJ132" s="284" t="str">
        <f>IF($BE132="","",IF(ISNUMBER(MATCH($BE132,AR$5:AR$29999,0)),MAX(AJ$4:AJ131)+1,0))</f>
        <v/>
      </c>
      <c r="AK132" s="284" t="str">
        <f>IF($BE132="","",IF(ISNUMBER(MATCH($BE132,AS$5:AS$29999,0)),MAX(AK$4:AK131)+1,0))</f>
        <v/>
      </c>
      <c r="AL132" s="284" t="str">
        <f>IF($BE132="","",IF(ISNUMBER(MATCH($BE132,AT$5:AT$29999,0)),MAX(AL$4:AL131)+1,0))</f>
        <v/>
      </c>
      <c r="AM132" s="284" t="str">
        <f>IF($BE132="","",IF(ISNUMBER(MATCH($BE132,AU$5:AU$29999,0)),MAX(AM$4:AM131)+1,0))</f>
        <v/>
      </c>
      <c r="AN132" s="284" t="str">
        <f>IF($BE132="","",IF(ISNUMBER(MATCH($BE132,AV$5:AV$29999,0)),MAX(AN$4:AN131)+1,0))</f>
        <v/>
      </c>
      <c r="AO132" s="291"/>
      <c r="AP132" s="299"/>
      <c r="AQ132" s="299"/>
      <c r="AR132" s="299"/>
      <c r="AS132" s="299"/>
      <c r="AT132" s="301"/>
      <c r="AU132" s="301"/>
      <c r="AV132" s="301" t="s">
        <v>821</v>
      </c>
      <c r="AW132" s="302"/>
      <c r="AX132" s="302" t="s">
        <v>821</v>
      </c>
      <c r="AY132" s="324"/>
      <c r="AZ132" s="324"/>
      <c r="BA132" s="302"/>
      <c r="BB132" s="320"/>
      <c r="BC132" s="9"/>
      <c r="BD132" s="9"/>
      <c r="BE132" s="302"/>
      <c r="BF132" s="9"/>
      <c r="BG132" s="303" t="str">
        <f t="shared" si="86"/>
        <v/>
      </c>
      <c r="BH132" s="303" t="str">
        <f t="shared" si="87"/>
        <v/>
      </c>
      <c r="BI132" s="303" t="str">
        <f t="shared" si="88"/>
        <v/>
      </c>
      <c r="BJ132" s="303" t="str">
        <f t="shared" si="89"/>
        <v/>
      </c>
      <c r="BK132" s="303" t="str">
        <f t="shared" si="90"/>
        <v/>
      </c>
      <c r="BL132" s="303" t="str">
        <f t="shared" si="91"/>
        <v/>
      </c>
      <c r="BM132" s="303" t="str">
        <f t="shared" si="92"/>
        <v/>
      </c>
      <c r="BN132" s="82"/>
      <c r="BO132" s="82"/>
      <c r="BP132" s="82"/>
      <c r="BQ132" s="82"/>
      <c r="BR132" s="82"/>
      <c r="BS132" s="82"/>
      <c r="BT132" s="82"/>
      <c r="BU132" s="82"/>
      <c r="BV132" s="82"/>
      <c r="BW132" s="82"/>
      <c r="BX132" s="82"/>
      <c r="BY132" s="82"/>
      <c r="BZ132" s="82"/>
    </row>
    <row r="133" spans="1:78" ht="12" customHeight="1" x14ac:dyDescent="0.25">
      <c r="A133" s="58"/>
      <c r="B133" s="230"/>
      <c r="C133" s="230"/>
      <c r="D133" s="276" t="str">
        <f>IF(IF(ISNUMBER(B133),"",MAX(D$4:D132)+1)&lt;=D$3,IF(ISNUMBER(B133),"",MAX(D$4:D132)+1),"")</f>
        <v/>
      </c>
      <c r="E133" s="230"/>
      <c r="F133" s="230"/>
      <c r="G133" s="233"/>
      <c r="H133" s="276"/>
      <c r="I133" s="276" t="str">
        <f>IF(O133="","",IF(ISNUMBER(MATCH(O133,$G$5:$G$1000,0)),"",IF(D133=1,B$4,0)+MAX(I$4:I132)+1))</f>
        <v/>
      </c>
      <c r="J133" s="233"/>
      <c r="K133" s="233"/>
      <c r="L133" s="58"/>
      <c r="M133" s="282">
        <f t="shared" ref="M133:M196" si="113">IF(ROW()-ROW(M$4)&lt;=1000,ROW()-ROW(M$4),"")</f>
        <v>129</v>
      </c>
      <c r="N133" s="319"/>
      <c r="O133" s="319"/>
      <c r="P133" s="300"/>
      <c r="Q133" s="291" t="s">
        <v>821</v>
      </c>
      <c r="R133" s="284" t="str">
        <f t="shared" ref="R133:R164" si="114">IF(ROW()-ROW(R$4)&lt;=AH$3,ROW()-ROW(R$4),"")</f>
        <v/>
      </c>
      <c r="S133" s="284" t="str">
        <f t="shared" ref="S133:S164" si="115">IF(ROW()-ROW(S$4)&lt;=AI$3,ROW()-ROW(S$4),"")</f>
        <v/>
      </c>
      <c r="T133" s="284" t="str">
        <f t="shared" ref="T133:T164" si="116">IF(ROW()-ROW(T$4)&lt;=AJ$3,ROW()-ROW(T$4),"")</f>
        <v/>
      </c>
      <c r="U133" s="284" t="str">
        <f t="shared" ref="U133:U164" si="117">IF(ROW()-ROW(U$4)&lt;=AK$3,ROW()-ROW(U$4),"")</f>
        <v/>
      </c>
      <c r="V133" s="284" t="str">
        <f t="shared" ref="V133:V164" si="118">IF(ROW()-ROW(V$4)&lt;=AL$3,ROW()-ROW(V$4),"")</f>
        <v/>
      </c>
      <c r="W133" s="284" t="str">
        <f t="shared" ref="W133:W164" si="119">IF(ROW()-ROW(W$4)&lt;=AM$3,ROW()-ROW(W$4),"")</f>
        <v/>
      </c>
      <c r="X133" s="284" t="str">
        <f t="shared" ref="X133:X164" si="120">IF(ROW()-ROW(X$4)&lt;=AN$3,ROW()-ROW(X$4),"")</f>
        <v/>
      </c>
      <c r="Y133" s="284"/>
      <c r="Z133" s="285" t="str">
        <f t="shared" ref="Z133:Z164" si="121">IF(ISNUMBER(R133),INDEX($BE$5:$BE$2999,MATCH(R133,AH$5:AH$2999,0),1),"")</f>
        <v/>
      </c>
      <c r="AA133" s="285" t="str">
        <f t="shared" ref="AA133:AA164" si="122">IF(ISNUMBER(S133),INDEX($BE$5:$BE$2999,MATCH(S133,AI$5:AI$2999,0),1),"")</f>
        <v/>
      </c>
      <c r="AB133" s="285" t="str">
        <f t="shared" ref="AB133:AB164" si="123">IF(ISNUMBER(T133),INDEX($BE$5:$BE$2999,MATCH(T133,AJ$5:AJ$2999,0),1),"")</f>
        <v/>
      </c>
      <c r="AC133" s="285" t="str">
        <f t="shared" ref="AC133:AC164" si="124">IF(ISNUMBER(U133),INDEX($BE$5:$BE$2999,MATCH(U133,AK$5:AK$2999,0),1),"")</f>
        <v/>
      </c>
      <c r="AD133" s="285" t="str">
        <f t="shared" ref="AD133:AD164" si="125">IF(ISNUMBER(V133),INDEX($BE$5:$BE$2999,MATCH(V133,AL$5:AL$2999,0),1),"")</f>
        <v/>
      </c>
      <c r="AE133" s="285" t="str">
        <f t="shared" ref="AE133:AE164" si="126">IF(ISNUMBER(W133),INDEX($BE$5:$BE$2999,MATCH(W133,AM$5:AM$2999,0),1),"")</f>
        <v/>
      </c>
      <c r="AF133" s="285" t="str">
        <f t="shared" ref="AF133:AF164" si="127">IF(ISNUMBER(X133),INDEX($BE$5:$BE$2999,MATCH(X133,AN$5:AN$2999,0),1),"")</f>
        <v/>
      </c>
      <c r="AG133" s="285"/>
      <c r="AH133" s="284" t="str">
        <f>IF($BE133="","",IF(ISNUMBER(MATCH($BE133,AP$5:AP$29999,0)),MAX(AH$4:AH132)+1,0))</f>
        <v/>
      </c>
      <c r="AI133" s="284" t="str">
        <f>IF($BE133="","",IF(ISNUMBER(MATCH($BE133,AQ$5:AQ$29999,0)),MAX(AI$4:AI132)+1,0))</f>
        <v/>
      </c>
      <c r="AJ133" s="284" t="str">
        <f>IF($BE133="","",IF(ISNUMBER(MATCH($BE133,AR$5:AR$29999,0)),MAX(AJ$4:AJ132)+1,0))</f>
        <v/>
      </c>
      <c r="AK133" s="284" t="str">
        <f>IF($BE133="","",IF(ISNUMBER(MATCH($BE133,AS$5:AS$29999,0)),MAX(AK$4:AK132)+1,0))</f>
        <v/>
      </c>
      <c r="AL133" s="284" t="str">
        <f>IF($BE133="","",IF(ISNUMBER(MATCH($BE133,AT$5:AT$29999,0)),MAX(AL$4:AL132)+1,0))</f>
        <v/>
      </c>
      <c r="AM133" s="284" t="str">
        <f>IF($BE133="","",IF(ISNUMBER(MATCH($BE133,AU$5:AU$29999,0)),MAX(AM$4:AM132)+1,0))</f>
        <v/>
      </c>
      <c r="AN133" s="284" t="str">
        <f>IF($BE133="","",IF(ISNUMBER(MATCH($BE133,AV$5:AV$29999,0)),MAX(AN$4:AN132)+1,0))</f>
        <v/>
      </c>
      <c r="AO133" s="291"/>
      <c r="AP133" s="299"/>
      <c r="AQ133" s="299"/>
      <c r="AR133" s="299"/>
      <c r="AS133" s="299"/>
      <c r="AT133" s="301"/>
      <c r="AU133" s="301"/>
      <c r="AV133" s="301" t="s">
        <v>821</v>
      </c>
      <c r="AW133" s="302"/>
      <c r="AX133" s="302" t="s">
        <v>821</v>
      </c>
      <c r="AY133" s="324"/>
      <c r="AZ133" s="324"/>
      <c r="BA133" s="302"/>
      <c r="BB133" s="320"/>
      <c r="BC133" s="9"/>
      <c r="BD133" s="9"/>
      <c r="BE133" s="302"/>
      <c r="BF133" s="9"/>
      <c r="BG133" s="303" t="str">
        <f t="shared" si="86"/>
        <v/>
      </c>
      <c r="BH133" s="303" t="str">
        <f t="shared" si="87"/>
        <v/>
      </c>
      <c r="BI133" s="303" t="str">
        <f t="shared" si="88"/>
        <v/>
      </c>
      <c r="BJ133" s="303" t="str">
        <f t="shared" si="89"/>
        <v/>
      </c>
      <c r="BK133" s="303" t="str">
        <f t="shared" si="90"/>
        <v/>
      </c>
      <c r="BL133" s="303" t="str">
        <f t="shared" si="91"/>
        <v/>
      </c>
      <c r="BM133" s="303" t="str">
        <f t="shared" si="92"/>
        <v/>
      </c>
      <c r="BN133" s="82"/>
      <c r="BO133" s="82"/>
      <c r="BP133" s="82"/>
      <c r="BQ133" s="82"/>
      <c r="BR133" s="82"/>
      <c r="BS133" s="82"/>
      <c r="BT133" s="82"/>
      <c r="BU133" s="82"/>
      <c r="BV133" s="82"/>
      <c r="BW133" s="82"/>
      <c r="BX133" s="82"/>
      <c r="BY133" s="82"/>
      <c r="BZ133" s="82"/>
    </row>
    <row r="134" spans="1:78" ht="12" customHeight="1" x14ac:dyDescent="0.25">
      <c r="A134" s="58"/>
      <c r="B134" s="230"/>
      <c r="C134" s="230"/>
      <c r="D134" s="276" t="str">
        <f>IF(IF(ISNUMBER(B134),"",MAX(D$4:D133)+1)&lt;=D$3,IF(ISNUMBER(B134),"",MAX(D$4:D133)+1),"")</f>
        <v/>
      </c>
      <c r="E134" s="230"/>
      <c r="F134" s="230"/>
      <c r="G134" s="233"/>
      <c r="H134" s="276"/>
      <c r="I134" s="276" t="str">
        <f>IF(O134="","",IF(ISNUMBER(MATCH(O134,$G$5:$G$1000,0)),"",IF(D134=1,B$4,0)+MAX(I$4:I133)+1))</f>
        <v/>
      </c>
      <c r="J134" s="233"/>
      <c r="K134" s="233"/>
      <c r="L134" s="58"/>
      <c r="M134" s="282">
        <f t="shared" si="113"/>
        <v>130</v>
      </c>
      <c r="N134" s="319"/>
      <c r="O134" s="319"/>
      <c r="P134" s="300"/>
      <c r="Q134" s="291" t="s">
        <v>821</v>
      </c>
      <c r="R134" s="284" t="str">
        <f t="shared" si="114"/>
        <v/>
      </c>
      <c r="S134" s="284" t="str">
        <f t="shared" si="115"/>
        <v/>
      </c>
      <c r="T134" s="284" t="str">
        <f t="shared" si="116"/>
        <v/>
      </c>
      <c r="U134" s="284" t="str">
        <f t="shared" si="117"/>
        <v/>
      </c>
      <c r="V134" s="284" t="str">
        <f t="shared" si="118"/>
        <v/>
      </c>
      <c r="W134" s="284" t="str">
        <f t="shared" si="119"/>
        <v/>
      </c>
      <c r="X134" s="284" t="str">
        <f t="shared" si="120"/>
        <v/>
      </c>
      <c r="Y134" s="284"/>
      <c r="Z134" s="285" t="str">
        <f t="shared" si="121"/>
        <v/>
      </c>
      <c r="AA134" s="285" t="str">
        <f t="shared" si="122"/>
        <v/>
      </c>
      <c r="AB134" s="285" t="str">
        <f t="shared" si="123"/>
        <v/>
      </c>
      <c r="AC134" s="285" t="str">
        <f t="shared" si="124"/>
        <v/>
      </c>
      <c r="AD134" s="285" t="str">
        <f t="shared" si="125"/>
        <v/>
      </c>
      <c r="AE134" s="285" t="str">
        <f t="shared" si="126"/>
        <v/>
      </c>
      <c r="AF134" s="285" t="str">
        <f t="shared" si="127"/>
        <v/>
      </c>
      <c r="AG134" s="285"/>
      <c r="AH134" s="284" t="str">
        <f>IF($BE134="","",IF(ISNUMBER(MATCH($BE134,AP$5:AP$29999,0)),MAX(AH$4:AH133)+1,0))</f>
        <v/>
      </c>
      <c r="AI134" s="284" t="str">
        <f>IF($BE134="","",IF(ISNUMBER(MATCH($BE134,AQ$5:AQ$29999,0)),MAX(AI$4:AI133)+1,0))</f>
        <v/>
      </c>
      <c r="AJ134" s="284" t="str">
        <f>IF($BE134="","",IF(ISNUMBER(MATCH($BE134,AR$5:AR$29999,0)),MAX(AJ$4:AJ133)+1,0))</f>
        <v/>
      </c>
      <c r="AK134" s="284" t="str">
        <f>IF($BE134="","",IF(ISNUMBER(MATCH($BE134,AS$5:AS$29999,0)),MAX(AK$4:AK133)+1,0))</f>
        <v/>
      </c>
      <c r="AL134" s="284" t="str">
        <f>IF($BE134="","",IF(ISNUMBER(MATCH($BE134,AT$5:AT$29999,0)),MAX(AL$4:AL133)+1,0))</f>
        <v/>
      </c>
      <c r="AM134" s="284" t="str">
        <f>IF($BE134="","",IF(ISNUMBER(MATCH($BE134,AU$5:AU$29999,0)),MAX(AM$4:AM133)+1,0))</f>
        <v/>
      </c>
      <c r="AN134" s="284" t="str">
        <f>IF($BE134="","",IF(ISNUMBER(MATCH($BE134,AV$5:AV$29999,0)),MAX(AN$4:AN133)+1,0))</f>
        <v/>
      </c>
      <c r="AO134" s="291"/>
      <c r="AP134" s="299"/>
      <c r="AQ134" s="299"/>
      <c r="AR134" s="299"/>
      <c r="AS134" s="299"/>
      <c r="AT134" s="301"/>
      <c r="AU134" s="301"/>
      <c r="AV134" s="301" t="s">
        <v>821</v>
      </c>
      <c r="AW134" s="302"/>
      <c r="AX134" s="302" t="s">
        <v>821</v>
      </c>
      <c r="AY134" s="324"/>
      <c r="AZ134" s="324"/>
      <c r="BA134" s="302"/>
      <c r="BB134" s="320"/>
      <c r="BC134" s="9"/>
      <c r="BD134" s="9"/>
      <c r="BE134" s="302"/>
      <c r="BF134" s="9"/>
      <c r="BG134" s="303" t="str">
        <f t="shared" ref="BG134:BL134" si="128">IF(ISNUMBER(MATCH($BE134,Z$5:Z$501,0)),INDEX(Z$5:Z$501,MATCH($BE134,Z$5:Z$501,0),1),"")</f>
        <v/>
      </c>
      <c r="BH134" s="303" t="str">
        <f t="shared" si="128"/>
        <v/>
      </c>
      <c r="BI134" s="303" t="str">
        <f t="shared" si="128"/>
        <v/>
      </c>
      <c r="BJ134" s="303" t="str">
        <f t="shared" si="128"/>
        <v/>
      </c>
      <c r="BK134" s="303" t="str">
        <f t="shared" si="128"/>
        <v/>
      </c>
      <c r="BL134" s="303" t="str">
        <f t="shared" si="128"/>
        <v/>
      </c>
      <c r="BM134" s="303" t="str">
        <f t="shared" si="92"/>
        <v/>
      </c>
      <c r="BN134" s="82"/>
      <c r="BO134" s="82"/>
      <c r="BP134" s="82"/>
      <c r="BQ134" s="82"/>
      <c r="BR134" s="82"/>
      <c r="BS134" s="82"/>
      <c r="BT134" s="82"/>
      <c r="BU134" s="82"/>
      <c r="BV134" s="82"/>
      <c r="BW134" s="82"/>
      <c r="BX134" s="82"/>
      <c r="BY134" s="82"/>
      <c r="BZ134" s="82"/>
    </row>
    <row r="135" spans="1:78" ht="12" customHeight="1" x14ac:dyDescent="0.25">
      <c r="A135" s="58"/>
      <c r="B135" s="230"/>
      <c r="C135" s="230"/>
      <c r="D135" s="276" t="str">
        <f>IF(IF(ISNUMBER(B135),"",MAX(D$4:D134)+1)&lt;=D$3,IF(ISNUMBER(B135),"",MAX(D$4:D134)+1),"")</f>
        <v/>
      </c>
      <c r="E135" s="230"/>
      <c r="F135" s="230"/>
      <c r="G135" s="233"/>
      <c r="H135" s="276"/>
      <c r="I135" s="276" t="str">
        <f>IF(O135="","",IF(ISNUMBER(MATCH(O135,$G$5:$G$1000,0)),"",IF(D135=1,B$4,0)+MAX(I$4:I134)+1))</f>
        <v/>
      </c>
      <c r="J135" s="233"/>
      <c r="K135" s="233"/>
      <c r="L135" s="58"/>
      <c r="M135" s="282">
        <f t="shared" si="113"/>
        <v>131</v>
      </c>
      <c r="N135" s="317"/>
      <c r="O135" s="317"/>
      <c r="P135" s="300"/>
      <c r="Q135" s="291" t="s">
        <v>821</v>
      </c>
      <c r="R135" s="284" t="str">
        <f t="shared" si="114"/>
        <v/>
      </c>
      <c r="S135" s="284" t="str">
        <f t="shared" si="115"/>
        <v/>
      </c>
      <c r="T135" s="284" t="str">
        <f t="shared" si="116"/>
        <v/>
      </c>
      <c r="U135" s="284" t="str">
        <f t="shared" si="117"/>
        <v/>
      </c>
      <c r="V135" s="284" t="str">
        <f t="shared" si="118"/>
        <v/>
      </c>
      <c r="W135" s="284" t="str">
        <f t="shared" si="119"/>
        <v/>
      </c>
      <c r="X135" s="284" t="str">
        <f t="shared" si="120"/>
        <v/>
      </c>
      <c r="Y135" s="284"/>
      <c r="Z135" s="285" t="str">
        <f t="shared" si="121"/>
        <v/>
      </c>
      <c r="AA135" s="285" t="str">
        <f t="shared" si="122"/>
        <v/>
      </c>
      <c r="AB135" s="285" t="str">
        <f t="shared" si="123"/>
        <v/>
      </c>
      <c r="AC135" s="285" t="str">
        <f t="shared" si="124"/>
        <v/>
      </c>
      <c r="AD135" s="285" t="str">
        <f t="shared" si="125"/>
        <v/>
      </c>
      <c r="AE135" s="285" t="str">
        <f t="shared" si="126"/>
        <v/>
      </c>
      <c r="AF135" s="285" t="str">
        <f t="shared" si="127"/>
        <v/>
      </c>
      <c r="AG135" s="285"/>
      <c r="AH135" s="284" t="str">
        <f>IF($BE135="","",IF(ISNUMBER(MATCH($BE135,AP$5:AP$29999,0)),MAX(AH$4:AH134)+1,0))</f>
        <v/>
      </c>
      <c r="AI135" s="284" t="str">
        <f>IF($BE135="","",IF(ISNUMBER(MATCH($BE135,AQ$5:AQ$29999,0)),MAX(AI$4:AI134)+1,0))</f>
        <v/>
      </c>
      <c r="AJ135" s="284" t="str">
        <f>IF($BE135="","",IF(ISNUMBER(MATCH($BE135,AR$5:AR$29999,0)),MAX(AJ$4:AJ134)+1,0))</f>
        <v/>
      </c>
      <c r="AK135" s="284" t="str">
        <f>IF($BE135="","",IF(ISNUMBER(MATCH($BE135,AS$5:AS$29999,0)),MAX(AK$4:AK134)+1,0))</f>
        <v/>
      </c>
      <c r="AL135" s="284" t="str">
        <f>IF($BE135="","",IF(ISNUMBER(MATCH($BE135,AT$5:AT$29999,0)),MAX(AL$4:AL134)+1,0))</f>
        <v/>
      </c>
      <c r="AM135" s="284" t="str">
        <f>IF($BE135="","",IF(ISNUMBER(MATCH($BE135,AU$5:AU$29999,0)),MAX(AM$4:AM134)+1,0))</f>
        <v/>
      </c>
      <c r="AN135" s="284" t="str">
        <f>IF($BE135="","",IF(ISNUMBER(MATCH($BE135,AV$5:AV$29999,0)),MAX(AN$4:AN134)+1,0))</f>
        <v/>
      </c>
      <c r="AO135" s="291"/>
      <c r="AP135" s="299"/>
      <c r="AQ135" s="299"/>
      <c r="AR135" s="299"/>
      <c r="AS135" s="299"/>
      <c r="AT135" s="301"/>
      <c r="AU135" s="301"/>
      <c r="AV135" s="301" t="s">
        <v>821</v>
      </c>
      <c r="AW135" s="302"/>
      <c r="AX135" s="302" t="s">
        <v>821</v>
      </c>
      <c r="AY135" s="324"/>
      <c r="AZ135" s="324"/>
      <c r="BA135" s="302"/>
      <c r="BB135" s="320"/>
      <c r="BC135" s="9"/>
      <c r="BD135" s="9"/>
      <c r="BE135" s="302"/>
      <c r="BF135" s="9"/>
      <c r="BG135" s="303"/>
      <c r="BH135" s="303"/>
      <c r="BI135" s="303"/>
      <c r="BJ135" s="303"/>
      <c r="BK135" s="303"/>
      <c r="BL135" s="303"/>
      <c r="BM135" s="303"/>
      <c r="BN135" s="82"/>
      <c r="BO135" s="82"/>
      <c r="BP135" s="82"/>
      <c r="BQ135" s="82"/>
      <c r="BR135" s="82"/>
      <c r="BS135" s="82"/>
      <c r="BT135" s="82"/>
      <c r="BU135" s="82"/>
      <c r="BV135" s="82"/>
      <c r="BW135" s="82"/>
      <c r="BX135" s="82"/>
      <c r="BY135" s="82"/>
      <c r="BZ135" s="82"/>
    </row>
    <row r="136" spans="1:78" ht="12" customHeight="1" x14ac:dyDescent="0.25">
      <c r="A136" s="58"/>
      <c r="B136" s="230"/>
      <c r="C136" s="230"/>
      <c r="D136" s="276" t="str">
        <f>IF(IF(ISNUMBER(B136),"",MAX(D$4:D135)+1)&lt;=D$3,IF(ISNUMBER(B136),"",MAX(D$4:D135)+1),"")</f>
        <v/>
      </c>
      <c r="E136" s="230"/>
      <c r="F136" s="230"/>
      <c r="G136" s="233"/>
      <c r="H136" s="276"/>
      <c r="I136" s="276" t="str">
        <f>IF(O136="","",IF(ISNUMBER(MATCH(O136,$G$5:$G$1000,0)),"",IF(D136=1,B$4,0)+MAX(I$4:I135)+1))</f>
        <v/>
      </c>
      <c r="J136" s="233"/>
      <c r="K136" s="233"/>
      <c r="L136" s="58"/>
      <c r="M136" s="282">
        <f t="shared" si="113"/>
        <v>132</v>
      </c>
      <c r="N136" s="317"/>
      <c r="O136" s="317"/>
      <c r="P136" s="300"/>
      <c r="Q136" s="291" t="s">
        <v>821</v>
      </c>
      <c r="R136" s="284" t="str">
        <f t="shared" si="114"/>
        <v/>
      </c>
      <c r="S136" s="284" t="str">
        <f t="shared" si="115"/>
        <v/>
      </c>
      <c r="T136" s="284" t="str">
        <f t="shared" si="116"/>
        <v/>
      </c>
      <c r="U136" s="284" t="str">
        <f t="shared" si="117"/>
        <v/>
      </c>
      <c r="V136" s="284" t="str">
        <f t="shared" si="118"/>
        <v/>
      </c>
      <c r="W136" s="284" t="str">
        <f t="shared" si="119"/>
        <v/>
      </c>
      <c r="X136" s="284" t="str">
        <f t="shared" si="120"/>
        <v/>
      </c>
      <c r="Y136" s="284"/>
      <c r="Z136" s="285" t="str">
        <f t="shared" si="121"/>
        <v/>
      </c>
      <c r="AA136" s="285" t="str">
        <f t="shared" si="122"/>
        <v/>
      </c>
      <c r="AB136" s="285" t="str">
        <f t="shared" si="123"/>
        <v/>
      </c>
      <c r="AC136" s="285" t="str">
        <f t="shared" si="124"/>
        <v/>
      </c>
      <c r="AD136" s="285" t="str">
        <f t="shared" si="125"/>
        <v/>
      </c>
      <c r="AE136" s="285" t="str">
        <f t="shared" si="126"/>
        <v/>
      </c>
      <c r="AF136" s="285" t="str">
        <f t="shared" si="127"/>
        <v/>
      </c>
      <c r="AG136" s="285"/>
      <c r="AH136" s="284" t="str">
        <f>IF($BE136="","",IF(ISNUMBER(MATCH($BE136,AP$5:AP$29999,0)),MAX(AH$4:AH135)+1,0))</f>
        <v/>
      </c>
      <c r="AI136" s="284" t="str">
        <f>IF($BE136="","",IF(ISNUMBER(MATCH($BE136,AQ$5:AQ$29999,0)),MAX(AI$4:AI135)+1,0))</f>
        <v/>
      </c>
      <c r="AJ136" s="284" t="str">
        <f>IF($BE136="","",IF(ISNUMBER(MATCH($BE136,AR$5:AR$29999,0)),MAX(AJ$4:AJ135)+1,0))</f>
        <v/>
      </c>
      <c r="AK136" s="284" t="str">
        <f>IF($BE136="","",IF(ISNUMBER(MATCH($BE136,AS$5:AS$29999,0)),MAX(AK$4:AK135)+1,0))</f>
        <v/>
      </c>
      <c r="AL136" s="284" t="str">
        <f>IF($BE136="","",IF(ISNUMBER(MATCH($BE136,AT$5:AT$29999,0)),MAX(AL$4:AL135)+1,0))</f>
        <v/>
      </c>
      <c r="AM136" s="284" t="str">
        <f>IF($BE136="","",IF(ISNUMBER(MATCH($BE136,AU$5:AU$29999,0)),MAX(AM$4:AM135)+1,0))</f>
        <v/>
      </c>
      <c r="AN136" s="284" t="str">
        <f>IF($BE136="","",IF(ISNUMBER(MATCH($BE136,AV$5:AV$29999,0)),MAX(AN$4:AN135)+1,0))</f>
        <v/>
      </c>
      <c r="AO136" s="291"/>
      <c r="AP136" s="299"/>
      <c r="AQ136" s="299"/>
      <c r="AR136" s="299"/>
      <c r="AS136" s="299"/>
      <c r="AT136" s="301"/>
      <c r="AU136" s="301"/>
      <c r="AV136" s="301" t="s">
        <v>821</v>
      </c>
      <c r="AW136" s="302"/>
      <c r="AX136" s="302" t="s">
        <v>821</v>
      </c>
      <c r="AY136" s="324"/>
      <c r="AZ136" s="324"/>
      <c r="BA136" s="302"/>
      <c r="BB136" s="320"/>
      <c r="BC136" s="9"/>
      <c r="BD136" s="9"/>
      <c r="BE136" s="302"/>
      <c r="BF136" s="9"/>
      <c r="BG136" s="303"/>
      <c r="BH136" s="303"/>
      <c r="BI136" s="303"/>
      <c r="BJ136" s="303"/>
      <c r="BK136" s="303"/>
      <c r="BL136" s="303"/>
      <c r="BM136" s="303"/>
      <c r="BN136" s="82"/>
      <c r="BO136" s="82"/>
      <c r="BP136" s="82"/>
      <c r="BQ136" s="82"/>
      <c r="BR136" s="82"/>
      <c r="BS136" s="82"/>
      <c r="BT136" s="82"/>
      <c r="BU136" s="82"/>
      <c r="BV136" s="82"/>
      <c r="BW136" s="82"/>
      <c r="BX136" s="82"/>
      <c r="BY136" s="82"/>
      <c r="BZ136" s="82"/>
    </row>
    <row r="137" spans="1:78" ht="12" customHeight="1" x14ac:dyDescent="0.25">
      <c r="A137" s="58"/>
      <c r="B137" s="230"/>
      <c r="C137" s="230"/>
      <c r="D137" s="276" t="str">
        <f>IF(IF(ISNUMBER(B137),"",MAX(D$4:D136)+1)&lt;=D$3,IF(ISNUMBER(B137),"",MAX(D$4:D136)+1),"")</f>
        <v/>
      </c>
      <c r="E137" s="230"/>
      <c r="F137" s="230"/>
      <c r="G137" s="233"/>
      <c r="H137" s="276"/>
      <c r="I137" s="276" t="str">
        <f>IF(O137="","",IF(ISNUMBER(MATCH(O137,$G$5:$G$1000,0)),"",IF(D137=1,B$4,0)+MAX(I$4:I136)+1))</f>
        <v/>
      </c>
      <c r="J137" s="233"/>
      <c r="K137" s="233"/>
      <c r="L137" s="58"/>
      <c r="M137" s="282">
        <f t="shared" si="113"/>
        <v>133</v>
      </c>
      <c r="N137" s="317"/>
      <c r="O137" s="317"/>
      <c r="P137" s="300"/>
      <c r="Q137" s="291" t="s">
        <v>821</v>
      </c>
      <c r="R137" s="284" t="str">
        <f t="shared" si="114"/>
        <v/>
      </c>
      <c r="S137" s="284" t="str">
        <f t="shared" si="115"/>
        <v/>
      </c>
      <c r="T137" s="284" t="str">
        <f t="shared" si="116"/>
        <v/>
      </c>
      <c r="U137" s="284" t="str">
        <f t="shared" si="117"/>
        <v/>
      </c>
      <c r="V137" s="284" t="str">
        <f t="shared" si="118"/>
        <v/>
      </c>
      <c r="W137" s="284" t="str">
        <f t="shared" si="119"/>
        <v/>
      </c>
      <c r="X137" s="284" t="str">
        <f t="shared" si="120"/>
        <v/>
      </c>
      <c r="Y137" s="284"/>
      <c r="Z137" s="285" t="str">
        <f t="shared" si="121"/>
        <v/>
      </c>
      <c r="AA137" s="285" t="str">
        <f t="shared" si="122"/>
        <v/>
      </c>
      <c r="AB137" s="285" t="str">
        <f t="shared" si="123"/>
        <v/>
      </c>
      <c r="AC137" s="285" t="str">
        <f t="shared" si="124"/>
        <v/>
      </c>
      <c r="AD137" s="285" t="str">
        <f t="shared" si="125"/>
        <v/>
      </c>
      <c r="AE137" s="285" t="str">
        <f t="shared" si="126"/>
        <v/>
      </c>
      <c r="AF137" s="285" t="str">
        <f t="shared" si="127"/>
        <v/>
      </c>
      <c r="AG137" s="285"/>
      <c r="AH137" s="284" t="str">
        <f>IF($BE137="","",IF(ISNUMBER(MATCH($BE137,AP$5:AP$29999,0)),MAX(AH$4:AH136)+1,0))</f>
        <v/>
      </c>
      <c r="AI137" s="284" t="str">
        <f>IF($BE137="","",IF(ISNUMBER(MATCH($BE137,AQ$5:AQ$29999,0)),MAX(AI$4:AI136)+1,0))</f>
        <v/>
      </c>
      <c r="AJ137" s="284" t="str">
        <f>IF($BE137="","",IF(ISNUMBER(MATCH($BE137,AR$5:AR$29999,0)),MAX(AJ$4:AJ136)+1,0))</f>
        <v/>
      </c>
      <c r="AK137" s="284" t="str">
        <f>IF($BE137="","",IF(ISNUMBER(MATCH($BE137,AS$5:AS$29999,0)),MAX(AK$4:AK136)+1,0))</f>
        <v/>
      </c>
      <c r="AL137" s="284" t="str">
        <f>IF($BE137="","",IF(ISNUMBER(MATCH($BE137,AT$5:AT$29999,0)),MAX(AL$4:AL136)+1,0))</f>
        <v/>
      </c>
      <c r="AM137" s="284" t="str">
        <f>IF($BE137="","",IF(ISNUMBER(MATCH($BE137,AU$5:AU$29999,0)),MAX(AM$4:AM136)+1,0))</f>
        <v/>
      </c>
      <c r="AN137" s="284" t="str">
        <f>IF($BE137="","",IF(ISNUMBER(MATCH($BE137,AV$5:AV$29999,0)),MAX(AN$4:AN136)+1,0))</f>
        <v/>
      </c>
      <c r="AO137" s="291"/>
      <c r="AP137" s="299"/>
      <c r="AQ137" s="299"/>
      <c r="AR137" s="299"/>
      <c r="AS137" s="299"/>
      <c r="AT137" s="301"/>
      <c r="AU137" s="301"/>
      <c r="AV137" s="301" t="s">
        <v>821</v>
      </c>
      <c r="AW137" s="302"/>
      <c r="AX137" s="302" t="s">
        <v>821</v>
      </c>
      <c r="AY137" s="324"/>
      <c r="AZ137" s="324"/>
      <c r="BA137" s="302"/>
      <c r="BB137" s="320"/>
      <c r="BC137" s="9"/>
      <c r="BD137" s="9"/>
      <c r="BE137" s="302"/>
      <c r="BF137" s="9"/>
      <c r="BG137" s="303"/>
      <c r="BH137" s="303"/>
      <c r="BI137" s="303"/>
      <c r="BJ137" s="303"/>
      <c r="BK137" s="303"/>
      <c r="BL137" s="303"/>
      <c r="BM137" s="303"/>
      <c r="BN137" s="82"/>
      <c r="BO137" s="82"/>
      <c r="BP137" s="82"/>
      <c r="BQ137" s="82"/>
      <c r="BR137" s="82"/>
      <c r="BS137" s="82"/>
      <c r="BT137" s="82"/>
      <c r="BU137" s="82"/>
      <c r="BV137" s="82"/>
      <c r="BW137" s="82"/>
      <c r="BX137" s="82"/>
      <c r="BY137" s="82"/>
      <c r="BZ137" s="82"/>
    </row>
    <row r="138" spans="1:78" ht="12" customHeight="1" x14ac:dyDescent="0.25">
      <c r="A138" s="58"/>
      <c r="B138" s="230"/>
      <c r="C138" s="230"/>
      <c r="D138" s="276" t="str">
        <f>IF(IF(ISNUMBER(B138),"",MAX(D$4:D137)+1)&lt;=D$3,IF(ISNUMBER(B138),"",MAX(D$4:D137)+1),"")</f>
        <v/>
      </c>
      <c r="E138" s="230"/>
      <c r="F138" s="230"/>
      <c r="G138" s="233"/>
      <c r="H138" s="276"/>
      <c r="I138" s="276" t="str">
        <f>IF(O138="","",IF(ISNUMBER(MATCH(O138,$G$5:$G$1000,0)),"",IF(D138=1,B$4,0)+MAX(I$4:I137)+1))</f>
        <v/>
      </c>
      <c r="J138" s="233"/>
      <c r="K138" s="233"/>
      <c r="L138" s="58"/>
      <c r="M138" s="282">
        <f t="shared" si="113"/>
        <v>134</v>
      </c>
      <c r="N138" s="317"/>
      <c r="O138" s="317"/>
      <c r="P138" s="300"/>
      <c r="Q138" s="291" t="s">
        <v>821</v>
      </c>
      <c r="R138" s="284" t="str">
        <f t="shared" si="114"/>
        <v/>
      </c>
      <c r="S138" s="284" t="str">
        <f t="shared" si="115"/>
        <v/>
      </c>
      <c r="T138" s="284" t="str">
        <f t="shared" si="116"/>
        <v/>
      </c>
      <c r="U138" s="284" t="str">
        <f t="shared" si="117"/>
        <v/>
      </c>
      <c r="V138" s="284" t="str">
        <f t="shared" si="118"/>
        <v/>
      </c>
      <c r="W138" s="284" t="str">
        <f t="shared" si="119"/>
        <v/>
      </c>
      <c r="X138" s="284" t="str">
        <f t="shared" si="120"/>
        <v/>
      </c>
      <c r="Y138" s="284"/>
      <c r="Z138" s="285" t="str">
        <f t="shared" si="121"/>
        <v/>
      </c>
      <c r="AA138" s="285" t="str">
        <f t="shared" si="122"/>
        <v/>
      </c>
      <c r="AB138" s="285" t="str">
        <f t="shared" si="123"/>
        <v/>
      </c>
      <c r="AC138" s="285" t="str">
        <f t="shared" si="124"/>
        <v/>
      </c>
      <c r="AD138" s="285" t="str">
        <f t="shared" si="125"/>
        <v/>
      </c>
      <c r="AE138" s="285" t="str">
        <f t="shared" si="126"/>
        <v/>
      </c>
      <c r="AF138" s="285" t="str">
        <f t="shared" si="127"/>
        <v/>
      </c>
      <c r="AG138" s="285"/>
      <c r="AH138" s="284" t="str">
        <f>IF($BE138="","",IF(ISNUMBER(MATCH($BE138,AP$5:AP$29999,0)),MAX(AH$4:AH137)+1,0))</f>
        <v/>
      </c>
      <c r="AI138" s="284" t="str">
        <f>IF($BE138="","",IF(ISNUMBER(MATCH($BE138,AQ$5:AQ$29999,0)),MAX(AI$4:AI137)+1,0))</f>
        <v/>
      </c>
      <c r="AJ138" s="284" t="str">
        <f>IF($BE138="","",IF(ISNUMBER(MATCH($BE138,AR$5:AR$29999,0)),MAX(AJ$4:AJ137)+1,0))</f>
        <v/>
      </c>
      <c r="AK138" s="284" t="str">
        <f>IF($BE138="","",IF(ISNUMBER(MATCH($BE138,AS$5:AS$29999,0)),MAX(AK$4:AK137)+1,0))</f>
        <v/>
      </c>
      <c r="AL138" s="284" t="str">
        <f>IF($BE138="","",IF(ISNUMBER(MATCH($BE138,AT$5:AT$29999,0)),MAX(AL$4:AL137)+1,0))</f>
        <v/>
      </c>
      <c r="AM138" s="284" t="str">
        <f>IF($BE138="","",IF(ISNUMBER(MATCH($BE138,AU$5:AU$29999,0)),MAX(AM$4:AM137)+1,0))</f>
        <v/>
      </c>
      <c r="AN138" s="284" t="str">
        <f>IF($BE138="","",IF(ISNUMBER(MATCH($BE138,AV$5:AV$29999,0)),MAX(AN$4:AN137)+1,0))</f>
        <v/>
      </c>
      <c r="AO138" s="291"/>
      <c r="AP138" s="299"/>
      <c r="AQ138" s="299"/>
      <c r="AR138" s="299"/>
      <c r="AS138" s="299"/>
      <c r="AT138" s="301"/>
      <c r="AU138" s="301"/>
      <c r="AV138" s="301" t="s">
        <v>821</v>
      </c>
      <c r="AW138" s="302"/>
      <c r="AX138" s="302" t="s">
        <v>821</v>
      </c>
      <c r="AY138" s="324"/>
      <c r="AZ138" s="324"/>
      <c r="BA138" s="302"/>
      <c r="BB138" s="320"/>
      <c r="BC138" s="9"/>
      <c r="BD138" s="9"/>
      <c r="BE138" s="302"/>
      <c r="BF138" s="9"/>
      <c r="BG138" s="303"/>
      <c r="BH138" s="303"/>
      <c r="BI138" s="303"/>
      <c r="BJ138" s="303"/>
      <c r="BK138" s="303"/>
      <c r="BL138" s="303"/>
      <c r="BM138" s="303"/>
      <c r="BN138" s="82"/>
      <c r="BO138" s="82"/>
      <c r="BP138" s="82"/>
      <c r="BQ138" s="82"/>
      <c r="BR138" s="82"/>
      <c r="BS138" s="82"/>
      <c r="BT138" s="82"/>
      <c r="BU138" s="82"/>
      <c r="BV138" s="82"/>
      <c r="BW138" s="82"/>
      <c r="BX138" s="82"/>
      <c r="BY138" s="82"/>
      <c r="BZ138" s="82"/>
    </row>
    <row r="139" spans="1:78" ht="12" customHeight="1" x14ac:dyDescent="0.25">
      <c r="A139" s="58"/>
      <c r="B139" s="230"/>
      <c r="C139" s="230"/>
      <c r="D139" s="276" t="str">
        <f>IF(IF(ISNUMBER(B139),"",MAX(D$4:D138)+1)&lt;=D$3,IF(ISNUMBER(B139),"",MAX(D$4:D138)+1),"")</f>
        <v/>
      </c>
      <c r="E139" s="230"/>
      <c r="F139" s="230"/>
      <c r="G139" s="233"/>
      <c r="H139" s="276"/>
      <c r="I139" s="276" t="str">
        <f>IF(O139="","",IF(ISNUMBER(MATCH(O139,$G$5:$G$1000,0)),"",IF(D139=1,B$4,0)+MAX(I$4:I138)+1))</f>
        <v/>
      </c>
      <c r="J139" s="233"/>
      <c r="K139" s="233"/>
      <c r="L139" s="58"/>
      <c r="M139" s="282">
        <f t="shared" si="113"/>
        <v>135</v>
      </c>
      <c r="N139" s="317"/>
      <c r="O139" s="317"/>
      <c r="P139" s="300"/>
      <c r="Q139" s="291" t="s">
        <v>821</v>
      </c>
      <c r="R139" s="284" t="str">
        <f t="shared" si="114"/>
        <v/>
      </c>
      <c r="S139" s="284" t="str">
        <f t="shared" si="115"/>
        <v/>
      </c>
      <c r="T139" s="284" t="str">
        <f t="shared" si="116"/>
        <v/>
      </c>
      <c r="U139" s="284" t="str">
        <f t="shared" si="117"/>
        <v/>
      </c>
      <c r="V139" s="284" t="str">
        <f t="shared" si="118"/>
        <v/>
      </c>
      <c r="W139" s="284" t="str">
        <f t="shared" si="119"/>
        <v/>
      </c>
      <c r="X139" s="284" t="str">
        <f t="shared" si="120"/>
        <v/>
      </c>
      <c r="Y139" s="284"/>
      <c r="Z139" s="285" t="str">
        <f t="shared" si="121"/>
        <v/>
      </c>
      <c r="AA139" s="285" t="str">
        <f t="shared" si="122"/>
        <v/>
      </c>
      <c r="AB139" s="285" t="str">
        <f t="shared" si="123"/>
        <v/>
      </c>
      <c r="AC139" s="285" t="str">
        <f t="shared" si="124"/>
        <v/>
      </c>
      <c r="AD139" s="285" t="str">
        <f t="shared" si="125"/>
        <v/>
      </c>
      <c r="AE139" s="285" t="str">
        <f t="shared" si="126"/>
        <v/>
      </c>
      <c r="AF139" s="285" t="str">
        <f t="shared" si="127"/>
        <v/>
      </c>
      <c r="AG139" s="285"/>
      <c r="AH139" s="284" t="str">
        <f>IF($BE139="","",IF(ISNUMBER(MATCH($BE139,AP$5:AP$29999,0)),MAX(AH$4:AH138)+1,0))</f>
        <v/>
      </c>
      <c r="AI139" s="284" t="str">
        <f>IF($BE139="","",IF(ISNUMBER(MATCH($BE139,AQ$5:AQ$29999,0)),MAX(AI$4:AI138)+1,0))</f>
        <v/>
      </c>
      <c r="AJ139" s="284" t="str">
        <f>IF($BE139="","",IF(ISNUMBER(MATCH($BE139,AR$5:AR$29999,0)),MAX(AJ$4:AJ138)+1,0))</f>
        <v/>
      </c>
      <c r="AK139" s="284" t="str">
        <f>IF($BE139="","",IF(ISNUMBER(MATCH($BE139,AS$5:AS$29999,0)),MAX(AK$4:AK138)+1,0))</f>
        <v/>
      </c>
      <c r="AL139" s="284" t="str">
        <f>IF($BE139="","",IF(ISNUMBER(MATCH($BE139,AT$5:AT$29999,0)),MAX(AL$4:AL138)+1,0))</f>
        <v/>
      </c>
      <c r="AM139" s="284" t="str">
        <f>IF($BE139="","",IF(ISNUMBER(MATCH($BE139,AU$5:AU$29999,0)),MAX(AM$4:AM138)+1,0))</f>
        <v/>
      </c>
      <c r="AN139" s="284" t="str">
        <f>IF($BE139="","",IF(ISNUMBER(MATCH($BE139,AV$5:AV$29999,0)),MAX(AN$4:AN138)+1,0))</f>
        <v/>
      </c>
      <c r="AO139" s="291"/>
      <c r="AP139" s="299"/>
      <c r="AQ139" s="299"/>
      <c r="AR139" s="299"/>
      <c r="AS139" s="299"/>
      <c r="AT139" s="301"/>
      <c r="AU139" s="301"/>
      <c r="AV139" s="301" t="s">
        <v>821</v>
      </c>
      <c r="AW139" s="302"/>
      <c r="AX139" s="302" t="s">
        <v>821</v>
      </c>
      <c r="AY139" s="324"/>
      <c r="AZ139" s="324"/>
      <c r="BA139" s="302"/>
      <c r="BB139" s="320"/>
      <c r="BC139" s="9"/>
      <c r="BD139" s="9"/>
      <c r="BE139" s="302"/>
      <c r="BF139" s="9"/>
      <c r="BG139" s="303"/>
      <c r="BH139" s="303"/>
      <c r="BI139" s="303"/>
      <c r="BJ139" s="303"/>
      <c r="BK139" s="303"/>
      <c r="BL139" s="303"/>
      <c r="BM139" s="303"/>
      <c r="BN139" s="82"/>
      <c r="BO139" s="82"/>
      <c r="BP139" s="82"/>
      <c r="BQ139" s="82"/>
      <c r="BR139" s="82"/>
      <c r="BS139" s="82"/>
      <c r="BT139" s="82"/>
      <c r="BU139" s="82"/>
      <c r="BV139" s="82"/>
      <c r="BW139" s="82"/>
      <c r="BX139" s="82"/>
      <c r="BY139" s="82"/>
      <c r="BZ139" s="82"/>
    </row>
    <row r="140" spans="1:78" ht="12" customHeight="1" x14ac:dyDescent="0.25">
      <c r="A140" s="58"/>
      <c r="B140" s="230"/>
      <c r="C140" s="230"/>
      <c r="D140" s="276" t="str">
        <f>IF(IF(ISNUMBER(B140),"",MAX(D$4:D139)+1)&lt;=D$3,IF(ISNUMBER(B140),"",MAX(D$4:D139)+1),"")</f>
        <v/>
      </c>
      <c r="E140" s="230"/>
      <c r="F140" s="230"/>
      <c r="G140" s="233"/>
      <c r="H140" s="276"/>
      <c r="I140" s="276" t="str">
        <f>IF(O140="","",IF(ISNUMBER(MATCH(O140,$G$5:$G$1000,0)),"",IF(D140=1,B$4,0)+MAX(I$4:I139)+1))</f>
        <v/>
      </c>
      <c r="J140" s="233"/>
      <c r="K140" s="233"/>
      <c r="L140" s="58"/>
      <c r="M140" s="282">
        <f t="shared" si="113"/>
        <v>136</v>
      </c>
      <c r="N140" s="317"/>
      <c r="O140" s="317"/>
      <c r="P140" s="300"/>
      <c r="Q140" s="291" t="s">
        <v>821</v>
      </c>
      <c r="R140" s="284" t="str">
        <f t="shared" si="114"/>
        <v/>
      </c>
      <c r="S140" s="284" t="str">
        <f t="shared" si="115"/>
        <v/>
      </c>
      <c r="T140" s="284" t="str">
        <f t="shared" si="116"/>
        <v/>
      </c>
      <c r="U140" s="284" t="str">
        <f t="shared" si="117"/>
        <v/>
      </c>
      <c r="V140" s="284" t="str">
        <f t="shared" si="118"/>
        <v/>
      </c>
      <c r="W140" s="284" t="str">
        <f t="shared" si="119"/>
        <v/>
      </c>
      <c r="X140" s="284" t="str">
        <f t="shared" si="120"/>
        <v/>
      </c>
      <c r="Y140" s="284"/>
      <c r="Z140" s="285" t="str">
        <f t="shared" si="121"/>
        <v/>
      </c>
      <c r="AA140" s="285" t="str">
        <f t="shared" si="122"/>
        <v/>
      </c>
      <c r="AB140" s="285" t="str">
        <f t="shared" si="123"/>
        <v/>
      </c>
      <c r="AC140" s="285" t="str">
        <f t="shared" si="124"/>
        <v/>
      </c>
      <c r="AD140" s="285" t="str">
        <f t="shared" si="125"/>
        <v/>
      </c>
      <c r="AE140" s="285" t="str">
        <f t="shared" si="126"/>
        <v/>
      </c>
      <c r="AF140" s="285" t="str">
        <f t="shared" si="127"/>
        <v/>
      </c>
      <c r="AG140" s="285"/>
      <c r="AH140" s="284" t="str">
        <f>IF($BE140="","",IF(ISNUMBER(MATCH($BE140,AP$5:AP$29999,0)),MAX(AH$4:AH139)+1,0))</f>
        <v/>
      </c>
      <c r="AI140" s="284" t="str">
        <f>IF($BE140="","",IF(ISNUMBER(MATCH($BE140,AQ$5:AQ$29999,0)),MAX(AI$4:AI139)+1,0))</f>
        <v/>
      </c>
      <c r="AJ140" s="284" t="str">
        <f>IF($BE140="","",IF(ISNUMBER(MATCH($BE140,AR$5:AR$29999,0)),MAX(AJ$4:AJ139)+1,0))</f>
        <v/>
      </c>
      <c r="AK140" s="284" t="str">
        <f>IF($BE140="","",IF(ISNUMBER(MATCH($BE140,AS$5:AS$29999,0)),MAX(AK$4:AK139)+1,0))</f>
        <v/>
      </c>
      <c r="AL140" s="284" t="str">
        <f>IF($BE140="","",IF(ISNUMBER(MATCH($BE140,AT$5:AT$29999,0)),MAX(AL$4:AL139)+1,0))</f>
        <v/>
      </c>
      <c r="AM140" s="284" t="str">
        <f>IF($BE140="","",IF(ISNUMBER(MATCH($BE140,AU$5:AU$29999,0)),MAX(AM$4:AM139)+1,0))</f>
        <v/>
      </c>
      <c r="AN140" s="284" t="str">
        <f>IF($BE140="","",IF(ISNUMBER(MATCH($BE140,AV$5:AV$29999,0)),MAX(AN$4:AN139)+1,0))</f>
        <v/>
      </c>
      <c r="AO140" s="291"/>
      <c r="AP140" s="299"/>
      <c r="AQ140" s="299"/>
      <c r="AR140" s="299"/>
      <c r="AS140" s="299"/>
      <c r="AT140" s="301"/>
      <c r="AU140" s="301"/>
      <c r="AV140" s="301" t="s">
        <v>821</v>
      </c>
      <c r="AW140" s="302"/>
      <c r="AX140" s="302" t="s">
        <v>821</v>
      </c>
      <c r="AY140" s="324"/>
      <c r="AZ140" s="324"/>
      <c r="BA140" s="302"/>
      <c r="BB140" s="320"/>
      <c r="BC140" s="9"/>
      <c r="BD140" s="9"/>
      <c r="BE140" s="302"/>
      <c r="BF140" s="9"/>
      <c r="BG140" s="303"/>
      <c r="BH140" s="303"/>
      <c r="BI140" s="303"/>
      <c r="BJ140" s="303"/>
      <c r="BK140" s="303"/>
      <c r="BL140" s="303"/>
      <c r="BM140" s="303"/>
      <c r="BN140" s="82"/>
      <c r="BO140" s="82"/>
      <c r="BP140" s="82"/>
      <c r="BQ140" s="82"/>
      <c r="BR140" s="82"/>
      <c r="BS140" s="82"/>
      <c r="BT140" s="82"/>
      <c r="BU140" s="82"/>
      <c r="BV140" s="82"/>
      <c r="BW140" s="82"/>
      <c r="BX140" s="82"/>
      <c r="BY140" s="82"/>
      <c r="BZ140" s="82"/>
    </row>
    <row r="141" spans="1:78" ht="12" customHeight="1" x14ac:dyDescent="0.25">
      <c r="A141" s="58"/>
      <c r="B141" s="230"/>
      <c r="C141" s="230"/>
      <c r="D141" s="276" t="str">
        <f>IF(IF(ISNUMBER(B141),"",MAX(D$4:D140)+1)&lt;=D$3,IF(ISNUMBER(B141),"",MAX(D$4:D140)+1),"")</f>
        <v/>
      </c>
      <c r="E141" s="230"/>
      <c r="F141" s="230"/>
      <c r="G141" s="233"/>
      <c r="H141" s="276"/>
      <c r="I141" s="276" t="str">
        <f>IF(O141="","",IF(ISNUMBER(MATCH(O141,$G$5:$G$1000,0)),"",IF(D141=1,B$4,0)+MAX(I$4:I140)+1))</f>
        <v/>
      </c>
      <c r="J141" s="233"/>
      <c r="K141" s="233"/>
      <c r="L141" s="58"/>
      <c r="M141" s="282">
        <f t="shared" si="113"/>
        <v>137</v>
      </c>
      <c r="N141" s="317"/>
      <c r="O141" s="317"/>
      <c r="P141" s="300"/>
      <c r="Q141" s="291" t="s">
        <v>821</v>
      </c>
      <c r="R141" s="284" t="str">
        <f t="shared" si="114"/>
        <v/>
      </c>
      <c r="S141" s="284" t="str">
        <f t="shared" si="115"/>
        <v/>
      </c>
      <c r="T141" s="284" t="str">
        <f t="shared" si="116"/>
        <v/>
      </c>
      <c r="U141" s="284" t="str">
        <f t="shared" si="117"/>
        <v/>
      </c>
      <c r="V141" s="284" t="str">
        <f t="shared" si="118"/>
        <v/>
      </c>
      <c r="W141" s="284" t="str">
        <f t="shared" si="119"/>
        <v/>
      </c>
      <c r="X141" s="284" t="str">
        <f t="shared" si="120"/>
        <v/>
      </c>
      <c r="Y141" s="284"/>
      <c r="Z141" s="285" t="str">
        <f t="shared" si="121"/>
        <v/>
      </c>
      <c r="AA141" s="285" t="str">
        <f t="shared" si="122"/>
        <v/>
      </c>
      <c r="AB141" s="285" t="str">
        <f t="shared" si="123"/>
        <v/>
      </c>
      <c r="AC141" s="285" t="str">
        <f t="shared" si="124"/>
        <v/>
      </c>
      <c r="AD141" s="285" t="str">
        <f t="shared" si="125"/>
        <v/>
      </c>
      <c r="AE141" s="285" t="str">
        <f t="shared" si="126"/>
        <v/>
      </c>
      <c r="AF141" s="285" t="str">
        <f t="shared" si="127"/>
        <v/>
      </c>
      <c r="AG141" s="285"/>
      <c r="AH141" s="284" t="str">
        <f>IF($BE141="","",IF(ISNUMBER(MATCH($BE141,AP$5:AP$29999,0)),MAX(AH$4:AH140)+1,0))</f>
        <v/>
      </c>
      <c r="AI141" s="284" t="str">
        <f>IF($BE141="","",IF(ISNUMBER(MATCH($BE141,AQ$5:AQ$29999,0)),MAX(AI$4:AI140)+1,0))</f>
        <v/>
      </c>
      <c r="AJ141" s="284" t="str">
        <f>IF($BE141="","",IF(ISNUMBER(MATCH($BE141,AR$5:AR$29999,0)),MAX(AJ$4:AJ140)+1,0))</f>
        <v/>
      </c>
      <c r="AK141" s="284" t="str">
        <f>IF($BE141="","",IF(ISNUMBER(MATCH($BE141,AS$5:AS$29999,0)),MAX(AK$4:AK140)+1,0))</f>
        <v/>
      </c>
      <c r="AL141" s="284" t="str">
        <f>IF($BE141="","",IF(ISNUMBER(MATCH($BE141,AT$5:AT$29999,0)),MAX(AL$4:AL140)+1,0))</f>
        <v/>
      </c>
      <c r="AM141" s="284" t="str">
        <f>IF($BE141="","",IF(ISNUMBER(MATCH($BE141,AU$5:AU$29999,0)),MAX(AM$4:AM140)+1,0))</f>
        <v/>
      </c>
      <c r="AN141" s="284" t="str">
        <f>IF($BE141="","",IF(ISNUMBER(MATCH($BE141,AV$5:AV$29999,0)),MAX(AN$4:AN140)+1,0))</f>
        <v/>
      </c>
      <c r="AO141" s="291"/>
      <c r="AP141" s="299"/>
      <c r="AQ141" s="299"/>
      <c r="AR141" s="299"/>
      <c r="AS141" s="299"/>
      <c r="AT141" s="301"/>
      <c r="AU141" s="301"/>
      <c r="AV141" s="301" t="s">
        <v>821</v>
      </c>
      <c r="AW141" s="302"/>
      <c r="AX141" s="302" t="s">
        <v>821</v>
      </c>
      <c r="AY141" s="324"/>
      <c r="AZ141" s="324"/>
      <c r="BA141" s="302"/>
      <c r="BB141" s="302"/>
      <c r="BC141" s="300"/>
      <c r="BD141" s="300"/>
      <c r="BE141" s="302"/>
      <c r="BF141" s="300"/>
      <c r="BG141" s="303"/>
      <c r="BH141" s="303"/>
      <c r="BI141" s="303"/>
      <c r="BJ141" s="303"/>
      <c r="BK141" s="303"/>
      <c r="BL141" s="303"/>
      <c r="BM141" s="303"/>
      <c r="BN141" s="82"/>
      <c r="BO141" s="82"/>
      <c r="BP141" s="82"/>
      <c r="BQ141" s="82"/>
      <c r="BR141" s="82"/>
      <c r="BS141" s="82"/>
      <c r="BT141" s="82"/>
      <c r="BU141" s="82"/>
      <c r="BV141" s="82"/>
      <c r="BW141" s="82"/>
      <c r="BX141" s="82"/>
      <c r="BY141" s="82"/>
      <c r="BZ141" s="82"/>
    </row>
    <row r="142" spans="1:78" ht="12" customHeight="1" x14ac:dyDescent="0.25">
      <c r="A142" s="58"/>
      <c r="B142" s="230"/>
      <c r="C142" s="230"/>
      <c r="D142" s="276" t="str">
        <f>IF(IF(ISNUMBER(B142),"",MAX(D$4:D141)+1)&lt;=D$3,IF(ISNUMBER(B142),"",MAX(D$4:D141)+1),"")</f>
        <v/>
      </c>
      <c r="E142" s="230"/>
      <c r="F142" s="230"/>
      <c r="G142" s="233"/>
      <c r="H142" s="276"/>
      <c r="I142" s="276" t="str">
        <f>IF(O142="","",IF(ISNUMBER(MATCH(O142,$G$5:$G$1000,0)),"",IF(D142=1,B$4,0)+MAX(I$4:I141)+1))</f>
        <v/>
      </c>
      <c r="J142" s="233"/>
      <c r="K142" s="233"/>
      <c r="L142" s="58"/>
      <c r="M142" s="282">
        <f t="shared" si="113"/>
        <v>138</v>
      </c>
      <c r="N142" s="317"/>
      <c r="O142" s="317"/>
      <c r="P142" s="300"/>
      <c r="Q142" s="291" t="s">
        <v>821</v>
      </c>
      <c r="R142" s="284" t="str">
        <f t="shared" si="114"/>
        <v/>
      </c>
      <c r="S142" s="284" t="str">
        <f t="shared" si="115"/>
        <v/>
      </c>
      <c r="T142" s="284" t="str">
        <f t="shared" si="116"/>
        <v/>
      </c>
      <c r="U142" s="284" t="str">
        <f t="shared" si="117"/>
        <v/>
      </c>
      <c r="V142" s="284" t="str">
        <f t="shared" si="118"/>
        <v/>
      </c>
      <c r="W142" s="284" t="str">
        <f t="shared" si="119"/>
        <v/>
      </c>
      <c r="X142" s="284" t="str">
        <f t="shared" si="120"/>
        <v/>
      </c>
      <c r="Y142" s="284"/>
      <c r="Z142" s="285" t="str">
        <f t="shared" si="121"/>
        <v/>
      </c>
      <c r="AA142" s="285" t="str">
        <f t="shared" si="122"/>
        <v/>
      </c>
      <c r="AB142" s="285" t="str">
        <f t="shared" si="123"/>
        <v/>
      </c>
      <c r="AC142" s="285" t="str">
        <f t="shared" si="124"/>
        <v/>
      </c>
      <c r="AD142" s="285" t="str">
        <f t="shared" si="125"/>
        <v/>
      </c>
      <c r="AE142" s="285" t="str">
        <f t="shared" si="126"/>
        <v/>
      </c>
      <c r="AF142" s="285" t="str">
        <f t="shared" si="127"/>
        <v/>
      </c>
      <c r="AG142" s="285"/>
      <c r="AH142" s="284" t="str">
        <f>IF($BE142="","",IF(ISNUMBER(MATCH($BE142,AP$5:AP$29999,0)),MAX(AH$4:AH141)+1,0))</f>
        <v/>
      </c>
      <c r="AI142" s="284" t="str">
        <f>IF($BE142="","",IF(ISNUMBER(MATCH($BE142,AQ$5:AQ$29999,0)),MAX(AI$4:AI141)+1,0))</f>
        <v/>
      </c>
      <c r="AJ142" s="284" t="str">
        <f>IF($BE142="","",IF(ISNUMBER(MATCH($BE142,AR$5:AR$29999,0)),MAX(AJ$4:AJ141)+1,0))</f>
        <v/>
      </c>
      <c r="AK142" s="284" t="str">
        <f>IF($BE142="","",IF(ISNUMBER(MATCH($BE142,AS$5:AS$29999,0)),MAX(AK$4:AK141)+1,0))</f>
        <v/>
      </c>
      <c r="AL142" s="284" t="str">
        <f>IF($BE142="","",IF(ISNUMBER(MATCH($BE142,AT$5:AT$29999,0)),MAX(AL$4:AL141)+1,0))</f>
        <v/>
      </c>
      <c r="AM142" s="284" t="str">
        <f>IF($BE142="","",IF(ISNUMBER(MATCH($BE142,AU$5:AU$29999,0)),MAX(AM$4:AM141)+1,0))</f>
        <v/>
      </c>
      <c r="AN142" s="284" t="str">
        <f>IF($BE142="","",IF(ISNUMBER(MATCH($BE142,AV$5:AV$29999,0)),MAX(AN$4:AN141)+1,0))</f>
        <v/>
      </c>
      <c r="AO142" s="291"/>
      <c r="AP142" s="299"/>
      <c r="AQ142" s="299"/>
      <c r="AR142" s="299"/>
      <c r="AS142" s="299"/>
      <c r="AT142" s="301"/>
      <c r="AU142" s="301"/>
      <c r="AV142" s="301" t="s">
        <v>821</v>
      </c>
      <c r="AW142" s="302"/>
      <c r="AX142" s="302" t="s">
        <v>821</v>
      </c>
      <c r="AY142" s="324"/>
      <c r="AZ142" s="324"/>
      <c r="BA142" s="302"/>
      <c r="BB142" s="302"/>
      <c r="BC142" s="300"/>
      <c r="BD142" s="300"/>
      <c r="BE142" s="302"/>
      <c r="BF142" s="300"/>
      <c r="BG142" s="303"/>
      <c r="BH142" s="303"/>
      <c r="BI142" s="303"/>
      <c r="BJ142" s="303"/>
      <c r="BK142" s="303"/>
      <c r="BL142" s="303"/>
      <c r="BM142" s="303"/>
      <c r="BN142" s="82"/>
      <c r="BO142" s="82"/>
      <c r="BP142" s="82"/>
      <c r="BQ142" s="82"/>
      <c r="BR142" s="82"/>
      <c r="BS142" s="82"/>
      <c r="BT142" s="82"/>
      <c r="BU142" s="82"/>
      <c r="BV142" s="82"/>
      <c r="BW142" s="82"/>
      <c r="BX142" s="82"/>
      <c r="BY142" s="82"/>
      <c r="BZ142" s="82"/>
    </row>
    <row r="143" spans="1:78" ht="12" customHeight="1" x14ac:dyDescent="0.25">
      <c r="A143" s="58"/>
      <c r="B143" s="230"/>
      <c r="C143" s="230"/>
      <c r="D143" s="276" t="str">
        <f>IF(IF(ISNUMBER(B143),"",MAX(D$4:D142)+1)&lt;=D$3,IF(ISNUMBER(B143),"",MAX(D$4:D142)+1),"")</f>
        <v/>
      </c>
      <c r="E143" s="230"/>
      <c r="F143" s="230"/>
      <c r="G143" s="233"/>
      <c r="H143" s="276"/>
      <c r="I143" s="276" t="str">
        <f>IF(O143="","",IF(ISNUMBER(MATCH(O143,$G$5:$G$1000,0)),"",IF(D143=1,B$4,0)+MAX(I$4:I142)+1))</f>
        <v/>
      </c>
      <c r="J143" s="233"/>
      <c r="K143" s="233"/>
      <c r="L143" s="58"/>
      <c r="M143" s="282">
        <f t="shared" si="113"/>
        <v>139</v>
      </c>
      <c r="N143" s="317"/>
      <c r="O143" s="317"/>
      <c r="P143" s="300"/>
      <c r="Q143" s="291" t="s">
        <v>821</v>
      </c>
      <c r="R143" s="284" t="str">
        <f t="shared" si="114"/>
        <v/>
      </c>
      <c r="S143" s="284" t="str">
        <f t="shared" si="115"/>
        <v/>
      </c>
      <c r="T143" s="284" t="str">
        <f t="shared" si="116"/>
        <v/>
      </c>
      <c r="U143" s="284" t="str">
        <f t="shared" si="117"/>
        <v/>
      </c>
      <c r="V143" s="284" t="str">
        <f t="shared" si="118"/>
        <v/>
      </c>
      <c r="W143" s="284" t="str">
        <f t="shared" si="119"/>
        <v/>
      </c>
      <c r="X143" s="284" t="str">
        <f t="shared" si="120"/>
        <v/>
      </c>
      <c r="Y143" s="284"/>
      <c r="Z143" s="285" t="str">
        <f t="shared" si="121"/>
        <v/>
      </c>
      <c r="AA143" s="285" t="str">
        <f t="shared" si="122"/>
        <v/>
      </c>
      <c r="AB143" s="285" t="str">
        <f t="shared" si="123"/>
        <v/>
      </c>
      <c r="AC143" s="285" t="str">
        <f t="shared" si="124"/>
        <v/>
      </c>
      <c r="AD143" s="285" t="str">
        <f t="shared" si="125"/>
        <v/>
      </c>
      <c r="AE143" s="285" t="str">
        <f t="shared" si="126"/>
        <v/>
      </c>
      <c r="AF143" s="285" t="str">
        <f t="shared" si="127"/>
        <v/>
      </c>
      <c r="AG143" s="285"/>
      <c r="AH143" s="284" t="str">
        <f>IF($BE143="","",IF(ISNUMBER(MATCH($BE143,AP$5:AP$29999,0)),MAX(AH$4:AH142)+1,0))</f>
        <v/>
      </c>
      <c r="AI143" s="284" t="str">
        <f>IF($BE143="","",IF(ISNUMBER(MATCH($BE143,AQ$5:AQ$29999,0)),MAX(AI$4:AI142)+1,0))</f>
        <v/>
      </c>
      <c r="AJ143" s="284" t="str">
        <f>IF($BE143="","",IF(ISNUMBER(MATCH($BE143,AR$5:AR$29999,0)),MAX(AJ$4:AJ142)+1,0))</f>
        <v/>
      </c>
      <c r="AK143" s="284" t="str">
        <f>IF($BE143="","",IF(ISNUMBER(MATCH($BE143,AS$5:AS$29999,0)),MAX(AK$4:AK142)+1,0))</f>
        <v/>
      </c>
      <c r="AL143" s="284" t="str">
        <f>IF($BE143="","",IF(ISNUMBER(MATCH($BE143,AT$5:AT$29999,0)),MAX(AL$4:AL142)+1,0))</f>
        <v/>
      </c>
      <c r="AM143" s="284" t="str">
        <f>IF($BE143="","",IF(ISNUMBER(MATCH($BE143,AU$5:AU$29999,0)),MAX(AM$4:AM142)+1,0))</f>
        <v/>
      </c>
      <c r="AN143" s="284" t="str">
        <f>IF($BE143="","",IF(ISNUMBER(MATCH($BE143,AV$5:AV$29999,0)),MAX(AN$4:AN142)+1,0))</f>
        <v/>
      </c>
      <c r="AO143" s="291"/>
      <c r="AP143" s="299"/>
      <c r="AQ143" s="299"/>
      <c r="AR143" s="299"/>
      <c r="AS143" s="299"/>
      <c r="AT143" s="301"/>
      <c r="AU143" s="301"/>
      <c r="AV143" s="301" t="s">
        <v>821</v>
      </c>
      <c r="AW143" s="302"/>
      <c r="AX143" s="302" t="s">
        <v>821</v>
      </c>
      <c r="AY143" s="324"/>
      <c r="AZ143" s="324"/>
      <c r="BA143" s="302"/>
      <c r="BB143" s="302"/>
      <c r="BC143" s="300"/>
      <c r="BD143" s="300"/>
      <c r="BE143" s="302"/>
      <c r="BF143" s="300"/>
      <c r="BG143" s="303"/>
      <c r="BH143" s="303"/>
      <c r="BI143" s="303"/>
      <c r="BJ143" s="303"/>
      <c r="BK143" s="303"/>
      <c r="BL143" s="303"/>
      <c r="BM143" s="303"/>
      <c r="BN143" s="82"/>
      <c r="BO143" s="82"/>
      <c r="BP143" s="82"/>
      <c r="BQ143" s="82"/>
      <c r="BR143" s="82"/>
      <c r="BS143" s="82"/>
      <c r="BT143" s="82"/>
      <c r="BU143" s="82"/>
      <c r="BV143" s="82"/>
      <c r="BW143" s="82"/>
      <c r="BX143" s="82"/>
      <c r="BY143" s="82"/>
      <c r="BZ143" s="82"/>
    </row>
    <row r="144" spans="1:78" ht="12" customHeight="1" x14ac:dyDescent="0.25">
      <c r="A144" s="58"/>
      <c r="B144" s="230"/>
      <c r="C144" s="230"/>
      <c r="D144" s="276" t="str">
        <f>IF(IF(ISNUMBER(B144),"",MAX(D$4:D143)+1)&lt;=D$3,IF(ISNUMBER(B144),"",MAX(D$4:D143)+1),"")</f>
        <v/>
      </c>
      <c r="E144" s="230"/>
      <c r="F144" s="230"/>
      <c r="G144" s="233"/>
      <c r="H144" s="276"/>
      <c r="I144" s="276" t="str">
        <f>IF(O144="","",IF(ISNUMBER(MATCH(O144,$G$5:$G$1000,0)),"",IF(D144=1,B$4,0)+MAX(I$4:I143)+1))</f>
        <v/>
      </c>
      <c r="J144" s="233"/>
      <c r="K144" s="233"/>
      <c r="L144" s="58"/>
      <c r="M144" s="282">
        <f t="shared" si="113"/>
        <v>140</v>
      </c>
      <c r="N144" s="317"/>
      <c r="O144" s="317"/>
      <c r="P144" s="300"/>
      <c r="Q144" s="291" t="s">
        <v>821</v>
      </c>
      <c r="R144" s="284" t="str">
        <f t="shared" si="114"/>
        <v/>
      </c>
      <c r="S144" s="284" t="str">
        <f t="shared" si="115"/>
        <v/>
      </c>
      <c r="T144" s="284" t="str">
        <f t="shared" si="116"/>
        <v/>
      </c>
      <c r="U144" s="284" t="str">
        <f t="shared" si="117"/>
        <v/>
      </c>
      <c r="V144" s="284" t="str">
        <f t="shared" si="118"/>
        <v/>
      </c>
      <c r="W144" s="284" t="str">
        <f t="shared" si="119"/>
        <v/>
      </c>
      <c r="X144" s="284" t="str">
        <f t="shared" si="120"/>
        <v/>
      </c>
      <c r="Y144" s="284"/>
      <c r="Z144" s="285" t="str">
        <f t="shared" si="121"/>
        <v/>
      </c>
      <c r="AA144" s="285" t="str">
        <f t="shared" si="122"/>
        <v/>
      </c>
      <c r="AB144" s="285" t="str">
        <f t="shared" si="123"/>
        <v/>
      </c>
      <c r="AC144" s="285" t="str">
        <f t="shared" si="124"/>
        <v/>
      </c>
      <c r="AD144" s="285" t="str">
        <f t="shared" si="125"/>
        <v/>
      </c>
      <c r="AE144" s="285" t="str">
        <f t="shared" si="126"/>
        <v/>
      </c>
      <c r="AF144" s="285" t="str">
        <f t="shared" si="127"/>
        <v/>
      </c>
      <c r="AG144" s="285"/>
      <c r="AH144" s="284" t="str">
        <f>IF($BE144="","",IF(ISNUMBER(MATCH($BE144,AP$5:AP$29999,0)),MAX(AH$4:AH143)+1,0))</f>
        <v/>
      </c>
      <c r="AI144" s="284" t="str">
        <f>IF($BE144="","",IF(ISNUMBER(MATCH($BE144,AQ$5:AQ$29999,0)),MAX(AI$4:AI143)+1,0))</f>
        <v/>
      </c>
      <c r="AJ144" s="284" t="str">
        <f>IF($BE144="","",IF(ISNUMBER(MATCH($BE144,AR$5:AR$29999,0)),MAX(AJ$4:AJ143)+1,0))</f>
        <v/>
      </c>
      <c r="AK144" s="284" t="str">
        <f>IF($BE144="","",IF(ISNUMBER(MATCH($BE144,AS$5:AS$29999,0)),MAX(AK$4:AK143)+1,0))</f>
        <v/>
      </c>
      <c r="AL144" s="284" t="str">
        <f>IF($BE144="","",IF(ISNUMBER(MATCH($BE144,AT$5:AT$29999,0)),MAX(AL$4:AL143)+1,0))</f>
        <v/>
      </c>
      <c r="AM144" s="284" t="str">
        <f>IF($BE144="","",IF(ISNUMBER(MATCH($BE144,AU$5:AU$29999,0)),MAX(AM$4:AM143)+1,0))</f>
        <v/>
      </c>
      <c r="AN144" s="284" t="str">
        <f>IF($BE144="","",IF(ISNUMBER(MATCH($BE144,AV$5:AV$29999,0)),MAX(AN$4:AN143)+1,0))</f>
        <v/>
      </c>
      <c r="AO144" s="291"/>
      <c r="AP144" s="299"/>
      <c r="AQ144" s="299"/>
      <c r="AR144" s="299"/>
      <c r="AS144" s="299"/>
      <c r="AT144" s="301"/>
      <c r="AU144" s="301"/>
      <c r="AV144" s="301" t="s">
        <v>821</v>
      </c>
      <c r="AW144" s="302"/>
      <c r="AX144" s="302" t="s">
        <v>821</v>
      </c>
      <c r="AY144" s="324"/>
      <c r="AZ144" s="324"/>
      <c r="BA144" s="302"/>
      <c r="BB144" s="302"/>
      <c r="BC144" s="300"/>
      <c r="BD144" s="300"/>
      <c r="BE144" s="302"/>
      <c r="BF144" s="300"/>
      <c r="BG144" s="303"/>
      <c r="BH144" s="303"/>
      <c r="BI144" s="303"/>
      <c r="BJ144" s="303"/>
      <c r="BK144" s="303"/>
      <c r="BL144" s="303"/>
      <c r="BM144" s="303"/>
      <c r="BN144" s="82"/>
      <c r="BO144" s="82"/>
      <c r="BP144" s="82"/>
      <c r="BQ144" s="82"/>
      <c r="BR144" s="82"/>
      <c r="BS144" s="82"/>
      <c r="BT144" s="82"/>
      <c r="BU144" s="82"/>
      <c r="BV144" s="82"/>
      <c r="BW144" s="82"/>
      <c r="BX144" s="82"/>
      <c r="BY144" s="82"/>
      <c r="BZ144" s="82"/>
    </row>
    <row r="145" spans="1:78" ht="12" customHeight="1" x14ac:dyDescent="0.25">
      <c r="A145" s="58"/>
      <c r="B145" s="230"/>
      <c r="C145" s="230"/>
      <c r="D145" s="276" t="str">
        <f>IF(IF(ISNUMBER(B145),"",MAX(D$4:D144)+1)&lt;=D$3,IF(ISNUMBER(B145),"",MAX(D$4:D144)+1),"")</f>
        <v/>
      </c>
      <c r="E145" s="230"/>
      <c r="F145" s="230"/>
      <c r="G145" s="233"/>
      <c r="H145" s="276"/>
      <c r="I145" s="276" t="str">
        <f>IF(O145="","",IF(ISNUMBER(MATCH(O145,$G$5:$G$1000,0)),"",IF(D145=1,B$4,0)+MAX(I$4:I144)+1))</f>
        <v/>
      </c>
      <c r="J145" s="233"/>
      <c r="K145" s="233"/>
      <c r="L145" s="58"/>
      <c r="M145" s="282">
        <f t="shared" si="113"/>
        <v>141</v>
      </c>
      <c r="N145" s="317"/>
      <c r="O145" s="317"/>
      <c r="P145" s="300"/>
      <c r="Q145" s="291" t="s">
        <v>821</v>
      </c>
      <c r="R145" s="284" t="str">
        <f t="shared" si="114"/>
        <v/>
      </c>
      <c r="S145" s="284" t="str">
        <f t="shared" si="115"/>
        <v/>
      </c>
      <c r="T145" s="284" t="str">
        <f t="shared" si="116"/>
        <v/>
      </c>
      <c r="U145" s="284" t="str">
        <f t="shared" si="117"/>
        <v/>
      </c>
      <c r="V145" s="284" t="str">
        <f t="shared" si="118"/>
        <v/>
      </c>
      <c r="W145" s="284" t="str">
        <f t="shared" si="119"/>
        <v/>
      </c>
      <c r="X145" s="284" t="str">
        <f t="shared" si="120"/>
        <v/>
      </c>
      <c r="Y145" s="284"/>
      <c r="Z145" s="285" t="str">
        <f t="shared" si="121"/>
        <v/>
      </c>
      <c r="AA145" s="285" t="str">
        <f t="shared" si="122"/>
        <v/>
      </c>
      <c r="AB145" s="285" t="str">
        <f t="shared" si="123"/>
        <v/>
      </c>
      <c r="AC145" s="285" t="str">
        <f t="shared" si="124"/>
        <v/>
      </c>
      <c r="AD145" s="285" t="str">
        <f t="shared" si="125"/>
        <v/>
      </c>
      <c r="AE145" s="285" t="str">
        <f t="shared" si="126"/>
        <v/>
      </c>
      <c r="AF145" s="285" t="str">
        <f t="shared" si="127"/>
        <v/>
      </c>
      <c r="AG145" s="285"/>
      <c r="AH145" s="284" t="str">
        <f>IF($BE145="","",IF(ISNUMBER(MATCH($BE145,AP$5:AP$29999,0)),MAX(AH$4:AH144)+1,0))</f>
        <v/>
      </c>
      <c r="AI145" s="284" t="str">
        <f>IF($BE145="","",IF(ISNUMBER(MATCH($BE145,AQ$5:AQ$29999,0)),MAX(AI$4:AI144)+1,0))</f>
        <v/>
      </c>
      <c r="AJ145" s="284" t="str">
        <f>IF($BE145="","",IF(ISNUMBER(MATCH($BE145,AR$5:AR$29999,0)),MAX(AJ$4:AJ144)+1,0))</f>
        <v/>
      </c>
      <c r="AK145" s="284" t="str">
        <f>IF($BE145="","",IF(ISNUMBER(MATCH($BE145,AS$5:AS$29999,0)),MAX(AK$4:AK144)+1,0))</f>
        <v/>
      </c>
      <c r="AL145" s="284" t="str">
        <f>IF($BE145="","",IF(ISNUMBER(MATCH($BE145,AT$5:AT$29999,0)),MAX(AL$4:AL144)+1,0))</f>
        <v/>
      </c>
      <c r="AM145" s="284" t="str">
        <f>IF($BE145="","",IF(ISNUMBER(MATCH($BE145,AU$5:AU$29999,0)),MAX(AM$4:AM144)+1,0))</f>
        <v/>
      </c>
      <c r="AN145" s="284" t="str">
        <f>IF($BE145="","",IF(ISNUMBER(MATCH($BE145,AV$5:AV$29999,0)),MAX(AN$4:AN144)+1,0))</f>
        <v/>
      </c>
      <c r="AO145" s="291"/>
      <c r="AP145" s="299"/>
      <c r="AQ145" s="299"/>
      <c r="AR145" s="299"/>
      <c r="AS145" s="299"/>
      <c r="AT145" s="301"/>
      <c r="AU145" s="301"/>
      <c r="AV145" s="301" t="s">
        <v>821</v>
      </c>
      <c r="AW145" s="302"/>
      <c r="AX145" s="302" t="s">
        <v>821</v>
      </c>
      <c r="AY145" s="324"/>
      <c r="AZ145" s="324"/>
      <c r="BA145" s="302"/>
      <c r="BB145" s="302"/>
      <c r="BC145" s="300"/>
      <c r="BD145" s="300"/>
      <c r="BE145" s="302"/>
      <c r="BF145" s="300"/>
      <c r="BG145" s="303"/>
      <c r="BH145" s="303"/>
      <c r="BI145" s="303"/>
      <c r="BJ145" s="303"/>
      <c r="BK145" s="303"/>
      <c r="BL145" s="303"/>
      <c r="BM145" s="303"/>
      <c r="BN145" s="82"/>
      <c r="BO145" s="82"/>
      <c r="BP145" s="82"/>
      <c r="BQ145" s="82"/>
      <c r="BR145" s="82"/>
      <c r="BS145" s="82"/>
      <c r="BT145" s="82"/>
      <c r="BU145" s="82"/>
      <c r="BV145" s="82"/>
      <c r="BW145" s="82"/>
      <c r="BX145" s="82"/>
      <c r="BY145" s="82"/>
      <c r="BZ145" s="82"/>
    </row>
    <row r="146" spans="1:78" ht="12" customHeight="1" x14ac:dyDescent="0.25">
      <c r="A146" s="58"/>
      <c r="B146" s="230"/>
      <c r="C146" s="230"/>
      <c r="D146" s="276" t="str">
        <f>IF(IF(ISNUMBER(B146),"",MAX(D$4:D145)+1)&lt;=D$3,IF(ISNUMBER(B146),"",MAX(D$4:D145)+1),"")</f>
        <v/>
      </c>
      <c r="E146" s="230"/>
      <c r="F146" s="230"/>
      <c r="G146" s="233"/>
      <c r="H146" s="276"/>
      <c r="I146" s="276" t="str">
        <f>IF(O146="","",IF(ISNUMBER(MATCH(O146,$G$5:$G$1000,0)),"",IF(D146=1,B$4,0)+MAX(I$4:I145)+1))</f>
        <v/>
      </c>
      <c r="J146" s="233"/>
      <c r="K146" s="233"/>
      <c r="L146" s="58"/>
      <c r="M146" s="282">
        <f t="shared" si="113"/>
        <v>142</v>
      </c>
      <c r="N146" s="317"/>
      <c r="O146" s="317"/>
      <c r="P146" s="300"/>
      <c r="Q146" s="291" t="s">
        <v>821</v>
      </c>
      <c r="R146" s="284" t="str">
        <f t="shared" si="114"/>
        <v/>
      </c>
      <c r="S146" s="284" t="str">
        <f t="shared" si="115"/>
        <v/>
      </c>
      <c r="T146" s="284" t="str">
        <f t="shared" si="116"/>
        <v/>
      </c>
      <c r="U146" s="284" t="str">
        <f t="shared" si="117"/>
        <v/>
      </c>
      <c r="V146" s="284" t="str">
        <f t="shared" si="118"/>
        <v/>
      </c>
      <c r="W146" s="284" t="str">
        <f t="shared" si="119"/>
        <v/>
      </c>
      <c r="X146" s="284" t="str">
        <f t="shared" si="120"/>
        <v/>
      </c>
      <c r="Y146" s="284"/>
      <c r="Z146" s="285" t="str">
        <f t="shared" si="121"/>
        <v/>
      </c>
      <c r="AA146" s="285" t="str">
        <f t="shared" si="122"/>
        <v/>
      </c>
      <c r="AB146" s="285" t="str">
        <f t="shared" si="123"/>
        <v/>
      </c>
      <c r="AC146" s="285" t="str">
        <f t="shared" si="124"/>
        <v/>
      </c>
      <c r="AD146" s="285" t="str">
        <f t="shared" si="125"/>
        <v/>
      </c>
      <c r="AE146" s="285" t="str">
        <f t="shared" si="126"/>
        <v/>
      </c>
      <c r="AF146" s="285" t="str">
        <f t="shared" si="127"/>
        <v/>
      </c>
      <c r="AG146" s="285"/>
      <c r="AH146" s="284" t="str">
        <f>IF($BE146="","",IF(ISNUMBER(MATCH($BE146,AP$5:AP$29999,0)),MAX(AH$4:AH145)+1,0))</f>
        <v/>
      </c>
      <c r="AI146" s="284" t="str">
        <f>IF($BE146="","",IF(ISNUMBER(MATCH($BE146,AQ$5:AQ$29999,0)),MAX(AI$4:AI145)+1,0))</f>
        <v/>
      </c>
      <c r="AJ146" s="284" t="str">
        <f>IF($BE146="","",IF(ISNUMBER(MATCH($BE146,AR$5:AR$29999,0)),MAX(AJ$4:AJ145)+1,0))</f>
        <v/>
      </c>
      <c r="AK146" s="284" t="str">
        <f>IF($BE146="","",IF(ISNUMBER(MATCH($BE146,AS$5:AS$29999,0)),MAX(AK$4:AK145)+1,0))</f>
        <v/>
      </c>
      <c r="AL146" s="284" t="str">
        <f>IF($BE146="","",IF(ISNUMBER(MATCH($BE146,AT$5:AT$29999,0)),MAX(AL$4:AL145)+1,0))</f>
        <v/>
      </c>
      <c r="AM146" s="284" t="str">
        <f>IF($BE146="","",IF(ISNUMBER(MATCH($BE146,AU$5:AU$29999,0)),MAX(AM$4:AM145)+1,0))</f>
        <v/>
      </c>
      <c r="AN146" s="284" t="str">
        <f>IF($BE146="","",IF(ISNUMBER(MATCH($BE146,AV$5:AV$29999,0)),MAX(AN$4:AN145)+1,0))</f>
        <v/>
      </c>
      <c r="AO146" s="291"/>
      <c r="AP146" s="299"/>
      <c r="AQ146" s="299"/>
      <c r="AR146" s="299"/>
      <c r="AS146" s="299"/>
      <c r="AT146" s="301"/>
      <c r="AU146" s="301"/>
      <c r="AV146" s="301" t="s">
        <v>821</v>
      </c>
      <c r="AW146" s="302"/>
      <c r="AX146" s="302" t="s">
        <v>821</v>
      </c>
      <c r="AY146" s="324"/>
      <c r="AZ146" s="324"/>
      <c r="BA146" s="302"/>
      <c r="BB146" s="302"/>
      <c r="BC146" s="300"/>
      <c r="BD146" s="300"/>
      <c r="BE146" s="302"/>
      <c r="BF146" s="300"/>
      <c r="BG146" s="303"/>
      <c r="BH146" s="303"/>
      <c r="BI146" s="303"/>
      <c r="BJ146" s="303"/>
      <c r="BK146" s="303"/>
      <c r="BL146" s="303"/>
      <c r="BM146" s="303"/>
      <c r="BN146" s="82"/>
      <c r="BO146" s="82"/>
      <c r="BP146" s="82"/>
      <c r="BQ146" s="82"/>
      <c r="BR146" s="82"/>
      <c r="BS146" s="82"/>
      <c r="BT146" s="82"/>
      <c r="BU146" s="82"/>
      <c r="BV146" s="82"/>
      <c r="BW146" s="82"/>
      <c r="BX146" s="82"/>
      <c r="BY146" s="82"/>
      <c r="BZ146" s="82"/>
    </row>
    <row r="147" spans="1:78" ht="12" customHeight="1" x14ac:dyDescent="0.25">
      <c r="A147" s="58"/>
      <c r="B147" s="230"/>
      <c r="C147" s="230"/>
      <c r="D147" s="276" t="str">
        <f>IF(IF(ISNUMBER(B147),"",MAX(D$4:D146)+1)&lt;=D$3,IF(ISNUMBER(B147),"",MAX(D$4:D146)+1),"")</f>
        <v/>
      </c>
      <c r="E147" s="230"/>
      <c r="F147" s="230"/>
      <c r="G147" s="233"/>
      <c r="H147" s="276"/>
      <c r="I147" s="276" t="str">
        <f>IF(O147="","",IF(ISNUMBER(MATCH(O147,$G$5:$G$1000,0)),"",IF(D147=1,B$4,0)+MAX(I$4:I146)+1))</f>
        <v/>
      </c>
      <c r="J147" s="233"/>
      <c r="K147" s="233"/>
      <c r="L147" s="58"/>
      <c r="M147" s="282">
        <f t="shared" si="113"/>
        <v>143</v>
      </c>
      <c r="N147" s="317"/>
      <c r="O147" s="317"/>
      <c r="P147" s="300"/>
      <c r="Q147" s="291" t="s">
        <v>821</v>
      </c>
      <c r="R147" s="284" t="str">
        <f t="shared" si="114"/>
        <v/>
      </c>
      <c r="S147" s="284" t="str">
        <f t="shared" si="115"/>
        <v/>
      </c>
      <c r="T147" s="284" t="str">
        <f t="shared" si="116"/>
        <v/>
      </c>
      <c r="U147" s="284" t="str">
        <f t="shared" si="117"/>
        <v/>
      </c>
      <c r="V147" s="284" t="str">
        <f t="shared" si="118"/>
        <v/>
      </c>
      <c r="W147" s="284" t="str">
        <f t="shared" si="119"/>
        <v/>
      </c>
      <c r="X147" s="284" t="str">
        <f t="shared" si="120"/>
        <v/>
      </c>
      <c r="Y147" s="284"/>
      <c r="Z147" s="285" t="str">
        <f t="shared" si="121"/>
        <v/>
      </c>
      <c r="AA147" s="285" t="str">
        <f t="shared" si="122"/>
        <v/>
      </c>
      <c r="AB147" s="285" t="str">
        <f t="shared" si="123"/>
        <v/>
      </c>
      <c r="AC147" s="285" t="str">
        <f t="shared" si="124"/>
        <v/>
      </c>
      <c r="AD147" s="285" t="str">
        <f t="shared" si="125"/>
        <v/>
      </c>
      <c r="AE147" s="285" t="str">
        <f t="shared" si="126"/>
        <v/>
      </c>
      <c r="AF147" s="285" t="str">
        <f t="shared" si="127"/>
        <v/>
      </c>
      <c r="AG147" s="285"/>
      <c r="AH147" s="284" t="str">
        <f>IF($BE147="","",IF(ISNUMBER(MATCH($BE147,AP$5:AP$29999,0)),MAX(AH$4:AH146)+1,0))</f>
        <v/>
      </c>
      <c r="AI147" s="284" t="str">
        <f>IF($BE147="","",IF(ISNUMBER(MATCH($BE147,AQ$5:AQ$29999,0)),MAX(AI$4:AI146)+1,0))</f>
        <v/>
      </c>
      <c r="AJ147" s="284" t="str">
        <f>IF($BE147="","",IF(ISNUMBER(MATCH($BE147,AR$5:AR$29999,0)),MAX(AJ$4:AJ146)+1,0))</f>
        <v/>
      </c>
      <c r="AK147" s="284" t="str">
        <f>IF($BE147="","",IF(ISNUMBER(MATCH($BE147,AS$5:AS$29999,0)),MAX(AK$4:AK146)+1,0))</f>
        <v/>
      </c>
      <c r="AL147" s="284" t="str">
        <f>IF($BE147="","",IF(ISNUMBER(MATCH($BE147,AT$5:AT$29999,0)),MAX(AL$4:AL146)+1,0))</f>
        <v/>
      </c>
      <c r="AM147" s="284" t="str">
        <f>IF($BE147="","",IF(ISNUMBER(MATCH($BE147,AU$5:AU$29999,0)),MAX(AM$4:AM146)+1,0))</f>
        <v/>
      </c>
      <c r="AN147" s="284" t="str">
        <f>IF($BE147="","",IF(ISNUMBER(MATCH($BE147,AV$5:AV$29999,0)),MAX(AN$4:AN146)+1,0))</f>
        <v/>
      </c>
      <c r="AO147" s="291"/>
      <c r="AP147" s="299"/>
      <c r="AQ147" s="299"/>
      <c r="AR147" s="299"/>
      <c r="AS147" s="299"/>
      <c r="AT147" s="301"/>
      <c r="AU147" s="301"/>
      <c r="AV147" s="301" t="s">
        <v>821</v>
      </c>
      <c r="AW147" s="302"/>
      <c r="AX147" s="302" t="s">
        <v>821</v>
      </c>
      <c r="AY147" s="324"/>
      <c r="AZ147" s="324"/>
      <c r="BA147" s="302"/>
      <c r="BB147" s="302"/>
      <c r="BC147" s="300"/>
      <c r="BD147" s="300"/>
      <c r="BE147" s="302"/>
      <c r="BF147" s="300"/>
      <c r="BG147" s="303"/>
      <c r="BH147" s="303"/>
      <c r="BI147" s="303"/>
      <c r="BJ147" s="303"/>
      <c r="BK147" s="303"/>
      <c r="BL147" s="303"/>
      <c r="BM147" s="303"/>
      <c r="BN147" s="82"/>
      <c r="BO147" s="82"/>
      <c r="BP147" s="82"/>
      <c r="BQ147" s="82"/>
      <c r="BR147" s="82"/>
      <c r="BS147" s="82"/>
      <c r="BT147" s="82"/>
      <c r="BU147" s="82"/>
      <c r="BV147" s="82"/>
      <c r="BW147" s="82"/>
      <c r="BX147" s="82"/>
      <c r="BY147" s="82"/>
      <c r="BZ147" s="82"/>
    </row>
    <row r="148" spans="1:78" ht="12" customHeight="1" x14ac:dyDescent="0.25">
      <c r="A148" s="58"/>
      <c r="B148" s="230"/>
      <c r="C148" s="230"/>
      <c r="D148" s="276" t="str">
        <f>IF(IF(ISNUMBER(B148),"",MAX(D$4:D147)+1)&lt;=D$3,IF(ISNUMBER(B148),"",MAX(D$4:D147)+1),"")</f>
        <v/>
      </c>
      <c r="E148" s="230"/>
      <c r="F148" s="230"/>
      <c r="G148" s="233"/>
      <c r="H148" s="276"/>
      <c r="I148" s="276" t="str">
        <f>IF(O148="","",IF(ISNUMBER(MATCH(O148,$G$5:$G$1000,0)),"",IF(D148=1,B$4,0)+MAX(I$4:I147)+1))</f>
        <v/>
      </c>
      <c r="J148" s="233"/>
      <c r="K148" s="233"/>
      <c r="L148" s="58"/>
      <c r="M148" s="282">
        <f t="shared" si="113"/>
        <v>144</v>
      </c>
      <c r="N148" s="317"/>
      <c r="O148" s="317"/>
      <c r="P148" s="300"/>
      <c r="Q148" s="291" t="s">
        <v>821</v>
      </c>
      <c r="R148" s="284" t="str">
        <f t="shared" si="114"/>
        <v/>
      </c>
      <c r="S148" s="284" t="str">
        <f t="shared" si="115"/>
        <v/>
      </c>
      <c r="T148" s="284" t="str">
        <f t="shared" si="116"/>
        <v/>
      </c>
      <c r="U148" s="284" t="str">
        <f t="shared" si="117"/>
        <v/>
      </c>
      <c r="V148" s="284" t="str">
        <f t="shared" si="118"/>
        <v/>
      </c>
      <c r="W148" s="284" t="str">
        <f t="shared" si="119"/>
        <v/>
      </c>
      <c r="X148" s="284" t="str">
        <f t="shared" si="120"/>
        <v/>
      </c>
      <c r="Y148" s="284"/>
      <c r="Z148" s="285" t="str">
        <f t="shared" si="121"/>
        <v/>
      </c>
      <c r="AA148" s="285" t="str">
        <f t="shared" si="122"/>
        <v/>
      </c>
      <c r="AB148" s="285" t="str">
        <f t="shared" si="123"/>
        <v/>
      </c>
      <c r="AC148" s="285" t="str">
        <f t="shared" si="124"/>
        <v/>
      </c>
      <c r="AD148" s="285" t="str">
        <f t="shared" si="125"/>
        <v/>
      </c>
      <c r="AE148" s="285" t="str">
        <f t="shared" si="126"/>
        <v/>
      </c>
      <c r="AF148" s="285" t="str">
        <f t="shared" si="127"/>
        <v/>
      </c>
      <c r="AG148" s="285"/>
      <c r="AH148" s="284" t="str">
        <f>IF($BE148="","",IF(ISNUMBER(MATCH($BE148,AP$5:AP$29999,0)),MAX(AH$4:AH147)+1,0))</f>
        <v/>
      </c>
      <c r="AI148" s="284" t="str">
        <f>IF($BE148="","",IF(ISNUMBER(MATCH($BE148,AQ$5:AQ$29999,0)),MAX(AI$4:AI147)+1,0))</f>
        <v/>
      </c>
      <c r="AJ148" s="284" t="str">
        <f>IF($BE148="","",IF(ISNUMBER(MATCH($BE148,AR$5:AR$29999,0)),MAX(AJ$4:AJ147)+1,0))</f>
        <v/>
      </c>
      <c r="AK148" s="284" t="str">
        <f>IF($BE148="","",IF(ISNUMBER(MATCH($BE148,AS$5:AS$29999,0)),MAX(AK$4:AK147)+1,0))</f>
        <v/>
      </c>
      <c r="AL148" s="284" t="str">
        <f>IF($BE148="","",IF(ISNUMBER(MATCH($BE148,AT$5:AT$29999,0)),MAX(AL$4:AL147)+1,0))</f>
        <v/>
      </c>
      <c r="AM148" s="284" t="str">
        <f>IF($BE148="","",IF(ISNUMBER(MATCH($BE148,AU$5:AU$29999,0)),MAX(AM$4:AM147)+1,0))</f>
        <v/>
      </c>
      <c r="AN148" s="284" t="str">
        <f>IF($BE148="","",IF(ISNUMBER(MATCH($BE148,AV$5:AV$29999,0)),MAX(AN$4:AN147)+1,0))</f>
        <v/>
      </c>
      <c r="AO148" s="291"/>
      <c r="AP148" s="299"/>
      <c r="AQ148" s="299"/>
      <c r="AR148" s="299"/>
      <c r="AS148" s="299"/>
      <c r="AT148" s="301"/>
      <c r="AU148" s="301"/>
      <c r="AV148" s="301" t="s">
        <v>821</v>
      </c>
      <c r="AW148" s="302"/>
      <c r="AX148" s="302" t="s">
        <v>821</v>
      </c>
      <c r="AY148" s="324"/>
      <c r="AZ148" s="324"/>
      <c r="BA148" s="302"/>
      <c r="BB148" s="302"/>
      <c r="BC148" s="300"/>
      <c r="BD148" s="300"/>
      <c r="BE148" s="302"/>
      <c r="BF148" s="300"/>
      <c r="BG148" s="303"/>
      <c r="BH148" s="303"/>
      <c r="BI148" s="303"/>
      <c r="BJ148" s="303"/>
      <c r="BK148" s="303"/>
      <c r="BL148" s="303"/>
      <c r="BM148" s="303"/>
      <c r="BN148" s="82"/>
      <c r="BO148" s="82"/>
      <c r="BP148" s="82"/>
      <c r="BQ148" s="82"/>
      <c r="BR148" s="82"/>
      <c r="BS148" s="82"/>
      <c r="BT148" s="82"/>
      <c r="BU148" s="82"/>
      <c r="BV148" s="82"/>
      <c r="BW148" s="82"/>
      <c r="BX148" s="82"/>
      <c r="BY148" s="82"/>
      <c r="BZ148" s="82"/>
    </row>
    <row r="149" spans="1:78" ht="12" customHeight="1" x14ac:dyDescent="0.25">
      <c r="A149" s="58"/>
      <c r="B149" s="230"/>
      <c r="C149" s="230"/>
      <c r="D149" s="276" t="str">
        <f>IF(IF(ISNUMBER(B149),"",MAX(D$4:D148)+1)&lt;=D$3,IF(ISNUMBER(B149),"",MAX(D$4:D148)+1),"")</f>
        <v/>
      </c>
      <c r="E149" s="230"/>
      <c r="F149" s="230"/>
      <c r="G149" s="233"/>
      <c r="H149" s="276"/>
      <c r="I149" s="276" t="str">
        <f>IF(O149="","",IF(ISNUMBER(MATCH(O149,$G$5:$G$1000,0)),"",IF(D149=1,B$4,0)+MAX(I$4:I148)+1))</f>
        <v/>
      </c>
      <c r="J149" s="233"/>
      <c r="K149" s="233"/>
      <c r="L149" s="58"/>
      <c r="M149" s="282">
        <f t="shared" si="113"/>
        <v>145</v>
      </c>
      <c r="N149" s="317"/>
      <c r="O149" s="317"/>
      <c r="P149" s="300"/>
      <c r="Q149" s="291" t="s">
        <v>821</v>
      </c>
      <c r="R149" s="284" t="str">
        <f t="shared" si="114"/>
        <v/>
      </c>
      <c r="S149" s="284" t="str">
        <f t="shared" si="115"/>
        <v/>
      </c>
      <c r="T149" s="284" t="str">
        <f t="shared" si="116"/>
        <v/>
      </c>
      <c r="U149" s="284" t="str">
        <f t="shared" si="117"/>
        <v/>
      </c>
      <c r="V149" s="284" t="str">
        <f t="shared" si="118"/>
        <v/>
      </c>
      <c r="W149" s="284" t="str">
        <f t="shared" si="119"/>
        <v/>
      </c>
      <c r="X149" s="284" t="str">
        <f t="shared" si="120"/>
        <v/>
      </c>
      <c r="Y149" s="284"/>
      <c r="Z149" s="285" t="str">
        <f t="shared" si="121"/>
        <v/>
      </c>
      <c r="AA149" s="285" t="str">
        <f t="shared" si="122"/>
        <v/>
      </c>
      <c r="AB149" s="285" t="str">
        <f t="shared" si="123"/>
        <v/>
      </c>
      <c r="AC149" s="285" t="str">
        <f t="shared" si="124"/>
        <v/>
      </c>
      <c r="AD149" s="285" t="str">
        <f t="shared" si="125"/>
        <v/>
      </c>
      <c r="AE149" s="285" t="str">
        <f t="shared" si="126"/>
        <v/>
      </c>
      <c r="AF149" s="285" t="str">
        <f t="shared" si="127"/>
        <v/>
      </c>
      <c r="AG149" s="285"/>
      <c r="AH149" s="284" t="str">
        <f>IF($BE149="","",IF(ISNUMBER(MATCH($BE149,AP$5:AP$29999,0)),MAX(AH$4:AH148)+1,0))</f>
        <v/>
      </c>
      <c r="AI149" s="284" t="str">
        <f>IF($BE149="","",IF(ISNUMBER(MATCH($BE149,AQ$5:AQ$29999,0)),MAX(AI$4:AI148)+1,0))</f>
        <v/>
      </c>
      <c r="AJ149" s="284" t="str">
        <f>IF($BE149="","",IF(ISNUMBER(MATCH($BE149,AR$5:AR$29999,0)),MAX(AJ$4:AJ148)+1,0))</f>
        <v/>
      </c>
      <c r="AK149" s="284" t="str">
        <f>IF($BE149="","",IF(ISNUMBER(MATCH($BE149,AS$5:AS$29999,0)),MAX(AK$4:AK148)+1,0))</f>
        <v/>
      </c>
      <c r="AL149" s="284" t="str">
        <f>IF($BE149="","",IF(ISNUMBER(MATCH($BE149,AT$5:AT$29999,0)),MAX(AL$4:AL148)+1,0))</f>
        <v/>
      </c>
      <c r="AM149" s="284" t="str">
        <f>IF($BE149="","",IF(ISNUMBER(MATCH($BE149,AU$5:AU$29999,0)),MAX(AM$4:AM148)+1,0))</f>
        <v/>
      </c>
      <c r="AN149" s="284" t="str">
        <f>IF($BE149="","",IF(ISNUMBER(MATCH($BE149,AV$5:AV$29999,0)),MAX(AN$4:AN148)+1,0))</f>
        <v/>
      </c>
      <c r="AO149" s="291"/>
      <c r="AP149" s="299"/>
      <c r="AQ149" s="299"/>
      <c r="AR149" s="299"/>
      <c r="AS149" s="299"/>
      <c r="AT149" s="301"/>
      <c r="AU149" s="301"/>
      <c r="AV149" s="301" t="s">
        <v>821</v>
      </c>
      <c r="AW149" s="302"/>
      <c r="AX149" s="302" t="s">
        <v>821</v>
      </c>
      <c r="AY149" s="324"/>
      <c r="AZ149" s="324"/>
      <c r="BA149" s="302"/>
      <c r="BB149" s="302"/>
      <c r="BC149" s="300"/>
      <c r="BD149" s="300"/>
      <c r="BE149" s="302"/>
      <c r="BF149" s="300"/>
      <c r="BG149" s="303"/>
      <c r="BH149" s="303"/>
      <c r="BI149" s="303"/>
      <c r="BJ149" s="303"/>
      <c r="BK149" s="303"/>
      <c r="BL149" s="303"/>
      <c r="BM149" s="303"/>
      <c r="BN149" s="82"/>
      <c r="BO149" s="82"/>
      <c r="BP149" s="82"/>
      <c r="BQ149" s="82"/>
      <c r="BR149" s="82"/>
      <c r="BS149" s="82"/>
      <c r="BT149" s="82"/>
      <c r="BU149" s="82"/>
      <c r="BV149" s="82"/>
      <c r="BW149" s="82"/>
      <c r="BX149" s="82"/>
      <c r="BY149" s="82"/>
      <c r="BZ149" s="82"/>
    </row>
    <row r="150" spans="1:78" ht="12" customHeight="1" x14ac:dyDescent="0.25">
      <c r="A150" s="58"/>
      <c r="B150" s="230"/>
      <c r="C150" s="230"/>
      <c r="D150" s="276" t="str">
        <f>IF(IF(ISNUMBER(B150),"",MAX(D$4:D149)+1)&lt;=D$3,IF(ISNUMBER(B150),"",MAX(D$4:D149)+1),"")</f>
        <v/>
      </c>
      <c r="E150" s="230"/>
      <c r="F150" s="230"/>
      <c r="G150" s="233"/>
      <c r="H150" s="276"/>
      <c r="I150" s="276" t="str">
        <f>IF(O150="","",IF(ISNUMBER(MATCH(O150,$G$5:$G$1000,0)),"",IF(D150=1,B$4,0)+MAX(I$4:I149)+1))</f>
        <v/>
      </c>
      <c r="J150" s="233"/>
      <c r="K150" s="233"/>
      <c r="L150" s="58"/>
      <c r="M150" s="282">
        <f t="shared" si="113"/>
        <v>146</v>
      </c>
      <c r="N150" s="317"/>
      <c r="O150" s="317"/>
      <c r="P150" s="300"/>
      <c r="Q150" s="291" t="s">
        <v>821</v>
      </c>
      <c r="R150" s="284" t="str">
        <f t="shared" si="114"/>
        <v/>
      </c>
      <c r="S150" s="284" t="str">
        <f t="shared" si="115"/>
        <v/>
      </c>
      <c r="T150" s="284" t="str">
        <f t="shared" si="116"/>
        <v/>
      </c>
      <c r="U150" s="284" t="str">
        <f t="shared" si="117"/>
        <v/>
      </c>
      <c r="V150" s="284" t="str">
        <f t="shared" si="118"/>
        <v/>
      </c>
      <c r="W150" s="284" t="str">
        <f t="shared" si="119"/>
        <v/>
      </c>
      <c r="X150" s="284" t="str">
        <f t="shared" si="120"/>
        <v/>
      </c>
      <c r="Y150" s="284"/>
      <c r="Z150" s="285" t="str">
        <f t="shared" si="121"/>
        <v/>
      </c>
      <c r="AA150" s="285" t="str">
        <f t="shared" si="122"/>
        <v/>
      </c>
      <c r="AB150" s="285" t="str">
        <f t="shared" si="123"/>
        <v/>
      </c>
      <c r="AC150" s="285" t="str">
        <f t="shared" si="124"/>
        <v/>
      </c>
      <c r="AD150" s="285" t="str">
        <f t="shared" si="125"/>
        <v/>
      </c>
      <c r="AE150" s="285" t="str">
        <f t="shared" si="126"/>
        <v/>
      </c>
      <c r="AF150" s="285" t="str">
        <f t="shared" si="127"/>
        <v/>
      </c>
      <c r="AG150" s="285"/>
      <c r="AH150" s="284" t="str">
        <f>IF($BE150="","",IF(ISNUMBER(MATCH($BE150,AP$5:AP$29999,0)),MAX(AH$4:AH149)+1,0))</f>
        <v/>
      </c>
      <c r="AI150" s="284" t="str">
        <f>IF($BE150="","",IF(ISNUMBER(MATCH($BE150,AQ$5:AQ$29999,0)),MAX(AI$4:AI149)+1,0))</f>
        <v/>
      </c>
      <c r="AJ150" s="284" t="str">
        <f>IF($BE150="","",IF(ISNUMBER(MATCH($BE150,AR$5:AR$29999,0)),MAX(AJ$4:AJ149)+1,0))</f>
        <v/>
      </c>
      <c r="AK150" s="284" t="str">
        <f>IF($BE150="","",IF(ISNUMBER(MATCH($BE150,AS$5:AS$29999,0)),MAX(AK$4:AK149)+1,0))</f>
        <v/>
      </c>
      <c r="AL150" s="284" t="str">
        <f>IF($BE150="","",IF(ISNUMBER(MATCH($BE150,AT$5:AT$29999,0)),MAX(AL$4:AL149)+1,0))</f>
        <v/>
      </c>
      <c r="AM150" s="284" t="str">
        <f>IF($BE150="","",IF(ISNUMBER(MATCH($BE150,AU$5:AU$29999,0)),MAX(AM$4:AM149)+1,0))</f>
        <v/>
      </c>
      <c r="AN150" s="284" t="str">
        <f>IF($BE150="","",IF(ISNUMBER(MATCH($BE150,AV$5:AV$29999,0)),MAX(AN$4:AN149)+1,0))</f>
        <v/>
      </c>
      <c r="AO150" s="291"/>
      <c r="AP150" s="299"/>
      <c r="AQ150" s="299"/>
      <c r="AR150" s="299"/>
      <c r="AS150" s="299"/>
      <c r="AT150" s="301"/>
      <c r="AU150" s="301"/>
      <c r="AV150" s="301" t="s">
        <v>821</v>
      </c>
      <c r="AW150" s="302"/>
      <c r="AX150" s="302" t="s">
        <v>821</v>
      </c>
      <c r="AY150" s="324"/>
      <c r="AZ150" s="324"/>
      <c r="BA150" s="302"/>
      <c r="BB150" s="302"/>
      <c r="BC150" s="300"/>
      <c r="BD150" s="300"/>
      <c r="BE150" s="302"/>
      <c r="BF150" s="300"/>
      <c r="BG150" s="303"/>
      <c r="BH150" s="303"/>
      <c r="BI150" s="303"/>
      <c r="BJ150" s="303"/>
      <c r="BK150" s="303"/>
      <c r="BL150" s="303"/>
      <c r="BM150" s="303"/>
      <c r="BN150" s="82"/>
      <c r="BO150" s="82"/>
      <c r="BP150" s="82"/>
      <c r="BQ150" s="82"/>
      <c r="BR150" s="82"/>
      <c r="BS150" s="82"/>
      <c r="BT150" s="82"/>
      <c r="BU150" s="82"/>
      <c r="BV150" s="82"/>
      <c r="BW150" s="82"/>
      <c r="BX150" s="82"/>
      <c r="BY150" s="82"/>
      <c r="BZ150" s="82"/>
    </row>
    <row r="151" spans="1:78" ht="12" customHeight="1" x14ac:dyDescent="0.25">
      <c r="A151" s="58"/>
      <c r="B151" s="230"/>
      <c r="C151" s="230"/>
      <c r="D151" s="276" t="str">
        <f>IF(IF(ISNUMBER(B151),"",MAX(D$4:D150)+1)&lt;=D$3,IF(ISNUMBER(B151),"",MAX(D$4:D150)+1),"")</f>
        <v/>
      </c>
      <c r="E151" s="230"/>
      <c r="F151" s="230"/>
      <c r="G151" s="233"/>
      <c r="H151" s="276"/>
      <c r="I151" s="276" t="str">
        <f>IF(O151="","",IF(ISNUMBER(MATCH(O151,$G$5:$G$1000,0)),"",IF(D151=1,B$4,0)+MAX(I$4:I150)+1))</f>
        <v/>
      </c>
      <c r="J151" s="233"/>
      <c r="K151" s="233"/>
      <c r="L151" s="58"/>
      <c r="M151" s="282">
        <f t="shared" si="113"/>
        <v>147</v>
      </c>
      <c r="N151" s="317"/>
      <c r="O151" s="317"/>
      <c r="P151" s="300"/>
      <c r="Q151" s="291" t="s">
        <v>821</v>
      </c>
      <c r="R151" s="284" t="str">
        <f t="shared" si="114"/>
        <v/>
      </c>
      <c r="S151" s="284" t="str">
        <f t="shared" si="115"/>
        <v/>
      </c>
      <c r="T151" s="284" t="str">
        <f t="shared" si="116"/>
        <v/>
      </c>
      <c r="U151" s="284" t="str">
        <f t="shared" si="117"/>
        <v/>
      </c>
      <c r="V151" s="284" t="str">
        <f t="shared" si="118"/>
        <v/>
      </c>
      <c r="W151" s="284" t="str">
        <f t="shared" si="119"/>
        <v/>
      </c>
      <c r="X151" s="284" t="str">
        <f t="shared" si="120"/>
        <v/>
      </c>
      <c r="Y151" s="284"/>
      <c r="Z151" s="285" t="str">
        <f t="shared" si="121"/>
        <v/>
      </c>
      <c r="AA151" s="285" t="str">
        <f t="shared" si="122"/>
        <v/>
      </c>
      <c r="AB151" s="285" t="str">
        <f t="shared" si="123"/>
        <v/>
      </c>
      <c r="AC151" s="285" t="str">
        <f t="shared" si="124"/>
        <v/>
      </c>
      <c r="AD151" s="285" t="str">
        <f t="shared" si="125"/>
        <v/>
      </c>
      <c r="AE151" s="285" t="str">
        <f t="shared" si="126"/>
        <v/>
      </c>
      <c r="AF151" s="285" t="str">
        <f t="shared" si="127"/>
        <v/>
      </c>
      <c r="AG151" s="285"/>
      <c r="AH151" s="284" t="str">
        <f>IF($BE151="","",IF(ISNUMBER(MATCH($BE151,AP$5:AP$29999,0)),MAX(AH$4:AH150)+1,0))</f>
        <v/>
      </c>
      <c r="AI151" s="284" t="str">
        <f>IF($BE151="","",IF(ISNUMBER(MATCH($BE151,AQ$5:AQ$29999,0)),MAX(AI$4:AI150)+1,0))</f>
        <v/>
      </c>
      <c r="AJ151" s="284" t="str">
        <f>IF($BE151="","",IF(ISNUMBER(MATCH($BE151,AR$5:AR$29999,0)),MAX(AJ$4:AJ150)+1,0))</f>
        <v/>
      </c>
      <c r="AK151" s="284" t="str">
        <f>IF($BE151="","",IF(ISNUMBER(MATCH($BE151,AS$5:AS$29999,0)),MAX(AK$4:AK150)+1,0))</f>
        <v/>
      </c>
      <c r="AL151" s="284" t="str">
        <f>IF($BE151="","",IF(ISNUMBER(MATCH($BE151,AT$5:AT$29999,0)),MAX(AL$4:AL150)+1,0))</f>
        <v/>
      </c>
      <c r="AM151" s="284" t="str">
        <f>IF($BE151="","",IF(ISNUMBER(MATCH($BE151,AU$5:AU$29999,0)),MAX(AM$4:AM150)+1,0))</f>
        <v/>
      </c>
      <c r="AN151" s="284" t="str">
        <f>IF($BE151="","",IF(ISNUMBER(MATCH($BE151,AV$5:AV$29999,0)),MAX(AN$4:AN150)+1,0))</f>
        <v/>
      </c>
      <c r="AO151" s="291"/>
      <c r="AP151" s="299"/>
      <c r="AQ151" s="299"/>
      <c r="AR151" s="299"/>
      <c r="AS151" s="299"/>
      <c r="AT151" s="301"/>
      <c r="AU151" s="301"/>
      <c r="AV151" s="301" t="s">
        <v>821</v>
      </c>
      <c r="AW151" s="302"/>
      <c r="AX151" s="302" t="s">
        <v>821</v>
      </c>
      <c r="AY151" s="324"/>
      <c r="AZ151" s="324"/>
      <c r="BA151" s="302"/>
      <c r="BB151" s="302"/>
      <c r="BC151" s="300"/>
      <c r="BD151" s="300"/>
      <c r="BE151" s="302"/>
      <c r="BF151" s="300"/>
      <c r="BG151" s="303"/>
      <c r="BH151" s="303"/>
      <c r="BI151" s="303"/>
      <c r="BJ151" s="303"/>
      <c r="BK151" s="303"/>
      <c r="BL151" s="303"/>
      <c r="BM151" s="303"/>
      <c r="BN151" s="82"/>
      <c r="BO151" s="82"/>
      <c r="BP151" s="82"/>
      <c r="BQ151" s="82"/>
      <c r="BR151" s="82"/>
      <c r="BS151" s="82"/>
      <c r="BT151" s="82"/>
      <c r="BU151" s="82"/>
      <c r="BV151" s="82"/>
      <c r="BW151" s="82"/>
      <c r="BX151" s="82"/>
      <c r="BY151" s="82"/>
      <c r="BZ151" s="82"/>
    </row>
    <row r="152" spans="1:78" ht="12" customHeight="1" x14ac:dyDescent="0.25">
      <c r="A152" s="58"/>
      <c r="B152" s="230"/>
      <c r="C152" s="230"/>
      <c r="D152" s="276" t="str">
        <f>IF(IF(ISNUMBER(B152),"",MAX(D$4:D151)+1)&lt;=D$3,IF(ISNUMBER(B152),"",MAX(D$4:D151)+1),"")</f>
        <v/>
      </c>
      <c r="E152" s="230"/>
      <c r="F152" s="230"/>
      <c r="G152" s="233"/>
      <c r="H152" s="276"/>
      <c r="I152" s="276" t="str">
        <f>IF(O152="","",IF(ISNUMBER(MATCH(O152,$G$5:$G$1000,0)),"",IF(D152=1,B$4,0)+MAX(I$4:I151)+1))</f>
        <v/>
      </c>
      <c r="J152" s="233"/>
      <c r="K152" s="233"/>
      <c r="L152" s="58"/>
      <c r="M152" s="282">
        <f t="shared" si="113"/>
        <v>148</v>
      </c>
      <c r="N152" s="317"/>
      <c r="O152" s="317"/>
      <c r="P152" s="300"/>
      <c r="Q152" s="291" t="s">
        <v>821</v>
      </c>
      <c r="R152" s="284" t="str">
        <f t="shared" si="114"/>
        <v/>
      </c>
      <c r="S152" s="284" t="str">
        <f t="shared" si="115"/>
        <v/>
      </c>
      <c r="T152" s="284" t="str">
        <f t="shared" si="116"/>
        <v/>
      </c>
      <c r="U152" s="284" t="str">
        <f t="shared" si="117"/>
        <v/>
      </c>
      <c r="V152" s="284" t="str">
        <f t="shared" si="118"/>
        <v/>
      </c>
      <c r="W152" s="284" t="str">
        <f t="shared" si="119"/>
        <v/>
      </c>
      <c r="X152" s="284" t="str">
        <f t="shared" si="120"/>
        <v/>
      </c>
      <c r="Y152" s="284"/>
      <c r="Z152" s="285" t="str">
        <f t="shared" si="121"/>
        <v/>
      </c>
      <c r="AA152" s="285" t="str">
        <f t="shared" si="122"/>
        <v/>
      </c>
      <c r="AB152" s="285" t="str">
        <f t="shared" si="123"/>
        <v/>
      </c>
      <c r="AC152" s="285" t="str">
        <f t="shared" si="124"/>
        <v/>
      </c>
      <c r="AD152" s="285" t="str">
        <f t="shared" si="125"/>
        <v/>
      </c>
      <c r="AE152" s="285" t="str">
        <f t="shared" si="126"/>
        <v/>
      </c>
      <c r="AF152" s="285" t="str">
        <f t="shared" si="127"/>
        <v/>
      </c>
      <c r="AG152" s="285"/>
      <c r="AH152" s="284" t="str">
        <f>IF($BE152="","",IF(ISNUMBER(MATCH($BE152,AP$5:AP$29999,0)),MAX(AH$4:AH151)+1,0))</f>
        <v/>
      </c>
      <c r="AI152" s="284" t="str">
        <f>IF($BE152="","",IF(ISNUMBER(MATCH($BE152,AQ$5:AQ$29999,0)),MAX(AI$4:AI151)+1,0))</f>
        <v/>
      </c>
      <c r="AJ152" s="284" t="str">
        <f>IF($BE152="","",IF(ISNUMBER(MATCH($BE152,AR$5:AR$29999,0)),MAX(AJ$4:AJ151)+1,0))</f>
        <v/>
      </c>
      <c r="AK152" s="284" t="str">
        <f>IF($BE152="","",IF(ISNUMBER(MATCH($BE152,AS$5:AS$29999,0)),MAX(AK$4:AK151)+1,0))</f>
        <v/>
      </c>
      <c r="AL152" s="284" t="str">
        <f>IF($BE152="","",IF(ISNUMBER(MATCH($BE152,AT$5:AT$29999,0)),MAX(AL$4:AL151)+1,0))</f>
        <v/>
      </c>
      <c r="AM152" s="284" t="str">
        <f>IF($BE152="","",IF(ISNUMBER(MATCH($BE152,AU$5:AU$29999,0)),MAX(AM$4:AM151)+1,0))</f>
        <v/>
      </c>
      <c r="AN152" s="284" t="str">
        <f>IF($BE152="","",IF(ISNUMBER(MATCH($BE152,AV$5:AV$29999,0)),MAX(AN$4:AN151)+1,0))</f>
        <v/>
      </c>
      <c r="AO152" s="291"/>
      <c r="AP152" s="299"/>
      <c r="AQ152" s="299"/>
      <c r="AR152" s="299"/>
      <c r="AS152" s="299"/>
      <c r="AT152" s="301"/>
      <c r="AU152" s="301"/>
      <c r="AV152" s="301" t="s">
        <v>821</v>
      </c>
      <c r="AW152" s="302"/>
      <c r="AX152" s="302" t="s">
        <v>821</v>
      </c>
      <c r="AY152" s="324"/>
      <c r="AZ152" s="324"/>
      <c r="BA152" s="302"/>
      <c r="BB152" s="302"/>
      <c r="BC152" s="300"/>
      <c r="BD152" s="300"/>
      <c r="BE152" s="302"/>
      <c r="BF152" s="300"/>
      <c r="BG152" s="303"/>
      <c r="BH152" s="303"/>
      <c r="BI152" s="303"/>
      <c r="BJ152" s="303"/>
      <c r="BK152" s="303"/>
      <c r="BL152" s="303"/>
      <c r="BM152" s="303"/>
      <c r="BN152" s="82"/>
      <c r="BO152" s="82"/>
      <c r="BP152" s="82"/>
      <c r="BQ152" s="82"/>
      <c r="BR152" s="82"/>
      <c r="BS152" s="82"/>
      <c r="BT152" s="82"/>
      <c r="BU152" s="82"/>
      <c r="BV152" s="82"/>
      <c r="BW152" s="82"/>
      <c r="BX152" s="82"/>
      <c r="BY152" s="82"/>
      <c r="BZ152" s="82"/>
    </row>
    <row r="153" spans="1:78" ht="12" customHeight="1" x14ac:dyDescent="0.25">
      <c r="A153" s="58"/>
      <c r="B153" s="230"/>
      <c r="C153" s="230"/>
      <c r="D153" s="276" t="str">
        <f>IF(IF(ISNUMBER(B153),"",MAX(D$4:D152)+1)&lt;=D$3,IF(ISNUMBER(B153),"",MAX(D$4:D152)+1),"")</f>
        <v/>
      </c>
      <c r="E153" s="230"/>
      <c r="F153" s="230"/>
      <c r="G153" s="233"/>
      <c r="H153" s="276"/>
      <c r="I153" s="276" t="str">
        <f>IF(O153="","",IF(ISNUMBER(MATCH(O153,$G$5:$G$1000,0)),"",IF(D153=1,B$4,0)+MAX(I$4:I152)+1))</f>
        <v/>
      </c>
      <c r="J153" s="233"/>
      <c r="K153" s="233"/>
      <c r="L153" s="58"/>
      <c r="M153" s="282">
        <f t="shared" si="113"/>
        <v>149</v>
      </c>
      <c r="N153" s="317"/>
      <c r="O153" s="317"/>
      <c r="P153" s="300"/>
      <c r="Q153" s="291" t="s">
        <v>821</v>
      </c>
      <c r="R153" s="284" t="str">
        <f t="shared" si="114"/>
        <v/>
      </c>
      <c r="S153" s="284" t="str">
        <f t="shared" si="115"/>
        <v/>
      </c>
      <c r="T153" s="284" t="str">
        <f t="shared" si="116"/>
        <v/>
      </c>
      <c r="U153" s="284" t="str">
        <f t="shared" si="117"/>
        <v/>
      </c>
      <c r="V153" s="284" t="str">
        <f t="shared" si="118"/>
        <v/>
      </c>
      <c r="W153" s="284" t="str">
        <f t="shared" si="119"/>
        <v/>
      </c>
      <c r="X153" s="284" t="str">
        <f t="shared" si="120"/>
        <v/>
      </c>
      <c r="Y153" s="284"/>
      <c r="Z153" s="285" t="str">
        <f t="shared" si="121"/>
        <v/>
      </c>
      <c r="AA153" s="285" t="str">
        <f t="shared" si="122"/>
        <v/>
      </c>
      <c r="AB153" s="285" t="str">
        <f t="shared" si="123"/>
        <v/>
      </c>
      <c r="AC153" s="285" t="str">
        <f t="shared" si="124"/>
        <v/>
      </c>
      <c r="AD153" s="285" t="str">
        <f t="shared" si="125"/>
        <v/>
      </c>
      <c r="AE153" s="285" t="str">
        <f t="shared" si="126"/>
        <v/>
      </c>
      <c r="AF153" s="285" t="str">
        <f t="shared" si="127"/>
        <v/>
      </c>
      <c r="AG153" s="285"/>
      <c r="AH153" s="284" t="str">
        <f>IF($BE153="","",IF(ISNUMBER(MATCH($BE153,AP$5:AP$29999,0)),MAX(AH$4:AH152)+1,0))</f>
        <v/>
      </c>
      <c r="AI153" s="284" t="str">
        <f>IF($BE153="","",IF(ISNUMBER(MATCH($BE153,AQ$5:AQ$29999,0)),MAX(AI$4:AI152)+1,0))</f>
        <v/>
      </c>
      <c r="AJ153" s="284" t="str">
        <f>IF($BE153="","",IF(ISNUMBER(MATCH($BE153,AR$5:AR$29999,0)),MAX(AJ$4:AJ152)+1,0))</f>
        <v/>
      </c>
      <c r="AK153" s="284" t="str">
        <f>IF($BE153="","",IF(ISNUMBER(MATCH($BE153,AS$5:AS$29999,0)),MAX(AK$4:AK152)+1,0))</f>
        <v/>
      </c>
      <c r="AL153" s="284" t="str">
        <f>IF($BE153="","",IF(ISNUMBER(MATCH($BE153,AT$5:AT$29999,0)),MAX(AL$4:AL152)+1,0))</f>
        <v/>
      </c>
      <c r="AM153" s="284" t="str">
        <f>IF($BE153="","",IF(ISNUMBER(MATCH($BE153,AU$5:AU$29999,0)),MAX(AM$4:AM152)+1,0))</f>
        <v/>
      </c>
      <c r="AN153" s="284" t="str">
        <f>IF($BE153="","",IF(ISNUMBER(MATCH($BE153,AV$5:AV$29999,0)),MAX(AN$4:AN152)+1,0))</f>
        <v/>
      </c>
      <c r="AO153" s="291"/>
      <c r="AP153" s="299"/>
      <c r="AQ153" s="299"/>
      <c r="AR153" s="299"/>
      <c r="AS153" s="299"/>
      <c r="AT153" s="301"/>
      <c r="AU153" s="301"/>
      <c r="AV153" s="301" t="s">
        <v>821</v>
      </c>
      <c r="AW153" s="302"/>
      <c r="AX153" s="302" t="s">
        <v>821</v>
      </c>
      <c r="AY153" s="324"/>
      <c r="AZ153" s="324"/>
      <c r="BA153" s="302"/>
      <c r="BB153" s="302"/>
      <c r="BC153" s="300"/>
      <c r="BD153" s="300"/>
      <c r="BE153" s="302"/>
      <c r="BF153" s="300"/>
      <c r="BG153" s="303"/>
      <c r="BH153" s="303"/>
      <c r="BI153" s="303"/>
      <c r="BJ153" s="303"/>
      <c r="BK153" s="303"/>
      <c r="BL153" s="303"/>
      <c r="BM153" s="303"/>
      <c r="BN153" s="82"/>
      <c r="BO153" s="82"/>
      <c r="BP153" s="82"/>
      <c r="BQ153" s="82"/>
      <c r="BR153" s="82"/>
      <c r="BS153" s="82"/>
      <c r="BT153" s="82"/>
      <c r="BU153" s="82"/>
      <c r="BV153" s="82"/>
      <c r="BW153" s="82"/>
      <c r="BX153" s="82"/>
      <c r="BY153" s="82"/>
      <c r="BZ153" s="82"/>
    </row>
    <row r="154" spans="1:78" ht="12" customHeight="1" x14ac:dyDescent="0.25">
      <c r="A154" s="58"/>
      <c r="B154" s="230"/>
      <c r="C154" s="230"/>
      <c r="D154" s="276" t="str">
        <f>IF(IF(ISNUMBER(B154),"",MAX(D$4:D153)+1)&lt;=D$3,IF(ISNUMBER(B154),"",MAX(D$4:D153)+1),"")</f>
        <v/>
      </c>
      <c r="E154" s="230"/>
      <c r="F154" s="230"/>
      <c r="G154" s="233"/>
      <c r="H154" s="276"/>
      <c r="I154" s="276" t="str">
        <f>IF(O154="","",IF(ISNUMBER(MATCH(O154,$G$5:$G$1000,0)),"",IF(D154=1,B$4,0)+MAX(I$4:I153)+1))</f>
        <v/>
      </c>
      <c r="J154" s="233"/>
      <c r="K154" s="233"/>
      <c r="L154" s="58"/>
      <c r="M154" s="282">
        <f t="shared" si="113"/>
        <v>150</v>
      </c>
      <c r="N154" s="317"/>
      <c r="O154" s="317"/>
      <c r="P154" s="300"/>
      <c r="Q154" s="291" t="s">
        <v>821</v>
      </c>
      <c r="R154" s="284" t="str">
        <f t="shared" si="114"/>
        <v/>
      </c>
      <c r="S154" s="284" t="str">
        <f t="shared" si="115"/>
        <v/>
      </c>
      <c r="T154" s="284" t="str">
        <f t="shared" si="116"/>
        <v/>
      </c>
      <c r="U154" s="284" t="str">
        <f t="shared" si="117"/>
        <v/>
      </c>
      <c r="V154" s="284" t="str">
        <f t="shared" si="118"/>
        <v/>
      </c>
      <c r="W154" s="284" t="str">
        <f t="shared" si="119"/>
        <v/>
      </c>
      <c r="X154" s="284" t="str">
        <f t="shared" si="120"/>
        <v/>
      </c>
      <c r="Y154" s="284"/>
      <c r="Z154" s="285" t="str">
        <f t="shared" si="121"/>
        <v/>
      </c>
      <c r="AA154" s="285" t="str">
        <f t="shared" si="122"/>
        <v/>
      </c>
      <c r="AB154" s="285" t="str">
        <f t="shared" si="123"/>
        <v/>
      </c>
      <c r="AC154" s="285" t="str">
        <f t="shared" si="124"/>
        <v/>
      </c>
      <c r="AD154" s="285" t="str">
        <f t="shared" si="125"/>
        <v/>
      </c>
      <c r="AE154" s="285" t="str">
        <f t="shared" si="126"/>
        <v/>
      </c>
      <c r="AF154" s="285" t="str">
        <f t="shared" si="127"/>
        <v/>
      </c>
      <c r="AG154" s="285"/>
      <c r="AH154" s="284" t="str">
        <f>IF($BE154="","",IF(ISNUMBER(MATCH($BE154,AP$5:AP$29999,0)),MAX(AH$4:AH153)+1,0))</f>
        <v/>
      </c>
      <c r="AI154" s="284" t="str">
        <f>IF($BE154="","",IF(ISNUMBER(MATCH($BE154,AQ$5:AQ$29999,0)),MAX(AI$4:AI153)+1,0))</f>
        <v/>
      </c>
      <c r="AJ154" s="284" t="str">
        <f>IF($BE154="","",IF(ISNUMBER(MATCH($BE154,AR$5:AR$29999,0)),MAX(AJ$4:AJ153)+1,0))</f>
        <v/>
      </c>
      <c r="AK154" s="284" t="str">
        <f>IF($BE154="","",IF(ISNUMBER(MATCH($BE154,AS$5:AS$29999,0)),MAX(AK$4:AK153)+1,0))</f>
        <v/>
      </c>
      <c r="AL154" s="284" t="str">
        <f>IF($BE154="","",IF(ISNUMBER(MATCH($BE154,AT$5:AT$29999,0)),MAX(AL$4:AL153)+1,0))</f>
        <v/>
      </c>
      <c r="AM154" s="284" t="str">
        <f>IF($BE154="","",IF(ISNUMBER(MATCH($BE154,AU$5:AU$29999,0)),MAX(AM$4:AM153)+1,0))</f>
        <v/>
      </c>
      <c r="AN154" s="284" t="str">
        <f>IF($BE154="","",IF(ISNUMBER(MATCH($BE154,AV$5:AV$29999,0)),MAX(AN$4:AN153)+1,0))</f>
        <v/>
      </c>
      <c r="AO154" s="291"/>
      <c r="AP154" s="299"/>
      <c r="AQ154" s="299"/>
      <c r="AR154" s="299"/>
      <c r="AS154" s="299"/>
      <c r="AT154" s="301"/>
      <c r="AU154" s="301"/>
      <c r="AV154" s="301" t="s">
        <v>821</v>
      </c>
      <c r="AW154" s="302"/>
      <c r="AX154" s="302" t="s">
        <v>821</v>
      </c>
      <c r="AY154" s="324"/>
      <c r="AZ154" s="324"/>
      <c r="BA154" s="302"/>
      <c r="BB154" s="302"/>
      <c r="BC154" s="300"/>
      <c r="BD154" s="300"/>
      <c r="BE154" s="302"/>
      <c r="BF154" s="300"/>
      <c r="BG154" s="303"/>
      <c r="BH154" s="303"/>
      <c r="BI154" s="303"/>
      <c r="BJ154" s="303"/>
      <c r="BK154" s="303"/>
      <c r="BL154" s="303"/>
      <c r="BM154" s="303"/>
      <c r="BN154" s="82"/>
      <c r="BO154" s="82"/>
      <c r="BP154" s="82"/>
      <c r="BQ154" s="82"/>
      <c r="BR154" s="82"/>
      <c r="BS154" s="82"/>
      <c r="BT154" s="82"/>
      <c r="BU154" s="82"/>
      <c r="BV154" s="82"/>
      <c r="BW154" s="82"/>
      <c r="BX154" s="82"/>
      <c r="BY154" s="82"/>
      <c r="BZ154" s="82"/>
    </row>
    <row r="155" spans="1:78" ht="12" customHeight="1" x14ac:dyDescent="0.25">
      <c r="A155" s="58"/>
      <c r="B155" s="230"/>
      <c r="C155" s="230"/>
      <c r="D155" s="276" t="str">
        <f>IF(IF(ISNUMBER(B155),"",MAX(D$4:D154)+1)&lt;=D$3,IF(ISNUMBER(B155),"",MAX(D$4:D154)+1),"")</f>
        <v/>
      </c>
      <c r="E155" s="230"/>
      <c r="F155" s="230"/>
      <c r="G155" s="233"/>
      <c r="H155" s="276"/>
      <c r="I155" s="276" t="str">
        <f>IF(O155="","",IF(ISNUMBER(MATCH(O155,$G$5:$G$1000,0)),"",IF(D155=1,B$4,0)+MAX(I$4:I154)+1))</f>
        <v/>
      </c>
      <c r="J155" s="233"/>
      <c r="K155" s="233"/>
      <c r="L155" s="58"/>
      <c r="M155" s="282">
        <f t="shared" si="113"/>
        <v>151</v>
      </c>
      <c r="N155" s="317"/>
      <c r="O155" s="317"/>
      <c r="P155" s="300"/>
      <c r="Q155" s="291" t="s">
        <v>821</v>
      </c>
      <c r="R155" s="284" t="str">
        <f t="shared" si="114"/>
        <v/>
      </c>
      <c r="S155" s="284" t="str">
        <f t="shared" si="115"/>
        <v/>
      </c>
      <c r="T155" s="284" t="str">
        <f t="shared" si="116"/>
        <v/>
      </c>
      <c r="U155" s="284" t="str">
        <f t="shared" si="117"/>
        <v/>
      </c>
      <c r="V155" s="284" t="str">
        <f t="shared" si="118"/>
        <v/>
      </c>
      <c r="W155" s="284" t="str">
        <f t="shared" si="119"/>
        <v/>
      </c>
      <c r="X155" s="284" t="str">
        <f t="shared" si="120"/>
        <v/>
      </c>
      <c r="Y155" s="284"/>
      <c r="Z155" s="285" t="str">
        <f t="shared" si="121"/>
        <v/>
      </c>
      <c r="AA155" s="285" t="str">
        <f t="shared" si="122"/>
        <v/>
      </c>
      <c r="AB155" s="285" t="str">
        <f t="shared" si="123"/>
        <v/>
      </c>
      <c r="AC155" s="285" t="str">
        <f t="shared" si="124"/>
        <v/>
      </c>
      <c r="AD155" s="285" t="str">
        <f t="shared" si="125"/>
        <v/>
      </c>
      <c r="AE155" s="285" t="str">
        <f t="shared" si="126"/>
        <v/>
      </c>
      <c r="AF155" s="285" t="str">
        <f t="shared" si="127"/>
        <v/>
      </c>
      <c r="AG155" s="285"/>
      <c r="AH155" s="284" t="str">
        <f>IF($BE155="","",IF(ISNUMBER(MATCH($BE155,AP$5:AP$29999,0)),MAX(AH$4:AH154)+1,0))</f>
        <v/>
      </c>
      <c r="AI155" s="284" t="str">
        <f>IF($BE155="","",IF(ISNUMBER(MATCH($BE155,AQ$5:AQ$29999,0)),MAX(AI$4:AI154)+1,0))</f>
        <v/>
      </c>
      <c r="AJ155" s="284" t="str">
        <f>IF($BE155="","",IF(ISNUMBER(MATCH($BE155,AR$5:AR$29999,0)),MAX(AJ$4:AJ154)+1,0))</f>
        <v/>
      </c>
      <c r="AK155" s="284" t="str">
        <f>IF($BE155="","",IF(ISNUMBER(MATCH($BE155,AS$5:AS$29999,0)),MAX(AK$4:AK154)+1,0))</f>
        <v/>
      </c>
      <c r="AL155" s="284" t="str">
        <f>IF($BE155="","",IF(ISNUMBER(MATCH($BE155,AT$5:AT$29999,0)),MAX(AL$4:AL154)+1,0))</f>
        <v/>
      </c>
      <c r="AM155" s="284" t="str">
        <f>IF($BE155="","",IF(ISNUMBER(MATCH($BE155,AU$5:AU$29999,0)),MAX(AM$4:AM154)+1,0))</f>
        <v/>
      </c>
      <c r="AN155" s="284" t="str">
        <f>IF($BE155="","",IF(ISNUMBER(MATCH($BE155,AV$5:AV$29999,0)),MAX(AN$4:AN154)+1,0))</f>
        <v/>
      </c>
      <c r="AO155" s="291"/>
      <c r="AP155" s="299"/>
      <c r="AQ155" s="299"/>
      <c r="AR155" s="299"/>
      <c r="AS155" s="299"/>
      <c r="AT155" s="301"/>
      <c r="AU155" s="301"/>
      <c r="AV155" s="301" t="s">
        <v>821</v>
      </c>
      <c r="AW155" s="302"/>
      <c r="AX155" s="302" t="s">
        <v>821</v>
      </c>
      <c r="AY155" s="324"/>
      <c r="AZ155" s="324"/>
      <c r="BA155" s="302"/>
      <c r="BB155" s="302"/>
      <c r="BC155" s="300"/>
      <c r="BD155" s="300"/>
      <c r="BE155" s="302"/>
      <c r="BF155" s="300"/>
      <c r="BG155" s="303"/>
      <c r="BH155" s="303"/>
      <c r="BI155" s="303"/>
      <c r="BJ155" s="303"/>
      <c r="BK155" s="303"/>
      <c r="BL155" s="303"/>
      <c r="BM155" s="303"/>
      <c r="BN155" s="82"/>
      <c r="BO155" s="82"/>
      <c r="BP155" s="82"/>
      <c r="BQ155" s="82"/>
      <c r="BR155" s="82"/>
      <c r="BS155" s="82"/>
      <c r="BT155" s="82"/>
      <c r="BU155" s="82"/>
      <c r="BV155" s="82"/>
      <c r="BW155" s="82"/>
      <c r="BX155" s="82"/>
      <c r="BY155" s="82"/>
      <c r="BZ155" s="82"/>
    </row>
    <row r="156" spans="1:78" ht="12" customHeight="1" x14ac:dyDescent="0.25">
      <c r="A156" s="58"/>
      <c r="B156" s="230"/>
      <c r="C156" s="230"/>
      <c r="D156" s="276" t="str">
        <f>IF(IF(ISNUMBER(B156),"",MAX(D$4:D155)+1)&lt;=D$3,IF(ISNUMBER(B156),"",MAX(D$4:D155)+1),"")</f>
        <v/>
      </c>
      <c r="E156" s="230"/>
      <c r="F156" s="230"/>
      <c r="G156" s="233"/>
      <c r="H156" s="276"/>
      <c r="I156" s="276" t="str">
        <f>IF(O156="","",IF(ISNUMBER(MATCH(O156,$G$5:$G$1000,0)),"",IF(D156=1,B$4,0)+MAX(I$4:I155)+1))</f>
        <v/>
      </c>
      <c r="J156" s="233"/>
      <c r="K156" s="233"/>
      <c r="L156" s="58"/>
      <c r="M156" s="282">
        <f t="shared" si="113"/>
        <v>152</v>
      </c>
      <c r="N156" s="317"/>
      <c r="O156" s="317"/>
      <c r="P156" s="300"/>
      <c r="Q156" s="291" t="s">
        <v>821</v>
      </c>
      <c r="R156" s="284" t="str">
        <f t="shared" si="114"/>
        <v/>
      </c>
      <c r="S156" s="284" t="str">
        <f t="shared" si="115"/>
        <v/>
      </c>
      <c r="T156" s="284" t="str">
        <f t="shared" si="116"/>
        <v/>
      </c>
      <c r="U156" s="284" t="str">
        <f t="shared" si="117"/>
        <v/>
      </c>
      <c r="V156" s="284" t="str">
        <f t="shared" si="118"/>
        <v/>
      </c>
      <c r="W156" s="284" t="str">
        <f t="shared" si="119"/>
        <v/>
      </c>
      <c r="X156" s="284" t="str">
        <f t="shared" si="120"/>
        <v/>
      </c>
      <c r="Y156" s="284"/>
      <c r="Z156" s="285" t="str">
        <f t="shared" si="121"/>
        <v/>
      </c>
      <c r="AA156" s="285" t="str">
        <f t="shared" si="122"/>
        <v/>
      </c>
      <c r="AB156" s="285" t="str">
        <f t="shared" si="123"/>
        <v/>
      </c>
      <c r="AC156" s="285" t="str">
        <f t="shared" si="124"/>
        <v/>
      </c>
      <c r="AD156" s="285" t="str">
        <f t="shared" si="125"/>
        <v/>
      </c>
      <c r="AE156" s="285" t="str">
        <f t="shared" si="126"/>
        <v/>
      </c>
      <c r="AF156" s="285" t="str">
        <f t="shared" si="127"/>
        <v/>
      </c>
      <c r="AG156" s="285"/>
      <c r="AH156" s="284" t="str">
        <f>IF($BE156="","",IF(ISNUMBER(MATCH($BE156,AP$5:AP$29999,0)),MAX(AH$4:AH155)+1,0))</f>
        <v/>
      </c>
      <c r="AI156" s="284" t="str">
        <f>IF($BE156="","",IF(ISNUMBER(MATCH($BE156,AQ$5:AQ$29999,0)),MAX(AI$4:AI155)+1,0))</f>
        <v/>
      </c>
      <c r="AJ156" s="284" t="str">
        <f>IF($BE156="","",IF(ISNUMBER(MATCH($BE156,AR$5:AR$29999,0)),MAX(AJ$4:AJ155)+1,0))</f>
        <v/>
      </c>
      <c r="AK156" s="284" t="str">
        <f>IF($BE156="","",IF(ISNUMBER(MATCH($BE156,AS$5:AS$29999,0)),MAX(AK$4:AK155)+1,0))</f>
        <v/>
      </c>
      <c r="AL156" s="284" t="str">
        <f>IF($BE156="","",IF(ISNUMBER(MATCH($BE156,AT$5:AT$29999,0)),MAX(AL$4:AL155)+1,0))</f>
        <v/>
      </c>
      <c r="AM156" s="284" t="str">
        <f>IF($BE156="","",IF(ISNUMBER(MATCH($BE156,AU$5:AU$29999,0)),MAX(AM$4:AM155)+1,0))</f>
        <v/>
      </c>
      <c r="AN156" s="284" t="str">
        <f>IF($BE156="","",IF(ISNUMBER(MATCH($BE156,AV$5:AV$29999,0)),MAX(AN$4:AN155)+1,0))</f>
        <v/>
      </c>
      <c r="AO156" s="291"/>
      <c r="AP156" s="299"/>
      <c r="AQ156" s="299"/>
      <c r="AR156" s="299"/>
      <c r="AS156" s="299"/>
      <c r="AT156" s="301"/>
      <c r="AU156" s="301"/>
      <c r="AV156" s="301" t="s">
        <v>821</v>
      </c>
      <c r="AW156" s="302"/>
      <c r="AX156" s="302" t="s">
        <v>821</v>
      </c>
      <c r="AY156" s="324"/>
      <c r="AZ156" s="324"/>
      <c r="BA156" s="302"/>
      <c r="BB156" s="302"/>
      <c r="BC156" s="300"/>
      <c r="BD156" s="300"/>
      <c r="BE156" s="302"/>
      <c r="BF156" s="300"/>
      <c r="BG156" s="303"/>
      <c r="BH156" s="303"/>
      <c r="BI156" s="303"/>
      <c r="BJ156" s="303"/>
      <c r="BK156" s="303"/>
      <c r="BL156" s="303"/>
      <c r="BM156" s="303"/>
      <c r="BN156" s="82"/>
      <c r="BO156" s="82"/>
      <c r="BP156" s="82"/>
      <c r="BQ156" s="82"/>
      <c r="BR156" s="82"/>
      <c r="BS156" s="82"/>
      <c r="BT156" s="82"/>
      <c r="BU156" s="82"/>
      <c r="BV156" s="82"/>
      <c r="BW156" s="82"/>
      <c r="BX156" s="82"/>
      <c r="BY156" s="82"/>
      <c r="BZ156" s="82"/>
    </row>
    <row r="157" spans="1:78" ht="12" customHeight="1" x14ac:dyDescent="0.25">
      <c r="A157" s="58"/>
      <c r="B157" s="230"/>
      <c r="C157" s="230"/>
      <c r="D157" s="276" t="str">
        <f>IF(IF(ISNUMBER(B157),"",MAX(D$4:D156)+1)&lt;=D$3,IF(ISNUMBER(B157),"",MAX(D$4:D156)+1),"")</f>
        <v/>
      </c>
      <c r="E157" s="230"/>
      <c r="F157" s="230"/>
      <c r="G157" s="233"/>
      <c r="H157" s="276"/>
      <c r="I157" s="276" t="str">
        <f>IF(O157="","",IF(ISNUMBER(MATCH(O157,$G$5:$G$1000,0)),"",IF(D157=1,B$4,0)+MAX(I$4:I156)+1))</f>
        <v/>
      </c>
      <c r="J157" s="233"/>
      <c r="K157" s="233"/>
      <c r="L157" s="58"/>
      <c r="M157" s="282">
        <f t="shared" si="113"/>
        <v>153</v>
      </c>
      <c r="N157" s="317"/>
      <c r="O157" s="317"/>
      <c r="P157" s="300"/>
      <c r="Q157" s="291" t="s">
        <v>821</v>
      </c>
      <c r="R157" s="284" t="str">
        <f t="shared" si="114"/>
        <v/>
      </c>
      <c r="S157" s="284" t="str">
        <f t="shared" si="115"/>
        <v/>
      </c>
      <c r="T157" s="284" t="str">
        <f t="shared" si="116"/>
        <v/>
      </c>
      <c r="U157" s="284" t="str">
        <f t="shared" si="117"/>
        <v/>
      </c>
      <c r="V157" s="284" t="str">
        <f t="shared" si="118"/>
        <v/>
      </c>
      <c r="W157" s="284" t="str">
        <f t="shared" si="119"/>
        <v/>
      </c>
      <c r="X157" s="284" t="str">
        <f t="shared" si="120"/>
        <v/>
      </c>
      <c r="Y157" s="284"/>
      <c r="Z157" s="285" t="str">
        <f t="shared" si="121"/>
        <v/>
      </c>
      <c r="AA157" s="285" t="str">
        <f t="shared" si="122"/>
        <v/>
      </c>
      <c r="AB157" s="285" t="str">
        <f t="shared" si="123"/>
        <v/>
      </c>
      <c r="AC157" s="285" t="str">
        <f t="shared" si="124"/>
        <v/>
      </c>
      <c r="AD157" s="285" t="str">
        <f t="shared" si="125"/>
        <v/>
      </c>
      <c r="AE157" s="285" t="str">
        <f t="shared" si="126"/>
        <v/>
      </c>
      <c r="AF157" s="285" t="str">
        <f t="shared" si="127"/>
        <v/>
      </c>
      <c r="AG157" s="285"/>
      <c r="AH157" s="284" t="str">
        <f>IF($BE157="","",IF(ISNUMBER(MATCH($BE157,AP$5:AP$29999,0)),MAX(AH$4:AH156)+1,0))</f>
        <v/>
      </c>
      <c r="AI157" s="284" t="str">
        <f>IF($BE157="","",IF(ISNUMBER(MATCH($BE157,AQ$5:AQ$29999,0)),MAX(AI$4:AI156)+1,0))</f>
        <v/>
      </c>
      <c r="AJ157" s="284" t="str">
        <f>IF($BE157="","",IF(ISNUMBER(MATCH($BE157,AR$5:AR$29999,0)),MAX(AJ$4:AJ156)+1,0))</f>
        <v/>
      </c>
      <c r="AK157" s="284" t="str">
        <f>IF($BE157="","",IF(ISNUMBER(MATCH($BE157,AS$5:AS$29999,0)),MAX(AK$4:AK156)+1,0))</f>
        <v/>
      </c>
      <c r="AL157" s="284" t="str">
        <f>IF($BE157="","",IF(ISNUMBER(MATCH($BE157,AT$5:AT$29999,0)),MAX(AL$4:AL156)+1,0))</f>
        <v/>
      </c>
      <c r="AM157" s="284" t="str">
        <f>IF($BE157="","",IF(ISNUMBER(MATCH($BE157,AU$5:AU$29999,0)),MAX(AM$4:AM156)+1,0))</f>
        <v/>
      </c>
      <c r="AN157" s="284" t="str">
        <f>IF($BE157="","",IF(ISNUMBER(MATCH($BE157,AV$5:AV$29999,0)),MAX(AN$4:AN156)+1,0))</f>
        <v/>
      </c>
      <c r="AO157" s="291"/>
      <c r="AP157" s="299"/>
      <c r="AQ157" s="299"/>
      <c r="AR157" s="299"/>
      <c r="AS157" s="299"/>
      <c r="AT157" s="301"/>
      <c r="AU157" s="301"/>
      <c r="AV157" s="301" t="s">
        <v>821</v>
      </c>
      <c r="AW157" s="302"/>
      <c r="AX157" s="302" t="s">
        <v>821</v>
      </c>
      <c r="AY157" s="324"/>
      <c r="AZ157" s="324"/>
      <c r="BA157" s="302"/>
      <c r="BB157" s="302"/>
      <c r="BC157" s="300"/>
      <c r="BD157" s="300"/>
      <c r="BE157" s="302"/>
      <c r="BF157" s="300"/>
      <c r="BG157" s="303"/>
      <c r="BH157" s="303"/>
      <c r="BI157" s="303"/>
      <c r="BJ157" s="303"/>
      <c r="BK157" s="303"/>
      <c r="BL157" s="303"/>
      <c r="BM157" s="303"/>
      <c r="BN157" s="82"/>
      <c r="BO157" s="82"/>
      <c r="BP157" s="82"/>
      <c r="BQ157" s="82"/>
      <c r="BR157" s="82"/>
      <c r="BS157" s="82"/>
      <c r="BT157" s="82"/>
      <c r="BU157" s="82"/>
      <c r="BV157" s="82"/>
      <c r="BW157" s="82"/>
      <c r="BX157" s="82"/>
      <c r="BY157" s="82"/>
      <c r="BZ157" s="82"/>
    </row>
    <row r="158" spans="1:78" ht="12" customHeight="1" x14ac:dyDescent="0.25">
      <c r="A158" s="58"/>
      <c r="B158" s="230"/>
      <c r="C158" s="230"/>
      <c r="D158" s="276" t="str">
        <f>IF(IF(ISNUMBER(B158),"",MAX(D$4:D157)+1)&lt;=D$3,IF(ISNUMBER(B158),"",MAX(D$4:D157)+1),"")</f>
        <v/>
      </c>
      <c r="E158" s="230"/>
      <c r="F158" s="230"/>
      <c r="G158" s="233"/>
      <c r="H158" s="276"/>
      <c r="I158" s="276" t="str">
        <f>IF(O158="","",IF(ISNUMBER(MATCH(O158,$G$5:$G$1000,0)),"",IF(D158=1,B$4,0)+MAX(I$4:I157)+1))</f>
        <v/>
      </c>
      <c r="J158" s="233"/>
      <c r="K158" s="233"/>
      <c r="L158" s="58"/>
      <c r="M158" s="282">
        <f t="shared" si="113"/>
        <v>154</v>
      </c>
      <c r="N158" s="317"/>
      <c r="O158" s="317"/>
      <c r="P158" s="300"/>
      <c r="Q158" s="291" t="s">
        <v>821</v>
      </c>
      <c r="R158" s="284" t="str">
        <f t="shared" si="114"/>
        <v/>
      </c>
      <c r="S158" s="284" t="str">
        <f t="shared" si="115"/>
        <v/>
      </c>
      <c r="T158" s="284" t="str">
        <f t="shared" si="116"/>
        <v/>
      </c>
      <c r="U158" s="284" t="str">
        <f t="shared" si="117"/>
        <v/>
      </c>
      <c r="V158" s="284" t="str">
        <f t="shared" si="118"/>
        <v/>
      </c>
      <c r="W158" s="284" t="str">
        <f t="shared" si="119"/>
        <v/>
      </c>
      <c r="X158" s="284" t="str">
        <f t="shared" si="120"/>
        <v/>
      </c>
      <c r="Y158" s="284"/>
      <c r="Z158" s="285" t="str">
        <f t="shared" si="121"/>
        <v/>
      </c>
      <c r="AA158" s="285" t="str">
        <f t="shared" si="122"/>
        <v/>
      </c>
      <c r="AB158" s="285" t="str">
        <f t="shared" si="123"/>
        <v/>
      </c>
      <c r="AC158" s="285" t="str">
        <f t="shared" si="124"/>
        <v/>
      </c>
      <c r="AD158" s="285" t="str">
        <f t="shared" si="125"/>
        <v/>
      </c>
      <c r="AE158" s="285" t="str">
        <f t="shared" si="126"/>
        <v/>
      </c>
      <c r="AF158" s="285" t="str">
        <f t="shared" si="127"/>
        <v/>
      </c>
      <c r="AG158" s="285"/>
      <c r="AH158" s="284" t="str">
        <f>IF($BE158="","",IF(ISNUMBER(MATCH($BE158,AP$5:AP$29999,0)),MAX(AH$4:AH157)+1,0))</f>
        <v/>
      </c>
      <c r="AI158" s="284" t="str">
        <f>IF($BE158="","",IF(ISNUMBER(MATCH($BE158,AQ$5:AQ$29999,0)),MAX(AI$4:AI157)+1,0))</f>
        <v/>
      </c>
      <c r="AJ158" s="284" t="str">
        <f>IF($BE158="","",IF(ISNUMBER(MATCH($BE158,AR$5:AR$29999,0)),MAX(AJ$4:AJ157)+1,0))</f>
        <v/>
      </c>
      <c r="AK158" s="284" t="str">
        <f>IF($BE158="","",IF(ISNUMBER(MATCH($BE158,AS$5:AS$29999,0)),MAX(AK$4:AK157)+1,0))</f>
        <v/>
      </c>
      <c r="AL158" s="284" t="str">
        <f>IF($BE158="","",IF(ISNUMBER(MATCH($BE158,AT$5:AT$29999,0)),MAX(AL$4:AL157)+1,0))</f>
        <v/>
      </c>
      <c r="AM158" s="284" t="str">
        <f>IF($BE158="","",IF(ISNUMBER(MATCH($BE158,AU$5:AU$29999,0)),MAX(AM$4:AM157)+1,0))</f>
        <v/>
      </c>
      <c r="AN158" s="284" t="str">
        <f>IF($BE158="","",IF(ISNUMBER(MATCH($BE158,AV$5:AV$29999,0)),MAX(AN$4:AN157)+1,0))</f>
        <v/>
      </c>
      <c r="AO158" s="291"/>
      <c r="AP158" s="299"/>
      <c r="AQ158" s="299"/>
      <c r="AR158" s="299"/>
      <c r="AS158" s="299"/>
      <c r="AT158" s="301"/>
      <c r="AU158" s="301"/>
      <c r="AV158" s="301" t="s">
        <v>821</v>
      </c>
      <c r="AW158" s="302"/>
      <c r="AX158" s="302" t="s">
        <v>821</v>
      </c>
      <c r="AY158" s="324"/>
      <c r="AZ158" s="324"/>
      <c r="BA158" s="302"/>
      <c r="BB158" s="302"/>
      <c r="BC158" s="300"/>
      <c r="BD158" s="300"/>
      <c r="BE158" s="302"/>
      <c r="BF158" s="300"/>
      <c r="BG158" s="303"/>
      <c r="BH158" s="303"/>
      <c r="BI158" s="303"/>
      <c r="BJ158" s="303"/>
      <c r="BK158" s="303"/>
      <c r="BL158" s="303"/>
      <c r="BM158" s="303"/>
      <c r="BN158" s="82"/>
      <c r="BO158" s="82"/>
      <c r="BP158" s="82"/>
      <c r="BQ158" s="82"/>
      <c r="BR158" s="82"/>
      <c r="BS158" s="82"/>
      <c r="BT158" s="82"/>
      <c r="BU158" s="82"/>
      <c r="BV158" s="82"/>
      <c r="BW158" s="82"/>
      <c r="BX158" s="82"/>
      <c r="BY158" s="82"/>
      <c r="BZ158" s="82"/>
    </row>
    <row r="159" spans="1:78" ht="12" customHeight="1" x14ac:dyDescent="0.25">
      <c r="A159" s="58"/>
      <c r="B159" s="230"/>
      <c r="C159" s="230"/>
      <c r="D159" s="276" t="str">
        <f>IF(IF(ISNUMBER(B159),"",MAX(D$4:D158)+1)&lt;=D$3,IF(ISNUMBER(B159),"",MAX(D$4:D158)+1),"")</f>
        <v/>
      </c>
      <c r="E159" s="230"/>
      <c r="F159" s="230"/>
      <c r="G159" s="233"/>
      <c r="H159" s="276"/>
      <c r="I159" s="276" t="str">
        <f>IF(O159="","",IF(ISNUMBER(MATCH(O159,$G$5:$G$1000,0)),"",IF(D159=1,B$4,0)+MAX(I$4:I158)+1))</f>
        <v/>
      </c>
      <c r="J159" s="233"/>
      <c r="K159" s="233"/>
      <c r="L159" s="58"/>
      <c r="M159" s="282">
        <f t="shared" si="113"/>
        <v>155</v>
      </c>
      <c r="N159" s="317"/>
      <c r="O159" s="317"/>
      <c r="P159" s="300"/>
      <c r="Q159" s="291" t="s">
        <v>821</v>
      </c>
      <c r="R159" s="284" t="str">
        <f t="shared" si="114"/>
        <v/>
      </c>
      <c r="S159" s="284" t="str">
        <f t="shared" si="115"/>
        <v/>
      </c>
      <c r="T159" s="284" t="str">
        <f t="shared" si="116"/>
        <v/>
      </c>
      <c r="U159" s="284" t="str">
        <f t="shared" si="117"/>
        <v/>
      </c>
      <c r="V159" s="284" t="str">
        <f t="shared" si="118"/>
        <v/>
      </c>
      <c r="W159" s="284" t="str">
        <f t="shared" si="119"/>
        <v/>
      </c>
      <c r="X159" s="284" t="str">
        <f t="shared" si="120"/>
        <v/>
      </c>
      <c r="Y159" s="284"/>
      <c r="Z159" s="285" t="str">
        <f t="shared" si="121"/>
        <v/>
      </c>
      <c r="AA159" s="285" t="str">
        <f t="shared" si="122"/>
        <v/>
      </c>
      <c r="AB159" s="285" t="str">
        <f t="shared" si="123"/>
        <v/>
      </c>
      <c r="AC159" s="285" t="str">
        <f t="shared" si="124"/>
        <v/>
      </c>
      <c r="AD159" s="285" t="str">
        <f t="shared" si="125"/>
        <v/>
      </c>
      <c r="AE159" s="285" t="str">
        <f t="shared" si="126"/>
        <v/>
      </c>
      <c r="AF159" s="285" t="str">
        <f t="shared" si="127"/>
        <v/>
      </c>
      <c r="AG159" s="285"/>
      <c r="AH159" s="284" t="str">
        <f>IF($BE159="","",IF(ISNUMBER(MATCH($BE159,AP$5:AP$29999,0)),MAX(AH$4:AH158)+1,0))</f>
        <v/>
      </c>
      <c r="AI159" s="284" t="str">
        <f>IF($BE159="","",IF(ISNUMBER(MATCH($BE159,AQ$5:AQ$29999,0)),MAX(AI$4:AI158)+1,0))</f>
        <v/>
      </c>
      <c r="AJ159" s="284" t="str">
        <f>IF($BE159="","",IF(ISNUMBER(MATCH($BE159,AR$5:AR$29999,0)),MAX(AJ$4:AJ158)+1,0))</f>
        <v/>
      </c>
      <c r="AK159" s="284" t="str">
        <f>IF($BE159="","",IF(ISNUMBER(MATCH($BE159,AS$5:AS$29999,0)),MAX(AK$4:AK158)+1,0))</f>
        <v/>
      </c>
      <c r="AL159" s="284" t="str">
        <f>IF($BE159="","",IF(ISNUMBER(MATCH($BE159,AT$5:AT$29999,0)),MAX(AL$4:AL158)+1,0))</f>
        <v/>
      </c>
      <c r="AM159" s="284" t="str">
        <f>IF($BE159="","",IF(ISNUMBER(MATCH($BE159,AU$5:AU$29999,0)),MAX(AM$4:AM158)+1,0))</f>
        <v/>
      </c>
      <c r="AN159" s="284" t="str">
        <f>IF($BE159="","",IF(ISNUMBER(MATCH($BE159,AV$5:AV$29999,0)),MAX(AN$4:AN158)+1,0))</f>
        <v/>
      </c>
      <c r="AO159" s="291"/>
      <c r="AP159" s="299"/>
      <c r="AQ159" s="299"/>
      <c r="AR159" s="299"/>
      <c r="AS159" s="299"/>
      <c r="AT159" s="301"/>
      <c r="AU159" s="301"/>
      <c r="AV159" s="301" t="s">
        <v>821</v>
      </c>
      <c r="AW159" s="302"/>
      <c r="AX159" s="302" t="s">
        <v>821</v>
      </c>
      <c r="AY159" s="324"/>
      <c r="AZ159" s="324"/>
      <c r="BA159" s="302"/>
      <c r="BB159" s="302"/>
      <c r="BC159" s="300"/>
      <c r="BD159" s="300"/>
      <c r="BE159" s="302"/>
      <c r="BF159" s="300"/>
      <c r="BG159" s="303"/>
      <c r="BH159" s="303"/>
      <c r="BI159" s="303"/>
      <c r="BJ159" s="303"/>
      <c r="BK159" s="303"/>
      <c r="BL159" s="303"/>
      <c r="BM159" s="303"/>
      <c r="BN159" s="82"/>
      <c r="BO159" s="82"/>
      <c r="BP159" s="82"/>
      <c r="BQ159" s="82"/>
      <c r="BR159" s="82"/>
      <c r="BS159" s="82"/>
      <c r="BT159" s="82"/>
      <c r="BU159" s="82"/>
      <c r="BV159" s="82"/>
      <c r="BW159" s="82"/>
      <c r="BX159" s="82"/>
      <c r="BY159" s="82"/>
      <c r="BZ159" s="82"/>
    </row>
    <row r="160" spans="1:78" ht="12" customHeight="1" x14ac:dyDescent="0.25">
      <c r="A160" s="58"/>
      <c r="B160" s="230"/>
      <c r="C160" s="230"/>
      <c r="D160" s="276" t="str">
        <f>IF(IF(ISNUMBER(B160),"",MAX(D$4:D159)+1)&lt;=D$3,IF(ISNUMBER(B160),"",MAX(D$4:D159)+1),"")</f>
        <v/>
      </c>
      <c r="E160" s="230"/>
      <c r="F160" s="230"/>
      <c r="G160" s="233"/>
      <c r="H160" s="276"/>
      <c r="I160" s="276" t="str">
        <f>IF(O160="","",IF(ISNUMBER(MATCH(O160,$G$5:$G$1000,0)),"",IF(D160=1,B$4,0)+MAX(I$4:I159)+1))</f>
        <v/>
      </c>
      <c r="J160" s="233"/>
      <c r="K160" s="233"/>
      <c r="L160" s="58"/>
      <c r="M160" s="282">
        <f t="shared" si="113"/>
        <v>156</v>
      </c>
      <c r="N160" s="317"/>
      <c r="O160" s="317"/>
      <c r="P160" s="300"/>
      <c r="Q160" s="291" t="s">
        <v>821</v>
      </c>
      <c r="R160" s="284" t="str">
        <f t="shared" si="114"/>
        <v/>
      </c>
      <c r="S160" s="284" t="str">
        <f t="shared" si="115"/>
        <v/>
      </c>
      <c r="T160" s="284" t="str">
        <f t="shared" si="116"/>
        <v/>
      </c>
      <c r="U160" s="284" t="str">
        <f t="shared" si="117"/>
        <v/>
      </c>
      <c r="V160" s="284" t="str">
        <f t="shared" si="118"/>
        <v/>
      </c>
      <c r="W160" s="284" t="str">
        <f t="shared" si="119"/>
        <v/>
      </c>
      <c r="X160" s="284" t="str">
        <f t="shared" si="120"/>
        <v/>
      </c>
      <c r="Y160" s="284"/>
      <c r="Z160" s="285" t="str">
        <f t="shared" si="121"/>
        <v/>
      </c>
      <c r="AA160" s="285" t="str">
        <f t="shared" si="122"/>
        <v/>
      </c>
      <c r="AB160" s="285" t="str">
        <f t="shared" si="123"/>
        <v/>
      </c>
      <c r="AC160" s="285" t="str">
        <f t="shared" si="124"/>
        <v/>
      </c>
      <c r="AD160" s="285" t="str">
        <f t="shared" si="125"/>
        <v/>
      </c>
      <c r="AE160" s="285" t="str">
        <f t="shared" si="126"/>
        <v/>
      </c>
      <c r="AF160" s="285" t="str">
        <f t="shared" si="127"/>
        <v/>
      </c>
      <c r="AG160" s="285"/>
      <c r="AH160" s="284" t="str">
        <f>IF($BE160="","",IF(ISNUMBER(MATCH($BE160,AP$5:AP$29999,0)),MAX(AH$4:AH159)+1,0))</f>
        <v/>
      </c>
      <c r="AI160" s="284" t="str">
        <f>IF($BE160="","",IF(ISNUMBER(MATCH($BE160,AQ$5:AQ$29999,0)),MAX(AI$4:AI159)+1,0))</f>
        <v/>
      </c>
      <c r="AJ160" s="284" t="str">
        <f>IF($BE160="","",IF(ISNUMBER(MATCH($BE160,AR$5:AR$29999,0)),MAX(AJ$4:AJ159)+1,0))</f>
        <v/>
      </c>
      <c r="AK160" s="284" t="str">
        <f>IF($BE160="","",IF(ISNUMBER(MATCH($BE160,AS$5:AS$29999,0)),MAX(AK$4:AK159)+1,0))</f>
        <v/>
      </c>
      <c r="AL160" s="284" t="str">
        <f>IF($BE160="","",IF(ISNUMBER(MATCH($BE160,AT$5:AT$29999,0)),MAX(AL$4:AL159)+1,0))</f>
        <v/>
      </c>
      <c r="AM160" s="284" t="str">
        <f>IF($BE160="","",IF(ISNUMBER(MATCH($BE160,AU$5:AU$29999,0)),MAX(AM$4:AM159)+1,0))</f>
        <v/>
      </c>
      <c r="AN160" s="284" t="str">
        <f>IF($BE160="","",IF(ISNUMBER(MATCH($BE160,AV$5:AV$29999,0)),MAX(AN$4:AN159)+1,0))</f>
        <v/>
      </c>
      <c r="AO160" s="291"/>
      <c r="AP160" s="299"/>
      <c r="AQ160" s="299"/>
      <c r="AR160" s="299"/>
      <c r="AS160" s="299"/>
      <c r="AT160" s="301"/>
      <c r="AU160" s="301"/>
      <c r="AV160" s="301" t="s">
        <v>821</v>
      </c>
      <c r="AW160" s="302"/>
      <c r="AX160" s="302" t="s">
        <v>821</v>
      </c>
      <c r="AY160" s="324"/>
      <c r="AZ160" s="324"/>
      <c r="BA160" s="302"/>
      <c r="BB160" s="302"/>
      <c r="BC160" s="300"/>
      <c r="BD160" s="300"/>
      <c r="BE160" s="302"/>
      <c r="BF160" s="300"/>
      <c r="BG160" s="303"/>
      <c r="BH160" s="303"/>
      <c r="BI160" s="303"/>
      <c r="BJ160" s="303"/>
      <c r="BK160" s="303"/>
      <c r="BL160" s="303"/>
      <c r="BM160" s="303"/>
      <c r="BN160" s="82"/>
      <c r="BO160" s="82"/>
      <c r="BP160" s="82"/>
      <c r="BQ160" s="82"/>
      <c r="BR160" s="82"/>
      <c r="BS160" s="82"/>
      <c r="BT160" s="82"/>
      <c r="BU160" s="82"/>
      <c r="BV160" s="82"/>
      <c r="BW160" s="82"/>
      <c r="BX160" s="82"/>
      <c r="BY160" s="82"/>
      <c r="BZ160" s="82"/>
    </row>
    <row r="161" spans="1:78" ht="12" customHeight="1" x14ac:dyDescent="0.25">
      <c r="A161" s="58"/>
      <c r="B161" s="230"/>
      <c r="C161" s="230"/>
      <c r="D161" s="276" t="str">
        <f>IF(IF(ISNUMBER(B161),"",MAX(D$4:D160)+1)&lt;=D$3,IF(ISNUMBER(B161),"",MAX(D$4:D160)+1),"")</f>
        <v/>
      </c>
      <c r="E161" s="230"/>
      <c r="F161" s="230"/>
      <c r="G161" s="233"/>
      <c r="H161" s="276"/>
      <c r="I161" s="276" t="str">
        <f>IF(O161="","",IF(ISNUMBER(MATCH(O161,$G$5:$G$1000,0)),"",IF(D161=1,B$4,0)+MAX(I$4:I160)+1))</f>
        <v/>
      </c>
      <c r="J161" s="233"/>
      <c r="K161" s="233"/>
      <c r="L161" s="58"/>
      <c r="M161" s="282">
        <f t="shared" si="113"/>
        <v>157</v>
      </c>
      <c r="N161" s="317"/>
      <c r="O161" s="317"/>
      <c r="P161" s="300"/>
      <c r="Q161" s="291" t="s">
        <v>821</v>
      </c>
      <c r="R161" s="284" t="str">
        <f t="shared" si="114"/>
        <v/>
      </c>
      <c r="S161" s="284" t="str">
        <f t="shared" si="115"/>
        <v/>
      </c>
      <c r="T161" s="284" t="str">
        <f t="shared" si="116"/>
        <v/>
      </c>
      <c r="U161" s="284" t="str">
        <f t="shared" si="117"/>
        <v/>
      </c>
      <c r="V161" s="284" t="str">
        <f t="shared" si="118"/>
        <v/>
      </c>
      <c r="W161" s="284" t="str">
        <f t="shared" si="119"/>
        <v/>
      </c>
      <c r="X161" s="284" t="str">
        <f t="shared" si="120"/>
        <v/>
      </c>
      <c r="Y161" s="284"/>
      <c r="Z161" s="285" t="str">
        <f t="shared" si="121"/>
        <v/>
      </c>
      <c r="AA161" s="285" t="str">
        <f t="shared" si="122"/>
        <v/>
      </c>
      <c r="AB161" s="285" t="str">
        <f t="shared" si="123"/>
        <v/>
      </c>
      <c r="AC161" s="285" t="str">
        <f t="shared" si="124"/>
        <v/>
      </c>
      <c r="AD161" s="285" t="str">
        <f t="shared" si="125"/>
        <v/>
      </c>
      <c r="AE161" s="285" t="str">
        <f t="shared" si="126"/>
        <v/>
      </c>
      <c r="AF161" s="285" t="str">
        <f t="shared" si="127"/>
        <v/>
      </c>
      <c r="AG161" s="285"/>
      <c r="AH161" s="284" t="str">
        <f>IF($BE161="","",IF(ISNUMBER(MATCH($BE161,AP$5:AP$29999,0)),MAX(AH$4:AH160)+1,0))</f>
        <v/>
      </c>
      <c r="AI161" s="284" t="str">
        <f>IF($BE161="","",IF(ISNUMBER(MATCH($BE161,AQ$5:AQ$29999,0)),MAX(AI$4:AI160)+1,0))</f>
        <v/>
      </c>
      <c r="AJ161" s="284" t="str">
        <f>IF($BE161="","",IF(ISNUMBER(MATCH($BE161,AR$5:AR$29999,0)),MAX(AJ$4:AJ160)+1,0))</f>
        <v/>
      </c>
      <c r="AK161" s="284" t="str">
        <f>IF($BE161="","",IF(ISNUMBER(MATCH($BE161,AS$5:AS$29999,0)),MAX(AK$4:AK160)+1,0))</f>
        <v/>
      </c>
      <c r="AL161" s="284" t="str">
        <f>IF($BE161="","",IF(ISNUMBER(MATCH($BE161,AT$5:AT$29999,0)),MAX(AL$4:AL160)+1,0))</f>
        <v/>
      </c>
      <c r="AM161" s="284" t="str">
        <f>IF($BE161="","",IF(ISNUMBER(MATCH($BE161,AU$5:AU$29999,0)),MAX(AM$4:AM160)+1,0))</f>
        <v/>
      </c>
      <c r="AN161" s="284" t="str">
        <f>IF($BE161="","",IF(ISNUMBER(MATCH($BE161,AV$5:AV$29999,0)),MAX(AN$4:AN160)+1,0))</f>
        <v/>
      </c>
      <c r="AO161" s="291"/>
      <c r="AP161" s="299"/>
      <c r="AQ161" s="299"/>
      <c r="AR161" s="299"/>
      <c r="AS161" s="299"/>
      <c r="AT161" s="301"/>
      <c r="AU161" s="301"/>
      <c r="AV161" s="301" t="s">
        <v>821</v>
      </c>
      <c r="AW161" s="302"/>
      <c r="AX161" s="302" t="s">
        <v>821</v>
      </c>
      <c r="AY161" s="324"/>
      <c r="AZ161" s="324"/>
      <c r="BA161" s="302"/>
      <c r="BB161" s="302"/>
      <c r="BC161" s="300"/>
      <c r="BD161" s="300"/>
      <c r="BE161" s="302"/>
      <c r="BF161" s="300"/>
      <c r="BG161" s="303"/>
      <c r="BH161" s="303"/>
      <c r="BI161" s="303"/>
      <c r="BJ161" s="303"/>
      <c r="BK161" s="303"/>
      <c r="BL161" s="303"/>
      <c r="BM161" s="303"/>
      <c r="BN161" s="82"/>
      <c r="BO161" s="82"/>
      <c r="BP161" s="82"/>
      <c r="BQ161" s="82"/>
      <c r="BR161" s="82"/>
      <c r="BS161" s="82"/>
      <c r="BT161" s="82"/>
      <c r="BU161" s="82"/>
      <c r="BV161" s="82"/>
      <c r="BW161" s="82"/>
      <c r="BX161" s="82"/>
      <c r="BY161" s="82"/>
      <c r="BZ161" s="82"/>
    </row>
    <row r="162" spans="1:78" ht="12" customHeight="1" x14ac:dyDescent="0.25">
      <c r="A162" s="58"/>
      <c r="B162" s="230"/>
      <c r="C162" s="230"/>
      <c r="D162" s="276" t="str">
        <f>IF(IF(ISNUMBER(B162),"",MAX(D$4:D161)+1)&lt;=D$3,IF(ISNUMBER(B162),"",MAX(D$4:D161)+1),"")</f>
        <v/>
      </c>
      <c r="E162" s="230"/>
      <c r="F162" s="230"/>
      <c r="G162" s="233"/>
      <c r="H162" s="276"/>
      <c r="I162" s="276" t="str">
        <f>IF(O162="","",IF(ISNUMBER(MATCH(O162,$G$5:$G$1000,0)),"",IF(D162=1,B$4,0)+MAX(I$4:I161)+1))</f>
        <v/>
      </c>
      <c r="J162" s="233"/>
      <c r="K162" s="233"/>
      <c r="L162" s="58"/>
      <c r="M162" s="282">
        <f t="shared" si="113"/>
        <v>158</v>
      </c>
      <c r="N162" s="317"/>
      <c r="O162" s="317"/>
      <c r="P162" s="300"/>
      <c r="Q162" s="291" t="s">
        <v>821</v>
      </c>
      <c r="R162" s="284" t="str">
        <f t="shared" si="114"/>
        <v/>
      </c>
      <c r="S162" s="284" t="str">
        <f t="shared" si="115"/>
        <v/>
      </c>
      <c r="T162" s="284" t="str">
        <f t="shared" si="116"/>
        <v/>
      </c>
      <c r="U162" s="284" t="str">
        <f t="shared" si="117"/>
        <v/>
      </c>
      <c r="V162" s="284" t="str">
        <f t="shared" si="118"/>
        <v/>
      </c>
      <c r="W162" s="284" t="str">
        <f t="shared" si="119"/>
        <v/>
      </c>
      <c r="X162" s="284" t="str">
        <f t="shared" si="120"/>
        <v/>
      </c>
      <c r="Y162" s="284"/>
      <c r="Z162" s="285" t="str">
        <f t="shared" si="121"/>
        <v/>
      </c>
      <c r="AA162" s="285" t="str">
        <f t="shared" si="122"/>
        <v/>
      </c>
      <c r="AB162" s="285" t="str">
        <f t="shared" si="123"/>
        <v/>
      </c>
      <c r="AC162" s="285" t="str">
        <f t="shared" si="124"/>
        <v/>
      </c>
      <c r="AD162" s="285" t="str">
        <f t="shared" si="125"/>
        <v/>
      </c>
      <c r="AE162" s="285" t="str">
        <f t="shared" si="126"/>
        <v/>
      </c>
      <c r="AF162" s="285" t="str">
        <f t="shared" si="127"/>
        <v/>
      </c>
      <c r="AG162" s="285"/>
      <c r="AH162" s="284" t="str">
        <f>IF($BE162="","",IF(ISNUMBER(MATCH($BE162,AP$5:AP$29999,0)),MAX(AH$4:AH161)+1,0))</f>
        <v/>
      </c>
      <c r="AI162" s="284" t="str">
        <f>IF($BE162="","",IF(ISNUMBER(MATCH($BE162,AQ$5:AQ$29999,0)),MAX(AI$4:AI161)+1,0))</f>
        <v/>
      </c>
      <c r="AJ162" s="284" t="str">
        <f>IF($BE162="","",IF(ISNUMBER(MATCH($BE162,AR$5:AR$29999,0)),MAX(AJ$4:AJ161)+1,0))</f>
        <v/>
      </c>
      <c r="AK162" s="284" t="str">
        <f>IF($BE162="","",IF(ISNUMBER(MATCH($BE162,AS$5:AS$29999,0)),MAX(AK$4:AK161)+1,0))</f>
        <v/>
      </c>
      <c r="AL162" s="284" t="str">
        <f>IF($BE162="","",IF(ISNUMBER(MATCH($BE162,AT$5:AT$29999,0)),MAX(AL$4:AL161)+1,0))</f>
        <v/>
      </c>
      <c r="AM162" s="284" t="str">
        <f>IF($BE162="","",IF(ISNUMBER(MATCH($BE162,AU$5:AU$29999,0)),MAX(AM$4:AM161)+1,0))</f>
        <v/>
      </c>
      <c r="AN162" s="284" t="str">
        <f>IF($BE162="","",IF(ISNUMBER(MATCH($BE162,AV$5:AV$29999,0)),MAX(AN$4:AN161)+1,0))</f>
        <v/>
      </c>
      <c r="AO162" s="291"/>
      <c r="AP162" s="299"/>
      <c r="AQ162" s="299"/>
      <c r="AR162" s="299"/>
      <c r="AS162" s="299"/>
      <c r="AT162" s="301"/>
      <c r="AU162" s="301"/>
      <c r="AV162" s="301" t="s">
        <v>821</v>
      </c>
      <c r="AW162" s="302"/>
      <c r="AX162" s="302" t="s">
        <v>821</v>
      </c>
      <c r="AY162" s="324"/>
      <c r="AZ162" s="324"/>
      <c r="BA162" s="302"/>
      <c r="BB162" s="302"/>
      <c r="BC162" s="300"/>
      <c r="BD162" s="300"/>
      <c r="BE162" s="302"/>
      <c r="BF162" s="300"/>
      <c r="BG162" s="303"/>
      <c r="BH162" s="303"/>
      <c r="BI162" s="303"/>
      <c r="BJ162" s="303"/>
      <c r="BK162" s="303"/>
      <c r="BL162" s="303"/>
      <c r="BM162" s="303"/>
      <c r="BN162" s="82"/>
      <c r="BO162" s="82"/>
      <c r="BP162" s="82"/>
      <c r="BQ162" s="82"/>
      <c r="BR162" s="82"/>
      <c r="BS162" s="82"/>
      <c r="BT162" s="82"/>
      <c r="BU162" s="82"/>
      <c r="BV162" s="82"/>
      <c r="BW162" s="82"/>
      <c r="BX162" s="82"/>
      <c r="BY162" s="82"/>
      <c r="BZ162" s="82"/>
    </row>
    <row r="163" spans="1:78" ht="12" customHeight="1" x14ac:dyDescent="0.25">
      <c r="A163" s="58"/>
      <c r="B163" s="230"/>
      <c r="C163" s="230"/>
      <c r="D163" s="276" t="str">
        <f>IF(IF(ISNUMBER(B163),"",MAX(D$4:D162)+1)&lt;=D$3,IF(ISNUMBER(B163),"",MAX(D$4:D162)+1),"")</f>
        <v/>
      </c>
      <c r="E163" s="230"/>
      <c r="F163" s="230"/>
      <c r="G163" s="233"/>
      <c r="H163" s="276"/>
      <c r="I163" s="276" t="str">
        <f>IF(O163="","",IF(ISNUMBER(MATCH(O163,$G$5:$G$1000,0)),"",IF(D163=1,B$4,0)+MAX(I$4:I162)+1))</f>
        <v/>
      </c>
      <c r="J163" s="233"/>
      <c r="K163" s="233"/>
      <c r="L163" s="58"/>
      <c r="M163" s="282">
        <f t="shared" si="113"/>
        <v>159</v>
      </c>
      <c r="N163" s="317"/>
      <c r="O163" s="317"/>
      <c r="P163" s="300"/>
      <c r="Q163" s="291" t="s">
        <v>821</v>
      </c>
      <c r="R163" s="284" t="str">
        <f t="shared" si="114"/>
        <v/>
      </c>
      <c r="S163" s="284" t="str">
        <f t="shared" si="115"/>
        <v/>
      </c>
      <c r="T163" s="284" t="str">
        <f t="shared" si="116"/>
        <v/>
      </c>
      <c r="U163" s="284" t="str">
        <f t="shared" si="117"/>
        <v/>
      </c>
      <c r="V163" s="284" t="str">
        <f t="shared" si="118"/>
        <v/>
      </c>
      <c r="W163" s="284" t="str">
        <f t="shared" si="119"/>
        <v/>
      </c>
      <c r="X163" s="284" t="str">
        <f t="shared" si="120"/>
        <v/>
      </c>
      <c r="Y163" s="284"/>
      <c r="Z163" s="285" t="str">
        <f t="shared" si="121"/>
        <v/>
      </c>
      <c r="AA163" s="285" t="str">
        <f t="shared" si="122"/>
        <v/>
      </c>
      <c r="AB163" s="285" t="str">
        <f t="shared" si="123"/>
        <v/>
      </c>
      <c r="AC163" s="285" t="str">
        <f t="shared" si="124"/>
        <v/>
      </c>
      <c r="AD163" s="285" t="str">
        <f t="shared" si="125"/>
        <v/>
      </c>
      <c r="AE163" s="285" t="str">
        <f t="shared" si="126"/>
        <v/>
      </c>
      <c r="AF163" s="285" t="str">
        <f t="shared" si="127"/>
        <v/>
      </c>
      <c r="AG163" s="285"/>
      <c r="AH163" s="284" t="str">
        <f>IF($BE163="","",IF(ISNUMBER(MATCH($BE163,AP$5:AP$29999,0)),MAX(AH$4:AH162)+1,0))</f>
        <v/>
      </c>
      <c r="AI163" s="284" t="str">
        <f>IF($BE163="","",IF(ISNUMBER(MATCH($BE163,AQ$5:AQ$29999,0)),MAX(AI$4:AI162)+1,0))</f>
        <v/>
      </c>
      <c r="AJ163" s="284" t="str">
        <f>IF($BE163="","",IF(ISNUMBER(MATCH($BE163,AR$5:AR$29999,0)),MAX(AJ$4:AJ162)+1,0))</f>
        <v/>
      </c>
      <c r="AK163" s="284" t="str">
        <f>IF($BE163="","",IF(ISNUMBER(MATCH($BE163,AS$5:AS$29999,0)),MAX(AK$4:AK162)+1,0))</f>
        <v/>
      </c>
      <c r="AL163" s="284" t="str">
        <f>IF($BE163="","",IF(ISNUMBER(MATCH($BE163,AT$5:AT$29999,0)),MAX(AL$4:AL162)+1,0))</f>
        <v/>
      </c>
      <c r="AM163" s="284" t="str">
        <f>IF($BE163="","",IF(ISNUMBER(MATCH($BE163,AU$5:AU$29999,0)),MAX(AM$4:AM162)+1,0))</f>
        <v/>
      </c>
      <c r="AN163" s="284" t="str">
        <f>IF($BE163="","",IF(ISNUMBER(MATCH($BE163,AV$5:AV$29999,0)),MAX(AN$4:AN162)+1,0))</f>
        <v/>
      </c>
      <c r="AO163" s="291"/>
      <c r="AP163" s="299"/>
      <c r="AQ163" s="299"/>
      <c r="AR163" s="299"/>
      <c r="AS163" s="299"/>
      <c r="AT163" s="301"/>
      <c r="AU163" s="301"/>
      <c r="AV163" s="301" t="s">
        <v>821</v>
      </c>
      <c r="AW163" s="302"/>
      <c r="AX163" s="302" t="s">
        <v>821</v>
      </c>
      <c r="AY163" s="324"/>
      <c r="AZ163" s="324"/>
      <c r="BA163" s="302"/>
      <c r="BB163" s="302"/>
      <c r="BC163" s="300"/>
      <c r="BD163" s="300"/>
      <c r="BE163" s="302"/>
      <c r="BF163" s="300"/>
      <c r="BG163" s="303"/>
      <c r="BH163" s="303"/>
      <c r="BI163" s="303"/>
      <c r="BJ163" s="303"/>
      <c r="BK163" s="303"/>
      <c r="BL163" s="303"/>
      <c r="BM163" s="303"/>
      <c r="BN163" s="82"/>
      <c r="BO163" s="82"/>
      <c r="BP163" s="82"/>
      <c r="BQ163" s="82"/>
      <c r="BR163" s="82"/>
      <c r="BS163" s="82"/>
      <c r="BT163" s="82"/>
      <c r="BU163" s="82"/>
      <c r="BV163" s="82"/>
      <c r="BW163" s="82"/>
      <c r="BX163" s="82"/>
      <c r="BY163" s="82"/>
      <c r="BZ163" s="82"/>
    </row>
    <row r="164" spans="1:78" ht="12" customHeight="1" x14ac:dyDescent="0.25">
      <c r="A164" s="58"/>
      <c r="B164" s="230"/>
      <c r="C164" s="230"/>
      <c r="D164" s="276" t="str">
        <f>IF(IF(ISNUMBER(B164),"",MAX(D$4:D163)+1)&lt;=D$3,IF(ISNUMBER(B164),"",MAX(D$4:D163)+1),"")</f>
        <v/>
      </c>
      <c r="E164" s="230"/>
      <c r="F164" s="230"/>
      <c r="G164" s="233"/>
      <c r="H164" s="276"/>
      <c r="I164" s="276" t="str">
        <f>IF(O164="","",IF(ISNUMBER(MATCH(O164,$G$5:$G$1000,0)),"",IF(D164=1,B$4,0)+MAX(I$4:I163)+1))</f>
        <v/>
      </c>
      <c r="J164" s="233"/>
      <c r="K164" s="233"/>
      <c r="L164" s="58"/>
      <c r="M164" s="282">
        <f t="shared" si="113"/>
        <v>160</v>
      </c>
      <c r="N164" s="317"/>
      <c r="O164" s="317"/>
      <c r="P164" s="300"/>
      <c r="Q164" s="291" t="s">
        <v>821</v>
      </c>
      <c r="R164" s="284" t="str">
        <f t="shared" si="114"/>
        <v/>
      </c>
      <c r="S164" s="284" t="str">
        <f t="shared" si="115"/>
        <v/>
      </c>
      <c r="T164" s="284" t="str">
        <f t="shared" si="116"/>
        <v/>
      </c>
      <c r="U164" s="284" t="str">
        <f t="shared" si="117"/>
        <v/>
      </c>
      <c r="V164" s="284" t="str">
        <f t="shared" si="118"/>
        <v/>
      </c>
      <c r="W164" s="284" t="str">
        <f t="shared" si="119"/>
        <v/>
      </c>
      <c r="X164" s="284" t="str">
        <f t="shared" si="120"/>
        <v/>
      </c>
      <c r="Y164" s="284"/>
      <c r="Z164" s="285" t="str">
        <f t="shared" si="121"/>
        <v/>
      </c>
      <c r="AA164" s="285" t="str">
        <f t="shared" si="122"/>
        <v/>
      </c>
      <c r="AB164" s="285" t="str">
        <f t="shared" si="123"/>
        <v/>
      </c>
      <c r="AC164" s="285" t="str">
        <f t="shared" si="124"/>
        <v/>
      </c>
      <c r="AD164" s="285" t="str">
        <f t="shared" si="125"/>
        <v/>
      </c>
      <c r="AE164" s="285" t="str">
        <f t="shared" si="126"/>
        <v/>
      </c>
      <c r="AF164" s="285" t="str">
        <f t="shared" si="127"/>
        <v/>
      </c>
      <c r="AG164" s="285"/>
      <c r="AH164" s="284" t="str">
        <f>IF($BE164="","",IF(ISNUMBER(MATCH($BE164,AP$5:AP$29999,0)),MAX(AH$4:AH163)+1,0))</f>
        <v/>
      </c>
      <c r="AI164" s="284" t="str">
        <f>IF($BE164="","",IF(ISNUMBER(MATCH($BE164,AQ$5:AQ$29999,0)),MAX(AI$4:AI163)+1,0))</f>
        <v/>
      </c>
      <c r="AJ164" s="284" t="str">
        <f>IF($BE164="","",IF(ISNUMBER(MATCH($BE164,AR$5:AR$29999,0)),MAX(AJ$4:AJ163)+1,0))</f>
        <v/>
      </c>
      <c r="AK164" s="284" t="str">
        <f>IF($BE164="","",IF(ISNUMBER(MATCH($BE164,AS$5:AS$29999,0)),MAX(AK$4:AK163)+1,0))</f>
        <v/>
      </c>
      <c r="AL164" s="284" t="str">
        <f>IF($BE164="","",IF(ISNUMBER(MATCH($BE164,AT$5:AT$29999,0)),MAX(AL$4:AL163)+1,0))</f>
        <v/>
      </c>
      <c r="AM164" s="284" t="str">
        <f>IF($BE164="","",IF(ISNUMBER(MATCH($BE164,AU$5:AU$29999,0)),MAX(AM$4:AM163)+1,0))</f>
        <v/>
      </c>
      <c r="AN164" s="284" t="str">
        <f>IF($BE164="","",IF(ISNUMBER(MATCH($BE164,AV$5:AV$29999,0)),MAX(AN$4:AN163)+1,0))</f>
        <v/>
      </c>
      <c r="AO164" s="291"/>
      <c r="AP164" s="299"/>
      <c r="AQ164" s="299"/>
      <c r="AR164" s="299"/>
      <c r="AS164" s="299"/>
      <c r="AT164" s="301"/>
      <c r="AU164" s="301"/>
      <c r="AV164" s="301" t="s">
        <v>821</v>
      </c>
      <c r="AW164" s="302"/>
      <c r="AX164" s="302" t="s">
        <v>821</v>
      </c>
      <c r="AY164" s="324"/>
      <c r="AZ164" s="324"/>
      <c r="BA164" s="302"/>
      <c r="BB164" s="302"/>
      <c r="BC164" s="300"/>
      <c r="BD164" s="300"/>
      <c r="BE164" s="302"/>
      <c r="BF164" s="300"/>
      <c r="BG164" s="303"/>
      <c r="BH164" s="303"/>
      <c r="BI164" s="303"/>
      <c r="BJ164" s="303"/>
      <c r="BK164" s="303"/>
      <c r="BL164" s="303"/>
      <c r="BM164" s="303"/>
      <c r="BN164" s="82"/>
      <c r="BO164" s="82"/>
      <c r="BP164" s="82"/>
      <c r="BQ164" s="82"/>
      <c r="BR164" s="82"/>
      <c r="BS164" s="82"/>
      <c r="BT164" s="82"/>
      <c r="BU164" s="82"/>
      <c r="BV164" s="82"/>
      <c r="BW164" s="82"/>
      <c r="BX164" s="82"/>
      <c r="BY164" s="82"/>
      <c r="BZ164" s="82"/>
    </row>
    <row r="165" spans="1:78" ht="12" customHeight="1" x14ac:dyDescent="0.25">
      <c r="A165" s="58"/>
      <c r="B165" s="230"/>
      <c r="C165" s="230"/>
      <c r="D165" s="276" t="str">
        <f>IF(IF(ISNUMBER(B165),"",MAX(D$4:D164)+1)&lt;=D$3,IF(ISNUMBER(B165),"",MAX(D$4:D164)+1),"")</f>
        <v/>
      </c>
      <c r="E165" s="230"/>
      <c r="F165" s="230"/>
      <c r="G165" s="233"/>
      <c r="H165" s="276"/>
      <c r="I165" s="276" t="str">
        <f>IF(O165="","",IF(ISNUMBER(MATCH(O165,$G$5:$G$1000,0)),"",IF(D165=1,B$4,0)+MAX(I$4:I164)+1))</f>
        <v/>
      </c>
      <c r="J165" s="233"/>
      <c r="K165" s="233"/>
      <c r="L165" s="58"/>
      <c r="M165" s="282">
        <f t="shared" si="113"/>
        <v>161</v>
      </c>
      <c r="N165" s="317"/>
      <c r="O165" s="317"/>
      <c r="P165" s="300"/>
      <c r="Q165" s="291" t="s">
        <v>821</v>
      </c>
      <c r="R165" s="284" t="str">
        <f t="shared" ref="R165:R181" si="129">IF(ROW()-ROW(R$4)&lt;=AH$3,ROW()-ROW(R$4),"")</f>
        <v/>
      </c>
      <c r="S165" s="284" t="str">
        <f t="shared" ref="S165:S181" si="130">IF(ROW()-ROW(S$4)&lt;=AI$3,ROW()-ROW(S$4),"")</f>
        <v/>
      </c>
      <c r="T165" s="284" t="str">
        <f t="shared" ref="T165:T181" si="131">IF(ROW()-ROW(T$4)&lt;=AJ$3,ROW()-ROW(T$4),"")</f>
        <v/>
      </c>
      <c r="U165" s="284" t="str">
        <f t="shared" ref="U165:U181" si="132">IF(ROW()-ROW(U$4)&lt;=AK$3,ROW()-ROW(U$4),"")</f>
        <v/>
      </c>
      <c r="V165" s="284" t="str">
        <f t="shared" ref="V165:V181" si="133">IF(ROW()-ROW(V$4)&lt;=AL$3,ROW()-ROW(V$4),"")</f>
        <v/>
      </c>
      <c r="W165" s="284" t="str">
        <f t="shared" ref="W165:W181" si="134">IF(ROW()-ROW(W$4)&lt;=AM$3,ROW()-ROW(W$4),"")</f>
        <v/>
      </c>
      <c r="X165" s="284" t="str">
        <f t="shared" ref="X165:X181" si="135">IF(ROW()-ROW(X$4)&lt;=AN$3,ROW()-ROW(X$4),"")</f>
        <v/>
      </c>
      <c r="Y165" s="284"/>
      <c r="Z165" s="285" t="str">
        <f t="shared" ref="Z165:Z181" si="136">IF(ISNUMBER(R165),INDEX($BE$5:$BE$2999,MATCH(R165,AH$5:AH$2999,0),1),"")</f>
        <v/>
      </c>
      <c r="AA165" s="285" t="str">
        <f t="shared" ref="AA165:AA181" si="137">IF(ISNUMBER(S165),INDEX($BE$5:$BE$2999,MATCH(S165,AI$5:AI$2999,0),1),"")</f>
        <v/>
      </c>
      <c r="AB165" s="285" t="str">
        <f t="shared" ref="AB165:AB181" si="138">IF(ISNUMBER(T165),INDEX($BE$5:$BE$2999,MATCH(T165,AJ$5:AJ$2999,0),1),"")</f>
        <v/>
      </c>
      <c r="AC165" s="285" t="str">
        <f t="shared" ref="AC165:AC181" si="139">IF(ISNUMBER(U165),INDEX($BE$5:$BE$2999,MATCH(U165,AK$5:AK$2999,0),1),"")</f>
        <v/>
      </c>
      <c r="AD165" s="285" t="str">
        <f t="shared" ref="AD165:AD181" si="140">IF(ISNUMBER(V165),INDEX($BE$5:$BE$2999,MATCH(V165,AL$5:AL$2999,0),1),"")</f>
        <v/>
      </c>
      <c r="AE165" s="285" t="str">
        <f t="shared" ref="AE165:AE181" si="141">IF(ISNUMBER(W165),INDEX($BE$5:$BE$2999,MATCH(W165,AM$5:AM$2999,0),1),"")</f>
        <v/>
      </c>
      <c r="AF165" s="285" t="str">
        <f t="shared" ref="AF165:AF181" si="142">IF(ISNUMBER(X165),INDEX($BE$5:$BE$2999,MATCH(X165,AN$5:AN$2999,0),1),"")</f>
        <v/>
      </c>
      <c r="AG165" s="285"/>
      <c r="AH165" s="284" t="str">
        <f>IF($BE165="","",IF(ISNUMBER(MATCH($BE165,AP$5:AP$29999,0)),MAX(AH$4:AH164)+1,0))</f>
        <v/>
      </c>
      <c r="AI165" s="284" t="str">
        <f>IF($BE165="","",IF(ISNUMBER(MATCH($BE165,AQ$5:AQ$29999,0)),MAX(AI$4:AI164)+1,0))</f>
        <v/>
      </c>
      <c r="AJ165" s="284" t="str">
        <f>IF($BE165="","",IF(ISNUMBER(MATCH($BE165,AR$5:AR$29999,0)),MAX(AJ$4:AJ164)+1,0))</f>
        <v/>
      </c>
      <c r="AK165" s="284" t="str">
        <f>IF($BE165="","",IF(ISNUMBER(MATCH($BE165,AS$5:AS$29999,0)),MAX(AK$4:AK164)+1,0))</f>
        <v/>
      </c>
      <c r="AL165" s="284" t="str">
        <f>IF($BE165="","",IF(ISNUMBER(MATCH($BE165,AT$5:AT$29999,0)),MAX(AL$4:AL164)+1,0))</f>
        <v/>
      </c>
      <c r="AM165" s="284" t="str">
        <f>IF($BE165="","",IF(ISNUMBER(MATCH($BE165,AU$5:AU$29999,0)),MAX(AM$4:AM164)+1,0))</f>
        <v/>
      </c>
      <c r="AN165" s="284" t="str">
        <f>IF($BE165="","",IF(ISNUMBER(MATCH($BE165,AV$5:AV$29999,0)),MAX(AN$4:AN164)+1,0))</f>
        <v/>
      </c>
      <c r="AO165" s="291"/>
      <c r="AP165" s="299"/>
      <c r="AQ165" s="299"/>
      <c r="AR165" s="299"/>
      <c r="AS165" s="299"/>
      <c r="AT165" s="301"/>
      <c r="AU165" s="301"/>
      <c r="AV165" s="301" t="s">
        <v>821</v>
      </c>
      <c r="AW165" s="302"/>
      <c r="AX165" s="302" t="s">
        <v>821</v>
      </c>
      <c r="AY165" s="324"/>
      <c r="AZ165" s="324"/>
      <c r="BA165" s="302"/>
      <c r="BB165" s="302"/>
      <c r="BC165" s="300"/>
      <c r="BD165" s="300"/>
      <c r="BE165" s="302"/>
      <c r="BF165" s="300"/>
      <c r="BG165" s="303"/>
      <c r="BH165" s="303"/>
      <c r="BI165" s="303"/>
      <c r="BJ165" s="303"/>
      <c r="BK165" s="303"/>
      <c r="BL165" s="303"/>
      <c r="BM165" s="303"/>
      <c r="BN165" s="82"/>
      <c r="BO165" s="82"/>
      <c r="BP165" s="82"/>
      <c r="BQ165" s="82"/>
      <c r="BR165" s="82"/>
      <c r="BS165" s="82"/>
      <c r="BT165" s="82"/>
      <c r="BU165" s="82"/>
      <c r="BV165" s="82"/>
      <c r="BW165" s="82"/>
      <c r="BX165" s="82"/>
      <c r="BY165" s="82"/>
      <c r="BZ165" s="82"/>
    </row>
    <row r="166" spans="1:78" ht="12" customHeight="1" x14ac:dyDescent="0.25">
      <c r="A166" s="58"/>
      <c r="B166" s="230"/>
      <c r="C166" s="230"/>
      <c r="D166" s="276" t="str">
        <f>IF(IF(ISNUMBER(B166),"",MAX(D$4:D165)+1)&lt;=D$3,IF(ISNUMBER(B166),"",MAX(D$4:D165)+1),"")</f>
        <v/>
      </c>
      <c r="E166" s="230"/>
      <c r="F166" s="230"/>
      <c r="G166" s="233"/>
      <c r="H166" s="276"/>
      <c r="I166" s="276" t="str">
        <f>IF(O166="","",IF(ISNUMBER(MATCH(O166,$G$5:$G$1000,0)),"",IF(D166=1,B$4,0)+MAX(I$4:I165)+1))</f>
        <v/>
      </c>
      <c r="J166" s="233"/>
      <c r="K166" s="233"/>
      <c r="L166" s="58"/>
      <c r="M166" s="282">
        <f t="shared" si="113"/>
        <v>162</v>
      </c>
      <c r="N166" s="317"/>
      <c r="O166" s="317"/>
      <c r="P166" s="300"/>
      <c r="Q166" s="291" t="s">
        <v>821</v>
      </c>
      <c r="R166" s="284" t="str">
        <f t="shared" si="129"/>
        <v/>
      </c>
      <c r="S166" s="284" t="str">
        <f t="shared" si="130"/>
        <v/>
      </c>
      <c r="T166" s="284" t="str">
        <f t="shared" si="131"/>
        <v/>
      </c>
      <c r="U166" s="284" t="str">
        <f t="shared" si="132"/>
        <v/>
      </c>
      <c r="V166" s="284" t="str">
        <f t="shared" si="133"/>
        <v/>
      </c>
      <c r="W166" s="284" t="str">
        <f t="shared" si="134"/>
        <v/>
      </c>
      <c r="X166" s="284" t="str">
        <f t="shared" si="135"/>
        <v/>
      </c>
      <c r="Y166" s="284"/>
      <c r="Z166" s="285" t="str">
        <f t="shared" si="136"/>
        <v/>
      </c>
      <c r="AA166" s="285" t="str">
        <f t="shared" si="137"/>
        <v/>
      </c>
      <c r="AB166" s="285" t="str">
        <f t="shared" si="138"/>
        <v/>
      </c>
      <c r="AC166" s="285" t="str">
        <f t="shared" si="139"/>
        <v/>
      </c>
      <c r="AD166" s="285" t="str">
        <f t="shared" si="140"/>
        <v/>
      </c>
      <c r="AE166" s="285" t="str">
        <f t="shared" si="141"/>
        <v/>
      </c>
      <c r="AF166" s="285" t="str">
        <f t="shared" si="142"/>
        <v/>
      </c>
      <c r="AG166" s="285"/>
      <c r="AH166" s="284" t="str">
        <f>IF($BE166="","",IF(ISNUMBER(MATCH($BE166,AP$5:AP$29999,0)),MAX(AH$4:AH165)+1,0))</f>
        <v/>
      </c>
      <c r="AI166" s="284" t="str">
        <f>IF($BE166="","",IF(ISNUMBER(MATCH($BE166,AQ$5:AQ$29999,0)),MAX(AI$4:AI165)+1,0))</f>
        <v/>
      </c>
      <c r="AJ166" s="284" t="str">
        <f>IF($BE166="","",IF(ISNUMBER(MATCH($BE166,AR$5:AR$29999,0)),MAX(AJ$4:AJ165)+1,0))</f>
        <v/>
      </c>
      <c r="AK166" s="284" t="str">
        <f>IF($BE166="","",IF(ISNUMBER(MATCH($BE166,AS$5:AS$29999,0)),MAX(AK$4:AK165)+1,0))</f>
        <v/>
      </c>
      <c r="AL166" s="284" t="str">
        <f>IF($BE166="","",IF(ISNUMBER(MATCH($BE166,AT$5:AT$29999,0)),MAX(AL$4:AL165)+1,0))</f>
        <v/>
      </c>
      <c r="AM166" s="284" t="str">
        <f>IF($BE166="","",IF(ISNUMBER(MATCH($BE166,AU$5:AU$29999,0)),MAX(AM$4:AM165)+1,0))</f>
        <v/>
      </c>
      <c r="AN166" s="284" t="str">
        <f>IF($BE166="","",IF(ISNUMBER(MATCH($BE166,AV$5:AV$29999,0)),MAX(AN$4:AN165)+1,0))</f>
        <v/>
      </c>
      <c r="AO166" s="291"/>
      <c r="AP166" s="299"/>
      <c r="AQ166" s="299"/>
      <c r="AR166" s="299"/>
      <c r="AS166" s="299"/>
      <c r="AT166" s="301"/>
      <c r="AU166" s="301"/>
      <c r="AV166" s="301" t="s">
        <v>821</v>
      </c>
      <c r="AW166" s="302"/>
      <c r="AX166" s="302" t="s">
        <v>821</v>
      </c>
      <c r="AY166" s="324"/>
      <c r="AZ166" s="324"/>
      <c r="BA166" s="302"/>
      <c r="BB166" s="302"/>
      <c r="BC166" s="300"/>
      <c r="BD166" s="300"/>
      <c r="BE166" s="302"/>
      <c r="BF166" s="300"/>
      <c r="BG166" s="303"/>
      <c r="BH166" s="303"/>
      <c r="BI166" s="303"/>
      <c r="BJ166" s="303"/>
      <c r="BK166" s="303"/>
      <c r="BL166" s="303"/>
      <c r="BM166" s="303"/>
      <c r="BN166" s="82"/>
      <c r="BO166" s="82"/>
      <c r="BP166" s="82"/>
      <c r="BQ166" s="82"/>
      <c r="BR166" s="82"/>
      <c r="BS166" s="82"/>
      <c r="BT166" s="82"/>
      <c r="BU166" s="82"/>
      <c r="BV166" s="82"/>
      <c r="BW166" s="82"/>
      <c r="BX166" s="82"/>
      <c r="BY166" s="82"/>
      <c r="BZ166" s="82"/>
    </row>
    <row r="167" spans="1:78" ht="12" customHeight="1" x14ac:dyDescent="0.25">
      <c r="A167" s="58"/>
      <c r="B167" s="230"/>
      <c r="C167" s="230"/>
      <c r="D167" s="276" t="str">
        <f>IF(IF(ISNUMBER(B167),"",MAX(D$4:D166)+1)&lt;=D$3,IF(ISNUMBER(B167),"",MAX(D$4:D166)+1),"")</f>
        <v/>
      </c>
      <c r="E167" s="230"/>
      <c r="F167" s="230"/>
      <c r="G167" s="233"/>
      <c r="H167" s="276"/>
      <c r="I167" s="276" t="str">
        <f>IF(O167="","",IF(ISNUMBER(MATCH(O167,$G$5:$G$1000,0)),"",IF(D167=1,B$4,0)+MAX(I$4:I166)+1))</f>
        <v/>
      </c>
      <c r="J167" s="233"/>
      <c r="K167" s="233"/>
      <c r="L167" s="58"/>
      <c r="M167" s="282">
        <f t="shared" si="113"/>
        <v>163</v>
      </c>
      <c r="N167" s="317"/>
      <c r="O167" s="317"/>
      <c r="P167" s="300"/>
      <c r="Q167" s="291" t="s">
        <v>821</v>
      </c>
      <c r="R167" s="284" t="str">
        <f t="shared" si="129"/>
        <v/>
      </c>
      <c r="S167" s="284" t="str">
        <f t="shared" si="130"/>
        <v/>
      </c>
      <c r="T167" s="284" t="str">
        <f t="shared" si="131"/>
        <v/>
      </c>
      <c r="U167" s="284" t="str">
        <f t="shared" si="132"/>
        <v/>
      </c>
      <c r="V167" s="284" t="str">
        <f t="shared" si="133"/>
        <v/>
      </c>
      <c r="W167" s="284" t="str">
        <f t="shared" si="134"/>
        <v/>
      </c>
      <c r="X167" s="284" t="str">
        <f t="shared" si="135"/>
        <v/>
      </c>
      <c r="Y167" s="284"/>
      <c r="Z167" s="285" t="str">
        <f t="shared" si="136"/>
        <v/>
      </c>
      <c r="AA167" s="285" t="str">
        <f t="shared" si="137"/>
        <v/>
      </c>
      <c r="AB167" s="285" t="str">
        <f t="shared" si="138"/>
        <v/>
      </c>
      <c r="AC167" s="285" t="str">
        <f t="shared" si="139"/>
        <v/>
      </c>
      <c r="AD167" s="285" t="str">
        <f t="shared" si="140"/>
        <v/>
      </c>
      <c r="AE167" s="285" t="str">
        <f t="shared" si="141"/>
        <v/>
      </c>
      <c r="AF167" s="285" t="str">
        <f t="shared" si="142"/>
        <v/>
      </c>
      <c r="AG167" s="285"/>
      <c r="AH167" s="284" t="str">
        <f>IF($BE167="","",IF(ISNUMBER(MATCH($BE167,AP$5:AP$29999,0)),MAX(AH$4:AH166)+1,0))</f>
        <v/>
      </c>
      <c r="AI167" s="284" t="str">
        <f>IF($BE167="","",IF(ISNUMBER(MATCH($BE167,AQ$5:AQ$29999,0)),MAX(AI$4:AI166)+1,0))</f>
        <v/>
      </c>
      <c r="AJ167" s="284" t="str">
        <f>IF($BE167="","",IF(ISNUMBER(MATCH($BE167,AR$5:AR$29999,0)),MAX(AJ$4:AJ166)+1,0))</f>
        <v/>
      </c>
      <c r="AK167" s="284" t="str">
        <f>IF($BE167="","",IF(ISNUMBER(MATCH($BE167,AS$5:AS$29999,0)),MAX(AK$4:AK166)+1,0))</f>
        <v/>
      </c>
      <c r="AL167" s="284" t="str">
        <f>IF($BE167="","",IF(ISNUMBER(MATCH($BE167,AT$5:AT$29999,0)),MAX(AL$4:AL166)+1,0))</f>
        <v/>
      </c>
      <c r="AM167" s="284" t="str">
        <f>IF($BE167="","",IF(ISNUMBER(MATCH($BE167,AU$5:AU$29999,0)),MAX(AM$4:AM166)+1,0))</f>
        <v/>
      </c>
      <c r="AN167" s="284" t="str">
        <f>IF($BE167="","",IF(ISNUMBER(MATCH($BE167,AV$5:AV$29999,0)),MAX(AN$4:AN166)+1,0))</f>
        <v/>
      </c>
      <c r="AO167" s="291"/>
      <c r="AP167" s="299"/>
      <c r="AQ167" s="299"/>
      <c r="AR167" s="299"/>
      <c r="AS167" s="299"/>
      <c r="AT167" s="301"/>
      <c r="AU167" s="301"/>
      <c r="AV167" s="301" t="s">
        <v>821</v>
      </c>
      <c r="AW167" s="302"/>
      <c r="AX167" s="302" t="s">
        <v>821</v>
      </c>
      <c r="AY167" s="324"/>
      <c r="AZ167" s="324"/>
      <c r="BA167" s="302"/>
      <c r="BB167" s="302"/>
      <c r="BC167" s="300"/>
      <c r="BD167" s="300"/>
      <c r="BE167" s="302"/>
      <c r="BF167" s="300"/>
      <c r="BG167" s="303"/>
      <c r="BH167" s="303"/>
      <c r="BI167" s="303"/>
      <c r="BJ167" s="303"/>
      <c r="BK167" s="303"/>
      <c r="BL167" s="303"/>
      <c r="BM167" s="303"/>
      <c r="BN167" s="82"/>
      <c r="BO167" s="82"/>
      <c r="BP167" s="82"/>
      <c r="BQ167" s="82"/>
      <c r="BR167" s="82"/>
      <c r="BS167" s="82"/>
      <c r="BT167" s="82"/>
      <c r="BU167" s="82"/>
      <c r="BV167" s="82"/>
      <c r="BW167" s="82"/>
      <c r="BX167" s="82"/>
      <c r="BY167" s="82"/>
      <c r="BZ167" s="82"/>
    </row>
    <row r="168" spans="1:78" ht="12" customHeight="1" x14ac:dyDescent="0.25">
      <c r="A168" s="58"/>
      <c r="B168" s="230"/>
      <c r="C168" s="230"/>
      <c r="D168" s="276" t="str">
        <f>IF(IF(ISNUMBER(B168),"",MAX(D$4:D167)+1)&lt;=D$3,IF(ISNUMBER(B168),"",MAX(D$4:D167)+1),"")</f>
        <v/>
      </c>
      <c r="E168" s="230"/>
      <c r="F168" s="230"/>
      <c r="G168" s="233"/>
      <c r="H168" s="276"/>
      <c r="I168" s="276" t="str">
        <f>IF(O168="","",IF(ISNUMBER(MATCH(O168,$G$5:$G$1000,0)),"",IF(D168=1,B$4,0)+MAX(I$4:I167)+1))</f>
        <v/>
      </c>
      <c r="J168" s="233"/>
      <c r="K168" s="233"/>
      <c r="L168" s="58"/>
      <c r="M168" s="282">
        <f t="shared" si="113"/>
        <v>164</v>
      </c>
      <c r="N168" s="317"/>
      <c r="O168" s="317"/>
      <c r="P168" s="300"/>
      <c r="Q168" s="291" t="s">
        <v>821</v>
      </c>
      <c r="R168" s="284" t="str">
        <f t="shared" si="129"/>
        <v/>
      </c>
      <c r="S168" s="284" t="str">
        <f t="shared" si="130"/>
        <v/>
      </c>
      <c r="T168" s="284" t="str">
        <f t="shared" si="131"/>
        <v/>
      </c>
      <c r="U168" s="284" t="str">
        <f t="shared" si="132"/>
        <v/>
      </c>
      <c r="V168" s="284" t="str">
        <f t="shared" si="133"/>
        <v/>
      </c>
      <c r="W168" s="284" t="str">
        <f t="shared" si="134"/>
        <v/>
      </c>
      <c r="X168" s="284" t="str">
        <f t="shared" si="135"/>
        <v/>
      </c>
      <c r="Y168" s="284"/>
      <c r="Z168" s="285" t="str">
        <f t="shared" si="136"/>
        <v/>
      </c>
      <c r="AA168" s="285" t="str">
        <f t="shared" si="137"/>
        <v/>
      </c>
      <c r="AB168" s="285" t="str">
        <f t="shared" si="138"/>
        <v/>
      </c>
      <c r="AC168" s="285" t="str">
        <f t="shared" si="139"/>
        <v/>
      </c>
      <c r="AD168" s="285" t="str">
        <f t="shared" si="140"/>
        <v/>
      </c>
      <c r="AE168" s="285" t="str">
        <f t="shared" si="141"/>
        <v/>
      </c>
      <c r="AF168" s="285" t="str">
        <f t="shared" si="142"/>
        <v/>
      </c>
      <c r="AG168" s="285"/>
      <c r="AH168" s="284" t="str">
        <f>IF($BE168="","",IF(ISNUMBER(MATCH($BE168,AP$5:AP$29999,0)),MAX(AH$4:AH167)+1,0))</f>
        <v/>
      </c>
      <c r="AI168" s="284" t="str">
        <f>IF($BE168="","",IF(ISNUMBER(MATCH($BE168,AQ$5:AQ$29999,0)),MAX(AI$4:AI167)+1,0))</f>
        <v/>
      </c>
      <c r="AJ168" s="284" t="str">
        <f>IF($BE168="","",IF(ISNUMBER(MATCH($BE168,AR$5:AR$29999,0)),MAX(AJ$4:AJ167)+1,0))</f>
        <v/>
      </c>
      <c r="AK168" s="284" t="str">
        <f>IF($BE168="","",IF(ISNUMBER(MATCH($BE168,AS$5:AS$29999,0)),MAX(AK$4:AK167)+1,0))</f>
        <v/>
      </c>
      <c r="AL168" s="284" t="str">
        <f>IF($BE168="","",IF(ISNUMBER(MATCH($BE168,AT$5:AT$29999,0)),MAX(AL$4:AL167)+1,0))</f>
        <v/>
      </c>
      <c r="AM168" s="284" t="str">
        <f>IF($BE168="","",IF(ISNUMBER(MATCH($BE168,AU$5:AU$29999,0)),MAX(AM$4:AM167)+1,0))</f>
        <v/>
      </c>
      <c r="AN168" s="284" t="str">
        <f>IF($BE168="","",IF(ISNUMBER(MATCH($BE168,AV$5:AV$29999,0)),MAX(AN$4:AN167)+1,0))</f>
        <v/>
      </c>
      <c r="AO168" s="291"/>
      <c r="AP168" s="299"/>
      <c r="AQ168" s="299"/>
      <c r="AR168" s="299"/>
      <c r="AS168" s="299"/>
      <c r="AT168" s="301"/>
      <c r="AU168" s="301"/>
      <c r="AV168" s="301" t="s">
        <v>821</v>
      </c>
      <c r="AW168" s="302"/>
      <c r="AX168" s="302" t="s">
        <v>821</v>
      </c>
      <c r="AY168" s="324"/>
      <c r="AZ168" s="324"/>
      <c r="BA168" s="302"/>
      <c r="BB168" s="302"/>
      <c r="BC168" s="300"/>
      <c r="BD168" s="300"/>
      <c r="BE168" s="302"/>
      <c r="BF168" s="300"/>
      <c r="BG168" s="303"/>
      <c r="BH168" s="303"/>
      <c r="BI168" s="303"/>
      <c r="BJ168" s="303"/>
      <c r="BK168" s="303"/>
      <c r="BL168" s="303"/>
      <c r="BM168" s="303"/>
      <c r="BN168" s="82"/>
      <c r="BO168" s="82"/>
      <c r="BP168" s="82"/>
      <c r="BQ168" s="82"/>
      <c r="BR168" s="82"/>
      <c r="BS168" s="82"/>
      <c r="BT168" s="82"/>
      <c r="BU168" s="82"/>
      <c r="BV168" s="82"/>
      <c r="BW168" s="82"/>
      <c r="BX168" s="82"/>
      <c r="BY168" s="82"/>
      <c r="BZ168" s="82"/>
    </row>
    <row r="169" spans="1:78" ht="12" customHeight="1" x14ac:dyDescent="0.25">
      <c r="A169" s="58"/>
      <c r="B169" s="230"/>
      <c r="C169" s="230"/>
      <c r="D169" s="276" t="str">
        <f>IF(IF(ISNUMBER(B169),"",MAX(D$4:D168)+1)&lt;=D$3,IF(ISNUMBER(B169),"",MAX(D$4:D168)+1),"")</f>
        <v/>
      </c>
      <c r="E169" s="230"/>
      <c r="F169" s="230"/>
      <c r="G169" s="233"/>
      <c r="H169" s="276"/>
      <c r="I169" s="276" t="str">
        <f>IF(O169="","",IF(ISNUMBER(MATCH(O169,$G$5:$G$1000,0)),"",IF(D169=1,B$4,0)+MAX(I$4:I168)+1))</f>
        <v/>
      </c>
      <c r="J169" s="233"/>
      <c r="K169" s="233"/>
      <c r="L169" s="58"/>
      <c r="M169" s="282">
        <f t="shared" si="113"/>
        <v>165</v>
      </c>
      <c r="N169" s="317"/>
      <c r="O169" s="317"/>
      <c r="P169" s="300"/>
      <c r="Q169" s="291" t="s">
        <v>821</v>
      </c>
      <c r="R169" s="284" t="str">
        <f t="shared" si="129"/>
        <v/>
      </c>
      <c r="S169" s="284" t="str">
        <f t="shared" si="130"/>
        <v/>
      </c>
      <c r="T169" s="284" t="str">
        <f t="shared" si="131"/>
        <v/>
      </c>
      <c r="U169" s="284" t="str">
        <f t="shared" si="132"/>
        <v/>
      </c>
      <c r="V169" s="284" t="str">
        <f t="shared" si="133"/>
        <v/>
      </c>
      <c r="W169" s="284" t="str">
        <f t="shared" si="134"/>
        <v/>
      </c>
      <c r="X169" s="284" t="str">
        <f t="shared" si="135"/>
        <v/>
      </c>
      <c r="Y169" s="284"/>
      <c r="Z169" s="285" t="str">
        <f t="shared" si="136"/>
        <v/>
      </c>
      <c r="AA169" s="285" t="str">
        <f t="shared" si="137"/>
        <v/>
      </c>
      <c r="AB169" s="285" t="str">
        <f t="shared" si="138"/>
        <v/>
      </c>
      <c r="AC169" s="285" t="str">
        <f t="shared" si="139"/>
        <v/>
      </c>
      <c r="AD169" s="285" t="str">
        <f t="shared" si="140"/>
        <v/>
      </c>
      <c r="AE169" s="285" t="str">
        <f t="shared" si="141"/>
        <v/>
      </c>
      <c r="AF169" s="285" t="str">
        <f t="shared" si="142"/>
        <v/>
      </c>
      <c r="AG169" s="285"/>
      <c r="AH169" s="284" t="str">
        <f>IF($BE169="","",IF(ISNUMBER(MATCH($BE169,AP$5:AP$29999,0)),MAX(AH$4:AH168)+1,0))</f>
        <v/>
      </c>
      <c r="AI169" s="284" t="str">
        <f>IF($BE169="","",IF(ISNUMBER(MATCH($BE169,AQ$5:AQ$29999,0)),MAX(AI$4:AI168)+1,0))</f>
        <v/>
      </c>
      <c r="AJ169" s="284" t="str">
        <f>IF($BE169="","",IF(ISNUMBER(MATCH($BE169,AR$5:AR$29999,0)),MAX(AJ$4:AJ168)+1,0))</f>
        <v/>
      </c>
      <c r="AK169" s="284" t="str">
        <f>IF($BE169="","",IF(ISNUMBER(MATCH($BE169,AS$5:AS$29999,0)),MAX(AK$4:AK168)+1,0))</f>
        <v/>
      </c>
      <c r="AL169" s="284" t="str">
        <f>IF($BE169="","",IF(ISNUMBER(MATCH($BE169,AT$5:AT$29999,0)),MAX(AL$4:AL168)+1,0))</f>
        <v/>
      </c>
      <c r="AM169" s="284" t="str">
        <f>IF($BE169="","",IF(ISNUMBER(MATCH($BE169,AU$5:AU$29999,0)),MAX(AM$4:AM168)+1,0))</f>
        <v/>
      </c>
      <c r="AN169" s="284" t="str">
        <f>IF($BE169="","",IF(ISNUMBER(MATCH($BE169,AV$5:AV$29999,0)),MAX(AN$4:AN168)+1,0))</f>
        <v/>
      </c>
      <c r="AO169" s="291"/>
      <c r="AP169" s="299"/>
      <c r="AQ169" s="299"/>
      <c r="AR169" s="299"/>
      <c r="AS169" s="299"/>
      <c r="AT169" s="301"/>
      <c r="AU169" s="301"/>
      <c r="AV169" s="301" t="s">
        <v>821</v>
      </c>
      <c r="AW169" s="302"/>
      <c r="AX169" s="302" t="s">
        <v>821</v>
      </c>
      <c r="AY169" s="324"/>
      <c r="AZ169" s="324"/>
      <c r="BA169" s="302"/>
      <c r="BB169" s="302"/>
      <c r="BC169" s="300"/>
      <c r="BD169" s="300"/>
      <c r="BE169" s="302"/>
      <c r="BF169" s="300"/>
      <c r="BG169" s="303"/>
      <c r="BH169" s="303"/>
      <c r="BI169" s="303"/>
      <c r="BJ169" s="303"/>
      <c r="BK169" s="303"/>
      <c r="BL169" s="303"/>
      <c r="BM169" s="303"/>
      <c r="BN169" s="82"/>
      <c r="BO169" s="82"/>
      <c r="BP169" s="82"/>
      <c r="BQ169" s="82"/>
      <c r="BR169" s="82"/>
      <c r="BS169" s="82"/>
      <c r="BT169" s="82"/>
      <c r="BU169" s="82"/>
      <c r="BV169" s="82"/>
      <c r="BW169" s="82"/>
      <c r="BX169" s="82"/>
      <c r="BY169" s="82"/>
      <c r="BZ169" s="82"/>
    </row>
    <row r="170" spans="1:78" ht="12" customHeight="1" x14ac:dyDescent="0.25">
      <c r="A170" s="58"/>
      <c r="B170" s="230"/>
      <c r="C170" s="230"/>
      <c r="D170" s="276" t="str">
        <f>IF(IF(ISNUMBER(B170),"",MAX(D$4:D169)+1)&lt;=D$3,IF(ISNUMBER(B170),"",MAX(D$4:D169)+1),"")</f>
        <v/>
      </c>
      <c r="E170" s="230"/>
      <c r="F170" s="230"/>
      <c r="G170" s="233"/>
      <c r="H170" s="276"/>
      <c r="I170" s="276" t="str">
        <f>IF(O170="","",IF(ISNUMBER(MATCH(O170,$G$5:$G$1000,0)),"",IF(D170=1,B$4,0)+MAX(I$4:I169)+1))</f>
        <v/>
      </c>
      <c r="J170" s="233"/>
      <c r="K170" s="233"/>
      <c r="L170" s="58"/>
      <c r="M170" s="282">
        <f t="shared" si="113"/>
        <v>166</v>
      </c>
      <c r="N170" s="317"/>
      <c r="O170" s="317"/>
      <c r="P170" s="300"/>
      <c r="Q170" s="291" t="s">
        <v>821</v>
      </c>
      <c r="R170" s="284" t="str">
        <f t="shared" si="129"/>
        <v/>
      </c>
      <c r="S170" s="284" t="str">
        <f t="shared" si="130"/>
        <v/>
      </c>
      <c r="T170" s="284" t="str">
        <f t="shared" si="131"/>
        <v/>
      </c>
      <c r="U170" s="284" t="str">
        <f t="shared" si="132"/>
        <v/>
      </c>
      <c r="V170" s="284" t="str">
        <f t="shared" si="133"/>
        <v/>
      </c>
      <c r="W170" s="284" t="str">
        <f t="shared" si="134"/>
        <v/>
      </c>
      <c r="X170" s="284" t="str">
        <f t="shared" si="135"/>
        <v/>
      </c>
      <c r="Y170" s="284"/>
      <c r="Z170" s="285" t="str">
        <f t="shared" si="136"/>
        <v/>
      </c>
      <c r="AA170" s="285" t="str">
        <f t="shared" si="137"/>
        <v/>
      </c>
      <c r="AB170" s="285" t="str">
        <f t="shared" si="138"/>
        <v/>
      </c>
      <c r="AC170" s="285" t="str">
        <f t="shared" si="139"/>
        <v/>
      </c>
      <c r="AD170" s="285" t="str">
        <f t="shared" si="140"/>
        <v/>
      </c>
      <c r="AE170" s="285" t="str">
        <f t="shared" si="141"/>
        <v/>
      </c>
      <c r="AF170" s="285" t="str">
        <f t="shared" si="142"/>
        <v/>
      </c>
      <c r="AG170" s="285"/>
      <c r="AH170" s="284" t="str">
        <f>IF($BE170="","",IF(ISNUMBER(MATCH($BE170,AP$5:AP$29999,0)),MAX(AH$4:AH169)+1,0))</f>
        <v/>
      </c>
      <c r="AI170" s="284" t="str">
        <f>IF($BE170="","",IF(ISNUMBER(MATCH($BE170,AQ$5:AQ$29999,0)),MAX(AI$4:AI169)+1,0))</f>
        <v/>
      </c>
      <c r="AJ170" s="284" t="str">
        <f>IF($BE170="","",IF(ISNUMBER(MATCH($BE170,AR$5:AR$29999,0)),MAX(AJ$4:AJ169)+1,0))</f>
        <v/>
      </c>
      <c r="AK170" s="284" t="str">
        <f>IF($BE170="","",IF(ISNUMBER(MATCH($BE170,AS$5:AS$29999,0)),MAX(AK$4:AK169)+1,0))</f>
        <v/>
      </c>
      <c r="AL170" s="284" t="str">
        <f>IF($BE170="","",IF(ISNUMBER(MATCH($BE170,AT$5:AT$29999,0)),MAX(AL$4:AL169)+1,0))</f>
        <v/>
      </c>
      <c r="AM170" s="284" t="str">
        <f>IF($BE170="","",IF(ISNUMBER(MATCH($BE170,AU$5:AU$29999,0)),MAX(AM$4:AM169)+1,0))</f>
        <v/>
      </c>
      <c r="AN170" s="284" t="str">
        <f>IF($BE170="","",IF(ISNUMBER(MATCH($BE170,AV$5:AV$29999,0)),MAX(AN$4:AN169)+1,0))</f>
        <v/>
      </c>
      <c r="AO170" s="291"/>
      <c r="AP170" s="299"/>
      <c r="AQ170" s="299"/>
      <c r="AR170" s="299"/>
      <c r="AS170" s="299"/>
      <c r="AT170" s="301"/>
      <c r="AU170" s="301"/>
      <c r="AV170" s="301" t="s">
        <v>821</v>
      </c>
      <c r="AW170" s="302"/>
      <c r="AX170" s="302" t="s">
        <v>821</v>
      </c>
      <c r="AY170" s="324"/>
      <c r="AZ170" s="324"/>
      <c r="BA170" s="302"/>
      <c r="BB170" s="302"/>
      <c r="BC170" s="300"/>
      <c r="BD170" s="300"/>
      <c r="BE170" s="302"/>
      <c r="BF170" s="300"/>
      <c r="BG170" s="303"/>
      <c r="BH170" s="303"/>
      <c r="BI170" s="303"/>
      <c r="BJ170" s="303"/>
      <c r="BK170" s="303"/>
      <c r="BL170" s="303"/>
      <c r="BM170" s="303"/>
      <c r="BN170" s="82"/>
      <c r="BO170" s="82"/>
      <c r="BP170" s="82"/>
      <c r="BQ170" s="82"/>
      <c r="BR170" s="82"/>
      <c r="BS170" s="82"/>
      <c r="BT170" s="82"/>
      <c r="BU170" s="82"/>
      <c r="BV170" s="82"/>
      <c r="BW170" s="82"/>
      <c r="BX170" s="82"/>
      <c r="BY170" s="82"/>
      <c r="BZ170" s="82"/>
    </row>
    <row r="171" spans="1:78" ht="12" customHeight="1" x14ac:dyDescent="0.25">
      <c r="A171" s="58"/>
      <c r="B171" s="230"/>
      <c r="C171" s="230"/>
      <c r="D171" s="276" t="str">
        <f>IF(IF(ISNUMBER(B171),"",MAX(D$4:D170)+1)&lt;=D$3,IF(ISNUMBER(B171),"",MAX(D$4:D170)+1),"")</f>
        <v/>
      </c>
      <c r="E171" s="230"/>
      <c r="F171" s="230"/>
      <c r="G171" s="233"/>
      <c r="H171" s="276"/>
      <c r="I171" s="276" t="str">
        <f>IF(O171="","",IF(ISNUMBER(MATCH(O171,$G$5:$G$1000,0)),"",IF(D171=1,B$4,0)+MAX(I$4:I170)+1))</f>
        <v/>
      </c>
      <c r="J171" s="233"/>
      <c r="K171" s="233"/>
      <c r="L171" s="58"/>
      <c r="M171" s="282">
        <f t="shared" si="113"/>
        <v>167</v>
      </c>
      <c r="N171" s="317"/>
      <c r="O171" s="317"/>
      <c r="P171" s="300"/>
      <c r="Q171" s="291" t="s">
        <v>821</v>
      </c>
      <c r="R171" s="284" t="str">
        <f t="shared" si="129"/>
        <v/>
      </c>
      <c r="S171" s="284" t="str">
        <f t="shared" si="130"/>
        <v/>
      </c>
      <c r="T171" s="284" t="str">
        <f t="shared" si="131"/>
        <v/>
      </c>
      <c r="U171" s="284" t="str">
        <f t="shared" si="132"/>
        <v/>
      </c>
      <c r="V171" s="284" t="str">
        <f t="shared" si="133"/>
        <v/>
      </c>
      <c r="W171" s="284" t="str">
        <f t="shared" si="134"/>
        <v/>
      </c>
      <c r="X171" s="284" t="str">
        <f t="shared" si="135"/>
        <v/>
      </c>
      <c r="Y171" s="284"/>
      <c r="Z171" s="285" t="str">
        <f t="shared" si="136"/>
        <v/>
      </c>
      <c r="AA171" s="285" t="str">
        <f t="shared" si="137"/>
        <v/>
      </c>
      <c r="AB171" s="285" t="str">
        <f t="shared" si="138"/>
        <v/>
      </c>
      <c r="AC171" s="285" t="str">
        <f t="shared" si="139"/>
        <v/>
      </c>
      <c r="AD171" s="285" t="str">
        <f t="shared" si="140"/>
        <v/>
      </c>
      <c r="AE171" s="285" t="str">
        <f t="shared" si="141"/>
        <v/>
      </c>
      <c r="AF171" s="285" t="str">
        <f t="shared" si="142"/>
        <v/>
      </c>
      <c r="AG171" s="285"/>
      <c r="AH171" s="284" t="str">
        <f>IF($BE171="","",IF(ISNUMBER(MATCH($BE171,AP$5:AP$29999,0)),MAX(AH$4:AH170)+1,0))</f>
        <v/>
      </c>
      <c r="AI171" s="284" t="str">
        <f>IF($BE171="","",IF(ISNUMBER(MATCH($BE171,AQ$5:AQ$29999,0)),MAX(AI$4:AI170)+1,0))</f>
        <v/>
      </c>
      <c r="AJ171" s="284" t="str">
        <f>IF($BE171="","",IF(ISNUMBER(MATCH($BE171,AR$5:AR$29999,0)),MAX(AJ$4:AJ170)+1,0))</f>
        <v/>
      </c>
      <c r="AK171" s="284" t="str">
        <f>IF($BE171="","",IF(ISNUMBER(MATCH($BE171,AS$5:AS$29999,0)),MAX(AK$4:AK170)+1,0))</f>
        <v/>
      </c>
      <c r="AL171" s="284" t="str">
        <f>IF($BE171="","",IF(ISNUMBER(MATCH($BE171,AT$5:AT$29999,0)),MAX(AL$4:AL170)+1,0))</f>
        <v/>
      </c>
      <c r="AM171" s="284" t="str">
        <f>IF($BE171="","",IF(ISNUMBER(MATCH($BE171,AU$5:AU$29999,0)),MAX(AM$4:AM170)+1,0))</f>
        <v/>
      </c>
      <c r="AN171" s="284" t="str">
        <f>IF($BE171="","",IF(ISNUMBER(MATCH($BE171,AV$5:AV$29999,0)),MAX(AN$4:AN170)+1,0))</f>
        <v/>
      </c>
      <c r="AO171" s="291"/>
      <c r="AP171" s="299"/>
      <c r="AQ171" s="299"/>
      <c r="AR171" s="299"/>
      <c r="AS171" s="299"/>
      <c r="AT171" s="301"/>
      <c r="AU171" s="301"/>
      <c r="AV171" s="301" t="s">
        <v>821</v>
      </c>
      <c r="AW171" s="302"/>
      <c r="AX171" s="302" t="s">
        <v>821</v>
      </c>
      <c r="AY171" s="324"/>
      <c r="AZ171" s="324"/>
      <c r="BA171" s="302"/>
      <c r="BB171" s="302"/>
      <c r="BC171" s="300"/>
      <c r="BD171" s="300"/>
      <c r="BE171" s="302"/>
      <c r="BF171" s="300"/>
      <c r="BG171" s="303"/>
      <c r="BH171" s="303"/>
      <c r="BI171" s="303"/>
      <c r="BJ171" s="303"/>
      <c r="BK171" s="303"/>
      <c r="BL171" s="303"/>
      <c r="BM171" s="303"/>
      <c r="BN171" s="82"/>
      <c r="BO171" s="82"/>
      <c r="BP171" s="82"/>
      <c r="BQ171" s="82"/>
      <c r="BR171" s="82"/>
      <c r="BS171" s="82"/>
      <c r="BT171" s="82"/>
      <c r="BU171" s="82"/>
      <c r="BV171" s="82"/>
      <c r="BW171" s="82"/>
      <c r="BX171" s="82"/>
      <c r="BY171" s="82"/>
      <c r="BZ171" s="82"/>
    </row>
    <row r="172" spans="1:78" ht="12" customHeight="1" x14ac:dyDescent="0.25">
      <c r="A172" s="58"/>
      <c r="B172" s="230"/>
      <c r="C172" s="230"/>
      <c r="D172" s="276" t="str">
        <f>IF(IF(ISNUMBER(B172),"",MAX(D$4:D171)+1)&lt;=D$3,IF(ISNUMBER(B172),"",MAX(D$4:D171)+1),"")</f>
        <v/>
      </c>
      <c r="E172" s="230"/>
      <c r="F172" s="230"/>
      <c r="G172" s="233"/>
      <c r="H172" s="276"/>
      <c r="I172" s="276" t="str">
        <f>IF(O172="","",IF(ISNUMBER(MATCH(O172,$G$5:$G$1000,0)),"",IF(D172=1,B$4,0)+MAX(I$4:I171)+1))</f>
        <v/>
      </c>
      <c r="J172" s="233"/>
      <c r="K172" s="233"/>
      <c r="L172" s="58"/>
      <c r="M172" s="282">
        <f t="shared" si="113"/>
        <v>168</v>
      </c>
      <c r="N172" s="317"/>
      <c r="O172" s="317"/>
      <c r="P172" s="300"/>
      <c r="Q172" s="291" t="s">
        <v>821</v>
      </c>
      <c r="R172" s="284" t="str">
        <f t="shared" si="129"/>
        <v/>
      </c>
      <c r="S172" s="284" t="str">
        <f t="shared" si="130"/>
        <v/>
      </c>
      <c r="T172" s="284" t="str">
        <f t="shared" si="131"/>
        <v/>
      </c>
      <c r="U172" s="284" t="str">
        <f t="shared" si="132"/>
        <v/>
      </c>
      <c r="V172" s="284" t="str">
        <f t="shared" si="133"/>
        <v/>
      </c>
      <c r="W172" s="284" t="str">
        <f t="shared" si="134"/>
        <v/>
      </c>
      <c r="X172" s="284" t="str">
        <f t="shared" si="135"/>
        <v/>
      </c>
      <c r="Y172" s="284"/>
      <c r="Z172" s="285" t="str">
        <f t="shared" si="136"/>
        <v/>
      </c>
      <c r="AA172" s="285" t="str">
        <f t="shared" si="137"/>
        <v/>
      </c>
      <c r="AB172" s="285" t="str">
        <f t="shared" si="138"/>
        <v/>
      </c>
      <c r="AC172" s="285" t="str">
        <f t="shared" si="139"/>
        <v/>
      </c>
      <c r="AD172" s="285" t="str">
        <f t="shared" si="140"/>
        <v/>
      </c>
      <c r="AE172" s="285" t="str">
        <f t="shared" si="141"/>
        <v/>
      </c>
      <c r="AF172" s="285" t="str">
        <f t="shared" si="142"/>
        <v/>
      </c>
      <c r="AG172" s="285"/>
      <c r="AH172" s="284" t="str">
        <f>IF($BE172="","",IF(ISNUMBER(MATCH($BE172,AP$5:AP$29999,0)),MAX(AH$4:AH171)+1,0))</f>
        <v/>
      </c>
      <c r="AI172" s="284" t="str">
        <f>IF($BE172="","",IF(ISNUMBER(MATCH($BE172,AQ$5:AQ$29999,0)),MAX(AI$4:AI171)+1,0))</f>
        <v/>
      </c>
      <c r="AJ172" s="284" t="str">
        <f>IF($BE172="","",IF(ISNUMBER(MATCH($BE172,AR$5:AR$29999,0)),MAX(AJ$4:AJ171)+1,0))</f>
        <v/>
      </c>
      <c r="AK172" s="284" t="str">
        <f>IF($BE172="","",IF(ISNUMBER(MATCH($BE172,AS$5:AS$29999,0)),MAX(AK$4:AK171)+1,0))</f>
        <v/>
      </c>
      <c r="AL172" s="284" t="str">
        <f>IF($BE172="","",IF(ISNUMBER(MATCH($BE172,AT$5:AT$29999,0)),MAX(AL$4:AL171)+1,0))</f>
        <v/>
      </c>
      <c r="AM172" s="284" t="str">
        <f>IF($BE172="","",IF(ISNUMBER(MATCH($BE172,AU$5:AU$29999,0)),MAX(AM$4:AM171)+1,0))</f>
        <v/>
      </c>
      <c r="AN172" s="284" t="str">
        <f>IF($BE172="","",IF(ISNUMBER(MATCH($BE172,AV$5:AV$29999,0)),MAX(AN$4:AN171)+1,0))</f>
        <v/>
      </c>
      <c r="AO172" s="291"/>
      <c r="AP172" s="299"/>
      <c r="AQ172" s="299"/>
      <c r="AR172" s="299"/>
      <c r="AS172" s="299"/>
      <c r="AT172" s="301"/>
      <c r="AU172" s="301"/>
      <c r="AV172" s="301" t="s">
        <v>821</v>
      </c>
      <c r="AW172" s="302"/>
      <c r="AX172" s="302" t="s">
        <v>821</v>
      </c>
      <c r="AY172" s="324"/>
      <c r="AZ172" s="324"/>
      <c r="BA172" s="302"/>
      <c r="BB172" s="302"/>
      <c r="BC172" s="300"/>
      <c r="BD172" s="300"/>
      <c r="BE172" s="302"/>
      <c r="BF172" s="300"/>
      <c r="BG172" s="303"/>
      <c r="BH172" s="303"/>
      <c r="BI172" s="303"/>
      <c r="BJ172" s="303"/>
      <c r="BK172" s="303"/>
      <c r="BL172" s="303"/>
      <c r="BM172" s="303"/>
      <c r="BN172" s="82"/>
      <c r="BO172" s="82"/>
      <c r="BP172" s="82"/>
      <c r="BQ172" s="82"/>
      <c r="BR172" s="82"/>
      <c r="BS172" s="82"/>
      <c r="BT172" s="82"/>
      <c r="BU172" s="82"/>
      <c r="BV172" s="82"/>
      <c r="BW172" s="82"/>
      <c r="BX172" s="82"/>
      <c r="BY172" s="82"/>
      <c r="BZ172" s="82"/>
    </row>
    <row r="173" spans="1:78" ht="12" customHeight="1" x14ac:dyDescent="0.25">
      <c r="A173" s="58"/>
      <c r="B173" s="230"/>
      <c r="C173" s="230"/>
      <c r="D173" s="276" t="str">
        <f>IF(IF(ISNUMBER(B173),"",MAX(D$4:D172)+1)&lt;=D$3,IF(ISNUMBER(B173),"",MAX(D$4:D172)+1),"")</f>
        <v/>
      </c>
      <c r="E173" s="230"/>
      <c r="F173" s="230"/>
      <c r="G173" s="233"/>
      <c r="H173" s="276"/>
      <c r="I173" s="276" t="str">
        <f>IF(O173="","",IF(ISNUMBER(MATCH(O173,$G$5:$G$1000,0)),"",IF(D173=1,B$4,0)+MAX(I$4:I172)+1))</f>
        <v/>
      </c>
      <c r="J173" s="233"/>
      <c r="K173" s="233"/>
      <c r="L173" s="58"/>
      <c r="M173" s="282">
        <f t="shared" si="113"/>
        <v>169</v>
      </c>
      <c r="N173" s="317"/>
      <c r="O173" s="317"/>
      <c r="P173" s="300"/>
      <c r="Q173" s="291" t="s">
        <v>821</v>
      </c>
      <c r="R173" s="284" t="str">
        <f t="shared" si="129"/>
        <v/>
      </c>
      <c r="S173" s="284" t="str">
        <f t="shared" si="130"/>
        <v/>
      </c>
      <c r="T173" s="284" t="str">
        <f t="shared" si="131"/>
        <v/>
      </c>
      <c r="U173" s="284" t="str">
        <f t="shared" si="132"/>
        <v/>
      </c>
      <c r="V173" s="284" t="str">
        <f t="shared" si="133"/>
        <v/>
      </c>
      <c r="W173" s="284" t="str">
        <f t="shared" si="134"/>
        <v/>
      </c>
      <c r="X173" s="284" t="str">
        <f t="shared" si="135"/>
        <v/>
      </c>
      <c r="Y173" s="284"/>
      <c r="Z173" s="285" t="str">
        <f t="shared" si="136"/>
        <v/>
      </c>
      <c r="AA173" s="285" t="str">
        <f t="shared" si="137"/>
        <v/>
      </c>
      <c r="AB173" s="285" t="str">
        <f t="shared" si="138"/>
        <v/>
      </c>
      <c r="AC173" s="285" t="str">
        <f t="shared" si="139"/>
        <v/>
      </c>
      <c r="AD173" s="285" t="str">
        <f t="shared" si="140"/>
        <v/>
      </c>
      <c r="AE173" s="285" t="str">
        <f t="shared" si="141"/>
        <v/>
      </c>
      <c r="AF173" s="285" t="str">
        <f t="shared" si="142"/>
        <v/>
      </c>
      <c r="AG173" s="285"/>
      <c r="AH173" s="284" t="str">
        <f>IF($BE173="","",IF(ISNUMBER(MATCH($BE173,AP$5:AP$29999,0)),MAX(AH$4:AH172)+1,0))</f>
        <v/>
      </c>
      <c r="AI173" s="284" t="str">
        <f>IF($BE173="","",IF(ISNUMBER(MATCH($BE173,AQ$5:AQ$29999,0)),MAX(AI$4:AI172)+1,0))</f>
        <v/>
      </c>
      <c r="AJ173" s="284" t="str">
        <f>IF($BE173="","",IF(ISNUMBER(MATCH($BE173,AR$5:AR$29999,0)),MAX(AJ$4:AJ172)+1,0))</f>
        <v/>
      </c>
      <c r="AK173" s="284" t="str">
        <f>IF($BE173="","",IF(ISNUMBER(MATCH($BE173,AS$5:AS$29999,0)),MAX(AK$4:AK172)+1,0))</f>
        <v/>
      </c>
      <c r="AL173" s="284" t="str">
        <f>IF($BE173="","",IF(ISNUMBER(MATCH($BE173,AT$5:AT$29999,0)),MAX(AL$4:AL172)+1,0))</f>
        <v/>
      </c>
      <c r="AM173" s="284" t="str">
        <f>IF($BE173="","",IF(ISNUMBER(MATCH($BE173,AU$5:AU$29999,0)),MAX(AM$4:AM172)+1,0))</f>
        <v/>
      </c>
      <c r="AN173" s="284" t="str">
        <f>IF($BE173="","",IF(ISNUMBER(MATCH($BE173,AV$5:AV$29999,0)),MAX(AN$4:AN172)+1,0))</f>
        <v/>
      </c>
      <c r="AO173" s="291"/>
      <c r="AP173" s="299"/>
      <c r="AQ173" s="299"/>
      <c r="AR173" s="299"/>
      <c r="AS173" s="299"/>
      <c r="AT173" s="301"/>
      <c r="AU173" s="301"/>
      <c r="AV173" s="301" t="s">
        <v>821</v>
      </c>
      <c r="AW173" s="302"/>
      <c r="AX173" s="302" t="s">
        <v>821</v>
      </c>
      <c r="AY173" s="324"/>
      <c r="AZ173" s="324"/>
      <c r="BA173" s="302"/>
      <c r="BB173" s="302"/>
      <c r="BC173" s="300"/>
      <c r="BD173" s="300"/>
      <c r="BE173" s="302"/>
      <c r="BF173" s="300"/>
      <c r="BG173" s="303"/>
      <c r="BH173" s="303"/>
      <c r="BI173" s="303"/>
      <c r="BJ173" s="303"/>
      <c r="BK173" s="303"/>
      <c r="BL173" s="303"/>
      <c r="BM173" s="303"/>
      <c r="BN173" s="82"/>
      <c r="BO173" s="82"/>
      <c r="BP173" s="82"/>
      <c r="BQ173" s="82"/>
      <c r="BR173" s="82"/>
      <c r="BS173" s="82"/>
      <c r="BT173" s="82"/>
      <c r="BU173" s="82"/>
      <c r="BV173" s="82"/>
      <c r="BW173" s="82"/>
      <c r="BX173" s="82"/>
      <c r="BY173" s="82"/>
      <c r="BZ173" s="82"/>
    </row>
    <row r="174" spans="1:78" ht="12" customHeight="1" x14ac:dyDescent="0.25">
      <c r="A174" s="58"/>
      <c r="B174" s="230"/>
      <c r="C174" s="230"/>
      <c r="D174" s="276" t="str">
        <f>IF(IF(ISNUMBER(B174),"",MAX(D$4:D173)+1)&lt;=D$3,IF(ISNUMBER(B174),"",MAX(D$4:D173)+1),"")</f>
        <v/>
      </c>
      <c r="E174" s="230"/>
      <c r="F174" s="230"/>
      <c r="G174" s="233"/>
      <c r="H174" s="276"/>
      <c r="I174" s="276" t="str">
        <f>IF(O174="","",IF(ISNUMBER(MATCH(O174,$G$5:$G$1000,0)),"",IF(D174=1,B$4,0)+MAX(I$4:I173)+1))</f>
        <v/>
      </c>
      <c r="J174" s="233"/>
      <c r="K174" s="233"/>
      <c r="L174" s="58"/>
      <c r="M174" s="282">
        <f t="shared" si="113"/>
        <v>170</v>
      </c>
      <c r="N174" s="317"/>
      <c r="O174" s="317"/>
      <c r="P174" s="300"/>
      <c r="Q174" s="291" t="s">
        <v>821</v>
      </c>
      <c r="R174" s="284" t="str">
        <f t="shared" si="129"/>
        <v/>
      </c>
      <c r="S174" s="284" t="str">
        <f t="shared" si="130"/>
        <v/>
      </c>
      <c r="T174" s="284" t="str">
        <f t="shared" si="131"/>
        <v/>
      </c>
      <c r="U174" s="284" t="str">
        <f t="shared" si="132"/>
        <v/>
      </c>
      <c r="V174" s="284" t="str">
        <f t="shared" si="133"/>
        <v/>
      </c>
      <c r="W174" s="284" t="str">
        <f t="shared" si="134"/>
        <v/>
      </c>
      <c r="X174" s="284" t="str">
        <f t="shared" si="135"/>
        <v/>
      </c>
      <c r="Y174" s="284"/>
      <c r="Z174" s="285" t="str">
        <f t="shared" si="136"/>
        <v/>
      </c>
      <c r="AA174" s="285" t="str">
        <f t="shared" si="137"/>
        <v/>
      </c>
      <c r="AB174" s="285" t="str">
        <f t="shared" si="138"/>
        <v/>
      </c>
      <c r="AC174" s="285" t="str">
        <f t="shared" si="139"/>
        <v/>
      </c>
      <c r="AD174" s="285" t="str">
        <f t="shared" si="140"/>
        <v/>
      </c>
      <c r="AE174" s="285" t="str">
        <f t="shared" si="141"/>
        <v/>
      </c>
      <c r="AF174" s="285" t="str">
        <f t="shared" si="142"/>
        <v/>
      </c>
      <c r="AG174" s="285"/>
      <c r="AH174" s="284" t="str">
        <f>IF($BE174="","",IF(ISNUMBER(MATCH($BE174,AP$5:AP$29999,0)),MAX(AH$4:AH173)+1,0))</f>
        <v/>
      </c>
      <c r="AI174" s="284" t="str">
        <f>IF($BE174="","",IF(ISNUMBER(MATCH($BE174,AQ$5:AQ$29999,0)),MAX(AI$4:AI173)+1,0))</f>
        <v/>
      </c>
      <c r="AJ174" s="284" t="str">
        <f>IF($BE174="","",IF(ISNUMBER(MATCH($BE174,AR$5:AR$29999,0)),MAX(AJ$4:AJ173)+1,0))</f>
        <v/>
      </c>
      <c r="AK174" s="284" t="str">
        <f>IF($BE174="","",IF(ISNUMBER(MATCH($BE174,AS$5:AS$29999,0)),MAX(AK$4:AK173)+1,0))</f>
        <v/>
      </c>
      <c r="AL174" s="284" t="str">
        <f>IF($BE174="","",IF(ISNUMBER(MATCH($BE174,AT$5:AT$29999,0)),MAX(AL$4:AL173)+1,0))</f>
        <v/>
      </c>
      <c r="AM174" s="284" t="str">
        <f>IF($BE174="","",IF(ISNUMBER(MATCH($BE174,AU$5:AU$29999,0)),MAX(AM$4:AM173)+1,0))</f>
        <v/>
      </c>
      <c r="AN174" s="284" t="str">
        <f>IF($BE174="","",IF(ISNUMBER(MATCH($BE174,AV$5:AV$29999,0)),MAX(AN$4:AN173)+1,0))</f>
        <v/>
      </c>
      <c r="AO174" s="291"/>
      <c r="AP174" s="299"/>
      <c r="AQ174" s="299"/>
      <c r="AR174" s="299"/>
      <c r="AS174" s="299"/>
      <c r="AT174" s="301"/>
      <c r="AU174" s="301"/>
      <c r="AV174" s="301" t="s">
        <v>821</v>
      </c>
      <c r="AW174" s="302"/>
      <c r="AX174" s="302" t="s">
        <v>821</v>
      </c>
      <c r="AY174" s="324"/>
      <c r="AZ174" s="324"/>
      <c r="BA174" s="302"/>
      <c r="BB174" s="302"/>
      <c r="BC174" s="300"/>
      <c r="BD174" s="300"/>
      <c r="BE174" s="302"/>
      <c r="BF174" s="300"/>
      <c r="BG174" s="303"/>
      <c r="BH174" s="303"/>
      <c r="BI174" s="303"/>
      <c r="BJ174" s="303"/>
      <c r="BK174" s="303"/>
      <c r="BL174" s="303"/>
      <c r="BM174" s="303"/>
      <c r="BN174" s="82"/>
      <c r="BO174" s="82"/>
      <c r="BP174" s="82"/>
      <c r="BQ174" s="82"/>
      <c r="BR174" s="82"/>
      <c r="BS174" s="82"/>
      <c r="BT174" s="82"/>
      <c r="BU174" s="82"/>
      <c r="BV174" s="82"/>
      <c r="BW174" s="82"/>
      <c r="BX174" s="82"/>
      <c r="BY174" s="82"/>
      <c r="BZ174" s="82"/>
    </row>
    <row r="175" spans="1:78" ht="12" customHeight="1" x14ac:dyDescent="0.25">
      <c r="A175" s="58"/>
      <c r="B175" s="230"/>
      <c r="C175" s="230"/>
      <c r="D175" s="276" t="str">
        <f>IF(IF(ISNUMBER(B175),"",MAX(D$4:D174)+1)&lt;=D$3,IF(ISNUMBER(B175),"",MAX(D$4:D174)+1),"")</f>
        <v/>
      </c>
      <c r="E175" s="230"/>
      <c r="F175" s="230"/>
      <c r="G175" s="233"/>
      <c r="H175" s="276"/>
      <c r="I175" s="276" t="str">
        <f>IF(O175="","",IF(ISNUMBER(MATCH(O175,$G$5:$G$1000,0)),"",IF(D175=1,B$4,0)+MAX(I$4:I174)+1))</f>
        <v/>
      </c>
      <c r="J175" s="233"/>
      <c r="K175" s="233"/>
      <c r="L175" s="58"/>
      <c r="M175" s="282">
        <f t="shared" si="113"/>
        <v>171</v>
      </c>
      <c r="N175" s="317"/>
      <c r="O175" s="317"/>
      <c r="P175" s="300"/>
      <c r="Q175" s="291" t="s">
        <v>821</v>
      </c>
      <c r="R175" s="284" t="str">
        <f t="shared" si="129"/>
        <v/>
      </c>
      <c r="S175" s="284" t="str">
        <f t="shared" si="130"/>
        <v/>
      </c>
      <c r="T175" s="284" t="str">
        <f t="shared" si="131"/>
        <v/>
      </c>
      <c r="U175" s="284" t="str">
        <f t="shared" si="132"/>
        <v/>
      </c>
      <c r="V175" s="284" t="str">
        <f t="shared" si="133"/>
        <v/>
      </c>
      <c r="W175" s="284" t="str">
        <f t="shared" si="134"/>
        <v/>
      </c>
      <c r="X175" s="284" t="str">
        <f t="shared" si="135"/>
        <v/>
      </c>
      <c r="Y175" s="284"/>
      <c r="Z175" s="285" t="str">
        <f t="shared" si="136"/>
        <v/>
      </c>
      <c r="AA175" s="285" t="str">
        <f t="shared" si="137"/>
        <v/>
      </c>
      <c r="AB175" s="285" t="str">
        <f t="shared" si="138"/>
        <v/>
      </c>
      <c r="AC175" s="285" t="str">
        <f t="shared" si="139"/>
        <v/>
      </c>
      <c r="AD175" s="285" t="str">
        <f t="shared" si="140"/>
        <v/>
      </c>
      <c r="AE175" s="285" t="str">
        <f t="shared" si="141"/>
        <v/>
      </c>
      <c r="AF175" s="285" t="str">
        <f t="shared" si="142"/>
        <v/>
      </c>
      <c r="AG175" s="285"/>
      <c r="AH175" s="284" t="str">
        <f>IF($BE175="","",IF(ISNUMBER(MATCH($BE175,AP$5:AP$29999,0)),MAX(AH$4:AH174)+1,0))</f>
        <v/>
      </c>
      <c r="AI175" s="284" t="str">
        <f>IF($BE175="","",IF(ISNUMBER(MATCH($BE175,AQ$5:AQ$29999,0)),MAX(AI$4:AI174)+1,0))</f>
        <v/>
      </c>
      <c r="AJ175" s="284" t="str">
        <f>IF($BE175="","",IF(ISNUMBER(MATCH($BE175,AR$5:AR$29999,0)),MAX(AJ$4:AJ174)+1,0))</f>
        <v/>
      </c>
      <c r="AK175" s="284" t="str">
        <f>IF($BE175="","",IF(ISNUMBER(MATCH($BE175,AS$5:AS$29999,0)),MAX(AK$4:AK174)+1,0))</f>
        <v/>
      </c>
      <c r="AL175" s="284" t="str">
        <f>IF($BE175="","",IF(ISNUMBER(MATCH($BE175,AT$5:AT$29999,0)),MAX(AL$4:AL174)+1,0))</f>
        <v/>
      </c>
      <c r="AM175" s="284" t="str">
        <f>IF($BE175="","",IF(ISNUMBER(MATCH($BE175,AU$5:AU$29999,0)),MAX(AM$4:AM174)+1,0))</f>
        <v/>
      </c>
      <c r="AN175" s="284" t="str">
        <f>IF($BE175="","",IF(ISNUMBER(MATCH($BE175,AV$5:AV$29999,0)),MAX(AN$4:AN174)+1,0))</f>
        <v/>
      </c>
      <c r="AO175" s="291"/>
      <c r="AP175" s="299"/>
      <c r="AQ175" s="299"/>
      <c r="AR175" s="299"/>
      <c r="AS175" s="299"/>
      <c r="AT175" s="301"/>
      <c r="AU175" s="301"/>
      <c r="AV175" s="301" t="s">
        <v>821</v>
      </c>
      <c r="AW175" s="302"/>
      <c r="AX175" s="302" t="s">
        <v>821</v>
      </c>
      <c r="AY175" s="324"/>
      <c r="AZ175" s="324"/>
      <c r="BA175" s="302"/>
      <c r="BB175" s="302"/>
      <c r="BC175" s="300"/>
      <c r="BD175" s="300"/>
      <c r="BE175" s="302"/>
      <c r="BF175" s="300"/>
      <c r="BG175" s="303"/>
      <c r="BH175" s="303"/>
      <c r="BI175" s="303"/>
      <c r="BJ175" s="303"/>
      <c r="BK175" s="303"/>
      <c r="BL175" s="303"/>
      <c r="BM175" s="303"/>
      <c r="BN175" s="82"/>
      <c r="BO175" s="82"/>
      <c r="BP175" s="82"/>
      <c r="BQ175" s="82"/>
      <c r="BR175" s="82"/>
      <c r="BS175" s="82"/>
      <c r="BT175" s="82"/>
      <c r="BU175" s="82"/>
      <c r="BV175" s="82"/>
      <c r="BW175" s="82"/>
      <c r="BX175" s="82"/>
      <c r="BY175" s="82"/>
      <c r="BZ175" s="82"/>
    </row>
    <row r="176" spans="1:78" ht="12" customHeight="1" x14ac:dyDescent="0.25">
      <c r="A176" s="58"/>
      <c r="B176" s="230"/>
      <c r="C176" s="230"/>
      <c r="D176" s="276" t="str">
        <f>IF(IF(ISNUMBER(B176),"",MAX(D$4:D175)+1)&lt;=D$3,IF(ISNUMBER(B176),"",MAX(D$4:D175)+1),"")</f>
        <v/>
      </c>
      <c r="E176" s="230"/>
      <c r="F176" s="230"/>
      <c r="G176" s="233"/>
      <c r="H176" s="276"/>
      <c r="I176" s="276" t="str">
        <f>IF(O176="","",IF(ISNUMBER(MATCH(O176,$G$5:$G$1000,0)),"",IF(D176=1,B$4,0)+MAX(I$4:I175)+1))</f>
        <v/>
      </c>
      <c r="J176" s="233"/>
      <c r="K176" s="233"/>
      <c r="L176" s="58"/>
      <c r="M176" s="282">
        <f t="shared" si="113"/>
        <v>172</v>
      </c>
      <c r="N176" s="317"/>
      <c r="O176" s="317"/>
      <c r="P176" s="300"/>
      <c r="Q176" s="291" t="s">
        <v>821</v>
      </c>
      <c r="R176" s="284" t="str">
        <f t="shared" si="129"/>
        <v/>
      </c>
      <c r="S176" s="284" t="str">
        <f t="shared" si="130"/>
        <v/>
      </c>
      <c r="T176" s="284" t="str">
        <f t="shared" si="131"/>
        <v/>
      </c>
      <c r="U176" s="284" t="str">
        <f t="shared" si="132"/>
        <v/>
      </c>
      <c r="V176" s="284" t="str">
        <f t="shared" si="133"/>
        <v/>
      </c>
      <c r="W176" s="284" t="str">
        <f t="shared" si="134"/>
        <v/>
      </c>
      <c r="X176" s="284" t="str">
        <f t="shared" si="135"/>
        <v/>
      </c>
      <c r="Y176" s="284"/>
      <c r="Z176" s="285" t="str">
        <f t="shared" si="136"/>
        <v/>
      </c>
      <c r="AA176" s="285" t="str">
        <f t="shared" si="137"/>
        <v/>
      </c>
      <c r="AB176" s="285" t="str">
        <f t="shared" si="138"/>
        <v/>
      </c>
      <c r="AC176" s="285" t="str">
        <f t="shared" si="139"/>
        <v/>
      </c>
      <c r="AD176" s="285" t="str">
        <f t="shared" si="140"/>
        <v/>
      </c>
      <c r="AE176" s="285" t="str">
        <f t="shared" si="141"/>
        <v/>
      </c>
      <c r="AF176" s="285" t="str">
        <f t="shared" si="142"/>
        <v/>
      </c>
      <c r="AG176" s="285"/>
      <c r="AH176" s="284" t="str">
        <f>IF($BE176="","",IF(ISNUMBER(MATCH($BE176,AP$5:AP$29999,0)),MAX(AH$4:AH175)+1,0))</f>
        <v/>
      </c>
      <c r="AI176" s="284" t="str">
        <f>IF($BE176="","",IF(ISNUMBER(MATCH($BE176,AQ$5:AQ$29999,0)),MAX(AI$4:AI175)+1,0))</f>
        <v/>
      </c>
      <c r="AJ176" s="284" t="str">
        <f>IF($BE176="","",IF(ISNUMBER(MATCH($BE176,AR$5:AR$29999,0)),MAX(AJ$4:AJ175)+1,0))</f>
        <v/>
      </c>
      <c r="AK176" s="284" t="str">
        <f>IF($BE176="","",IF(ISNUMBER(MATCH($BE176,AS$5:AS$29999,0)),MAX(AK$4:AK175)+1,0))</f>
        <v/>
      </c>
      <c r="AL176" s="284" t="str">
        <f>IF($BE176="","",IF(ISNUMBER(MATCH($BE176,AT$5:AT$29999,0)),MAX(AL$4:AL175)+1,0))</f>
        <v/>
      </c>
      <c r="AM176" s="284" t="str">
        <f>IF($BE176="","",IF(ISNUMBER(MATCH($BE176,AU$5:AU$29999,0)),MAX(AM$4:AM175)+1,0))</f>
        <v/>
      </c>
      <c r="AN176" s="284" t="str">
        <f>IF($BE176="","",IF(ISNUMBER(MATCH($BE176,AV$5:AV$29999,0)),MAX(AN$4:AN175)+1,0))</f>
        <v/>
      </c>
      <c r="AO176" s="291"/>
      <c r="AP176" s="299"/>
      <c r="AQ176" s="299"/>
      <c r="AR176" s="299"/>
      <c r="AS176" s="299"/>
      <c r="AT176" s="301"/>
      <c r="AU176" s="301"/>
      <c r="AV176" s="301" t="s">
        <v>821</v>
      </c>
      <c r="AW176" s="302"/>
      <c r="AX176" s="302" t="s">
        <v>821</v>
      </c>
      <c r="AY176" s="324"/>
      <c r="AZ176" s="324"/>
      <c r="BA176" s="302"/>
      <c r="BB176" s="302"/>
      <c r="BC176" s="300"/>
      <c r="BD176" s="300"/>
      <c r="BE176" s="302"/>
      <c r="BF176" s="300"/>
      <c r="BG176" s="303"/>
      <c r="BH176" s="303"/>
      <c r="BI176" s="303"/>
      <c r="BJ176" s="303"/>
      <c r="BK176" s="303"/>
      <c r="BL176" s="303"/>
      <c r="BM176" s="303"/>
      <c r="BN176" s="82"/>
      <c r="BO176" s="82"/>
      <c r="BP176" s="82"/>
      <c r="BQ176" s="82"/>
      <c r="BR176" s="82"/>
      <c r="BS176" s="82"/>
      <c r="BT176" s="82"/>
      <c r="BU176" s="82"/>
      <c r="BV176" s="82"/>
      <c r="BW176" s="82"/>
      <c r="BX176" s="82"/>
      <c r="BY176" s="82"/>
      <c r="BZ176" s="82"/>
    </row>
    <row r="177" spans="1:78" ht="12" customHeight="1" x14ac:dyDescent="0.25">
      <c r="A177" s="58"/>
      <c r="B177" s="230"/>
      <c r="C177" s="230"/>
      <c r="D177" s="276" t="str">
        <f>IF(IF(ISNUMBER(B177),"",MAX(D$4:D176)+1)&lt;=D$3,IF(ISNUMBER(B177),"",MAX(D$4:D176)+1),"")</f>
        <v/>
      </c>
      <c r="E177" s="230"/>
      <c r="F177" s="230"/>
      <c r="G177" s="233"/>
      <c r="H177" s="276"/>
      <c r="I177" s="276" t="str">
        <f>IF(O177="","",IF(ISNUMBER(MATCH(O177,$G$5:$G$1000,0)),"",IF(D177=1,B$4,0)+MAX(I$4:I176)+1))</f>
        <v/>
      </c>
      <c r="J177" s="233"/>
      <c r="K177" s="233"/>
      <c r="L177" s="58"/>
      <c r="M177" s="282">
        <f t="shared" si="113"/>
        <v>173</v>
      </c>
      <c r="N177" s="317"/>
      <c r="O177" s="317"/>
      <c r="P177" s="300"/>
      <c r="Q177" s="291" t="s">
        <v>821</v>
      </c>
      <c r="R177" s="284" t="str">
        <f t="shared" si="129"/>
        <v/>
      </c>
      <c r="S177" s="284" t="str">
        <f t="shared" si="130"/>
        <v/>
      </c>
      <c r="T177" s="284" t="str">
        <f t="shared" si="131"/>
        <v/>
      </c>
      <c r="U177" s="284" t="str">
        <f t="shared" si="132"/>
        <v/>
      </c>
      <c r="V177" s="284" t="str">
        <f t="shared" si="133"/>
        <v/>
      </c>
      <c r="W177" s="284" t="str">
        <f t="shared" si="134"/>
        <v/>
      </c>
      <c r="X177" s="284" t="str">
        <f t="shared" si="135"/>
        <v/>
      </c>
      <c r="Y177" s="284"/>
      <c r="Z177" s="285" t="str">
        <f t="shared" si="136"/>
        <v/>
      </c>
      <c r="AA177" s="285" t="str">
        <f t="shared" si="137"/>
        <v/>
      </c>
      <c r="AB177" s="285" t="str">
        <f t="shared" si="138"/>
        <v/>
      </c>
      <c r="AC177" s="285" t="str">
        <f t="shared" si="139"/>
        <v/>
      </c>
      <c r="AD177" s="285" t="str">
        <f t="shared" si="140"/>
        <v/>
      </c>
      <c r="AE177" s="285" t="str">
        <f t="shared" si="141"/>
        <v/>
      </c>
      <c r="AF177" s="285" t="str">
        <f t="shared" si="142"/>
        <v/>
      </c>
      <c r="AG177" s="285"/>
      <c r="AH177" s="284" t="str">
        <f>IF($BE177="","",IF(ISNUMBER(MATCH($BE177,AP$5:AP$29999,0)),MAX(AH$4:AH176)+1,0))</f>
        <v/>
      </c>
      <c r="AI177" s="284" t="str">
        <f>IF($BE177="","",IF(ISNUMBER(MATCH($BE177,AQ$5:AQ$29999,0)),MAX(AI$4:AI176)+1,0))</f>
        <v/>
      </c>
      <c r="AJ177" s="284" t="str">
        <f>IF($BE177="","",IF(ISNUMBER(MATCH($BE177,AR$5:AR$29999,0)),MAX(AJ$4:AJ176)+1,0))</f>
        <v/>
      </c>
      <c r="AK177" s="284" t="str">
        <f>IF($BE177="","",IF(ISNUMBER(MATCH($BE177,AS$5:AS$29999,0)),MAX(AK$4:AK176)+1,0))</f>
        <v/>
      </c>
      <c r="AL177" s="284" t="str">
        <f>IF($BE177="","",IF(ISNUMBER(MATCH($BE177,AT$5:AT$29999,0)),MAX(AL$4:AL176)+1,0))</f>
        <v/>
      </c>
      <c r="AM177" s="284" t="str">
        <f>IF($BE177="","",IF(ISNUMBER(MATCH($BE177,AU$5:AU$29999,0)),MAX(AM$4:AM176)+1,0))</f>
        <v/>
      </c>
      <c r="AN177" s="284" t="str">
        <f>IF($BE177="","",IF(ISNUMBER(MATCH($BE177,AV$5:AV$29999,0)),MAX(AN$4:AN176)+1,0))</f>
        <v/>
      </c>
      <c r="AO177" s="291"/>
      <c r="AP177" s="299"/>
      <c r="AQ177" s="299"/>
      <c r="AR177" s="299"/>
      <c r="AS177" s="299"/>
      <c r="AT177" s="301"/>
      <c r="AU177" s="301"/>
      <c r="AV177" s="301" t="s">
        <v>821</v>
      </c>
      <c r="AW177" s="302"/>
      <c r="AX177" s="302" t="s">
        <v>821</v>
      </c>
      <c r="AY177" s="324"/>
      <c r="AZ177" s="324"/>
      <c r="BA177" s="302"/>
      <c r="BB177" s="302"/>
      <c r="BC177" s="300"/>
      <c r="BD177" s="300"/>
      <c r="BE177" s="302"/>
      <c r="BF177" s="300"/>
      <c r="BG177" s="303"/>
      <c r="BH177" s="303"/>
      <c r="BI177" s="303"/>
      <c r="BJ177" s="303"/>
      <c r="BK177" s="303"/>
      <c r="BL177" s="303"/>
      <c r="BM177" s="303"/>
      <c r="BN177" s="82"/>
      <c r="BO177" s="82"/>
      <c r="BP177" s="82"/>
      <c r="BQ177" s="82"/>
      <c r="BR177" s="82"/>
      <c r="BS177" s="82"/>
      <c r="BT177" s="82"/>
      <c r="BU177" s="82"/>
      <c r="BV177" s="82"/>
      <c r="BW177" s="82"/>
      <c r="BX177" s="82"/>
      <c r="BY177" s="82"/>
      <c r="BZ177" s="82"/>
    </row>
    <row r="178" spans="1:78" ht="12" customHeight="1" x14ac:dyDescent="0.25">
      <c r="A178" s="58"/>
      <c r="B178" s="230"/>
      <c r="C178" s="230"/>
      <c r="D178" s="276" t="str">
        <f>IF(IF(ISNUMBER(B178),"",MAX(D$4:D177)+1)&lt;=D$3,IF(ISNUMBER(B178),"",MAX(D$4:D177)+1),"")</f>
        <v/>
      </c>
      <c r="E178" s="230"/>
      <c r="F178" s="230"/>
      <c r="G178" s="233"/>
      <c r="H178" s="276"/>
      <c r="I178" s="276" t="str">
        <f>IF(O178="","",IF(ISNUMBER(MATCH(O178,$G$5:$G$1000,0)),"",IF(D178=1,B$4,0)+MAX(I$4:I177)+1))</f>
        <v/>
      </c>
      <c r="J178" s="233"/>
      <c r="K178" s="233"/>
      <c r="L178" s="58"/>
      <c r="M178" s="282">
        <f t="shared" si="113"/>
        <v>174</v>
      </c>
      <c r="N178" s="317"/>
      <c r="O178" s="317"/>
      <c r="P178" s="300"/>
      <c r="Q178" s="291" t="s">
        <v>821</v>
      </c>
      <c r="R178" s="284" t="str">
        <f t="shared" si="129"/>
        <v/>
      </c>
      <c r="S178" s="284" t="str">
        <f t="shared" si="130"/>
        <v/>
      </c>
      <c r="T178" s="284" t="str">
        <f t="shared" si="131"/>
        <v/>
      </c>
      <c r="U178" s="284" t="str">
        <f t="shared" si="132"/>
        <v/>
      </c>
      <c r="V178" s="284" t="str">
        <f t="shared" si="133"/>
        <v/>
      </c>
      <c r="W178" s="284" t="str">
        <f t="shared" si="134"/>
        <v/>
      </c>
      <c r="X178" s="284" t="str">
        <f t="shared" si="135"/>
        <v/>
      </c>
      <c r="Y178" s="284"/>
      <c r="Z178" s="285" t="str">
        <f t="shared" si="136"/>
        <v/>
      </c>
      <c r="AA178" s="285" t="str">
        <f t="shared" si="137"/>
        <v/>
      </c>
      <c r="AB178" s="285" t="str">
        <f t="shared" si="138"/>
        <v/>
      </c>
      <c r="AC178" s="285" t="str">
        <f t="shared" si="139"/>
        <v/>
      </c>
      <c r="AD178" s="285" t="str">
        <f t="shared" si="140"/>
        <v/>
      </c>
      <c r="AE178" s="285" t="str">
        <f t="shared" si="141"/>
        <v/>
      </c>
      <c r="AF178" s="285" t="str">
        <f t="shared" si="142"/>
        <v/>
      </c>
      <c r="AG178" s="285"/>
      <c r="AH178" s="284" t="str">
        <f>IF($BE178="","",IF(ISNUMBER(MATCH($BE178,AP$5:AP$29999,0)),MAX(AH$4:AH177)+1,0))</f>
        <v/>
      </c>
      <c r="AI178" s="284" t="str">
        <f>IF($BE178="","",IF(ISNUMBER(MATCH($BE178,AQ$5:AQ$29999,0)),MAX(AI$4:AI177)+1,0))</f>
        <v/>
      </c>
      <c r="AJ178" s="284" t="str">
        <f>IF($BE178="","",IF(ISNUMBER(MATCH($BE178,AR$5:AR$29999,0)),MAX(AJ$4:AJ177)+1,0))</f>
        <v/>
      </c>
      <c r="AK178" s="284" t="str">
        <f>IF($BE178="","",IF(ISNUMBER(MATCH($BE178,AS$5:AS$29999,0)),MAX(AK$4:AK177)+1,0))</f>
        <v/>
      </c>
      <c r="AL178" s="284" t="str">
        <f>IF($BE178="","",IF(ISNUMBER(MATCH($BE178,AT$5:AT$29999,0)),MAX(AL$4:AL177)+1,0))</f>
        <v/>
      </c>
      <c r="AM178" s="284" t="str">
        <f>IF($BE178="","",IF(ISNUMBER(MATCH($BE178,AU$5:AU$29999,0)),MAX(AM$4:AM177)+1,0))</f>
        <v/>
      </c>
      <c r="AN178" s="284" t="str">
        <f>IF($BE178="","",IF(ISNUMBER(MATCH($BE178,AV$5:AV$29999,0)),MAX(AN$4:AN177)+1,0))</f>
        <v/>
      </c>
      <c r="AO178" s="291"/>
      <c r="AP178" s="299"/>
      <c r="AQ178" s="299"/>
      <c r="AR178" s="299"/>
      <c r="AS178" s="299"/>
      <c r="AT178" s="301"/>
      <c r="AU178" s="301"/>
      <c r="AV178" s="301" t="s">
        <v>821</v>
      </c>
      <c r="AW178" s="302"/>
      <c r="AX178" s="302" t="s">
        <v>821</v>
      </c>
      <c r="AY178" s="324"/>
      <c r="AZ178" s="324"/>
      <c r="BA178" s="302"/>
      <c r="BB178" s="302"/>
      <c r="BC178" s="300"/>
      <c r="BD178" s="300"/>
      <c r="BE178" s="302"/>
      <c r="BF178" s="300"/>
      <c r="BG178" s="303"/>
      <c r="BH178" s="303"/>
      <c r="BI178" s="303"/>
      <c r="BJ178" s="303"/>
      <c r="BK178" s="303"/>
      <c r="BL178" s="303"/>
      <c r="BM178" s="303"/>
      <c r="BN178" s="82"/>
      <c r="BO178" s="82"/>
      <c r="BP178" s="82"/>
      <c r="BQ178" s="82"/>
      <c r="BR178" s="82"/>
      <c r="BS178" s="82"/>
      <c r="BT178" s="82"/>
      <c r="BU178" s="82"/>
      <c r="BV178" s="82"/>
      <c r="BW178" s="82"/>
      <c r="BX178" s="82"/>
      <c r="BY178" s="82"/>
      <c r="BZ178" s="82"/>
    </row>
    <row r="179" spans="1:78" ht="12" customHeight="1" x14ac:dyDescent="0.25">
      <c r="A179" s="58"/>
      <c r="B179" s="230"/>
      <c r="C179" s="230"/>
      <c r="D179" s="276" t="str">
        <f>IF(IF(ISNUMBER(B179),"",MAX(D$4:D178)+1)&lt;=D$3,IF(ISNUMBER(B179),"",MAX(D$4:D178)+1),"")</f>
        <v/>
      </c>
      <c r="E179" s="230"/>
      <c r="F179" s="230"/>
      <c r="G179" s="233"/>
      <c r="H179" s="276"/>
      <c r="I179" s="276" t="str">
        <f>IF(O179="","",IF(ISNUMBER(MATCH(O179,$G$5:$G$1000,0)),"",IF(D179=1,B$4,0)+MAX(I$4:I178)+1))</f>
        <v/>
      </c>
      <c r="J179" s="233"/>
      <c r="K179" s="233"/>
      <c r="L179" s="58"/>
      <c r="M179" s="282">
        <f t="shared" si="113"/>
        <v>175</v>
      </c>
      <c r="N179" s="317"/>
      <c r="O179" s="317"/>
      <c r="P179" s="300"/>
      <c r="Q179" s="291" t="s">
        <v>821</v>
      </c>
      <c r="R179" s="284" t="str">
        <f t="shared" si="129"/>
        <v/>
      </c>
      <c r="S179" s="284" t="str">
        <f t="shared" si="130"/>
        <v/>
      </c>
      <c r="T179" s="284" t="str">
        <f t="shared" si="131"/>
        <v/>
      </c>
      <c r="U179" s="284" t="str">
        <f t="shared" si="132"/>
        <v/>
      </c>
      <c r="V179" s="284" t="str">
        <f t="shared" si="133"/>
        <v/>
      </c>
      <c r="W179" s="284" t="str">
        <f t="shared" si="134"/>
        <v/>
      </c>
      <c r="X179" s="284" t="str">
        <f t="shared" si="135"/>
        <v/>
      </c>
      <c r="Y179" s="284"/>
      <c r="Z179" s="285" t="str">
        <f t="shared" si="136"/>
        <v/>
      </c>
      <c r="AA179" s="285" t="str">
        <f t="shared" si="137"/>
        <v/>
      </c>
      <c r="AB179" s="285" t="str">
        <f t="shared" si="138"/>
        <v/>
      </c>
      <c r="AC179" s="285" t="str">
        <f t="shared" si="139"/>
        <v/>
      </c>
      <c r="AD179" s="285" t="str">
        <f t="shared" si="140"/>
        <v/>
      </c>
      <c r="AE179" s="285" t="str">
        <f t="shared" si="141"/>
        <v/>
      </c>
      <c r="AF179" s="285" t="str">
        <f t="shared" si="142"/>
        <v/>
      </c>
      <c r="AG179" s="285"/>
      <c r="AH179" s="284" t="str">
        <f>IF($BE179="","",IF(ISNUMBER(MATCH($BE179,AP$5:AP$29999,0)),MAX(AH$4:AH178)+1,0))</f>
        <v/>
      </c>
      <c r="AI179" s="284" t="str">
        <f>IF($BE179="","",IF(ISNUMBER(MATCH($BE179,AQ$5:AQ$29999,0)),MAX(AI$4:AI178)+1,0))</f>
        <v/>
      </c>
      <c r="AJ179" s="284" t="str">
        <f>IF($BE179="","",IF(ISNUMBER(MATCH($BE179,AR$5:AR$29999,0)),MAX(AJ$4:AJ178)+1,0))</f>
        <v/>
      </c>
      <c r="AK179" s="284" t="str">
        <f>IF($BE179="","",IF(ISNUMBER(MATCH($BE179,AS$5:AS$29999,0)),MAX(AK$4:AK178)+1,0))</f>
        <v/>
      </c>
      <c r="AL179" s="284" t="str">
        <f>IF($BE179="","",IF(ISNUMBER(MATCH($BE179,AT$5:AT$29999,0)),MAX(AL$4:AL178)+1,0))</f>
        <v/>
      </c>
      <c r="AM179" s="284" t="str">
        <f>IF($BE179="","",IF(ISNUMBER(MATCH($BE179,AU$5:AU$29999,0)),MAX(AM$4:AM178)+1,0))</f>
        <v/>
      </c>
      <c r="AN179" s="284" t="str">
        <f>IF($BE179="","",IF(ISNUMBER(MATCH($BE179,AV$5:AV$29999,0)),MAX(AN$4:AN178)+1,0))</f>
        <v/>
      </c>
      <c r="AO179" s="291"/>
      <c r="AP179" s="299"/>
      <c r="AQ179" s="299"/>
      <c r="AR179" s="299"/>
      <c r="AS179" s="299"/>
      <c r="AT179" s="301"/>
      <c r="AU179" s="301"/>
      <c r="AV179" s="301" t="s">
        <v>821</v>
      </c>
      <c r="AW179" s="302"/>
      <c r="AX179" s="302" t="s">
        <v>821</v>
      </c>
      <c r="AY179" s="324"/>
      <c r="AZ179" s="324"/>
      <c r="BA179" s="302"/>
      <c r="BB179" s="302"/>
      <c r="BC179" s="300"/>
      <c r="BD179" s="300"/>
      <c r="BE179" s="302"/>
      <c r="BF179" s="300"/>
      <c r="BG179" s="303"/>
      <c r="BH179" s="303"/>
      <c r="BI179" s="303"/>
      <c r="BJ179" s="303"/>
      <c r="BK179" s="303"/>
      <c r="BL179" s="303"/>
      <c r="BM179" s="303"/>
      <c r="BN179" s="82"/>
      <c r="BO179" s="82"/>
      <c r="BP179" s="82"/>
      <c r="BQ179" s="82"/>
      <c r="BR179" s="82"/>
      <c r="BS179" s="82"/>
      <c r="BT179" s="82"/>
      <c r="BU179" s="82"/>
      <c r="BV179" s="82"/>
      <c r="BW179" s="82"/>
      <c r="BX179" s="82"/>
      <c r="BY179" s="82"/>
      <c r="BZ179" s="82"/>
    </row>
    <row r="180" spans="1:78" ht="12" customHeight="1" x14ac:dyDescent="0.25">
      <c r="A180" s="58"/>
      <c r="B180" s="230"/>
      <c r="C180" s="230"/>
      <c r="D180" s="276" t="str">
        <f>IF(IF(ISNUMBER(B180),"",MAX(D$4:D179)+1)&lt;=D$3,IF(ISNUMBER(B180),"",MAX(D$4:D179)+1),"")</f>
        <v/>
      </c>
      <c r="E180" s="230"/>
      <c r="F180" s="230"/>
      <c r="G180" s="233"/>
      <c r="H180" s="276"/>
      <c r="I180" s="276" t="str">
        <f>IF(O180="","",IF(ISNUMBER(MATCH(O180,$G$5:$G$1000,0)),"",IF(D180=1,B$4,0)+MAX(I$4:I179)+1))</f>
        <v/>
      </c>
      <c r="J180" s="233"/>
      <c r="K180" s="233"/>
      <c r="L180" s="58"/>
      <c r="M180" s="282">
        <f t="shared" si="113"/>
        <v>176</v>
      </c>
      <c r="N180" s="317"/>
      <c r="O180" s="317"/>
      <c r="P180" s="300"/>
      <c r="Q180" s="291" t="s">
        <v>821</v>
      </c>
      <c r="R180" s="284" t="str">
        <f t="shared" si="129"/>
        <v/>
      </c>
      <c r="S180" s="284" t="str">
        <f t="shared" si="130"/>
        <v/>
      </c>
      <c r="T180" s="284" t="str">
        <f t="shared" si="131"/>
        <v/>
      </c>
      <c r="U180" s="284" t="str">
        <f t="shared" si="132"/>
        <v/>
      </c>
      <c r="V180" s="284" t="str">
        <f t="shared" si="133"/>
        <v/>
      </c>
      <c r="W180" s="284" t="str">
        <f t="shared" si="134"/>
        <v/>
      </c>
      <c r="X180" s="284" t="str">
        <f t="shared" si="135"/>
        <v/>
      </c>
      <c r="Y180" s="284"/>
      <c r="Z180" s="285" t="str">
        <f t="shared" si="136"/>
        <v/>
      </c>
      <c r="AA180" s="285" t="str">
        <f t="shared" si="137"/>
        <v/>
      </c>
      <c r="AB180" s="285" t="str">
        <f t="shared" si="138"/>
        <v/>
      </c>
      <c r="AC180" s="285" t="str">
        <f t="shared" si="139"/>
        <v/>
      </c>
      <c r="AD180" s="285" t="str">
        <f t="shared" si="140"/>
        <v/>
      </c>
      <c r="AE180" s="285" t="str">
        <f t="shared" si="141"/>
        <v/>
      </c>
      <c r="AF180" s="285" t="str">
        <f t="shared" si="142"/>
        <v/>
      </c>
      <c r="AG180" s="285"/>
      <c r="AH180" s="284" t="str">
        <f>IF($BE180="","",IF(ISNUMBER(MATCH($BE180,AP$5:AP$29999,0)),MAX(AH$4:AH179)+1,0))</f>
        <v/>
      </c>
      <c r="AI180" s="284" t="str">
        <f>IF($BE180="","",IF(ISNUMBER(MATCH($BE180,AQ$5:AQ$29999,0)),MAX(AI$4:AI179)+1,0))</f>
        <v/>
      </c>
      <c r="AJ180" s="284" t="str">
        <f>IF($BE180="","",IF(ISNUMBER(MATCH($BE180,AR$5:AR$29999,0)),MAX(AJ$4:AJ179)+1,0))</f>
        <v/>
      </c>
      <c r="AK180" s="284" t="str">
        <f>IF($BE180="","",IF(ISNUMBER(MATCH($BE180,AS$5:AS$29999,0)),MAX(AK$4:AK179)+1,0))</f>
        <v/>
      </c>
      <c r="AL180" s="284" t="str">
        <f>IF($BE180="","",IF(ISNUMBER(MATCH($BE180,AT$5:AT$29999,0)),MAX(AL$4:AL179)+1,0))</f>
        <v/>
      </c>
      <c r="AM180" s="284" t="str">
        <f>IF($BE180="","",IF(ISNUMBER(MATCH($BE180,AU$5:AU$29999,0)),MAX(AM$4:AM179)+1,0))</f>
        <v/>
      </c>
      <c r="AN180" s="284" t="str">
        <f>IF($BE180="","",IF(ISNUMBER(MATCH($BE180,AV$5:AV$29999,0)),MAX(AN$4:AN179)+1,0))</f>
        <v/>
      </c>
      <c r="AO180" s="291"/>
      <c r="AP180" s="299"/>
      <c r="AQ180" s="299"/>
      <c r="AR180" s="299"/>
      <c r="AS180" s="299"/>
      <c r="AT180" s="301"/>
      <c r="AU180" s="301"/>
      <c r="AV180" s="301" t="s">
        <v>821</v>
      </c>
      <c r="AW180" s="302"/>
      <c r="AX180" s="302" t="s">
        <v>821</v>
      </c>
      <c r="AY180" s="324"/>
      <c r="AZ180" s="324"/>
      <c r="BA180" s="302"/>
      <c r="BB180" s="302"/>
      <c r="BC180" s="300"/>
      <c r="BD180" s="300"/>
      <c r="BE180" s="302"/>
      <c r="BF180" s="300"/>
      <c r="BG180" s="303"/>
      <c r="BH180" s="303"/>
      <c r="BI180" s="303"/>
      <c r="BJ180" s="303"/>
      <c r="BK180" s="303"/>
      <c r="BL180" s="303"/>
      <c r="BM180" s="303"/>
      <c r="BN180" s="82"/>
      <c r="BO180" s="82"/>
      <c r="BP180" s="82"/>
      <c r="BQ180" s="82"/>
      <c r="BR180" s="82"/>
      <c r="BS180" s="82"/>
      <c r="BT180" s="82"/>
      <c r="BU180" s="82"/>
      <c r="BV180" s="82"/>
      <c r="BW180" s="82"/>
      <c r="BX180" s="82"/>
      <c r="BY180" s="82"/>
      <c r="BZ180" s="82"/>
    </row>
    <row r="181" spans="1:78" ht="12" customHeight="1" x14ac:dyDescent="0.25">
      <c r="A181" s="58"/>
      <c r="B181" s="230"/>
      <c r="C181" s="230"/>
      <c r="D181" s="276" t="str">
        <f>IF(IF(ISNUMBER(B181),"",MAX(D$4:D180)+1)&lt;=D$3,IF(ISNUMBER(B181),"",MAX(D$4:D180)+1),"")</f>
        <v/>
      </c>
      <c r="E181" s="230"/>
      <c r="F181" s="230"/>
      <c r="G181" s="233"/>
      <c r="H181" s="276"/>
      <c r="I181" s="276" t="str">
        <f>IF(O181="","",IF(ISNUMBER(MATCH(O181,$G$5:$G$1000,0)),"",IF(D181=1,B$4,0)+MAX(I$4:I180)+1))</f>
        <v/>
      </c>
      <c r="J181" s="233"/>
      <c r="K181" s="233"/>
      <c r="L181" s="58"/>
      <c r="M181" s="282">
        <f t="shared" si="113"/>
        <v>177</v>
      </c>
      <c r="N181" s="317"/>
      <c r="O181" s="317"/>
      <c r="P181" s="300"/>
      <c r="Q181" s="291" t="s">
        <v>821</v>
      </c>
      <c r="R181" s="284" t="str">
        <f t="shared" si="129"/>
        <v/>
      </c>
      <c r="S181" s="284" t="str">
        <f t="shared" si="130"/>
        <v/>
      </c>
      <c r="T181" s="284" t="str">
        <f t="shared" si="131"/>
        <v/>
      </c>
      <c r="U181" s="284" t="str">
        <f t="shared" si="132"/>
        <v/>
      </c>
      <c r="V181" s="284" t="str">
        <f t="shared" si="133"/>
        <v/>
      </c>
      <c r="W181" s="284" t="str">
        <f t="shared" si="134"/>
        <v/>
      </c>
      <c r="X181" s="284" t="str">
        <f t="shared" si="135"/>
        <v/>
      </c>
      <c r="Y181" s="284"/>
      <c r="Z181" s="285" t="str">
        <f t="shared" si="136"/>
        <v/>
      </c>
      <c r="AA181" s="285" t="str">
        <f t="shared" si="137"/>
        <v/>
      </c>
      <c r="AB181" s="285" t="str">
        <f t="shared" si="138"/>
        <v/>
      </c>
      <c r="AC181" s="285" t="str">
        <f t="shared" si="139"/>
        <v/>
      </c>
      <c r="AD181" s="285" t="str">
        <f t="shared" si="140"/>
        <v/>
      </c>
      <c r="AE181" s="285" t="str">
        <f t="shared" si="141"/>
        <v/>
      </c>
      <c r="AF181" s="285" t="str">
        <f t="shared" si="142"/>
        <v/>
      </c>
      <c r="AG181" s="285"/>
      <c r="AH181" s="284" t="str">
        <f>IF($BE181="","",IF(ISNUMBER(MATCH($BE181,AP$5:AP$29999,0)),MAX(AH$4:AH180)+1,0))</f>
        <v/>
      </c>
      <c r="AI181" s="284" t="str">
        <f>IF($BE181="","",IF(ISNUMBER(MATCH($BE181,AQ$5:AQ$29999,0)),MAX(AI$4:AI180)+1,0))</f>
        <v/>
      </c>
      <c r="AJ181" s="284" t="str">
        <f>IF($BE181="","",IF(ISNUMBER(MATCH($BE181,AR$5:AR$29999,0)),MAX(AJ$4:AJ180)+1,0))</f>
        <v/>
      </c>
      <c r="AK181" s="284" t="str">
        <f>IF($BE181="","",IF(ISNUMBER(MATCH($BE181,AS$5:AS$29999,0)),MAX(AK$4:AK180)+1,0))</f>
        <v/>
      </c>
      <c r="AL181" s="284" t="str">
        <f>IF($BE181="","",IF(ISNUMBER(MATCH($BE181,AT$5:AT$29999,0)),MAX(AL$4:AL180)+1,0))</f>
        <v/>
      </c>
      <c r="AM181" s="284" t="str">
        <f>IF($BE181="","",IF(ISNUMBER(MATCH($BE181,AU$5:AU$29999,0)),MAX(AM$4:AM180)+1,0))</f>
        <v/>
      </c>
      <c r="AN181" s="284" t="str">
        <f>IF($BE181="","",IF(ISNUMBER(MATCH($BE181,AV$5:AV$29999,0)),MAX(AN$4:AN180)+1,0))</f>
        <v/>
      </c>
      <c r="AO181" s="291"/>
      <c r="AP181" s="299"/>
      <c r="AQ181" s="299"/>
      <c r="AR181" s="299"/>
      <c r="AS181" s="299"/>
      <c r="AT181" s="301"/>
      <c r="AU181" s="301"/>
      <c r="AV181" s="301" t="s">
        <v>821</v>
      </c>
      <c r="AW181" s="302"/>
      <c r="AX181" s="302" t="s">
        <v>821</v>
      </c>
      <c r="AY181" s="324"/>
      <c r="AZ181" s="324"/>
      <c r="BA181" s="302"/>
      <c r="BB181" s="302"/>
      <c r="BC181" s="300"/>
      <c r="BD181" s="300"/>
      <c r="BE181" s="302"/>
      <c r="BF181" s="300"/>
      <c r="BG181" s="303"/>
      <c r="BH181" s="303"/>
      <c r="BI181" s="303"/>
      <c r="BJ181" s="303"/>
      <c r="BK181" s="303"/>
      <c r="BL181" s="303"/>
      <c r="BM181" s="303"/>
      <c r="BN181" s="82"/>
      <c r="BO181" s="82"/>
      <c r="BP181" s="82"/>
      <c r="BQ181" s="82"/>
      <c r="BR181" s="82"/>
      <c r="BS181" s="82"/>
      <c r="BT181" s="82"/>
      <c r="BU181" s="82"/>
      <c r="BV181" s="82"/>
      <c r="BW181" s="82"/>
      <c r="BX181" s="82"/>
      <c r="BY181" s="82"/>
      <c r="BZ181" s="82"/>
    </row>
    <row r="182" spans="1:78" ht="12" customHeight="1" x14ac:dyDescent="0.25">
      <c r="A182" s="58"/>
      <c r="B182" s="230"/>
      <c r="C182" s="230"/>
      <c r="D182" s="276" t="str">
        <f>IF(IF(ISNUMBER(B182),"",MAX(D$4:D181)+1)&lt;=D$3,IF(ISNUMBER(B182),"",MAX(D$4:D181)+1),"")</f>
        <v/>
      </c>
      <c r="E182" s="230"/>
      <c r="F182" s="230"/>
      <c r="G182" s="233"/>
      <c r="H182" s="276"/>
      <c r="I182" s="276" t="str">
        <f>IF(O182="","",IF(ISNUMBER(MATCH(O182,$G$5:$G$1000,0)),"",IF(D182=1,B$4,0)+MAX(I$4:I181)+1))</f>
        <v/>
      </c>
      <c r="J182" s="233"/>
      <c r="K182" s="233"/>
      <c r="L182" s="58"/>
      <c r="M182" s="282">
        <f t="shared" si="113"/>
        <v>178</v>
      </c>
      <c r="N182" s="317"/>
      <c r="O182" s="317"/>
      <c r="P182" s="300"/>
      <c r="Q182" s="291" t="s">
        <v>821</v>
      </c>
      <c r="R182" s="304"/>
      <c r="S182" s="304"/>
      <c r="T182" s="304"/>
      <c r="U182" s="304"/>
      <c r="V182" s="304"/>
      <c r="W182" s="304"/>
      <c r="X182" s="304"/>
      <c r="Y182" s="304"/>
      <c r="Z182" s="305"/>
      <c r="AA182" s="305"/>
      <c r="AB182" s="305"/>
      <c r="AC182" s="305"/>
      <c r="AD182" s="305"/>
      <c r="AE182" s="305"/>
      <c r="AF182" s="305"/>
      <c r="AG182" s="305"/>
      <c r="AH182" s="306"/>
      <c r="AI182" s="306"/>
      <c r="AJ182" s="306"/>
      <c r="AK182" s="306"/>
      <c r="AL182" s="306"/>
      <c r="AM182" s="306"/>
      <c r="AN182" s="306"/>
      <c r="AO182" s="291"/>
      <c r="AP182" s="307"/>
      <c r="AQ182" s="307"/>
      <c r="AR182" s="307"/>
      <c r="AS182" s="307"/>
      <c r="AT182" s="82"/>
      <c r="AU182" s="82"/>
      <c r="AV182" s="82"/>
      <c r="AW182" s="302"/>
      <c r="AX182" s="302" t="s">
        <v>821</v>
      </c>
      <c r="AY182" s="324"/>
      <c r="AZ182" s="324"/>
      <c r="BA182" s="302"/>
      <c r="BB182" s="302"/>
      <c r="BC182" s="300"/>
      <c r="BD182" s="300"/>
      <c r="BE182" s="302"/>
      <c r="BF182" s="300"/>
      <c r="BG182" s="303"/>
      <c r="BH182" s="303"/>
      <c r="BI182" s="303"/>
      <c r="BJ182" s="303"/>
      <c r="BK182" s="303"/>
      <c r="BL182" s="303"/>
      <c r="BM182" s="303"/>
      <c r="BN182" s="82"/>
      <c r="BO182" s="82"/>
      <c r="BP182" s="82"/>
      <c r="BQ182" s="82"/>
      <c r="BR182" s="82"/>
      <c r="BS182" s="82"/>
      <c r="BT182" s="82"/>
      <c r="BU182" s="82"/>
      <c r="BV182" s="82"/>
      <c r="BW182" s="82"/>
      <c r="BX182" s="82"/>
      <c r="BY182" s="82"/>
      <c r="BZ182" s="82"/>
    </row>
    <row r="183" spans="1:78" ht="12" customHeight="1" x14ac:dyDescent="0.25">
      <c r="A183" s="58"/>
      <c r="B183" s="230"/>
      <c r="C183" s="230"/>
      <c r="D183" s="276" t="str">
        <f>IF(IF(ISNUMBER(B183),"",MAX(D$4:D182)+1)&lt;=D$3,IF(ISNUMBER(B183),"",MAX(D$4:D182)+1),"")</f>
        <v/>
      </c>
      <c r="E183" s="230"/>
      <c r="F183" s="230"/>
      <c r="G183" s="233"/>
      <c r="H183" s="276"/>
      <c r="I183" s="276" t="str">
        <f>IF(O183="","",IF(ISNUMBER(MATCH(O183,$G$5:$G$1000,0)),"",IF(D183=1,B$4,0)+MAX(I$4:I182)+1))</f>
        <v/>
      </c>
      <c r="J183" s="233"/>
      <c r="K183" s="233"/>
      <c r="L183" s="58"/>
      <c r="M183" s="282">
        <f t="shared" si="113"/>
        <v>179</v>
      </c>
      <c r="N183" s="317"/>
      <c r="O183" s="317"/>
      <c r="P183" s="300"/>
      <c r="Q183" s="291" t="s">
        <v>821</v>
      </c>
      <c r="R183" s="304"/>
      <c r="S183" s="304"/>
      <c r="T183" s="304"/>
      <c r="U183" s="304"/>
      <c r="V183" s="304"/>
      <c r="W183" s="304"/>
      <c r="X183" s="304"/>
      <c r="Y183" s="304"/>
      <c r="Z183" s="305"/>
      <c r="AA183" s="305"/>
      <c r="AB183" s="305"/>
      <c r="AC183" s="305"/>
      <c r="AD183" s="305"/>
      <c r="AE183" s="305"/>
      <c r="AF183" s="305"/>
      <c r="AG183" s="305"/>
      <c r="AH183" s="306"/>
      <c r="AI183" s="306"/>
      <c r="AJ183" s="306"/>
      <c r="AK183" s="306"/>
      <c r="AL183" s="306"/>
      <c r="AM183" s="306"/>
      <c r="AN183" s="306"/>
      <c r="AO183" s="291"/>
      <c r="AP183" s="307"/>
      <c r="AQ183" s="307"/>
      <c r="AR183" s="307"/>
      <c r="AS183" s="307"/>
      <c r="AT183" s="82"/>
      <c r="AU183" s="82"/>
      <c r="AV183" s="82"/>
      <c r="AW183" s="302"/>
      <c r="AX183" s="302" t="s">
        <v>821</v>
      </c>
      <c r="AY183" s="324"/>
      <c r="AZ183" s="324"/>
      <c r="BA183" s="302"/>
      <c r="BB183" s="302"/>
      <c r="BC183" s="300"/>
      <c r="BD183" s="300"/>
      <c r="BE183" s="302"/>
      <c r="BF183" s="300"/>
      <c r="BG183" s="303"/>
      <c r="BH183" s="303"/>
      <c r="BI183" s="303"/>
      <c r="BJ183" s="303"/>
      <c r="BK183" s="303"/>
      <c r="BL183" s="303"/>
      <c r="BM183" s="303"/>
      <c r="BN183" s="82"/>
      <c r="BO183" s="82"/>
      <c r="BP183" s="82"/>
      <c r="BQ183" s="82"/>
      <c r="BR183" s="82"/>
      <c r="BS183" s="82"/>
      <c r="BT183" s="82"/>
      <c r="BU183" s="82"/>
      <c r="BV183" s="82"/>
      <c r="BW183" s="82"/>
      <c r="BX183" s="82"/>
      <c r="BY183" s="82"/>
      <c r="BZ183" s="82"/>
    </row>
    <row r="184" spans="1:78" ht="12" customHeight="1" x14ac:dyDescent="0.25">
      <c r="A184" s="58"/>
      <c r="B184" s="230"/>
      <c r="C184" s="230"/>
      <c r="D184" s="276" t="str">
        <f>IF(IF(ISNUMBER(B184),"",MAX(D$4:D183)+1)&lt;=D$3,IF(ISNUMBER(B184),"",MAX(D$4:D183)+1),"")</f>
        <v/>
      </c>
      <c r="E184" s="230"/>
      <c r="F184" s="230"/>
      <c r="G184" s="233"/>
      <c r="H184" s="276"/>
      <c r="I184" s="276" t="str">
        <f>IF(O184="","",IF(ISNUMBER(MATCH(O184,$G$5:$G$1000,0)),"",IF(D184=1,B$4,0)+MAX(I$4:I183)+1))</f>
        <v/>
      </c>
      <c r="J184" s="233"/>
      <c r="K184" s="233"/>
      <c r="L184" s="58"/>
      <c r="M184" s="282">
        <f t="shared" si="113"/>
        <v>180</v>
      </c>
      <c r="N184" s="317"/>
      <c r="O184" s="317"/>
      <c r="P184" s="300"/>
      <c r="Q184" s="291" t="s">
        <v>821</v>
      </c>
      <c r="R184" s="304"/>
      <c r="S184" s="304"/>
      <c r="T184" s="304"/>
      <c r="U184" s="304"/>
      <c r="V184" s="304"/>
      <c r="W184" s="304"/>
      <c r="X184" s="304"/>
      <c r="Y184" s="304"/>
      <c r="Z184" s="305"/>
      <c r="AA184" s="305"/>
      <c r="AB184" s="305"/>
      <c r="AC184" s="305"/>
      <c r="AD184" s="305"/>
      <c r="AE184" s="305"/>
      <c r="AF184" s="305"/>
      <c r="AG184" s="305"/>
      <c r="AH184" s="306"/>
      <c r="AI184" s="306"/>
      <c r="AJ184" s="306"/>
      <c r="AK184" s="306"/>
      <c r="AL184" s="306"/>
      <c r="AM184" s="306"/>
      <c r="AN184" s="306"/>
      <c r="AO184" s="291"/>
      <c r="AP184" s="307"/>
      <c r="AQ184" s="307"/>
      <c r="AR184" s="307"/>
      <c r="AS184" s="307"/>
      <c r="AT184" s="82"/>
      <c r="AU184" s="82"/>
      <c r="AV184" s="82"/>
      <c r="AW184" s="302"/>
      <c r="AX184" s="302" t="s">
        <v>821</v>
      </c>
      <c r="AY184" s="324"/>
      <c r="AZ184" s="324"/>
      <c r="BA184" s="302"/>
      <c r="BB184" s="302"/>
      <c r="BC184" s="300"/>
      <c r="BD184" s="300"/>
      <c r="BE184" s="302"/>
      <c r="BF184" s="300"/>
      <c r="BG184" s="303"/>
      <c r="BH184" s="303"/>
      <c r="BI184" s="303"/>
      <c r="BJ184" s="303"/>
      <c r="BK184" s="303"/>
      <c r="BL184" s="303"/>
      <c r="BM184" s="303"/>
      <c r="BN184" s="82"/>
      <c r="BO184" s="82"/>
      <c r="BP184" s="82"/>
      <c r="BQ184" s="82"/>
      <c r="BR184" s="82"/>
      <c r="BS184" s="82"/>
      <c r="BT184" s="82"/>
      <c r="BU184" s="82"/>
      <c r="BV184" s="82"/>
      <c r="BW184" s="82"/>
      <c r="BX184" s="82"/>
      <c r="BY184" s="82"/>
      <c r="BZ184" s="82"/>
    </row>
    <row r="185" spans="1:78" ht="12" customHeight="1" x14ac:dyDescent="0.25">
      <c r="A185" s="58"/>
      <c r="B185" s="230"/>
      <c r="C185" s="230"/>
      <c r="D185" s="276" t="str">
        <f>IF(IF(ISNUMBER(B185),"",MAX(D$4:D184)+1)&lt;=D$3,IF(ISNUMBER(B185),"",MAX(D$4:D184)+1),"")</f>
        <v/>
      </c>
      <c r="E185" s="230"/>
      <c r="F185" s="230"/>
      <c r="G185" s="233"/>
      <c r="H185" s="276"/>
      <c r="I185" s="276" t="str">
        <f>IF(O185="","",IF(ISNUMBER(MATCH(O185,$G$5:$G$1000,0)),"",IF(D185=1,B$4,0)+MAX(I$4:I184)+1))</f>
        <v/>
      </c>
      <c r="J185" s="233"/>
      <c r="K185" s="233"/>
      <c r="L185" s="58"/>
      <c r="M185" s="282">
        <f t="shared" si="113"/>
        <v>181</v>
      </c>
      <c r="N185" s="317"/>
      <c r="O185" s="317"/>
      <c r="P185" s="300"/>
      <c r="Q185" s="291" t="s">
        <v>821</v>
      </c>
      <c r="R185" s="304"/>
      <c r="S185" s="304"/>
      <c r="T185" s="304"/>
      <c r="U185" s="304"/>
      <c r="V185" s="304"/>
      <c r="W185" s="304"/>
      <c r="X185" s="304"/>
      <c r="Y185" s="304"/>
      <c r="Z185" s="305"/>
      <c r="AA185" s="305"/>
      <c r="AB185" s="305"/>
      <c r="AC185" s="305"/>
      <c r="AD185" s="305"/>
      <c r="AE185" s="305"/>
      <c r="AF185" s="305"/>
      <c r="AG185" s="305"/>
      <c r="AH185" s="306"/>
      <c r="AI185" s="306"/>
      <c r="AJ185" s="306"/>
      <c r="AK185" s="306"/>
      <c r="AL185" s="306"/>
      <c r="AM185" s="306"/>
      <c r="AN185" s="306"/>
      <c r="AO185" s="291"/>
      <c r="AP185" s="307"/>
      <c r="AQ185" s="307"/>
      <c r="AR185" s="307"/>
      <c r="AS185" s="307"/>
      <c r="AT185" s="82"/>
      <c r="AU185" s="82"/>
      <c r="AV185" s="82"/>
      <c r="AW185" s="302"/>
      <c r="AX185" s="302"/>
      <c r="AY185" s="324"/>
      <c r="AZ185" s="324"/>
      <c r="BA185" s="302"/>
      <c r="BB185" s="302"/>
      <c r="BC185" s="300"/>
      <c r="BD185" s="300"/>
      <c r="BE185" s="302"/>
      <c r="BF185" s="300"/>
      <c r="BG185" s="303"/>
      <c r="BH185" s="303"/>
      <c r="BI185" s="303"/>
      <c r="BJ185" s="303"/>
      <c r="BK185" s="303"/>
      <c r="BL185" s="303"/>
      <c r="BM185" s="303"/>
      <c r="BN185" s="82"/>
      <c r="BO185" s="82"/>
      <c r="BP185" s="82"/>
      <c r="BQ185" s="82"/>
      <c r="BR185" s="82"/>
      <c r="BS185" s="82"/>
      <c r="BT185" s="82"/>
      <c r="BU185" s="82"/>
      <c r="BV185" s="82"/>
      <c r="BW185" s="82"/>
      <c r="BX185" s="82"/>
      <c r="BY185" s="82"/>
      <c r="BZ185" s="82"/>
    </row>
    <row r="186" spans="1:78" ht="12" customHeight="1" x14ac:dyDescent="0.25">
      <c r="A186" s="58"/>
      <c r="B186" s="230"/>
      <c r="C186" s="230"/>
      <c r="D186" s="276" t="str">
        <f>IF(IF(ISNUMBER(B186),"",MAX(D$4:D185)+1)&lt;=D$3,IF(ISNUMBER(B186),"",MAX(D$4:D185)+1),"")</f>
        <v/>
      </c>
      <c r="E186" s="230"/>
      <c r="F186" s="230"/>
      <c r="G186" s="233"/>
      <c r="H186" s="276"/>
      <c r="I186" s="276" t="str">
        <f>IF(O186="","",IF(ISNUMBER(MATCH(O186,$G$5:$G$1000,0)),"",IF(D186=1,B$4,0)+MAX(I$4:I185)+1))</f>
        <v/>
      </c>
      <c r="J186" s="233"/>
      <c r="K186" s="233"/>
      <c r="L186" s="58"/>
      <c r="M186" s="282">
        <f t="shared" si="113"/>
        <v>182</v>
      </c>
      <c r="N186" s="317"/>
      <c r="O186" s="317"/>
      <c r="P186" s="300"/>
      <c r="Q186" s="291" t="s">
        <v>821</v>
      </c>
      <c r="R186" s="304"/>
      <c r="S186" s="304"/>
      <c r="T186" s="304"/>
      <c r="U186" s="304"/>
      <c r="V186" s="304"/>
      <c r="W186" s="304"/>
      <c r="X186" s="304"/>
      <c r="Y186" s="304"/>
      <c r="Z186" s="305"/>
      <c r="AA186" s="305"/>
      <c r="AB186" s="305"/>
      <c r="AC186" s="305"/>
      <c r="AD186" s="305"/>
      <c r="AE186" s="305"/>
      <c r="AF186" s="305"/>
      <c r="AG186" s="305"/>
      <c r="AH186" s="306"/>
      <c r="AI186" s="306"/>
      <c r="AJ186" s="306"/>
      <c r="AK186" s="306"/>
      <c r="AL186" s="306"/>
      <c r="AM186" s="306"/>
      <c r="AN186" s="306"/>
      <c r="AO186" s="291"/>
      <c r="AP186" s="307"/>
      <c r="AQ186" s="307"/>
      <c r="AR186" s="307"/>
      <c r="AS186" s="307"/>
      <c r="AT186" s="82"/>
      <c r="AU186" s="82"/>
      <c r="AV186" s="82"/>
      <c r="AW186" s="302"/>
      <c r="AX186" s="302"/>
      <c r="AY186" s="324"/>
      <c r="AZ186" s="324"/>
      <c r="BA186" s="302"/>
      <c r="BB186" s="302"/>
      <c r="BC186" s="300"/>
      <c r="BD186" s="300"/>
      <c r="BE186" s="302"/>
      <c r="BF186" s="300"/>
      <c r="BG186" s="303"/>
      <c r="BH186" s="303"/>
      <c r="BI186" s="303"/>
      <c r="BJ186" s="303"/>
      <c r="BK186" s="303"/>
      <c r="BL186" s="303"/>
      <c r="BM186" s="303"/>
      <c r="BN186" s="82"/>
      <c r="BO186" s="82"/>
      <c r="BP186" s="82"/>
      <c r="BQ186" s="82"/>
      <c r="BR186" s="82"/>
      <c r="BS186" s="82"/>
      <c r="BT186" s="82"/>
      <c r="BU186" s="82"/>
      <c r="BV186" s="82"/>
      <c r="BW186" s="82"/>
      <c r="BX186" s="82"/>
      <c r="BY186" s="82"/>
      <c r="BZ186" s="82"/>
    </row>
    <row r="187" spans="1:78" ht="12" customHeight="1" x14ac:dyDescent="0.25">
      <c r="A187" s="58"/>
      <c r="B187" s="230"/>
      <c r="C187" s="230"/>
      <c r="D187" s="276" t="str">
        <f>IF(IF(ISNUMBER(B187),"",MAX(D$4:D186)+1)&lt;=D$3,IF(ISNUMBER(B187),"",MAX(D$4:D186)+1),"")</f>
        <v/>
      </c>
      <c r="E187" s="230"/>
      <c r="F187" s="230"/>
      <c r="G187" s="233"/>
      <c r="H187" s="276"/>
      <c r="I187" s="276" t="str">
        <f>IF(O187="","",IF(ISNUMBER(MATCH(O187,$G$5:$G$1000,0)),"",IF(D187=1,B$4,0)+MAX(I$4:I186)+1))</f>
        <v/>
      </c>
      <c r="J187" s="233"/>
      <c r="K187" s="233"/>
      <c r="L187" s="58"/>
      <c r="M187" s="282">
        <f t="shared" si="113"/>
        <v>183</v>
      </c>
      <c r="N187" s="317"/>
      <c r="O187" s="317"/>
      <c r="P187" s="300"/>
      <c r="Q187" s="291" t="s">
        <v>821</v>
      </c>
      <c r="R187" s="304"/>
      <c r="S187" s="304"/>
      <c r="T187" s="304"/>
      <c r="U187" s="304"/>
      <c r="V187" s="304"/>
      <c r="W187" s="304"/>
      <c r="X187" s="304"/>
      <c r="Y187" s="304"/>
      <c r="Z187" s="305"/>
      <c r="AA187" s="305"/>
      <c r="AB187" s="305"/>
      <c r="AC187" s="305"/>
      <c r="AD187" s="305"/>
      <c r="AE187" s="305"/>
      <c r="AF187" s="305"/>
      <c r="AG187" s="305"/>
      <c r="AH187" s="306"/>
      <c r="AI187" s="306"/>
      <c r="AJ187" s="306"/>
      <c r="AK187" s="306"/>
      <c r="AL187" s="306"/>
      <c r="AM187" s="306"/>
      <c r="AN187" s="306"/>
      <c r="AO187" s="291"/>
      <c r="AP187" s="307"/>
      <c r="AQ187" s="307"/>
      <c r="AR187" s="307"/>
      <c r="AS187" s="307"/>
      <c r="AT187" s="82"/>
      <c r="AU187" s="82"/>
      <c r="AV187" s="82"/>
      <c r="AW187" s="302"/>
      <c r="AX187" s="302"/>
      <c r="AY187" s="324"/>
      <c r="AZ187" s="324"/>
      <c r="BA187" s="302"/>
      <c r="BB187" s="302"/>
      <c r="BC187" s="300"/>
      <c r="BD187" s="300"/>
      <c r="BE187" s="302"/>
      <c r="BF187" s="300"/>
      <c r="BG187" s="303"/>
      <c r="BH187" s="303"/>
      <c r="BI187" s="303"/>
      <c r="BJ187" s="303"/>
      <c r="BK187" s="303"/>
      <c r="BL187" s="303"/>
      <c r="BM187" s="303"/>
      <c r="BN187" s="82"/>
      <c r="BO187" s="82"/>
      <c r="BP187" s="82"/>
      <c r="BQ187" s="82"/>
      <c r="BR187" s="82"/>
      <c r="BS187" s="82"/>
      <c r="BT187" s="82"/>
      <c r="BU187" s="82"/>
      <c r="BV187" s="82"/>
      <c r="BW187" s="82"/>
      <c r="BX187" s="82"/>
      <c r="BY187" s="82"/>
      <c r="BZ187" s="82"/>
    </row>
    <row r="188" spans="1:78" ht="12" customHeight="1" x14ac:dyDescent="0.25">
      <c r="A188" s="58"/>
      <c r="B188" s="230"/>
      <c r="C188" s="230"/>
      <c r="D188" s="276" t="str">
        <f>IF(IF(ISNUMBER(B188),"",MAX(D$4:D187)+1)&lt;=D$3,IF(ISNUMBER(B188),"",MAX(D$4:D187)+1),"")</f>
        <v/>
      </c>
      <c r="E188" s="230"/>
      <c r="F188" s="230"/>
      <c r="G188" s="233"/>
      <c r="H188" s="276"/>
      <c r="I188" s="276" t="str">
        <f>IF(O188="","",IF(ISNUMBER(MATCH(O188,$G$5:$G$1000,0)),"",IF(D188=1,B$4,0)+MAX(I$4:I187)+1))</f>
        <v/>
      </c>
      <c r="J188" s="233"/>
      <c r="K188" s="233"/>
      <c r="L188" s="58"/>
      <c r="M188" s="282">
        <f t="shared" si="113"/>
        <v>184</v>
      </c>
      <c r="N188" s="317"/>
      <c r="O188" s="317"/>
      <c r="P188" s="300"/>
      <c r="Q188" s="291" t="s">
        <v>821</v>
      </c>
      <c r="R188" s="304"/>
      <c r="S188" s="304"/>
      <c r="T188" s="304"/>
      <c r="U188" s="304"/>
      <c r="V188" s="304"/>
      <c r="W188" s="304"/>
      <c r="X188" s="304"/>
      <c r="Y188" s="304"/>
      <c r="Z188" s="305"/>
      <c r="AA188" s="305"/>
      <c r="AB188" s="305"/>
      <c r="AC188" s="305"/>
      <c r="AD188" s="305"/>
      <c r="AE188" s="305"/>
      <c r="AF188" s="305"/>
      <c r="AG188" s="305"/>
      <c r="AH188" s="306"/>
      <c r="AI188" s="306"/>
      <c r="AJ188" s="306"/>
      <c r="AK188" s="306"/>
      <c r="AL188" s="306"/>
      <c r="AM188" s="306"/>
      <c r="AN188" s="306"/>
      <c r="AO188" s="291"/>
      <c r="AP188" s="307"/>
      <c r="AQ188" s="307"/>
      <c r="AR188" s="307"/>
      <c r="AS188" s="307"/>
      <c r="AT188" s="82"/>
      <c r="AU188" s="82"/>
      <c r="AV188" s="82"/>
      <c r="AW188" s="302"/>
      <c r="AX188" s="302"/>
      <c r="AY188" s="324"/>
      <c r="AZ188" s="324"/>
      <c r="BA188" s="302"/>
      <c r="BB188" s="302"/>
      <c r="BC188" s="300"/>
      <c r="BD188" s="300"/>
      <c r="BE188" s="302"/>
      <c r="BF188" s="300"/>
      <c r="BG188" s="303"/>
      <c r="BH188" s="303"/>
      <c r="BI188" s="303"/>
      <c r="BJ188" s="303"/>
      <c r="BK188" s="303"/>
      <c r="BL188" s="303"/>
      <c r="BM188" s="303"/>
      <c r="BN188" s="82"/>
      <c r="BO188" s="82"/>
      <c r="BP188" s="82"/>
      <c r="BQ188" s="82"/>
      <c r="BR188" s="82"/>
      <c r="BS188" s="82"/>
      <c r="BT188" s="82"/>
      <c r="BU188" s="82"/>
      <c r="BV188" s="82"/>
      <c r="BW188" s="82"/>
      <c r="BX188" s="82"/>
      <c r="BY188" s="82"/>
      <c r="BZ188" s="82"/>
    </row>
    <row r="189" spans="1:78" ht="12" customHeight="1" x14ac:dyDescent="0.25">
      <c r="A189" s="58"/>
      <c r="B189" s="230"/>
      <c r="C189" s="230"/>
      <c r="D189" s="276" t="str">
        <f>IF(IF(ISNUMBER(B189),"",MAX(D$4:D188)+1)&lt;=D$3,IF(ISNUMBER(B189),"",MAX(D$4:D188)+1),"")</f>
        <v/>
      </c>
      <c r="E189" s="230"/>
      <c r="F189" s="230"/>
      <c r="G189" s="233"/>
      <c r="H189" s="276"/>
      <c r="I189" s="276" t="str">
        <f>IF(O189="","",IF(ISNUMBER(MATCH(O189,$G$5:$G$1000,0)),"",IF(D189=1,B$4,0)+MAX(I$4:I188)+1))</f>
        <v/>
      </c>
      <c r="J189" s="233"/>
      <c r="K189" s="233"/>
      <c r="L189" s="58"/>
      <c r="M189" s="282">
        <f t="shared" si="113"/>
        <v>185</v>
      </c>
      <c r="N189" s="317"/>
      <c r="O189" s="317"/>
      <c r="P189" s="300"/>
      <c r="Q189" s="291" t="s">
        <v>821</v>
      </c>
      <c r="R189" s="304"/>
      <c r="S189" s="304"/>
      <c r="T189" s="304"/>
      <c r="U189" s="304"/>
      <c r="V189" s="304"/>
      <c r="W189" s="304"/>
      <c r="X189" s="304"/>
      <c r="Y189" s="304"/>
      <c r="Z189" s="305"/>
      <c r="AA189" s="305"/>
      <c r="AB189" s="305"/>
      <c r="AC189" s="305"/>
      <c r="AD189" s="305"/>
      <c r="AE189" s="305"/>
      <c r="AF189" s="305"/>
      <c r="AG189" s="305"/>
      <c r="AH189" s="306"/>
      <c r="AI189" s="306"/>
      <c r="AJ189" s="306"/>
      <c r="AK189" s="306"/>
      <c r="AL189" s="306"/>
      <c r="AM189" s="306"/>
      <c r="AN189" s="306"/>
      <c r="AO189" s="291"/>
      <c r="AP189" s="307"/>
      <c r="AQ189" s="307"/>
      <c r="AR189" s="307"/>
      <c r="AS189" s="307"/>
      <c r="AT189" s="82"/>
      <c r="AU189" s="82"/>
      <c r="AV189" s="82"/>
      <c r="AW189" s="302"/>
      <c r="AX189" s="302"/>
      <c r="AY189" s="324"/>
      <c r="AZ189" s="324"/>
      <c r="BA189" s="302"/>
      <c r="BB189" s="302"/>
      <c r="BC189" s="300"/>
      <c r="BD189" s="300"/>
      <c r="BE189" s="302"/>
      <c r="BF189" s="300"/>
      <c r="BG189" s="303"/>
      <c r="BH189" s="303"/>
      <c r="BI189" s="303"/>
      <c r="BJ189" s="303"/>
      <c r="BK189" s="303"/>
      <c r="BL189" s="303"/>
      <c r="BM189" s="303"/>
      <c r="BN189" s="82"/>
      <c r="BO189" s="82"/>
      <c r="BP189" s="82"/>
      <c r="BQ189" s="82"/>
      <c r="BR189" s="82"/>
      <c r="BS189" s="82"/>
      <c r="BT189" s="82"/>
      <c r="BU189" s="82"/>
      <c r="BV189" s="82"/>
      <c r="BW189" s="82"/>
      <c r="BX189" s="82"/>
      <c r="BY189" s="82"/>
      <c r="BZ189" s="82"/>
    </row>
    <row r="190" spans="1:78" ht="12" customHeight="1" x14ac:dyDescent="0.25">
      <c r="A190" s="58"/>
      <c r="B190" s="230"/>
      <c r="C190" s="230"/>
      <c r="D190" s="276" t="str">
        <f>IF(IF(ISNUMBER(B190),"",MAX(D$4:D189)+1)&lt;=D$3,IF(ISNUMBER(B190),"",MAX(D$4:D189)+1),"")</f>
        <v/>
      </c>
      <c r="E190" s="230"/>
      <c r="F190" s="230"/>
      <c r="G190" s="233"/>
      <c r="H190" s="276"/>
      <c r="I190" s="276" t="str">
        <f>IF(O190="","",IF(ISNUMBER(MATCH(O190,$G$5:$G$1000,0)),"",IF(D190=1,B$4,0)+MAX(I$4:I189)+1))</f>
        <v/>
      </c>
      <c r="J190" s="233"/>
      <c r="K190" s="233"/>
      <c r="L190" s="58"/>
      <c r="M190" s="282">
        <f t="shared" si="113"/>
        <v>186</v>
      </c>
      <c r="N190" s="317"/>
      <c r="O190" s="317"/>
      <c r="P190" s="300"/>
      <c r="Q190" s="291" t="s">
        <v>821</v>
      </c>
      <c r="R190" s="304"/>
      <c r="S190" s="304"/>
      <c r="T190" s="304"/>
      <c r="U190" s="304"/>
      <c r="V190" s="304"/>
      <c r="W190" s="304"/>
      <c r="X190" s="304"/>
      <c r="Y190" s="304"/>
      <c r="Z190" s="305"/>
      <c r="AA190" s="305"/>
      <c r="AB190" s="305"/>
      <c r="AC190" s="305"/>
      <c r="AD190" s="305"/>
      <c r="AE190" s="305"/>
      <c r="AF190" s="305"/>
      <c r="AG190" s="305"/>
      <c r="AH190" s="306"/>
      <c r="AI190" s="306"/>
      <c r="AJ190" s="306"/>
      <c r="AK190" s="306"/>
      <c r="AL190" s="306"/>
      <c r="AM190" s="306"/>
      <c r="AN190" s="306"/>
      <c r="AO190" s="291"/>
      <c r="AP190" s="307"/>
      <c r="AQ190" s="307"/>
      <c r="AR190" s="307"/>
      <c r="AS190" s="307"/>
      <c r="AT190" s="82"/>
      <c r="AU190" s="82"/>
      <c r="AV190" s="82"/>
      <c r="AW190" s="302"/>
      <c r="AX190" s="302"/>
      <c r="AY190" s="324"/>
      <c r="AZ190" s="324"/>
      <c r="BA190" s="302"/>
      <c r="BB190" s="302"/>
      <c r="BC190" s="300"/>
      <c r="BD190" s="300"/>
      <c r="BE190" s="302"/>
      <c r="BF190" s="300"/>
      <c r="BG190" s="303"/>
      <c r="BH190" s="303"/>
      <c r="BI190" s="303"/>
      <c r="BJ190" s="303"/>
      <c r="BK190" s="303"/>
      <c r="BL190" s="303"/>
      <c r="BM190" s="303"/>
      <c r="BN190" s="82"/>
      <c r="BO190" s="82"/>
      <c r="BP190" s="82"/>
      <c r="BQ190" s="82"/>
      <c r="BR190" s="82"/>
      <c r="BS190" s="82"/>
      <c r="BT190" s="82"/>
      <c r="BU190" s="82"/>
      <c r="BV190" s="82"/>
      <c r="BW190" s="82"/>
      <c r="BX190" s="82"/>
      <c r="BY190" s="82"/>
      <c r="BZ190" s="82"/>
    </row>
    <row r="191" spans="1:78" ht="12" customHeight="1" x14ac:dyDescent="0.25">
      <c r="A191" s="58"/>
      <c r="B191" s="230"/>
      <c r="C191" s="230"/>
      <c r="D191" s="276" t="str">
        <f>IF(IF(ISNUMBER(B191),"",MAX(D$4:D190)+1)&lt;=D$3,IF(ISNUMBER(B191),"",MAX(D$4:D190)+1),"")</f>
        <v/>
      </c>
      <c r="E191" s="230"/>
      <c r="F191" s="230"/>
      <c r="G191" s="233"/>
      <c r="H191" s="276"/>
      <c r="I191" s="276" t="str">
        <f>IF(O191="","",IF(ISNUMBER(MATCH(O191,$G$5:$G$1000,0)),"",IF(D191=1,B$4,0)+MAX(I$4:I190)+1))</f>
        <v/>
      </c>
      <c r="J191" s="233"/>
      <c r="K191" s="233"/>
      <c r="L191" s="58"/>
      <c r="M191" s="282">
        <f t="shared" si="113"/>
        <v>187</v>
      </c>
      <c r="N191" s="317"/>
      <c r="O191" s="317"/>
      <c r="P191" s="300"/>
      <c r="Q191" s="291" t="s">
        <v>821</v>
      </c>
      <c r="R191" s="304"/>
      <c r="S191" s="304"/>
      <c r="T191" s="304"/>
      <c r="U191" s="304"/>
      <c r="V191" s="304"/>
      <c r="W191" s="304"/>
      <c r="X191" s="304"/>
      <c r="Y191" s="304"/>
      <c r="Z191" s="308"/>
      <c r="AA191" s="308"/>
      <c r="AB191" s="308"/>
      <c r="AC191" s="308"/>
      <c r="AD191" s="308"/>
      <c r="AE191" s="308"/>
      <c r="AF191" s="308"/>
      <c r="AG191" s="308"/>
      <c r="AH191" s="305"/>
      <c r="AI191" s="305"/>
      <c r="AJ191" s="305"/>
      <c r="AK191" s="305"/>
      <c r="AL191" s="305"/>
      <c r="AM191" s="305"/>
      <c r="AN191" s="305"/>
      <c r="AO191" s="291"/>
      <c r="AP191" s="307"/>
      <c r="AQ191" s="307"/>
      <c r="AR191" s="307"/>
      <c r="AS191" s="307"/>
      <c r="AT191" s="82"/>
      <c r="AU191" s="82"/>
      <c r="AV191" s="82"/>
      <c r="AW191" s="302"/>
      <c r="AX191" s="302"/>
      <c r="AY191" s="324"/>
      <c r="AZ191" s="324"/>
      <c r="BA191" s="302"/>
      <c r="BB191" s="302"/>
      <c r="BC191" s="300"/>
      <c r="BD191" s="300"/>
      <c r="BE191" s="302"/>
      <c r="BF191" s="300"/>
      <c r="BG191" s="303"/>
      <c r="BH191" s="303"/>
      <c r="BI191" s="303"/>
      <c r="BJ191" s="303"/>
      <c r="BK191" s="303"/>
      <c r="BL191" s="303"/>
      <c r="BM191" s="303"/>
      <c r="BN191" s="82"/>
      <c r="BO191" s="82"/>
      <c r="BP191" s="82"/>
      <c r="BQ191" s="82"/>
      <c r="BR191" s="82"/>
      <c r="BS191" s="82"/>
      <c r="BT191" s="82"/>
      <c r="BU191" s="82"/>
      <c r="BV191" s="82"/>
      <c r="BW191" s="82"/>
      <c r="BX191" s="82"/>
      <c r="BY191" s="82"/>
      <c r="BZ191" s="82"/>
    </row>
    <row r="192" spans="1:78" ht="12" customHeight="1" x14ac:dyDescent="0.25">
      <c r="A192" s="58"/>
      <c r="B192" s="230"/>
      <c r="C192" s="230"/>
      <c r="D192" s="276" t="str">
        <f>IF(IF(ISNUMBER(B192),"",MAX(D$4:D191)+1)&lt;=D$3,IF(ISNUMBER(B192),"",MAX(D$4:D191)+1),"")</f>
        <v/>
      </c>
      <c r="E192" s="230"/>
      <c r="F192" s="230"/>
      <c r="G192" s="233"/>
      <c r="H192" s="276"/>
      <c r="I192" s="276" t="str">
        <f>IF(O192="","",IF(ISNUMBER(MATCH(O192,$G$5:$G$1000,0)),"",IF(D192=1,B$4,0)+MAX(I$4:I191)+1))</f>
        <v/>
      </c>
      <c r="J192" s="233"/>
      <c r="K192" s="233"/>
      <c r="L192" s="58"/>
      <c r="M192" s="282">
        <f t="shared" si="113"/>
        <v>188</v>
      </c>
      <c r="N192" s="317"/>
      <c r="O192" s="317"/>
      <c r="P192" s="300"/>
      <c r="Q192" s="291" t="s">
        <v>821</v>
      </c>
      <c r="R192" s="304"/>
      <c r="S192" s="304"/>
      <c r="T192" s="304"/>
      <c r="U192" s="304"/>
      <c r="V192" s="304"/>
      <c r="W192" s="304"/>
      <c r="X192" s="304"/>
      <c r="Y192" s="304"/>
      <c r="Z192" s="308"/>
      <c r="AA192" s="308"/>
      <c r="AB192" s="308"/>
      <c r="AC192" s="308"/>
      <c r="AD192" s="308"/>
      <c r="AE192" s="308"/>
      <c r="AF192" s="308"/>
      <c r="AG192" s="308"/>
      <c r="AH192" s="305"/>
      <c r="AI192" s="305"/>
      <c r="AJ192" s="305"/>
      <c r="AK192" s="305"/>
      <c r="AL192" s="305"/>
      <c r="AM192" s="305"/>
      <c r="AN192" s="305"/>
      <c r="AO192" s="291"/>
      <c r="AP192" s="307"/>
      <c r="AQ192" s="307"/>
      <c r="AR192" s="307"/>
      <c r="AS192" s="307"/>
      <c r="AT192" s="82"/>
      <c r="AU192" s="82"/>
      <c r="AV192" s="82"/>
      <c r="AW192" s="302"/>
      <c r="AX192" s="302"/>
      <c r="AY192" s="324"/>
      <c r="AZ192" s="324"/>
      <c r="BA192" s="302"/>
      <c r="BB192" s="302"/>
      <c r="BC192" s="300"/>
      <c r="BD192" s="300"/>
      <c r="BE192" s="302"/>
      <c r="BF192" s="300"/>
      <c r="BG192" s="303"/>
      <c r="BH192" s="303"/>
      <c r="BI192" s="303"/>
      <c r="BJ192" s="303"/>
      <c r="BK192" s="303"/>
      <c r="BL192" s="303"/>
      <c r="BM192" s="303"/>
      <c r="BN192" s="82"/>
      <c r="BO192" s="82"/>
      <c r="BP192" s="82"/>
      <c r="BQ192" s="82"/>
      <c r="BR192" s="82"/>
      <c r="BS192" s="82"/>
      <c r="BT192" s="82"/>
      <c r="BU192" s="82"/>
      <c r="BV192" s="82"/>
      <c r="BW192" s="82"/>
      <c r="BX192" s="82"/>
      <c r="BY192" s="82"/>
      <c r="BZ192" s="82"/>
    </row>
    <row r="193" spans="1:78" ht="12" customHeight="1" x14ac:dyDescent="0.25">
      <c r="A193" s="58"/>
      <c r="B193" s="230"/>
      <c r="C193" s="230"/>
      <c r="D193" s="276" t="str">
        <f>IF(IF(ISNUMBER(B193),"",MAX(D$4:D192)+1)&lt;=D$3,IF(ISNUMBER(B193),"",MAX(D$4:D192)+1),"")</f>
        <v/>
      </c>
      <c r="E193" s="230"/>
      <c r="F193" s="230"/>
      <c r="G193" s="233"/>
      <c r="H193" s="276"/>
      <c r="I193" s="276" t="str">
        <f>IF(O193="","",IF(ISNUMBER(MATCH(O193,$G$5:$G$1000,0)),"",IF(D193=1,B$4,0)+MAX(I$4:I192)+1))</f>
        <v/>
      </c>
      <c r="J193" s="233"/>
      <c r="K193" s="233"/>
      <c r="L193" s="58"/>
      <c r="M193" s="282">
        <f t="shared" si="113"/>
        <v>189</v>
      </c>
      <c r="N193" s="317"/>
      <c r="O193" s="317"/>
      <c r="P193" s="300"/>
      <c r="Q193" s="291" t="s">
        <v>821</v>
      </c>
      <c r="R193" s="304"/>
      <c r="S193" s="304"/>
      <c r="T193" s="304"/>
      <c r="U193" s="304"/>
      <c r="V193" s="304"/>
      <c r="W193" s="304"/>
      <c r="X193" s="304"/>
      <c r="Y193" s="304"/>
      <c r="Z193" s="308"/>
      <c r="AA193" s="308"/>
      <c r="AB193" s="308"/>
      <c r="AC193" s="308"/>
      <c r="AD193" s="308"/>
      <c r="AE193" s="308"/>
      <c r="AF193" s="308"/>
      <c r="AG193" s="308"/>
      <c r="AH193" s="305"/>
      <c r="AI193" s="305"/>
      <c r="AJ193" s="305"/>
      <c r="AK193" s="305"/>
      <c r="AL193" s="305"/>
      <c r="AM193" s="305"/>
      <c r="AN193" s="305"/>
      <c r="AO193" s="291"/>
      <c r="AP193" s="307"/>
      <c r="AQ193" s="307"/>
      <c r="AR193" s="307"/>
      <c r="AS193" s="307"/>
      <c r="AT193" s="82"/>
      <c r="AU193" s="82"/>
      <c r="AV193" s="82"/>
      <c r="AW193" s="302"/>
      <c r="AX193" s="302"/>
      <c r="AY193" s="324"/>
      <c r="AZ193" s="324"/>
      <c r="BA193" s="302"/>
      <c r="BB193" s="302"/>
      <c r="BC193" s="300"/>
      <c r="BD193" s="300"/>
      <c r="BE193" s="302"/>
      <c r="BF193" s="300"/>
      <c r="BG193" s="303"/>
      <c r="BH193" s="303"/>
      <c r="BI193" s="303"/>
      <c r="BJ193" s="303"/>
      <c r="BK193" s="303"/>
      <c r="BL193" s="303"/>
      <c r="BM193" s="303"/>
      <c r="BN193" s="82"/>
      <c r="BO193" s="82"/>
      <c r="BP193" s="82"/>
      <c r="BQ193" s="82"/>
      <c r="BR193" s="82"/>
      <c r="BS193" s="82"/>
      <c r="BT193" s="82"/>
      <c r="BU193" s="82"/>
      <c r="BV193" s="82"/>
      <c r="BW193" s="82"/>
      <c r="BX193" s="82"/>
      <c r="BY193" s="82"/>
      <c r="BZ193" s="82"/>
    </row>
    <row r="194" spans="1:78" ht="12" customHeight="1" x14ac:dyDescent="0.25">
      <c r="A194" s="58"/>
      <c r="B194" s="230"/>
      <c r="C194" s="230"/>
      <c r="D194" s="276" t="str">
        <f>IF(IF(ISNUMBER(B194),"",MAX(D$4:D193)+1)&lt;=D$3,IF(ISNUMBER(B194),"",MAX(D$4:D193)+1),"")</f>
        <v/>
      </c>
      <c r="E194" s="230"/>
      <c r="F194" s="230"/>
      <c r="G194" s="233"/>
      <c r="H194" s="276"/>
      <c r="I194" s="276" t="str">
        <f>IF(O194="","",IF(ISNUMBER(MATCH(O194,$G$5:$G$1000,0)),"",IF(D194=1,B$4,0)+MAX(I$4:I193)+1))</f>
        <v/>
      </c>
      <c r="J194" s="233"/>
      <c r="K194" s="233"/>
      <c r="L194" s="58"/>
      <c r="M194" s="282">
        <f t="shared" si="113"/>
        <v>190</v>
      </c>
      <c r="N194" s="317"/>
      <c r="O194" s="317"/>
      <c r="P194" s="300"/>
      <c r="Q194" s="291" t="s">
        <v>821</v>
      </c>
      <c r="R194" s="304"/>
      <c r="S194" s="304"/>
      <c r="T194" s="304"/>
      <c r="U194" s="304"/>
      <c r="V194" s="304"/>
      <c r="W194" s="304"/>
      <c r="X194" s="304"/>
      <c r="Y194" s="304"/>
      <c r="Z194" s="308"/>
      <c r="AA194" s="308"/>
      <c r="AB194" s="308"/>
      <c r="AC194" s="308"/>
      <c r="AD194" s="308"/>
      <c r="AE194" s="308"/>
      <c r="AF194" s="308"/>
      <c r="AG194" s="308"/>
      <c r="AH194" s="305"/>
      <c r="AI194" s="305"/>
      <c r="AJ194" s="305"/>
      <c r="AK194" s="305"/>
      <c r="AL194" s="305"/>
      <c r="AM194" s="305"/>
      <c r="AN194" s="305"/>
      <c r="AO194" s="291"/>
      <c r="AP194" s="307"/>
      <c r="AQ194" s="307"/>
      <c r="AR194" s="307"/>
      <c r="AS194" s="307"/>
      <c r="AT194" s="82"/>
      <c r="AU194" s="82"/>
      <c r="AV194" s="82"/>
      <c r="AW194" s="302"/>
      <c r="AX194" s="302"/>
      <c r="AY194" s="324"/>
      <c r="AZ194" s="324"/>
      <c r="BA194" s="302"/>
      <c r="BB194" s="302"/>
      <c r="BC194" s="300"/>
      <c r="BD194" s="300"/>
      <c r="BE194" s="302"/>
      <c r="BF194" s="300"/>
      <c r="BG194" s="303"/>
      <c r="BH194" s="303"/>
      <c r="BI194" s="303"/>
      <c r="BJ194" s="303"/>
      <c r="BK194" s="303"/>
      <c r="BL194" s="303"/>
      <c r="BM194" s="303"/>
      <c r="BN194" s="82"/>
      <c r="BO194" s="82"/>
      <c r="BP194" s="82"/>
      <c r="BQ194" s="82"/>
      <c r="BR194" s="82"/>
      <c r="BS194" s="82"/>
      <c r="BT194" s="82"/>
      <c r="BU194" s="82"/>
      <c r="BV194" s="82"/>
      <c r="BW194" s="82"/>
      <c r="BX194" s="82"/>
      <c r="BY194" s="82"/>
      <c r="BZ194" s="82"/>
    </row>
    <row r="195" spans="1:78" ht="12" customHeight="1" x14ac:dyDescent="0.25">
      <c r="A195" s="58"/>
      <c r="B195" s="230"/>
      <c r="C195" s="230"/>
      <c r="D195" s="276" t="str">
        <f>IF(IF(ISNUMBER(B195),"",MAX(D$4:D194)+1)&lt;=D$3,IF(ISNUMBER(B195),"",MAX(D$4:D194)+1),"")</f>
        <v/>
      </c>
      <c r="E195" s="230"/>
      <c r="F195" s="230"/>
      <c r="G195" s="233"/>
      <c r="H195" s="276"/>
      <c r="I195" s="276" t="str">
        <f>IF(O195="","",IF(ISNUMBER(MATCH(O195,$G$5:$G$1000,0)),"",IF(D195=1,B$4,0)+MAX(I$4:I194)+1))</f>
        <v/>
      </c>
      <c r="J195" s="233"/>
      <c r="K195" s="233"/>
      <c r="L195" s="58"/>
      <c r="M195" s="282">
        <f t="shared" si="113"/>
        <v>191</v>
      </c>
      <c r="N195" s="317"/>
      <c r="O195" s="317"/>
      <c r="P195" s="300"/>
      <c r="Q195" s="291" t="s">
        <v>821</v>
      </c>
      <c r="R195" s="304"/>
      <c r="S195" s="304"/>
      <c r="T195" s="304"/>
      <c r="U195" s="304"/>
      <c r="V195" s="304"/>
      <c r="W195" s="304"/>
      <c r="X195" s="304"/>
      <c r="Y195" s="304"/>
      <c r="Z195" s="308"/>
      <c r="AA195" s="308"/>
      <c r="AB195" s="308"/>
      <c r="AC195" s="308"/>
      <c r="AD195" s="308"/>
      <c r="AE195" s="308"/>
      <c r="AF195" s="308"/>
      <c r="AG195" s="308"/>
      <c r="AH195" s="305"/>
      <c r="AI195" s="305"/>
      <c r="AJ195" s="305"/>
      <c r="AK195" s="305"/>
      <c r="AL195" s="305"/>
      <c r="AM195" s="305"/>
      <c r="AN195" s="305"/>
      <c r="AO195" s="291"/>
      <c r="AP195" s="307"/>
      <c r="AQ195" s="307"/>
      <c r="AR195" s="307"/>
      <c r="AS195" s="307"/>
      <c r="AT195" s="82"/>
      <c r="AU195" s="82"/>
      <c r="AV195" s="82"/>
      <c r="AW195" s="302"/>
      <c r="AX195" s="302"/>
      <c r="AY195" s="324"/>
      <c r="AZ195" s="324"/>
      <c r="BA195" s="302"/>
      <c r="BB195" s="302"/>
      <c r="BC195" s="300"/>
      <c r="BD195" s="300"/>
      <c r="BE195" s="302"/>
      <c r="BF195" s="300"/>
      <c r="BG195" s="303"/>
      <c r="BH195" s="303"/>
      <c r="BI195" s="303"/>
      <c r="BJ195" s="303"/>
      <c r="BK195" s="303"/>
      <c r="BL195" s="303"/>
      <c r="BM195" s="303"/>
      <c r="BN195" s="82"/>
      <c r="BO195" s="82"/>
      <c r="BP195" s="82"/>
      <c r="BQ195" s="82"/>
      <c r="BR195" s="82"/>
      <c r="BS195" s="82"/>
      <c r="BT195" s="82"/>
      <c r="BU195" s="82"/>
      <c r="BV195" s="82"/>
      <c r="BW195" s="82"/>
      <c r="BX195" s="82"/>
      <c r="BY195" s="82"/>
      <c r="BZ195" s="82"/>
    </row>
    <row r="196" spans="1:78" ht="12" customHeight="1" x14ac:dyDescent="0.25">
      <c r="A196" s="58"/>
      <c r="B196" s="230"/>
      <c r="C196" s="230"/>
      <c r="D196" s="276" t="str">
        <f>IF(IF(ISNUMBER(B196),"",MAX(D$4:D195)+1)&lt;=D$3,IF(ISNUMBER(B196),"",MAX(D$4:D195)+1),"")</f>
        <v/>
      </c>
      <c r="E196" s="230"/>
      <c r="F196" s="230"/>
      <c r="G196" s="233"/>
      <c r="H196" s="276"/>
      <c r="I196" s="276" t="str">
        <f>IF(O196="","",IF(ISNUMBER(MATCH(O196,$G$5:$G$1000,0)),"",IF(D196=1,B$4,0)+MAX(I$4:I195)+1))</f>
        <v/>
      </c>
      <c r="J196" s="233"/>
      <c r="K196" s="233"/>
      <c r="L196" s="58"/>
      <c r="M196" s="282">
        <f t="shared" si="113"/>
        <v>192</v>
      </c>
      <c r="N196" s="317"/>
      <c r="O196" s="317"/>
      <c r="P196" s="300"/>
      <c r="Q196" s="291" t="s">
        <v>821</v>
      </c>
      <c r="R196" s="304"/>
      <c r="S196" s="304"/>
      <c r="T196" s="304"/>
      <c r="U196" s="304"/>
      <c r="V196" s="304"/>
      <c r="W196" s="304"/>
      <c r="X196" s="304"/>
      <c r="Y196" s="304"/>
      <c r="Z196" s="308"/>
      <c r="AA196" s="308"/>
      <c r="AB196" s="308"/>
      <c r="AC196" s="308"/>
      <c r="AD196" s="308"/>
      <c r="AE196" s="308"/>
      <c r="AF196" s="308"/>
      <c r="AG196" s="308"/>
      <c r="AH196" s="305"/>
      <c r="AI196" s="305"/>
      <c r="AJ196" s="305"/>
      <c r="AK196" s="305"/>
      <c r="AL196" s="305"/>
      <c r="AM196" s="305"/>
      <c r="AN196" s="305"/>
      <c r="AO196" s="291"/>
      <c r="AP196" s="307"/>
      <c r="AQ196" s="307"/>
      <c r="AR196" s="307"/>
      <c r="AS196" s="307"/>
      <c r="AT196" s="82"/>
      <c r="AU196" s="82"/>
      <c r="AV196" s="82"/>
      <c r="AW196" s="302"/>
      <c r="AX196" s="302"/>
      <c r="AY196" s="324"/>
      <c r="AZ196" s="324"/>
      <c r="BA196" s="302"/>
      <c r="BB196" s="302"/>
      <c r="BC196" s="300"/>
      <c r="BD196" s="300"/>
      <c r="BE196" s="302"/>
      <c r="BF196" s="300"/>
      <c r="BG196" s="303"/>
      <c r="BH196" s="303"/>
      <c r="BI196" s="303"/>
      <c r="BJ196" s="303"/>
      <c r="BK196" s="303"/>
      <c r="BL196" s="303"/>
      <c r="BM196" s="303"/>
      <c r="BN196" s="82"/>
      <c r="BO196" s="82"/>
      <c r="BP196" s="82"/>
      <c r="BQ196" s="82"/>
      <c r="BR196" s="82"/>
      <c r="BS196" s="82"/>
      <c r="BT196" s="82"/>
      <c r="BU196" s="82"/>
      <c r="BV196" s="82"/>
      <c r="BW196" s="82"/>
      <c r="BX196" s="82"/>
      <c r="BY196" s="82"/>
      <c r="BZ196" s="82"/>
    </row>
    <row r="197" spans="1:78" ht="12" customHeight="1" x14ac:dyDescent="0.25">
      <c r="A197" s="58"/>
      <c r="B197" s="230"/>
      <c r="C197" s="230"/>
      <c r="D197" s="276" t="str">
        <f>IF(IF(ISNUMBER(B197),"",MAX(D$4:D196)+1)&lt;=D$3,IF(ISNUMBER(B197),"",MAX(D$4:D196)+1),"")</f>
        <v/>
      </c>
      <c r="E197" s="230"/>
      <c r="F197" s="230"/>
      <c r="G197" s="233"/>
      <c r="H197" s="276"/>
      <c r="I197" s="276" t="str">
        <f>IF(O197="","",IF(ISNUMBER(MATCH(O197,$G$5:$G$1000,0)),"",IF(D197=1,B$4,0)+MAX(I$4:I196)+1))</f>
        <v/>
      </c>
      <c r="J197" s="233"/>
      <c r="K197" s="233"/>
      <c r="L197" s="58"/>
      <c r="M197" s="282">
        <f t="shared" ref="M197:M260" si="143">IF(ROW()-ROW(M$4)&lt;=1000,ROW()-ROW(M$4),"")</f>
        <v>193</v>
      </c>
      <c r="N197" s="317"/>
      <c r="O197" s="317"/>
      <c r="P197" s="300"/>
      <c r="Q197" s="291" t="s">
        <v>821</v>
      </c>
      <c r="R197" s="304"/>
      <c r="S197" s="304"/>
      <c r="T197" s="304"/>
      <c r="U197" s="304"/>
      <c r="V197" s="304"/>
      <c r="W197" s="304"/>
      <c r="X197" s="304"/>
      <c r="Y197" s="304"/>
      <c r="Z197" s="308"/>
      <c r="AA197" s="308"/>
      <c r="AB197" s="308"/>
      <c r="AC197" s="308"/>
      <c r="AD197" s="308"/>
      <c r="AE197" s="308"/>
      <c r="AF197" s="308"/>
      <c r="AG197" s="308"/>
      <c r="AH197" s="305"/>
      <c r="AI197" s="305"/>
      <c r="AJ197" s="305"/>
      <c r="AK197" s="305"/>
      <c r="AL197" s="305"/>
      <c r="AM197" s="305"/>
      <c r="AN197" s="305"/>
      <c r="AO197" s="291"/>
      <c r="AP197" s="307"/>
      <c r="AQ197" s="307"/>
      <c r="AR197" s="307"/>
      <c r="AS197" s="307"/>
      <c r="AT197" s="82"/>
      <c r="AU197" s="82"/>
      <c r="AV197" s="82"/>
      <c r="AW197" s="302"/>
      <c r="AX197" s="302"/>
      <c r="AY197" s="324"/>
      <c r="AZ197" s="324"/>
      <c r="BA197" s="302"/>
      <c r="BB197" s="302"/>
      <c r="BC197" s="300"/>
      <c r="BD197" s="300"/>
      <c r="BE197" s="302"/>
      <c r="BF197" s="300"/>
      <c r="BG197" s="303"/>
      <c r="BH197" s="303"/>
      <c r="BI197" s="303"/>
      <c r="BJ197" s="303"/>
      <c r="BK197" s="303"/>
      <c r="BL197" s="303"/>
      <c r="BM197" s="303"/>
      <c r="BN197" s="82"/>
      <c r="BO197" s="82"/>
      <c r="BP197" s="82"/>
      <c r="BQ197" s="82"/>
      <c r="BR197" s="82"/>
      <c r="BS197" s="82"/>
      <c r="BT197" s="82"/>
      <c r="BU197" s="82"/>
      <c r="BV197" s="82"/>
      <c r="BW197" s="82"/>
      <c r="BX197" s="82"/>
      <c r="BY197" s="82"/>
      <c r="BZ197" s="82"/>
    </row>
    <row r="198" spans="1:78" ht="12" customHeight="1" x14ac:dyDescent="0.25">
      <c r="A198" s="58"/>
      <c r="B198" s="230"/>
      <c r="C198" s="230"/>
      <c r="D198" s="276" t="str">
        <f>IF(IF(ISNUMBER(B198),"",MAX(D$4:D197)+1)&lt;=D$3,IF(ISNUMBER(B198),"",MAX(D$4:D197)+1),"")</f>
        <v/>
      </c>
      <c r="E198" s="230"/>
      <c r="F198" s="230"/>
      <c r="G198" s="233"/>
      <c r="H198" s="276"/>
      <c r="I198" s="276" t="str">
        <f>IF(O198="","",IF(ISNUMBER(MATCH(O198,$G$5:$G$1000,0)),"",IF(D198=1,B$4,0)+MAX(I$4:I197)+1))</f>
        <v/>
      </c>
      <c r="J198" s="233"/>
      <c r="K198" s="233"/>
      <c r="L198" s="58"/>
      <c r="M198" s="282">
        <f t="shared" si="143"/>
        <v>194</v>
      </c>
      <c r="N198" s="317"/>
      <c r="O198" s="317"/>
      <c r="P198" s="300"/>
      <c r="Q198" s="291" t="s">
        <v>821</v>
      </c>
      <c r="R198" s="304"/>
      <c r="S198" s="304"/>
      <c r="T198" s="304"/>
      <c r="U198" s="304"/>
      <c r="V198" s="304"/>
      <c r="W198" s="304"/>
      <c r="X198" s="304"/>
      <c r="Y198" s="304"/>
      <c r="Z198" s="308"/>
      <c r="AA198" s="308"/>
      <c r="AB198" s="308"/>
      <c r="AC198" s="308"/>
      <c r="AD198" s="308"/>
      <c r="AE198" s="308"/>
      <c r="AF198" s="308"/>
      <c r="AG198" s="308"/>
      <c r="AH198" s="305"/>
      <c r="AI198" s="305"/>
      <c r="AJ198" s="305"/>
      <c r="AK198" s="305"/>
      <c r="AL198" s="305"/>
      <c r="AM198" s="305"/>
      <c r="AN198" s="305"/>
      <c r="AO198" s="291"/>
      <c r="AP198" s="307"/>
      <c r="AQ198" s="307"/>
      <c r="AR198" s="307"/>
      <c r="AS198" s="307"/>
      <c r="AT198" s="82"/>
      <c r="AU198" s="82"/>
      <c r="AV198" s="82"/>
      <c r="AW198" s="302"/>
      <c r="AX198" s="302"/>
      <c r="AY198" s="324"/>
      <c r="AZ198" s="324"/>
      <c r="BA198" s="302"/>
      <c r="BB198" s="302"/>
      <c r="BC198" s="300"/>
      <c r="BD198" s="300"/>
      <c r="BE198" s="302"/>
      <c r="BF198" s="300"/>
      <c r="BG198" s="303"/>
      <c r="BH198" s="303"/>
      <c r="BI198" s="303"/>
      <c r="BJ198" s="303"/>
      <c r="BK198" s="303"/>
      <c r="BL198" s="303"/>
      <c r="BM198" s="303"/>
      <c r="BN198" s="82"/>
      <c r="BO198" s="82"/>
      <c r="BP198" s="82"/>
      <c r="BQ198" s="82"/>
      <c r="BR198" s="82"/>
      <c r="BS198" s="82"/>
      <c r="BT198" s="82"/>
      <c r="BU198" s="82"/>
      <c r="BV198" s="82"/>
      <c r="BW198" s="82"/>
      <c r="BX198" s="82"/>
      <c r="BY198" s="82"/>
      <c r="BZ198" s="82"/>
    </row>
    <row r="199" spans="1:78" ht="12" customHeight="1" x14ac:dyDescent="0.25">
      <c r="A199" s="58"/>
      <c r="B199" s="230"/>
      <c r="C199" s="230"/>
      <c r="D199" s="276" t="str">
        <f>IF(IF(ISNUMBER(B199),"",MAX(D$4:D198)+1)&lt;=D$3,IF(ISNUMBER(B199),"",MAX(D$4:D198)+1),"")</f>
        <v/>
      </c>
      <c r="E199" s="230"/>
      <c r="F199" s="230"/>
      <c r="G199" s="233"/>
      <c r="H199" s="276"/>
      <c r="I199" s="276" t="str">
        <f>IF(O199="","",IF(ISNUMBER(MATCH(O199,$G$5:$G$1000,0)),"",IF(D199=1,B$4,0)+MAX(I$4:I198)+1))</f>
        <v/>
      </c>
      <c r="J199" s="233"/>
      <c r="K199" s="233"/>
      <c r="L199" s="58"/>
      <c r="M199" s="282">
        <f t="shared" si="143"/>
        <v>195</v>
      </c>
      <c r="N199" s="317"/>
      <c r="O199" s="317"/>
      <c r="P199" s="300"/>
      <c r="Q199" s="291" t="s">
        <v>821</v>
      </c>
      <c r="R199" s="304"/>
      <c r="S199" s="304"/>
      <c r="T199" s="304"/>
      <c r="U199" s="304"/>
      <c r="V199" s="304"/>
      <c r="W199" s="304"/>
      <c r="X199" s="304"/>
      <c r="Y199" s="304"/>
      <c r="Z199" s="308"/>
      <c r="AA199" s="308"/>
      <c r="AB199" s="308"/>
      <c r="AC199" s="308"/>
      <c r="AD199" s="308"/>
      <c r="AE199" s="308"/>
      <c r="AF199" s="308"/>
      <c r="AG199" s="308"/>
      <c r="AH199" s="305"/>
      <c r="AI199" s="305"/>
      <c r="AJ199" s="305"/>
      <c r="AK199" s="305"/>
      <c r="AL199" s="305"/>
      <c r="AM199" s="305"/>
      <c r="AN199" s="305"/>
      <c r="AO199" s="291"/>
      <c r="AP199" s="307"/>
      <c r="AQ199" s="307"/>
      <c r="AR199" s="307"/>
      <c r="AS199" s="307"/>
      <c r="AT199" s="82"/>
      <c r="AU199" s="82"/>
      <c r="AV199" s="82"/>
      <c r="AW199" s="302"/>
      <c r="AX199" s="302"/>
      <c r="AY199" s="324"/>
      <c r="AZ199" s="324"/>
      <c r="BA199" s="302"/>
      <c r="BB199" s="302"/>
      <c r="BC199" s="300"/>
      <c r="BD199" s="300"/>
      <c r="BE199" s="302"/>
      <c r="BF199" s="300"/>
      <c r="BG199" s="303"/>
      <c r="BH199" s="303"/>
      <c r="BI199" s="303"/>
      <c r="BJ199" s="303"/>
      <c r="BK199" s="303"/>
      <c r="BL199" s="303"/>
      <c r="BM199" s="303"/>
      <c r="BN199" s="82"/>
      <c r="BO199" s="82"/>
      <c r="BP199" s="82"/>
      <c r="BQ199" s="82"/>
      <c r="BR199" s="82"/>
      <c r="BS199" s="82"/>
      <c r="BT199" s="82"/>
      <c r="BU199" s="82"/>
      <c r="BV199" s="82"/>
      <c r="BW199" s="82"/>
      <c r="BX199" s="82"/>
      <c r="BY199" s="82"/>
      <c r="BZ199" s="82"/>
    </row>
    <row r="200" spans="1:78" ht="12" customHeight="1" x14ac:dyDescent="0.25">
      <c r="A200" s="58"/>
      <c r="B200" s="230"/>
      <c r="C200" s="230"/>
      <c r="D200" s="276" t="str">
        <f>IF(IF(ISNUMBER(B200),"",MAX(D$4:D199)+1)&lt;=D$3,IF(ISNUMBER(B200),"",MAX(D$4:D199)+1),"")</f>
        <v/>
      </c>
      <c r="E200" s="230"/>
      <c r="F200" s="230"/>
      <c r="G200" s="233"/>
      <c r="H200" s="276"/>
      <c r="I200" s="276" t="str">
        <f>IF(O200="","",IF(ISNUMBER(MATCH(O200,$G$5:$G$1000,0)),"",IF(D200=1,B$4,0)+MAX(I$4:I199)+1))</f>
        <v/>
      </c>
      <c r="J200" s="233"/>
      <c r="K200" s="233"/>
      <c r="L200" s="58"/>
      <c r="M200" s="282">
        <f t="shared" si="143"/>
        <v>196</v>
      </c>
      <c r="N200" s="317"/>
      <c r="O200" s="317"/>
      <c r="P200" s="300"/>
      <c r="Q200" s="291" t="s">
        <v>821</v>
      </c>
      <c r="R200" s="304"/>
      <c r="S200" s="304"/>
      <c r="T200" s="304"/>
      <c r="U200" s="304"/>
      <c r="V200" s="304"/>
      <c r="W200" s="304"/>
      <c r="X200" s="304"/>
      <c r="Y200" s="304"/>
      <c r="Z200" s="308"/>
      <c r="AA200" s="308"/>
      <c r="AB200" s="308"/>
      <c r="AC200" s="308"/>
      <c r="AD200" s="308"/>
      <c r="AE200" s="308"/>
      <c r="AF200" s="308"/>
      <c r="AG200" s="308"/>
      <c r="AH200" s="305"/>
      <c r="AI200" s="305"/>
      <c r="AJ200" s="305"/>
      <c r="AK200" s="305"/>
      <c r="AL200" s="305"/>
      <c r="AM200" s="305"/>
      <c r="AN200" s="305"/>
      <c r="AO200" s="291"/>
      <c r="AP200" s="307"/>
      <c r="AQ200" s="307"/>
      <c r="AR200" s="307"/>
      <c r="AS200" s="307"/>
      <c r="AT200" s="82"/>
      <c r="AU200" s="82"/>
      <c r="AV200" s="82"/>
      <c r="AW200" s="302"/>
      <c r="AX200" s="302"/>
      <c r="AY200" s="324"/>
      <c r="AZ200" s="324"/>
      <c r="BA200" s="302"/>
      <c r="BB200" s="302"/>
      <c r="BC200" s="300"/>
      <c r="BD200" s="300"/>
      <c r="BE200" s="302"/>
      <c r="BF200" s="300"/>
      <c r="BG200" s="303"/>
      <c r="BH200" s="303"/>
      <c r="BI200" s="303"/>
      <c r="BJ200" s="303"/>
      <c r="BK200" s="303"/>
      <c r="BL200" s="303"/>
      <c r="BM200" s="303"/>
      <c r="BN200" s="82"/>
      <c r="BO200" s="82"/>
      <c r="BP200" s="82"/>
      <c r="BQ200" s="82"/>
      <c r="BR200" s="82"/>
      <c r="BS200" s="82"/>
      <c r="BT200" s="82"/>
      <c r="BU200" s="82"/>
      <c r="BV200" s="82"/>
      <c r="BW200" s="82"/>
      <c r="BX200" s="82"/>
      <c r="BY200" s="82"/>
      <c r="BZ200" s="82"/>
    </row>
    <row r="201" spans="1:78" ht="12" customHeight="1" x14ac:dyDescent="0.25">
      <c r="A201" s="58"/>
      <c r="B201" s="230"/>
      <c r="C201" s="230"/>
      <c r="D201" s="276" t="str">
        <f>IF(IF(ISNUMBER(B201),"",MAX(D$4:D200)+1)&lt;=D$3,IF(ISNUMBER(B201),"",MAX(D$4:D200)+1),"")</f>
        <v/>
      </c>
      <c r="E201" s="230"/>
      <c r="F201" s="230"/>
      <c r="G201" s="233"/>
      <c r="H201" s="276"/>
      <c r="I201" s="276" t="str">
        <f>IF(O201="","",IF(ISNUMBER(MATCH(O201,$G$5:$G$1000,0)),"",IF(D201=1,B$4,0)+MAX(I$4:I200)+1))</f>
        <v/>
      </c>
      <c r="J201" s="233"/>
      <c r="K201" s="233"/>
      <c r="L201" s="58"/>
      <c r="M201" s="282">
        <f t="shared" si="143"/>
        <v>197</v>
      </c>
      <c r="N201" s="317"/>
      <c r="O201" s="317"/>
      <c r="P201" s="300"/>
      <c r="Q201" s="291" t="s">
        <v>821</v>
      </c>
      <c r="R201" s="304"/>
      <c r="S201" s="304"/>
      <c r="T201" s="304"/>
      <c r="U201" s="304"/>
      <c r="V201" s="304"/>
      <c r="W201" s="304"/>
      <c r="X201" s="304"/>
      <c r="Y201" s="304"/>
      <c r="Z201" s="308"/>
      <c r="AA201" s="308"/>
      <c r="AB201" s="308"/>
      <c r="AC201" s="308"/>
      <c r="AD201" s="308"/>
      <c r="AE201" s="308"/>
      <c r="AF201" s="308"/>
      <c r="AG201" s="308"/>
      <c r="AH201" s="305"/>
      <c r="AI201" s="305"/>
      <c r="AJ201" s="305"/>
      <c r="AK201" s="305"/>
      <c r="AL201" s="305"/>
      <c r="AM201" s="305"/>
      <c r="AN201" s="305"/>
      <c r="AO201" s="291"/>
      <c r="AP201" s="307"/>
      <c r="AQ201" s="307"/>
      <c r="AR201" s="307"/>
      <c r="AS201" s="307"/>
      <c r="AT201" s="82"/>
      <c r="AU201" s="82"/>
      <c r="AV201" s="82"/>
      <c r="AW201" s="302"/>
      <c r="AX201" s="302"/>
      <c r="AY201" s="324"/>
      <c r="AZ201" s="324"/>
      <c r="BA201" s="302"/>
      <c r="BB201" s="302"/>
      <c r="BC201" s="300"/>
      <c r="BD201" s="300"/>
      <c r="BE201" s="302"/>
      <c r="BF201" s="300"/>
      <c r="BG201" s="303"/>
      <c r="BH201" s="303"/>
      <c r="BI201" s="303"/>
      <c r="BJ201" s="303"/>
      <c r="BK201" s="303"/>
      <c r="BL201" s="303"/>
      <c r="BM201" s="303"/>
      <c r="BN201" s="82"/>
      <c r="BO201" s="82"/>
      <c r="BP201" s="82"/>
      <c r="BQ201" s="82"/>
      <c r="BR201" s="82"/>
      <c r="BS201" s="82"/>
      <c r="BT201" s="82"/>
      <c r="BU201" s="82"/>
      <c r="BV201" s="82"/>
      <c r="BW201" s="82"/>
      <c r="BX201" s="82"/>
      <c r="BY201" s="82"/>
      <c r="BZ201" s="82"/>
    </row>
    <row r="202" spans="1:78" ht="12" customHeight="1" x14ac:dyDescent="0.25">
      <c r="A202" s="58"/>
      <c r="B202" s="230"/>
      <c r="C202" s="230"/>
      <c r="D202" s="276" t="str">
        <f>IF(IF(ISNUMBER(B202),"",MAX(D$4:D201)+1)&lt;=D$3,IF(ISNUMBER(B202),"",MAX(D$4:D201)+1),"")</f>
        <v/>
      </c>
      <c r="E202" s="230"/>
      <c r="F202" s="230"/>
      <c r="G202" s="233"/>
      <c r="H202" s="276"/>
      <c r="I202" s="276" t="str">
        <f>IF(O202="","",IF(ISNUMBER(MATCH(O202,$G$5:$G$1000,0)),"",IF(D202=1,B$4,0)+MAX(I$4:I201)+1))</f>
        <v/>
      </c>
      <c r="J202" s="233"/>
      <c r="K202" s="233"/>
      <c r="L202" s="58"/>
      <c r="M202" s="282">
        <f t="shared" si="143"/>
        <v>198</v>
      </c>
      <c r="N202" s="317"/>
      <c r="O202" s="317"/>
      <c r="P202" s="300"/>
      <c r="Q202" s="291" t="s">
        <v>821</v>
      </c>
      <c r="R202" s="304"/>
      <c r="S202" s="304"/>
      <c r="T202" s="304"/>
      <c r="U202" s="304"/>
      <c r="V202" s="304"/>
      <c r="W202" s="304"/>
      <c r="X202" s="304"/>
      <c r="Y202" s="304"/>
      <c r="Z202" s="308"/>
      <c r="AA202" s="308"/>
      <c r="AB202" s="308"/>
      <c r="AC202" s="308"/>
      <c r="AD202" s="308"/>
      <c r="AE202" s="308"/>
      <c r="AF202" s="308"/>
      <c r="AG202" s="308"/>
      <c r="AH202" s="305"/>
      <c r="AI202" s="305"/>
      <c r="AJ202" s="305"/>
      <c r="AK202" s="305"/>
      <c r="AL202" s="305"/>
      <c r="AM202" s="305"/>
      <c r="AN202" s="305"/>
      <c r="AO202" s="291"/>
      <c r="AP202" s="307"/>
      <c r="AQ202" s="307"/>
      <c r="AR202" s="307"/>
      <c r="AS202" s="307"/>
      <c r="AT202" s="82"/>
      <c r="AU202" s="82"/>
      <c r="AV202" s="82"/>
      <c r="AW202" s="302"/>
      <c r="AX202" s="302"/>
      <c r="AY202" s="324"/>
      <c r="AZ202" s="324"/>
      <c r="BA202" s="302"/>
      <c r="BB202" s="302"/>
      <c r="BC202" s="300"/>
      <c r="BD202" s="300"/>
      <c r="BE202" s="302"/>
      <c r="BF202" s="300"/>
      <c r="BG202" s="303"/>
      <c r="BH202" s="303"/>
      <c r="BI202" s="303"/>
      <c r="BJ202" s="303"/>
      <c r="BK202" s="303"/>
      <c r="BL202" s="303"/>
      <c r="BM202" s="303"/>
      <c r="BN202" s="82"/>
      <c r="BO202" s="82"/>
      <c r="BP202" s="82"/>
      <c r="BQ202" s="82"/>
      <c r="BR202" s="82"/>
      <c r="BS202" s="82"/>
      <c r="BT202" s="82"/>
      <c r="BU202" s="82"/>
      <c r="BV202" s="82"/>
      <c r="BW202" s="82"/>
      <c r="BX202" s="82"/>
      <c r="BY202" s="82"/>
      <c r="BZ202" s="82"/>
    </row>
    <row r="203" spans="1:78" ht="12" customHeight="1" x14ac:dyDescent="0.25">
      <c r="A203" s="58"/>
      <c r="B203" s="230"/>
      <c r="C203" s="230"/>
      <c r="D203" s="276" t="str">
        <f>IF(IF(ISNUMBER(B203),"",MAX(D$4:D202)+1)&lt;=D$3,IF(ISNUMBER(B203),"",MAX(D$4:D202)+1),"")</f>
        <v/>
      </c>
      <c r="E203" s="230"/>
      <c r="F203" s="230"/>
      <c r="G203" s="233"/>
      <c r="H203" s="276"/>
      <c r="I203" s="276" t="str">
        <f>IF(O203="","",IF(ISNUMBER(MATCH(O203,$G$5:$G$1000,0)),"",IF(D203=1,B$4,0)+MAX(I$4:I202)+1))</f>
        <v/>
      </c>
      <c r="J203" s="233"/>
      <c r="K203" s="233"/>
      <c r="L203" s="58"/>
      <c r="M203" s="282">
        <f t="shared" si="143"/>
        <v>199</v>
      </c>
      <c r="N203" s="317"/>
      <c r="O203" s="317"/>
      <c r="P203" s="300"/>
      <c r="Q203" s="291" t="s">
        <v>821</v>
      </c>
      <c r="R203" s="304"/>
      <c r="S203" s="304"/>
      <c r="T203" s="304"/>
      <c r="U203" s="304"/>
      <c r="V203" s="304"/>
      <c r="W203" s="304"/>
      <c r="X203" s="304"/>
      <c r="Y203" s="304"/>
      <c r="Z203" s="308"/>
      <c r="AA203" s="308"/>
      <c r="AB203" s="308"/>
      <c r="AC203" s="308"/>
      <c r="AD203" s="308"/>
      <c r="AE203" s="308"/>
      <c r="AF203" s="308"/>
      <c r="AG203" s="308"/>
      <c r="AH203" s="305"/>
      <c r="AI203" s="305"/>
      <c r="AJ203" s="305"/>
      <c r="AK203" s="305"/>
      <c r="AL203" s="305"/>
      <c r="AM203" s="305"/>
      <c r="AN203" s="305"/>
      <c r="AO203" s="291"/>
      <c r="AP203" s="307"/>
      <c r="AQ203" s="307"/>
      <c r="AR203" s="307"/>
      <c r="AS203" s="307"/>
      <c r="AT203" s="82"/>
      <c r="AU203" s="82"/>
      <c r="AV203" s="82"/>
      <c r="AW203" s="302"/>
      <c r="AX203" s="302"/>
      <c r="AY203" s="324"/>
      <c r="AZ203" s="324"/>
      <c r="BA203" s="302"/>
      <c r="BB203" s="302"/>
      <c r="BC203" s="300"/>
      <c r="BD203" s="300"/>
      <c r="BE203" s="302"/>
      <c r="BF203" s="300"/>
      <c r="BG203" s="303"/>
      <c r="BH203" s="303"/>
      <c r="BI203" s="303"/>
      <c r="BJ203" s="303"/>
      <c r="BK203" s="303"/>
      <c r="BL203" s="303"/>
      <c r="BM203" s="303"/>
      <c r="BN203" s="82"/>
      <c r="BO203" s="82"/>
      <c r="BP203" s="82"/>
      <c r="BQ203" s="82"/>
      <c r="BR203" s="82"/>
      <c r="BS203" s="82"/>
      <c r="BT203" s="82"/>
      <c r="BU203" s="82"/>
      <c r="BV203" s="82"/>
      <c r="BW203" s="82"/>
      <c r="BX203" s="82"/>
      <c r="BY203" s="82"/>
      <c r="BZ203" s="82"/>
    </row>
    <row r="204" spans="1:78" ht="12" customHeight="1" x14ac:dyDescent="0.25">
      <c r="A204" s="58"/>
      <c r="B204" s="230"/>
      <c r="C204" s="230"/>
      <c r="D204" s="276" t="str">
        <f>IF(IF(ISNUMBER(B204),"",MAX(D$4:D203)+1)&lt;=D$3,IF(ISNUMBER(B204),"",MAX(D$4:D203)+1),"")</f>
        <v/>
      </c>
      <c r="E204" s="230"/>
      <c r="F204" s="230"/>
      <c r="G204" s="233"/>
      <c r="H204" s="276"/>
      <c r="I204" s="276" t="str">
        <f>IF(O204="","",IF(ISNUMBER(MATCH(O204,$G$5:$G$1000,0)),"",IF(D204=1,B$4,0)+MAX(I$4:I203)+1))</f>
        <v/>
      </c>
      <c r="J204" s="233"/>
      <c r="K204" s="233"/>
      <c r="L204" s="58"/>
      <c r="M204" s="282">
        <f t="shared" si="143"/>
        <v>200</v>
      </c>
      <c r="N204" s="317"/>
      <c r="O204" s="317"/>
      <c r="P204" s="300"/>
      <c r="Q204" s="291" t="s">
        <v>821</v>
      </c>
      <c r="R204" s="304"/>
      <c r="S204" s="304"/>
      <c r="T204" s="304"/>
      <c r="U204" s="304"/>
      <c r="V204" s="304"/>
      <c r="W204" s="304"/>
      <c r="X204" s="304"/>
      <c r="Y204" s="304"/>
      <c r="Z204" s="308"/>
      <c r="AA204" s="308"/>
      <c r="AB204" s="308"/>
      <c r="AC204" s="308"/>
      <c r="AD204" s="308"/>
      <c r="AE204" s="308"/>
      <c r="AF204" s="308"/>
      <c r="AG204" s="308"/>
      <c r="AH204" s="305"/>
      <c r="AI204" s="305"/>
      <c r="AJ204" s="305"/>
      <c r="AK204" s="305"/>
      <c r="AL204" s="305"/>
      <c r="AM204" s="305"/>
      <c r="AN204" s="305"/>
      <c r="AO204" s="291"/>
      <c r="AP204" s="307"/>
      <c r="AQ204" s="307"/>
      <c r="AR204" s="307"/>
      <c r="AS204" s="307"/>
      <c r="AT204" s="82"/>
      <c r="AU204" s="82"/>
      <c r="AV204" s="82"/>
      <c r="AW204" s="302"/>
      <c r="AX204" s="302"/>
      <c r="AY204" s="324"/>
      <c r="AZ204" s="324"/>
      <c r="BA204" s="302"/>
      <c r="BB204" s="302"/>
      <c r="BC204" s="300"/>
      <c r="BD204" s="300"/>
      <c r="BE204" s="302"/>
      <c r="BF204" s="300"/>
      <c r="BG204" s="303"/>
      <c r="BH204" s="303"/>
      <c r="BI204" s="303"/>
      <c r="BJ204" s="303"/>
      <c r="BK204" s="303"/>
      <c r="BL204" s="303"/>
      <c r="BM204" s="303"/>
      <c r="BN204" s="82"/>
      <c r="BO204" s="82"/>
      <c r="BP204" s="82"/>
      <c r="BQ204" s="82"/>
      <c r="BR204" s="82"/>
      <c r="BS204" s="82"/>
      <c r="BT204" s="82"/>
      <c r="BU204" s="82"/>
      <c r="BV204" s="82"/>
      <c r="BW204" s="82"/>
      <c r="BX204" s="82"/>
      <c r="BY204" s="82"/>
      <c r="BZ204" s="82"/>
    </row>
    <row r="205" spans="1:78" ht="12" customHeight="1" x14ac:dyDescent="0.25">
      <c r="A205" s="58"/>
      <c r="B205" s="230"/>
      <c r="C205" s="230"/>
      <c r="D205" s="276" t="str">
        <f>IF(IF(ISNUMBER(B205),"",MAX(D$4:D204)+1)&lt;=D$3,IF(ISNUMBER(B205),"",MAX(D$4:D204)+1),"")</f>
        <v/>
      </c>
      <c r="E205" s="230"/>
      <c r="F205" s="230"/>
      <c r="G205" s="233"/>
      <c r="H205" s="276"/>
      <c r="I205" s="276" t="str">
        <f>IF(O205="","",IF(ISNUMBER(MATCH(O205,$G$5:$G$1000,0)),"",IF(D205=1,B$4,0)+MAX(I$4:I204)+1))</f>
        <v/>
      </c>
      <c r="J205" s="233"/>
      <c r="K205" s="233"/>
      <c r="L205" s="58"/>
      <c r="M205" s="282">
        <f t="shared" si="143"/>
        <v>201</v>
      </c>
      <c r="N205" s="317"/>
      <c r="O205" s="317"/>
      <c r="P205" s="300"/>
      <c r="Q205" s="291" t="s">
        <v>821</v>
      </c>
      <c r="R205" s="304"/>
      <c r="S205" s="304"/>
      <c r="T205" s="304"/>
      <c r="U205" s="304"/>
      <c r="V205" s="304"/>
      <c r="W205" s="304"/>
      <c r="X205" s="304"/>
      <c r="Y205" s="304"/>
      <c r="Z205" s="308"/>
      <c r="AA205" s="308"/>
      <c r="AB205" s="308"/>
      <c r="AC205" s="308"/>
      <c r="AD205" s="308"/>
      <c r="AE205" s="308"/>
      <c r="AF205" s="308"/>
      <c r="AG205" s="308"/>
      <c r="AH205" s="305"/>
      <c r="AI205" s="305"/>
      <c r="AJ205" s="305"/>
      <c r="AK205" s="305"/>
      <c r="AL205" s="305"/>
      <c r="AM205" s="305"/>
      <c r="AN205" s="305"/>
      <c r="AO205" s="291"/>
      <c r="AP205" s="307"/>
      <c r="AQ205" s="307"/>
      <c r="AR205" s="307"/>
      <c r="AS205" s="307"/>
      <c r="AT205" s="82"/>
      <c r="AU205" s="82"/>
      <c r="AV205" s="82"/>
      <c r="AW205" s="302"/>
      <c r="AX205" s="302"/>
      <c r="AY205" s="324"/>
      <c r="AZ205" s="324"/>
      <c r="BA205" s="302"/>
      <c r="BB205" s="302"/>
      <c r="BC205" s="300"/>
      <c r="BD205" s="300"/>
      <c r="BE205" s="302"/>
      <c r="BF205" s="300"/>
      <c r="BG205" s="303"/>
      <c r="BH205" s="303"/>
      <c r="BI205" s="303"/>
      <c r="BJ205" s="303"/>
      <c r="BK205" s="303"/>
      <c r="BL205" s="303"/>
      <c r="BM205" s="303"/>
      <c r="BN205" s="82"/>
      <c r="BO205" s="82"/>
      <c r="BP205" s="82"/>
      <c r="BQ205" s="82"/>
      <c r="BR205" s="82"/>
      <c r="BS205" s="82"/>
      <c r="BT205" s="82"/>
      <c r="BU205" s="82"/>
      <c r="BV205" s="82"/>
      <c r="BW205" s="82"/>
      <c r="BX205" s="82"/>
      <c r="BY205" s="82"/>
      <c r="BZ205" s="82"/>
    </row>
    <row r="206" spans="1:78" ht="12" customHeight="1" x14ac:dyDescent="0.25">
      <c r="A206" s="58"/>
      <c r="B206" s="230"/>
      <c r="C206" s="230"/>
      <c r="D206" s="276" t="str">
        <f>IF(IF(ISNUMBER(B206),"",MAX(D$4:D205)+1)&lt;=D$3,IF(ISNUMBER(B206),"",MAX(D$4:D205)+1),"")</f>
        <v/>
      </c>
      <c r="E206" s="230"/>
      <c r="F206" s="230"/>
      <c r="G206" s="233"/>
      <c r="H206" s="276"/>
      <c r="I206" s="276" t="str">
        <f>IF(O206="","",IF(ISNUMBER(MATCH(O206,$G$5:$G$1000,0)),"",IF(D206=1,B$4,0)+MAX(I$4:I205)+1))</f>
        <v/>
      </c>
      <c r="J206" s="233"/>
      <c r="K206" s="233"/>
      <c r="L206" s="58"/>
      <c r="M206" s="282">
        <f t="shared" si="143"/>
        <v>202</v>
      </c>
      <c r="N206" s="317"/>
      <c r="O206" s="317"/>
      <c r="P206" s="300"/>
      <c r="Q206" s="291" t="s">
        <v>821</v>
      </c>
      <c r="R206" s="304"/>
      <c r="S206" s="304"/>
      <c r="T206" s="304"/>
      <c r="U206" s="304"/>
      <c r="V206" s="304"/>
      <c r="W206" s="304"/>
      <c r="X206" s="304"/>
      <c r="Y206" s="304"/>
      <c r="Z206" s="308"/>
      <c r="AA206" s="308"/>
      <c r="AB206" s="308"/>
      <c r="AC206" s="308"/>
      <c r="AD206" s="308"/>
      <c r="AE206" s="308"/>
      <c r="AF206" s="308"/>
      <c r="AG206" s="308"/>
      <c r="AH206" s="305"/>
      <c r="AI206" s="305"/>
      <c r="AJ206" s="305"/>
      <c r="AK206" s="305"/>
      <c r="AL206" s="305"/>
      <c r="AM206" s="305"/>
      <c r="AN206" s="305"/>
      <c r="AO206" s="291"/>
      <c r="AP206" s="307"/>
      <c r="AQ206" s="307"/>
      <c r="AR206" s="307"/>
      <c r="AS206" s="307"/>
      <c r="AT206" s="82"/>
      <c r="AU206" s="82"/>
      <c r="AV206" s="82"/>
      <c r="AW206" s="302"/>
      <c r="AX206" s="302"/>
      <c r="AY206" s="324"/>
      <c r="AZ206" s="324"/>
      <c r="BA206" s="302"/>
      <c r="BB206" s="302"/>
      <c r="BC206" s="300"/>
      <c r="BD206" s="300"/>
      <c r="BE206" s="302"/>
      <c r="BF206" s="300"/>
      <c r="BG206" s="303"/>
      <c r="BH206" s="303"/>
      <c r="BI206" s="303"/>
      <c r="BJ206" s="303"/>
      <c r="BK206" s="303"/>
      <c r="BL206" s="303"/>
      <c r="BM206" s="303"/>
      <c r="BN206" s="82"/>
      <c r="BO206" s="82"/>
      <c r="BP206" s="82"/>
      <c r="BQ206" s="82"/>
      <c r="BR206" s="82"/>
      <c r="BS206" s="82"/>
      <c r="BT206" s="82"/>
      <c r="BU206" s="82"/>
      <c r="BV206" s="82"/>
      <c r="BW206" s="82"/>
      <c r="BX206" s="82"/>
      <c r="BY206" s="82"/>
      <c r="BZ206" s="82"/>
    </row>
    <row r="207" spans="1:78" ht="12" customHeight="1" x14ac:dyDescent="0.25">
      <c r="A207" s="58"/>
      <c r="B207" s="230"/>
      <c r="C207" s="230"/>
      <c r="D207" s="276" t="str">
        <f>IF(IF(ISNUMBER(B207),"",MAX(D$4:D206)+1)&lt;=D$3,IF(ISNUMBER(B207),"",MAX(D$4:D206)+1),"")</f>
        <v/>
      </c>
      <c r="E207" s="230"/>
      <c r="F207" s="230"/>
      <c r="G207" s="233"/>
      <c r="H207" s="276"/>
      <c r="I207" s="276" t="str">
        <f>IF(O207="","",IF(ISNUMBER(MATCH(O207,$G$5:$G$1000,0)),"",IF(D207=1,B$4,0)+MAX(I$4:I206)+1))</f>
        <v/>
      </c>
      <c r="J207" s="233"/>
      <c r="K207" s="233"/>
      <c r="L207" s="58"/>
      <c r="M207" s="282">
        <f t="shared" si="143"/>
        <v>203</v>
      </c>
      <c r="N207" s="317"/>
      <c r="O207" s="317"/>
      <c r="P207" s="300"/>
      <c r="Q207" s="291" t="s">
        <v>821</v>
      </c>
      <c r="R207" s="304"/>
      <c r="S207" s="304"/>
      <c r="T207" s="304"/>
      <c r="U207" s="304"/>
      <c r="V207" s="304"/>
      <c r="W207" s="304"/>
      <c r="X207" s="304"/>
      <c r="Y207" s="304"/>
      <c r="Z207" s="308"/>
      <c r="AA207" s="308"/>
      <c r="AB207" s="308"/>
      <c r="AC207" s="308"/>
      <c r="AD207" s="308"/>
      <c r="AE207" s="308"/>
      <c r="AF207" s="308"/>
      <c r="AG207" s="308"/>
      <c r="AH207" s="305"/>
      <c r="AI207" s="305"/>
      <c r="AJ207" s="305"/>
      <c r="AK207" s="305"/>
      <c r="AL207" s="305"/>
      <c r="AM207" s="305"/>
      <c r="AN207" s="305"/>
      <c r="AO207" s="291"/>
      <c r="AP207" s="307"/>
      <c r="AQ207" s="307"/>
      <c r="AR207" s="307"/>
      <c r="AS207" s="307"/>
      <c r="AT207" s="82"/>
      <c r="AU207" s="82"/>
      <c r="AV207" s="82"/>
      <c r="AW207" s="302"/>
      <c r="AX207" s="302"/>
      <c r="AY207" s="324"/>
      <c r="AZ207" s="324"/>
      <c r="BA207" s="302"/>
      <c r="BB207" s="302"/>
      <c r="BC207" s="300"/>
      <c r="BD207" s="300"/>
      <c r="BE207" s="302"/>
      <c r="BF207" s="300"/>
      <c r="BG207" s="303"/>
      <c r="BH207" s="303"/>
      <c r="BI207" s="303"/>
      <c r="BJ207" s="303"/>
      <c r="BK207" s="303"/>
      <c r="BL207" s="303"/>
      <c r="BM207" s="303"/>
      <c r="BN207" s="82"/>
      <c r="BO207" s="82"/>
      <c r="BP207" s="82"/>
      <c r="BQ207" s="82"/>
      <c r="BR207" s="82"/>
      <c r="BS207" s="82"/>
      <c r="BT207" s="82"/>
      <c r="BU207" s="82"/>
      <c r="BV207" s="82"/>
      <c r="BW207" s="82"/>
      <c r="BX207" s="82"/>
      <c r="BY207" s="82"/>
      <c r="BZ207" s="82"/>
    </row>
    <row r="208" spans="1:78" ht="12" customHeight="1" x14ac:dyDescent="0.25">
      <c r="A208" s="58"/>
      <c r="B208" s="230"/>
      <c r="C208" s="230"/>
      <c r="D208" s="276" t="str">
        <f>IF(IF(ISNUMBER(B208),"",MAX(D$4:D207)+1)&lt;=D$3,IF(ISNUMBER(B208),"",MAX(D$4:D207)+1),"")</f>
        <v/>
      </c>
      <c r="E208" s="230"/>
      <c r="F208" s="230"/>
      <c r="G208" s="233"/>
      <c r="H208" s="276"/>
      <c r="I208" s="276" t="str">
        <f>IF(O208="","",IF(ISNUMBER(MATCH(O208,$G$5:$G$1000,0)),"",IF(D208=1,B$4,0)+MAX(I$4:I207)+1))</f>
        <v/>
      </c>
      <c r="J208" s="233"/>
      <c r="K208" s="233"/>
      <c r="L208" s="58"/>
      <c r="M208" s="282">
        <f t="shared" si="143"/>
        <v>204</v>
      </c>
      <c r="N208" s="317"/>
      <c r="O208" s="317"/>
      <c r="P208" s="300"/>
      <c r="Q208" s="291" t="s">
        <v>821</v>
      </c>
      <c r="R208" s="304"/>
      <c r="S208" s="304"/>
      <c r="T208" s="304"/>
      <c r="U208" s="304"/>
      <c r="V208" s="304"/>
      <c r="W208" s="304"/>
      <c r="X208" s="304"/>
      <c r="Y208" s="304"/>
      <c r="Z208" s="308"/>
      <c r="AA208" s="308"/>
      <c r="AB208" s="308"/>
      <c r="AC208" s="308"/>
      <c r="AD208" s="308"/>
      <c r="AE208" s="308"/>
      <c r="AF208" s="308"/>
      <c r="AG208" s="308"/>
      <c r="AH208" s="305"/>
      <c r="AI208" s="305"/>
      <c r="AJ208" s="305"/>
      <c r="AK208" s="305"/>
      <c r="AL208" s="305"/>
      <c r="AM208" s="305"/>
      <c r="AN208" s="305"/>
      <c r="AO208" s="291"/>
      <c r="AP208" s="307"/>
      <c r="AQ208" s="307"/>
      <c r="AR208" s="307"/>
      <c r="AS208" s="307"/>
      <c r="AT208" s="82"/>
      <c r="AU208" s="82"/>
      <c r="AV208" s="82"/>
      <c r="AW208" s="302"/>
      <c r="AX208" s="302"/>
      <c r="AY208" s="324"/>
      <c r="AZ208" s="324"/>
      <c r="BA208" s="302"/>
      <c r="BB208" s="302"/>
      <c r="BC208" s="300"/>
      <c r="BD208" s="300"/>
      <c r="BE208" s="302"/>
      <c r="BF208" s="300"/>
      <c r="BG208" s="303"/>
      <c r="BH208" s="303"/>
      <c r="BI208" s="303"/>
      <c r="BJ208" s="303"/>
      <c r="BK208" s="303"/>
      <c r="BL208" s="303"/>
      <c r="BM208" s="303"/>
      <c r="BN208" s="82"/>
      <c r="BO208" s="82"/>
      <c r="BP208" s="82"/>
      <c r="BQ208" s="82"/>
      <c r="BR208" s="82"/>
      <c r="BS208" s="82"/>
      <c r="BT208" s="82"/>
      <c r="BU208" s="82"/>
      <c r="BV208" s="82"/>
      <c r="BW208" s="82"/>
      <c r="BX208" s="82"/>
      <c r="BY208" s="82"/>
      <c r="BZ208" s="82"/>
    </row>
    <row r="209" spans="1:78" ht="12" customHeight="1" x14ac:dyDescent="0.25">
      <c r="A209" s="58"/>
      <c r="B209" s="230"/>
      <c r="C209" s="230"/>
      <c r="D209" s="276" t="str">
        <f>IF(IF(ISNUMBER(B209),"",MAX(D$4:D208)+1)&lt;=D$3,IF(ISNUMBER(B209),"",MAX(D$4:D208)+1),"")</f>
        <v/>
      </c>
      <c r="E209" s="230"/>
      <c r="F209" s="230"/>
      <c r="G209" s="233"/>
      <c r="H209" s="276"/>
      <c r="I209" s="276" t="str">
        <f>IF(O209="","",IF(ISNUMBER(MATCH(O209,$G$5:$G$1000,0)),"",IF(D209=1,B$4,0)+MAX(I$4:I208)+1))</f>
        <v/>
      </c>
      <c r="J209" s="233"/>
      <c r="K209" s="233"/>
      <c r="L209" s="58"/>
      <c r="M209" s="282">
        <f t="shared" si="143"/>
        <v>205</v>
      </c>
      <c r="N209" s="317"/>
      <c r="O209" s="317"/>
      <c r="P209" s="300"/>
      <c r="Q209" s="291" t="s">
        <v>821</v>
      </c>
      <c r="R209" s="304"/>
      <c r="S209" s="304"/>
      <c r="T209" s="304"/>
      <c r="U209" s="304"/>
      <c r="V209" s="304"/>
      <c r="W209" s="304"/>
      <c r="X209" s="304"/>
      <c r="Y209" s="304"/>
      <c r="Z209" s="308"/>
      <c r="AA209" s="308"/>
      <c r="AB209" s="308"/>
      <c r="AC209" s="308"/>
      <c r="AD209" s="308"/>
      <c r="AE209" s="308"/>
      <c r="AF209" s="308"/>
      <c r="AG209" s="308"/>
      <c r="AH209" s="305"/>
      <c r="AI209" s="305"/>
      <c r="AJ209" s="305"/>
      <c r="AK209" s="305"/>
      <c r="AL209" s="305"/>
      <c r="AM209" s="305"/>
      <c r="AN209" s="305"/>
      <c r="AO209" s="291"/>
      <c r="AP209" s="307"/>
      <c r="AQ209" s="307"/>
      <c r="AR209" s="307"/>
      <c r="AS209" s="307"/>
      <c r="AT209" s="82"/>
      <c r="AU209" s="82"/>
      <c r="AV209" s="82"/>
      <c r="AW209" s="302"/>
      <c r="AX209" s="302"/>
      <c r="AY209" s="324"/>
      <c r="AZ209" s="324"/>
      <c r="BA209" s="302"/>
      <c r="BB209" s="302"/>
      <c r="BC209" s="300"/>
      <c r="BD209" s="300"/>
      <c r="BE209" s="302"/>
      <c r="BF209" s="300"/>
      <c r="BG209" s="303"/>
      <c r="BH209" s="303"/>
      <c r="BI209" s="303"/>
      <c r="BJ209" s="303"/>
      <c r="BK209" s="303"/>
      <c r="BL209" s="303"/>
      <c r="BM209" s="303"/>
      <c r="BN209" s="82"/>
      <c r="BO209" s="82"/>
      <c r="BP209" s="82"/>
      <c r="BQ209" s="82"/>
      <c r="BR209" s="82"/>
      <c r="BS209" s="82"/>
      <c r="BT209" s="82"/>
      <c r="BU209" s="82"/>
      <c r="BV209" s="82"/>
      <c r="BW209" s="82"/>
      <c r="BX209" s="82"/>
      <c r="BY209" s="82"/>
      <c r="BZ209" s="82"/>
    </row>
    <row r="210" spans="1:78" ht="12" customHeight="1" x14ac:dyDescent="0.25">
      <c r="A210" s="58"/>
      <c r="B210" s="230"/>
      <c r="C210" s="230"/>
      <c r="D210" s="276" t="str">
        <f>IF(IF(ISNUMBER(B210),"",MAX(D$4:D209)+1)&lt;=D$3,IF(ISNUMBER(B210),"",MAX(D$4:D209)+1),"")</f>
        <v/>
      </c>
      <c r="E210" s="230"/>
      <c r="F210" s="230"/>
      <c r="G210" s="233"/>
      <c r="H210" s="276"/>
      <c r="I210" s="276" t="str">
        <f>IF(O210="","",IF(ISNUMBER(MATCH(O210,$G$5:$G$1000,0)),"",IF(D210=1,B$4,0)+MAX(I$4:I209)+1))</f>
        <v/>
      </c>
      <c r="J210" s="233"/>
      <c r="K210" s="233"/>
      <c r="L210" s="58"/>
      <c r="M210" s="282">
        <f t="shared" si="143"/>
        <v>206</v>
      </c>
      <c r="N210" s="317"/>
      <c r="O210" s="317"/>
      <c r="P210" s="300"/>
      <c r="Q210" s="291" t="s">
        <v>821</v>
      </c>
      <c r="R210" s="304"/>
      <c r="S210" s="304"/>
      <c r="T210" s="304"/>
      <c r="U210" s="304"/>
      <c r="V210" s="304"/>
      <c r="W210" s="304"/>
      <c r="X210" s="304"/>
      <c r="Y210" s="304"/>
      <c r="Z210" s="308"/>
      <c r="AA210" s="308"/>
      <c r="AB210" s="308"/>
      <c r="AC210" s="308"/>
      <c r="AD210" s="308"/>
      <c r="AE210" s="308"/>
      <c r="AF210" s="308"/>
      <c r="AG210" s="308"/>
      <c r="AH210" s="305"/>
      <c r="AI210" s="305"/>
      <c r="AJ210" s="305"/>
      <c r="AK210" s="305"/>
      <c r="AL210" s="305"/>
      <c r="AM210" s="305"/>
      <c r="AN210" s="305"/>
      <c r="AO210" s="291"/>
      <c r="AP210" s="307"/>
      <c r="AQ210" s="307"/>
      <c r="AR210" s="307"/>
      <c r="AS210" s="307"/>
      <c r="AT210" s="82"/>
      <c r="AU210" s="82"/>
      <c r="AV210" s="82"/>
      <c r="AW210" s="302"/>
      <c r="AX210" s="302"/>
      <c r="AY210" s="324"/>
      <c r="AZ210" s="324"/>
      <c r="BA210" s="302"/>
      <c r="BB210" s="302"/>
      <c r="BC210" s="300"/>
      <c r="BD210" s="300"/>
      <c r="BE210" s="302"/>
      <c r="BF210" s="300"/>
      <c r="BG210" s="303"/>
      <c r="BH210" s="303"/>
      <c r="BI210" s="303"/>
      <c r="BJ210" s="303"/>
      <c r="BK210" s="303"/>
      <c r="BL210" s="303"/>
      <c r="BM210" s="303"/>
      <c r="BN210" s="82"/>
      <c r="BO210" s="82"/>
      <c r="BP210" s="82"/>
      <c r="BQ210" s="82"/>
      <c r="BR210" s="82"/>
      <c r="BS210" s="82"/>
      <c r="BT210" s="82"/>
      <c r="BU210" s="82"/>
      <c r="BV210" s="82"/>
      <c r="BW210" s="82"/>
      <c r="BX210" s="82"/>
      <c r="BY210" s="82"/>
      <c r="BZ210" s="82"/>
    </row>
    <row r="211" spans="1:78" ht="12" customHeight="1" x14ac:dyDescent="0.25">
      <c r="A211" s="58"/>
      <c r="B211" s="230"/>
      <c r="C211" s="230"/>
      <c r="D211" s="276" t="str">
        <f>IF(IF(ISNUMBER(B211),"",MAX(D$4:D210)+1)&lt;=D$3,IF(ISNUMBER(B211),"",MAX(D$4:D210)+1),"")</f>
        <v/>
      </c>
      <c r="E211" s="230"/>
      <c r="F211" s="230"/>
      <c r="G211" s="233"/>
      <c r="H211" s="276"/>
      <c r="I211" s="276" t="str">
        <f>IF(O211="","",IF(ISNUMBER(MATCH(O211,$G$5:$G$1000,0)),"",IF(D211=1,B$4,0)+MAX(I$4:I210)+1))</f>
        <v/>
      </c>
      <c r="J211" s="233"/>
      <c r="K211" s="233"/>
      <c r="L211" s="58"/>
      <c r="M211" s="282">
        <f t="shared" si="143"/>
        <v>207</v>
      </c>
      <c r="N211" s="317"/>
      <c r="O211" s="317"/>
      <c r="P211" s="300"/>
      <c r="Q211" s="291" t="s">
        <v>821</v>
      </c>
      <c r="R211" s="304"/>
      <c r="S211" s="304"/>
      <c r="T211" s="304"/>
      <c r="U211" s="304"/>
      <c r="V211" s="304"/>
      <c r="W211" s="304"/>
      <c r="X211" s="304"/>
      <c r="Y211" s="304"/>
      <c r="Z211" s="308"/>
      <c r="AA211" s="308"/>
      <c r="AB211" s="308"/>
      <c r="AC211" s="308"/>
      <c r="AD211" s="308"/>
      <c r="AE211" s="308"/>
      <c r="AF211" s="308"/>
      <c r="AG211" s="308"/>
      <c r="AH211" s="305"/>
      <c r="AI211" s="305"/>
      <c r="AJ211" s="305"/>
      <c r="AK211" s="305"/>
      <c r="AL211" s="305"/>
      <c r="AM211" s="305"/>
      <c r="AN211" s="305"/>
      <c r="AO211" s="291"/>
      <c r="AP211" s="307"/>
      <c r="AQ211" s="307"/>
      <c r="AR211" s="307"/>
      <c r="AS211" s="307"/>
      <c r="AT211" s="82"/>
      <c r="AU211" s="82"/>
      <c r="AV211" s="82"/>
      <c r="AW211" s="302"/>
      <c r="AX211" s="302"/>
      <c r="AY211" s="324"/>
      <c r="AZ211" s="324"/>
      <c r="BA211" s="302"/>
      <c r="BB211" s="302"/>
      <c r="BC211" s="300"/>
      <c r="BD211" s="300"/>
      <c r="BE211" s="302"/>
      <c r="BF211" s="300"/>
      <c r="BG211" s="303"/>
      <c r="BH211" s="303"/>
      <c r="BI211" s="303"/>
      <c r="BJ211" s="303"/>
      <c r="BK211" s="303"/>
      <c r="BL211" s="303"/>
      <c r="BM211" s="303"/>
      <c r="BN211" s="82"/>
      <c r="BO211" s="82"/>
      <c r="BP211" s="82"/>
      <c r="BQ211" s="82"/>
      <c r="BR211" s="82"/>
      <c r="BS211" s="82"/>
      <c r="BT211" s="82"/>
      <c r="BU211" s="82"/>
      <c r="BV211" s="82"/>
      <c r="BW211" s="82"/>
      <c r="BX211" s="82"/>
      <c r="BY211" s="82"/>
      <c r="BZ211" s="82"/>
    </row>
    <row r="212" spans="1:78" ht="12" customHeight="1" x14ac:dyDescent="0.25">
      <c r="A212" s="58"/>
      <c r="B212" s="230"/>
      <c r="C212" s="230"/>
      <c r="D212" s="276" t="str">
        <f>IF(IF(ISNUMBER(B212),"",MAX(D$4:D211)+1)&lt;=D$3,IF(ISNUMBER(B212),"",MAX(D$4:D211)+1),"")</f>
        <v/>
      </c>
      <c r="E212" s="230"/>
      <c r="F212" s="230"/>
      <c r="G212" s="233"/>
      <c r="H212" s="276"/>
      <c r="I212" s="276" t="str">
        <f>IF(O212="","",IF(ISNUMBER(MATCH(O212,$G$5:$G$1000,0)),"",IF(D212=1,B$4,0)+MAX(I$4:I211)+1))</f>
        <v/>
      </c>
      <c r="J212" s="233"/>
      <c r="K212" s="233"/>
      <c r="L212" s="58"/>
      <c r="M212" s="282">
        <f t="shared" si="143"/>
        <v>208</v>
      </c>
      <c r="N212" s="317"/>
      <c r="O212" s="317"/>
      <c r="P212" s="300"/>
      <c r="Q212" s="291" t="s">
        <v>821</v>
      </c>
      <c r="R212" s="304"/>
      <c r="S212" s="304"/>
      <c r="T212" s="304"/>
      <c r="U212" s="304"/>
      <c r="V212" s="304"/>
      <c r="W212" s="304"/>
      <c r="X212" s="304"/>
      <c r="Y212" s="304"/>
      <c r="Z212" s="308"/>
      <c r="AA212" s="308"/>
      <c r="AB212" s="308"/>
      <c r="AC212" s="308"/>
      <c r="AD212" s="308"/>
      <c r="AE212" s="308"/>
      <c r="AF212" s="308"/>
      <c r="AG212" s="308"/>
      <c r="AH212" s="305"/>
      <c r="AI212" s="305"/>
      <c r="AJ212" s="305"/>
      <c r="AK212" s="305"/>
      <c r="AL212" s="305"/>
      <c r="AM212" s="305"/>
      <c r="AN212" s="305"/>
      <c r="AO212" s="291"/>
      <c r="AP212" s="307"/>
      <c r="AQ212" s="307"/>
      <c r="AR212" s="307"/>
      <c r="AS212" s="307"/>
      <c r="AT212" s="82"/>
      <c r="AU212" s="82"/>
      <c r="AV212" s="82"/>
      <c r="AW212" s="302"/>
      <c r="AX212" s="302"/>
      <c r="AY212" s="324"/>
      <c r="AZ212" s="324"/>
      <c r="BA212" s="302"/>
      <c r="BB212" s="302"/>
      <c r="BC212" s="300"/>
      <c r="BD212" s="300"/>
      <c r="BE212" s="302"/>
      <c r="BF212" s="300"/>
      <c r="BG212" s="303"/>
      <c r="BH212" s="303"/>
      <c r="BI212" s="303"/>
      <c r="BJ212" s="303"/>
      <c r="BK212" s="303"/>
      <c r="BL212" s="303"/>
      <c r="BM212" s="303"/>
      <c r="BN212" s="82"/>
      <c r="BO212" s="82"/>
      <c r="BP212" s="82"/>
      <c r="BQ212" s="82"/>
      <c r="BR212" s="82"/>
      <c r="BS212" s="82"/>
      <c r="BT212" s="82"/>
      <c r="BU212" s="82"/>
      <c r="BV212" s="82"/>
      <c r="BW212" s="82"/>
      <c r="BX212" s="82"/>
      <c r="BY212" s="82"/>
      <c r="BZ212" s="82"/>
    </row>
    <row r="213" spans="1:78" ht="12" customHeight="1" x14ac:dyDescent="0.25">
      <c r="A213" s="58"/>
      <c r="B213" s="230"/>
      <c r="C213" s="230"/>
      <c r="D213" s="276" t="str">
        <f>IF(IF(ISNUMBER(B213),"",MAX(D$4:D212)+1)&lt;=D$3,IF(ISNUMBER(B213),"",MAX(D$4:D212)+1),"")</f>
        <v/>
      </c>
      <c r="E213" s="230"/>
      <c r="F213" s="230"/>
      <c r="G213" s="233"/>
      <c r="H213" s="276"/>
      <c r="I213" s="276" t="str">
        <f>IF(O213="","",IF(ISNUMBER(MATCH(O213,$G$5:$G$1000,0)),"",IF(D213=1,B$4,0)+MAX(I$4:I212)+1))</f>
        <v/>
      </c>
      <c r="J213" s="233"/>
      <c r="K213" s="233"/>
      <c r="L213" s="58"/>
      <c r="M213" s="282">
        <f t="shared" si="143"/>
        <v>209</v>
      </c>
      <c r="N213" s="317"/>
      <c r="O213" s="317"/>
      <c r="P213" s="300"/>
      <c r="Q213" s="291" t="s">
        <v>821</v>
      </c>
      <c r="R213" s="304"/>
      <c r="S213" s="304"/>
      <c r="T213" s="304"/>
      <c r="U213" s="304"/>
      <c r="V213" s="304"/>
      <c r="W213" s="304"/>
      <c r="X213" s="304"/>
      <c r="Y213" s="304"/>
      <c r="Z213" s="308"/>
      <c r="AA213" s="308"/>
      <c r="AB213" s="308"/>
      <c r="AC213" s="308"/>
      <c r="AD213" s="308"/>
      <c r="AE213" s="308"/>
      <c r="AF213" s="308"/>
      <c r="AG213" s="308"/>
      <c r="AH213" s="305"/>
      <c r="AI213" s="305"/>
      <c r="AJ213" s="305"/>
      <c r="AK213" s="305"/>
      <c r="AL213" s="305"/>
      <c r="AM213" s="305"/>
      <c r="AN213" s="305"/>
      <c r="AO213" s="291"/>
      <c r="AP213" s="307"/>
      <c r="AQ213" s="307"/>
      <c r="AR213" s="307"/>
      <c r="AS213" s="307"/>
      <c r="AT213" s="82"/>
      <c r="AU213" s="82"/>
      <c r="AV213" s="82"/>
      <c r="AW213" s="302"/>
      <c r="AX213" s="302"/>
      <c r="AY213" s="324"/>
      <c r="AZ213" s="324"/>
      <c r="BA213" s="302"/>
      <c r="BB213" s="302"/>
      <c r="BC213" s="300"/>
      <c r="BD213" s="300"/>
      <c r="BE213" s="302"/>
      <c r="BF213" s="300"/>
      <c r="BG213" s="303"/>
      <c r="BH213" s="303"/>
      <c r="BI213" s="303"/>
      <c r="BJ213" s="303"/>
      <c r="BK213" s="303"/>
      <c r="BL213" s="303"/>
      <c r="BM213" s="303"/>
      <c r="BN213" s="82"/>
      <c r="BO213" s="82"/>
      <c r="BP213" s="82"/>
      <c r="BQ213" s="82"/>
      <c r="BR213" s="82"/>
      <c r="BS213" s="82"/>
      <c r="BT213" s="82"/>
      <c r="BU213" s="82"/>
      <c r="BV213" s="82"/>
      <c r="BW213" s="82"/>
      <c r="BX213" s="82"/>
      <c r="BY213" s="82"/>
      <c r="BZ213" s="82"/>
    </row>
    <row r="214" spans="1:78" ht="12" customHeight="1" x14ac:dyDescent="0.25">
      <c r="A214" s="58"/>
      <c r="B214" s="230"/>
      <c r="C214" s="230"/>
      <c r="D214" s="276" t="str">
        <f>IF(IF(ISNUMBER(B214),"",MAX(D$4:D213)+1)&lt;=D$3,IF(ISNUMBER(B214),"",MAX(D$4:D213)+1),"")</f>
        <v/>
      </c>
      <c r="E214" s="230"/>
      <c r="F214" s="230"/>
      <c r="G214" s="233"/>
      <c r="H214" s="276"/>
      <c r="I214" s="276" t="str">
        <f>IF(O214="","",IF(ISNUMBER(MATCH(O214,$G$5:$G$1000,0)),"",IF(D214=1,B$4,0)+MAX(I$4:I213)+1))</f>
        <v/>
      </c>
      <c r="J214" s="233"/>
      <c r="K214" s="233"/>
      <c r="L214" s="58"/>
      <c r="M214" s="282">
        <f t="shared" si="143"/>
        <v>210</v>
      </c>
      <c r="N214" s="317"/>
      <c r="O214" s="317"/>
      <c r="P214" s="300"/>
      <c r="Q214" s="291" t="s">
        <v>821</v>
      </c>
      <c r="R214" s="304"/>
      <c r="S214" s="304"/>
      <c r="T214" s="304"/>
      <c r="U214" s="304"/>
      <c r="V214" s="304"/>
      <c r="W214" s="304"/>
      <c r="X214" s="304"/>
      <c r="Y214" s="304"/>
      <c r="Z214" s="308"/>
      <c r="AA214" s="308"/>
      <c r="AB214" s="308"/>
      <c r="AC214" s="308"/>
      <c r="AD214" s="308"/>
      <c r="AE214" s="308"/>
      <c r="AF214" s="308"/>
      <c r="AG214" s="308"/>
      <c r="AH214" s="305"/>
      <c r="AI214" s="305"/>
      <c r="AJ214" s="305"/>
      <c r="AK214" s="305"/>
      <c r="AL214" s="305"/>
      <c r="AM214" s="305"/>
      <c r="AN214" s="305"/>
      <c r="AO214" s="291"/>
      <c r="AP214" s="307"/>
      <c r="AQ214" s="307"/>
      <c r="AR214" s="307"/>
      <c r="AS214" s="307"/>
      <c r="AT214" s="82"/>
      <c r="AU214" s="82"/>
      <c r="AV214" s="82"/>
      <c r="AW214" s="302"/>
      <c r="AX214" s="302"/>
      <c r="AY214" s="324"/>
      <c r="AZ214" s="324"/>
      <c r="BA214" s="302"/>
      <c r="BB214" s="302"/>
      <c r="BC214" s="300"/>
      <c r="BD214" s="300"/>
      <c r="BE214" s="302"/>
      <c r="BF214" s="300"/>
      <c r="BG214" s="303"/>
      <c r="BH214" s="303"/>
      <c r="BI214" s="303"/>
      <c r="BJ214" s="303"/>
      <c r="BK214" s="303"/>
      <c r="BL214" s="303"/>
      <c r="BM214" s="303"/>
      <c r="BN214" s="82"/>
      <c r="BO214" s="82"/>
      <c r="BP214" s="82"/>
      <c r="BQ214" s="82"/>
      <c r="BR214" s="82"/>
      <c r="BS214" s="82"/>
      <c r="BT214" s="82"/>
      <c r="BU214" s="82"/>
      <c r="BV214" s="82"/>
      <c r="BW214" s="82"/>
      <c r="BX214" s="82"/>
      <c r="BY214" s="82"/>
      <c r="BZ214" s="82"/>
    </row>
    <row r="215" spans="1:78" ht="12" customHeight="1" x14ac:dyDescent="0.25">
      <c r="A215" s="58"/>
      <c r="B215" s="230"/>
      <c r="C215" s="230"/>
      <c r="D215" s="276" t="str">
        <f>IF(IF(ISNUMBER(B215),"",MAX(D$4:D214)+1)&lt;=D$3,IF(ISNUMBER(B215),"",MAX(D$4:D214)+1),"")</f>
        <v/>
      </c>
      <c r="E215" s="230"/>
      <c r="F215" s="230"/>
      <c r="G215" s="233"/>
      <c r="H215" s="276"/>
      <c r="I215" s="276" t="str">
        <f>IF(O215="","",IF(ISNUMBER(MATCH(O215,$G$5:$G$1000,0)),"",IF(D215=1,B$4,0)+MAX(I$4:I214)+1))</f>
        <v/>
      </c>
      <c r="J215" s="233"/>
      <c r="K215" s="233"/>
      <c r="L215" s="58"/>
      <c r="M215" s="282">
        <f t="shared" si="143"/>
        <v>211</v>
      </c>
      <c r="N215" s="317"/>
      <c r="O215" s="317"/>
      <c r="P215" s="300"/>
      <c r="Q215" s="291" t="s">
        <v>821</v>
      </c>
      <c r="R215" s="304"/>
      <c r="S215" s="304"/>
      <c r="T215" s="304"/>
      <c r="U215" s="304"/>
      <c r="V215" s="304"/>
      <c r="W215" s="304"/>
      <c r="X215" s="304"/>
      <c r="Y215" s="304"/>
      <c r="Z215" s="308"/>
      <c r="AA215" s="308"/>
      <c r="AB215" s="308"/>
      <c r="AC215" s="308"/>
      <c r="AD215" s="308"/>
      <c r="AE215" s="308"/>
      <c r="AF215" s="308"/>
      <c r="AG215" s="308"/>
      <c r="AH215" s="305"/>
      <c r="AI215" s="305"/>
      <c r="AJ215" s="305"/>
      <c r="AK215" s="305"/>
      <c r="AL215" s="305"/>
      <c r="AM215" s="305"/>
      <c r="AN215" s="305"/>
      <c r="AO215" s="291"/>
      <c r="AP215" s="307"/>
      <c r="AQ215" s="307"/>
      <c r="AR215" s="307"/>
      <c r="AS215" s="307"/>
      <c r="AT215" s="82"/>
      <c r="AU215" s="82"/>
      <c r="AV215" s="82"/>
      <c r="AW215" s="302"/>
      <c r="AX215" s="302"/>
      <c r="AY215" s="324"/>
      <c r="AZ215" s="324"/>
      <c r="BA215" s="302"/>
      <c r="BB215" s="302"/>
      <c r="BC215" s="300"/>
      <c r="BD215" s="300"/>
      <c r="BE215" s="302"/>
      <c r="BF215" s="300"/>
      <c r="BG215" s="303"/>
      <c r="BH215" s="303"/>
      <c r="BI215" s="303"/>
      <c r="BJ215" s="303"/>
      <c r="BK215" s="303"/>
      <c r="BL215" s="303"/>
      <c r="BM215" s="303"/>
      <c r="BN215" s="82"/>
      <c r="BO215" s="82"/>
      <c r="BP215" s="82"/>
      <c r="BQ215" s="82"/>
      <c r="BR215" s="82"/>
      <c r="BS215" s="82"/>
      <c r="BT215" s="82"/>
      <c r="BU215" s="82"/>
      <c r="BV215" s="82"/>
      <c r="BW215" s="82"/>
      <c r="BX215" s="82"/>
      <c r="BY215" s="82"/>
      <c r="BZ215" s="82"/>
    </row>
    <row r="216" spans="1:78" ht="12" customHeight="1" x14ac:dyDescent="0.25">
      <c r="A216" s="58"/>
      <c r="B216" s="230"/>
      <c r="C216" s="230"/>
      <c r="D216" s="276" t="str">
        <f>IF(IF(ISNUMBER(B216),"",MAX(D$4:D215)+1)&lt;=D$3,IF(ISNUMBER(B216),"",MAX(D$4:D215)+1),"")</f>
        <v/>
      </c>
      <c r="E216" s="230"/>
      <c r="F216" s="230"/>
      <c r="G216" s="233"/>
      <c r="H216" s="276"/>
      <c r="I216" s="276" t="str">
        <f>IF(O216="","",IF(ISNUMBER(MATCH(O216,$G$5:$G$1000,0)),"",IF(D216=1,B$4,0)+MAX(I$4:I215)+1))</f>
        <v/>
      </c>
      <c r="J216" s="233"/>
      <c r="K216" s="233"/>
      <c r="L216" s="58"/>
      <c r="M216" s="282">
        <f t="shared" si="143"/>
        <v>212</v>
      </c>
      <c r="N216" s="317"/>
      <c r="O216" s="317"/>
      <c r="P216" s="300"/>
      <c r="Q216" s="291" t="s">
        <v>821</v>
      </c>
      <c r="R216" s="304"/>
      <c r="S216" s="304"/>
      <c r="T216" s="304"/>
      <c r="U216" s="304"/>
      <c r="V216" s="304"/>
      <c r="W216" s="304"/>
      <c r="X216" s="304"/>
      <c r="Y216" s="304"/>
      <c r="Z216" s="308"/>
      <c r="AA216" s="308"/>
      <c r="AB216" s="308"/>
      <c r="AC216" s="308"/>
      <c r="AD216" s="308"/>
      <c r="AE216" s="308"/>
      <c r="AF216" s="308"/>
      <c r="AG216" s="308"/>
      <c r="AH216" s="305"/>
      <c r="AI216" s="305"/>
      <c r="AJ216" s="305"/>
      <c r="AK216" s="305"/>
      <c r="AL216" s="305"/>
      <c r="AM216" s="305"/>
      <c r="AN216" s="305"/>
      <c r="AO216" s="291"/>
      <c r="AP216" s="307"/>
      <c r="AQ216" s="307"/>
      <c r="AR216" s="307"/>
      <c r="AS216" s="307"/>
      <c r="AT216" s="82"/>
      <c r="AU216" s="82"/>
      <c r="AV216" s="82"/>
      <c r="AW216" s="302"/>
      <c r="AX216" s="302"/>
      <c r="AY216" s="324"/>
      <c r="AZ216" s="324"/>
      <c r="BA216" s="302"/>
      <c r="BB216" s="302"/>
      <c r="BC216" s="300"/>
      <c r="BD216" s="300"/>
      <c r="BE216" s="302"/>
      <c r="BF216" s="300"/>
      <c r="BG216" s="303"/>
      <c r="BH216" s="303"/>
      <c r="BI216" s="303"/>
      <c r="BJ216" s="303"/>
      <c r="BK216" s="303"/>
      <c r="BL216" s="303"/>
      <c r="BM216" s="303"/>
      <c r="BN216" s="82"/>
      <c r="BO216" s="82"/>
      <c r="BP216" s="82"/>
      <c r="BQ216" s="82"/>
      <c r="BR216" s="82"/>
      <c r="BS216" s="82"/>
      <c r="BT216" s="82"/>
      <c r="BU216" s="82"/>
      <c r="BV216" s="82"/>
      <c r="BW216" s="82"/>
      <c r="BX216" s="82"/>
      <c r="BY216" s="82"/>
      <c r="BZ216" s="82"/>
    </row>
    <row r="217" spans="1:78" ht="12" customHeight="1" x14ac:dyDescent="0.25">
      <c r="A217" s="58"/>
      <c r="B217" s="230"/>
      <c r="C217" s="230"/>
      <c r="D217" s="276" t="str">
        <f>IF(IF(ISNUMBER(B217),"",MAX(D$4:D216)+1)&lt;=D$3,IF(ISNUMBER(B217),"",MAX(D$4:D216)+1),"")</f>
        <v/>
      </c>
      <c r="E217" s="230"/>
      <c r="F217" s="230"/>
      <c r="G217" s="233"/>
      <c r="H217" s="276"/>
      <c r="I217" s="276" t="str">
        <f>IF(O217="","",IF(ISNUMBER(MATCH(O217,$G$5:$G$1000,0)),"",IF(D217=1,B$4,0)+MAX(I$4:I216)+1))</f>
        <v/>
      </c>
      <c r="J217" s="233"/>
      <c r="K217" s="233"/>
      <c r="L217" s="58"/>
      <c r="M217" s="282">
        <f t="shared" si="143"/>
        <v>213</v>
      </c>
      <c r="N217" s="317"/>
      <c r="O217" s="317"/>
      <c r="P217" s="300"/>
      <c r="Q217" s="291" t="s">
        <v>821</v>
      </c>
      <c r="R217" s="304"/>
      <c r="S217" s="304"/>
      <c r="T217" s="304"/>
      <c r="U217" s="304"/>
      <c r="V217" s="304"/>
      <c r="W217" s="304"/>
      <c r="X217" s="304"/>
      <c r="Y217" s="304"/>
      <c r="Z217" s="308"/>
      <c r="AA217" s="308"/>
      <c r="AB217" s="308"/>
      <c r="AC217" s="308"/>
      <c r="AD217" s="308"/>
      <c r="AE217" s="308"/>
      <c r="AF217" s="308"/>
      <c r="AG217" s="308"/>
      <c r="AH217" s="305"/>
      <c r="AI217" s="305"/>
      <c r="AJ217" s="305"/>
      <c r="AK217" s="305"/>
      <c r="AL217" s="305"/>
      <c r="AM217" s="305"/>
      <c r="AN217" s="305"/>
      <c r="AO217" s="291"/>
      <c r="AP217" s="307"/>
      <c r="AQ217" s="307"/>
      <c r="AR217" s="307"/>
      <c r="AS217" s="307"/>
      <c r="AT217" s="82"/>
      <c r="AU217" s="82"/>
      <c r="AV217" s="82"/>
      <c r="AW217" s="302"/>
      <c r="AX217" s="302"/>
      <c r="AY217" s="324"/>
      <c r="AZ217" s="324"/>
      <c r="BA217" s="302"/>
      <c r="BB217" s="302"/>
      <c r="BC217" s="300"/>
      <c r="BD217" s="300"/>
      <c r="BE217" s="302"/>
      <c r="BF217" s="300"/>
      <c r="BG217" s="303"/>
      <c r="BH217" s="303"/>
      <c r="BI217" s="303"/>
      <c r="BJ217" s="303"/>
      <c r="BK217" s="303"/>
      <c r="BL217" s="303"/>
      <c r="BM217" s="303"/>
      <c r="BN217" s="82"/>
      <c r="BO217" s="82"/>
      <c r="BP217" s="82"/>
      <c r="BQ217" s="82"/>
      <c r="BR217" s="82"/>
      <c r="BS217" s="82"/>
      <c r="BT217" s="82"/>
      <c r="BU217" s="82"/>
      <c r="BV217" s="82"/>
      <c r="BW217" s="82"/>
      <c r="BX217" s="82"/>
      <c r="BY217" s="82"/>
      <c r="BZ217" s="82"/>
    </row>
    <row r="218" spans="1:78" ht="12" customHeight="1" x14ac:dyDescent="0.25">
      <c r="A218" s="58"/>
      <c r="B218" s="230"/>
      <c r="C218" s="230"/>
      <c r="D218" s="276" t="str">
        <f>IF(IF(ISNUMBER(B218),"",MAX(D$4:D217)+1)&lt;=D$3,IF(ISNUMBER(B218),"",MAX(D$4:D217)+1),"")</f>
        <v/>
      </c>
      <c r="E218" s="230"/>
      <c r="F218" s="230"/>
      <c r="G218" s="233"/>
      <c r="H218" s="276"/>
      <c r="I218" s="276" t="str">
        <f>IF(O218="","",IF(ISNUMBER(MATCH(O218,$G$5:$G$1000,0)),"",IF(D218=1,B$4,0)+MAX(I$4:I217)+1))</f>
        <v/>
      </c>
      <c r="J218" s="233"/>
      <c r="K218" s="233"/>
      <c r="L218" s="58"/>
      <c r="M218" s="282">
        <f t="shared" si="143"/>
        <v>214</v>
      </c>
      <c r="N218" s="317"/>
      <c r="O218" s="317"/>
      <c r="P218" s="300"/>
      <c r="Q218" s="291" t="s">
        <v>821</v>
      </c>
      <c r="R218" s="304"/>
      <c r="S218" s="304"/>
      <c r="T218" s="304"/>
      <c r="U218" s="304"/>
      <c r="V218" s="304"/>
      <c r="W218" s="304"/>
      <c r="X218" s="304"/>
      <c r="Y218" s="304"/>
      <c r="Z218" s="308"/>
      <c r="AA218" s="308"/>
      <c r="AB218" s="308"/>
      <c r="AC218" s="308"/>
      <c r="AD218" s="308"/>
      <c r="AE218" s="308"/>
      <c r="AF218" s="308"/>
      <c r="AG218" s="308"/>
      <c r="AH218" s="305"/>
      <c r="AI218" s="305"/>
      <c r="AJ218" s="305"/>
      <c r="AK218" s="305"/>
      <c r="AL218" s="305"/>
      <c r="AM218" s="305"/>
      <c r="AN218" s="305"/>
      <c r="AO218" s="291"/>
      <c r="AP218" s="307"/>
      <c r="AQ218" s="307"/>
      <c r="AR218" s="307"/>
      <c r="AS218" s="307"/>
      <c r="AT218" s="82"/>
      <c r="AU218" s="82"/>
      <c r="AV218" s="82"/>
      <c r="AW218" s="302"/>
      <c r="AX218" s="302"/>
      <c r="AY218" s="324"/>
      <c r="AZ218" s="324"/>
      <c r="BA218" s="302"/>
      <c r="BB218" s="302"/>
      <c r="BC218" s="300"/>
      <c r="BD218" s="300"/>
      <c r="BE218" s="302"/>
      <c r="BF218" s="300"/>
      <c r="BG218" s="303"/>
      <c r="BH218" s="303"/>
      <c r="BI218" s="303"/>
      <c r="BJ218" s="303"/>
      <c r="BK218" s="303"/>
      <c r="BL218" s="303"/>
      <c r="BM218" s="303"/>
      <c r="BN218" s="82"/>
      <c r="BO218" s="82"/>
      <c r="BP218" s="82"/>
      <c r="BQ218" s="82"/>
      <c r="BR218" s="82"/>
      <c r="BS218" s="82"/>
      <c r="BT218" s="82"/>
      <c r="BU218" s="82"/>
      <c r="BV218" s="82"/>
      <c r="BW218" s="82"/>
      <c r="BX218" s="82"/>
      <c r="BY218" s="82"/>
      <c r="BZ218" s="82"/>
    </row>
    <row r="219" spans="1:78" ht="12" customHeight="1" x14ac:dyDescent="0.25">
      <c r="A219" s="58"/>
      <c r="B219" s="230"/>
      <c r="C219" s="230"/>
      <c r="D219" s="276" t="str">
        <f>IF(IF(ISNUMBER(B219),"",MAX(D$4:D218)+1)&lt;=D$3,IF(ISNUMBER(B219),"",MAX(D$4:D218)+1),"")</f>
        <v/>
      </c>
      <c r="E219" s="230"/>
      <c r="F219" s="230"/>
      <c r="G219" s="233"/>
      <c r="H219" s="276"/>
      <c r="I219" s="276" t="str">
        <f>IF(O219="","",IF(ISNUMBER(MATCH(O219,$G$5:$G$1000,0)),"",IF(D219=1,B$4,0)+MAX(I$4:I218)+1))</f>
        <v/>
      </c>
      <c r="J219" s="233"/>
      <c r="K219" s="233"/>
      <c r="L219" s="58"/>
      <c r="M219" s="282">
        <f t="shared" si="143"/>
        <v>215</v>
      </c>
      <c r="N219" s="317"/>
      <c r="O219" s="317"/>
      <c r="P219" s="300"/>
      <c r="Q219" s="291" t="s">
        <v>821</v>
      </c>
      <c r="R219" s="304"/>
      <c r="S219" s="304"/>
      <c r="T219" s="304"/>
      <c r="U219" s="304"/>
      <c r="V219" s="304"/>
      <c r="W219" s="304"/>
      <c r="X219" s="304"/>
      <c r="Y219" s="304"/>
      <c r="Z219" s="308"/>
      <c r="AA219" s="308"/>
      <c r="AB219" s="308"/>
      <c r="AC219" s="308"/>
      <c r="AD219" s="308"/>
      <c r="AE219" s="308"/>
      <c r="AF219" s="308"/>
      <c r="AG219" s="308"/>
      <c r="AH219" s="305"/>
      <c r="AI219" s="305"/>
      <c r="AJ219" s="305"/>
      <c r="AK219" s="305"/>
      <c r="AL219" s="305"/>
      <c r="AM219" s="305"/>
      <c r="AN219" s="305"/>
      <c r="AO219" s="291"/>
      <c r="AP219" s="307"/>
      <c r="AQ219" s="307"/>
      <c r="AR219" s="307"/>
      <c r="AS219" s="307"/>
      <c r="AT219" s="82"/>
      <c r="AU219" s="82"/>
      <c r="AV219" s="82"/>
      <c r="AW219" s="302"/>
      <c r="AX219" s="302"/>
      <c r="AY219" s="324"/>
      <c r="AZ219" s="324"/>
      <c r="BA219" s="302"/>
      <c r="BB219" s="302"/>
      <c r="BC219" s="300"/>
      <c r="BD219" s="300"/>
      <c r="BE219" s="302"/>
      <c r="BF219" s="300"/>
      <c r="BG219" s="303"/>
      <c r="BH219" s="303"/>
      <c r="BI219" s="303"/>
      <c r="BJ219" s="303"/>
      <c r="BK219" s="303"/>
      <c r="BL219" s="303"/>
      <c r="BM219" s="303"/>
      <c r="BN219" s="82"/>
      <c r="BO219" s="82"/>
      <c r="BP219" s="82"/>
      <c r="BQ219" s="82"/>
      <c r="BR219" s="82"/>
      <c r="BS219" s="82"/>
      <c r="BT219" s="82"/>
      <c r="BU219" s="82"/>
      <c r="BV219" s="82"/>
      <c r="BW219" s="82"/>
      <c r="BX219" s="82"/>
      <c r="BY219" s="82"/>
      <c r="BZ219" s="82"/>
    </row>
    <row r="220" spans="1:78" ht="12" customHeight="1" x14ac:dyDescent="0.25">
      <c r="A220" s="58"/>
      <c r="B220" s="230"/>
      <c r="C220" s="230"/>
      <c r="D220" s="276" t="str">
        <f>IF(IF(ISNUMBER(B220),"",MAX(D$4:D219)+1)&lt;=D$3,IF(ISNUMBER(B220),"",MAX(D$4:D219)+1),"")</f>
        <v/>
      </c>
      <c r="E220" s="230"/>
      <c r="F220" s="230"/>
      <c r="G220" s="233"/>
      <c r="H220" s="276"/>
      <c r="I220" s="276" t="str">
        <f>IF(O220="","",IF(ISNUMBER(MATCH(O220,$G$5:$G$1000,0)),"",IF(D220=1,B$4,0)+MAX(I$4:I219)+1))</f>
        <v/>
      </c>
      <c r="J220" s="233"/>
      <c r="K220" s="233"/>
      <c r="L220" s="58"/>
      <c r="M220" s="282">
        <f t="shared" si="143"/>
        <v>216</v>
      </c>
      <c r="N220" s="317"/>
      <c r="O220" s="317"/>
      <c r="P220" s="300"/>
      <c r="Q220" s="291" t="s">
        <v>821</v>
      </c>
      <c r="R220" s="304"/>
      <c r="S220" s="304"/>
      <c r="T220" s="304"/>
      <c r="U220" s="304"/>
      <c r="V220" s="304"/>
      <c r="W220" s="304"/>
      <c r="X220" s="304"/>
      <c r="Y220" s="304"/>
      <c r="Z220" s="308"/>
      <c r="AA220" s="308"/>
      <c r="AB220" s="308"/>
      <c r="AC220" s="308"/>
      <c r="AD220" s="308"/>
      <c r="AE220" s="308"/>
      <c r="AF220" s="308"/>
      <c r="AG220" s="308"/>
      <c r="AH220" s="305"/>
      <c r="AI220" s="305"/>
      <c r="AJ220" s="305"/>
      <c r="AK220" s="305"/>
      <c r="AL220" s="305"/>
      <c r="AM220" s="305"/>
      <c r="AN220" s="305"/>
      <c r="AO220" s="291"/>
      <c r="AP220" s="307"/>
      <c r="AQ220" s="307"/>
      <c r="AR220" s="307"/>
      <c r="AS220" s="307"/>
      <c r="AT220" s="82"/>
      <c r="AU220" s="82"/>
      <c r="AV220" s="82"/>
      <c r="AW220" s="302"/>
      <c r="AX220" s="302"/>
      <c r="AY220" s="324"/>
      <c r="AZ220" s="324"/>
      <c r="BA220" s="302"/>
      <c r="BB220" s="302"/>
      <c r="BC220" s="300"/>
      <c r="BD220" s="300"/>
      <c r="BE220" s="302"/>
      <c r="BF220" s="300"/>
      <c r="BG220" s="303"/>
      <c r="BH220" s="303"/>
      <c r="BI220" s="303"/>
      <c r="BJ220" s="303"/>
      <c r="BK220" s="303"/>
      <c r="BL220" s="303"/>
      <c r="BM220" s="303"/>
      <c r="BN220" s="82"/>
      <c r="BO220" s="82"/>
      <c r="BP220" s="82"/>
      <c r="BQ220" s="82"/>
      <c r="BR220" s="82"/>
      <c r="BS220" s="82"/>
      <c r="BT220" s="82"/>
      <c r="BU220" s="82"/>
      <c r="BV220" s="82"/>
      <c r="BW220" s="82"/>
      <c r="BX220" s="82"/>
      <c r="BY220" s="82"/>
      <c r="BZ220" s="82"/>
    </row>
    <row r="221" spans="1:78" ht="12" customHeight="1" x14ac:dyDescent="0.25">
      <c r="A221" s="58"/>
      <c r="B221" s="230"/>
      <c r="C221" s="230"/>
      <c r="D221" s="276" t="str">
        <f>IF(IF(ISNUMBER(B221),"",MAX(D$4:D220)+1)&lt;=D$3,IF(ISNUMBER(B221),"",MAX(D$4:D220)+1),"")</f>
        <v/>
      </c>
      <c r="E221" s="230"/>
      <c r="F221" s="230"/>
      <c r="G221" s="233"/>
      <c r="H221" s="276"/>
      <c r="I221" s="276" t="str">
        <f>IF(O221="","",IF(ISNUMBER(MATCH(O221,$G$5:$G$1000,0)),"",IF(D221=1,B$4,0)+MAX(I$4:I220)+1))</f>
        <v/>
      </c>
      <c r="J221" s="233"/>
      <c r="K221" s="233"/>
      <c r="L221" s="58"/>
      <c r="M221" s="282">
        <f t="shared" si="143"/>
        <v>217</v>
      </c>
      <c r="N221" s="317"/>
      <c r="O221" s="317"/>
      <c r="P221" s="300"/>
      <c r="Q221" s="291" t="s">
        <v>821</v>
      </c>
      <c r="R221" s="304"/>
      <c r="S221" s="304"/>
      <c r="T221" s="304"/>
      <c r="U221" s="304"/>
      <c r="V221" s="304"/>
      <c r="W221" s="304"/>
      <c r="X221" s="304"/>
      <c r="Y221" s="304"/>
      <c r="Z221" s="308"/>
      <c r="AA221" s="308"/>
      <c r="AB221" s="308"/>
      <c r="AC221" s="308"/>
      <c r="AD221" s="308"/>
      <c r="AE221" s="308"/>
      <c r="AF221" s="308"/>
      <c r="AG221" s="308"/>
      <c r="AH221" s="305"/>
      <c r="AI221" s="305"/>
      <c r="AJ221" s="305"/>
      <c r="AK221" s="305"/>
      <c r="AL221" s="305"/>
      <c r="AM221" s="305"/>
      <c r="AN221" s="305"/>
      <c r="AO221" s="291"/>
      <c r="AP221" s="307"/>
      <c r="AQ221" s="307"/>
      <c r="AR221" s="307"/>
      <c r="AS221" s="307"/>
      <c r="AT221" s="82"/>
      <c r="AU221" s="82"/>
      <c r="AV221" s="82"/>
      <c r="AW221" s="302"/>
      <c r="AX221" s="302"/>
      <c r="AY221" s="324"/>
      <c r="AZ221" s="324"/>
      <c r="BA221" s="302"/>
      <c r="BB221" s="302"/>
      <c r="BC221" s="300"/>
      <c r="BD221" s="300"/>
      <c r="BE221" s="302"/>
      <c r="BF221" s="300"/>
      <c r="BG221" s="303"/>
      <c r="BH221" s="303"/>
      <c r="BI221" s="303"/>
      <c r="BJ221" s="303"/>
      <c r="BK221" s="303"/>
      <c r="BL221" s="303"/>
      <c r="BM221" s="303"/>
      <c r="BN221" s="82"/>
      <c r="BO221" s="82"/>
      <c r="BP221" s="82"/>
      <c r="BQ221" s="82"/>
      <c r="BR221" s="82"/>
      <c r="BS221" s="82"/>
      <c r="BT221" s="82"/>
      <c r="BU221" s="82"/>
      <c r="BV221" s="82"/>
      <c r="BW221" s="82"/>
      <c r="BX221" s="82"/>
      <c r="BY221" s="82"/>
      <c r="BZ221" s="82"/>
    </row>
    <row r="222" spans="1:78" ht="12" customHeight="1" x14ac:dyDescent="0.25">
      <c r="A222" s="58"/>
      <c r="B222" s="230"/>
      <c r="C222" s="230"/>
      <c r="D222" s="276" t="str">
        <f>IF(IF(ISNUMBER(B222),"",MAX(D$4:D221)+1)&lt;=D$3,IF(ISNUMBER(B222),"",MAX(D$4:D221)+1),"")</f>
        <v/>
      </c>
      <c r="E222" s="230"/>
      <c r="F222" s="230"/>
      <c r="G222" s="233"/>
      <c r="H222" s="276"/>
      <c r="I222" s="276" t="str">
        <f>IF(O222="","",IF(ISNUMBER(MATCH(O222,$G$5:$G$1000,0)),"",IF(D222=1,B$4,0)+MAX(I$4:I221)+1))</f>
        <v/>
      </c>
      <c r="J222" s="233"/>
      <c r="K222" s="233"/>
      <c r="L222" s="58"/>
      <c r="M222" s="282">
        <f t="shared" si="143"/>
        <v>218</v>
      </c>
      <c r="N222" s="317"/>
      <c r="O222" s="317"/>
      <c r="P222" s="300"/>
      <c r="Q222" s="291" t="s">
        <v>821</v>
      </c>
      <c r="R222" s="304"/>
      <c r="S222" s="304"/>
      <c r="T222" s="304"/>
      <c r="U222" s="304"/>
      <c r="V222" s="304"/>
      <c r="W222" s="304"/>
      <c r="X222" s="304"/>
      <c r="Y222" s="304"/>
      <c r="Z222" s="308"/>
      <c r="AA222" s="308"/>
      <c r="AB222" s="308"/>
      <c r="AC222" s="308"/>
      <c r="AD222" s="308"/>
      <c r="AE222" s="308"/>
      <c r="AF222" s="308"/>
      <c r="AG222" s="308"/>
      <c r="AH222" s="305"/>
      <c r="AI222" s="305"/>
      <c r="AJ222" s="305"/>
      <c r="AK222" s="305"/>
      <c r="AL222" s="305"/>
      <c r="AM222" s="305"/>
      <c r="AN222" s="305"/>
      <c r="AO222" s="291"/>
      <c r="AP222" s="307"/>
      <c r="AQ222" s="307"/>
      <c r="AR222" s="307"/>
      <c r="AS222" s="307"/>
      <c r="AT222" s="82"/>
      <c r="AU222" s="82"/>
      <c r="AV222" s="82"/>
      <c r="AW222" s="302"/>
      <c r="AX222" s="302"/>
      <c r="AY222" s="324"/>
      <c r="AZ222" s="324"/>
      <c r="BA222" s="302"/>
      <c r="BB222" s="302"/>
      <c r="BC222" s="300"/>
      <c r="BD222" s="300"/>
      <c r="BE222" s="302"/>
      <c r="BF222" s="300"/>
      <c r="BG222" s="303"/>
      <c r="BH222" s="303"/>
      <c r="BI222" s="303"/>
      <c r="BJ222" s="303"/>
      <c r="BK222" s="303"/>
      <c r="BL222" s="303"/>
      <c r="BM222" s="303"/>
      <c r="BN222" s="82"/>
      <c r="BO222" s="82"/>
      <c r="BP222" s="82"/>
      <c r="BQ222" s="82"/>
      <c r="BR222" s="82"/>
      <c r="BS222" s="82"/>
      <c r="BT222" s="82"/>
      <c r="BU222" s="82"/>
      <c r="BV222" s="82"/>
      <c r="BW222" s="82"/>
      <c r="BX222" s="82"/>
      <c r="BY222" s="82"/>
      <c r="BZ222" s="82"/>
    </row>
    <row r="223" spans="1:78" ht="12" customHeight="1" x14ac:dyDescent="0.25">
      <c r="A223" s="58"/>
      <c r="B223" s="230"/>
      <c r="C223" s="230"/>
      <c r="D223" s="276" t="str">
        <f>IF(IF(ISNUMBER(B223),"",MAX(D$4:D222)+1)&lt;=D$3,IF(ISNUMBER(B223),"",MAX(D$4:D222)+1),"")</f>
        <v/>
      </c>
      <c r="E223" s="230"/>
      <c r="F223" s="230"/>
      <c r="G223" s="233"/>
      <c r="H223" s="276"/>
      <c r="I223" s="276" t="str">
        <f>IF(O223="","",IF(ISNUMBER(MATCH(O223,$G$5:$G$1000,0)),"",IF(D223=1,B$4,0)+MAX(I$4:I222)+1))</f>
        <v/>
      </c>
      <c r="J223" s="233"/>
      <c r="K223" s="233"/>
      <c r="L223" s="58"/>
      <c r="M223" s="282">
        <f t="shared" si="143"/>
        <v>219</v>
      </c>
      <c r="N223" s="317"/>
      <c r="O223" s="317"/>
      <c r="P223" s="300"/>
      <c r="Q223" s="291" t="s">
        <v>821</v>
      </c>
      <c r="R223" s="304"/>
      <c r="S223" s="304"/>
      <c r="T223" s="304"/>
      <c r="U223" s="304"/>
      <c r="V223" s="304"/>
      <c r="W223" s="304"/>
      <c r="X223" s="304"/>
      <c r="Y223" s="304"/>
      <c r="Z223" s="308"/>
      <c r="AA223" s="308"/>
      <c r="AB223" s="308"/>
      <c r="AC223" s="308"/>
      <c r="AD223" s="308"/>
      <c r="AE223" s="308"/>
      <c r="AF223" s="308"/>
      <c r="AG223" s="308"/>
      <c r="AH223" s="305"/>
      <c r="AI223" s="305"/>
      <c r="AJ223" s="305"/>
      <c r="AK223" s="305"/>
      <c r="AL223" s="305"/>
      <c r="AM223" s="305"/>
      <c r="AN223" s="305"/>
      <c r="AO223" s="291"/>
      <c r="AP223" s="307"/>
      <c r="AQ223" s="307"/>
      <c r="AR223" s="307"/>
      <c r="AS223" s="307"/>
      <c r="AT223" s="82"/>
      <c r="AU223" s="82"/>
      <c r="AV223" s="82"/>
      <c r="AW223" s="302"/>
      <c r="AX223" s="302"/>
      <c r="AY223" s="324"/>
      <c r="AZ223" s="324"/>
      <c r="BA223" s="302"/>
      <c r="BB223" s="302"/>
      <c r="BC223" s="300"/>
      <c r="BD223" s="300"/>
      <c r="BE223" s="302"/>
      <c r="BF223" s="300"/>
      <c r="BG223" s="303"/>
      <c r="BH223" s="303"/>
      <c r="BI223" s="303"/>
      <c r="BJ223" s="303"/>
      <c r="BK223" s="303"/>
      <c r="BL223" s="303"/>
      <c r="BM223" s="303"/>
      <c r="BN223" s="82"/>
      <c r="BO223" s="82"/>
      <c r="BP223" s="82"/>
      <c r="BQ223" s="82"/>
      <c r="BR223" s="82"/>
      <c r="BS223" s="82"/>
      <c r="BT223" s="82"/>
      <c r="BU223" s="82"/>
      <c r="BV223" s="82"/>
      <c r="BW223" s="82"/>
      <c r="BX223" s="82"/>
      <c r="BY223" s="82"/>
      <c r="BZ223" s="82"/>
    </row>
    <row r="224" spans="1:78" ht="12" customHeight="1" x14ac:dyDescent="0.25">
      <c r="A224" s="58"/>
      <c r="B224" s="230"/>
      <c r="C224" s="230"/>
      <c r="D224" s="276" t="str">
        <f>IF(IF(ISNUMBER(B224),"",MAX(D$4:D223)+1)&lt;=D$3,IF(ISNUMBER(B224),"",MAX(D$4:D223)+1),"")</f>
        <v/>
      </c>
      <c r="E224" s="230"/>
      <c r="F224" s="230"/>
      <c r="G224" s="233"/>
      <c r="H224" s="276"/>
      <c r="I224" s="276" t="str">
        <f>IF(O224="","",IF(ISNUMBER(MATCH(O224,$G$5:$G$1000,0)),"",IF(D224=1,B$4,0)+MAX(I$4:I223)+1))</f>
        <v/>
      </c>
      <c r="J224" s="233"/>
      <c r="K224" s="233"/>
      <c r="L224" s="58"/>
      <c r="M224" s="282">
        <f t="shared" si="143"/>
        <v>220</v>
      </c>
      <c r="N224" s="317"/>
      <c r="O224" s="317"/>
      <c r="P224" s="300"/>
      <c r="Q224" s="291" t="s">
        <v>821</v>
      </c>
      <c r="R224" s="304"/>
      <c r="S224" s="304"/>
      <c r="T224" s="304"/>
      <c r="U224" s="304"/>
      <c r="V224" s="304"/>
      <c r="W224" s="304"/>
      <c r="X224" s="304"/>
      <c r="Y224" s="304"/>
      <c r="Z224" s="308"/>
      <c r="AA224" s="308"/>
      <c r="AB224" s="308"/>
      <c r="AC224" s="308"/>
      <c r="AD224" s="308"/>
      <c r="AE224" s="308"/>
      <c r="AF224" s="308"/>
      <c r="AG224" s="308"/>
      <c r="AH224" s="305"/>
      <c r="AI224" s="305"/>
      <c r="AJ224" s="305"/>
      <c r="AK224" s="305"/>
      <c r="AL224" s="305"/>
      <c r="AM224" s="305"/>
      <c r="AN224" s="305"/>
      <c r="AO224" s="291"/>
      <c r="AP224" s="307"/>
      <c r="AQ224" s="307"/>
      <c r="AR224" s="307"/>
      <c r="AS224" s="307"/>
      <c r="AT224" s="82"/>
      <c r="AU224" s="82"/>
      <c r="AV224" s="82"/>
      <c r="AW224" s="302"/>
      <c r="AX224" s="302"/>
      <c r="AY224" s="324"/>
      <c r="AZ224" s="324"/>
      <c r="BA224" s="302"/>
      <c r="BB224" s="302"/>
      <c r="BC224" s="300"/>
      <c r="BD224" s="300"/>
      <c r="BE224" s="302"/>
      <c r="BF224" s="300"/>
      <c r="BG224" s="303"/>
      <c r="BH224" s="303"/>
      <c r="BI224" s="303"/>
      <c r="BJ224" s="303"/>
      <c r="BK224" s="303"/>
      <c r="BL224" s="303"/>
      <c r="BM224" s="303"/>
      <c r="BN224" s="82"/>
      <c r="BO224" s="82"/>
      <c r="BP224" s="82"/>
      <c r="BQ224" s="82"/>
      <c r="BR224" s="82"/>
      <c r="BS224" s="82"/>
      <c r="BT224" s="82"/>
      <c r="BU224" s="82"/>
      <c r="BV224" s="82"/>
      <c r="BW224" s="82"/>
      <c r="BX224" s="82"/>
      <c r="BY224" s="82"/>
      <c r="BZ224" s="82"/>
    </row>
    <row r="225" spans="1:78" ht="12" customHeight="1" x14ac:dyDescent="0.25">
      <c r="A225" s="58"/>
      <c r="B225" s="230"/>
      <c r="C225" s="230"/>
      <c r="D225" s="276" t="str">
        <f>IF(IF(ISNUMBER(B225),"",MAX(D$4:D224)+1)&lt;=D$3,IF(ISNUMBER(B225),"",MAX(D$4:D224)+1),"")</f>
        <v/>
      </c>
      <c r="E225" s="230"/>
      <c r="F225" s="230"/>
      <c r="G225" s="233"/>
      <c r="H225" s="276"/>
      <c r="I225" s="276" t="str">
        <f>IF(O225="","",IF(ISNUMBER(MATCH(O225,$G$5:$G$1000,0)),"",IF(D225=1,B$4,0)+MAX(I$4:I224)+1))</f>
        <v/>
      </c>
      <c r="J225" s="233"/>
      <c r="K225" s="233"/>
      <c r="L225" s="58"/>
      <c r="M225" s="282">
        <f t="shared" si="143"/>
        <v>221</v>
      </c>
      <c r="N225" s="317"/>
      <c r="O225" s="317"/>
      <c r="P225" s="300"/>
      <c r="Q225" s="291" t="s">
        <v>821</v>
      </c>
      <c r="R225" s="304"/>
      <c r="S225" s="304"/>
      <c r="T225" s="304"/>
      <c r="U225" s="304"/>
      <c r="V225" s="304"/>
      <c r="W225" s="304"/>
      <c r="X225" s="304"/>
      <c r="Y225" s="304"/>
      <c r="Z225" s="308"/>
      <c r="AA225" s="308"/>
      <c r="AB225" s="308"/>
      <c r="AC225" s="308"/>
      <c r="AD225" s="308"/>
      <c r="AE225" s="308"/>
      <c r="AF225" s="308"/>
      <c r="AG225" s="308"/>
      <c r="AH225" s="305"/>
      <c r="AI225" s="305"/>
      <c r="AJ225" s="305"/>
      <c r="AK225" s="305"/>
      <c r="AL225" s="305"/>
      <c r="AM225" s="305"/>
      <c r="AN225" s="305"/>
      <c r="AO225" s="291"/>
      <c r="AP225" s="307"/>
      <c r="AQ225" s="307"/>
      <c r="AR225" s="307"/>
      <c r="AS225" s="307"/>
      <c r="AT225" s="82"/>
      <c r="AU225" s="82"/>
      <c r="AV225" s="82"/>
      <c r="AW225" s="302"/>
      <c r="AX225" s="302"/>
      <c r="AY225" s="324"/>
      <c r="AZ225" s="324"/>
      <c r="BA225" s="302"/>
      <c r="BB225" s="302"/>
      <c r="BC225" s="300"/>
      <c r="BD225" s="300"/>
      <c r="BE225" s="302"/>
      <c r="BF225" s="300"/>
      <c r="BG225" s="303"/>
      <c r="BH225" s="303"/>
      <c r="BI225" s="303"/>
      <c r="BJ225" s="303"/>
      <c r="BK225" s="303"/>
      <c r="BL225" s="303"/>
      <c r="BM225" s="303"/>
      <c r="BN225" s="82"/>
      <c r="BO225" s="82"/>
      <c r="BP225" s="82"/>
      <c r="BQ225" s="82"/>
      <c r="BR225" s="82"/>
      <c r="BS225" s="82"/>
      <c r="BT225" s="82"/>
      <c r="BU225" s="82"/>
      <c r="BV225" s="82"/>
      <c r="BW225" s="82"/>
      <c r="BX225" s="82"/>
      <c r="BY225" s="82"/>
      <c r="BZ225" s="82"/>
    </row>
    <row r="226" spans="1:78" ht="12" customHeight="1" x14ac:dyDescent="0.25">
      <c r="A226" s="58"/>
      <c r="B226" s="230"/>
      <c r="C226" s="230"/>
      <c r="D226" s="276" t="str">
        <f>IF(IF(ISNUMBER(B226),"",MAX(D$4:D225)+1)&lt;=D$3,IF(ISNUMBER(B226),"",MAX(D$4:D225)+1),"")</f>
        <v/>
      </c>
      <c r="E226" s="230"/>
      <c r="F226" s="230"/>
      <c r="G226" s="233"/>
      <c r="H226" s="276"/>
      <c r="I226" s="276" t="str">
        <f>IF(O226="","",IF(ISNUMBER(MATCH(O226,$G$5:$G$1000,0)),"",IF(D226=1,B$4,0)+MAX(I$4:I225)+1))</f>
        <v/>
      </c>
      <c r="J226" s="233"/>
      <c r="K226" s="233"/>
      <c r="L226" s="58"/>
      <c r="M226" s="282">
        <f t="shared" si="143"/>
        <v>222</v>
      </c>
      <c r="N226" s="317"/>
      <c r="O226" s="317"/>
      <c r="P226" s="300"/>
      <c r="Q226" s="291" t="s">
        <v>821</v>
      </c>
      <c r="R226" s="304"/>
      <c r="S226" s="304"/>
      <c r="T226" s="304"/>
      <c r="U226" s="304"/>
      <c r="V226" s="304"/>
      <c r="W226" s="304"/>
      <c r="X226" s="304"/>
      <c r="Y226" s="304"/>
      <c r="Z226" s="308"/>
      <c r="AA226" s="308"/>
      <c r="AB226" s="308"/>
      <c r="AC226" s="308"/>
      <c r="AD226" s="308"/>
      <c r="AE226" s="308"/>
      <c r="AF226" s="308"/>
      <c r="AG226" s="308"/>
      <c r="AH226" s="305"/>
      <c r="AI226" s="305"/>
      <c r="AJ226" s="305"/>
      <c r="AK226" s="305"/>
      <c r="AL226" s="305"/>
      <c r="AM226" s="305"/>
      <c r="AN226" s="305"/>
      <c r="AO226" s="291"/>
      <c r="AP226" s="307"/>
      <c r="AQ226" s="307"/>
      <c r="AR226" s="307"/>
      <c r="AS226" s="307"/>
      <c r="AT226" s="82"/>
      <c r="AU226" s="82"/>
      <c r="AV226" s="82"/>
      <c r="AW226" s="302"/>
      <c r="AX226" s="302"/>
      <c r="AY226" s="324"/>
      <c r="AZ226" s="324"/>
      <c r="BA226" s="302"/>
      <c r="BB226" s="302"/>
      <c r="BC226" s="300"/>
      <c r="BD226" s="300"/>
      <c r="BE226" s="302"/>
      <c r="BF226" s="300"/>
      <c r="BG226" s="303"/>
      <c r="BH226" s="303"/>
      <c r="BI226" s="303"/>
      <c r="BJ226" s="303"/>
      <c r="BK226" s="303"/>
      <c r="BL226" s="303"/>
      <c r="BM226" s="303"/>
      <c r="BN226" s="82"/>
      <c r="BO226" s="82"/>
      <c r="BP226" s="82"/>
      <c r="BQ226" s="82"/>
      <c r="BR226" s="82"/>
      <c r="BS226" s="82"/>
      <c r="BT226" s="82"/>
      <c r="BU226" s="82"/>
      <c r="BV226" s="82"/>
      <c r="BW226" s="82"/>
      <c r="BX226" s="82"/>
      <c r="BY226" s="82"/>
      <c r="BZ226" s="82"/>
    </row>
    <row r="227" spans="1:78" ht="12" customHeight="1" x14ac:dyDescent="0.25">
      <c r="A227" s="58"/>
      <c r="B227" s="230"/>
      <c r="C227" s="230"/>
      <c r="D227" s="276" t="str">
        <f>IF(IF(ISNUMBER(B227),"",MAX(D$4:D226)+1)&lt;=D$3,IF(ISNUMBER(B227),"",MAX(D$4:D226)+1),"")</f>
        <v/>
      </c>
      <c r="E227" s="230"/>
      <c r="F227" s="230"/>
      <c r="G227" s="233"/>
      <c r="H227" s="276"/>
      <c r="I227" s="276" t="str">
        <f>IF(O227="","",IF(ISNUMBER(MATCH(O227,$G$5:$G$1000,0)),"",IF(D227=1,B$4,0)+MAX(I$4:I226)+1))</f>
        <v/>
      </c>
      <c r="J227" s="233"/>
      <c r="K227" s="233"/>
      <c r="L227" s="58"/>
      <c r="M227" s="282">
        <f t="shared" si="143"/>
        <v>223</v>
      </c>
      <c r="N227" s="317"/>
      <c r="O227" s="317"/>
      <c r="P227" s="300"/>
      <c r="Q227" s="291" t="s">
        <v>821</v>
      </c>
      <c r="R227" s="304"/>
      <c r="S227" s="304"/>
      <c r="T227" s="304"/>
      <c r="U227" s="304"/>
      <c r="V227" s="304"/>
      <c r="W227" s="304"/>
      <c r="X227" s="304"/>
      <c r="Y227" s="304"/>
      <c r="Z227" s="308"/>
      <c r="AA227" s="308"/>
      <c r="AB227" s="308"/>
      <c r="AC227" s="308"/>
      <c r="AD227" s="308"/>
      <c r="AE227" s="308"/>
      <c r="AF227" s="308"/>
      <c r="AG227" s="308"/>
      <c r="AH227" s="305"/>
      <c r="AI227" s="305"/>
      <c r="AJ227" s="305"/>
      <c r="AK227" s="305"/>
      <c r="AL227" s="305"/>
      <c r="AM227" s="305"/>
      <c r="AN227" s="305"/>
      <c r="AO227" s="291"/>
      <c r="AP227" s="307"/>
      <c r="AQ227" s="307"/>
      <c r="AR227" s="307"/>
      <c r="AS227" s="307"/>
      <c r="AT227" s="82"/>
      <c r="AU227" s="82"/>
      <c r="AV227" s="82"/>
      <c r="AW227" s="302"/>
      <c r="AX227" s="302"/>
      <c r="AY227" s="324"/>
      <c r="AZ227" s="324"/>
      <c r="BA227" s="302"/>
      <c r="BB227" s="302"/>
      <c r="BC227" s="300"/>
      <c r="BD227" s="300"/>
      <c r="BE227" s="302"/>
      <c r="BF227" s="300"/>
      <c r="BG227" s="303"/>
      <c r="BH227" s="303"/>
      <c r="BI227" s="303"/>
      <c r="BJ227" s="303"/>
      <c r="BK227" s="303"/>
      <c r="BL227" s="303"/>
      <c r="BM227" s="303"/>
      <c r="BN227" s="82"/>
      <c r="BO227" s="82"/>
      <c r="BP227" s="82"/>
      <c r="BQ227" s="82"/>
      <c r="BR227" s="82"/>
      <c r="BS227" s="82"/>
      <c r="BT227" s="82"/>
      <c r="BU227" s="82"/>
      <c r="BV227" s="82"/>
      <c r="BW227" s="82"/>
      <c r="BX227" s="82"/>
      <c r="BY227" s="82"/>
      <c r="BZ227" s="82"/>
    </row>
    <row r="228" spans="1:78" ht="12" customHeight="1" x14ac:dyDescent="0.25">
      <c r="A228" s="58"/>
      <c r="B228" s="230"/>
      <c r="C228" s="230"/>
      <c r="D228" s="276" t="str">
        <f>IF(IF(ISNUMBER(B228),"",MAX(D$4:D227)+1)&lt;=D$3,IF(ISNUMBER(B228),"",MAX(D$4:D227)+1),"")</f>
        <v/>
      </c>
      <c r="E228" s="230"/>
      <c r="F228" s="230"/>
      <c r="G228" s="233"/>
      <c r="H228" s="276"/>
      <c r="I228" s="276" t="str">
        <f>IF(O228="","",IF(ISNUMBER(MATCH(O228,$G$5:$G$1000,0)),"",IF(D228=1,B$4,0)+MAX(I$4:I227)+1))</f>
        <v/>
      </c>
      <c r="J228" s="233"/>
      <c r="K228" s="233"/>
      <c r="L228" s="58"/>
      <c r="M228" s="282">
        <f t="shared" si="143"/>
        <v>224</v>
      </c>
      <c r="N228" s="317"/>
      <c r="O228" s="317"/>
      <c r="P228" s="300"/>
      <c r="Q228" s="291" t="s">
        <v>821</v>
      </c>
      <c r="R228" s="304"/>
      <c r="S228" s="304"/>
      <c r="T228" s="304"/>
      <c r="U228" s="304"/>
      <c r="V228" s="304"/>
      <c r="W228" s="304"/>
      <c r="X228" s="304"/>
      <c r="Y228" s="304"/>
      <c r="Z228" s="308"/>
      <c r="AA228" s="308"/>
      <c r="AB228" s="308"/>
      <c r="AC228" s="308"/>
      <c r="AD228" s="308"/>
      <c r="AE228" s="308"/>
      <c r="AF228" s="308"/>
      <c r="AG228" s="308"/>
      <c r="AH228" s="305"/>
      <c r="AI228" s="305"/>
      <c r="AJ228" s="305"/>
      <c r="AK228" s="305"/>
      <c r="AL228" s="305"/>
      <c r="AM228" s="305"/>
      <c r="AN228" s="305"/>
      <c r="AO228" s="291"/>
      <c r="AP228" s="307"/>
      <c r="AQ228" s="307"/>
      <c r="AR228" s="307"/>
      <c r="AS228" s="307"/>
      <c r="AT228" s="82"/>
      <c r="AU228" s="82"/>
      <c r="AV228" s="82"/>
      <c r="AW228" s="302"/>
      <c r="AX228" s="302"/>
      <c r="AY228" s="324"/>
      <c r="AZ228" s="324"/>
      <c r="BA228" s="302"/>
      <c r="BB228" s="302"/>
      <c r="BC228" s="300"/>
      <c r="BD228" s="300"/>
      <c r="BE228" s="302"/>
      <c r="BF228" s="300"/>
      <c r="BG228" s="303"/>
      <c r="BH228" s="303"/>
      <c r="BI228" s="303"/>
      <c r="BJ228" s="303"/>
      <c r="BK228" s="303"/>
      <c r="BL228" s="303"/>
      <c r="BM228" s="303"/>
      <c r="BN228" s="82"/>
      <c r="BO228" s="82"/>
      <c r="BP228" s="82"/>
      <c r="BQ228" s="82"/>
      <c r="BR228" s="82"/>
      <c r="BS228" s="82"/>
      <c r="BT228" s="82"/>
      <c r="BU228" s="82"/>
      <c r="BV228" s="82"/>
      <c r="BW228" s="82"/>
      <c r="BX228" s="82"/>
      <c r="BY228" s="82"/>
      <c r="BZ228" s="82"/>
    </row>
    <row r="229" spans="1:78" ht="12" customHeight="1" x14ac:dyDescent="0.25">
      <c r="A229" s="58"/>
      <c r="B229" s="230"/>
      <c r="C229" s="230"/>
      <c r="D229" s="276" t="str">
        <f>IF(IF(ISNUMBER(B229),"",MAX(D$4:D228)+1)&lt;=D$3,IF(ISNUMBER(B229),"",MAX(D$4:D228)+1),"")</f>
        <v/>
      </c>
      <c r="E229" s="230"/>
      <c r="F229" s="230"/>
      <c r="G229" s="233"/>
      <c r="H229" s="276"/>
      <c r="I229" s="276" t="str">
        <f>IF(O229="","",IF(ISNUMBER(MATCH(O229,$G$5:$G$1000,0)),"",IF(D229=1,B$4,0)+MAX(I$4:I228)+1))</f>
        <v/>
      </c>
      <c r="J229" s="233"/>
      <c r="K229" s="233"/>
      <c r="L229" s="58"/>
      <c r="M229" s="282">
        <f t="shared" si="143"/>
        <v>225</v>
      </c>
      <c r="N229" s="317"/>
      <c r="O229" s="317"/>
      <c r="P229" s="300"/>
      <c r="Q229" s="291" t="s">
        <v>821</v>
      </c>
      <c r="R229" s="304"/>
      <c r="S229" s="304"/>
      <c r="T229" s="304"/>
      <c r="U229" s="304"/>
      <c r="V229" s="304"/>
      <c r="W229" s="304"/>
      <c r="X229" s="304"/>
      <c r="Y229" s="304"/>
      <c r="Z229" s="308"/>
      <c r="AA229" s="308"/>
      <c r="AB229" s="308"/>
      <c r="AC229" s="308"/>
      <c r="AD229" s="308"/>
      <c r="AE229" s="308"/>
      <c r="AF229" s="308"/>
      <c r="AG229" s="308"/>
      <c r="AH229" s="305"/>
      <c r="AI229" s="305"/>
      <c r="AJ229" s="305"/>
      <c r="AK229" s="305"/>
      <c r="AL229" s="305"/>
      <c r="AM229" s="305"/>
      <c r="AN229" s="305"/>
      <c r="AO229" s="291"/>
      <c r="AP229" s="307"/>
      <c r="AQ229" s="307"/>
      <c r="AR229" s="307"/>
      <c r="AS229" s="307"/>
      <c r="AT229" s="82"/>
      <c r="AU229" s="82"/>
      <c r="AV229" s="82"/>
      <c r="AW229" s="302"/>
      <c r="AX229" s="302"/>
      <c r="AY229" s="324"/>
      <c r="AZ229" s="324"/>
      <c r="BA229" s="302"/>
      <c r="BB229" s="302"/>
      <c r="BC229" s="300"/>
      <c r="BD229" s="300"/>
      <c r="BE229" s="302"/>
      <c r="BF229" s="300"/>
      <c r="BG229" s="303"/>
      <c r="BH229" s="303"/>
      <c r="BI229" s="303"/>
      <c r="BJ229" s="303"/>
      <c r="BK229" s="303"/>
      <c r="BL229" s="303"/>
      <c r="BM229" s="303"/>
      <c r="BN229" s="82"/>
      <c r="BO229" s="82"/>
      <c r="BP229" s="82"/>
      <c r="BQ229" s="82"/>
      <c r="BR229" s="82"/>
      <c r="BS229" s="82"/>
      <c r="BT229" s="82"/>
      <c r="BU229" s="82"/>
      <c r="BV229" s="82"/>
      <c r="BW229" s="82"/>
      <c r="BX229" s="82"/>
      <c r="BY229" s="82"/>
      <c r="BZ229" s="82"/>
    </row>
    <row r="230" spans="1:78" ht="12" customHeight="1" x14ac:dyDescent="0.25">
      <c r="A230" s="58"/>
      <c r="B230" s="230"/>
      <c r="C230" s="230"/>
      <c r="D230" s="276" t="str">
        <f>IF(IF(ISNUMBER(B230),"",MAX(D$4:D229)+1)&lt;=D$3,IF(ISNUMBER(B230),"",MAX(D$4:D229)+1),"")</f>
        <v/>
      </c>
      <c r="E230" s="230"/>
      <c r="F230" s="230"/>
      <c r="G230" s="233"/>
      <c r="H230" s="276"/>
      <c r="I230" s="276" t="str">
        <f>IF(O230="","",IF(ISNUMBER(MATCH(O230,$G$5:$G$1000,0)),"",IF(D230=1,B$4,0)+MAX(I$4:I229)+1))</f>
        <v/>
      </c>
      <c r="J230" s="233"/>
      <c r="K230" s="233"/>
      <c r="L230" s="58"/>
      <c r="M230" s="282">
        <f t="shared" si="143"/>
        <v>226</v>
      </c>
      <c r="N230" s="317"/>
      <c r="O230" s="317"/>
      <c r="P230" s="300"/>
      <c r="Q230" s="291" t="s">
        <v>821</v>
      </c>
      <c r="R230" s="304"/>
      <c r="S230" s="304"/>
      <c r="T230" s="304"/>
      <c r="U230" s="304"/>
      <c r="V230" s="304"/>
      <c r="W230" s="304"/>
      <c r="X230" s="304"/>
      <c r="Y230" s="304"/>
      <c r="Z230" s="308"/>
      <c r="AA230" s="308"/>
      <c r="AB230" s="308"/>
      <c r="AC230" s="308"/>
      <c r="AD230" s="308"/>
      <c r="AE230" s="308"/>
      <c r="AF230" s="308"/>
      <c r="AG230" s="308"/>
      <c r="AH230" s="305"/>
      <c r="AI230" s="305"/>
      <c r="AJ230" s="305"/>
      <c r="AK230" s="305"/>
      <c r="AL230" s="305"/>
      <c r="AM230" s="305"/>
      <c r="AN230" s="305"/>
      <c r="AO230" s="291"/>
      <c r="AP230" s="307"/>
      <c r="AQ230" s="307"/>
      <c r="AR230" s="307"/>
      <c r="AS230" s="307"/>
      <c r="AT230" s="82"/>
      <c r="AU230" s="82"/>
      <c r="AV230" s="82"/>
      <c r="AW230" s="302"/>
      <c r="AX230" s="302"/>
      <c r="AY230" s="324"/>
      <c r="AZ230" s="324"/>
      <c r="BA230" s="302"/>
      <c r="BB230" s="302"/>
      <c r="BC230" s="300"/>
      <c r="BD230" s="300"/>
      <c r="BE230" s="302"/>
      <c r="BF230" s="300"/>
      <c r="BG230" s="303"/>
      <c r="BH230" s="303"/>
      <c r="BI230" s="303"/>
      <c r="BJ230" s="303"/>
      <c r="BK230" s="303"/>
      <c r="BL230" s="303"/>
      <c r="BM230" s="303"/>
      <c r="BN230" s="82"/>
      <c r="BO230" s="82"/>
      <c r="BP230" s="82"/>
      <c r="BQ230" s="82"/>
      <c r="BR230" s="82"/>
      <c r="BS230" s="82"/>
      <c r="BT230" s="82"/>
      <c r="BU230" s="82"/>
      <c r="BV230" s="82"/>
      <c r="BW230" s="82"/>
      <c r="BX230" s="82"/>
      <c r="BY230" s="82"/>
      <c r="BZ230" s="82"/>
    </row>
    <row r="231" spans="1:78" ht="12" customHeight="1" x14ac:dyDescent="0.25">
      <c r="A231" s="58"/>
      <c r="B231" s="230"/>
      <c r="C231" s="230"/>
      <c r="D231" s="276" t="str">
        <f>IF(IF(ISNUMBER(B231),"",MAX(D$4:D230)+1)&lt;=D$3,IF(ISNUMBER(B231),"",MAX(D$4:D230)+1),"")</f>
        <v/>
      </c>
      <c r="E231" s="230"/>
      <c r="F231" s="230"/>
      <c r="G231" s="233"/>
      <c r="H231" s="276"/>
      <c r="I231" s="276" t="str">
        <f>IF(O231="","",IF(ISNUMBER(MATCH(O231,$G$5:$G$1000,0)),"",IF(D231=1,B$4,0)+MAX(I$4:I230)+1))</f>
        <v/>
      </c>
      <c r="J231" s="233"/>
      <c r="K231" s="233"/>
      <c r="L231" s="58"/>
      <c r="M231" s="282">
        <f t="shared" si="143"/>
        <v>227</v>
      </c>
      <c r="N231" s="317"/>
      <c r="O231" s="317"/>
      <c r="P231" s="300"/>
      <c r="Q231" s="291" t="s">
        <v>821</v>
      </c>
      <c r="R231" s="304"/>
      <c r="S231" s="304"/>
      <c r="T231" s="304"/>
      <c r="U231" s="304"/>
      <c r="V231" s="304"/>
      <c r="W231" s="304"/>
      <c r="X231" s="304"/>
      <c r="Y231" s="304"/>
      <c r="Z231" s="308"/>
      <c r="AA231" s="308"/>
      <c r="AB231" s="308"/>
      <c r="AC231" s="308"/>
      <c r="AD231" s="308"/>
      <c r="AE231" s="308"/>
      <c r="AF231" s="308"/>
      <c r="AG231" s="308"/>
      <c r="AH231" s="305"/>
      <c r="AI231" s="305"/>
      <c r="AJ231" s="305"/>
      <c r="AK231" s="305"/>
      <c r="AL231" s="305"/>
      <c r="AM231" s="305"/>
      <c r="AN231" s="305"/>
      <c r="AO231" s="291"/>
      <c r="AP231" s="307"/>
      <c r="AQ231" s="307"/>
      <c r="AR231" s="307"/>
      <c r="AS231" s="307"/>
      <c r="AT231" s="82"/>
      <c r="AU231" s="82"/>
      <c r="AV231" s="82"/>
      <c r="AW231" s="302"/>
      <c r="AX231" s="302"/>
      <c r="AY231" s="324"/>
      <c r="AZ231" s="324"/>
      <c r="BA231" s="302"/>
      <c r="BB231" s="302"/>
      <c r="BC231" s="300"/>
      <c r="BD231" s="300"/>
      <c r="BE231" s="302"/>
      <c r="BF231" s="300"/>
      <c r="BG231" s="303"/>
      <c r="BH231" s="303"/>
      <c r="BI231" s="303"/>
      <c r="BJ231" s="303"/>
      <c r="BK231" s="303"/>
      <c r="BL231" s="303"/>
      <c r="BM231" s="303"/>
      <c r="BN231" s="82"/>
      <c r="BO231" s="82"/>
      <c r="BP231" s="82"/>
      <c r="BQ231" s="82"/>
      <c r="BR231" s="82"/>
      <c r="BS231" s="82"/>
      <c r="BT231" s="82"/>
      <c r="BU231" s="82"/>
      <c r="BV231" s="82"/>
      <c r="BW231" s="82"/>
      <c r="BX231" s="82"/>
      <c r="BY231" s="82"/>
      <c r="BZ231" s="82"/>
    </row>
    <row r="232" spans="1:78" ht="12" customHeight="1" x14ac:dyDescent="0.25">
      <c r="A232" s="58"/>
      <c r="B232" s="230"/>
      <c r="C232" s="230"/>
      <c r="D232" s="276" t="str">
        <f>IF(IF(ISNUMBER(B232),"",MAX(D$4:D231)+1)&lt;=D$3,IF(ISNUMBER(B232),"",MAX(D$4:D231)+1),"")</f>
        <v/>
      </c>
      <c r="E232" s="230"/>
      <c r="F232" s="230"/>
      <c r="G232" s="233"/>
      <c r="H232" s="276"/>
      <c r="I232" s="276" t="str">
        <f>IF(O232="","",IF(ISNUMBER(MATCH(O232,$G$5:$G$1000,0)),"",IF(D232=1,B$4,0)+MAX(I$4:I231)+1))</f>
        <v/>
      </c>
      <c r="J232" s="233"/>
      <c r="K232" s="233"/>
      <c r="L232" s="58"/>
      <c r="M232" s="282">
        <f t="shared" si="143"/>
        <v>228</v>
      </c>
      <c r="N232" s="317"/>
      <c r="O232" s="317"/>
      <c r="P232" s="300"/>
      <c r="Q232" s="291" t="s">
        <v>821</v>
      </c>
      <c r="R232" s="304"/>
      <c r="S232" s="304"/>
      <c r="T232" s="304"/>
      <c r="U232" s="304"/>
      <c r="V232" s="304"/>
      <c r="W232" s="304"/>
      <c r="X232" s="304"/>
      <c r="Y232" s="304"/>
      <c r="Z232" s="308"/>
      <c r="AA232" s="308"/>
      <c r="AB232" s="308"/>
      <c r="AC232" s="308"/>
      <c r="AD232" s="308"/>
      <c r="AE232" s="308"/>
      <c r="AF232" s="308"/>
      <c r="AG232" s="308"/>
      <c r="AH232" s="305"/>
      <c r="AI232" s="305"/>
      <c r="AJ232" s="305"/>
      <c r="AK232" s="305"/>
      <c r="AL232" s="305"/>
      <c r="AM232" s="305"/>
      <c r="AN232" s="305"/>
      <c r="AO232" s="291"/>
      <c r="AP232" s="307"/>
      <c r="AQ232" s="307"/>
      <c r="AR232" s="307"/>
      <c r="AS232" s="307"/>
      <c r="AT232" s="82"/>
      <c r="AU232" s="82"/>
      <c r="AV232" s="82"/>
      <c r="AW232" s="302"/>
      <c r="AX232" s="302"/>
      <c r="AY232" s="324"/>
      <c r="AZ232" s="324"/>
      <c r="BA232" s="302"/>
      <c r="BB232" s="302"/>
      <c r="BC232" s="300"/>
      <c r="BD232" s="300"/>
      <c r="BE232" s="302"/>
      <c r="BF232" s="300"/>
      <c r="BG232" s="303"/>
      <c r="BH232" s="303"/>
      <c r="BI232" s="303"/>
      <c r="BJ232" s="303"/>
      <c r="BK232" s="303"/>
      <c r="BL232" s="303"/>
      <c r="BM232" s="303"/>
      <c r="BN232" s="82"/>
      <c r="BO232" s="82"/>
      <c r="BP232" s="82"/>
      <c r="BQ232" s="82"/>
      <c r="BR232" s="82"/>
      <c r="BS232" s="82"/>
      <c r="BT232" s="82"/>
      <c r="BU232" s="82"/>
      <c r="BV232" s="82"/>
      <c r="BW232" s="82"/>
      <c r="BX232" s="82"/>
      <c r="BY232" s="82"/>
      <c r="BZ232" s="82"/>
    </row>
    <row r="233" spans="1:78" ht="12" customHeight="1" x14ac:dyDescent="0.25">
      <c r="A233" s="58"/>
      <c r="B233" s="230"/>
      <c r="C233" s="230"/>
      <c r="D233" s="276" t="str">
        <f>IF(IF(ISNUMBER(B233),"",MAX(D$4:D232)+1)&lt;=D$3,IF(ISNUMBER(B233),"",MAX(D$4:D232)+1),"")</f>
        <v/>
      </c>
      <c r="E233" s="230"/>
      <c r="F233" s="230"/>
      <c r="G233" s="233"/>
      <c r="H233" s="276"/>
      <c r="I233" s="276" t="str">
        <f>IF(O233="","",IF(ISNUMBER(MATCH(O233,$G$5:$G$1000,0)),"",IF(D233=1,B$4,0)+MAX(I$4:I232)+1))</f>
        <v/>
      </c>
      <c r="J233" s="233"/>
      <c r="K233" s="233"/>
      <c r="L233" s="58"/>
      <c r="M233" s="282">
        <f t="shared" si="143"/>
        <v>229</v>
      </c>
      <c r="N233" s="317"/>
      <c r="O233" s="317"/>
      <c r="P233" s="300"/>
      <c r="Q233" s="291" t="s">
        <v>821</v>
      </c>
      <c r="R233" s="304"/>
      <c r="S233" s="304"/>
      <c r="T233" s="304"/>
      <c r="U233" s="304"/>
      <c r="V233" s="304"/>
      <c r="W233" s="304"/>
      <c r="X233" s="304"/>
      <c r="Y233" s="304"/>
      <c r="Z233" s="308"/>
      <c r="AA233" s="308"/>
      <c r="AB233" s="308"/>
      <c r="AC233" s="308"/>
      <c r="AD233" s="308"/>
      <c r="AE233" s="308"/>
      <c r="AF233" s="308"/>
      <c r="AG233" s="308"/>
      <c r="AH233" s="305"/>
      <c r="AI233" s="305"/>
      <c r="AJ233" s="305"/>
      <c r="AK233" s="305"/>
      <c r="AL233" s="305"/>
      <c r="AM233" s="305"/>
      <c r="AN233" s="305"/>
      <c r="AO233" s="291"/>
      <c r="AP233" s="307"/>
      <c r="AQ233" s="307"/>
      <c r="AR233" s="307"/>
      <c r="AS233" s="307"/>
      <c r="AT233" s="82"/>
      <c r="AU233" s="82"/>
      <c r="AV233" s="82"/>
      <c r="AW233" s="302"/>
      <c r="AX233" s="302"/>
      <c r="AY233" s="324"/>
      <c r="AZ233" s="324"/>
      <c r="BA233" s="302"/>
      <c r="BB233" s="302"/>
      <c r="BC233" s="300"/>
      <c r="BD233" s="300"/>
      <c r="BE233" s="302"/>
      <c r="BF233" s="300"/>
      <c r="BG233" s="303"/>
      <c r="BH233" s="303"/>
      <c r="BI233" s="303"/>
      <c r="BJ233" s="303"/>
      <c r="BK233" s="303"/>
      <c r="BL233" s="303"/>
      <c r="BM233" s="303"/>
      <c r="BN233" s="82"/>
      <c r="BO233" s="82"/>
      <c r="BP233" s="82"/>
      <c r="BQ233" s="82"/>
      <c r="BR233" s="82"/>
      <c r="BS233" s="82"/>
      <c r="BT233" s="82"/>
      <c r="BU233" s="82"/>
      <c r="BV233" s="82"/>
      <c r="BW233" s="82"/>
      <c r="BX233" s="82"/>
      <c r="BY233" s="82"/>
      <c r="BZ233" s="82"/>
    </row>
    <row r="234" spans="1:78" ht="12" customHeight="1" x14ac:dyDescent="0.25">
      <c r="A234" s="58"/>
      <c r="B234" s="230"/>
      <c r="C234" s="230"/>
      <c r="D234" s="276" t="str">
        <f>IF(IF(ISNUMBER(B234),"",MAX(D$4:D233)+1)&lt;=D$3,IF(ISNUMBER(B234),"",MAX(D$4:D233)+1),"")</f>
        <v/>
      </c>
      <c r="E234" s="230"/>
      <c r="F234" s="230"/>
      <c r="G234" s="233"/>
      <c r="H234" s="276"/>
      <c r="I234" s="276" t="str">
        <f>IF(O234="","",IF(ISNUMBER(MATCH(O234,$G$5:$G$1000,0)),"",IF(D234=1,B$4,0)+MAX(I$4:I233)+1))</f>
        <v/>
      </c>
      <c r="J234" s="233"/>
      <c r="K234" s="233"/>
      <c r="L234" s="58"/>
      <c r="M234" s="282">
        <f t="shared" si="143"/>
        <v>230</v>
      </c>
      <c r="N234" s="317"/>
      <c r="O234" s="317"/>
      <c r="P234" s="300"/>
      <c r="Q234" s="291" t="s">
        <v>821</v>
      </c>
      <c r="R234" s="304"/>
      <c r="S234" s="304"/>
      <c r="T234" s="304"/>
      <c r="U234" s="304"/>
      <c r="V234" s="304"/>
      <c r="W234" s="304"/>
      <c r="X234" s="304"/>
      <c r="Y234" s="304"/>
      <c r="Z234" s="308"/>
      <c r="AA234" s="308"/>
      <c r="AB234" s="308"/>
      <c r="AC234" s="308"/>
      <c r="AD234" s="308"/>
      <c r="AE234" s="308"/>
      <c r="AF234" s="308"/>
      <c r="AG234" s="308"/>
      <c r="AH234" s="305"/>
      <c r="AI234" s="305"/>
      <c r="AJ234" s="305"/>
      <c r="AK234" s="305"/>
      <c r="AL234" s="305"/>
      <c r="AM234" s="305"/>
      <c r="AN234" s="305"/>
      <c r="AO234" s="291"/>
      <c r="AP234" s="307"/>
      <c r="AQ234" s="307"/>
      <c r="AR234" s="307"/>
      <c r="AS234" s="307"/>
      <c r="AT234" s="82"/>
      <c r="AU234" s="82"/>
      <c r="AV234" s="82"/>
      <c r="AW234" s="302"/>
      <c r="AX234" s="302"/>
      <c r="AY234" s="324"/>
      <c r="AZ234" s="324"/>
      <c r="BA234" s="302"/>
      <c r="BB234" s="302"/>
      <c r="BC234" s="300"/>
      <c r="BD234" s="300"/>
      <c r="BE234" s="302"/>
      <c r="BF234" s="300"/>
      <c r="BG234" s="303"/>
      <c r="BH234" s="303"/>
      <c r="BI234" s="303"/>
      <c r="BJ234" s="303"/>
      <c r="BK234" s="303"/>
      <c r="BL234" s="303"/>
      <c r="BM234" s="303"/>
      <c r="BN234" s="82"/>
      <c r="BO234" s="82"/>
      <c r="BP234" s="82"/>
      <c r="BQ234" s="82"/>
      <c r="BR234" s="82"/>
      <c r="BS234" s="82"/>
      <c r="BT234" s="82"/>
      <c r="BU234" s="82"/>
      <c r="BV234" s="82"/>
      <c r="BW234" s="82"/>
      <c r="BX234" s="82"/>
      <c r="BY234" s="82"/>
      <c r="BZ234" s="82"/>
    </row>
    <row r="235" spans="1:78" ht="12" customHeight="1" x14ac:dyDescent="0.25">
      <c r="A235" s="58"/>
      <c r="B235" s="230"/>
      <c r="C235" s="230"/>
      <c r="D235" s="276" t="str">
        <f>IF(IF(ISNUMBER(B235),"",MAX(D$4:D234)+1)&lt;=D$3,IF(ISNUMBER(B235),"",MAX(D$4:D234)+1),"")</f>
        <v/>
      </c>
      <c r="E235" s="230"/>
      <c r="F235" s="230"/>
      <c r="G235" s="233"/>
      <c r="H235" s="276"/>
      <c r="I235" s="276" t="str">
        <f>IF(O235="","",IF(ISNUMBER(MATCH(O235,$G$5:$G$1000,0)),"",IF(D235=1,B$4,0)+MAX(I$4:I234)+1))</f>
        <v/>
      </c>
      <c r="J235" s="233"/>
      <c r="K235" s="233"/>
      <c r="L235" s="58"/>
      <c r="M235" s="282">
        <f t="shared" si="143"/>
        <v>231</v>
      </c>
      <c r="N235" s="317"/>
      <c r="O235" s="317"/>
      <c r="P235" s="300"/>
      <c r="Q235" s="291" t="s">
        <v>821</v>
      </c>
      <c r="R235" s="304"/>
      <c r="S235" s="304"/>
      <c r="T235" s="304"/>
      <c r="U235" s="304"/>
      <c r="V235" s="304"/>
      <c r="W235" s="304"/>
      <c r="X235" s="304"/>
      <c r="Y235" s="304"/>
      <c r="Z235" s="308"/>
      <c r="AA235" s="308"/>
      <c r="AB235" s="308"/>
      <c r="AC235" s="308"/>
      <c r="AD235" s="308"/>
      <c r="AE235" s="308"/>
      <c r="AF235" s="308"/>
      <c r="AG235" s="308"/>
      <c r="AH235" s="305"/>
      <c r="AI235" s="305"/>
      <c r="AJ235" s="305"/>
      <c r="AK235" s="305"/>
      <c r="AL235" s="305"/>
      <c r="AM235" s="305"/>
      <c r="AN235" s="305"/>
      <c r="AO235" s="291"/>
      <c r="AP235" s="307"/>
      <c r="AQ235" s="307"/>
      <c r="AR235" s="307"/>
      <c r="AS235" s="307"/>
      <c r="AT235" s="82"/>
      <c r="AU235" s="82"/>
      <c r="AV235" s="82"/>
      <c r="AW235" s="302"/>
      <c r="AX235" s="302"/>
      <c r="AY235" s="324"/>
      <c r="AZ235" s="324"/>
      <c r="BA235" s="302"/>
      <c r="BB235" s="302"/>
      <c r="BC235" s="300"/>
      <c r="BD235" s="300"/>
      <c r="BE235" s="302"/>
      <c r="BF235" s="300"/>
      <c r="BG235" s="303"/>
      <c r="BH235" s="303"/>
      <c r="BI235" s="303"/>
      <c r="BJ235" s="303"/>
      <c r="BK235" s="303"/>
      <c r="BL235" s="303"/>
      <c r="BM235" s="303"/>
      <c r="BN235" s="82"/>
      <c r="BO235" s="82"/>
      <c r="BP235" s="82"/>
      <c r="BQ235" s="82"/>
      <c r="BR235" s="82"/>
      <c r="BS235" s="82"/>
      <c r="BT235" s="82"/>
      <c r="BU235" s="82"/>
      <c r="BV235" s="82"/>
      <c r="BW235" s="82"/>
      <c r="BX235" s="82"/>
      <c r="BY235" s="82"/>
      <c r="BZ235" s="82"/>
    </row>
    <row r="236" spans="1:78" ht="12" customHeight="1" x14ac:dyDescent="0.25">
      <c r="A236" s="58"/>
      <c r="B236" s="230"/>
      <c r="C236" s="230"/>
      <c r="D236" s="276" t="str">
        <f>IF(IF(ISNUMBER(B236),"",MAX(D$4:D235)+1)&lt;=D$3,IF(ISNUMBER(B236),"",MAX(D$4:D235)+1),"")</f>
        <v/>
      </c>
      <c r="E236" s="230"/>
      <c r="F236" s="230"/>
      <c r="G236" s="233"/>
      <c r="H236" s="276"/>
      <c r="I236" s="276" t="str">
        <f>IF(O236="","",IF(ISNUMBER(MATCH(O236,$G$5:$G$1000,0)),"",IF(D236=1,B$4,0)+MAX(I$4:I235)+1))</f>
        <v/>
      </c>
      <c r="J236" s="233"/>
      <c r="K236" s="233"/>
      <c r="L236" s="58"/>
      <c r="M236" s="282">
        <f t="shared" si="143"/>
        <v>232</v>
      </c>
      <c r="N236" s="317"/>
      <c r="O236" s="317"/>
      <c r="P236" s="300"/>
      <c r="Q236" s="291" t="s">
        <v>821</v>
      </c>
      <c r="R236" s="304"/>
      <c r="S236" s="304"/>
      <c r="T236" s="304"/>
      <c r="U236" s="304"/>
      <c r="V236" s="304"/>
      <c r="W236" s="304"/>
      <c r="X236" s="304"/>
      <c r="Y236" s="304"/>
      <c r="Z236" s="308"/>
      <c r="AA236" s="308"/>
      <c r="AB236" s="308"/>
      <c r="AC236" s="308"/>
      <c r="AD236" s="308"/>
      <c r="AE236" s="308"/>
      <c r="AF236" s="308"/>
      <c r="AG236" s="308"/>
      <c r="AH236" s="305"/>
      <c r="AI236" s="305"/>
      <c r="AJ236" s="305"/>
      <c r="AK236" s="305"/>
      <c r="AL236" s="305"/>
      <c r="AM236" s="305"/>
      <c r="AN236" s="305"/>
      <c r="AO236" s="291"/>
      <c r="AP236" s="307"/>
      <c r="AQ236" s="307"/>
      <c r="AR236" s="307"/>
      <c r="AS236" s="307"/>
      <c r="AT236" s="82"/>
      <c r="AU236" s="82"/>
      <c r="AV236" s="82"/>
      <c r="AW236" s="302"/>
      <c r="AX236" s="302"/>
      <c r="AY236" s="324"/>
      <c r="AZ236" s="324"/>
      <c r="BA236" s="302"/>
      <c r="BB236" s="302"/>
      <c r="BC236" s="300"/>
      <c r="BD236" s="300"/>
      <c r="BE236" s="302"/>
      <c r="BF236" s="300"/>
      <c r="BG236" s="303"/>
      <c r="BH236" s="303"/>
      <c r="BI236" s="303"/>
      <c r="BJ236" s="303"/>
      <c r="BK236" s="303"/>
      <c r="BL236" s="303"/>
      <c r="BM236" s="303"/>
      <c r="BN236" s="82"/>
      <c r="BO236" s="82"/>
      <c r="BP236" s="82"/>
      <c r="BQ236" s="82"/>
      <c r="BR236" s="82"/>
      <c r="BS236" s="82"/>
      <c r="BT236" s="82"/>
      <c r="BU236" s="82"/>
      <c r="BV236" s="82"/>
      <c r="BW236" s="82"/>
      <c r="BX236" s="82"/>
      <c r="BY236" s="82"/>
      <c r="BZ236" s="82"/>
    </row>
    <row r="237" spans="1:78" ht="12" customHeight="1" x14ac:dyDescent="0.25">
      <c r="A237" s="58"/>
      <c r="B237" s="230"/>
      <c r="C237" s="230"/>
      <c r="D237" s="276" t="str">
        <f>IF(IF(ISNUMBER(B237),"",MAX(D$4:D236)+1)&lt;=D$3,IF(ISNUMBER(B237),"",MAX(D$4:D236)+1),"")</f>
        <v/>
      </c>
      <c r="E237" s="230"/>
      <c r="F237" s="230"/>
      <c r="G237" s="233"/>
      <c r="H237" s="276"/>
      <c r="I237" s="276" t="str">
        <f>IF(O237="","",IF(ISNUMBER(MATCH(O237,$G$5:$G$1000,0)),"",IF(D237=1,B$4,0)+MAX(I$4:I236)+1))</f>
        <v/>
      </c>
      <c r="J237" s="233"/>
      <c r="K237" s="233"/>
      <c r="L237" s="58"/>
      <c r="M237" s="282">
        <f t="shared" si="143"/>
        <v>233</v>
      </c>
      <c r="N237" s="317"/>
      <c r="O237" s="317"/>
      <c r="P237" s="300"/>
      <c r="Q237" s="291" t="s">
        <v>821</v>
      </c>
      <c r="R237" s="304"/>
      <c r="S237" s="304"/>
      <c r="T237" s="304"/>
      <c r="U237" s="304"/>
      <c r="V237" s="304"/>
      <c r="W237" s="304"/>
      <c r="X237" s="304"/>
      <c r="Y237" s="304"/>
      <c r="Z237" s="308"/>
      <c r="AA237" s="308"/>
      <c r="AB237" s="308"/>
      <c r="AC237" s="308"/>
      <c r="AD237" s="308"/>
      <c r="AE237" s="308"/>
      <c r="AF237" s="308"/>
      <c r="AG237" s="308"/>
      <c r="AH237" s="305"/>
      <c r="AI237" s="305"/>
      <c r="AJ237" s="305"/>
      <c r="AK237" s="305"/>
      <c r="AL237" s="305"/>
      <c r="AM237" s="305"/>
      <c r="AN237" s="305"/>
      <c r="AO237" s="291"/>
      <c r="AP237" s="307"/>
      <c r="AQ237" s="307"/>
      <c r="AR237" s="307"/>
      <c r="AS237" s="307"/>
      <c r="AT237" s="82"/>
      <c r="AU237" s="82"/>
      <c r="AV237" s="82"/>
      <c r="AW237" s="302"/>
      <c r="AX237" s="302"/>
      <c r="AY237" s="324"/>
      <c r="AZ237" s="324"/>
      <c r="BA237" s="302"/>
      <c r="BB237" s="302"/>
      <c r="BC237" s="300"/>
      <c r="BD237" s="300"/>
      <c r="BE237" s="302"/>
      <c r="BF237" s="300"/>
      <c r="BG237" s="303"/>
      <c r="BH237" s="303"/>
      <c r="BI237" s="303"/>
      <c r="BJ237" s="303"/>
      <c r="BK237" s="303"/>
      <c r="BL237" s="303"/>
      <c r="BM237" s="303"/>
      <c r="BN237" s="82"/>
      <c r="BO237" s="82"/>
      <c r="BP237" s="82"/>
      <c r="BQ237" s="82"/>
      <c r="BR237" s="82"/>
      <c r="BS237" s="82"/>
      <c r="BT237" s="82"/>
      <c r="BU237" s="82"/>
      <c r="BV237" s="82"/>
      <c r="BW237" s="82"/>
      <c r="BX237" s="82"/>
      <c r="BY237" s="82"/>
      <c r="BZ237" s="82"/>
    </row>
    <row r="238" spans="1:78" ht="12" customHeight="1" x14ac:dyDescent="0.25">
      <c r="A238" s="58"/>
      <c r="B238" s="230"/>
      <c r="C238" s="230"/>
      <c r="D238" s="276" t="str">
        <f>IF(IF(ISNUMBER(B238),"",MAX(D$4:D237)+1)&lt;=D$3,IF(ISNUMBER(B238),"",MAX(D$4:D237)+1),"")</f>
        <v/>
      </c>
      <c r="E238" s="230"/>
      <c r="F238" s="230"/>
      <c r="G238" s="233"/>
      <c r="H238" s="276"/>
      <c r="I238" s="276" t="str">
        <f>IF(O238="","",IF(ISNUMBER(MATCH(O238,$G$5:$G$1000,0)),"",IF(D238=1,B$4,0)+MAX(I$4:I237)+1))</f>
        <v/>
      </c>
      <c r="J238" s="233"/>
      <c r="K238" s="233"/>
      <c r="L238" s="58"/>
      <c r="M238" s="282">
        <f t="shared" si="143"/>
        <v>234</v>
      </c>
      <c r="N238" s="317"/>
      <c r="O238" s="317"/>
      <c r="P238" s="300"/>
      <c r="Q238" s="291" t="s">
        <v>821</v>
      </c>
      <c r="R238" s="304"/>
      <c r="S238" s="304"/>
      <c r="T238" s="304"/>
      <c r="U238" s="304"/>
      <c r="V238" s="304"/>
      <c r="W238" s="304"/>
      <c r="X238" s="304"/>
      <c r="Y238" s="304"/>
      <c r="Z238" s="308"/>
      <c r="AA238" s="308"/>
      <c r="AB238" s="308"/>
      <c r="AC238" s="308"/>
      <c r="AD238" s="308"/>
      <c r="AE238" s="308"/>
      <c r="AF238" s="308"/>
      <c r="AG238" s="308"/>
      <c r="AH238" s="305"/>
      <c r="AI238" s="305"/>
      <c r="AJ238" s="305"/>
      <c r="AK238" s="305"/>
      <c r="AL238" s="305"/>
      <c r="AM238" s="305"/>
      <c r="AN238" s="305"/>
      <c r="AO238" s="291"/>
      <c r="AP238" s="307"/>
      <c r="AQ238" s="307"/>
      <c r="AR238" s="307"/>
      <c r="AS238" s="307"/>
      <c r="AT238" s="82"/>
      <c r="AU238" s="82"/>
      <c r="AV238" s="82"/>
      <c r="AW238" s="302"/>
      <c r="AX238" s="302"/>
      <c r="AY238" s="324"/>
      <c r="AZ238" s="324"/>
      <c r="BA238" s="302"/>
      <c r="BB238" s="302"/>
      <c r="BC238" s="300"/>
      <c r="BD238" s="300"/>
      <c r="BE238" s="302"/>
      <c r="BF238" s="300"/>
      <c r="BG238" s="303"/>
      <c r="BH238" s="303"/>
      <c r="BI238" s="303"/>
      <c r="BJ238" s="303"/>
      <c r="BK238" s="303"/>
      <c r="BL238" s="303"/>
      <c r="BM238" s="303"/>
      <c r="BN238" s="82"/>
      <c r="BO238" s="82"/>
      <c r="BP238" s="82"/>
      <c r="BQ238" s="82"/>
      <c r="BR238" s="82"/>
      <c r="BS238" s="82"/>
      <c r="BT238" s="82"/>
      <c r="BU238" s="82"/>
      <c r="BV238" s="82"/>
      <c r="BW238" s="82"/>
      <c r="BX238" s="82"/>
      <c r="BY238" s="82"/>
      <c r="BZ238" s="82"/>
    </row>
    <row r="239" spans="1:78" ht="12" customHeight="1" x14ac:dyDescent="0.25">
      <c r="A239" s="58"/>
      <c r="B239" s="230"/>
      <c r="C239" s="230"/>
      <c r="D239" s="276" t="str">
        <f>IF(IF(ISNUMBER(B239),"",MAX(D$4:D238)+1)&lt;=D$3,IF(ISNUMBER(B239),"",MAX(D$4:D238)+1),"")</f>
        <v/>
      </c>
      <c r="E239" s="230"/>
      <c r="F239" s="230"/>
      <c r="G239" s="233"/>
      <c r="H239" s="276"/>
      <c r="I239" s="276" t="str">
        <f>IF(O239="","",IF(ISNUMBER(MATCH(O239,$G$5:$G$1000,0)),"",IF(D239=1,B$4,0)+MAX(I$4:I238)+1))</f>
        <v/>
      </c>
      <c r="J239" s="233"/>
      <c r="K239" s="233"/>
      <c r="L239" s="58"/>
      <c r="M239" s="282">
        <f t="shared" si="143"/>
        <v>235</v>
      </c>
      <c r="N239" s="317"/>
      <c r="O239" s="317"/>
      <c r="P239" s="300"/>
      <c r="Q239" s="291" t="s">
        <v>821</v>
      </c>
      <c r="R239" s="304"/>
      <c r="S239" s="304"/>
      <c r="T239" s="304"/>
      <c r="U239" s="304"/>
      <c r="V239" s="304"/>
      <c r="W239" s="304"/>
      <c r="X239" s="304"/>
      <c r="Y239" s="304"/>
      <c r="Z239" s="308"/>
      <c r="AA239" s="308"/>
      <c r="AB239" s="308"/>
      <c r="AC239" s="308"/>
      <c r="AD239" s="308"/>
      <c r="AE239" s="308"/>
      <c r="AF239" s="308"/>
      <c r="AG239" s="308"/>
      <c r="AH239" s="305"/>
      <c r="AI239" s="305"/>
      <c r="AJ239" s="305"/>
      <c r="AK239" s="305"/>
      <c r="AL239" s="305"/>
      <c r="AM239" s="305"/>
      <c r="AN239" s="305"/>
      <c r="AO239" s="291"/>
      <c r="AP239" s="307"/>
      <c r="AQ239" s="307"/>
      <c r="AR239" s="307"/>
      <c r="AS239" s="307"/>
      <c r="AT239" s="82"/>
      <c r="AU239" s="82"/>
      <c r="AV239" s="82"/>
      <c r="AW239" s="302"/>
      <c r="AX239" s="302"/>
      <c r="AY239" s="324"/>
      <c r="AZ239" s="324"/>
      <c r="BA239" s="302"/>
      <c r="BB239" s="302"/>
      <c r="BC239" s="300"/>
      <c r="BD239" s="300"/>
      <c r="BE239" s="302"/>
      <c r="BF239" s="300"/>
      <c r="BG239" s="303"/>
      <c r="BH239" s="303"/>
      <c r="BI239" s="303"/>
      <c r="BJ239" s="303"/>
      <c r="BK239" s="303"/>
      <c r="BL239" s="303"/>
      <c r="BM239" s="303"/>
      <c r="BN239" s="82"/>
      <c r="BO239" s="82"/>
      <c r="BP239" s="82"/>
      <c r="BQ239" s="82"/>
      <c r="BR239" s="82"/>
      <c r="BS239" s="82"/>
      <c r="BT239" s="82"/>
      <c r="BU239" s="82"/>
      <c r="BV239" s="82"/>
      <c r="BW239" s="82"/>
      <c r="BX239" s="82"/>
      <c r="BY239" s="82"/>
      <c r="BZ239" s="82"/>
    </row>
    <row r="240" spans="1:78" ht="12" customHeight="1" x14ac:dyDescent="0.25">
      <c r="A240" s="58"/>
      <c r="B240" s="230"/>
      <c r="C240" s="230"/>
      <c r="D240" s="276" t="str">
        <f>IF(IF(ISNUMBER(B240),"",MAX(D$4:D239)+1)&lt;=D$3,IF(ISNUMBER(B240),"",MAX(D$4:D239)+1),"")</f>
        <v/>
      </c>
      <c r="E240" s="230"/>
      <c r="F240" s="230"/>
      <c r="G240" s="233"/>
      <c r="H240" s="276"/>
      <c r="I240" s="276" t="str">
        <f>IF(O240="","",IF(ISNUMBER(MATCH(O240,$G$5:$G$1000,0)),"",IF(D240=1,B$4,0)+MAX(I$4:I239)+1))</f>
        <v/>
      </c>
      <c r="J240" s="233"/>
      <c r="K240" s="233"/>
      <c r="L240" s="58"/>
      <c r="M240" s="282">
        <f t="shared" si="143"/>
        <v>236</v>
      </c>
      <c r="N240" s="317"/>
      <c r="O240" s="317"/>
      <c r="P240" s="300"/>
      <c r="Q240" s="291" t="s">
        <v>821</v>
      </c>
      <c r="R240" s="304"/>
      <c r="S240" s="304"/>
      <c r="T240" s="304"/>
      <c r="U240" s="304"/>
      <c r="V240" s="304"/>
      <c r="W240" s="304"/>
      <c r="X240" s="304"/>
      <c r="Y240" s="304"/>
      <c r="Z240" s="308"/>
      <c r="AA240" s="308"/>
      <c r="AB240" s="308"/>
      <c r="AC240" s="308"/>
      <c r="AD240" s="308"/>
      <c r="AE240" s="308"/>
      <c r="AF240" s="308"/>
      <c r="AG240" s="308"/>
      <c r="AH240" s="305"/>
      <c r="AI240" s="305"/>
      <c r="AJ240" s="305"/>
      <c r="AK240" s="305"/>
      <c r="AL240" s="305"/>
      <c r="AM240" s="305"/>
      <c r="AN240" s="305"/>
      <c r="AO240" s="291"/>
      <c r="AP240" s="307"/>
      <c r="AQ240" s="307"/>
      <c r="AR240" s="307"/>
      <c r="AS240" s="307"/>
      <c r="AT240" s="82"/>
      <c r="AU240" s="82"/>
      <c r="AV240" s="82"/>
      <c r="AW240" s="302"/>
      <c r="AX240" s="302"/>
      <c r="AY240" s="324"/>
      <c r="AZ240" s="324"/>
      <c r="BA240" s="302"/>
      <c r="BB240" s="302"/>
      <c r="BC240" s="300"/>
      <c r="BD240" s="300"/>
      <c r="BE240" s="302"/>
      <c r="BF240" s="300"/>
      <c r="BG240" s="303"/>
      <c r="BH240" s="303"/>
      <c r="BI240" s="303"/>
      <c r="BJ240" s="303"/>
      <c r="BK240" s="303"/>
      <c r="BL240" s="303"/>
      <c r="BM240" s="303"/>
      <c r="BN240" s="82"/>
      <c r="BO240" s="82"/>
      <c r="BP240" s="82"/>
      <c r="BQ240" s="82"/>
      <c r="BR240" s="82"/>
      <c r="BS240" s="82"/>
      <c r="BT240" s="82"/>
      <c r="BU240" s="82"/>
      <c r="BV240" s="82"/>
      <c r="BW240" s="82"/>
      <c r="BX240" s="82"/>
      <c r="BY240" s="82"/>
      <c r="BZ240" s="82"/>
    </row>
    <row r="241" spans="1:78" ht="12" customHeight="1" x14ac:dyDescent="0.25">
      <c r="A241" s="58"/>
      <c r="B241" s="230"/>
      <c r="C241" s="230"/>
      <c r="D241" s="276" t="str">
        <f>IF(IF(ISNUMBER(B241),"",MAX(D$4:D240)+1)&lt;=D$3,IF(ISNUMBER(B241),"",MAX(D$4:D240)+1),"")</f>
        <v/>
      </c>
      <c r="E241" s="230"/>
      <c r="F241" s="230"/>
      <c r="G241" s="233"/>
      <c r="H241" s="276"/>
      <c r="I241" s="276" t="str">
        <f>IF(O241="","",IF(ISNUMBER(MATCH(O241,$G$5:$G$1000,0)),"",IF(D241=1,B$4,0)+MAX(I$4:I240)+1))</f>
        <v/>
      </c>
      <c r="J241" s="233"/>
      <c r="K241" s="233"/>
      <c r="L241" s="58"/>
      <c r="M241" s="282">
        <f t="shared" si="143"/>
        <v>237</v>
      </c>
      <c r="N241" s="317"/>
      <c r="O241" s="317"/>
      <c r="P241" s="300"/>
      <c r="Q241" s="291" t="s">
        <v>821</v>
      </c>
      <c r="R241" s="304"/>
      <c r="S241" s="304"/>
      <c r="T241" s="304"/>
      <c r="U241" s="304"/>
      <c r="V241" s="304"/>
      <c r="W241" s="304"/>
      <c r="X241" s="304"/>
      <c r="Y241" s="304"/>
      <c r="Z241" s="308"/>
      <c r="AA241" s="308"/>
      <c r="AB241" s="308"/>
      <c r="AC241" s="308"/>
      <c r="AD241" s="308"/>
      <c r="AE241" s="308"/>
      <c r="AF241" s="308"/>
      <c r="AG241" s="308"/>
      <c r="AH241" s="305"/>
      <c r="AI241" s="305"/>
      <c r="AJ241" s="305"/>
      <c r="AK241" s="305"/>
      <c r="AL241" s="305"/>
      <c r="AM241" s="305"/>
      <c r="AN241" s="305"/>
      <c r="AO241" s="291"/>
      <c r="AP241" s="307"/>
      <c r="AQ241" s="307"/>
      <c r="AR241" s="307"/>
      <c r="AS241" s="307"/>
      <c r="AT241" s="82"/>
      <c r="AU241" s="82"/>
      <c r="AV241" s="82"/>
      <c r="AW241" s="302"/>
      <c r="AX241" s="302"/>
      <c r="AY241" s="324"/>
      <c r="AZ241" s="324"/>
      <c r="BA241" s="302"/>
      <c r="BB241" s="302"/>
      <c r="BC241" s="300"/>
      <c r="BD241" s="300"/>
      <c r="BE241" s="302"/>
      <c r="BF241" s="300"/>
      <c r="BG241" s="303"/>
      <c r="BH241" s="303"/>
      <c r="BI241" s="303"/>
      <c r="BJ241" s="303"/>
      <c r="BK241" s="303"/>
      <c r="BL241" s="303"/>
      <c r="BM241" s="303"/>
      <c r="BN241" s="82"/>
      <c r="BO241" s="82"/>
      <c r="BP241" s="82"/>
      <c r="BQ241" s="82"/>
      <c r="BR241" s="82"/>
      <c r="BS241" s="82"/>
      <c r="BT241" s="82"/>
      <c r="BU241" s="82"/>
      <c r="BV241" s="82"/>
      <c r="BW241" s="82"/>
      <c r="BX241" s="82"/>
      <c r="BY241" s="82"/>
      <c r="BZ241" s="82"/>
    </row>
    <row r="242" spans="1:78" ht="12" customHeight="1" x14ac:dyDescent="0.25">
      <c r="A242" s="58"/>
      <c r="B242" s="230"/>
      <c r="C242" s="230"/>
      <c r="D242" s="276" t="str">
        <f>IF(IF(ISNUMBER(B242),"",MAX(D$4:D241)+1)&lt;=D$3,IF(ISNUMBER(B242),"",MAX(D$4:D241)+1),"")</f>
        <v/>
      </c>
      <c r="E242" s="230"/>
      <c r="F242" s="230"/>
      <c r="G242" s="233"/>
      <c r="H242" s="276"/>
      <c r="I242" s="276" t="str">
        <f>IF(O242="","",IF(ISNUMBER(MATCH(O242,$G$5:$G$1000,0)),"",IF(D242=1,B$4,0)+MAX(I$4:I241)+1))</f>
        <v/>
      </c>
      <c r="J242" s="233"/>
      <c r="K242" s="233"/>
      <c r="L242" s="58"/>
      <c r="M242" s="282">
        <f t="shared" si="143"/>
        <v>238</v>
      </c>
      <c r="N242" s="317"/>
      <c r="O242" s="317"/>
      <c r="P242" s="300"/>
      <c r="Q242" s="291" t="s">
        <v>821</v>
      </c>
      <c r="R242" s="304"/>
      <c r="S242" s="304"/>
      <c r="T242" s="304"/>
      <c r="U242" s="304"/>
      <c r="V242" s="304"/>
      <c r="W242" s="304"/>
      <c r="X242" s="304"/>
      <c r="Y242" s="304"/>
      <c r="Z242" s="308"/>
      <c r="AA242" s="308"/>
      <c r="AB242" s="308"/>
      <c r="AC242" s="308"/>
      <c r="AD242" s="308"/>
      <c r="AE242" s="308"/>
      <c r="AF242" s="308"/>
      <c r="AG242" s="308"/>
      <c r="AH242" s="305"/>
      <c r="AI242" s="305"/>
      <c r="AJ242" s="305"/>
      <c r="AK242" s="305"/>
      <c r="AL242" s="305"/>
      <c r="AM242" s="305"/>
      <c r="AN242" s="305"/>
      <c r="AO242" s="291"/>
      <c r="AP242" s="307"/>
      <c r="AQ242" s="307"/>
      <c r="AR242" s="307"/>
      <c r="AS242" s="307"/>
      <c r="AT242" s="82"/>
      <c r="AU242" s="82"/>
      <c r="AV242" s="82"/>
      <c r="AW242" s="302"/>
      <c r="AX242" s="302"/>
      <c r="AY242" s="324"/>
      <c r="AZ242" s="324"/>
      <c r="BA242" s="302"/>
      <c r="BB242" s="302"/>
      <c r="BC242" s="300"/>
      <c r="BD242" s="300"/>
      <c r="BE242" s="302"/>
      <c r="BF242" s="300"/>
      <c r="BG242" s="303"/>
      <c r="BH242" s="303"/>
      <c r="BI242" s="303"/>
      <c r="BJ242" s="303"/>
      <c r="BK242" s="303"/>
      <c r="BL242" s="303"/>
      <c r="BM242" s="303"/>
      <c r="BN242" s="82"/>
      <c r="BO242" s="82"/>
      <c r="BP242" s="82"/>
      <c r="BQ242" s="82"/>
      <c r="BR242" s="82"/>
      <c r="BS242" s="82"/>
      <c r="BT242" s="82"/>
      <c r="BU242" s="82"/>
      <c r="BV242" s="82"/>
      <c r="BW242" s="82"/>
      <c r="BX242" s="82"/>
      <c r="BY242" s="82"/>
      <c r="BZ242" s="82"/>
    </row>
    <row r="243" spans="1:78" ht="12" customHeight="1" x14ac:dyDescent="0.25">
      <c r="A243" s="58"/>
      <c r="B243" s="230"/>
      <c r="C243" s="230"/>
      <c r="D243" s="276" t="str">
        <f>IF(IF(ISNUMBER(B243),"",MAX(D$4:D242)+1)&lt;=D$3,IF(ISNUMBER(B243),"",MAX(D$4:D242)+1),"")</f>
        <v/>
      </c>
      <c r="E243" s="230"/>
      <c r="F243" s="230"/>
      <c r="G243" s="233"/>
      <c r="H243" s="276"/>
      <c r="I243" s="276" t="str">
        <f>IF(O243="","",IF(ISNUMBER(MATCH(O243,$G$5:$G$1000,0)),"",IF(D243=1,B$4,0)+MAX(I$4:I242)+1))</f>
        <v/>
      </c>
      <c r="J243" s="233"/>
      <c r="K243" s="233"/>
      <c r="L243" s="58"/>
      <c r="M243" s="282">
        <f t="shared" si="143"/>
        <v>239</v>
      </c>
      <c r="N243" s="317"/>
      <c r="O243" s="317"/>
      <c r="P243" s="300"/>
      <c r="Q243" s="291" t="s">
        <v>821</v>
      </c>
      <c r="R243" s="304"/>
      <c r="S243" s="304"/>
      <c r="T243" s="304"/>
      <c r="U243" s="304"/>
      <c r="V243" s="304"/>
      <c r="W243" s="304"/>
      <c r="X243" s="304"/>
      <c r="Y243" s="304"/>
      <c r="Z243" s="308"/>
      <c r="AA243" s="308"/>
      <c r="AB243" s="308"/>
      <c r="AC243" s="308"/>
      <c r="AD243" s="308"/>
      <c r="AE243" s="308"/>
      <c r="AF243" s="308"/>
      <c r="AG243" s="308"/>
      <c r="AH243" s="305"/>
      <c r="AI243" s="305"/>
      <c r="AJ243" s="305"/>
      <c r="AK243" s="305"/>
      <c r="AL243" s="305"/>
      <c r="AM243" s="305"/>
      <c r="AN243" s="305"/>
      <c r="AO243" s="291"/>
      <c r="AP243" s="307"/>
      <c r="AQ243" s="307"/>
      <c r="AR243" s="307"/>
      <c r="AS243" s="307"/>
      <c r="AT243" s="82"/>
      <c r="AU243" s="82"/>
      <c r="AV243" s="82"/>
      <c r="AW243" s="302"/>
      <c r="AX243" s="302"/>
      <c r="AY243" s="324"/>
      <c r="AZ243" s="324"/>
      <c r="BA243" s="302"/>
      <c r="BB243" s="302"/>
      <c r="BC243" s="300"/>
      <c r="BD243" s="300"/>
      <c r="BE243" s="302"/>
      <c r="BF243" s="300"/>
      <c r="BG243" s="303"/>
      <c r="BH243" s="303"/>
      <c r="BI243" s="303"/>
      <c r="BJ243" s="303"/>
      <c r="BK243" s="303"/>
      <c r="BL243" s="303"/>
      <c r="BM243" s="303"/>
      <c r="BN243" s="82"/>
      <c r="BO243" s="82"/>
      <c r="BP243" s="82"/>
      <c r="BQ243" s="82"/>
      <c r="BR243" s="82"/>
      <c r="BS243" s="82"/>
      <c r="BT243" s="82"/>
      <c r="BU243" s="82"/>
      <c r="BV243" s="82"/>
      <c r="BW243" s="82"/>
      <c r="BX243" s="82"/>
      <c r="BY243" s="82"/>
      <c r="BZ243" s="82"/>
    </row>
    <row r="244" spans="1:78" ht="12" customHeight="1" x14ac:dyDescent="0.25">
      <c r="A244" s="58"/>
      <c r="B244" s="230"/>
      <c r="C244" s="230"/>
      <c r="D244" s="276" t="str">
        <f>IF(IF(ISNUMBER(B244),"",MAX(D$4:D243)+1)&lt;=D$3,IF(ISNUMBER(B244),"",MAX(D$4:D243)+1),"")</f>
        <v/>
      </c>
      <c r="E244" s="230"/>
      <c r="F244" s="230"/>
      <c r="G244" s="233"/>
      <c r="H244" s="276"/>
      <c r="I244" s="276" t="str">
        <f>IF(O244="","",IF(ISNUMBER(MATCH(O244,$G$5:$G$1000,0)),"",IF(D244=1,B$4,0)+MAX(I$4:I243)+1))</f>
        <v/>
      </c>
      <c r="J244" s="233"/>
      <c r="K244" s="233"/>
      <c r="L244" s="58"/>
      <c r="M244" s="282">
        <f t="shared" si="143"/>
        <v>240</v>
      </c>
      <c r="N244" s="317"/>
      <c r="O244" s="317"/>
      <c r="P244" s="300"/>
      <c r="Q244" s="291" t="s">
        <v>821</v>
      </c>
      <c r="R244" s="304"/>
      <c r="S244" s="304"/>
      <c r="T244" s="304"/>
      <c r="U244" s="304"/>
      <c r="V244" s="304"/>
      <c r="W244" s="304"/>
      <c r="X244" s="304"/>
      <c r="Y244" s="304"/>
      <c r="Z244" s="308"/>
      <c r="AA244" s="308"/>
      <c r="AB244" s="308"/>
      <c r="AC244" s="308"/>
      <c r="AD244" s="308"/>
      <c r="AE244" s="308"/>
      <c r="AF244" s="308"/>
      <c r="AG244" s="308"/>
      <c r="AH244" s="305"/>
      <c r="AI244" s="305"/>
      <c r="AJ244" s="305"/>
      <c r="AK244" s="305"/>
      <c r="AL244" s="305"/>
      <c r="AM244" s="305"/>
      <c r="AN244" s="305"/>
      <c r="AO244" s="291"/>
      <c r="AP244" s="307"/>
      <c r="AQ244" s="307"/>
      <c r="AR244" s="307"/>
      <c r="AS244" s="307"/>
      <c r="AT244" s="82"/>
      <c r="AU244" s="82"/>
      <c r="AV244" s="82"/>
      <c r="AW244" s="302"/>
      <c r="AX244" s="302"/>
      <c r="AY244" s="324"/>
      <c r="AZ244" s="324"/>
      <c r="BA244" s="302"/>
      <c r="BB244" s="302"/>
      <c r="BC244" s="300"/>
      <c r="BD244" s="300"/>
      <c r="BE244" s="302"/>
      <c r="BF244" s="300"/>
      <c r="BG244" s="303"/>
      <c r="BH244" s="303"/>
      <c r="BI244" s="303"/>
      <c r="BJ244" s="303"/>
      <c r="BK244" s="303"/>
      <c r="BL244" s="303"/>
      <c r="BM244" s="303"/>
      <c r="BN244" s="82"/>
      <c r="BO244" s="82"/>
      <c r="BP244" s="82"/>
      <c r="BQ244" s="82"/>
      <c r="BR244" s="82"/>
      <c r="BS244" s="82"/>
      <c r="BT244" s="82"/>
      <c r="BU244" s="82"/>
      <c r="BV244" s="82"/>
      <c r="BW244" s="82"/>
      <c r="BX244" s="82"/>
      <c r="BY244" s="82"/>
      <c r="BZ244" s="82"/>
    </row>
    <row r="245" spans="1:78" ht="12" customHeight="1" x14ac:dyDescent="0.25">
      <c r="A245" s="58"/>
      <c r="B245" s="230"/>
      <c r="C245" s="230"/>
      <c r="D245" s="276" t="str">
        <f>IF(IF(ISNUMBER(B245),"",MAX(D$4:D244)+1)&lt;=D$3,IF(ISNUMBER(B245),"",MAX(D$4:D244)+1),"")</f>
        <v/>
      </c>
      <c r="E245" s="230"/>
      <c r="F245" s="230"/>
      <c r="G245" s="233"/>
      <c r="H245" s="276"/>
      <c r="I245" s="276" t="str">
        <f>IF(O245="","",IF(ISNUMBER(MATCH(O245,$G$5:$G$1000,0)),"",IF(D245=1,B$4,0)+MAX(I$4:I244)+1))</f>
        <v/>
      </c>
      <c r="J245" s="233"/>
      <c r="K245" s="233"/>
      <c r="L245" s="58"/>
      <c r="M245" s="282">
        <f t="shared" si="143"/>
        <v>241</v>
      </c>
      <c r="N245" s="317"/>
      <c r="O245" s="317"/>
      <c r="P245" s="300"/>
      <c r="Q245" s="291" t="s">
        <v>821</v>
      </c>
      <c r="R245" s="304"/>
      <c r="S245" s="304"/>
      <c r="T245" s="304"/>
      <c r="U245" s="304"/>
      <c r="V245" s="304"/>
      <c r="W245" s="304"/>
      <c r="X245" s="304"/>
      <c r="Y245" s="304"/>
      <c r="Z245" s="308"/>
      <c r="AA245" s="308"/>
      <c r="AB245" s="308"/>
      <c r="AC245" s="308"/>
      <c r="AD245" s="308"/>
      <c r="AE245" s="308"/>
      <c r="AF245" s="308"/>
      <c r="AG245" s="308"/>
      <c r="AH245" s="305"/>
      <c r="AI245" s="305"/>
      <c r="AJ245" s="305"/>
      <c r="AK245" s="305"/>
      <c r="AL245" s="305"/>
      <c r="AM245" s="305"/>
      <c r="AN245" s="305"/>
      <c r="AO245" s="291"/>
      <c r="AP245" s="307"/>
      <c r="AQ245" s="307"/>
      <c r="AR245" s="307"/>
      <c r="AS245" s="307"/>
      <c r="AT245" s="82"/>
      <c r="AU245" s="82"/>
      <c r="AV245" s="82"/>
      <c r="AW245" s="302"/>
      <c r="AX245" s="302"/>
      <c r="AY245" s="324"/>
      <c r="AZ245" s="324"/>
      <c r="BA245" s="302"/>
      <c r="BB245" s="302"/>
      <c r="BC245" s="300"/>
      <c r="BD245" s="300"/>
      <c r="BE245" s="302"/>
      <c r="BF245" s="300"/>
      <c r="BG245" s="303"/>
      <c r="BH245" s="303"/>
      <c r="BI245" s="303"/>
      <c r="BJ245" s="303"/>
      <c r="BK245" s="303"/>
      <c r="BL245" s="303"/>
      <c r="BM245" s="303"/>
      <c r="BN245" s="82"/>
      <c r="BO245" s="82"/>
      <c r="BP245" s="82"/>
      <c r="BQ245" s="82"/>
      <c r="BR245" s="82"/>
      <c r="BS245" s="82"/>
      <c r="BT245" s="82"/>
      <c r="BU245" s="82"/>
      <c r="BV245" s="82"/>
      <c r="BW245" s="82"/>
      <c r="BX245" s="82"/>
      <c r="BY245" s="82"/>
      <c r="BZ245" s="82"/>
    </row>
    <row r="246" spans="1:78" ht="12" customHeight="1" x14ac:dyDescent="0.25">
      <c r="A246" s="58"/>
      <c r="B246" s="230"/>
      <c r="C246" s="230"/>
      <c r="D246" s="276" t="str">
        <f>IF(IF(ISNUMBER(B246),"",MAX(D$4:D245)+1)&lt;=D$3,IF(ISNUMBER(B246),"",MAX(D$4:D245)+1),"")</f>
        <v/>
      </c>
      <c r="E246" s="230"/>
      <c r="F246" s="230"/>
      <c r="G246" s="233"/>
      <c r="H246" s="276"/>
      <c r="I246" s="276" t="str">
        <f>IF(O246="","",IF(ISNUMBER(MATCH(O246,$G$5:$G$1000,0)),"",IF(D246=1,B$4,0)+MAX(I$4:I245)+1))</f>
        <v/>
      </c>
      <c r="J246" s="233"/>
      <c r="K246" s="233"/>
      <c r="L246" s="58"/>
      <c r="M246" s="282">
        <f t="shared" si="143"/>
        <v>242</v>
      </c>
      <c r="N246" s="317"/>
      <c r="O246" s="317"/>
      <c r="P246" s="300"/>
      <c r="Q246" s="291" t="s">
        <v>821</v>
      </c>
      <c r="R246" s="304"/>
      <c r="S246" s="304"/>
      <c r="T246" s="304"/>
      <c r="U246" s="304"/>
      <c r="V246" s="304"/>
      <c r="W246" s="304"/>
      <c r="X246" s="304"/>
      <c r="Y246" s="304"/>
      <c r="Z246" s="308"/>
      <c r="AA246" s="308"/>
      <c r="AB246" s="308"/>
      <c r="AC246" s="308"/>
      <c r="AD246" s="308"/>
      <c r="AE246" s="308"/>
      <c r="AF246" s="308"/>
      <c r="AG246" s="308"/>
      <c r="AH246" s="305"/>
      <c r="AI246" s="305"/>
      <c r="AJ246" s="305"/>
      <c r="AK246" s="305"/>
      <c r="AL246" s="305"/>
      <c r="AM246" s="305"/>
      <c r="AN246" s="305"/>
      <c r="AO246" s="291"/>
      <c r="AP246" s="307"/>
      <c r="AQ246" s="307"/>
      <c r="AR246" s="307"/>
      <c r="AS246" s="307"/>
      <c r="AT246" s="82"/>
      <c r="AU246" s="82"/>
      <c r="AV246" s="82"/>
      <c r="AW246" s="302"/>
      <c r="AX246" s="302"/>
      <c r="AY246" s="324"/>
      <c r="AZ246" s="324"/>
      <c r="BA246" s="302"/>
      <c r="BB246" s="302"/>
      <c r="BC246" s="300"/>
      <c r="BD246" s="300"/>
      <c r="BE246" s="302"/>
      <c r="BF246" s="300"/>
      <c r="BG246" s="303"/>
      <c r="BH246" s="303"/>
      <c r="BI246" s="303"/>
      <c r="BJ246" s="303"/>
      <c r="BK246" s="303"/>
      <c r="BL246" s="303"/>
      <c r="BM246" s="303"/>
      <c r="BN246" s="82"/>
      <c r="BO246" s="82"/>
      <c r="BP246" s="82"/>
      <c r="BQ246" s="82"/>
      <c r="BR246" s="82"/>
      <c r="BS246" s="82"/>
      <c r="BT246" s="82"/>
      <c r="BU246" s="82"/>
      <c r="BV246" s="82"/>
      <c r="BW246" s="82"/>
      <c r="BX246" s="82"/>
      <c r="BY246" s="82"/>
      <c r="BZ246" s="82"/>
    </row>
    <row r="247" spans="1:78" ht="12" customHeight="1" x14ac:dyDescent="0.25">
      <c r="A247" s="58"/>
      <c r="B247" s="230"/>
      <c r="C247" s="230"/>
      <c r="D247" s="276" t="str">
        <f>IF(IF(ISNUMBER(B247),"",MAX(D$4:D246)+1)&lt;=D$3,IF(ISNUMBER(B247),"",MAX(D$4:D246)+1),"")</f>
        <v/>
      </c>
      <c r="E247" s="230"/>
      <c r="F247" s="230"/>
      <c r="G247" s="233"/>
      <c r="H247" s="276"/>
      <c r="I247" s="276" t="str">
        <f>IF(O247="","",IF(ISNUMBER(MATCH(O247,$G$5:$G$1000,0)),"",IF(D247=1,B$4,0)+MAX(I$4:I246)+1))</f>
        <v/>
      </c>
      <c r="J247" s="233"/>
      <c r="K247" s="233"/>
      <c r="L247" s="58"/>
      <c r="M247" s="282">
        <f t="shared" si="143"/>
        <v>243</v>
      </c>
      <c r="N247" s="317"/>
      <c r="O247" s="317"/>
      <c r="P247" s="300"/>
      <c r="Q247" s="291" t="s">
        <v>821</v>
      </c>
      <c r="R247" s="304"/>
      <c r="S247" s="304"/>
      <c r="T247" s="304"/>
      <c r="U247" s="304"/>
      <c r="V247" s="304"/>
      <c r="W247" s="304"/>
      <c r="X247" s="304"/>
      <c r="Y247" s="304"/>
      <c r="Z247" s="308"/>
      <c r="AA247" s="308"/>
      <c r="AB247" s="308"/>
      <c r="AC247" s="308"/>
      <c r="AD247" s="308"/>
      <c r="AE247" s="308"/>
      <c r="AF247" s="308"/>
      <c r="AG247" s="308"/>
      <c r="AH247" s="305"/>
      <c r="AI247" s="305"/>
      <c r="AJ247" s="305"/>
      <c r="AK247" s="305"/>
      <c r="AL247" s="305"/>
      <c r="AM247" s="305"/>
      <c r="AN247" s="305"/>
      <c r="AO247" s="291"/>
      <c r="AP247" s="307"/>
      <c r="AQ247" s="307"/>
      <c r="AR247" s="307"/>
      <c r="AS247" s="307"/>
      <c r="AT247" s="82"/>
      <c r="AU247" s="82"/>
      <c r="AV247" s="82"/>
      <c r="AW247" s="302"/>
      <c r="AX247" s="302"/>
      <c r="AY247" s="324"/>
      <c r="AZ247" s="324"/>
      <c r="BA247" s="302"/>
      <c r="BB247" s="302"/>
      <c r="BC247" s="300"/>
      <c r="BD247" s="300"/>
      <c r="BE247" s="302"/>
      <c r="BF247" s="300"/>
      <c r="BG247" s="303"/>
      <c r="BH247" s="303"/>
      <c r="BI247" s="303"/>
      <c r="BJ247" s="303"/>
      <c r="BK247" s="303"/>
      <c r="BL247" s="303"/>
      <c r="BM247" s="303"/>
      <c r="BN247" s="82"/>
      <c r="BO247" s="82"/>
      <c r="BP247" s="82"/>
      <c r="BQ247" s="82"/>
      <c r="BR247" s="82"/>
      <c r="BS247" s="82"/>
      <c r="BT247" s="82"/>
      <c r="BU247" s="82"/>
      <c r="BV247" s="82"/>
      <c r="BW247" s="82"/>
      <c r="BX247" s="82"/>
      <c r="BY247" s="82"/>
      <c r="BZ247" s="82"/>
    </row>
    <row r="248" spans="1:78" ht="12" customHeight="1" x14ac:dyDescent="0.25">
      <c r="A248" s="58"/>
      <c r="B248" s="230"/>
      <c r="C248" s="230"/>
      <c r="D248" s="276" t="str">
        <f>IF(IF(ISNUMBER(B248),"",MAX(D$4:D247)+1)&lt;=D$3,IF(ISNUMBER(B248),"",MAX(D$4:D247)+1),"")</f>
        <v/>
      </c>
      <c r="E248" s="230"/>
      <c r="F248" s="230"/>
      <c r="G248" s="233"/>
      <c r="H248" s="276"/>
      <c r="I248" s="276" t="str">
        <f>IF(O248="","",IF(ISNUMBER(MATCH(O248,$G$5:$G$1000,0)),"",IF(D248=1,B$4,0)+MAX(I$4:I247)+1))</f>
        <v/>
      </c>
      <c r="J248" s="233"/>
      <c r="K248" s="233"/>
      <c r="L248" s="58"/>
      <c r="M248" s="282">
        <f t="shared" si="143"/>
        <v>244</v>
      </c>
      <c r="N248" s="317"/>
      <c r="O248" s="317"/>
      <c r="P248" s="300"/>
      <c r="Q248" s="291" t="s">
        <v>821</v>
      </c>
      <c r="R248" s="304"/>
      <c r="S248" s="304"/>
      <c r="T248" s="304"/>
      <c r="U248" s="304"/>
      <c r="V248" s="304"/>
      <c r="W248" s="304"/>
      <c r="X248" s="304"/>
      <c r="Y248" s="304"/>
      <c r="Z248" s="308"/>
      <c r="AA248" s="308"/>
      <c r="AB248" s="308"/>
      <c r="AC248" s="308"/>
      <c r="AD248" s="308"/>
      <c r="AE248" s="308"/>
      <c r="AF248" s="308"/>
      <c r="AG248" s="308"/>
      <c r="AH248" s="305"/>
      <c r="AI248" s="305"/>
      <c r="AJ248" s="305"/>
      <c r="AK248" s="305"/>
      <c r="AL248" s="305"/>
      <c r="AM248" s="305"/>
      <c r="AN248" s="305"/>
      <c r="AO248" s="291"/>
      <c r="AP248" s="307"/>
      <c r="AQ248" s="307"/>
      <c r="AR248" s="307"/>
      <c r="AS248" s="307"/>
      <c r="AT248" s="82"/>
      <c r="AU248" s="82"/>
      <c r="AV248" s="82"/>
      <c r="AW248" s="302"/>
      <c r="AX248" s="302"/>
      <c r="AY248" s="324"/>
      <c r="AZ248" s="324"/>
      <c r="BA248" s="302"/>
      <c r="BB248" s="302"/>
      <c r="BC248" s="300"/>
      <c r="BD248" s="300"/>
      <c r="BE248" s="302"/>
      <c r="BF248" s="300"/>
      <c r="BG248" s="303"/>
      <c r="BH248" s="303"/>
      <c r="BI248" s="303"/>
      <c r="BJ248" s="303"/>
      <c r="BK248" s="303"/>
      <c r="BL248" s="303"/>
      <c r="BM248" s="303"/>
      <c r="BN248" s="82"/>
      <c r="BO248" s="82"/>
      <c r="BP248" s="82"/>
      <c r="BQ248" s="82"/>
      <c r="BR248" s="82"/>
      <c r="BS248" s="82"/>
      <c r="BT248" s="82"/>
      <c r="BU248" s="82"/>
      <c r="BV248" s="82"/>
      <c r="BW248" s="82"/>
      <c r="BX248" s="82"/>
      <c r="BY248" s="82"/>
      <c r="BZ248" s="82"/>
    </row>
    <row r="249" spans="1:78" ht="12" customHeight="1" x14ac:dyDescent="0.25">
      <c r="A249" s="58"/>
      <c r="B249" s="230"/>
      <c r="C249" s="230"/>
      <c r="D249" s="276" t="str">
        <f>IF(IF(ISNUMBER(B249),"",MAX(D$4:D248)+1)&lt;=D$3,IF(ISNUMBER(B249),"",MAX(D$4:D248)+1),"")</f>
        <v/>
      </c>
      <c r="E249" s="230"/>
      <c r="F249" s="230"/>
      <c r="G249" s="233"/>
      <c r="H249" s="276"/>
      <c r="I249" s="276" t="str">
        <f>IF(O249="","",IF(ISNUMBER(MATCH(O249,$G$5:$G$1000,0)),"",IF(D249=1,B$4,0)+MAX(I$4:I248)+1))</f>
        <v/>
      </c>
      <c r="J249" s="233"/>
      <c r="K249" s="233"/>
      <c r="L249" s="58"/>
      <c r="M249" s="282">
        <f t="shared" si="143"/>
        <v>245</v>
      </c>
      <c r="N249" s="317"/>
      <c r="O249" s="317"/>
      <c r="P249" s="300"/>
      <c r="Q249" s="291" t="s">
        <v>821</v>
      </c>
      <c r="R249" s="304"/>
      <c r="S249" s="304"/>
      <c r="T249" s="304"/>
      <c r="U249" s="304"/>
      <c r="V249" s="304"/>
      <c r="W249" s="304"/>
      <c r="X249" s="304"/>
      <c r="Y249" s="304"/>
      <c r="Z249" s="308"/>
      <c r="AA249" s="308"/>
      <c r="AB249" s="308"/>
      <c r="AC249" s="308"/>
      <c r="AD249" s="308"/>
      <c r="AE249" s="308"/>
      <c r="AF249" s="308"/>
      <c r="AG249" s="308"/>
      <c r="AH249" s="305"/>
      <c r="AI249" s="305"/>
      <c r="AJ249" s="305"/>
      <c r="AK249" s="305"/>
      <c r="AL249" s="305"/>
      <c r="AM249" s="305"/>
      <c r="AN249" s="305"/>
      <c r="AO249" s="291"/>
      <c r="AP249" s="307"/>
      <c r="AQ249" s="307"/>
      <c r="AR249" s="307"/>
      <c r="AS249" s="307"/>
      <c r="AT249" s="82"/>
      <c r="AU249" s="82"/>
      <c r="AV249" s="82"/>
      <c r="AW249" s="302"/>
      <c r="AX249" s="302"/>
      <c r="AY249" s="324"/>
      <c r="AZ249" s="324"/>
      <c r="BA249" s="302"/>
      <c r="BB249" s="302"/>
      <c r="BC249" s="300"/>
      <c r="BD249" s="300"/>
      <c r="BE249" s="302"/>
      <c r="BF249" s="300"/>
      <c r="BG249" s="303"/>
      <c r="BH249" s="303"/>
      <c r="BI249" s="303"/>
      <c r="BJ249" s="303"/>
      <c r="BK249" s="303"/>
      <c r="BL249" s="303"/>
      <c r="BM249" s="303"/>
      <c r="BN249" s="82"/>
      <c r="BO249" s="82"/>
      <c r="BP249" s="82"/>
      <c r="BQ249" s="82"/>
      <c r="BR249" s="82"/>
      <c r="BS249" s="82"/>
      <c r="BT249" s="82"/>
      <c r="BU249" s="82"/>
      <c r="BV249" s="82"/>
      <c r="BW249" s="82"/>
      <c r="BX249" s="82"/>
      <c r="BY249" s="82"/>
      <c r="BZ249" s="82"/>
    </row>
    <row r="250" spans="1:78" ht="12" customHeight="1" x14ac:dyDescent="0.25">
      <c r="A250" s="58"/>
      <c r="B250" s="230"/>
      <c r="C250" s="230"/>
      <c r="D250" s="276" t="str">
        <f>IF(IF(ISNUMBER(B250),"",MAX(D$4:D249)+1)&lt;=D$3,IF(ISNUMBER(B250),"",MAX(D$4:D249)+1),"")</f>
        <v/>
      </c>
      <c r="E250" s="230"/>
      <c r="F250" s="230"/>
      <c r="G250" s="233"/>
      <c r="H250" s="276"/>
      <c r="I250" s="276" t="str">
        <f>IF(O250="","",IF(ISNUMBER(MATCH(O250,$G$5:$G$1000,0)),"",IF(D250=1,B$4,0)+MAX(I$4:I249)+1))</f>
        <v/>
      </c>
      <c r="J250" s="233"/>
      <c r="K250" s="233"/>
      <c r="L250" s="58"/>
      <c r="M250" s="282">
        <f t="shared" si="143"/>
        <v>246</v>
      </c>
      <c r="N250" s="317"/>
      <c r="O250" s="317"/>
      <c r="P250" s="300"/>
      <c r="Q250" s="291" t="s">
        <v>821</v>
      </c>
      <c r="R250" s="304"/>
      <c r="S250" s="304"/>
      <c r="T250" s="304"/>
      <c r="U250" s="304"/>
      <c r="V250" s="304"/>
      <c r="W250" s="304"/>
      <c r="X250" s="304"/>
      <c r="Y250" s="304"/>
      <c r="Z250" s="308"/>
      <c r="AA250" s="308"/>
      <c r="AB250" s="308"/>
      <c r="AC250" s="308"/>
      <c r="AD250" s="308"/>
      <c r="AE250" s="308"/>
      <c r="AF250" s="308"/>
      <c r="AG250" s="308"/>
      <c r="AH250" s="305"/>
      <c r="AI250" s="305"/>
      <c r="AJ250" s="305"/>
      <c r="AK250" s="305"/>
      <c r="AL250" s="305"/>
      <c r="AM250" s="305"/>
      <c r="AN250" s="305"/>
      <c r="AO250" s="291"/>
      <c r="AP250" s="307"/>
      <c r="AQ250" s="307"/>
      <c r="AR250" s="307"/>
      <c r="AS250" s="307"/>
      <c r="AT250" s="82"/>
      <c r="AU250" s="82"/>
      <c r="AV250" s="82"/>
      <c r="AW250" s="302"/>
      <c r="AX250" s="302"/>
      <c r="AY250" s="324"/>
      <c r="AZ250" s="324"/>
      <c r="BA250" s="302"/>
      <c r="BB250" s="302"/>
      <c r="BC250" s="300"/>
      <c r="BD250" s="300"/>
      <c r="BE250" s="302"/>
      <c r="BF250" s="300"/>
      <c r="BG250" s="303"/>
      <c r="BH250" s="303"/>
      <c r="BI250" s="303"/>
      <c r="BJ250" s="303"/>
      <c r="BK250" s="303"/>
      <c r="BL250" s="303"/>
      <c r="BM250" s="303"/>
      <c r="BN250" s="82"/>
      <c r="BO250" s="82"/>
      <c r="BP250" s="82"/>
      <c r="BQ250" s="82"/>
      <c r="BR250" s="82"/>
      <c r="BS250" s="82"/>
      <c r="BT250" s="82"/>
      <c r="BU250" s="82"/>
      <c r="BV250" s="82"/>
      <c r="BW250" s="82"/>
      <c r="BX250" s="82"/>
      <c r="BY250" s="82"/>
      <c r="BZ250" s="82"/>
    </row>
    <row r="251" spans="1:78" ht="12" customHeight="1" x14ac:dyDescent="0.25">
      <c r="A251" s="58"/>
      <c r="B251" s="230"/>
      <c r="C251" s="230"/>
      <c r="D251" s="276" t="str">
        <f>IF(IF(ISNUMBER(B251),"",MAX(D$4:D250)+1)&lt;=D$3,IF(ISNUMBER(B251),"",MAX(D$4:D250)+1),"")</f>
        <v/>
      </c>
      <c r="E251" s="230"/>
      <c r="F251" s="230"/>
      <c r="G251" s="233"/>
      <c r="H251" s="276"/>
      <c r="I251" s="276" t="str">
        <f>IF(O251="","",IF(ISNUMBER(MATCH(O251,$G$5:$G$1000,0)),"",IF(D251=1,B$4,0)+MAX(I$4:I250)+1))</f>
        <v/>
      </c>
      <c r="J251" s="233"/>
      <c r="K251" s="233"/>
      <c r="L251" s="58"/>
      <c r="M251" s="282">
        <f t="shared" si="143"/>
        <v>247</v>
      </c>
      <c r="N251" s="317"/>
      <c r="O251" s="317"/>
      <c r="P251" s="300"/>
      <c r="Q251" s="291" t="s">
        <v>821</v>
      </c>
      <c r="R251" s="304"/>
      <c r="S251" s="304"/>
      <c r="T251" s="304"/>
      <c r="U251" s="304"/>
      <c r="V251" s="304"/>
      <c r="W251" s="304"/>
      <c r="X251" s="304"/>
      <c r="Y251" s="304"/>
      <c r="Z251" s="308"/>
      <c r="AA251" s="308"/>
      <c r="AB251" s="308"/>
      <c r="AC251" s="308"/>
      <c r="AD251" s="308"/>
      <c r="AE251" s="308"/>
      <c r="AF251" s="308"/>
      <c r="AG251" s="308"/>
      <c r="AH251" s="305"/>
      <c r="AI251" s="305"/>
      <c r="AJ251" s="305"/>
      <c r="AK251" s="305"/>
      <c r="AL251" s="305"/>
      <c r="AM251" s="305"/>
      <c r="AN251" s="305"/>
      <c r="AO251" s="291"/>
      <c r="AP251" s="307"/>
      <c r="AQ251" s="307"/>
      <c r="AR251" s="307"/>
      <c r="AS251" s="307"/>
      <c r="AT251" s="82"/>
      <c r="AU251" s="82"/>
      <c r="AV251" s="82"/>
      <c r="AW251" s="302"/>
      <c r="AX251" s="302"/>
      <c r="AY251" s="324"/>
      <c r="AZ251" s="324"/>
      <c r="BA251" s="302"/>
      <c r="BB251" s="302"/>
      <c r="BC251" s="300"/>
      <c r="BD251" s="300"/>
      <c r="BE251" s="302"/>
      <c r="BF251" s="300"/>
      <c r="BG251" s="303"/>
      <c r="BH251" s="303"/>
      <c r="BI251" s="303"/>
      <c r="BJ251" s="303"/>
      <c r="BK251" s="303"/>
      <c r="BL251" s="303"/>
      <c r="BM251" s="303"/>
      <c r="BN251" s="82"/>
      <c r="BO251" s="82"/>
      <c r="BP251" s="82"/>
      <c r="BQ251" s="82"/>
      <c r="BR251" s="82"/>
      <c r="BS251" s="82"/>
      <c r="BT251" s="82"/>
      <c r="BU251" s="82"/>
      <c r="BV251" s="82"/>
      <c r="BW251" s="82"/>
      <c r="BX251" s="82"/>
      <c r="BY251" s="82"/>
      <c r="BZ251" s="82"/>
    </row>
    <row r="252" spans="1:78" ht="12" customHeight="1" x14ac:dyDescent="0.25">
      <c r="A252" s="58"/>
      <c r="B252" s="230"/>
      <c r="C252" s="230"/>
      <c r="D252" s="276" t="str">
        <f>IF(IF(ISNUMBER(B252),"",MAX(D$4:D251)+1)&lt;=D$3,IF(ISNUMBER(B252),"",MAX(D$4:D251)+1),"")</f>
        <v/>
      </c>
      <c r="E252" s="230"/>
      <c r="F252" s="230"/>
      <c r="G252" s="233"/>
      <c r="H252" s="276"/>
      <c r="I252" s="276" t="str">
        <f>IF(O252="","",IF(ISNUMBER(MATCH(O252,$G$5:$G$1000,0)),"",IF(D252=1,B$4,0)+MAX(I$4:I251)+1))</f>
        <v/>
      </c>
      <c r="J252" s="233"/>
      <c r="K252" s="233"/>
      <c r="L252" s="58"/>
      <c r="M252" s="282">
        <f t="shared" si="143"/>
        <v>248</v>
      </c>
      <c r="N252" s="317"/>
      <c r="O252" s="317"/>
      <c r="P252" s="300"/>
      <c r="Q252" s="291" t="s">
        <v>821</v>
      </c>
      <c r="R252" s="304"/>
      <c r="S252" s="304"/>
      <c r="T252" s="304"/>
      <c r="U252" s="304"/>
      <c r="V252" s="304"/>
      <c r="W252" s="304"/>
      <c r="X252" s="304"/>
      <c r="Y252" s="304"/>
      <c r="Z252" s="308"/>
      <c r="AA252" s="308"/>
      <c r="AB252" s="308"/>
      <c r="AC252" s="308"/>
      <c r="AD252" s="308"/>
      <c r="AE252" s="308"/>
      <c r="AF252" s="308"/>
      <c r="AG252" s="308"/>
      <c r="AH252" s="305"/>
      <c r="AI252" s="305"/>
      <c r="AJ252" s="305"/>
      <c r="AK252" s="305"/>
      <c r="AL252" s="305"/>
      <c r="AM252" s="305"/>
      <c r="AN252" s="305"/>
      <c r="AO252" s="291"/>
      <c r="AP252" s="307"/>
      <c r="AQ252" s="307"/>
      <c r="AR252" s="307"/>
      <c r="AS252" s="307"/>
      <c r="AT252" s="82"/>
      <c r="AU252" s="82"/>
      <c r="AV252" s="82"/>
      <c r="AW252" s="302"/>
      <c r="AX252" s="302"/>
      <c r="AY252" s="300"/>
      <c r="AZ252" s="324"/>
      <c r="BA252" s="302"/>
      <c r="BB252" s="302"/>
      <c r="BC252" s="300"/>
      <c r="BD252" s="300"/>
      <c r="BE252" s="302"/>
      <c r="BF252" s="300"/>
      <c r="BG252" s="303"/>
      <c r="BH252" s="303"/>
      <c r="BI252" s="303"/>
      <c r="BJ252" s="303"/>
      <c r="BK252" s="303"/>
      <c r="BL252" s="303"/>
      <c r="BM252" s="303"/>
      <c r="BN252" s="82"/>
      <c r="BO252" s="82"/>
      <c r="BP252" s="82"/>
      <c r="BQ252" s="82"/>
      <c r="BR252" s="82"/>
      <c r="BS252" s="82"/>
      <c r="BT252" s="82"/>
      <c r="BU252" s="82"/>
      <c r="BV252" s="82"/>
      <c r="BW252" s="82"/>
      <c r="BX252" s="82"/>
      <c r="BY252" s="82"/>
      <c r="BZ252" s="82"/>
    </row>
    <row r="253" spans="1:78" ht="12" customHeight="1" x14ac:dyDescent="0.25">
      <c r="A253" s="58"/>
      <c r="B253" s="230"/>
      <c r="C253" s="230"/>
      <c r="D253" s="276" t="str">
        <f>IF(IF(ISNUMBER(B253),"",MAX(D$4:D252)+1)&lt;=D$3,IF(ISNUMBER(B253),"",MAX(D$4:D252)+1),"")</f>
        <v/>
      </c>
      <c r="E253" s="230"/>
      <c r="F253" s="230"/>
      <c r="G253" s="233"/>
      <c r="H253" s="276"/>
      <c r="I253" s="276" t="str">
        <f>IF(O253="","",IF(ISNUMBER(MATCH(O253,$G$5:$G$1000,0)),"",IF(D253=1,B$4,0)+MAX(I$4:I252)+1))</f>
        <v/>
      </c>
      <c r="J253" s="233"/>
      <c r="K253" s="233"/>
      <c r="L253" s="58"/>
      <c r="M253" s="282">
        <f t="shared" si="143"/>
        <v>249</v>
      </c>
      <c r="N253" s="317"/>
      <c r="O253" s="317"/>
      <c r="P253" s="300"/>
      <c r="Q253" s="291" t="s">
        <v>821</v>
      </c>
      <c r="R253" s="304"/>
      <c r="S253" s="304"/>
      <c r="T253" s="304"/>
      <c r="U253" s="304"/>
      <c r="V253" s="304"/>
      <c r="W253" s="304"/>
      <c r="X253" s="304"/>
      <c r="Y253" s="304"/>
      <c r="Z253" s="308"/>
      <c r="AA253" s="308"/>
      <c r="AB253" s="308"/>
      <c r="AC253" s="308"/>
      <c r="AD253" s="308"/>
      <c r="AE253" s="308"/>
      <c r="AF253" s="308"/>
      <c r="AG253" s="308"/>
      <c r="AH253" s="305"/>
      <c r="AI253" s="305"/>
      <c r="AJ253" s="305"/>
      <c r="AK253" s="305"/>
      <c r="AL253" s="305"/>
      <c r="AM253" s="305"/>
      <c r="AN253" s="305"/>
      <c r="AO253" s="291"/>
      <c r="AP253" s="307"/>
      <c r="AQ253" s="307"/>
      <c r="AR253" s="307"/>
      <c r="AS253" s="307"/>
      <c r="AT253" s="82"/>
      <c r="AU253" s="82"/>
      <c r="AV253" s="82"/>
      <c r="AW253" s="302"/>
      <c r="AX253" s="302"/>
      <c r="AY253" s="300"/>
      <c r="AZ253" s="324"/>
      <c r="BA253" s="302"/>
      <c r="BB253" s="302"/>
      <c r="BC253" s="300"/>
      <c r="BD253" s="300"/>
      <c r="BE253" s="302"/>
      <c r="BF253" s="300"/>
      <c r="BG253" s="303"/>
      <c r="BH253" s="303"/>
      <c r="BI253" s="303"/>
      <c r="BJ253" s="303"/>
      <c r="BK253" s="303"/>
      <c r="BL253" s="303"/>
      <c r="BM253" s="303"/>
      <c r="BN253" s="82"/>
      <c r="BO253" s="82"/>
      <c r="BP253" s="82"/>
      <c r="BQ253" s="82"/>
      <c r="BR253" s="82"/>
      <c r="BS253" s="82"/>
      <c r="BT253" s="82"/>
      <c r="BU253" s="82"/>
      <c r="BV253" s="82"/>
      <c r="BW253" s="82"/>
      <c r="BX253" s="82"/>
      <c r="BY253" s="82"/>
      <c r="BZ253" s="82"/>
    </row>
    <row r="254" spans="1:78" ht="12" customHeight="1" x14ac:dyDescent="0.25">
      <c r="A254" s="58"/>
      <c r="B254" s="230"/>
      <c r="C254" s="230"/>
      <c r="D254" s="276" t="str">
        <f>IF(IF(ISNUMBER(B254),"",MAX(D$4:D253)+1)&lt;=D$3,IF(ISNUMBER(B254),"",MAX(D$4:D253)+1),"")</f>
        <v/>
      </c>
      <c r="E254" s="230"/>
      <c r="F254" s="230"/>
      <c r="G254" s="233"/>
      <c r="H254" s="276"/>
      <c r="I254" s="276" t="str">
        <f>IF(O254="","",IF(ISNUMBER(MATCH(O254,$G$5:$G$1000,0)),"",IF(D254=1,B$4,0)+MAX(I$4:I253)+1))</f>
        <v/>
      </c>
      <c r="J254" s="233"/>
      <c r="K254" s="233"/>
      <c r="L254" s="58"/>
      <c r="M254" s="282">
        <f t="shared" si="143"/>
        <v>250</v>
      </c>
      <c r="N254" s="317"/>
      <c r="O254" s="317"/>
      <c r="P254" s="300"/>
      <c r="Q254" s="291" t="s">
        <v>821</v>
      </c>
      <c r="R254" s="304"/>
      <c r="S254" s="304"/>
      <c r="T254" s="304"/>
      <c r="U254" s="304"/>
      <c r="V254" s="304"/>
      <c r="W254" s="304"/>
      <c r="X254" s="304"/>
      <c r="Y254" s="304"/>
      <c r="Z254" s="308"/>
      <c r="AA254" s="308"/>
      <c r="AB254" s="308"/>
      <c r="AC254" s="308"/>
      <c r="AD254" s="308"/>
      <c r="AE254" s="308"/>
      <c r="AF254" s="308"/>
      <c r="AG254" s="308"/>
      <c r="AH254" s="305"/>
      <c r="AI254" s="305"/>
      <c r="AJ254" s="305"/>
      <c r="AK254" s="305"/>
      <c r="AL254" s="305"/>
      <c r="AM254" s="305"/>
      <c r="AN254" s="305"/>
      <c r="AO254" s="291"/>
      <c r="AP254" s="307"/>
      <c r="AQ254" s="307"/>
      <c r="AR254" s="307"/>
      <c r="AS254" s="307"/>
      <c r="AT254" s="82"/>
      <c r="AU254" s="82"/>
      <c r="AV254" s="82"/>
      <c r="AW254" s="302"/>
      <c r="AX254" s="302"/>
      <c r="AY254" s="300"/>
      <c r="AZ254" s="324"/>
      <c r="BA254" s="302"/>
      <c r="BB254" s="302"/>
      <c r="BC254" s="300"/>
      <c r="BD254" s="300"/>
      <c r="BE254" s="302"/>
      <c r="BF254" s="300"/>
      <c r="BG254" s="303"/>
      <c r="BH254" s="303"/>
      <c r="BI254" s="303"/>
      <c r="BJ254" s="303"/>
      <c r="BK254" s="303"/>
      <c r="BL254" s="303"/>
      <c r="BM254" s="303"/>
      <c r="BN254" s="82"/>
      <c r="BO254" s="82"/>
      <c r="BP254" s="82"/>
      <c r="BQ254" s="82"/>
      <c r="BR254" s="82"/>
      <c r="BS254" s="82"/>
      <c r="BT254" s="82"/>
      <c r="BU254" s="82"/>
      <c r="BV254" s="82"/>
      <c r="BW254" s="82"/>
      <c r="BX254" s="82"/>
      <c r="BY254" s="82"/>
      <c r="BZ254" s="82"/>
    </row>
    <row r="255" spans="1:78" ht="12" customHeight="1" x14ac:dyDescent="0.25">
      <c r="A255" s="58"/>
      <c r="B255" s="230"/>
      <c r="C255" s="230"/>
      <c r="D255" s="276" t="str">
        <f>IF(IF(ISNUMBER(B255),"",MAX(D$4:D254)+1)&lt;=D$3,IF(ISNUMBER(B255),"",MAX(D$4:D254)+1),"")</f>
        <v/>
      </c>
      <c r="E255" s="230"/>
      <c r="F255" s="230"/>
      <c r="G255" s="233"/>
      <c r="H255" s="276"/>
      <c r="I255" s="276" t="str">
        <f>IF(O255="","",IF(ISNUMBER(MATCH(O255,$G$5:$G$1000,0)),"",IF(D255=1,B$4,0)+MAX(I$4:I254)+1))</f>
        <v/>
      </c>
      <c r="J255" s="233"/>
      <c r="K255" s="233"/>
      <c r="L255" s="58"/>
      <c r="M255" s="282">
        <f t="shared" si="143"/>
        <v>251</v>
      </c>
      <c r="N255" s="317"/>
      <c r="O255" s="317"/>
      <c r="P255" s="300"/>
      <c r="Q255" s="291" t="s">
        <v>821</v>
      </c>
      <c r="R255" s="304"/>
      <c r="S255" s="304"/>
      <c r="T255" s="304"/>
      <c r="U255" s="304"/>
      <c r="V255" s="304"/>
      <c r="W255" s="304"/>
      <c r="X255" s="304"/>
      <c r="Y255" s="304"/>
      <c r="Z255" s="308"/>
      <c r="AA255" s="308"/>
      <c r="AB255" s="308"/>
      <c r="AC255" s="308"/>
      <c r="AD255" s="308"/>
      <c r="AE255" s="308"/>
      <c r="AF255" s="308"/>
      <c r="AG255" s="308"/>
      <c r="AH255" s="305"/>
      <c r="AI255" s="305"/>
      <c r="AJ255" s="305"/>
      <c r="AK255" s="305"/>
      <c r="AL255" s="305"/>
      <c r="AM255" s="305"/>
      <c r="AN255" s="305"/>
      <c r="AO255" s="291"/>
      <c r="AP255" s="307"/>
      <c r="AQ255" s="307"/>
      <c r="AR255" s="307"/>
      <c r="AS255" s="307"/>
      <c r="AT255" s="82"/>
      <c r="AU255" s="82"/>
      <c r="AV255" s="82"/>
      <c r="AW255" s="302"/>
      <c r="AX255" s="302"/>
      <c r="AY255" s="300"/>
      <c r="AZ255" s="324"/>
      <c r="BA255" s="302"/>
      <c r="BB255" s="302"/>
      <c r="BC255" s="300"/>
      <c r="BD255" s="300"/>
      <c r="BE255" s="302"/>
      <c r="BF255" s="300"/>
      <c r="BG255" s="303"/>
      <c r="BH255" s="303"/>
      <c r="BI255" s="303"/>
      <c r="BJ255" s="303"/>
      <c r="BK255" s="303"/>
      <c r="BL255" s="303"/>
      <c r="BM255" s="303"/>
      <c r="BN255" s="82"/>
      <c r="BO255" s="82"/>
      <c r="BP255" s="82"/>
      <c r="BQ255" s="82"/>
      <c r="BR255" s="82"/>
      <c r="BS255" s="82"/>
      <c r="BT255" s="82"/>
      <c r="BU255" s="82"/>
      <c r="BV255" s="82"/>
      <c r="BW255" s="82"/>
      <c r="BX255" s="82"/>
      <c r="BY255" s="82"/>
      <c r="BZ255" s="82"/>
    </row>
    <row r="256" spans="1:78" ht="12" customHeight="1" x14ac:dyDescent="0.25">
      <c r="A256" s="58"/>
      <c r="B256" s="230"/>
      <c r="C256" s="230"/>
      <c r="D256" s="276" t="str">
        <f>IF(IF(ISNUMBER(B256),"",MAX(D$4:D255)+1)&lt;=D$3,IF(ISNUMBER(B256),"",MAX(D$4:D255)+1),"")</f>
        <v/>
      </c>
      <c r="E256" s="230"/>
      <c r="F256" s="230"/>
      <c r="G256" s="233"/>
      <c r="H256" s="276"/>
      <c r="I256" s="276" t="str">
        <f>IF(O256="","",IF(ISNUMBER(MATCH(O256,$G$5:$G$1000,0)),"",IF(D256=1,B$4,0)+MAX(I$4:I255)+1))</f>
        <v/>
      </c>
      <c r="J256" s="233"/>
      <c r="K256" s="233"/>
      <c r="L256" s="58"/>
      <c r="M256" s="282">
        <f t="shared" si="143"/>
        <v>252</v>
      </c>
      <c r="N256" s="317"/>
      <c r="O256" s="317"/>
      <c r="P256" s="300"/>
      <c r="Q256" s="291" t="s">
        <v>821</v>
      </c>
      <c r="R256" s="304"/>
      <c r="S256" s="304"/>
      <c r="T256" s="304"/>
      <c r="U256" s="304"/>
      <c r="V256" s="304"/>
      <c r="W256" s="304"/>
      <c r="X256" s="304"/>
      <c r="Y256" s="304"/>
      <c r="Z256" s="308"/>
      <c r="AA256" s="308"/>
      <c r="AB256" s="308"/>
      <c r="AC256" s="308"/>
      <c r="AD256" s="308"/>
      <c r="AE256" s="308"/>
      <c r="AF256" s="308"/>
      <c r="AG256" s="308"/>
      <c r="AH256" s="305"/>
      <c r="AI256" s="305"/>
      <c r="AJ256" s="305"/>
      <c r="AK256" s="305"/>
      <c r="AL256" s="305"/>
      <c r="AM256" s="305"/>
      <c r="AN256" s="305"/>
      <c r="AO256" s="291"/>
      <c r="AP256" s="307"/>
      <c r="AQ256" s="307"/>
      <c r="AR256" s="307"/>
      <c r="AS256" s="307"/>
      <c r="AT256" s="82"/>
      <c r="AU256" s="82"/>
      <c r="AV256" s="82"/>
      <c r="AW256" s="302"/>
      <c r="AX256" s="302"/>
      <c r="AY256" s="300"/>
      <c r="AZ256" s="324"/>
      <c r="BA256" s="302"/>
      <c r="BB256" s="302"/>
      <c r="BC256" s="300"/>
      <c r="BD256" s="300"/>
      <c r="BE256" s="302"/>
      <c r="BF256" s="300"/>
      <c r="BG256" s="303"/>
      <c r="BH256" s="303"/>
      <c r="BI256" s="303"/>
      <c r="BJ256" s="303"/>
      <c r="BK256" s="303"/>
      <c r="BL256" s="303"/>
      <c r="BM256" s="303"/>
      <c r="BN256" s="82"/>
      <c r="BO256" s="82"/>
      <c r="BP256" s="82"/>
      <c r="BQ256" s="82"/>
      <c r="BR256" s="82"/>
      <c r="BS256" s="82"/>
      <c r="BT256" s="82"/>
      <c r="BU256" s="82"/>
      <c r="BV256" s="82"/>
      <c r="BW256" s="82"/>
      <c r="BX256" s="82"/>
      <c r="BY256" s="82"/>
      <c r="BZ256" s="82"/>
    </row>
    <row r="257" spans="1:78" ht="12" customHeight="1" x14ac:dyDescent="0.25">
      <c r="A257" s="58"/>
      <c r="B257" s="230"/>
      <c r="C257" s="230"/>
      <c r="D257" s="276" t="str">
        <f>IF(IF(ISNUMBER(B257),"",MAX(D$4:D256)+1)&lt;=D$3,IF(ISNUMBER(B257),"",MAX(D$4:D256)+1),"")</f>
        <v/>
      </c>
      <c r="E257" s="230"/>
      <c r="F257" s="230"/>
      <c r="G257" s="233"/>
      <c r="H257" s="276"/>
      <c r="I257" s="276" t="str">
        <f>IF(O257="","",IF(ISNUMBER(MATCH(O257,$G$5:$G$1000,0)),"",IF(D257=1,B$4,0)+MAX(I$4:I256)+1))</f>
        <v/>
      </c>
      <c r="J257" s="233"/>
      <c r="K257" s="233"/>
      <c r="L257" s="58"/>
      <c r="M257" s="282">
        <f t="shared" si="143"/>
        <v>253</v>
      </c>
      <c r="N257" s="317"/>
      <c r="O257" s="317"/>
      <c r="P257" s="300"/>
      <c r="Q257" s="291" t="s">
        <v>821</v>
      </c>
      <c r="R257" s="304"/>
      <c r="S257" s="304"/>
      <c r="T257" s="304"/>
      <c r="U257" s="304"/>
      <c r="V257" s="304"/>
      <c r="W257" s="304"/>
      <c r="X257" s="304"/>
      <c r="Y257" s="304"/>
      <c r="Z257" s="308"/>
      <c r="AA257" s="308"/>
      <c r="AB257" s="308"/>
      <c r="AC257" s="308"/>
      <c r="AD257" s="308"/>
      <c r="AE257" s="308"/>
      <c r="AF257" s="308"/>
      <c r="AG257" s="308"/>
      <c r="AH257" s="305"/>
      <c r="AI257" s="305"/>
      <c r="AJ257" s="305"/>
      <c r="AK257" s="305"/>
      <c r="AL257" s="305"/>
      <c r="AM257" s="305"/>
      <c r="AN257" s="305"/>
      <c r="AO257" s="291"/>
      <c r="AP257" s="307"/>
      <c r="AQ257" s="307"/>
      <c r="AR257" s="307"/>
      <c r="AS257" s="307"/>
      <c r="AT257" s="82"/>
      <c r="AU257" s="82"/>
      <c r="AV257" s="82"/>
      <c r="AW257" s="302"/>
      <c r="AX257" s="302"/>
      <c r="AY257" s="300"/>
      <c r="AZ257" s="324"/>
      <c r="BA257" s="302"/>
      <c r="BB257" s="302"/>
      <c r="BC257" s="300"/>
      <c r="BD257" s="300"/>
      <c r="BE257" s="302"/>
      <c r="BF257" s="300"/>
      <c r="BG257" s="303"/>
      <c r="BH257" s="303"/>
      <c r="BI257" s="303"/>
      <c r="BJ257" s="303"/>
      <c r="BK257" s="303"/>
      <c r="BL257" s="303"/>
      <c r="BM257" s="303"/>
      <c r="BN257" s="82"/>
      <c r="BO257" s="82"/>
      <c r="BP257" s="82"/>
      <c r="BQ257" s="82"/>
      <c r="BR257" s="82"/>
      <c r="BS257" s="82"/>
      <c r="BT257" s="82"/>
      <c r="BU257" s="82"/>
      <c r="BV257" s="82"/>
      <c r="BW257" s="82"/>
      <c r="BX257" s="82"/>
      <c r="BY257" s="82"/>
      <c r="BZ257" s="82"/>
    </row>
    <row r="258" spans="1:78" ht="12" customHeight="1" x14ac:dyDescent="0.25">
      <c r="A258" s="58"/>
      <c r="B258" s="230"/>
      <c r="C258" s="230"/>
      <c r="D258" s="276" t="str">
        <f>IF(IF(ISNUMBER(B258),"",MAX(D$4:D257)+1)&lt;=D$3,IF(ISNUMBER(B258),"",MAX(D$4:D257)+1),"")</f>
        <v/>
      </c>
      <c r="E258" s="230"/>
      <c r="F258" s="230"/>
      <c r="G258" s="233"/>
      <c r="H258" s="276"/>
      <c r="I258" s="276" t="str">
        <f>IF(O258="","",IF(ISNUMBER(MATCH(O258,$G$5:$G$1000,0)),"",IF(D258=1,B$4,0)+MAX(I$4:I257)+1))</f>
        <v/>
      </c>
      <c r="J258" s="233"/>
      <c r="K258" s="233"/>
      <c r="L258" s="58"/>
      <c r="M258" s="282">
        <f t="shared" si="143"/>
        <v>254</v>
      </c>
      <c r="N258" s="317"/>
      <c r="O258" s="317"/>
      <c r="P258" s="300"/>
      <c r="Q258" s="291" t="s">
        <v>821</v>
      </c>
      <c r="R258" s="304"/>
      <c r="S258" s="304"/>
      <c r="T258" s="304"/>
      <c r="U258" s="304"/>
      <c r="V258" s="304"/>
      <c r="W258" s="304"/>
      <c r="X258" s="304"/>
      <c r="Y258" s="304"/>
      <c r="Z258" s="308"/>
      <c r="AA258" s="308"/>
      <c r="AB258" s="308"/>
      <c r="AC258" s="308"/>
      <c r="AD258" s="308"/>
      <c r="AE258" s="308"/>
      <c r="AF258" s="308"/>
      <c r="AG258" s="308"/>
      <c r="AH258" s="305"/>
      <c r="AI258" s="305"/>
      <c r="AJ258" s="305"/>
      <c r="AK258" s="305"/>
      <c r="AL258" s="305"/>
      <c r="AM258" s="305"/>
      <c r="AN258" s="305"/>
      <c r="AO258" s="291"/>
      <c r="AP258" s="307"/>
      <c r="AQ258" s="307"/>
      <c r="AR258" s="307"/>
      <c r="AS258" s="307"/>
      <c r="AT258" s="82"/>
      <c r="AU258" s="82"/>
      <c r="AV258" s="82"/>
      <c r="AW258" s="302"/>
      <c r="AX258" s="302"/>
      <c r="AY258" s="300"/>
      <c r="AZ258" s="300"/>
      <c r="BA258" s="302"/>
      <c r="BB258" s="302"/>
      <c r="BC258" s="300"/>
      <c r="BD258" s="300"/>
      <c r="BE258" s="302"/>
      <c r="BF258" s="300"/>
      <c r="BG258" s="303"/>
      <c r="BH258" s="303"/>
      <c r="BI258" s="303"/>
      <c r="BJ258" s="303"/>
      <c r="BK258" s="303"/>
      <c r="BL258" s="303"/>
      <c r="BM258" s="303"/>
      <c r="BN258" s="82"/>
      <c r="BO258" s="82"/>
      <c r="BP258" s="82"/>
      <c r="BQ258" s="82"/>
      <c r="BR258" s="82"/>
      <c r="BS258" s="82"/>
      <c r="BT258" s="82"/>
      <c r="BU258" s="82"/>
      <c r="BV258" s="82"/>
      <c r="BW258" s="82"/>
      <c r="BX258" s="82"/>
      <c r="BY258" s="82"/>
      <c r="BZ258" s="82"/>
    </row>
    <row r="259" spans="1:78" ht="12" customHeight="1" x14ac:dyDescent="0.25">
      <c r="A259" s="58"/>
      <c r="B259" s="230"/>
      <c r="C259" s="230"/>
      <c r="D259" s="276" t="str">
        <f>IF(IF(ISNUMBER(B259),"",MAX(D$4:D258)+1)&lt;=D$3,IF(ISNUMBER(B259),"",MAX(D$4:D258)+1),"")</f>
        <v/>
      </c>
      <c r="E259" s="230"/>
      <c r="F259" s="230"/>
      <c r="G259" s="233"/>
      <c r="H259" s="276"/>
      <c r="I259" s="276" t="str">
        <f>IF(O259="","",IF(ISNUMBER(MATCH(O259,$G$5:$G$1000,0)),"",IF(D259=1,B$4,0)+MAX(I$4:I258)+1))</f>
        <v/>
      </c>
      <c r="J259" s="233"/>
      <c r="K259" s="233"/>
      <c r="L259" s="58"/>
      <c r="M259" s="282">
        <f t="shared" si="143"/>
        <v>255</v>
      </c>
      <c r="N259" s="317"/>
      <c r="O259" s="317"/>
      <c r="P259" s="300"/>
      <c r="Q259" s="291" t="s">
        <v>821</v>
      </c>
      <c r="R259" s="304"/>
      <c r="S259" s="304"/>
      <c r="T259" s="304"/>
      <c r="U259" s="304"/>
      <c r="V259" s="304"/>
      <c r="W259" s="304"/>
      <c r="X259" s="304"/>
      <c r="Y259" s="304"/>
      <c r="Z259" s="308"/>
      <c r="AA259" s="308"/>
      <c r="AB259" s="308"/>
      <c r="AC259" s="308"/>
      <c r="AD259" s="308"/>
      <c r="AE259" s="308"/>
      <c r="AF259" s="308"/>
      <c r="AG259" s="308"/>
      <c r="AH259" s="305"/>
      <c r="AI259" s="305"/>
      <c r="AJ259" s="305"/>
      <c r="AK259" s="305"/>
      <c r="AL259" s="305"/>
      <c r="AM259" s="305"/>
      <c r="AN259" s="305"/>
      <c r="AO259" s="291"/>
      <c r="AP259" s="307"/>
      <c r="AQ259" s="307"/>
      <c r="AR259" s="307"/>
      <c r="AS259" s="307"/>
      <c r="AT259" s="82"/>
      <c r="AU259" s="82"/>
      <c r="AV259" s="82"/>
      <c r="AW259" s="302"/>
      <c r="AX259" s="302"/>
      <c r="AY259" s="300"/>
      <c r="AZ259" s="300"/>
      <c r="BA259" s="302"/>
      <c r="BB259" s="302"/>
      <c r="BC259" s="300"/>
      <c r="BD259" s="300"/>
      <c r="BE259" s="302"/>
      <c r="BF259" s="300"/>
      <c r="BG259" s="303"/>
      <c r="BH259" s="303"/>
      <c r="BI259" s="303"/>
      <c r="BJ259" s="303"/>
      <c r="BK259" s="303"/>
      <c r="BL259" s="303"/>
      <c r="BM259" s="303"/>
      <c r="BN259" s="82"/>
      <c r="BO259" s="82"/>
      <c r="BP259" s="82"/>
      <c r="BQ259" s="82"/>
      <c r="BR259" s="82"/>
      <c r="BS259" s="82"/>
      <c r="BT259" s="82"/>
      <c r="BU259" s="82"/>
      <c r="BV259" s="82"/>
      <c r="BW259" s="82"/>
      <c r="BX259" s="82"/>
      <c r="BY259" s="82"/>
      <c r="BZ259" s="82"/>
    </row>
    <row r="260" spans="1:78" ht="12" customHeight="1" x14ac:dyDescent="0.25">
      <c r="A260" s="58"/>
      <c r="B260" s="230"/>
      <c r="C260" s="230"/>
      <c r="D260" s="276" t="str">
        <f>IF(IF(ISNUMBER(B260),"",MAX(D$4:D259)+1)&lt;=D$3,IF(ISNUMBER(B260),"",MAX(D$4:D259)+1),"")</f>
        <v/>
      </c>
      <c r="E260" s="230"/>
      <c r="F260" s="230"/>
      <c r="G260" s="233"/>
      <c r="H260" s="276"/>
      <c r="I260" s="276" t="str">
        <f>IF(O260="","",IF(ISNUMBER(MATCH(O260,$G$5:$G$1000,0)),"",IF(D260=1,B$4,0)+MAX(I$4:I259)+1))</f>
        <v/>
      </c>
      <c r="J260" s="233"/>
      <c r="K260" s="233"/>
      <c r="L260" s="58"/>
      <c r="M260" s="282">
        <f t="shared" si="143"/>
        <v>256</v>
      </c>
      <c r="N260" s="317"/>
      <c r="O260" s="317"/>
      <c r="P260" s="300"/>
      <c r="Q260" s="291" t="s">
        <v>821</v>
      </c>
      <c r="R260" s="304"/>
      <c r="S260" s="304"/>
      <c r="T260" s="304"/>
      <c r="U260" s="304"/>
      <c r="V260" s="304"/>
      <c r="W260" s="304"/>
      <c r="X260" s="304"/>
      <c r="Y260" s="304"/>
      <c r="Z260" s="308"/>
      <c r="AA260" s="308"/>
      <c r="AB260" s="308"/>
      <c r="AC260" s="308"/>
      <c r="AD260" s="308"/>
      <c r="AE260" s="308"/>
      <c r="AF260" s="308"/>
      <c r="AG260" s="308"/>
      <c r="AH260" s="305"/>
      <c r="AI260" s="305"/>
      <c r="AJ260" s="305"/>
      <c r="AK260" s="305"/>
      <c r="AL260" s="305"/>
      <c r="AM260" s="305"/>
      <c r="AN260" s="305"/>
      <c r="AO260" s="291"/>
      <c r="AP260" s="307"/>
      <c r="AQ260" s="307"/>
      <c r="AR260" s="307"/>
      <c r="AS260" s="307"/>
      <c r="AT260" s="82"/>
      <c r="AU260" s="82"/>
      <c r="AV260" s="82"/>
      <c r="AW260" s="302"/>
      <c r="AX260" s="302"/>
      <c r="AY260" s="300"/>
      <c r="AZ260" s="300"/>
      <c r="BA260" s="302"/>
      <c r="BB260" s="302"/>
      <c r="BC260" s="300"/>
      <c r="BD260" s="300"/>
      <c r="BE260" s="302"/>
      <c r="BF260" s="300"/>
      <c r="BG260" s="303"/>
      <c r="BH260" s="303"/>
      <c r="BI260" s="303"/>
      <c r="BJ260" s="303"/>
      <c r="BK260" s="303"/>
      <c r="BL260" s="303"/>
      <c r="BM260" s="303"/>
      <c r="BN260" s="82"/>
      <c r="BO260" s="82"/>
      <c r="BP260" s="82"/>
      <c r="BQ260" s="82"/>
      <c r="BR260" s="82"/>
      <c r="BS260" s="82"/>
      <c r="BT260" s="82"/>
      <c r="BU260" s="82"/>
      <c r="BV260" s="82"/>
      <c r="BW260" s="82"/>
      <c r="BX260" s="82"/>
      <c r="BY260" s="82"/>
      <c r="BZ260" s="82"/>
    </row>
    <row r="261" spans="1:78" ht="12" customHeight="1" x14ac:dyDescent="0.25">
      <c r="A261" s="58"/>
      <c r="B261" s="230"/>
      <c r="C261" s="230"/>
      <c r="D261" s="276" t="str">
        <f>IF(IF(ISNUMBER(B261),"",MAX(D$4:D260)+1)&lt;=D$3,IF(ISNUMBER(B261),"",MAX(D$4:D260)+1),"")</f>
        <v/>
      </c>
      <c r="E261" s="230"/>
      <c r="F261" s="230"/>
      <c r="G261" s="233"/>
      <c r="H261" s="276"/>
      <c r="I261" s="276" t="str">
        <f>IF(O261="","",IF(ISNUMBER(MATCH(O261,$G$5:$G$1000,0)),"",IF(D261=1,B$4,0)+MAX(I$4:I260)+1))</f>
        <v/>
      </c>
      <c r="J261" s="233"/>
      <c r="K261" s="233"/>
      <c r="L261" s="58"/>
      <c r="M261" s="282">
        <f t="shared" ref="M261:M324" si="144">IF(ROW()-ROW(M$4)&lt;=1000,ROW()-ROW(M$4),"")</f>
        <v>257</v>
      </c>
      <c r="N261" s="317"/>
      <c r="O261" s="317"/>
      <c r="P261" s="300"/>
      <c r="Q261" s="291" t="s">
        <v>821</v>
      </c>
      <c r="R261" s="304"/>
      <c r="S261" s="304"/>
      <c r="T261" s="304"/>
      <c r="U261" s="304"/>
      <c r="V261" s="304"/>
      <c r="W261" s="304"/>
      <c r="X261" s="304"/>
      <c r="Y261" s="304"/>
      <c r="Z261" s="308"/>
      <c r="AA261" s="308"/>
      <c r="AB261" s="308"/>
      <c r="AC261" s="308"/>
      <c r="AD261" s="308"/>
      <c r="AE261" s="308"/>
      <c r="AF261" s="308"/>
      <c r="AG261" s="308"/>
      <c r="AH261" s="305"/>
      <c r="AI261" s="305"/>
      <c r="AJ261" s="305"/>
      <c r="AK261" s="305"/>
      <c r="AL261" s="305"/>
      <c r="AM261" s="305"/>
      <c r="AN261" s="305"/>
      <c r="AO261" s="291"/>
      <c r="AP261" s="307"/>
      <c r="AQ261" s="307"/>
      <c r="AR261" s="307"/>
      <c r="AS261" s="307"/>
      <c r="AT261" s="82"/>
      <c r="AU261" s="82"/>
      <c r="AV261" s="82"/>
      <c r="AW261" s="302"/>
      <c r="AX261" s="302"/>
      <c r="AY261" s="300"/>
      <c r="AZ261" s="300"/>
      <c r="BA261" s="302"/>
      <c r="BB261" s="302"/>
      <c r="BC261" s="300"/>
      <c r="BD261" s="300"/>
      <c r="BE261" s="302"/>
      <c r="BF261" s="300"/>
      <c r="BG261" s="303"/>
      <c r="BH261" s="303"/>
      <c r="BI261" s="303"/>
      <c r="BJ261" s="303"/>
      <c r="BK261" s="303"/>
      <c r="BL261" s="303"/>
      <c r="BM261" s="303"/>
      <c r="BN261" s="82"/>
      <c r="BO261" s="82"/>
      <c r="BP261" s="82"/>
      <c r="BQ261" s="82"/>
      <c r="BR261" s="82"/>
      <c r="BS261" s="82"/>
      <c r="BT261" s="82"/>
      <c r="BU261" s="82"/>
      <c r="BV261" s="82"/>
      <c r="BW261" s="82"/>
      <c r="BX261" s="82"/>
      <c r="BY261" s="82"/>
      <c r="BZ261" s="82"/>
    </row>
    <row r="262" spans="1:78" ht="12" customHeight="1" x14ac:dyDescent="0.25">
      <c r="A262" s="58"/>
      <c r="B262" s="230"/>
      <c r="C262" s="230"/>
      <c r="D262" s="276" t="str">
        <f>IF(IF(ISNUMBER(B262),"",MAX(D$4:D261)+1)&lt;=D$3,IF(ISNUMBER(B262),"",MAX(D$4:D261)+1),"")</f>
        <v/>
      </c>
      <c r="E262" s="230"/>
      <c r="F262" s="230"/>
      <c r="G262" s="233"/>
      <c r="H262" s="276"/>
      <c r="I262" s="276" t="str">
        <f>IF(O262="","",IF(ISNUMBER(MATCH(O262,$G$5:$G$1000,0)),"",IF(D262=1,B$4,0)+MAX(I$4:I261)+1))</f>
        <v/>
      </c>
      <c r="J262" s="233"/>
      <c r="K262" s="233"/>
      <c r="L262" s="58"/>
      <c r="M262" s="282">
        <f t="shared" si="144"/>
        <v>258</v>
      </c>
      <c r="N262" s="317"/>
      <c r="O262" s="317"/>
      <c r="P262" s="300"/>
      <c r="Q262" s="291" t="s">
        <v>821</v>
      </c>
      <c r="R262" s="304"/>
      <c r="S262" s="304"/>
      <c r="T262" s="304"/>
      <c r="U262" s="304"/>
      <c r="V262" s="304"/>
      <c r="W262" s="304"/>
      <c r="X262" s="304"/>
      <c r="Y262" s="304"/>
      <c r="Z262" s="308"/>
      <c r="AA262" s="308"/>
      <c r="AB262" s="308"/>
      <c r="AC262" s="308"/>
      <c r="AD262" s="308"/>
      <c r="AE262" s="308"/>
      <c r="AF262" s="308"/>
      <c r="AG262" s="308"/>
      <c r="AH262" s="305"/>
      <c r="AI262" s="305"/>
      <c r="AJ262" s="305"/>
      <c r="AK262" s="305"/>
      <c r="AL262" s="305"/>
      <c r="AM262" s="305"/>
      <c r="AN262" s="305"/>
      <c r="AO262" s="291"/>
      <c r="AP262" s="307"/>
      <c r="AQ262" s="307"/>
      <c r="AR262" s="307"/>
      <c r="AS262" s="307"/>
      <c r="AT262" s="82"/>
      <c r="AU262" s="82"/>
      <c r="AV262" s="82"/>
      <c r="AW262" s="302"/>
      <c r="AX262" s="302"/>
      <c r="AY262" s="300"/>
      <c r="AZ262" s="300"/>
      <c r="BA262" s="302"/>
      <c r="BB262" s="302"/>
      <c r="BC262" s="300"/>
      <c r="BD262" s="300"/>
      <c r="BE262" s="302"/>
      <c r="BF262" s="300"/>
      <c r="BG262" s="303"/>
      <c r="BH262" s="303"/>
      <c r="BI262" s="303"/>
      <c r="BJ262" s="303"/>
      <c r="BK262" s="303"/>
      <c r="BL262" s="303"/>
      <c r="BM262" s="303"/>
      <c r="BN262" s="82"/>
      <c r="BO262" s="82"/>
      <c r="BP262" s="82"/>
      <c r="BQ262" s="82"/>
      <c r="BR262" s="82"/>
      <c r="BS262" s="82"/>
      <c r="BT262" s="82"/>
      <c r="BU262" s="82"/>
      <c r="BV262" s="82"/>
      <c r="BW262" s="82"/>
      <c r="BX262" s="82"/>
      <c r="BY262" s="82"/>
      <c r="BZ262" s="82"/>
    </row>
    <row r="263" spans="1:78" ht="12" customHeight="1" x14ac:dyDescent="0.25">
      <c r="A263" s="58"/>
      <c r="B263" s="230"/>
      <c r="C263" s="230"/>
      <c r="D263" s="276" t="str">
        <f>IF(IF(ISNUMBER(B263),"",MAX(D$4:D262)+1)&lt;=D$3,IF(ISNUMBER(B263),"",MAX(D$4:D262)+1),"")</f>
        <v/>
      </c>
      <c r="E263" s="230"/>
      <c r="F263" s="230"/>
      <c r="G263" s="233"/>
      <c r="H263" s="276"/>
      <c r="I263" s="276" t="str">
        <f>IF(O263="","",IF(ISNUMBER(MATCH(O263,$G$5:$G$1000,0)),"",IF(D263=1,B$4,0)+MAX(I$4:I262)+1))</f>
        <v/>
      </c>
      <c r="J263" s="233"/>
      <c r="K263" s="233"/>
      <c r="L263" s="58"/>
      <c r="M263" s="282">
        <f t="shared" si="144"/>
        <v>259</v>
      </c>
      <c r="N263" s="317"/>
      <c r="O263" s="317"/>
      <c r="P263" s="300"/>
      <c r="Q263" s="291" t="s">
        <v>821</v>
      </c>
      <c r="R263" s="304"/>
      <c r="S263" s="304"/>
      <c r="T263" s="304"/>
      <c r="U263" s="304"/>
      <c r="V263" s="304"/>
      <c r="W263" s="304"/>
      <c r="X263" s="304"/>
      <c r="Y263" s="304"/>
      <c r="Z263" s="308"/>
      <c r="AA263" s="308"/>
      <c r="AB263" s="308"/>
      <c r="AC263" s="308"/>
      <c r="AD263" s="308"/>
      <c r="AE263" s="308"/>
      <c r="AF263" s="308"/>
      <c r="AG263" s="308"/>
      <c r="AH263" s="305"/>
      <c r="AI263" s="305"/>
      <c r="AJ263" s="305"/>
      <c r="AK263" s="305"/>
      <c r="AL263" s="305"/>
      <c r="AM263" s="305"/>
      <c r="AN263" s="305"/>
      <c r="AO263" s="291"/>
      <c r="AP263" s="307"/>
      <c r="AQ263" s="307"/>
      <c r="AR263" s="307"/>
      <c r="AS263" s="307"/>
      <c r="AT263" s="82"/>
      <c r="AU263" s="82"/>
      <c r="AV263" s="82"/>
      <c r="AW263" s="302"/>
      <c r="AX263" s="302"/>
      <c r="AY263" s="300"/>
      <c r="AZ263" s="300"/>
      <c r="BA263" s="302"/>
      <c r="BB263" s="302"/>
      <c r="BC263" s="300"/>
      <c r="BD263" s="300"/>
      <c r="BE263" s="302"/>
      <c r="BF263" s="300"/>
      <c r="BG263" s="303"/>
      <c r="BH263" s="303"/>
      <c r="BI263" s="303"/>
      <c r="BJ263" s="303"/>
      <c r="BK263" s="303"/>
      <c r="BL263" s="303"/>
      <c r="BM263" s="303"/>
      <c r="BN263" s="82"/>
      <c r="BO263" s="82"/>
      <c r="BP263" s="82"/>
      <c r="BQ263" s="82"/>
      <c r="BR263" s="82"/>
      <c r="BS263" s="82"/>
      <c r="BT263" s="82"/>
      <c r="BU263" s="82"/>
      <c r="BV263" s="82"/>
      <c r="BW263" s="82"/>
      <c r="BX263" s="82"/>
      <c r="BY263" s="82"/>
      <c r="BZ263" s="82"/>
    </row>
    <row r="264" spans="1:78" ht="12" customHeight="1" x14ac:dyDescent="0.25">
      <c r="A264" s="58"/>
      <c r="B264" s="230"/>
      <c r="C264" s="230"/>
      <c r="D264" s="276" t="str">
        <f>IF(IF(ISNUMBER(B264),"",MAX(D$4:D263)+1)&lt;=D$3,IF(ISNUMBER(B264),"",MAX(D$4:D263)+1),"")</f>
        <v/>
      </c>
      <c r="E264" s="230"/>
      <c r="F264" s="230"/>
      <c r="G264" s="233"/>
      <c r="H264" s="276"/>
      <c r="I264" s="276" t="str">
        <f>IF(O264="","",IF(ISNUMBER(MATCH(O264,$G$5:$G$1000,0)),"",IF(D264=1,B$4,0)+MAX(I$4:I263)+1))</f>
        <v/>
      </c>
      <c r="J264" s="233"/>
      <c r="K264" s="233"/>
      <c r="L264" s="58"/>
      <c r="M264" s="282">
        <f t="shared" si="144"/>
        <v>260</v>
      </c>
      <c r="N264" s="317"/>
      <c r="O264" s="317"/>
      <c r="P264" s="300"/>
      <c r="Q264" s="291" t="s">
        <v>821</v>
      </c>
      <c r="R264" s="304"/>
      <c r="S264" s="304"/>
      <c r="T264" s="304"/>
      <c r="U264" s="304"/>
      <c r="V264" s="304"/>
      <c r="W264" s="304"/>
      <c r="X264" s="304"/>
      <c r="Y264" s="304"/>
      <c r="Z264" s="308"/>
      <c r="AA264" s="308"/>
      <c r="AB264" s="308"/>
      <c r="AC264" s="308"/>
      <c r="AD264" s="308"/>
      <c r="AE264" s="308"/>
      <c r="AF264" s="308"/>
      <c r="AG264" s="308"/>
      <c r="AH264" s="305"/>
      <c r="AI264" s="305"/>
      <c r="AJ264" s="305"/>
      <c r="AK264" s="305"/>
      <c r="AL264" s="305"/>
      <c r="AM264" s="305"/>
      <c r="AN264" s="305"/>
      <c r="AO264" s="291"/>
      <c r="AP264" s="307"/>
      <c r="AQ264" s="307"/>
      <c r="AR264" s="307"/>
      <c r="AS264" s="307"/>
      <c r="AT264" s="82"/>
      <c r="AU264" s="82"/>
      <c r="AV264" s="82"/>
      <c r="AW264" s="302"/>
      <c r="AX264" s="302"/>
      <c r="AY264" s="300"/>
      <c r="AZ264" s="300"/>
      <c r="BA264" s="302"/>
      <c r="BB264" s="302"/>
      <c r="BC264" s="300"/>
      <c r="BD264" s="300"/>
      <c r="BE264" s="302"/>
      <c r="BF264" s="300"/>
      <c r="BG264" s="303"/>
      <c r="BH264" s="303"/>
      <c r="BI264" s="303"/>
      <c r="BJ264" s="303"/>
      <c r="BK264" s="303"/>
      <c r="BL264" s="303"/>
      <c r="BM264" s="303"/>
      <c r="BN264" s="82"/>
      <c r="BO264" s="82"/>
      <c r="BP264" s="82"/>
      <c r="BQ264" s="82"/>
      <c r="BR264" s="82"/>
      <c r="BS264" s="82"/>
      <c r="BT264" s="82"/>
      <c r="BU264" s="82"/>
      <c r="BV264" s="82"/>
      <c r="BW264" s="82"/>
      <c r="BX264" s="82"/>
      <c r="BY264" s="82"/>
      <c r="BZ264" s="82"/>
    </row>
    <row r="265" spans="1:78" ht="12" customHeight="1" x14ac:dyDescent="0.25">
      <c r="A265" s="58"/>
      <c r="B265" s="230"/>
      <c r="C265" s="230"/>
      <c r="D265" s="276" t="str">
        <f>IF(IF(ISNUMBER(B265),"",MAX(D$4:D264)+1)&lt;=D$3,IF(ISNUMBER(B265),"",MAX(D$4:D264)+1),"")</f>
        <v/>
      </c>
      <c r="E265" s="230"/>
      <c r="F265" s="230"/>
      <c r="G265" s="233"/>
      <c r="H265" s="276"/>
      <c r="I265" s="276" t="str">
        <f>IF(O265="","",IF(ISNUMBER(MATCH(O265,$G$5:$G$1000,0)),"",IF(D265=1,B$4,0)+MAX(I$4:I264)+1))</f>
        <v/>
      </c>
      <c r="J265" s="233"/>
      <c r="K265" s="233"/>
      <c r="L265" s="58"/>
      <c r="M265" s="282">
        <f t="shared" si="144"/>
        <v>261</v>
      </c>
      <c r="N265" s="317"/>
      <c r="O265" s="317"/>
      <c r="P265" s="300"/>
      <c r="Q265" s="291" t="s">
        <v>821</v>
      </c>
      <c r="R265" s="304"/>
      <c r="S265" s="304"/>
      <c r="T265" s="304"/>
      <c r="U265" s="304"/>
      <c r="V265" s="304"/>
      <c r="W265" s="304"/>
      <c r="X265" s="304"/>
      <c r="Y265" s="304"/>
      <c r="Z265" s="308"/>
      <c r="AA265" s="308"/>
      <c r="AB265" s="308"/>
      <c r="AC265" s="308"/>
      <c r="AD265" s="308"/>
      <c r="AE265" s="308"/>
      <c r="AF265" s="308"/>
      <c r="AG265" s="308"/>
      <c r="AH265" s="305"/>
      <c r="AI265" s="305"/>
      <c r="AJ265" s="305"/>
      <c r="AK265" s="305"/>
      <c r="AL265" s="305"/>
      <c r="AM265" s="305"/>
      <c r="AN265" s="305"/>
      <c r="AO265" s="291"/>
      <c r="AP265" s="307"/>
      <c r="AQ265" s="307"/>
      <c r="AR265" s="307"/>
      <c r="AS265" s="307"/>
      <c r="AT265" s="82"/>
      <c r="AU265" s="82"/>
      <c r="AV265" s="82"/>
      <c r="AW265" s="302"/>
      <c r="AX265" s="302"/>
      <c r="AY265" s="300"/>
      <c r="AZ265" s="300"/>
      <c r="BA265" s="302"/>
      <c r="BB265" s="302"/>
      <c r="BC265" s="300"/>
      <c r="BD265" s="300"/>
      <c r="BE265" s="302"/>
      <c r="BF265" s="300"/>
      <c r="BG265" s="303"/>
      <c r="BH265" s="303"/>
      <c r="BI265" s="303"/>
      <c r="BJ265" s="303"/>
      <c r="BK265" s="303"/>
      <c r="BL265" s="303"/>
      <c r="BM265" s="303"/>
      <c r="BN265" s="82"/>
      <c r="BO265" s="82"/>
      <c r="BP265" s="82"/>
      <c r="BQ265" s="82"/>
      <c r="BR265" s="82"/>
      <c r="BS265" s="82"/>
      <c r="BT265" s="82"/>
      <c r="BU265" s="82"/>
      <c r="BV265" s="82"/>
      <c r="BW265" s="82"/>
      <c r="BX265" s="82"/>
      <c r="BY265" s="82"/>
      <c r="BZ265" s="82"/>
    </row>
    <row r="266" spans="1:78" ht="12" customHeight="1" x14ac:dyDescent="0.25">
      <c r="A266" s="58"/>
      <c r="B266" s="230"/>
      <c r="C266" s="230"/>
      <c r="D266" s="276" t="str">
        <f>IF(IF(ISNUMBER(B266),"",MAX(D$4:D265)+1)&lt;=D$3,IF(ISNUMBER(B266),"",MAX(D$4:D265)+1),"")</f>
        <v/>
      </c>
      <c r="E266" s="230"/>
      <c r="F266" s="230"/>
      <c r="G266" s="233"/>
      <c r="H266" s="276"/>
      <c r="I266" s="276" t="str">
        <f>IF(O266="","",IF(ISNUMBER(MATCH(O266,$G$5:$G$1000,0)),"",IF(D266=1,B$4,0)+MAX(I$4:I265)+1))</f>
        <v/>
      </c>
      <c r="J266" s="233"/>
      <c r="K266" s="233"/>
      <c r="L266" s="58"/>
      <c r="M266" s="282">
        <f t="shared" si="144"/>
        <v>262</v>
      </c>
      <c r="N266" s="317"/>
      <c r="O266" s="317"/>
      <c r="P266" s="300"/>
      <c r="Q266" s="291" t="s">
        <v>821</v>
      </c>
      <c r="R266" s="304"/>
      <c r="S266" s="304"/>
      <c r="T266" s="304"/>
      <c r="U266" s="304"/>
      <c r="V266" s="304"/>
      <c r="W266" s="304"/>
      <c r="X266" s="304"/>
      <c r="Y266" s="304"/>
      <c r="Z266" s="308"/>
      <c r="AA266" s="308"/>
      <c r="AB266" s="308"/>
      <c r="AC266" s="308"/>
      <c r="AD266" s="308"/>
      <c r="AE266" s="308"/>
      <c r="AF266" s="308"/>
      <c r="AG266" s="308"/>
      <c r="AH266" s="305"/>
      <c r="AI266" s="305"/>
      <c r="AJ266" s="305"/>
      <c r="AK266" s="305"/>
      <c r="AL266" s="305"/>
      <c r="AM266" s="305"/>
      <c r="AN266" s="305"/>
      <c r="AO266" s="291"/>
      <c r="AP266" s="307"/>
      <c r="AQ266" s="307"/>
      <c r="AR266" s="307"/>
      <c r="AS266" s="307"/>
      <c r="AT266" s="82"/>
      <c r="AU266" s="82"/>
      <c r="AV266" s="82"/>
      <c r="AW266" s="302"/>
      <c r="AX266" s="302"/>
      <c r="AY266" s="300"/>
      <c r="AZ266" s="300"/>
      <c r="BA266" s="302"/>
      <c r="BB266" s="302"/>
      <c r="BC266" s="300"/>
      <c r="BD266" s="300"/>
      <c r="BE266" s="302"/>
      <c r="BF266" s="300"/>
      <c r="BG266" s="303"/>
      <c r="BH266" s="303"/>
      <c r="BI266" s="303"/>
      <c r="BJ266" s="303"/>
      <c r="BK266" s="303"/>
      <c r="BL266" s="303"/>
      <c r="BM266" s="303"/>
      <c r="BN266" s="82"/>
      <c r="BO266" s="82"/>
      <c r="BP266" s="82"/>
      <c r="BQ266" s="82"/>
      <c r="BR266" s="82"/>
      <c r="BS266" s="82"/>
      <c r="BT266" s="82"/>
      <c r="BU266" s="82"/>
      <c r="BV266" s="82"/>
      <c r="BW266" s="82"/>
      <c r="BX266" s="82"/>
      <c r="BY266" s="82"/>
      <c r="BZ266" s="82"/>
    </row>
    <row r="267" spans="1:78" ht="12" customHeight="1" x14ac:dyDescent="0.25">
      <c r="A267" s="58"/>
      <c r="B267" s="230"/>
      <c r="C267" s="230"/>
      <c r="D267" s="276" t="str">
        <f>IF(IF(ISNUMBER(B267),"",MAX(D$4:D266)+1)&lt;=D$3,IF(ISNUMBER(B267),"",MAX(D$4:D266)+1),"")</f>
        <v/>
      </c>
      <c r="E267" s="230"/>
      <c r="F267" s="230"/>
      <c r="G267" s="233"/>
      <c r="H267" s="276"/>
      <c r="I267" s="276" t="str">
        <f>IF(O267="","",IF(ISNUMBER(MATCH(O267,$G$5:$G$1000,0)),"",IF(D267=1,B$4,0)+MAX(I$4:I266)+1))</f>
        <v/>
      </c>
      <c r="J267" s="233"/>
      <c r="K267" s="233"/>
      <c r="L267" s="58"/>
      <c r="M267" s="282">
        <f t="shared" si="144"/>
        <v>263</v>
      </c>
      <c r="N267" s="317"/>
      <c r="O267" s="317"/>
      <c r="P267" s="300"/>
      <c r="Q267" s="291" t="s">
        <v>821</v>
      </c>
      <c r="R267" s="304"/>
      <c r="S267" s="304"/>
      <c r="T267" s="304"/>
      <c r="U267" s="304"/>
      <c r="V267" s="304"/>
      <c r="W267" s="304"/>
      <c r="X267" s="304"/>
      <c r="Y267" s="304"/>
      <c r="Z267" s="308"/>
      <c r="AA267" s="308"/>
      <c r="AB267" s="308"/>
      <c r="AC267" s="308"/>
      <c r="AD267" s="308"/>
      <c r="AE267" s="308"/>
      <c r="AF267" s="308"/>
      <c r="AG267" s="308"/>
      <c r="AH267" s="305"/>
      <c r="AI267" s="305"/>
      <c r="AJ267" s="305"/>
      <c r="AK267" s="305"/>
      <c r="AL267" s="305"/>
      <c r="AM267" s="305"/>
      <c r="AN267" s="305"/>
      <c r="AO267" s="291"/>
      <c r="AP267" s="307"/>
      <c r="AQ267" s="307"/>
      <c r="AR267" s="307"/>
      <c r="AS267" s="307"/>
      <c r="AT267" s="82"/>
      <c r="AU267" s="82"/>
      <c r="AV267" s="82"/>
      <c r="AW267" s="302"/>
      <c r="AX267" s="302"/>
      <c r="AY267" s="300"/>
      <c r="AZ267" s="300"/>
      <c r="BA267" s="302"/>
      <c r="BB267" s="302"/>
      <c r="BC267" s="300"/>
      <c r="BD267" s="300"/>
      <c r="BE267" s="302"/>
      <c r="BF267" s="300"/>
      <c r="BG267" s="303"/>
      <c r="BH267" s="303"/>
      <c r="BI267" s="303"/>
      <c r="BJ267" s="303"/>
      <c r="BK267" s="303"/>
      <c r="BL267" s="303"/>
      <c r="BM267" s="303"/>
      <c r="BN267" s="82"/>
      <c r="BO267" s="82"/>
      <c r="BP267" s="82"/>
      <c r="BQ267" s="82"/>
      <c r="BR267" s="82"/>
      <c r="BS267" s="82"/>
      <c r="BT267" s="82"/>
      <c r="BU267" s="82"/>
      <c r="BV267" s="82"/>
      <c r="BW267" s="82"/>
      <c r="BX267" s="82"/>
      <c r="BY267" s="82"/>
      <c r="BZ267" s="82"/>
    </row>
    <row r="268" spans="1:78" ht="12" customHeight="1" x14ac:dyDescent="0.25">
      <c r="A268" s="58"/>
      <c r="B268" s="230"/>
      <c r="C268" s="230"/>
      <c r="D268" s="276" t="str">
        <f>IF(IF(ISNUMBER(B268),"",MAX(D$4:D267)+1)&lt;=D$3,IF(ISNUMBER(B268),"",MAX(D$4:D267)+1),"")</f>
        <v/>
      </c>
      <c r="E268" s="230"/>
      <c r="F268" s="230"/>
      <c r="G268" s="233"/>
      <c r="H268" s="276"/>
      <c r="I268" s="276" t="str">
        <f>IF(O268="","",IF(ISNUMBER(MATCH(O268,$G$5:$G$1000,0)),"",IF(D268=1,B$4,0)+MAX(I$4:I267)+1))</f>
        <v/>
      </c>
      <c r="J268" s="233"/>
      <c r="K268" s="233"/>
      <c r="L268" s="58"/>
      <c r="M268" s="282">
        <f t="shared" si="144"/>
        <v>264</v>
      </c>
      <c r="N268" s="317"/>
      <c r="O268" s="317"/>
      <c r="P268" s="300"/>
      <c r="Q268" s="291" t="s">
        <v>821</v>
      </c>
      <c r="R268" s="304"/>
      <c r="S268" s="304"/>
      <c r="T268" s="304"/>
      <c r="U268" s="304"/>
      <c r="V268" s="304"/>
      <c r="W268" s="304"/>
      <c r="X268" s="304"/>
      <c r="Y268" s="304"/>
      <c r="Z268" s="308"/>
      <c r="AA268" s="308"/>
      <c r="AB268" s="308"/>
      <c r="AC268" s="308"/>
      <c r="AD268" s="308"/>
      <c r="AE268" s="308"/>
      <c r="AF268" s="308"/>
      <c r="AG268" s="308"/>
      <c r="AH268" s="305"/>
      <c r="AI268" s="305"/>
      <c r="AJ268" s="305"/>
      <c r="AK268" s="305"/>
      <c r="AL268" s="305"/>
      <c r="AM268" s="305"/>
      <c r="AN268" s="305"/>
      <c r="AO268" s="291"/>
      <c r="AP268" s="307"/>
      <c r="AQ268" s="307"/>
      <c r="AR268" s="307"/>
      <c r="AS268" s="307"/>
      <c r="AT268" s="82"/>
      <c r="AU268" s="82"/>
      <c r="AV268" s="82"/>
      <c r="AW268" s="302"/>
      <c r="AX268" s="302"/>
      <c r="AY268" s="300"/>
      <c r="AZ268" s="300"/>
      <c r="BA268" s="302"/>
      <c r="BB268" s="302"/>
      <c r="BC268" s="300"/>
      <c r="BD268" s="300"/>
      <c r="BE268" s="302"/>
      <c r="BF268" s="300"/>
      <c r="BG268" s="303"/>
      <c r="BH268" s="303"/>
      <c r="BI268" s="303"/>
      <c r="BJ268" s="303"/>
      <c r="BK268" s="303"/>
      <c r="BL268" s="303"/>
      <c r="BM268" s="303"/>
      <c r="BN268" s="82"/>
      <c r="BO268" s="82"/>
      <c r="BP268" s="82"/>
      <c r="BQ268" s="82"/>
      <c r="BR268" s="82"/>
      <c r="BS268" s="82"/>
      <c r="BT268" s="82"/>
      <c r="BU268" s="82"/>
      <c r="BV268" s="82"/>
      <c r="BW268" s="82"/>
      <c r="BX268" s="82"/>
      <c r="BY268" s="82"/>
      <c r="BZ268" s="82"/>
    </row>
    <row r="269" spans="1:78" ht="12" customHeight="1" x14ac:dyDescent="0.25">
      <c r="A269" s="58"/>
      <c r="B269" s="230"/>
      <c r="C269" s="230"/>
      <c r="D269" s="276" t="str">
        <f>IF(IF(ISNUMBER(B269),"",MAX(D$4:D268)+1)&lt;=D$3,IF(ISNUMBER(B269),"",MAX(D$4:D268)+1),"")</f>
        <v/>
      </c>
      <c r="E269" s="230"/>
      <c r="F269" s="230"/>
      <c r="G269" s="233"/>
      <c r="H269" s="276"/>
      <c r="I269" s="276" t="str">
        <f>IF(O269="","",IF(ISNUMBER(MATCH(O269,$G$5:$G$1000,0)),"",IF(D269=1,B$4,0)+MAX(I$4:I268)+1))</f>
        <v/>
      </c>
      <c r="J269" s="233"/>
      <c r="K269" s="233"/>
      <c r="L269" s="58"/>
      <c r="M269" s="282">
        <f t="shared" si="144"/>
        <v>265</v>
      </c>
      <c r="N269" s="317"/>
      <c r="O269" s="317"/>
      <c r="P269" s="300"/>
      <c r="Q269" s="291" t="s">
        <v>821</v>
      </c>
      <c r="R269" s="304"/>
      <c r="S269" s="304"/>
      <c r="T269" s="304"/>
      <c r="U269" s="304"/>
      <c r="V269" s="304"/>
      <c r="W269" s="304"/>
      <c r="X269" s="304"/>
      <c r="Y269" s="304"/>
      <c r="Z269" s="308"/>
      <c r="AA269" s="308"/>
      <c r="AB269" s="308"/>
      <c r="AC269" s="308"/>
      <c r="AD269" s="308"/>
      <c r="AE269" s="308"/>
      <c r="AF269" s="308"/>
      <c r="AG269" s="308"/>
      <c r="AH269" s="305"/>
      <c r="AI269" s="305"/>
      <c r="AJ269" s="305"/>
      <c r="AK269" s="305"/>
      <c r="AL269" s="305"/>
      <c r="AM269" s="305"/>
      <c r="AN269" s="305"/>
      <c r="AO269" s="291"/>
      <c r="AP269" s="307"/>
      <c r="AQ269" s="307"/>
      <c r="AR269" s="307"/>
      <c r="AS269" s="307"/>
      <c r="AT269" s="82"/>
      <c r="AU269" s="82"/>
      <c r="AV269" s="82"/>
      <c r="AW269" s="302"/>
      <c r="AX269" s="302"/>
      <c r="AY269" s="300"/>
      <c r="AZ269" s="300"/>
      <c r="BA269" s="302"/>
      <c r="BB269" s="302"/>
      <c r="BC269" s="300"/>
      <c r="BD269" s="300"/>
      <c r="BE269" s="302"/>
      <c r="BF269" s="300"/>
      <c r="BG269" s="303"/>
      <c r="BH269" s="303"/>
      <c r="BI269" s="303"/>
      <c r="BJ269" s="303"/>
      <c r="BK269" s="303"/>
      <c r="BL269" s="303"/>
      <c r="BM269" s="303"/>
      <c r="BN269" s="82"/>
      <c r="BO269" s="82"/>
      <c r="BP269" s="82"/>
      <c r="BQ269" s="82"/>
      <c r="BR269" s="82"/>
      <c r="BS269" s="82"/>
      <c r="BT269" s="82"/>
      <c r="BU269" s="82"/>
      <c r="BV269" s="82"/>
      <c r="BW269" s="82"/>
      <c r="BX269" s="82"/>
      <c r="BY269" s="82"/>
      <c r="BZ269" s="82"/>
    </row>
    <row r="270" spans="1:78" ht="12" customHeight="1" x14ac:dyDescent="0.25">
      <c r="A270" s="58"/>
      <c r="B270" s="230"/>
      <c r="C270" s="230"/>
      <c r="D270" s="276" t="str">
        <f>IF(IF(ISNUMBER(B270),"",MAX(D$4:D269)+1)&lt;=D$3,IF(ISNUMBER(B270),"",MAX(D$4:D269)+1),"")</f>
        <v/>
      </c>
      <c r="E270" s="230"/>
      <c r="F270" s="230"/>
      <c r="G270" s="233"/>
      <c r="H270" s="276"/>
      <c r="I270" s="276" t="str">
        <f>IF(O270="","",IF(ISNUMBER(MATCH(O270,$G$5:$G$1000,0)),"",IF(D270=1,B$4,0)+MAX(I$4:I269)+1))</f>
        <v/>
      </c>
      <c r="J270" s="233"/>
      <c r="K270" s="233"/>
      <c r="L270" s="58"/>
      <c r="M270" s="282">
        <f t="shared" si="144"/>
        <v>266</v>
      </c>
      <c r="N270" s="317"/>
      <c r="O270" s="317"/>
      <c r="P270" s="300"/>
      <c r="Q270" s="291" t="s">
        <v>821</v>
      </c>
      <c r="R270" s="304"/>
      <c r="S270" s="304"/>
      <c r="T270" s="304"/>
      <c r="U270" s="304"/>
      <c r="V270" s="304"/>
      <c r="W270" s="304"/>
      <c r="X270" s="304"/>
      <c r="Y270" s="304"/>
      <c r="Z270" s="308"/>
      <c r="AA270" s="308"/>
      <c r="AB270" s="308"/>
      <c r="AC270" s="308"/>
      <c r="AD270" s="308"/>
      <c r="AE270" s="308"/>
      <c r="AF270" s="308"/>
      <c r="AG270" s="308"/>
      <c r="AH270" s="305"/>
      <c r="AI270" s="305"/>
      <c r="AJ270" s="305"/>
      <c r="AK270" s="305"/>
      <c r="AL270" s="305"/>
      <c r="AM270" s="305"/>
      <c r="AN270" s="305"/>
      <c r="AO270" s="291"/>
      <c r="AP270" s="307"/>
      <c r="AQ270" s="307"/>
      <c r="AR270" s="307"/>
      <c r="AS270" s="307"/>
      <c r="AT270" s="82"/>
      <c r="AU270" s="82"/>
      <c r="AV270" s="82"/>
      <c r="AW270" s="302"/>
      <c r="AX270" s="302"/>
      <c r="AY270" s="300"/>
      <c r="AZ270" s="300"/>
      <c r="BA270" s="302"/>
      <c r="BB270" s="302"/>
      <c r="BC270" s="300"/>
      <c r="BD270" s="300"/>
      <c r="BE270" s="302"/>
      <c r="BF270" s="300"/>
      <c r="BG270" s="303"/>
      <c r="BH270" s="303"/>
      <c r="BI270" s="303"/>
      <c r="BJ270" s="303"/>
      <c r="BK270" s="303"/>
      <c r="BL270" s="303"/>
      <c r="BM270" s="303"/>
      <c r="BN270" s="82"/>
      <c r="BO270" s="82"/>
      <c r="BP270" s="82"/>
      <c r="BQ270" s="82"/>
      <c r="BR270" s="82"/>
      <c r="BS270" s="82"/>
      <c r="BT270" s="82"/>
      <c r="BU270" s="82"/>
      <c r="BV270" s="82"/>
      <c r="BW270" s="82"/>
      <c r="BX270" s="82"/>
      <c r="BY270" s="82"/>
      <c r="BZ270" s="82"/>
    </row>
    <row r="271" spans="1:78" ht="12" customHeight="1" x14ac:dyDescent="0.25">
      <c r="A271" s="58"/>
      <c r="B271" s="230"/>
      <c r="C271" s="230"/>
      <c r="D271" s="276" t="str">
        <f>IF(IF(ISNUMBER(B271),"",MAX(D$4:D270)+1)&lt;=D$3,IF(ISNUMBER(B271),"",MAX(D$4:D270)+1),"")</f>
        <v/>
      </c>
      <c r="E271" s="230"/>
      <c r="F271" s="230"/>
      <c r="G271" s="233"/>
      <c r="H271" s="276"/>
      <c r="I271" s="276" t="str">
        <f>IF(O271="","",IF(ISNUMBER(MATCH(O271,$G$5:$G$1000,0)),"",IF(D271=1,B$4,0)+MAX(I$4:I270)+1))</f>
        <v/>
      </c>
      <c r="J271" s="233"/>
      <c r="K271" s="233"/>
      <c r="L271" s="58"/>
      <c r="M271" s="282">
        <f t="shared" si="144"/>
        <v>267</v>
      </c>
      <c r="N271" s="317"/>
      <c r="O271" s="317"/>
      <c r="P271" s="300"/>
      <c r="Q271" s="291" t="s">
        <v>821</v>
      </c>
      <c r="R271" s="304"/>
      <c r="S271" s="304"/>
      <c r="T271" s="304"/>
      <c r="U271" s="304"/>
      <c r="V271" s="304"/>
      <c r="W271" s="304"/>
      <c r="X271" s="304"/>
      <c r="Y271" s="304"/>
      <c r="Z271" s="308"/>
      <c r="AA271" s="308"/>
      <c r="AB271" s="308"/>
      <c r="AC271" s="308"/>
      <c r="AD271" s="308"/>
      <c r="AE271" s="308"/>
      <c r="AF271" s="308"/>
      <c r="AG271" s="308"/>
      <c r="AH271" s="305"/>
      <c r="AI271" s="305"/>
      <c r="AJ271" s="305"/>
      <c r="AK271" s="305"/>
      <c r="AL271" s="305"/>
      <c r="AM271" s="305"/>
      <c r="AN271" s="305"/>
      <c r="AO271" s="291"/>
      <c r="AP271" s="307"/>
      <c r="AQ271" s="307"/>
      <c r="AR271" s="307"/>
      <c r="AS271" s="307"/>
      <c r="AT271" s="82"/>
      <c r="AU271" s="82"/>
      <c r="AV271" s="82"/>
      <c r="AW271" s="302"/>
      <c r="AX271" s="302"/>
      <c r="AY271" s="300"/>
      <c r="AZ271" s="300"/>
      <c r="BA271" s="302"/>
      <c r="BB271" s="302"/>
      <c r="BC271" s="300"/>
      <c r="BD271" s="300"/>
      <c r="BE271" s="302"/>
      <c r="BF271" s="300"/>
      <c r="BG271" s="303"/>
      <c r="BH271" s="303"/>
      <c r="BI271" s="303"/>
      <c r="BJ271" s="303"/>
      <c r="BK271" s="303"/>
      <c r="BL271" s="303"/>
      <c r="BM271" s="303"/>
      <c r="BN271" s="82"/>
      <c r="BO271" s="82"/>
      <c r="BP271" s="82"/>
      <c r="BQ271" s="82"/>
      <c r="BR271" s="82"/>
      <c r="BS271" s="82"/>
      <c r="BT271" s="82"/>
      <c r="BU271" s="82"/>
      <c r="BV271" s="82"/>
      <c r="BW271" s="82"/>
      <c r="BX271" s="82"/>
      <c r="BY271" s="82"/>
      <c r="BZ271" s="82"/>
    </row>
    <row r="272" spans="1:78" ht="12" customHeight="1" x14ac:dyDescent="0.25">
      <c r="A272" s="58"/>
      <c r="B272" s="230"/>
      <c r="C272" s="230"/>
      <c r="D272" s="276" t="str">
        <f>IF(IF(ISNUMBER(B272),"",MAX(D$4:D271)+1)&lt;=D$3,IF(ISNUMBER(B272),"",MAX(D$4:D271)+1),"")</f>
        <v/>
      </c>
      <c r="E272" s="230"/>
      <c r="F272" s="230"/>
      <c r="G272" s="233"/>
      <c r="H272" s="276"/>
      <c r="I272" s="276" t="str">
        <f>IF(O272="","",IF(ISNUMBER(MATCH(O272,$G$5:$G$1000,0)),"",IF(D272=1,B$4,0)+MAX(I$4:I271)+1))</f>
        <v/>
      </c>
      <c r="J272" s="233"/>
      <c r="K272" s="233"/>
      <c r="L272" s="58"/>
      <c r="M272" s="282">
        <f t="shared" si="144"/>
        <v>268</v>
      </c>
      <c r="N272" s="317"/>
      <c r="O272" s="317"/>
      <c r="P272" s="300"/>
      <c r="Q272" s="291" t="s">
        <v>821</v>
      </c>
      <c r="R272" s="304"/>
      <c r="S272" s="304"/>
      <c r="T272" s="304"/>
      <c r="U272" s="304"/>
      <c r="V272" s="304"/>
      <c r="W272" s="304"/>
      <c r="X272" s="304"/>
      <c r="Y272" s="304"/>
      <c r="Z272" s="308"/>
      <c r="AA272" s="308"/>
      <c r="AB272" s="308"/>
      <c r="AC272" s="308"/>
      <c r="AD272" s="308"/>
      <c r="AE272" s="308"/>
      <c r="AF272" s="308"/>
      <c r="AG272" s="308"/>
      <c r="AH272" s="305"/>
      <c r="AI272" s="305"/>
      <c r="AJ272" s="305"/>
      <c r="AK272" s="305"/>
      <c r="AL272" s="305"/>
      <c r="AM272" s="305"/>
      <c r="AN272" s="305"/>
      <c r="AO272" s="291"/>
      <c r="AP272" s="307"/>
      <c r="AQ272" s="307"/>
      <c r="AR272" s="307"/>
      <c r="AS272" s="307"/>
      <c r="AT272" s="82"/>
      <c r="AU272" s="82"/>
      <c r="AV272" s="82"/>
      <c r="AW272" s="302"/>
      <c r="AX272" s="302"/>
      <c r="AY272" s="300"/>
      <c r="AZ272" s="300"/>
      <c r="BA272" s="302"/>
      <c r="BB272" s="302"/>
      <c r="BC272" s="300"/>
      <c r="BD272" s="300"/>
      <c r="BE272" s="302"/>
      <c r="BF272" s="300"/>
      <c r="BG272" s="303"/>
      <c r="BH272" s="303"/>
      <c r="BI272" s="303"/>
      <c r="BJ272" s="303"/>
      <c r="BK272" s="303"/>
      <c r="BL272" s="303"/>
      <c r="BM272" s="303"/>
      <c r="BN272" s="82"/>
      <c r="BO272" s="82"/>
      <c r="BP272" s="82"/>
      <c r="BQ272" s="82"/>
      <c r="BR272" s="82"/>
      <c r="BS272" s="82"/>
      <c r="BT272" s="82"/>
      <c r="BU272" s="82"/>
      <c r="BV272" s="82"/>
      <c r="BW272" s="82"/>
      <c r="BX272" s="82"/>
      <c r="BY272" s="82"/>
      <c r="BZ272" s="82"/>
    </row>
    <row r="273" spans="1:78" ht="12" customHeight="1" x14ac:dyDescent="0.25">
      <c r="A273" s="58"/>
      <c r="B273" s="230"/>
      <c r="C273" s="230"/>
      <c r="D273" s="276" t="str">
        <f>IF(IF(ISNUMBER(B273),"",MAX(D$4:D272)+1)&lt;=D$3,IF(ISNUMBER(B273),"",MAX(D$4:D272)+1),"")</f>
        <v/>
      </c>
      <c r="E273" s="230"/>
      <c r="F273" s="230"/>
      <c r="G273" s="233"/>
      <c r="H273" s="276"/>
      <c r="I273" s="276" t="str">
        <f>IF(O273="","",IF(ISNUMBER(MATCH(O273,$G$5:$G$1000,0)),"",IF(D273=1,B$4,0)+MAX(I$4:I272)+1))</f>
        <v/>
      </c>
      <c r="J273" s="233"/>
      <c r="K273" s="233"/>
      <c r="L273" s="58"/>
      <c r="M273" s="282">
        <f t="shared" si="144"/>
        <v>269</v>
      </c>
      <c r="N273" s="317"/>
      <c r="O273" s="317"/>
      <c r="P273" s="300"/>
      <c r="Q273" s="291" t="s">
        <v>821</v>
      </c>
      <c r="R273" s="304"/>
      <c r="S273" s="304"/>
      <c r="T273" s="304"/>
      <c r="U273" s="304"/>
      <c r="V273" s="304"/>
      <c r="W273" s="304"/>
      <c r="X273" s="304"/>
      <c r="Y273" s="304"/>
      <c r="Z273" s="308"/>
      <c r="AA273" s="308"/>
      <c r="AB273" s="308"/>
      <c r="AC273" s="308"/>
      <c r="AD273" s="308"/>
      <c r="AE273" s="308"/>
      <c r="AF273" s="308"/>
      <c r="AG273" s="308"/>
      <c r="AH273" s="305"/>
      <c r="AI273" s="305"/>
      <c r="AJ273" s="305"/>
      <c r="AK273" s="305"/>
      <c r="AL273" s="305"/>
      <c r="AM273" s="305"/>
      <c r="AN273" s="305"/>
      <c r="AO273" s="291"/>
      <c r="AP273" s="307"/>
      <c r="AQ273" s="307"/>
      <c r="AR273" s="307"/>
      <c r="AS273" s="307"/>
      <c r="AT273" s="82"/>
      <c r="AU273" s="82"/>
      <c r="AV273" s="82"/>
      <c r="AW273" s="302"/>
      <c r="AX273" s="302"/>
      <c r="AY273" s="300"/>
      <c r="AZ273" s="300"/>
      <c r="BA273" s="302"/>
      <c r="BB273" s="302"/>
      <c r="BC273" s="300"/>
      <c r="BD273" s="300"/>
      <c r="BE273" s="302"/>
      <c r="BF273" s="300"/>
      <c r="BG273" s="303"/>
      <c r="BH273" s="303"/>
      <c r="BI273" s="303"/>
      <c r="BJ273" s="303"/>
      <c r="BK273" s="303"/>
      <c r="BL273" s="303"/>
      <c r="BM273" s="303"/>
      <c r="BN273" s="82"/>
      <c r="BO273" s="82"/>
      <c r="BP273" s="82"/>
      <c r="BQ273" s="82"/>
      <c r="BR273" s="82"/>
      <c r="BS273" s="82"/>
      <c r="BT273" s="82"/>
      <c r="BU273" s="82"/>
      <c r="BV273" s="82"/>
      <c r="BW273" s="82"/>
      <c r="BX273" s="82"/>
      <c r="BY273" s="82"/>
      <c r="BZ273" s="82"/>
    </row>
    <row r="274" spans="1:78" ht="12" customHeight="1" x14ac:dyDescent="0.25">
      <c r="A274" s="58"/>
      <c r="B274" s="230"/>
      <c r="C274" s="230"/>
      <c r="D274" s="276" t="str">
        <f>IF(IF(ISNUMBER(B274),"",MAX(D$4:D273)+1)&lt;=D$3,IF(ISNUMBER(B274),"",MAX(D$4:D273)+1),"")</f>
        <v/>
      </c>
      <c r="E274" s="230"/>
      <c r="F274" s="230"/>
      <c r="G274" s="233"/>
      <c r="H274" s="276"/>
      <c r="I274" s="276" t="str">
        <f>IF(O274="","",IF(ISNUMBER(MATCH(O274,$G$5:$G$1000,0)),"",IF(D274=1,B$4,0)+MAX(I$4:I273)+1))</f>
        <v/>
      </c>
      <c r="J274" s="233"/>
      <c r="K274" s="233"/>
      <c r="L274" s="58"/>
      <c r="M274" s="282">
        <f t="shared" si="144"/>
        <v>270</v>
      </c>
      <c r="N274" s="317"/>
      <c r="O274" s="317"/>
      <c r="P274" s="300"/>
      <c r="Q274" s="291" t="s">
        <v>821</v>
      </c>
      <c r="R274" s="304"/>
      <c r="S274" s="304"/>
      <c r="T274" s="304"/>
      <c r="U274" s="304"/>
      <c r="V274" s="304"/>
      <c r="W274" s="304"/>
      <c r="X274" s="304"/>
      <c r="Y274" s="304"/>
      <c r="Z274" s="308"/>
      <c r="AA274" s="308"/>
      <c r="AB274" s="308"/>
      <c r="AC274" s="308"/>
      <c r="AD274" s="308"/>
      <c r="AE274" s="308"/>
      <c r="AF274" s="308"/>
      <c r="AG274" s="308"/>
      <c r="AH274" s="305"/>
      <c r="AI274" s="305"/>
      <c r="AJ274" s="305"/>
      <c r="AK274" s="305"/>
      <c r="AL274" s="305"/>
      <c r="AM274" s="305"/>
      <c r="AN274" s="305"/>
      <c r="AO274" s="291"/>
      <c r="AP274" s="307"/>
      <c r="AQ274" s="307"/>
      <c r="AR274" s="307"/>
      <c r="AS274" s="307"/>
      <c r="AT274" s="82"/>
      <c r="AU274" s="82"/>
      <c r="AV274" s="82"/>
      <c r="AW274" s="302"/>
      <c r="AX274" s="302"/>
      <c r="AY274" s="300"/>
      <c r="AZ274" s="300"/>
      <c r="BA274" s="302"/>
      <c r="BB274" s="302"/>
      <c r="BC274" s="300"/>
      <c r="BD274" s="300"/>
      <c r="BE274" s="302"/>
      <c r="BF274" s="300"/>
      <c r="BG274" s="303"/>
      <c r="BH274" s="303"/>
      <c r="BI274" s="303"/>
      <c r="BJ274" s="303"/>
      <c r="BK274" s="303"/>
      <c r="BL274" s="303"/>
      <c r="BM274" s="303"/>
      <c r="BN274" s="82"/>
      <c r="BO274" s="82"/>
      <c r="BP274" s="82"/>
      <c r="BQ274" s="82"/>
      <c r="BR274" s="82"/>
      <c r="BS274" s="82"/>
      <c r="BT274" s="82"/>
      <c r="BU274" s="82"/>
      <c r="BV274" s="82"/>
      <c r="BW274" s="82"/>
      <c r="BX274" s="82"/>
      <c r="BY274" s="82"/>
      <c r="BZ274" s="82"/>
    </row>
    <row r="275" spans="1:78" ht="12" customHeight="1" x14ac:dyDescent="0.25">
      <c r="A275" s="58"/>
      <c r="B275" s="230"/>
      <c r="C275" s="230"/>
      <c r="D275" s="276" t="str">
        <f>IF(IF(ISNUMBER(B275),"",MAX(D$4:D274)+1)&lt;=D$3,IF(ISNUMBER(B275),"",MAX(D$4:D274)+1),"")</f>
        <v/>
      </c>
      <c r="E275" s="230"/>
      <c r="F275" s="230"/>
      <c r="G275" s="233"/>
      <c r="H275" s="276"/>
      <c r="I275" s="276" t="str">
        <f>IF(O275="","",IF(ISNUMBER(MATCH(O275,$G$5:$G$1000,0)),"",IF(D275=1,B$4,0)+MAX(I$4:I274)+1))</f>
        <v/>
      </c>
      <c r="J275" s="233"/>
      <c r="K275" s="233"/>
      <c r="L275" s="58"/>
      <c r="M275" s="282">
        <f t="shared" si="144"/>
        <v>271</v>
      </c>
      <c r="N275" s="317"/>
      <c r="O275" s="317"/>
      <c r="P275" s="300"/>
      <c r="Q275" s="291" t="s">
        <v>821</v>
      </c>
      <c r="R275" s="304"/>
      <c r="S275" s="304"/>
      <c r="T275" s="304"/>
      <c r="U275" s="304"/>
      <c r="V275" s="304"/>
      <c r="W275" s="304"/>
      <c r="X275" s="304"/>
      <c r="Y275" s="304"/>
      <c r="Z275" s="308"/>
      <c r="AA275" s="308"/>
      <c r="AB275" s="308"/>
      <c r="AC275" s="308"/>
      <c r="AD275" s="308"/>
      <c r="AE275" s="308"/>
      <c r="AF275" s="308"/>
      <c r="AG275" s="308"/>
      <c r="AH275" s="305"/>
      <c r="AI275" s="305"/>
      <c r="AJ275" s="305"/>
      <c r="AK275" s="305"/>
      <c r="AL275" s="305"/>
      <c r="AM275" s="305"/>
      <c r="AN275" s="305"/>
      <c r="AO275" s="291"/>
      <c r="AP275" s="307"/>
      <c r="AQ275" s="307"/>
      <c r="AR275" s="307"/>
      <c r="AS275" s="307"/>
      <c r="AT275" s="82"/>
      <c r="AU275" s="82"/>
      <c r="AV275" s="82"/>
      <c r="AW275" s="302"/>
      <c r="AX275" s="302"/>
      <c r="AY275" s="300"/>
      <c r="AZ275" s="300"/>
      <c r="BA275" s="302"/>
      <c r="BB275" s="302"/>
      <c r="BC275" s="300"/>
      <c r="BD275" s="300"/>
      <c r="BE275" s="302"/>
      <c r="BF275" s="300"/>
      <c r="BG275" s="303"/>
      <c r="BH275" s="303"/>
      <c r="BI275" s="303"/>
      <c r="BJ275" s="303"/>
      <c r="BK275" s="303"/>
      <c r="BL275" s="303"/>
      <c r="BM275" s="303"/>
      <c r="BN275" s="82"/>
      <c r="BO275" s="82"/>
      <c r="BP275" s="82"/>
      <c r="BQ275" s="82"/>
      <c r="BR275" s="82"/>
      <c r="BS275" s="82"/>
      <c r="BT275" s="82"/>
      <c r="BU275" s="82"/>
      <c r="BV275" s="82"/>
      <c r="BW275" s="82"/>
      <c r="BX275" s="82"/>
      <c r="BY275" s="82"/>
      <c r="BZ275" s="82"/>
    </row>
    <row r="276" spans="1:78" ht="12" customHeight="1" x14ac:dyDescent="0.25">
      <c r="A276" s="58"/>
      <c r="B276" s="230"/>
      <c r="C276" s="230"/>
      <c r="D276" s="276" t="str">
        <f>IF(IF(ISNUMBER(B276),"",MAX(D$4:D275)+1)&lt;=D$3,IF(ISNUMBER(B276),"",MAX(D$4:D275)+1),"")</f>
        <v/>
      </c>
      <c r="E276" s="230"/>
      <c r="F276" s="230"/>
      <c r="G276" s="233"/>
      <c r="H276" s="276"/>
      <c r="I276" s="276" t="str">
        <f>IF(O276="","",IF(ISNUMBER(MATCH(O276,$G$5:$G$1000,0)),"",IF(D276=1,B$4,0)+MAX(I$4:I275)+1))</f>
        <v/>
      </c>
      <c r="J276" s="233"/>
      <c r="K276" s="233"/>
      <c r="L276" s="58"/>
      <c r="M276" s="282">
        <f t="shared" si="144"/>
        <v>272</v>
      </c>
      <c r="N276" s="317"/>
      <c r="O276" s="317"/>
      <c r="P276" s="300"/>
      <c r="Q276" s="291" t="s">
        <v>821</v>
      </c>
      <c r="R276" s="304"/>
      <c r="S276" s="304"/>
      <c r="T276" s="304"/>
      <c r="U276" s="304"/>
      <c r="V276" s="304"/>
      <c r="W276" s="304"/>
      <c r="X276" s="304"/>
      <c r="Y276" s="304"/>
      <c r="Z276" s="308"/>
      <c r="AA276" s="308"/>
      <c r="AB276" s="308"/>
      <c r="AC276" s="308"/>
      <c r="AD276" s="308"/>
      <c r="AE276" s="308"/>
      <c r="AF276" s="308"/>
      <c r="AG276" s="308"/>
      <c r="AH276" s="305"/>
      <c r="AI276" s="305"/>
      <c r="AJ276" s="305"/>
      <c r="AK276" s="305"/>
      <c r="AL276" s="305"/>
      <c r="AM276" s="305"/>
      <c r="AN276" s="305"/>
      <c r="AO276" s="291"/>
      <c r="AP276" s="307"/>
      <c r="AQ276" s="307"/>
      <c r="AR276" s="307"/>
      <c r="AS276" s="307"/>
      <c r="AT276" s="82"/>
      <c r="AU276" s="82"/>
      <c r="AV276" s="82"/>
      <c r="AW276" s="302"/>
      <c r="AX276" s="302"/>
      <c r="AY276" s="300"/>
      <c r="AZ276" s="300"/>
      <c r="BA276" s="302"/>
      <c r="BB276" s="302"/>
      <c r="BC276" s="300"/>
      <c r="BD276" s="300"/>
      <c r="BE276" s="302"/>
      <c r="BF276" s="300"/>
      <c r="BG276" s="303"/>
      <c r="BH276" s="303"/>
      <c r="BI276" s="303"/>
      <c r="BJ276" s="303"/>
      <c r="BK276" s="303"/>
      <c r="BL276" s="303"/>
      <c r="BM276" s="303"/>
      <c r="BN276" s="82"/>
      <c r="BO276" s="82"/>
      <c r="BP276" s="82"/>
      <c r="BQ276" s="82"/>
      <c r="BR276" s="82"/>
      <c r="BS276" s="82"/>
      <c r="BT276" s="82"/>
      <c r="BU276" s="82"/>
      <c r="BV276" s="82"/>
      <c r="BW276" s="82"/>
      <c r="BX276" s="82"/>
      <c r="BY276" s="82"/>
      <c r="BZ276" s="82"/>
    </row>
    <row r="277" spans="1:78" ht="12" customHeight="1" x14ac:dyDescent="0.25">
      <c r="A277" s="58"/>
      <c r="B277" s="230"/>
      <c r="C277" s="230"/>
      <c r="D277" s="276" t="str">
        <f>IF(IF(ISNUMBER(B277),"",MAX(D$4:D276)+1)&lt;=D$3,IF(ISNUMBER(B277),"",MAX(D$4:D276)+1),"")</f>
        <v/>
      </c>
      <c r="E277" s="230"/>
      <c r="F277" s="230"/>
      <c r="G277" s="233"/>
      <c r="H277" s="276"/>
      <c r="I277" s="276" t="str">
        <f>IF(O277="","",IF(ISNUMBER(MATCH(O277,$G$5:$G$1000,0)),"",IF(D277=1,B$4,0)+MAX(I$4:I276)+1))</f>
        <v/>
      </c>
      <c r="J277" s="233"/>
      <c r="K277" s="233"/>
      <c r="L277" s="58"/>
      <c r="M277" s="282">
        <f t="shared" si="144"/>
        <v>273</v>
      </c>
      <c r="N277" s="317"/>
      <c r="O277" s="317"/>
      <c r="P277" s="300"/>
      <c r="Q277" s="291" t="s">
        <v>821</v>
      </c>
      <c r="R277" s="304"/>
      <c r="S277" s="304"/>
      <c r="T277" s="304"/>
      <c r="U277" s="304"/>
      <c r="V277" s="304"/>
      <c r="W277" s="304"/>
      <c r="X277" s="304"/>
      <c r="Y277" s="304"/>
      <c r="Z277" s="308"/>
      <c r="AA277" s="308"/>
      <c r="AB277" s="308"/>
      <c r="AC277" s="308"/>
      <c r="AD277" s="308"/>
      <c r="AE277" s="308"/>
      <c r="AF277" s="308"/>
      <c r="AG277" s="308"/>
      <c r="AH277" s="305"/>
      <c r="AI277" s="305"/>
      <c r="AJ277" s="305"/>
      <c r="AK277" s="305"/>
      <c r="AL277" s="305"/>
      <c r="AM277" s="305"/>
      <c r="AN277" s="305"/>
      <c r="AO277" s="291"/>
      <c r="AP277" s="307"/>
      <c r="AQ277" s="307"/>
      <c r="AR277" s="307"/>
      <c r="AS277" s="307"/>
      <c r="AT277" s="82"/>
      <c r="AU277" s="82"/>
      <c r="AV277" s="82"/>
      <c r="AW277" s="302"/>
      <c r="AX277" s="302"/>
      <c r="AY277" s="300"/>
      <c r="AZ277" s="300"/>
      <c r="BA277" s="302"/>
      <c r="BB277" s="302"/>
      <c r="BC277" s="300"/>
      <c r="BD277" s="300"/>
      <c r="BE277" s="302"/>
      <c r="BF277" s="300"/>
      <c r="BG277" s="303"/>
      <c r="BH277" s="303"/>
      <c r="BI277" s="303"/>
      <c r="BJ277" s="303"/>
      <c r="BK277" s="303"/>
      <c r="BL277" s="303"/>
      <c r="BM277" s="303"/>
      <c r="BN277" s="82"/>
      <c r="BO277" s="82"/>
      <c r="BP277" s="82"/>
      <c r="BQ277" s="82"/>
      <c r="BR277" s="82"/>
      <c r="BS277" s="82"/>
      <c r="BT277" s="82"/>
      <c r="BU277" s="82"/>
      <c r="BV277" s="82"/>
      <c r="BW277" s="82"/>
      <c r="BX277" s="82"/>
      <c r="BY277" s="82"/>
      <c r="BZ277" s="82"/>
    </row>
    <row r="278" spans="1:78" ht="12" customHeight="1" x14ac:dyDescent="0.25">
      <c r="A278" s="58"/>
      <c r="B278" s="230"/>
      <c r="C278" s="230"/>
      <c r="D278" s="276" t="str">
        <f>IF(IF(ISNUMBER(B278),"",MAX(D$4:D277)+1)&lt;=D$3,IF(ISNUMBER(B278),"",MAX(D$4:D277)+1),"")</f>
        <v/>
      </c>
      <c r="E278" s="230"/>
      <c r="F278" s="230"/>
      <c r="G278" s="233"/>
      <c r="H278" s="276"/>
      <c r="I278" s="276" t="str">
        <f>IF(O278="","",IF(ISNUMBER(MATCH(O278,$G$5:$G$1000,0)),"",IF(D278=1,B$4,0)+MAX(I$4:I277)+1))</f>
        <v/>
      </c>
      <c r="J278" s="233"/>
      <c r="K278" s="233"/>
      <c r="L278" s="58"/>
      <c r="M278" s="282">
        <f t="shared" si="144"/>
        <v>274</v>
      </c>
      <c r="N278" s="317"/>
      <c r="O278" s="317"/>
      <c r="P278" s="300"/>
      <c r="Q278" s="291" t="s">
        <v>821</v>
      </c>
      <c r="R278" s="304"/>
      <c r="S278" s="304"/>
      <c r="T278" s="304"/>
      <c r="U278" s="304"/>
      <c r="V278" s="304"/>
      <c r="W278" s="304"/>
      <c r="X278" s="304"/>
      <c r="Y278" s="304"/>
      <c r="Z278" s="308"/>
      <c r="AA278" s="308"/>
      <c r="AB278" s="308"/>
      <c r="AC278" s="308"/>
      <c r="AD278" s="308"/>
      <c r="AE278" s="308"/>
      <c r="AF278" s="308"/>
      <c r="AG278" s="308"/>
      <c r="AH278" s="305"/>
      <c r="AI278" s="305"/>
      <c r="AJ278" s="305"/>
      <c r="AK278" s="305"/>
      <c r="AL278" s="305"/>
      <c r="AM278" s="305"/>
      <c r="AN278" s="305"/>
      <c r="AO278" s="291"/>
      <c r="AP278" s="307"/>
      <c r="AQ278" s="307"/>
      <c r="AR278" s="307"/>
      <c r="AS278" s="307"/>
      <c r="AT278" s="82"/>
      <c r="AU278" s="82"/>
      <c r="AV278" s="82"/>
      <c r="AW278" s="302"/>
      <c r="AX278" s="302"/>
      <c r="AY278" s="300"/>
      <c r="AZ278" s="300"/>
      <c r="BA278" s="302"/>
      <c r="BB278" s="302"/>
      <c r="BC278" s="300"/>
      <c r="BD278" s="300"/>
      <c r="BE278" s="302"/>
      <c r="BF278" s="300"/>
      <c r="BG278" s="303"/>
      <c r="BH278" s="303"/>
      <c r="BI278" s="303"/>
      <c r="BJ278" s="303"/>
      <c r="BK278" s="303"/>
      <c r="BL278" s="303"/>
      <c r="BM278" s="303"/>
      <c r="BN278" s="82"/>
      <c r="BO278" s="82"/>
      <c r="BP278" s="82"/>
      <c r="BQ278" s="82"/>
      <c r="BR278" s="82"/>
      <c r="BS278" s="82"/>
      <c r="BT278" s="82"/>
      <c r="BU278" s="82"/>
      <c r="BV278" s="82"/>
      <c r="BW278" s="82"/>
      <c r="BX278" s="82"/>
      <c r="BY278" s="82"/>
      <c r="BZ278" s="82"/>
    </row>
    <row r="279" spans="1:78" ht="12" customHeight="1" x14ac:dyDescent="0.25">
      <c r="A279" s="58"/>
      <c r="B279" s="230"/>
      <c r="C279" s="230"/>
      <c r="D279" s="276" t="str">
        <f>IF(IF(ISNUMBER(B279),"",MAX(D$4:D278)+1)&lt;=D$3,IF(ISNUMBER(B279),"",MAX(D$4:D278)+1),"")</f>
        <v/>
      </c>
      <c r="E279" s="230"/>
      <c r="F279" s="230"/>
      <c r="G279" s="233"/>
      <c r="H279" s="276"/>
      <c r="I279" s="276" t="str">
        <f>IF(O279="","",IF(ISNUMBER(MATCH(O279,$G$5:$G$1000,0)),"",IF(D279=1,B$4,0)+MAX(I$4:I278)+1))</f>
        <v/>
      </c>
      <c r="J279" s="233"/>
      <c r="K279" s="233"/>
      <c r="L279" s="58"/>
      <c r="M279" s="282">
        <f t="shared" si="144"/>
        <v>275</v>
      </c>
      <c r="N279" s="317"/>
      <c r="O279" s="317"/>
      <c r="P279" s="300"/>
      <c r="Q279" s="291" t="s">
        <v>821</v>
      </c>
      <c r="R279" s="304"/>
      <c r="S279" s="304"/>
      <c r="T279" s="304"/>
      <c r="U279" s="304"/>
      <c r="V279" s="304"/>
      <c r="W279" s="304"/>
      <c r="X279" s="304"/>
      <c r="Y279" s="304"/>
      <c r="Z279" s="308"/>
      <c r="AA279" s="308"/>
      <c r="AB279" s="308"/>
      <c r="AC279" s="308"/>
      <c r="AD279" s="308"/>
      <c r="AE279" s="308"/>
      <c r="AF279" s="308"/>
      <c r="AG279" s="308"/>
      <c r="AH279" s="305"/>
      <c r="AI279" s="305"/>
      <c r="AJ279" s="305"/>
      <c r="AK279" s="305"/>
      <c r="AL279" s="305"/>
      <c r="AM279" s="305"/>
      <c r="AN279" s="305"/>
      <c r="AO279" s="291"/>
      <c r="AP279" s="307"/>
      <c r="AQ279" s="307"/>
      <c r="AR279" s="307"/>
      <c r="AS279" s="307"/>
      <c r="AT279" s="82"/>
      <c r="AU279" s="82"/>
      <c r="AV279" s="82"/>
      <c r="AW279" s="302"/>
      <c r="AX279" s="302"/>
      <c r="AY279" s="300"/>
      <c r="AZ279" s="300"/>
      <c r="BA279" s="302"/>
      <c r="BB279" s="302"/>
      <c r="BC279" s="300"/>
      <c r="BD279" s="300"/>
      <c r="BE279" s="302"/>
      <c r="BF279" s="300"/>
      <c r="BG279" s="303"/>
      <c r="BH279" s="303"/>
      <c r="BI279" s="303"/>
      <c r="BJ279" s="303"/>
      <c r="BK279" s="303"/>
      <c r="BL279" s="303"/>
      <c r="BM279" s="303"/>
      <c r="BN279" s="82"/>
      <c r="BO279" s="82"/>
      <c r="BP279" s="82"/>
      <c r="BQ279" s="82"/>
      <c r="BR279" s="82"/>
      <c r="BS279" s="82"/>
      <c r="BT279" s="82"/>
      <c r="BU279" s="82"/>
      <c r="BV279" s="82"/>
      <c r="BW279" s="82"/>
      <c r="BX279" s="82"/>
      <c r="BY279" s="82"/>
      <c r="BZ279" s="82"/>
    </row>
    <row r="280" spans="1:78" ht="12" customHeight="1" x14ac:dyDescent="0.25">
      <c r="A280" s="58"/>
      <c r="B280" s="230"/>
      <c r="C280" s="230"/>
      <c r="D280" s="276" t="str">
        <f>IF(IF(ISNUMBER(B280),"",MAX(D$4:D279)+1)&lt;=D$3,IF(ISNUMBER(B280),"",MAX(D$4:D279)+1),"")</f>
        <v/>
      </c>
      <c r="E280" s="230"/>
      <c r="F280" s="230"/>
      <c r="G280" s="233"/>
      <c r="H280" s="276"/>
      <c r="I280" s="276" t="str">
        <f>IF(O280="","",IF(ISNUMBER(MATCH(O280,$G$5:$G$1000,0)),"",IF(D280=1,B$4,0)+MAX(I$4:I279)+1))</f>
        <v/>
      </c>
      <c r="J280" s="233"/>
      <c r="K280" s="233"/>
      <c r="L280" s="58"/>
      <c r="M280" s="282">
        <f t="shared" si="144"/>
        <v>276</v>
      </c>
      <c r="N280" s="317"/>
      <c r="O280" s="317"/>
      <c r="P280" s="300"/>
      <c r="Q280" s="291" t="s">
        <v>821</v>
      </c>
      <c r="R280" s="304"/>
      <c r="S280" s="304"/>
      <c r="T280" s="304"/>
      <c r="U280" s="304"/>
      <c r="V280" s="304"/>
      <c r="W280" s="304"/>
      <c r="X280" s="304"/>
      <c r="Y280" s="304"/>
      <c r="Z280" s="308"/>
      <c r="AA280" s="308"/>
      <c r="AB280" s="308"/>
      <c r="AC280" s="308"/>
      <c r="AD280" s="308"/>
      <c r="AE280" s="308"/>
      <c r="AF280" s="308"/>
      <c r="AG280" s="308"/>
      <c r="AH280" s="305"/>
      <c r="AI280" s="305"/>
      <c r="AJ280" s="305"/>
      <c r="AK280" s="305"/>
      <c r="AL280" s="305"/>
      <c r="AM280" s="305"/>
      <c r="AN280" s="305"/>
      <c r="AO280" s="291"/>
      <c r="AP280" s="307"/>
      <c r="AQ280" s="307"/>
      <c r="AR280" s="307"/>
      <c r="AS280" s="307"/>
      <c r="AT280" s="82"/>
      <c r="AU280" s="82"/>
      <c r="AV280" s="82"/>
      <c r="AW280" s="302"/>
      <c r="AX280" s="302"/>
      <c r="AY280" s="300"/>
      <c r="AZ280" s="300"/>
      <c r="BA280" s="302"/>
      <c r="BB280" s="302"/>
      <c r="BC280" s="300"/>
      <c r="BD280" s="300"/>
      <c r="BE280" s="302"/>
      <c r="BF280" s="300"/>
      <c r="BG280" s="303"/>
      <c r="BH280" s="303"/>
      <c r="BI280" s="303"/>
      <c r="BJ280" s="303"/>
      <c r="BK280" s="303"/>
      <c r="BL280" s="303"/>
      <c r="BM280" s="303"/>
      <c r="BN280" s="82"/>
      <c r="BO280" s="82"/>
      <c r="BP280" s="82"/>
      <c r="BQ280" s="82"/>
      <c r="BR280" s="82"/>
      <c r="BS280" s="82"/>
      <c r="BT280" s="82"/>
      <c r="BU280" s="82"/>
      <c r="BV280" s="82"/>
      <c r="BW280" s="82"/>
      <c r="BX280" s="82"/>
      <c r="BY280" s="82"/>
      <c r="BZ280" s="82"/>
    </row>
    <row r="281" spans="1:78" ht="12" customHeight="1" x14ac:dyDescent="0.25">
      <c r="A281" s="58"/>
      <c r="B281" s="230"/>
      <c r="C281" s="230"/>
      <c r="D281" s="276" t="str">
        <f>IF(IF(ISNUMBER(B281),"",MAX(D$4:D280)+1)&lt;=D$3,IF(ISNUMBER(B281),"",MAX(D$4:D280)+1),"")</f>
        <v/>
      </c>
      <c r="E281" s="230"/>
      <c r="F281" s="230"/>
      <c r="G281" s="233"/>
      <c r="H281" s="276"/>
      <c r="I281" s="276" t="str">
        <f>IF(O281="","",IF(ISNUMBER(MATCH(O281,$G$5:$G$1000,0)),"",IF(D281=1,B$4,0)+MAX(I$4:I280)+1))</f>
        <v/>
      </c>
      <c r="J281" s="233"/>
      <c r="K281" s="233"/>
      <c r="L281" s="58"/>
      <c r="M281" s="282">
        <f t="shared" si="144"/>
        <v>277</v>
      </c>
      <c r="N281" s="317"/>
      <c r="O281" s="317"/>
      <c r="P281" s="300"/>
      <c r="Q281" s="291" t="s">
        <v>821</v>
      </c>
      <c r="R281" s="304"/>
      <c r="S281" s="304"/>
      <c r="T281" s="304"/>
      <c r="U281" s="304"/>
      <c r="V281" s="304"/>
      <c r="W281" s="304"/>
      <c r="X281" s="304"/>
      <c r="Y281" s="304"/>
      <c r="Z281" s="308"/>
      <c r="AA281" s="308"/>
      <c r="AB281" s="308"/>
      <c r="AC281" s="308"/>
      <c r="AD281" s="308"/>
      <c r="AE281" s="308"/>
      <c r="AF281" s="308"/>
      <c r="AG281" s="308"/>
      <c r="AH281" s="305"/>
      <c r="AI281" s="305"/>
      <c r="AJ281" s="305"/>
      <c r="AK281" s="305"/>
      <c r="AL281" s="305"/>
      <c r="AM281" s="305"/>
      <c r="AN281" s="305"/>
      <c r="AO281" s="291"/>
      <c r="AP281" s="307"/>
      <c r="AQ281" s="307"/>
      <c r="AR281" s="307"/>
      <c r="AS281" s="307"/>
      <c r="AT281" s="82"/>
      <c r="AU281" s="82"/>
      <c r="AV281" s="82"/>
      <c r="AW281" s="302"/>
      <c r="AX281" s="302"/>
      <c r="AY281" s="300"/>
      <c r="AZ281" s="300"/>
      <c r="BA281" s="302"/>
      <c r="BB281" s="302"/>
      <c r="BC281" s="300"/>
      <c r="BD281" s="300"/>
      <c r="BE281" s="302"/>
      <c r="BF281" s="300"/>
      <c r="BG281" s="303"/>
      <c r="BH281" s="303"/>
      <c r="BI281" s="303"/>
      <c r="BJ281" s="303"/>
      <c r="BK281" s="303"/>
      <c r="BL281" s="303"/>
      <c r="BM281" s="303"/>
      <c r="BN281" s="82"/>
      <c r="BO281" s="82"/>
      <c r="BP281" s="82"/>
      <c r="BQ281" s="82"/>
      <c r="BR281" s="82"/>
      <c r="BS281" s="82"/>
      <c r="BT281" s="82"/>
      <c r="BU281" s="82"/>
      <c r="BV281" s="82"/>
      <c r="BW281" s="82"/>
      <c r="BX281" s="82"/>
      <c r="BY281" s="82"/>
      <c r="BZ281" s="82"/>
    </row>
    <row r="282" spans="1:78" ht="12" customHeight="1" x14ac:dyDescent="0.25">
      <c r="A282" s="58"/>
      <c r="B282" s="230"/>
      <c r="C282" s="230"/>
      <c r="D282" s="276" t="str">
        <f>IF(IF(ISNUMBER(B282),"",MAX(D$4:D281)+1)&lt;=D$3,IF(ISNUMBER(B282),"",MAX(D$4:D281)+1),"")</f>
        <v/>
      </c>
      <c r="E282" s="230"/>
      <c r="F282" s="230"/>
      <c r="G282" s="233"/>
      <c r="H282" s="276"/>
      <c r="I282" s="276" t="str">
        <f>IF(O282="","",IF(ISNUMBER(MATCH(O282,$G$5:$G$1000,0)),"",IF(D282=1,B$4,0)+MAX(I$4:I281)+1))</f>
        <v/>
      </c>
      <c r="J282" s="233"/>
      <c r="K282" s="233"/>
      <c r="L282" s="58"/>
      <c r="M282" s="282">
        <f t="shared" si="144"/>
        <v>278</v>
      </c>
      <c r="N282" s="317"/>
      <c r="O282" s="317"/>
      <c r="P282" s="300"/>
      <c r="Q282" s="291" t="s">
        <v>821</v>
      </c>
      <c r="R282" s="304"/>
      <c r="S282" s="304"/>
      <c r="T282" s="304"/>
      <c r="U282" s="304"/>
      <c r="V282" s="304"/>
      <c r="W282" s="304"/>
      <c r="X282" s="304"/>
      <c r="Y282" s="304"/>
      <c r="Z282" s="308"/>
      <c r="AA282" s="308"/>
      <c r="AB282" s="308"/>
      <c r="AC282" s="308"/>
      <c r="AD282" s="308"/>
      <c r="AE282" s="308"/>
      <c r="AF282" s="308"/>
      <c r="AG282" s="308"/>
      <c r="AH282" s="305"/>
      <c r="AI282" s="305"/>
      <c r="AJ282" s="305"/>
      <c r="AK282" s="305"/>
      <c r="AL282" s="305"/>
      <c r="AM282" s="305"/>
      <c r="AN282" s="305"/>
      <c r="AO282" s="291"/>
      <c r="AP282" s="307"/>
      <c r="AQ282" s="307"/>
      <c r="AR282" s="307"/>
      <c r="AS282" s="307"/>
      <c r="AT282" s="82"/>
      <c r="AU282" s="82"/>
      <c r="AV282" s="82"/>
      <c r="AW282" s="302"/>
      <c r="AX282" s="302"/>
      <c r="AY282" s="300"/>
      <c r="AZ282" s="300"/>
      <c r="BA282" s="302"/>
      <c r="BB282" s="302"/>
      <c r="BC282" s="300"/>
      <c r="BD282" s="300"/>
      <c r="BE282" s="302"/>
      <c r="BF282" s="300"/>
      <c r="BG282" s="303"/>
      <c r="BH282" s="303"/>
      <c r="BI282" s="303"/>
      <c r="BJ282" s="303"/>
      <c r="BK282" s="303"/>
      <c r="BL282" s="303"/>
      <c r="BM282" s="303"/>
      <c r="BN282" s="82"/>
      <c r="BO282" s="82"/>
      <c r="BP282" s="82"/>
      <c r="BQ282" s="82"/>
      <c r="BR282" s="82"/>
      <c r="BS282" s="82"/>
      <c r="BT282" s="82"/>
      <c r="BU282" s="82"/>
      <c r="BV282" s="82"/>
      <c r="BW282" s="82"/>
      <c r="BX282" s="82"/>
      <c r="BY282" s="82"/>
      <c r="BZ282" s="82"/>
    </row>
    <row r="283" spans="1:78" ht="12" customHeight="1" x14ac:dyDescent="0.25">
      <c r="A283" s="58"/>
      <c r="B283" s="230"/>
      <c r="C283" s="230"/>
      <c r="D283" s="276" t="str">
        <f>IF(IF(ISNUMBER(B283),"",MAX(D$4:D282)+1)&lt;=D$3,IF(ISNUMBER(B283),"",MAX(D$4:D282)+1),"")</f>
        <v/>
      </c>
      <c r="E283" s="230"/>
      <c r="F283" s="230"/>
      <c r="G283" s="233"/>
      <c r="H283" s="276"/>
      <c r="I283" s="276" t="str">
        <f>IF(O283="","",IF(ISNUMBER(MATCH(O283,$G$5:$G$1000,0)),"",IF(D283=1,B$4,0)+MAX(I$4:I282)+1))</f>
        <v/>
      </c>
      <c r="J283" s="233"/>
      <c r="K283" s="233"/>
      <c r="L283" s="58"/>
      <c r="M283" s="282">
        <f t="shared" si="144"/>
        <v>279</v>
      </c>
      <c r="N283" s="317"/>
      <c r="O283" s="317"/>
      <c r="P283" s="300"/>
      <c r="Q283" s="291" t="s">
        <v>821</v>
      </c>
      <c r="R283" s="304"/>
      <c r="S283" s="304"/>
      <c r="T283" s="304"/>
      <c r="U283" s="304"/>
      <c r="V283" s="304"/>
      <c r="W283" s="304"/>
      <c r="X283" s="304"/>
      <c r="Y283" s="304"/>
      <c r="Z283" s="308"/>
      <c r="AA283" s="308"/>
      <c r="AB283" s="308"/>
      <c r="AC283" s="308"/>
      <c r="AD283" s="308"/>
      <c r="AE283" s="308"/>
      <c r="AF283" s="308"/>
      <c r="AG283" s="308"/>
      <c r="AH283" s="305"/>
      <c r="AI283" s="305"/>
      <c r="AJ283" s="305"/>
      <c r="AK283" s="305"/>
      <c r="AL283" s="305"/>
      <c r="AM283" s="305"/>
      <c r="AN283" s="305"/>
      <c r="AO283" s="291"/>
      <c r="AP283" s="307"/>
      <c r="AQ283" s="307"/>
      <c r="AR283" s="307"/>
      <c r="AS283" s="307"/>
      <c r="AT283" s="82"/>
      <c r="AU283" s="82"/>
      <c r="AV283" s="82"/>
      <c r="AW283" s="302"/>
      <c r="AX283" s="302"/>
      <c r="AY283" s="300"/>
      <c r="AZ283" s="300"/>
      <c r="BA283" s="302"/>
      <c r="BB283" s="302"/>
      <c r="BC283" s="300"/>
      <c r="BD283" s="300"/>
      <c r="BE283" s="302"/>
      <c r="BF283" s="300"/>
      <c r="BG283" s="303"/>
      <c r="BH283" s="303"/>
      <c r="BI283" s="303"/>
      <c r="BJ283" s="303"/>
      <c r="BK283" s="303"/>
      <c r="BL283" s="303"/>
      <c r="BM283" s="303"/>
      <c r="BN283" s="82"/>
      <c r="BO283" s="82"/>
      <c r="BP283" s="82"/>
      <c r="BQ283" s="82"/>
      <c r="BR283" s="82"/>
      <c r="BS283" s="82"/>
      <c r="BT283" s="82"/>
      <c r="BU283" s="82"/>
      <c r="BV283" s="82"/>
      <c r="BW283" s="82"/>
      <c r="BX283" s="82"/>
      <c r="BY283" s="82"/>
      <c r="BZ283" s="82"/>
    </row>
    <row r="284" spans="1:78" ht="12" customHeight="1" x14ac:dyDescent="0.25">
      <c r="A284" s="58"/>
      <c r="B284" s="230"/>
      <c r="C284" s="230"/>
      <c r="D284" s="276" t="str">
        <f>IF(IF(ISNUMBER(B284),"",MAX(D$4:D283)+1)&lt;=D$3,IF(ISNUMBER(B284),"",MAX(D$4:D283)+1),"")</f>
        <v/>
      </c>
      <c r="E284" s="230"/>
      <c r="F284" s="230"/>
      <c r="G284" s="233"/>
      <c r="H284" s="276"/>
      <c r="I284" s="276" t="str">
        <f>IF(O284="","",IF(ISNUMBER(MATCH(O284,$G$5:$G$1000,0)),"",IF(D284=1,B$4,0)+MAX(I$4:I283)+1))</f>
        <v/>
      </c>
      <c r="J284" s="233"/>
      <c r="K284" s="233"/>
      <c r="L284" s="58"/>
      <c r="M284" s="282">
        <f t="shared" si="144"/>
        <v>280</v>
      </c>
      <c r="N284" s="317"/>
      <c r="O284" s="317"/>
      <c r="P284" s="300"/>
      <c r="Q284" s="291" t="s">
        <v>821</v>
      </c>
      <c r="R284" s="304"/>
      <c r="S284" s="304"/>
      <c r="T284" s="304"/>
      <c r="U284" s="304"/>
      <c r="V284" s="304"/>
      <c r="W284" s="304"/>
      <c r="X284" s="304"/>
      <c r="Y284" s="304"/>
      <c r="Z284" s="308"/>
      <c r="AA284" s="308"/>
      <c r="AB284" s="308"/>
      <c r="AC284" s="308"/>
      <c r="AD284" s="308"/>
      <c r="AE284" s="308"/>
      <c r="AF284" s="308"/>
      <c r="AG284" s="308"/>
      <c r="AH284" s="305"/>
      <c r="AI284" s="305"/>
      <c r="AJ284" s="305"/>
      <c r="AK284" s="305"/>
      <c r="AL284" s="305"/>
      <c r="AM284" s="305"/>
      <c r="AN284" s="305"/>
      <c r="AO284" s="291"/>
      <c r="AP284" s="307"/>
      <c r="AQ284" s="307"/>
      <c r="AR284" s="307"/>
      <c r="AS284" s="307"/>
      <c r="AT284" s="82"/>
      <c r="AU284" s="82"/>
      <c r="AV284" s="82"/>
      <c r="AW284" s="302"/>
      <c r="AX284" s="302"/>
      <c r="AY284" s="300"/>
      <c r="AZ284" s="300"/>
      <c r="BA284" s="302"/>
      <c r="BB284" s="302"/>
      <c r="BC284" s="300"/>
      <c r="BD284" s="300"/>
      <c r="BE284" s="302"/>
      <c r="BF284" s="300"/>
      <c r="BG284" s="303"/>
      <c r="BH284" s="303"/>
      <c r="BI284" s="303"/>
      <c r="BJ284" s="303"/>
      <c r="BK284" s="303"/>
      <c r="BL284" s="303"/>
      <c r="BM284" s="303"/>
      <c r="BN284" s="82"/>
      <c r="BO284" s="82"/>
      <c r="BP284" s="82"/>
      <c r="BQ284" s="82"/>
      <c r="BR284" s="82"/>
      <c r="BS284" s="82"/>
      <c r="BT284" s="82"/>
      <c r="BU284" s="82"/>
      <c r="BV284" s="82"/>
      <c r="BW284" s="82"/>
      <c r="BX284" s="82"/>
      <c r="BY284" s="82"/>
      <c r="BZ284" s="82"/>
    </row>
    <row r="285" spans="1:78" ht="12" customHeight="1" x14ac:dyDescent="0.25">
      <c r="A285" s="58"/>
      <c r="B285" s="230"/>
      <c r="C285" s="230"/>
      <c r="D285" s="276" t="str">
        <f>IF(IF(ISNUMBER(B285),"",MAX(D$4:D284)+1)&lt;=D$3,IF(ISNUMBER(B285),"",MAX(D$4:D284)+1),"")</f>
        <v/>
      </c>
      <c r="E285" s="230"/>
      <c r="F285" s="230"/>
      <c r="G285" s="233"/>
      <c r="H285" s="276"/>
      <c r="I285" s="276" t="str">
        <f>IF(O285="","",IF(ISNUMBER(MATCH(O285,$G$5:$G$1000,0)),"",IF(D285=1,B$4,0)+MAX(I$4:I284)+1))</f>
        <v/>
      </c>
      <c r="J285" s="233"/>
      <c r="K285" s="233"/>
      <c r="L285" s="58"/>
      <c r="M285" s="282">
        <f t="shared" si="144"/>
        <v>281</v>
      </c>
      <c r="N285" s="317"/>
      <c r="O285" s="317"/>
      <c r="P285" s="300"/>
      <c r="Q285" s="291" t="s">
        <v>821</v>
      </c>
      <c r="R285" s="304"/>
      <c r="S285" s="304"/>
      <c r="T285" s="304"/>
      <c r="U285" s="304"/>
      <c r="V285" s="304"/>
      <c r="W285" s="304"/>
      <c r="X285" s="304"/>
      <c r="Y285" s="304"/>
      <c r="Z285" s="308"/>
      <c r="AA285" s="308"/>
      <c r="AB285" s="308"/>
      <c r="AC285" s="308"/>
      <c r="AD285" s="308"/>
      <c r="AE285" s="308"/>
      <c r="AF285" s="308"/>
      <c r="AG285" s="308"/>
      <c r="AH285" s="305"/>
      <c r="AI285" s="305"/>
      <c r="AJ285" s="305"/>
      <c r="AK285" s="305"/>
      <c r="AL285" s="305"/>
      <c r="AM285" s="305"/>
      <c r="AN285" s="305"/>
      <c r="AO285" s="291"/>
      <c r="AP285" s="307"/>
      <c r="AQ285" s="307"/>
      <c r="AR285" s="307"/>
      <c r="AS285" s="307"/>
      <c r="AT285" s="82"/>
      <c r="AU285" s="82"/>
      <c r="AV285" s="82"/>
      <c r="AW285" s="302"/>
      <c r="AX285" s="302"/>
      <c r="AY285" s="300"/>
      <c r="AZ285" s="300"/>
      <c r="BA285" s="302"/>
      <c r="BB285" s="302"/>
      <c r="BC285" s="300"/>
      <c r="BD285" s="300"/>
      <c r="BE285" s="302"/>
      <c r="BF285" s="300"/>
      <c r="BG285" s="303"/>
      <c r="BH285" s="303"/>
      <c r="BI285" s="303"/>
      <c r="BJ285" s="303"/>
      <c r="BK285" s="303"/>
      <c r="BL285" s="303"/>
      <c r="BM285" s="303"/>
      <c r="BN285" s="82"/>
      <c r="BO285" s="82"/>
      <c r="BP285" s="82"/>
      <c r="BQ285" s="82"/>
      <c r="BR285" s="82"/>
      <c r="BS285" s="82"/>
      <c r="BT285" s="82"/>
      <c r="BU285" s="82"/>
      <c r="BV285" s="82"/>
      <c r="BW285" s="82"/>
      <c r="BX285" s="82"/>
      <c r="BY285" s="82"/>
      <c r="BZ285" s="82"/>
    </row>
    <row r="286" spans="1:78" ht="12" customHeight="1" x14ac:dyDescent="0.25">
      <c r="A286" s="58"/>
      <c r="B286" s="230"/>
      <c r="C286" s="230"/>
      <c r="D286" s="276" t="str">
        <f>IF(IF(ISNUMBER(B286),"",MAX(D$4:D285)+1)&lt;=D$3,IF(ISNUMBER(B286),"",MAX(D$4:D285)+1),"")</f>
        <v/>
      </c>
      <c r="E286" s="230"/>
      <c r="F286" s="230"/>
      <c r="G286" s="233"/>
      <c r="H286" s="276"/>
      <c r="I286" s="276" t="str">
        <f>IF(O286="","",IF(ISNUMBER(MATCH(O286,$G$5:$G$1000,0)),"",IF(D286=1,B$4,0)+MAX(I$4:I285)+1))</f>
        <v/>
      </c>
      <c r="J286" s="233"/>
      <c r="K286" s="233"/>
      <c r="L286" s="58"/>
      <c r="M286" s="282">
        <f t="shared" si="144"/>
        <v>282</v>
      </c>
      <c r="N286" s="317"/>
      <c r="O286" s="317"/>
      <c r="P286" s="300"/>
      <c r="Q286" s="291" t="s">
        <v>821</v>
      </c>
      <c r="R286" s="304"/>
      <c r="S286" s="304"/>
      <c r="T286" s="304"/>
      <c r="U286" s="304"/>
      <c r="V286" s="304"/>
      <c r="W286" s="304"/>
      <c r="X286" s="304"/>
      <c r="Y286" s="304"/>
      <c r="Z286" s="308"/>
      <c r="AA286" s="308"/>
      <c r="AB286" s="308"/>
      <c r="AC286" s="308"/>
      <c r="AD286" s="308"/>
      <c r="AE286" s="308"/>
      <c r="AF286" s="308"/>
      <c r="AG286" s="308"/>
      <c r="AH286" s="305"/>
      <c r="AI286" s="305"/>
      <c r="AJ286" s="305"/>
      <c r="AK286" s="305"/>
      <c r="AL286" s="305"/>
      <c r="AM286" s="305"/>
      <c r="AN286" s="305"/>
      <c r="AO286" s="291"/>
      <c r="AP286" s="307"/>
      <c r="AQ286" s="307"/>
      <c r="AR286" s="307"/>
      <c r="AS286" s="307"/>
      <c r="AT286" s="82"/>
      <c r="AU286" s="82"/>
      <c r="AV286" s="82"/>
      <c r="AW286" s="302"/>
      <c r="AX286" s="302"/>
      <c r="AY286" s="300"/>
      <c r="AZ286" s="300"/>
      <c r="BA286" s="302"/>
      <c r="BB286" s="302"/>
      <c r="BC286" s="300"/>
      <c r="BD286" s="300"/>
      <c r="BE286" s="302"/>
      <c r="BF286" s="300"/>
      <c r="BG286" s="303"/>
      <c r="BH286" s="303"/>
      <c r="BI286" s="303"/>
      <c r="BJ286" s="303"/>
      <c r="BK286" s="303"/>
      <c r="BL286" s="303"/>
      <c r="BM286" s="303"/>
      <c r="BN286" s="82"/>
      <c r="BO286" s="82"/>
      <c r="BP286" s="82"/>
      <c r="BQ286" s="82"/>
      <c r="BR286" s="82"/>
      <c r="BS286" s="82"/>
      <c r="BT286" s="82"/>
      <c r="BU286" s="82"/>
      <c r="BV286" s="82"/>
      <c r="BW286" s="82"/>
      <c r="BX286" s="82"/>
      <c r="BY286" s="82"/>
      <c r="BZ286" s="82"/>
    </row>
    <row r="287" spans="1:78" ht="12" customHeight="1" x14ac:dyDescent="0.25">
      <c r="A287" s="58"/>
      <c r="B287" s="230"/>
      <c r="C287" s="230"/>
      <c r="D287" s="276" t="str">
        <f>IF(IF(ISNUMBER(B287),"",MAX(D$4:D286)+1)&lt;=D$3,IF(ISNUMBER(B287),"",MAX(D$4:D286)+1),"")</f>
        <v/>
      </c>
      <c r="E287" s="230"/>
      <c r="F287" s="230"/>
      <c r="G287" s="233"/>
      <c r="H287" s="276"/>
      <c r="I287" s="276" t="str">
        <f>IF(O287="","",IF(ISNUMBER(MATCH(O287,$G$5:$G$1000,0)),"",IF(D287=1,B$4,0)+MAX(I$4:I286)+1))</f>
        <v/>
      </c>
      <c r="J287" s="233"/>
      <c r="K287" s="233"/>
      <c r="L287" s="58"/>
      <c r="M287" s="282">
        <f t="shared" si="144"/>
        <v>283</v>
      </c>
      <c r="N287" s="317"/>
      <c r="O287" s="317"/>
      <c r="P287" s="300"/>
      <c r="Q287" s="291" t="s">
        <v>821</v>
      </c>
      <c r="R287" s="304"/>
      <c r="S287" s="304"/>
      <c r="T287" s="304"/>
      <c r="U287" s="304"/>
      <c r="V287" s="304"/>
      <c r="W287" s="304"/>
      <c r="X287" s="304"/>
      <c r="Y287" s="304"/>
      <c r="Z287" s="308"/>
      <c r="AA287" s="308"/>
      <c r="AB287" s="308"/>
      <c r="AC287" s="308"/>
      <c r="AD287" s="308"/>
      <c r="AE287" s="308"/>
      <c r="AF287" s="308"/>
      <c r="AG287" s="308"/>
      <c r="AH287" s="305"/>
      <c r="AI287" s="305"/>
      <c r="AJ287" s="305"/>
      <c r="AK287" s="305"/>
      <c r="AL287" s="305"/>
      <c r="AM287" s="305"/>
      <c r="AN287" s="305"/>
      <c r="AO287" s="291"/>
      <c r="AP287" s="307"/>
      <c r="AQ287" s="307"/>
      <c r="AR287" s="307"/>
      <c r="AS287" s="307"/>
      <c r="AT287" s="82"/>
      <c r="AU287" s="82"/>
      <c r="AV287" s="82"/>
      <c r="AW287" s="302"/>
      <c r="AX287" s="302"/>
      <c r="AY287" s="300"/>
      <c r="AZ287" s="300"/>
      <c r="BA287" s="302"/>
      <c r="BB287" s="302"/>
      <c r="BC287" s="300"/>
      <c r="BD287" s="300"/>
      <c r="BE287" s="302"/>
      <c r="BF287" s="300"/>
      <c r="BG287" s="303"/>
      <c r="BH287" s="303"/>
      <c r="BI287" s="303"/>
      <c r="BJ287" s="303"/>
      <c r="BK287" s="303"/>
      <c r="BL287" s="303"/>
      <c r="BM287" s="303"/>
      <c r="BN287" s="82"/>
      <c r="BO287" s="82"/>
      <c r="BP287" s="82"/>
      <c r="BQ287" s="82"/>
      <c r="BR287" s="82"/>
      <c r="BS287" s="82"/>
      <c r="BT287" s="82"/>
      <c r="BU287" s="82"/>
      <c r="BV287" s="82"/>
      <c r="BW287" s="82"/>
      <c r="BX287" s="82"/>
      <c r="BY287" s="82"/>
      <c r="BZ287" s="82"/>
    </row>
    <row r="288" spans="1:78" ht="12" customHeight="1" x14ac:dyDescent="0.25">
      <c r="A288" s="58"/>
      <c r="B288" s="230"/>
      <c r="C288" s="230"/>
      <c r="D288" s="276" t="str">
        <f>IF(IF(ISNUMBER(B288),"",MAX(D$4:D287)+1)&lt;=D$3,IF(ISNUMBER(B288),"",MAX(D$4:D287)+1),"")</f>
        <v/>
      </c>
      <c r="E288" s="230"/>
      <c r="F288" s="230"/>
      <c r="G288" s="233"/>
      <c r="H288" s="276"/>
      <c r="I288" s="276" t="str">
        <f>IF(O288="","",IF(ISNUMBER(MATCH(O288,$G$5:$G$1000,0)),"",IF(D288=1,B$4,0)+MAX(I$4:I287)+1))</f>
        <v/>
      </c>
      <c r="J288" s="233"/>
      <c r="K288" s="233"/>
      <c r="L288" s="58"/>
      <c r="M288" s="282">
        <f t="shared" si="144"/>
        <v>284</v>
      </c>
      <c r="N288" s="317"/>
      <c r="O288" s="317"/>
      <c r="P288" s="300"/>
      <c r="Q288" s="291" t="s">
        <v>821</v>
      </c>
      <c r="R288" s="304"/>
      <c r="S288" s="304"/>
      <c r="T288" s="304"/>
      <c r="U288" s="304"/>
      <c r="V288" s="304"/>
      <c r="W288" s="304"/>
      <c r="X288" s="304"/>
      <c r="Y288" s="304"/>
      <c r="Z288" s="308"/>
      <c r="AA288" s="308"/>
      <c r="AB288" s="308"/>
      <c r="AC288" s="308"/>
      <c r="AD288" s="308"/>
      <c r="AE288" s="308"/>
      <c r="AF288" s="308"/>
      <c r="AG288" s="308"/>
      <c r="AH288" s="305"/>
      <c r="AI288" s="305"/>
      <c r="AJ288" s="305"/>
      <c r="AK288" s="305"/>
      <c r="AL288" s="305"/>
      <c r="AM288" s="305"/>
      <c r="AN288" s="305"/>
      <c r="AO288" s="291"/>
      <c r="AP288" s="307"/>
      <c r="AQ288" s="307"/>
      <c r="AR288" s="307"/>
      <c r="AS288" s="307"/>
      <c r="AT288" s="82"/>
      <c r="AU288" s="82"/>
      <c r="AV288" s="82"/>
      <c r="AW288" s="302"/>
      <c r="AX288" s="302"/>
      <c r="AY288" s="300"/>
      <c r="AZ288" s="300"/>
      <c r="BA288" s="302"/>
      <c r="BB288" s="302"/>
      <c r="BC288" s="300"/>
      <c r="BD288" s="300"/>
      <c r="BE288" s="302"/>
      <c r="BF288" s="300"/>
      <c r="BG288" s="303"/>
      <c r="BH288" s="303"/>
      <c r="BI288" s="303"/>
      <c r="BJ288" s="303"/>
      <c r="BK288" s="303"/>
      <c r="BL288" s="303"/>
      <c r="BM288" s="303"/>
      <c r="BN288" s="82"/>
      <c r="BO288" s="82"/>
      <c r="BP288" s="82"/>
      <c r="BQ288" s="82"/>
      <c r="BR288" s="82"/>
      <c r="BS288" s="82"/>
      <c r="BT288" s="82"/>
      <c r="BU288" s="82"/>
      <c r="BV288" s="82"/>
      <c r="BW288" s="82"/>
      <c r="BX288" s="82"/>
      <c r="BY288" s="82"/>
      <c r="BZ288" s="82"/>
    </row>
    <row r="289" spans="1:78" ht="12" customHeight="1" x14ac:dyDescent="0.25">
      <c r="A289" s="58"/>
      <c r="B289" s="230"/>
      <c r="C289" s="230"/>
      <c r="D289" s="276" t="str">
        <f>IF(IF(ISNUMBER(B289),"",MAX(D$4:D288)+1)&lt;=D$3,IF(ISNUMBER(B289),"",MAX(D$4:D288)+1),"")</f>
        <v/>
      </c>
      <c r="E289" s="230"/>
      <c r="F289" s="230"/>
      <c r="G289" s="233"/>
      <c r="H289" s="276"/>
      <c r="I289" s="276" t="str">
        <f>IF(O289="","",IF(ISNUMBER(MATCH(O289,$G$5:$G$1000,0)),"",IF(D289=1,B$4,0)+MAX(I$4:I288)+1))</f>
        <v/>
      </c>
      <c r="J289" s="233"/>
      <c r="K289" s="233"/>
      <c r="L289" s="58"/>
      <c r="M289" s="282">
        <f t="shared" si="144"/>
        <v>285</v>
      </c>
      <c r="N289" s="317"/>
      <c r="O289" s="317"/>
      <c r="P289" s="300"/>
      <c r="Q289" s="291" t="s">
        <v>821</v>
      </c>
      <c r="R289" s="304"/>
      <c r="S289" s="304"/>
      <c r="T289" s="304"/>
      <c r="U289" s="304"/>
      <c r="V289" s="304"/>
      <c r="W289" s="304"/>
      <c r="X289" s="304"/>
      <c r="Y289" s="304"/>
      <c r="Z289" s="308"/>
      <c r="AA289" s="308"/>
      <c r="AB289" s="308"/>
      <c r="AC289" s="308"/>
      <c r="AD289" s="308"/>
      <c r="AE289" s="308"/>
      <c r="AF289" s="308"/>
      <c r="AG289" s="308"/>
      <c r="AH289" s="305"/>
      <c r="AI289" s="305"/>
      <c r="AJ289" s="305"/>
      <c r="AK289" s="305"/>
      <c r="AL289" s="305"/>
      <c r="AM289" s="305"/>
      <c r="AN289" s="305"/>
      <c r="AO289" s="291"/>
      <c r="AP289" s="307"/>
      <c r="AQ289" s="307"/>
      <c r="AR289" s="307"/>
      <c r="AS289" s="307"/>
      <c r="AT289" s="82"/>
      <c r="AU289" s="82"/>
      <c r="AV289" s="82"/>
      <c r="AW289" s="302"/>
      <c r="AX289" s="302"/>
      <c r="AY289" s="300"/>
      <c r="AZ289" s="300"/>
      <c r="BA289" s="302"/>
      <c r="BB289" s="302"/>
      <c r="BC289" s="300"/>
      <c r="BD289" s="300"/>
      <c r="BE289" s="302"/>
      <c r="BF289" s="300"/>
      <c r="BG289" s="303"/>
      <c r="BH289" s="303"/>
      <c r="BI289" s="303"/>
      <c r="BJ289" s="303"/>
      <c r="BK289" s="303"/>
      <c r="BL289" s="303"/>
      <c r="BM289" s="303"/>
      <c r="BN289" s="82"/>
      <c r="BO289" s="82"/>
      <c r="BP289" s="82"/>
      <c r="BQ289" s="82"/>
      <c r="BR289" s="82"/>
      <c r="BS289" s="82"/>
      <c r="BT289" s="82"/>
      <c r="BU289" s="82"/>
      <c r="BV289" s="82"/>
      <c r="BW289" s="82"/>
      <c r="BX289" s="82"/>
      <c r="BY289" s="82"/>
      <c r="BZ289" s="82"/>
    </row>
    <row r="290" spans="1:78" ht="12" customHeight="1" x14ac:dyDescent="0.25">
      <c r="A290" s="58"/>
      <c r="B290" s="230"/>
      <c r="C290" s="230"/>
      <c r="D290" s="276" t="str">
        <f>IF(IF(ISNUMBER(B290),"",MAX(D$4:D289)+1)&lt;=D$3,IF(ISNUMBER(B290),"",MAX(D$4:D289)+1),"")</f>
        <v/>
      </c>
      <c r="E290" s="230"/>
      <c r="F290" s="230"/>
      <c r="G290" s="233"/>
      <c r="H290" s="276"/>
      <c r="I290" s="276" t="str">
        <f>IF(O290="","",IF(ISNUMBER(MATCH(O290,$G$5:$G$1000,0)),"",IF(D290=1,B$4,0)+MAX(I$4:I289)+1))</f>
        <v/>
      </c>
      <c r="J290" s="233"/>
      <c r="K290" s="233"/>
      <c r="L290" s="58"/>
      <c r="M290" s="282">
        <f t="shared" si="144"/>
        <v>286</v>
      </c>
      <c r="N290" s="317"/>
      <c r="O290" s="317"/>
      <c r="P290" s="300"/>
      <c r="Q290" s="291" t="s">
        <v>821</v>
      </c>
      <c r="R290" s="304"/>
      <c r="S290" s="304"/>
      <c r="T290" s="304"/>
      <c r="U290" s="304"/>
      <c r="V290" s="304"/>
      <c r="W290" s="304"/>
      <c r="X290" s="304"/>
      <c r="Y290" s="304"/>
      <c r="Z290" s="308"/>
      <c r="AA290" s="308"/>
      <c r="AB290" s="308"/>
      <c r="AC290" s="308"/>
      <c r="AD290" s="308"/>
      <c r="AE290" s="308"/>
      <c r="AF290" s="308"/>
      <c r="AG290" s="308"/>
      <c r="AH290" s="305"/>
      <c r="AI290" s="305"/>
      <c r="AJ290" s="305"/>
      <c r="AK290" s="305"/>
      <c r="AL290" s="305"/>
      <c r="AM290" s="305"/>
      <c r="AN290" s="305"/>
      <c r="AO290" s="291"/>
      <c r="AP290" s="307"/>
      <c r="AQ290" s="307"/>
      <c r="AR290" s="307"/>
      <c r="AS290" s="307"/>
      <c r="AT290" s="82"/>
      <c r="AU290" s="82"/>
      <c r="AV290" s="82"/>
      <c r="AW290" s="302"/>
      <c r="AX290" s="302"/>
      <c r="AY290" s="300"/>
      <c r="AZ290" s="300"/>
      <c r="BA290" s="302"/>
      <c r="BB290" s="302"/>
      <c r="BC290" s="300"/>
      <c r="BD290" s="300"/>
      <c r="BE290" s="302"/>
      <c r="BF290" s="300"/>
      <c r="BG290" s="303"/>
      <c r="BH290" s="303"/>
      <c r="BI290" s="303"/>
      <c r="BJ290" s="303"/>
      <c r="BK290" s="303"/>
      <c r="BL290" s="303"/>
      <c r="BM290" s="303"/>
      <c r="BN290" s="82"/>
      <c r="BO290" s="82"/>
      <c r="BP290" s="82"/>
      <c r="BQ290" s="82"/>
      <c r="BR290" s="82"/>
      <c r="BS290" s="82"/>
      <c r="BT290" s="82"/>
      <c r="BU290" s="82"/>
      <c r="BV290" s="82"/>
      <c r="BW290" s="82"/>
      <c r="BX290" s="82"/>
      <c r="BY290" s="82"/>
      <c r="BZ290" s="82"/>
    </row>
    <row r="291" spans="1:78" ht="12" customHeight="1" x14ac:dyDescent="0.25">
      <c r="A291" s="58"/>
      <c r="B291" s="230"/>
      <c r="C291" s="230"/>
      <c r="D291" s="276" t="str">
        <f>IF(IF(ISNUMBER(B291),"",MAX(D$4:D290)+1)&lt;=D$3,IF(ISNUMBER(B291),"",MAX(D$4:D290)+1),"")</f>
        <v/>
      </c>
      <c r="E291" s="230"/>
      <c r="F291" s="230"/>
      <c r="G291" s="233"/>
      <c r="H291" s="276"/>
      <c r="I291" s="276" t="str">
        <f>IF(O291="","",IF(ISNUMBER(MATCH(O291,$G$5:$G$1000,0)),"",IF(D291=1,B$4,0)+MAX(I$4:I290)+1))</f>
        <v/>
      </c>
      <c r="J291" s="233"/>
      <c r="K291" s="233"/>
      <c r="L291" s="58"/>
      <c r="M291" s="282">
        <f t="shared" si="144"/>
        <v>287</v>
      </c>
      <c r="N291" s="317"/>
      <c r="O291" s="317"/>
      <c r="P291" s="300"/>
      <c r="Q291" s="291" t="s">
        <v>821</v>
      </c>
      <c r="R291" s="304"/>
      <c r="S291" s="304"/>
      <c r="T291" s="304"/>
      <c r="U291" s="304"/>
      <c r="V291" s="304"/>
      <c r="W291" s="304"/>
      <c r="X291" s="304"/>
      <c r="Y291" s="304"/>
      <c r="Z291" s="308"/>
      <c r="AA291" s="308"/>
      <c r="AB291" s="308"/>
      <c r="AC291" s="308"/>
      <c r="AD291" s="308"/>
      <c r="AE291" s="308"/>
      <c r="AF291" s="308"/>
      <c r="AG291" s="308"/>
      <c r="AH291" s="305"/>
      <c r="AI291" s="305"/>
      <c r="AJ291" s="305"/>
      <c r="AK291" s="305"/>
      <c r="AL291" s="305"/>
      <c r="AM291" s="305"/>
      <c r="AN291" s="305"/>
      <c r="AO291" s="291"/>
      <c r="AP291" s="307"/>
      <c r="AQ291" s="307"/>
      <c r="AR291" s="307"/>
      <c r="AS291" s="307"/>
      <c r="AT291" s="82"/>
      <c r="AU291" s="82"/>
      <c r="AV291" s="82"/>
      <c r="AW291" s="302"/>
      <c r="AX291" s="302"/>
      <c r="AY291" s="300"/>
      <c r="AZ291" s="300"/>
      <c r="BA291" s="302"/>
      <c r="BB291" s="302"/>
      <c r="BC291" s="300"/>
      <c r="BD291" s="300"/>
      <c r="BE291" s="302"/>
      <c r="BF291" s="300"/>
      <c r="BG291" s="303"/>
      <c r="BH291" s="303"/>
      <c r="BI291" s="303"/>
      <c r="BJ291" s="303"/>
      <c r="BK291" s="303"/>
      <c r="BL291" s="303"/>
      <c r="BM291" s="303"/>
      <c r="BN291" s="82"/>
      <c r="BO291" s="82"/>
      <c r="BP291" s="82"/>
      <c r="BQ291" s="82"/>
      <c r="BR291" s="82"/>
      <c r="BS291" s="82"/>
      <c r="BT291" s="82"/>
      <c r="BU291" s="82"/>
      <c r="BV291" s="82"/>
      <c r="BW291" s="82"/>
      <c r="BX291" s="82"/>
      <c r="BY291" s="82"/>
      <c r="BZ291" s="82"/>
    </row>
    <row r="292" spans="1:78" ht="12" customHeight="1" x14ac:dyDescent="0.25">
      <c r="A292" s="58"/>
      <c r="B292" s="230"/>
      <c r="C292" s="230"/>
      <c r="D292" s="276" t="str">
        <f>IF(IF(ISNUMBER(B292),"",MAX(D$4:D291)+1)&lt;=D$3,IF(ISNUMBER(B292),"",MAX(D$4:D291)+1),"")</f>
        <v/>
      </c>
      <c r="E292" s="230"/>
      <c r="F292" s="230"/>
      <c r="G292" s="233"/>
      <c r="H292" s="276"/>
      <c r="I292" s="276" t="str">
        <f>IF(O292="","",IF(ISNUMBER(MATCH(O292,$G$5:$G$1000,0)),"",IF(D292=1,B$4,0)+MAX(I$4:I291)+1))</f>
        <v/>
      </c>
      <c r="J292" s="233"/>
      <c r="K292" s="233"/>
      <c r="L292" s="58"/>
      <c r="M292" s="282">
        <f t="shared" si="144"/>
        <v>288</v>
      </c>
      <c r="N292" s="317"/>
      <c r="O292" s="317"/>
      <c r="P292" s="300"/>
      <c r="Q292" s="291" t="s">
        <v>821</v>
      </c>
      <c r="R292" s="304"/>
      <c r="S292" s="304"/>
      <c r="T292" s="304"/>
      <c r="U292" s="304"/>
      <c r="V292" s="304"/>
      <c r="W292" s="304"/>
      <c r="X292" s="304"/>
      <c r="Y292" s="304"/>
      <c r="Z292" s="308"/>
      <c r="AA292" s="308"/>
      <c r="AB292" s="308"/>
      <c r="AC292" s="308"/>
      <c r="AD292" s="308"/>
      <c r="AE292" s="308"/>
      <c r="AF292" s="308"/>
      <c r="AG292" s="308"/>
      <c r="AH292" s="305"/>
      <c r="AI292" s="305"/>
      <c r="AJ292" s="305"/>
      <c r="AK292" s="305"/>
      <c r="AL292" s="305"/>
      <c r="AM292" s="305"/>
      <c r="AN292" s="305"/>
      <c r="AO292" s="291"/>
      <c r="AP292" s="307"/>
      <c r="AQ292" s="307"/>
      <c r="AR292" s="307"/>
      <c r="AS292" s="307"/>
      <c r="AT292" s="82"/>
      <c r="AU292" s="82"/>
      <c r="AV292" s="82"/>
      <c r="AW292" s="302"/>
      <c r="AX292" s="302"/>
      <c r="AY292" s="300"/>
      <c r="AZ292" s="300"/>
      <c r="BA292" s="302"/>
      <c r="BB292" s="302"/>
      <c r="BC292" s="300"/>
      <c r="BD292" s="300"/>
      <c r="BE292" s="302"/>
      <c r="BF292" s="300"/>
      <c r="BG292" s="303"/>
      <c r="BH292" s="303"/>
      <c r="BI292" s="303"/>
      <c r="BJ292" s="303"/>
      <c r="BK292" s="303"/>
      <c r="BL292" s="303"/>
      <c r="BM292" s="303"/>
      <c r="BN292" s="82"/>
      <c r="BO292" s="82"/>
      <c r="BP292" s="82"/>
      <c r="BQ292" s="82"/>
      <c r="BR292" s="82"/>
      <c r="BS292" s="82"/>
      <c r="BT292" s="82"/>
      <c r="BU292" s="82"/>
      <c r="BV292" s="82"/>
      <c r="BW292" s="82"/>
      <c r="BX292" s="82"/>
      <c r="BY292" s="82"/>
      <c r="BZ292" s="82"/>
    </row>
    <row r="293" spans="1:78" ht="12" customHeight="1" x14ac:dyDescent="0.25">
      <c r="A293" s="58"/>
      <c r="B293" s="230"/>
      <c r="C293" s="230"/>
      <c r="D293" s="276" t="str">
        <f>IF(IF(ISNUMBER(B293),"",MAX(D$4:D292)+1)&lt;=D$3,IF(ISNUMBER(B293),"",MAX(D$4:D292)+1),"")</f>
        <v/>
      </c>
      <c r="E293" s="230"/>
      <c r="F293" s="230"/>
      <c r="G293" s="233"/>
      <c r="H293" s="276"/>
      <c r="I293" s="276" t="str">
        <f>IF(O293="","",IF(ISNUMBER(MATCH(O293,$G$5:$G$1000,0)),"",IF(D293=1,B$4,0)+MAX(I$4:I292)+1))</f>
        <v/>
      </c>
      <c r="J293" s="233"/>
      <c r="K293" s="233"/>
      <c r="L293" s="58"/>
      <c r="M293" s="282">
        <f t="shared" si="144"/>
        <v>289</v>
      </c>
      <c r="N293" s="317"/>
      <c r="O293" s="317"/>
      <c r="P293" s="300"/>
      <c r="Q293" s="291" t="s">
        <v>821</v>
      </c>
      <c r="R293" s="304"/>
      <c r="S293" s="304"/>
      <c r="T293" s="304"/>
      <c r="U293" s="304"/>
      <c r="V293" s="304"/>
      <c r="W293" s="304"/>
      <c r="X293" s="304"/>
      <c r="Y293" s="304"/>
      <c r="Z293" s="308"/>
      <c r="AA293" s="308"/>
      <c r="AB293" s="308"/>
      <c r="AC293" s="308"/>
      <c r="AD293" s="308"/>
      <c r="AE293" s="308"/>
      <c r="AF293" s="308"/>
      <c r="AG293" s="308"/>
      <c r="AH293" s="305"/>
      <c r="AI293" s="305"/>
      <c r="AJ293" s="305"/>
      <c r="AK293" s="305"/>
      <c r="AL293" s="305"/>
      <c r="AM293" s="305"/>
      <c r="AN293" s="305"/>
      <c r="AO293" s="291"/>
      <c r="AP293" s="307"/>
      <c r="AQ293" s="307"/>
      <c r="AR293" s="307"/>
      <c r="AS293" s="307"/>
      <c r="AT293" s="82"/>
      <c r="AU293" s="82"/>
      <c r="AV293" s="82"/>
      <c r="AW293" s="302"/>
      <c r="AX293" s="302"/>
      <c r="AY293" s="300"/>
      <c r="AZ293" s="300"/>
      <c r="BA293" s="302"/>
      <c r="BB293" s="302"/>
      <c r="BC293" s="300"/>
      <c r="BD293" s="300"/>
      <c r="BE293" s="302"/>
      <c r="BF293" s="300"/>
      <c r="BG293" s="303"/>
      <c r="BH293" s="303"/>
      <c r="BI293" s="303"/>
      <c r="BJ293" s="303"/>
      <c r="BK293" s="303"/>
      <c r="BL293" s="303"/>
      <c r="BM293" s="303"/>
      <c r="BN293" s="82"/>
      <c r="BO293" s="82"/>
      <c r="BP293" s="82"/>
      <c r="BQ293" s="82"/>
      <c r="BR293" s="82"/>
      <c r="BS293" s="82"/>
      <c r="BT293" s="82"/>
      <c r="BU293" s="82"/>
      <c r="BV293" s="82"/>
      <c r="BW293" s="82"/>
      <c r="BX293" s="82"/>
      <c r="BY293" s="82"/>
      <c r="BZ293" s="82"/>
    </row>
    <row r="294" spans="1:78" ht="12" customHeight="1" x14ac:dyDescent="0.25">
      <c r="A294" s="58"/>
      <c r="B294" s="230"/>
      <c r="C294" s="230"/>
      <c r="D294" s="276" t="str">
        <f>IF(IF(ISNUMBER(B294),"",MAX(D$4:D293)+1)&lt;=D$3,IF(ISNUMBER(B294),"",MAX(D$4:D293)+1),"")</f>
        <v/>
      </c>
      <c r="E294" s="230"/>
      <c r="F294" s="230"/>
      <c r="G294" s="233"/>
      <c r="H294" s="276"/>
      <c r="I294" s="276" t="str">
        <f>IF(O294="","",IF(ISNUMBER(MATCH(O294,$G$5:$G$1000,0)),"",IF(D294=1,B$4,0)+MAX(I$4:I293)+1))</f>
        <v/>
      </c>
      <c r="J294" s="233"/>
      <c r="K294" s="233"/>
      <c r="L294" s="58"/>
      <c r="M294" s="282">
        <f t="shared" si="144"/>
        <v>290</v>
      </c>
      <c r="N294" s="317"/>
      <c r="O294" s="317"/>
      <c r="P294" s="300"/>
      <c r="Q294" s="291" t="s">
        <v>821</v>
      </c>
      <c r="R294" s="304"/>
      <c r="S294" s="304"/>
      <c r="T294" s="304"/>
      <c r="U294" s="304"/>
      <c r="V294" s="304"/>
      <c r="W294" s="304"/>
      <c r="X294" s="304"/>
      <c r="Y294" s="304"/>
      <c r="Z294" s="308"/>
      <c r="AA294" s="308"/>
      <c r="AB294" s="308"/>
      <c r="AC294" s="308"/>
      <c r="AD294" s="308"/>
      <c r="AE294" s="308"/>
      <c r="AF294" s="308"/>
      <c r="AG294" s="308"/>
      <c r="AH294" s="305"/>
      <c r="AI294" s="305"/>
      <c r="AJ294" s="305"/>
      <c r="AK294" s="305"/>
      <c r="AL294" s="305"/>
      <c r="AM294" s="305"/>
      <c r="AN294" s="305"/>
      <c r="AO294" s="291"/>
      <c r="AP294" s="307"/>
      <c r="AQ294" s="307"/>
      <c r="AR294" s="307"/>
      <c r="AS294" s="307"/>
      <c r="AT294" s="82"/>
      <c r="AU294" s="82"/>
      <c r="AV294" s="82"/>
      <c r="AW294" s="302"/>
      <c r="AX294" s="302"/>
      <c r="AY294" s="300"/>
      <c r="AZ294" s="300"/>
      <c r="BA294" s="302"/>
      <c r="BB294" s="302"/>
      <c r="BC294" s="300"/>
      <c r="BD294" s="300"/>
      <c r="BE294" s="302"/>
      <c r="BF294" s="300"/>
      <c r="BG294" s="303"/>
      <c r="BH294" s="303"/>
      <c r="BI294" s="303"/>
      <c r="BJ294" s="303"/>
      <c r="BK294" s="303"/>
      <c r="BL294" s="303"/>
      <c r="BM294" s="303"/>
      <c r="BN294" s="82"/>
      <c r="BO294" s="82"/>
      <c r="BP294" s="82"/>
      <c r="BQ294" s="82"/>
      <c r="BR294" s="82"/>
      <c r="BS294" s="82"/>
      <c r="BT294" s="82"/>
      <c r="BU294" s="82"/>
      <c r="BV294" s="82"/>
      <c r="BW294" s="82"/>
      <c r="BX294" s="82"/>
      <c r="BY294" s="82"/>
      <c r="BZ294" s="82"/>
    </row>
    <row r="295" spans="1:78" ht="12" customHeight="1" x14ac:dyDescent="0.25">
      <c r="A295" s="58"/>
      <c r="B295" s="230"/>
      <c r="C295" s="230"/>
      <c r="D295" s="276" t="str">
        <f>IF(IF(ISNUMBER(B295),"",MAX(D$4:D294)+1)&lt;=D$3,IF(ISNUMBER(B295),"",MAX(D$4:D294)+1),"")</f>
        <v/>
      </c>
      <c r="E295" s="230"/>
      <c r="F295" s="230"/>
      <c r="G295" s="233"/>
      <c r="H295" s="276"/>
      <c r="I295" s="276" t="str">
        <f>IF(O295="","",IF(ISNUMBER(MATCH(O295,$G$5:$G$1000,0)),"",IF(D295=1,B$4,0)+MAX(I$4:I294)+1))</f>
        <v/>
      </c>
      <c r="J295" s="233"/>
      <c r="K295" s="233"/>
      <c r="L295" s="58"/>
      <c r="M295" s="282">
        <f t="shared" si="144"/>
        <v>291</v>
      </c>
      <c r="N295" s="317"/>
      <c r="O295" s="317"/>
      <c r="P295" s="300"/>
      <c r="Q295" s="291" t="s">
        <v>821</v>
      </c>
      <c r="R295" s="304"/>
      <c r="S295" s="304"/>
      <c r="T295" s="304"/>
      <c r="U295" s="304"/>
      <c r="V295" s="304"/>
      <c r="W295" s="304"/>
      <c r="X295" s="304"/>
      <c r="Y295" s="304"/>
      <c r="Z295" s="308"/>
      <c r="AA295" s="308"/>
      <c r="AB295" s="308"/>
      <c r="AC295" s="308"/>
      <c r="AD295" s="308"/>
      <c r="AE295" s="308"/>
      <c r="AF295" s="308"/>
      <c r="AG295" s="308"/>
      <c r="AH295" s="305"/>
      <c r="AI295" s="305"/>
      <c r="AJ295" s="305"/>
      <c r="AK295" s="305"/>
      <c r="AL295" s="305"/>
      <c r="AM295" s="305"/>
      <c r="AN295" s="305"/>
      <c r="AO295" s="291"/>
      <c r="AP295" s="307"/>
      <c r="AQ295" s="307"/>
      <c r="AR295" s="307"/>
      <c r="AS295" s="307"/>
      <c r="AT295" s="82"/>
      <c r="AU295" s="82"/>
      <c r="AV295" s="82"/>
      <c r="AW295" s="302"/>
      <c r="AX295" s="302"/>
      <c r="AY295" s="300"/>
      <c r="AZ295" s="300"/>
      <c r="BA295" s="302"/>
      <c r="BB295" s="302"/>
      <c r="BC295" s="300"/>
      <c r="BD295" s="300"/>
      <c r="BE295" s="302"/>
      <c r="BF295" s="300"/>
      <c r="BG295" s="303"/>
      <c r="BH295" s="303"/>
      <c r="BI295" s="303"/>
      <c r="BJ295" s="303"/>
      <c r="BK295" s="303"/>
      <c r="BL295" s="303"/>
      <c r="BM295" s="303"/>
      <c r="BN295" s="82"/>
      <c r="BO295" s="82"/>
      <c r="BP295" s="82"/>
      <c r="BQ295" s="82"/>
      <c r="BR295" s="82"/>
      <c r="BS295" s="82"/>
      <c r="BT295" s="82"/>
      <c r="BU295" s="82"/>
      <c r="BV295" s="82"/>
      <c r="BW295" s="82"/>
      <c r="BX295" s="82"/>
      <c r="BY295" s="82"/>
      <c r="BZ295" s="82"/>
    </row>
    <row r="296" spans="1:78" ht="12" customHeight="1" x14ac:dyDescent="0.25">
      <c r="A296" s="58"/>
      <c r="B296" s="230"/>
      <c r="C296" s="230"/>
      <c r="D296" s="276" t="str">
        <f>IF(IF(ISNUMBER(B296),"",MAX(D$4:D295)+1)&lt;=D$3,IF(ISNUMBER(B296),"",MAX(D$4:D295)+1),"")</f>
        <v/>
      </c>
      <c r="E296" s="230"/>
      <c r="F296" s="230"/>
      <c r="G296" s="233"/>
      <c r="H296" s="276"/>
      <c r="I296" s="276" t="str">
        <f>IF(O296="","",IF(ISNUMBER(MATCH(O296,$G$5:$G$1000,0)),"",IF(D296=1,B$4,0)+MAX(I$4:I295)+1))</f>
        <v/>
      </c>
      <c r="J296" s="233"/>
      <c r="K296" s="233"/>
      <c r="L296" s="58"/>
      <c r="M296" s="282">
        <f t="shared" si="144"/>
        <v>292</v>
      </c>
      <c r="N296" s="295"/>
      <c r="O296" s="295"/>
      <c r="P296" s="300"/>
      <c r="Q296" s="291" t="s">
        <v>821</v>
      </c>
      <c r="R296" s="304"/>
      <c r="S296" s="304"/>
      <c r="T296" s="304"/>
      <c r="U296" s="304"/>
      <c r="V296" s="304"/>
      <c r="W296" s="304"/>
      <c r="X296" s="304"/>
      <c r="Y296" s="304"/>
      <c r="Z296" s="308"/>
      <c r="AA296" s="308"/>
      <c r="AB296" s="308"/>
      <c r="AC296" s="308"/>
      <c r="AD296" s="308"/>
      <c r="AE296" s="308"/>
      <c r="AF296" s="308"/>
      <c r="AG296" s="308"/>
      <c r="AH296" s="305"/>
      <c r="AI296" s="305"/>
      <c r="AJ296" s="305"/>
      <c r="AK296" s="305"/>
      <c r="AL296" s="305"/>
      <c r="AM296" s="305"/>
      <c r="AN296" s="305"/>
      <c r="AO296" s="291"/>
      <c r="AP296" s="307"/>
      <c r="AQ296" s="307"/>
      <c r="AR296" s="307"/>
      <c r="AS296" s="307"/>
      <c r="AT296" s="82"/>
      <c r="AU296" s="82"/>
      <c r="AV296" s="82"/>
      <c r="AW296" s="302"/>
      <c r="AX296" s="302"/>
      <c r="AY296" s="300"/>
      <c r="AZ296" s="300"/>
      <c r="BA296" s="302"/>
      <c r="BB296" s="302"/>
      <c r="BC296" s="300"/>
      <c r="BD296" s="300"/>
      <c r="BE296" s="302"/>
      <c r="BF296" s="300"/>
      <c r="BG296" s="303"/>
      <c r="BH296" s="303"/>
      <c r="BI296" s="303"/>
      <c r="BJ296" s="303"/>
      <c r="BK296" s="303"/>
      <c r="BL296" s="303"/>
      <c r="BM296" s="303"/>
      <c r="BN296" s="82"/>
      <c r="BO296" s="82"/>
      <c r="BP296" s="82"/>
      <c r="BQ296" s="82"/>
      <c r="BR296" s="82"/>
      <c r="BS296" s="82"/>
      <c r="BT296" s="82"/>
      <c r="BU296" s="82"/>
      <c r="BV296" s="82"/>
      <c r="BW296" s="82"/>
      <c r="BX296" s="82"/>
      <c r="BY296" s="82"/>
      <c r="BZ296" s="82"/>
    </row>
    <row r="297" spans="1:78" ht="12" customHeight="1" x14ac:dyDescent="0.25">
      <c r="A297" s="58"/>
      <c r="B297" s="230"/>
      <c r="C297" s="230"/>
      <c r="D297" s="276" t="str">
        <f>IF(IF(ISNUMBER(B297),"",MAX(D$4:D296)+1)&lt;=D$3,IF(ISNUMBER(B297),"",MAX(D$4:D296)+1),"")</f>
        <v/>
      </c>
      <c r="E297" s="230"/>
      <c r="F297" s="230"/>
      <c r="G297" s="233"/>
      <c r="H297" s="276"/>
      <c r="I297" s="276" t="str">
        <f>IF(O297="","",IF(ISNUMBER(MATCH(O297,$G$5:$G$1000,0)),"",IF(D297=1,B$4,0)+MAX(I$4:I296)+1))</f>
        <v/>
      </c>
      <c r="J297" s="233"/>
      <c r="K297" s="233"/>
      <c r="L297" s="58"/>
      <c r="M297" s="282">
        <f t="shared" si="144"/>
        <v>293</v>
      </c>
      <c r="N297" s="295"/>
      <c r="O297" s="295"/>
      <c r="P297" s="300"/>
      <c r="Q297" s="291" t="s">
        <v>821</v>
      </c>
      <c r="R297" s="304"/>
      <c r="S297" s="304"/>
      <c r="T297" s="304"/>
      <c r="U297" s="304"/>
      <c r="V297" s="304"/>
      <c r="W297" s="304"/>
      <c r="X297" s="304"/>
      <c r="Y297" s="304"/>
      <c r="Z297" s="308"/>
      <c r="AA297" s="308"/>
      <c r="AB297" s="308"/>
      <c r="AC297" s="308"/>
      <c r="AD297" s="308"/>
      <c r="AE297" s="308"/>
      <c r="AF297" s="308"/>
      <c r="AG297" s="308"/>
      <c r="AH297" s="305"/>
      <c r="AI297" s="305"/>
      <c r="AJ297" s="305"/>
      <c r="AK297" s="305"/>
      <c r="AL297" s="305"/>
      <c r="AM297" s="305"/>
      <c r="AN297" s="305"/>
      <c r="AO297" s="291"/>
      <c r="AP297" s="307"/>
      <c r="AQ297" s="307"/>
      <c r="AR297" s="307"/>
      <c r="AS297" s="307"/>
      <c r="AT297" s="82"/>
      <c r="AU297" s="82"/>
      <c r="AV297" s="82"/>
      <c r="AW297" s="302"/>
      <c r="AX297" s="302"/>
      <c r="AY297" s="300"/>
      <c r="AZ297" s="300"/>
      <c r="BA297" s="302"/>
      <c r="BB297" s="302"/>
      <c r="BC297" s="300"/>
      <c r="BD297" s="300"/>
      <c r="BE297" s="302"/>
      <c r="BF297" s="300"/>
      <c r="BG297" s="303"/>
      <c r="BH297" s="303"/>
      <c r="BI297" s="303"/>
      <c r="BJ297" s="303"/>
      <c r="BK297" s="303"/>
      <c r="BL297" s="303"/>
      <c r="BM297" s="303"/>
      <c r="BN297" s="82"/>
      <c r="BO297" s="82"/>
      <c r="BP297" s="82"/>
      <c r="BQ297" s="82"/>
      <c r="BR297" s="82"/>
      <c r="BS297" s="82"/>
      <c r="BT297" s="82"/>
      <c r="BU297" s="82"/>
      <c r="BV297" s="82"/>
      <c r="BW297" s="82"/>
      <c r="BX297" s="82"/>
      <c r="BY297" s="82"/>
      <c r="BZ297" s="82"/>
    </row>
    <row r="298" spans="1:78" ht="12" customHeight="1" x14ac:dyDescent="0.25">
      <c r="A298" s="58"/>
      <c r="B298" s="230"/>
      <c r="C298" s="230"/>
      <c r="D298" s="276" t="str">
        <f>IF(IF(ISNUMBER(B298),"",MAX(D$4:D297)+1)&lt;=D$3,IF(ISNUMBER(B298),"",MAX(D$4:D297)+1),"")</f>
        <v/>
      </c>
      <c r="E298" s="230"/>
      <c r="F298" s="230"/>
      <c r="G298" s="233"/>
      <c r="H298" s="276"/>
      <c r="I298" s="276" t="str">
        <f>IF(O298="","",IF(ISNUMBER(MATCH(O298,$G$5:$G$1000,0)),"",IF(D298=1,B$4,0)+MAX(I$4:I297)+1))</f>
        <v/>
      </c>
      <c r="J298" s="233"/>
      <c r="K298" s="233"/>
      <c r="L298" s="58"/>
      <c r="M298" s="282">
        <f t="shared" si="144"/>
        <v>294</v>
      </c>
      <c r="N298" s="295"/>
      <c r="O298" s="295"/>
      <c r="P298" s="300"/>
      <c r="Q298" s="291" t="s">
        <v>821</v>
      </c>
      <c r="R298" s="304"/>
      <c r="S298" s="304"/>
      <c r="T298" s="304"/>
      <c r="U298" s="304"/>
      <c r="V298" s="304"/>
      <c r="W298" s="304"/>
      <c r="X298" s="304"/>
      <c r="Y298" s="304"/>
      <c r="Z298" s="308"/>
      <c r="AA298" s="308"/>
      <c r="AB298" s="308"/>
      <c r="AC298" s="308"/>
      <c r="AD298" s="308"/>
      <c r="AE298" s="308"/>
      <c r="AF298" s="308"/>
      <c r="AG298" s="308"/>
      <c r="AH298" s="305"/>
      <c r="AI298" s="305"/>
      <c r="AJ298" s="305"/>
      <c r="AK298" s="305"/>
      <c r="AL298" s="305"/>
      <c r="AM298" s="305"/>
      <c r="AN298" s="305"/>
      <c r="AO298" s="291"/>
      <c r="AP298" s="307"/>
      <c r="AQ298" s="307"/>
      <c r="AR298" s="307"/>
      <c r="AS298" s="307"/>
      <c r="AT298" s="82"/>
      <c r="AU298" s="82"/>
      <c r="AV298" s="82"/>
      <c r="AW298" s="302"/>
      <c r="AX298" s="302"/>
      <c r="AY298" s="300"/>
      <c r="AZ298" s="300"/>
      <c r="BA298" s="302"/>
      <c r="BB298" s="302"/>
      <c r="BC298" s="300"/>
      <c r="BD298" s="300"/>
      <c r="BE298" s="302"/>
      <c r="BF298" s="300"/>
      <c r="BG298" s="303"/>
      <c r="BH298" s="303"/>
      <c r="BI298" s="303"/>
      <c r="BJ298" s="303"/>
      <c r="BK298" s="303"/>
      <c r="BL298" s="303"/>
      <c r="BM298" s="303"/>
      <c r="BN298" s="82"/>
      <c r="BO298" s="82"/>
      <c r="BP298" s="82"/>
      <c r="BQ298" s="82"/>
      <c r="BR298" s="82"/>
      <c r="BS298" s="82"/>
      <c r="BT298" s="82"/>
      <c r="BU298" s="82"/>
      <c r="BV298" s="82"/>
      <c r="BW298" s="82"/>
      <c r="BX298" s="82"/>
      <c r="BY298" s="82"/>
      <c r="BZ298" s="82"/>
    </row>
    <row r="299" spans="1:78" ht="12" customHeight="1" x14ac:dyDescent="0.25">
      <c r="A299" s="58"/>
      <c r="B299" s="230"/>
      <c r="C299" s="230"/>
      <c r="D299" s="276" t="str">
        <f>IF(IF(ISNUMBER(B299),"",MAX(D$4:D298)+1)&lt;=D$3,IF(ISNUMBER(B299),"",MAX(D$4:D298)+1),"")</f>
        <v/>
      </c>
      <c r="E299" s="230"/>
      <c r="F299" s="230"/>
      <c r="G299" s="233"/>
      <c r="H299" s="276"/>
      <c r="I299" s="276" t="str">
        <f>IF(O299="","",IF(ISNUMBER(MATCH(O299,$G$5:$G$1000,0)),"",IF(D299=1,B$4,0)+MAX(I$4:I298)+1))</f>
        <v/>
      </c>
      <c r="J299" s="233"/>
      <c r="K299" s="233"/>
      <c r="L299" s="58"/>
      <c r="M299" s="282">
        <f t="shared" si="144"/>
        <v>295</v>
      </c>
      <c r="N299" s="295"/>
      <c r="O299" s="295"/>
      <c r="P299" s="300"/>
      <c r="Q299" s="291" t="s">
        <v>821</v>
      </c>
      <c r="R299" s="304"/>
      <c r="S299" s="304"/>
      <c r="T299" s="304"/>
      <c r="U299" s="304"/>
      <c r="V299" s="304"/>
      <c r="W299" s="304"/>
      <c r="X299" s="304"/>
      <c r="Y299" s="304"/>
      <c r="Z299" s="308"/>
      <c r="AA299" s="308"/>
      <c r="AB299" s="308"/>
      <c r="AC299" s="308"/>
      <c r="AD299" s="308"/>
      <c r="AE299" s="308"/>
      <c r="AF299" s="308"/>
      <c r="AG299" s="308"/>
      <c r="AH299" s="305"/>
      <c r="AI299" s="305"/>
      <c r="AJ299" s="305"/>
      <c r="AK299" s="305"/>
      <c r="AL299" s="305"/>
      <c r="AM299" s="305"/>
      <c r="AN299" s="305"/>
      <c r="AO299" s="291"/>
      <c r="AP299" s="307"/>
      <c r="AQ299" s="307"/>
      <c r="AR299" s="307"/>
      <c r="AS299" s="307"/>
      <c r="AT299" s="82"/>
      <c r="AU299" s="82"/>
      <c r="AV299" s="82"/>
      <c r="AW299" s="302"/>
      <c r="AX299" s="302"/>
      <c r="AY299" s="300"/>
      <c r="AZ299" s="300"/>
      <c r="BA299" s="302"/>
      <c r="BB299" s="302"/>
      <c r="BC299" s="300"/>
      <c r="BD299" s="300"/>
      <c r="BE299" s="302"/>
      <c r="BF299" s="300"/>
      <c r="BG299" s="303"/>
      <c r="BH299" s="303"/>
      <c r="BI299" s="303"/>
      <c r="BJ299" s="303"/>
      <c r="BK299" s="303"/>
      <c r="BL299" s="303"/>
      <c r="BM299" s="303"/>
      <c r="BN299" s="82"/>
      <c r="BO299" s="82"/>
      <c r="BP299" s="82"/>
      <c r="BQ299" s="82"/>
      <c r="BR299" s="82"/>
      <c r="BS299" s="82"/>
      <c r="BT299" s="82"/>
      <c r="BU299" s="82"/>
      <c r="BV299" s="82"/>
      <c r="BW299" s="82"/>
      <c r="BX299" s="82"/>
      <c r="BY299" s="82"/>
      <c r="BZ299" s="82"/>
    </row>
    <row r="300" spans="1:78" ht="12" customHeight="1" x14ac:dyDescent="0.25">
      <c r="A300" s="58"/>
      <c r="B300" s="230"/>
      <c r="C300" s="230"/>
      <c r="D300" s="276" t="str">
        <f>IF(IF(ISNUMBER(B300),"",MAX(D$4:D299)+1)&lt;=D$3,IF(ISNUMBER(B300),"",MAX(D$4:D299)+1),"")</f>
        <v/>
      </c>
      <c r="E300" s="230"/>
      <c r="F300" s="230"/>
      <c r="G300" s="233"/>
      <c r="H300" s="276"/>
      <c r="I300" s="276" t="str">
        <f>IF(O300="","",IF(ISNUMBER(MATCH(O300,$G$5:$G$1000,0)),"",IF(D300=1,B$4,0)+MAX(I$4:I299)+1))</f>
        <v/>
      </c>
      <c r="J300" s="233"/>
      <c r="K300" s="233"/>
      <c r="L300" s="58"/>
      <c r="M300" s="282">
        <f t="shared" si="144"/>
        <v>296</v>
      </c>
      <c r="N300" s="295"/>
      <c r="O300" s="295"/>
      <c r="P300" s="300"/>
      <c r="Q300" s="291" t="s">
        <v>821</v>
      </c>
      <c r="R300" s="304"/>
      <c r="S300" s="304"/>
      <c r="T300" s="304"/>
      <c r="U300" s="304"/>
      <c r="V300" s="304"/>
      <c r="W300" s="304"/>
      <c r="X300" s="304"/>
      <c r="Y300" s="304"/>
      <c r="Z300" s="308"/>
      <c r="AA300" s="308"/>
      <c r="AB300" s="308"/>
      <c r="AC300" s="308"/>
      <c r="AD300" s="308"/>
      <c r="AE300" s="308"/>
      <c r="AF300" s="308"/>
      <c r="AG300" s="308"/>
      <c r="AH300" s="305"/>
      <c r="AI300" s="305"/>
      <c r="AJ300" s="305"/>
      <c r="AK300" s="305"/>
      <c r="AL300" s="305"/>
      <c r="AM300" s="305"/>
      <c r="AN300" s="305"/>
      <c r="AO300" s="291"/>
      <c r="AP300" s="307"/>
      <c r="AQ300" s="307"/>
      <c r="AR300" s="307"/>
      <c r="AS300" s="307"/>
      <c r="AT300" s="82"/>
      <c r="AU300" s="82"/>
      <c r="AV300" s="82"/>
      <c r="AW300" s="302"/>
      <c r="AX300" s="302"/>
      <c r="AY300" s="300"/>
      <c r="AZ300" s="300"/>
      <c r="BA300" s="302"/>
      <c r="BB300" s="302"/>
      <c r="BC300" s="300"/>
      <c r="BD300" s="300"/>
      <c r="BE300" s="302"/>
      <c r="BF300" s="300"/>
      <c r="BG300" s="303"/>
      <c r="BH300" s="303"/>
      <c r="BI300" s="303"/>
      <c r="BJ300" s="303"/>
      <c r="BK300" s="303"/>
      <c r="BL300" s="303"/>
      <c r="BM300" s="303"/>
      <c r="BN300" s="82"/>
      <c r="BO300" s="82"/>
      <c r="BP300" s="82"/>
      <c r="BQ300" s="82"/>
      <c r="BR300" s="82"/>
      <c r="BS300" s="82"/>
      <c r="BT300" s="82"/>
      <c r="BU300" s="82"/>
      <c r="BV300" s="82"/>
      <c r="BW300" s="82"/>
      <c r="BX300" s="82"/>
      <c r="BY300" s="82"/>
      <c r="BZ300" s="82"/>
    </row>
    <row r="301" spans="1:78" ht="12" customHeight="1" x14ac:dyDescent="0.25">
      <c r="A301" s="58"/>
      <c r="B301" s="230"/>
      <c r="C301" s="230"/>
      <c r="D301" s="276" t="str">
        <f>IF(IF(ISNUMBER(B301),"",MAX(D$4:D300)+1)&lt;=D$3,IF(ISNUMBER(B301),"",MAX(D$4:D300)+1),"")</f>
        <v/>
      </c>
      <c r="E301" s="230"/>
      <c r="F301" s="230"/>
      <c r="G301" s="233"/>
      <c r="H301" s="276"/>
      <c r="I301" s="276" t="str">
        <f>IF(O301="","",IF(ISNUMBER(MATCH(O301,$G$5:$G$1000,0)),"",IF(D301=1,B$4,0)+MAX(I$4:I300)+1))</f>
        <v/>
      </c>
      <c r="J301" s="233"/>
      <c r="K301" s="233"/>
      <c r="L301" s="58"/>
      <c r="M301" s="282">
        <f t="shared" si="144"/>
        <v>297</v>
      </c>
      <c r="N301" s="295"/>
      <c r="O301" s="295"/>
      <c r="P301" s="300"/>
      <c r="Q301" s="291" t="s">
        <v>821</v>
      </c>
      <c r="R301" s="304"/>
      <c r="S301" s="304"/>
      <c r="T301" s="304"/>
      <c r="U301" s="304"/>
      <c r="V301" s="304"/>
      <c r="W301" s="304"/>
      <c r="X301" s="304"/>
      <c r="Y301" s="304"/>
      <c r="Z301" s="308"/>
      <c r="AA301" s="308"/>
      <c r="AB301" s="308"/>
      <c r="AC301" s="308"/>
      <c r="AD301" s="308"/>
      <c r="AE301" s="308"/>
      <c r="AF301" s="308"/>
      <c r="AG301" s="308"/>
      <c r="AH301" s="305"/>
      <c r="AI301" s="305"/>
      <c r="AJ301" s="305"/>
      <c r="AK301" s="305"/>
      <c r="AL301" s="305"/>
      <c r="AM301" s="305"/>
      <c r="AN301" s="305"/>
      <c r="AO301" s="291"/>
      <c r="AP301" s="307"/>
      <c r="AQ301" s="307"/>
      <c r="AR301" s="307"/>
      <c r="AS301" s="307"/>
      <c r="AT301" s="82"/>
      <c r="AU301" s="82"/>
      <c r="AV301" s="82"/>
      <c r="AW301" s="302"/>
      <c r="AX301" s="302"/>
      <c r="AY301" s="300"/>
      <c r="AZ301" s="300"/>
      <c r="BA301" s="302"/>
      <c r="BB301" s="302"/>
      <c r="BC301" s="300"/>
      <c r="BD301" s="300"/>
      <c r="BE301" s="302"/>
      <c r="BF301" s="300"/>
      <c r="BG301" s="303"/>
      <c r="BH301" s="303"/>
      <c r="BI301" s="303"/>
      <c r="BJ301" s="303"/>
      <c r="BK301" s="303"/>
      <c r="BL301" s="303"/>
      <c r="BM301" s="303"/>
      <c r="BN301" s="82"/>
      <c r="BO301" s="82"/>
      <c r="BP301" s="82"/>
      <c r="BQ301" s="82"/>
      <c r="BR301" s="82"/>
      <c r="BS301" s="82"/>
      <c r="BT301" s="82"/>
      <c r="BU301" s="82"/>
      <c r="BV301" s="82"/>
      <c r="BW301" s="82"/>
      <c r="BX301" s="82"/>
      <c r="BY301" s="82"/>
      <c r="BZ301" s="82"/>
    </row>
    <row r="302" spans="1:78" ht="12" customHeight="1" x14ac:dyDescent="0.25">
      <c r="A302" s="58"/>
      <c r="B302" s="230"/>
      <c r="C302" s="230"/>
      <c r="D302" s="276" t="str">
        <f>IF(IF(ISNUMBER(B302),"",MAX(D$4:D301)+1)&lt;=D$3,IF(ISNUMBER(B302),"",MAX(D$4:D301)+1),"")</f>
        <v/>
      </c>
      <c r="E302" s="230"/>
      <c r="F302" s="230"/>
      <c r="G302" s="233"/>
      <c r="H302" s="276"/>
      <c r="I302" s="276" t="str">
        <f>IF(O302="","",IF(ISNUMBER(MATCH(O302,$G$5:$G$1000,0)),"",IF(D302=1,B$4,0)+MAX(I$4:I301)+1))</f>
        <v/>
      </c>
      <c r="J302" s="233"/>
      <c r="K302" s="233"/>
      <c r="L302" s="58"/>
      <c r="M302" s="282">
        <f t="shared" si="144"/>
        <v>298</v>
      </c>
      <c r="N302" s="295"/>
      <c r="O302" s="295"/>
      <c r="P302" s="300"/>
      <c r="Q302" s="291" t="s">
        <v>821</v>
      </c>
      <c r="R302" s="304"/>
      <c r="S302" s="304"/>
      <c r="T302" s="304"/>
      <c r="U302" s="304"/>
      <c r="V302" s="304"/>
      <c r="W302" s="304"/>
      <c r="X302" s="304"/>
      <c r="Y302" s="304"/>
      <c r="Z302" s="308"/>
      <c r="AA302" s="308"/>
      <c r="AB302" s="308"/>
      <c r="AC302" s="308"/>
      <c r="AD302" s="308"/>
      <c r="AE302" s="308"/>
      <c r="AF302" s="308"/>
      <c r="AG302" s="308"/>
      <c r="AH302" s="305"/>
      <c r="AI302" s="305"/>
      <c r="AJ302" s="305"/>
      <c r="AK302" s="305"/>
      <c r="AL302" s="305"/>
      <c r="AM302" s="305"/>
      <c r="AN302" s="305"/>
      <c r="AO302" s="291"/>
      <c r="AP302" s="307"/>
      <c r="AQ302" s="307"/>
      <c r="AR302" s="307"/>
      <c r="AS302" s="307"/>
      <c r="AT302" s="82"/>
      <c r="AU302" s="82"/>
      <c r="AV302" s="82"/>
      <c r="AW302" s="302"/>
      <c r="AX302" s="302"/>
      <c r="AY302" s="300"/>
      <c r="AZ302" s="300"/>
      <c r="BA302" s="302"/>
      <c r="BB302" s="302"/>
      <c r="BC302" s="300"/>
      <c r="BD302" s="300"/>
      <c r="BE302" s="302"/>
      <c r="BF302" s="300"/>
      <c r="BG302" s="303"/>
      <c r="BH302" s="303"/>
      <c r="BI302" s="303"/>
      <c r="BJ302" s="303"/>
      <c r="BK302" s="303"/>
      <c r="BL302" s="303"/>
      <c r="BM302" s="303"/>
      <c r="BN302" s="82"/>
      <c r="BO302" s="82"/>
      <c r="BP302" s="82"/>
      <c r="BQ302" s="82"/>
      <c r="BR302" s="82"/>
      <c r="BS302" s="82"/>
      <c r="BT302" s="82"/>
      <c r="BU302" s="82"/>
      <c r="BV302" s="82"/>
      <c r="BW302" s="82"/>
      <c r="BX302" s="82"/>
      <c r="BY302" s="82"/>
      <c r="BZ302" s="82"/>
    </row>
    <row r="303" spans="1:78" ht="12" customHeight="1" x14ac:dyDescent="0.25">
      <c r="A303" s="58"/>
      <c r="B303" s="230"/>
      <c r="C303" s="230"/>
      <c r="D303" s="276" t="str">
        <f>IF(IF(ISNUMBER(B303),"",MAX(D$4:D302)+1)&lt;=D$3,IF(ISNUMBER(B303),"",MAX(D$4:D302)+1),"")</f>
        <v/>
      </c>
      <c r="E303" s="230"/>
      <c r="F303" s="230"/>
      <c r="G303" s="233"/>
      <c r="H303" s="276"/>
      <c r="I303" s="276" t="str">
        <f>IF(O303="","",IF(ISNUMBER(MATCH(O303,$G$5:$G$1000,0)),"",IF(D303=1,B$4,0)+MAX(I$4:I302)+1))</f>
        <v/>
      </c>
      <c r="J303" s="233"/>
      <c r="K303" s="233"/>
      <c r="L303" s="58"/>
      <c r="M303" s="282">
        <f t="shared" si="144"/>
        <v>299</v>
      </c>
      <c r="N303" s="295"/>
      <c r="O303" s="295"/>
      <c r="P303" s="300"/>
      <c r="Q303" s="291" t="s">
        <v>821</v>
      </c>
      <c r="R303" s="304"/>
      <c r="S303" s="304"/>
      <c r="T303" s="304"/>
      <c r="U303" s="304"/>
      <c r="V303" s="304"/>
      <c r="W303" s="304"/>
      <c r="X303" s="304"/>
      <c r="Y303" s="304"/>
      <c r="Z303" s="308"/>
      <c r="AA303" s="308"/>
      <c r="AB303" s="308"/>
      <c r="AC303" s="308"/>
      <c r="AD303" s="308"/>
      <c r="AE303" s="308"/>
      <c r="AF303" s="308"/>
      <c r="AG303" s="308"/>
      <c r="AH303" s="305"/>
      <c r="AI303" s="305"/>
      <c r="AJ303" s="305"/>
      <c r="AK303" s="305"/>
      <c r="AL303" s="305"/>
      <c r="AM303" s="305"/>
      <c r="AN303" s="305"/>
      <c r="AO303" s="291"/>
      <c r="AP303" s="307"/>
      <c r="AQ303" s="307"/>
      <c r="AR303" s="307"/>
      <c r="AS303" s="307"/>
      <c r="AT303" s="82"/>
      <c r="AU303" s="82"/>
      <c r="AV303" s="82"/>
      <c r="AW303" s="302"/>
      <c r="AX303" s="302"/>
      <c r="AY303" s="300"/>
      <c r="AZ303" s="300"/>
      <c r="BA303" s="302"/>
      <c r="BB303" s="302"/>
      <c r="BC303" s="300"/>
      <c r="BD303" s="300"/>
      <c r="BE303" s="302"/>
      <c r="BF303" s="300"/>
      <c r="BG303" s="303"/>
      <c r="BH303" s="303"/>
      <c r="BI303" s="303"/>
      <c r="BJ303" s="303"/>
      <c r="BK303" s="303"/>
      <c r="BL303" s="303"/>
      <c r="BM303" s="303"/>
      <c r="BN303" s="82"/>
      <c r="BO303" s="82"/>
      <c r="BP303" s="82"/>
      <c r="BQ303" s="82"/>
      <c r="BR303" s="82"/>
      <c r="BS303" s="82"/>
      <c r="BT303" s="82"/>
      <c r="BU303" s="82"/>
      <c r="BV303" s="82"/>
      <c r="BW303" s="82"/>
      <c r="BX303" s="82"/>
      <c r="BY303" s="82"/>
      <c r="BZ303" s="82"/>
    </row>
    <row r="304" spans="1:78" ht="12" customHeight="1" x14ac:dyDescent="0.25">
      <c r="A304" s="58"/>
      <c r="B304" s="230"/>
      <c r="C304" s="230"/>
      <c r="D304" s="276" t="str">
        <f>IF(IF(ISNUMBER(B304),"",MAX(D$4:D303)+1)&lt;=D$3,IF(ISNUMBER(B304),"",MAX(D$4:D303)+1),"")</f>
        <v/>
      </c>
      <c r="E304" s="230"/>
      <c r="F304" s="230"/>
      <c r="G304" s="233"/>
      <c r="H304" s="276"/>
      <c r="I304" s="276" t="str">
        <f>IF(O304="","",IF(ISNUMBER(MATCH(O304,$G$5:$G$1000,0)),"",IF(D304=1,B$4,0)+MAX(I$4:I303)+1))</f>
        <v/>
      </c>
      <c r="J304" s="233"/>
      <c r="K304" s="233"/>
      <c r="L304" s="58"/>
      <c r="M304" s="282">
        <f t="shared" si="144"/>
        <v>300</v>
      </c>
      <c r="N304" s="295"/>
      <c r="O304" s="295"/>
      <c r="P304" s="300"/>
      <c r="Q304" s="291" t="s">
        <v>821</v>
      </c>
      <c r="R304" s="304"/>
      <c r="S304" s="304"/>
      <c r="T304" s="304"/>
      <c r="U304" s="304"/>
      <c r="V304" s="304"/>
      <c r="W304" s="304"/>
      <c r="X304" s="304"/>
      <c r="Y304" s="304"/>
      <c r="Z304" s="308"/>
      <c r="AA304" s="308"/>
      <c r="AB304" s="308"/>
      <c r="AC304" s="308"/>
      <c r="AD304" s="308"/>
      <c r="AE304" s="308"/>
      <c r="AF304" s="308"/>
      <c r="AG304" s="308"/>
      <c r="AH304" s="305"/>
      <c r="AI304" s="305"/>
      <c r="AJ304" s="305"/>
      <c r="AK304" s="305"/>
      <c r="AL304" s="305"/>
      <c r="AM304" s="305"/>
      <c r="AN304" s="305"/>
      <c r="AO304" s="291"/>
      <c r="AP304" s="307"/>
      <c r="AQ304" s="307"/>
      <c r="AR304" s="307"/>
      <c r="AS304" s="307"/>
      <c r="AT304" s="82"/>
      <c r="AU304" s="82"/>
      <c r="AV304" s="82"/>
      <c r="AW304" s="302"/>
      <c r="AX304" s="302"/>
      <c r="AY304" s="300"/>
      <c r="AZ304" s="300"/>
      <c r="BA304" s="302"/>
      <c r="BB304" s="302"/>
      <c r="BC304" s="300"/>
      <c r="BD304" s="300"/>
      <c r="BE304" s="302"/>
      <c r="BF304" s="300"/>
      <c r="BG304" s="303"/>
      <c r="BH304" s="303"/>
      <c r="BI304" s="303"/>
      <c r="BJ304" s="303"/>
      <c r="BK304" s="303"/>
      <c r="BL304" s="303"/>
      <c r="BM304" s="303"/>
      <c r="BN304" s="82"/>
      <c r="BO304" s="82"/>
      <c r="BP304" s="82"/>
      <c r="BQ304" s="82"/>
      <c r="BR304" s="82"/>
      <c r="BS304" s="82"/>
      <c r="BT304" s="82"/>
      <c r="BU304" s="82"/>
      <c r="BV304" s="82"/>
      <c r="BW304" s="82"/>
      <c r="BX304" s="82"/>
      <c r="BY304" s="82"/>
      <c r="BZ304" s="82"/>
    </row>
    <row r="305" spans="1:78" ht="12" customHeight="1" x14ac:dyDescent="0.25">
      <c r="A305" s="58"/>
      <c r="B305" s="230"/>
      <c r="C305" s="230"/>
      <c r="D305" s="276" t="str">
        <f>IF(IF(ISNUMBER(B305),"",MAX(D$4:D304)+1)&lt;=D$3,IF(ISNUMBER(B305),"",MAX(D$4:D304)+1),"")</f>
        <v/>
      </c>
      <c r="E305" s="230"/>
      <c r="F305" s="230"/>
      <c r="G305" s="233"/>
      <c r="H305" s="276"/>
      <c r="I305" s="276" t="str">
        <f>IF(O305="","",IF(ISNUMBER(MATCH(O305,$G$5:$G$1000,0)),"",IF(D305=1,B$4,0)+MAX(I$4:I304)+1))</f>
        <v/>
      </c>
      <c r="J305" s="233"/>
      <c r="K305" s="233"/>
      <c r="L305" s="58"/>
      <c r="M305" s="282">
        <f t="shared" si="144"/>
        <v>301</v>
      </c>
      <c r="N305" s="295"/>
      <c r="O305" s="295"/>
      <c r="P305" s="300"/>
      <c r="Q305" s="291" t="s">
        <v>821</v>
      </c>
      <c r="R305" s="304"/>
      <c r="S305" s="304"/>
      <c r="T305" s="304"/>
      <c r="U305" s="304"/>
      <c r="V305" s="304"/>
      <c r="W305" s="304"/>
      <c r="X305" s="304"/>
      <c r="Y305" s="304"/>
      <c r="Z305" s="308"/>
      <c r="AA305" s="308"/>
      <c r="AB305" s="308"/>
      <c r="AC305" s="308"/>
      <c r="AD305" s="308"/>
      <c r="AE305" s="308"/>
      <c r="AF305" s="308"/>
      <c r="AG305" s="308"/>
      <c r="AH305" s="305"/>
      <c r="AI305" s="305"/>
      <c r="AJ305" s="305"/>
      <c r="AK305" s="305"/>
      <c r="AL305" s="305"/>
      <c r="AM305" s="305"/>
      <c r="AN305" s="305"/>
      <c r="AO305" s="291"/>
      <c r="AP305" s="307"/>
      <c r="AQ305" s="307"/>
      <c r="AR305" s="307"/>
      <c r="AS305" s="307"/>
      <c r="AT305" s="82"/>
      <c r="AU305" s="82"/>
      <c r="AV305" s="82"/>
      <c r="AW305" s="302"/>
      <c r="AX305" s="302"/>
      <c r="AY305" s="300"/>
      <c r="AZ305" s="300"/>
      <c r="BA305" s="302"/>
      <c r="BB305" s="302"/>
      <c r="BC305" s="300"/>
      <c r="BD305" s="300"/>
      <c r="BE305" s="302"/>
      <c r="BF305" s="300"/>
      <c r="BG305" s="303"/>
      <c r="BH305" s="303"/>
      <c r="BI305" s="303"/>
      <c r="BJ305" s="303"/>
      <c r="BK305" s="303"/>
      <c r="BL305" s="303"/>
      <c r="BM305" s="303"/>
      <c r="BN305" s="82"/>
      <c r="BO305" s="82"/>
      <c r="BP305" s="82"/>
      <c r="BQ305" s="82"/>
      <c r="BR305" s="82"/>
      <c r="BS305" s="82"/>
      <c r="BT305" s="82"/>
      <c r="BU305" s="82"/>
      <c r="BV305" s="82"/>
      <c r="BW305" s="82"/>
      <c r="BX305" s="82"/>
      <c r="BY305" s="82"/>
      <c r="BZ305" s="82"/>
    </row>
    <row r="306" spans="1:78" ht="12" customHeight="1" x14ac:dyDescent="0.25">
      <c r="A306" s="58"/>
      <c r="B306" s="230"/>
      <c r="C306" s="230"/>
      <c r="D306" s="276" t="str">
        <f>IF(IF(ISNUMBER(B306),"",MAX(D$4:D305)+1)&lt;=D$3,IF(ISNUMBER(B306),"",MAX(D$4:D305)+1),"")</f>
        <v/>
      </c>
      <c r="E306" s="230"/>
      <c r="F306" s="230"/>
      <c r="G306" s="233"/>
      <c r="H306" s="276"/>
      <c r="I306" s="276" t="str">
        <f>IF(O306="","",IF(ISNUMBER(MATCH(O306,$G$5:$G$1000,0)),"",IF(D306=1,B$4,0)+MAX(I$4:I305)+1))</f>
        <v/>
      </c>
      <c r="J306" s="233"/>
      <c r="K306" s="233"/>
      <c r="L306" s="58"/>
      <c r="M306" s="282">
        <f t="shared" si="144"/>
        <v>302</v>
      </c>
      <c r="N306" s="295"/>
      <c r="O306" s="295"/>
      <c r="P306" s="300"/>
      <c r="Q306" s="291" t="s">
        <v>821</v>
      </c>
      <c r="R306" s="304"/>
      <c r="S306" s="304"/>
      <c r="T306" s="304"/>
      <c r="U306" s="304"/>
      <c r="V306" s="304"/>
      <c r="W306" s="304"/>
      <c r="X306" s="304"/>
      <c r="Y306" s="304"/>
      <c r="Z306" s="308"/>
      <c r="AA306" s="308"/>
      <c r="AB306" s="308"/>
      <c r="AC306" s="308"/>
      <c r="AD306" s="308"/>
      <c r="AE306" s="308"/>
      <c r="AF306" s="308"/>
      <c r="AG306" s="308"/>
      <c r="AH306" s="305"/>
      <c r="AI306" s="305"/>
      <c r="AJ306" s="305"/>
      <c r="AK306" s="305"/>
      <c r="AL306" s="305"/>
      <c r="AM306" s="305"/>
      <c r="AN306" s="305"/>
      <c r="AO306" s="291"/>
      <c r="AP306" s="307"/>
      <c r="AQ306" s="307"/>
      <c r="AR306" s="307"/>
      <c r="AS306" s="307"/>
      <c r="AT306" s="82"/>
      <c r="AU306" s="82"/>
      <c r="AV306" s="82"/>
      <c r="AW306" s="302"/>
      <c r="AX306" s="302"/>
      <c r="AY306" s="300"/>
      <c r="AZ306" s="300"/>
      <c r="BA306" s="302"/>
      <c r="BB306" s="302"/>
      <c r="BC306" s="300"/>
      <c r="BD306" s="300"/>
      <c r="BE306" s="302"/>
      <c r="BF306" s="300"/>
      <c r="BG306" s="303"/>
      <c r="BH306" s="303"/>
      <c r="BI306" s="303"/>
      <c r="BJ306" s="303"/>
      <c r="BK306" s="303"/>
      <c r="BL306" s="303"/>
      <c r="BM306" s="303"/>
      <c r="BN306" s="82"/>
      <c r="BO306" s="82"/>
      <c r="BP306" s="82"/>
      <c r="BQ306" s="82"/>
      <c r="BR306" s="82"/>
      <c r="BS306" s="82"/>
      <c r="BT306" s="82"/>
      <c r="BU306" s="82"/>
      <c r="BV306" s="82"/>
      <c r="BW306" s="82"/>
      <c r="BX306" s="82"/>
      <c r="BY306" s="82"/>
      <c r="BZ306" s="82"/>
    </row>
    <row r="307" spans="1:78" ht="12" customHeight="1" x14ac:dyDescent="0.25">
      <c r="A307" s="58"/>
      <c r="B307" s="230"/>
      <c r="C307" s="230"/>
      <c r="D307" s="276" t="str">
        <f>IF(IF(ISNUMBER(B307),"",MAX(D$4:D306)+1)&lt;=D$3,IF(ISNUMBER(B307),"",MAX(D$4:D306)+1),"")</f>
        <v/>
      </c>
      <c r="E307" s="230"/>
      <c r="F307" s="230"/>
      <c r="G307" s="233"/>
      <c r="H307" s="276"/>
      <c r="I307" s="276" t="str">
        <f>IF(O307="","",IF(ISNUMBER(MATCH(O307,$G$5:$G$1000,0)),"",IF(D307=1,B$4,0)+MAX(I$4:I306)+1))</f>
        <v/>
      </c>
      <c r="J307" s="233"/>
      <c r="K307" s="233"/>
      <c r="L307" s="58"/>
      <c r="M307" s="282">
        <f t="shared" si="144"/>
        <v>303</v>
      </c>
      <c r="N307" s="295"/>
      <c r="O307" s="295"/>
      <c r="P307" s="300"/>
      <c r="Q307" s="291" t="s">
        <v>821</v>
      </c>
      <c r="R307" s="304"/>
      <c r="S307" s="304"/>
      <c r="T307" s="304"/>
      <c r="U307" s="304"/>
      <c r="V307" s="304"/>
      <c r="W307" s="304"/>
      <c r="X307" s="304"/>
      <c r="Y307" s="304"/>
      <c r="Z307" s="308"/>
      <c r="AA307" s="308"/>
      <c r="AB307" s="308"/>
      <c r="AC307" s="308"/>
      <c r="AD307" s="308"/>
      <c r="AE307" s="308"/>
      <c r="AF307" s="308"/>
      <c r="AG307" s="308"/>
      <c r="AH307" s="305"/>
      <c r="AI307" s="305"/>
      <c r="AJ307" s="305"/>
      <c r="AK307" s="305"/>
      <c r="AL307" s="305"/>
      <c r="AM307" s="305"/>
      <c r="AN307" s="305"/>
      <c r="AO307" s="291"/>
      <c r="AP307" s="307"/>
      <c r="AQ307" s="307"/>
      <c r="AR307" s="307"/>
      <c r="AS307" s="307"/>
      <c r="AT307" s="82"/>
      <c r="AU307" s="82"/>
      <c r="AV307" s="82"/>
      <c r="AW307" s="302"/>
      <c r="AX307" s="302"/>
      <c r="AY307" s="300"/>
      <c r="AZ307" s="300"/>
      <c r="BA307" s="302"/>
      <c r="BB307" s="302"/>
      <c r="BC307" s="300"/>
      <c r="BD307" s="300"/>
      <c r="BE307" s="302"/>
      <c r="BF307" s="300"/>
      <c r="BG307" s="303"/>
      <c r="BH307" s="303"/>
      <c r="BI307" s="303"/>
      <c r="BJ307" s="303"/>
      <c r="BK307" s="303"/>
      <c r="BL307" s="303"/>
      <c r="BM307" s="303"/>
      <c r="BN307" s="82"/>
      <c r="BO307" s="82"/>
      <c r="BP307" s="82"/>
      <c r="BQ307" s="82"/>
      <c r="BR307" s="82"/>
      <c r="BS307" s="82"/>
      <c r="BT307" s="82"/>
      <c r="BU307" s="82"/>
      <c r="BV307" s="82"/>
      <c r="BW307" s="82"/>
      <c r="BX307" s="82"/>
      <c r="BY307" s="82"/>
      <c r="BZ307" s="82"/>
    </row>
    <row r="308" spans="1:78" ht="12" customHeight="1" x14ac:dyDescent="0.25">
      <c r="A308" s="58"/>
      <c r="B308" s="230"/>
      <c r="C308" s="230"/>
      <c r="D308" s="276" t="str">
        <f>IF(IF(ISNUMBER(B308),"",MAX(D$4:D307)+1)&lt;=D$3,IF(ISNUMBER(B308),"",MAX(D$4:D307)+1),"")</f>
        <v/>
      </c>
      <c r="E308" s="230"/>
      <c r="F308" s="230"/>
      <c r="G308" s="233"/>
      <c r="H308" s="276"/>
      <c r="I308" s="276" t="str">
        <f>IF(O308="","",IF(ISNUMBER(MATCH(O308,$G$5:$G$1000,0)),"",IF(D308=1,B$4,0)+MAX(I$4:I307)+1))</f>
        <v/>
      </c>
      <c r="J308" s="233"/>
      <c r="K308" s="233"/>
      <c r="L308" s="58"/>
      <c r="M308" s="282">
        <f t="shared" si="144"/>
        <v>304</v>
      </c>
      <c r="N308" s="295"/>
      <c r="O308" s="295"/>
      <c r="P308" s="300"/>
      <c r="Q308" s="291" t="s">
        <v>821</v>
      </c>
      <c r="R308" s="304"/>
      <c r="S308" s="304"/>
      <c r="T308" s="304"/>
      <c r="U308" s="304"/>
      <c r="V308" s="304"/>
      <c r="W308" s="304"/>
      <c r="X308" s="304"/>
      <c r="Y308" s="304"/>
      <c r="Z308" s="308"/>
      <c r="AA308" s="308"/>
      <c r="AB308" s="308"/>
      <c r="AC308" s="308"/>
      <c r="AD308" s="308"/>
      <c r="AE308" s="308"/>
      <c r="AF308" s="308"/>
      <c r="AG308" s="308"/>
      <c r="AH308" s="305"/>
      <c r="AI308" s="305"/>
      <c r="AJ308" s="305"/>
      <c r="AK308" s="305"/>
      <c r="AL308" s="305"/>
      <c r="AM308" s="305"/>
      <c r="AN308" s="305"/>
      <c r="AO308" s="291"/>
      <c r="AP308" s="307"/>
      <c r="AQ308" s="307"/>
      <c r="AR308" s="307"/>
      <c r="AS308" s="307"/>
      <c r="AT308" s="82"/>
      <c r="AU308" s="82"/>
      <c r="AV308" s="82"/>
      <c r="AW308" s="302"/>
      <c r="AX308" s="302"/>
      <c r="AY308" s="300"/>
      <c r="AZ308" s="300"/>
      <c r="BA308" s="302"/>
      <c r="BB308" s="302"/>
      <c r="BC308" s="300"/>
      <c r="BD308" s="300"/>
      <c r="BE308" s="302"/>
      <c r="BF308" s="300"/>
      <c r="BG308" s="303"/>
      <c r="BH308" s="303"/>
      <c r="BI308" s="303"/>
      <c r="BJ308" s="303"/>
      <c r="BK308" s="303"/>
      <c r="BL308" s="303"/>
      <c r="BM308" s="303"/>
      <c r="BN308" s="82"/>
      <c r="BO308" s="82"/>
      <c r="BP308" s="82"/>
      <c r="BQ308" s="82"/>
      <c r="BR308" s="82"/>
      <c r="BS308" s="82"/>
      <c r="BT308" s="82"/>
      <c r="BU308" s="82"/>
      <c r="BV308" s="82"/>
      <c r="BW308" s="82"/>
      <c r="BX308" s="82"/>
      <c r="BY308" s="82"/>
      <c r="BZ308" s="82"/>
    </row>
    <row r="309" spans="1:78" ht="12" customHeight="1" x14ac:dyDescent="0.25">
      <c r="A309" s="58"/>
      <c r="B309" s="230"/>
      <c r="C309" s="230"/>
      <c r="D309" s="276" t="str">
        <f>IF(IF(ISNUMBER(B309),"",MAX(D$4:D308)+1)&lt;=D$3,IF(ISNUMBER(B309),"",MAX(D$4:D308)+1),"")</f>
        <v/>
      </c>
      <c r="E309" s="230"/>
      <c r="F309" s="230"/>
      <c r="G309" s="233"/>
      <c r="H309" s="276"/>
      <c r="I309" s="276" t="str">
        <f>IF(O309="","",IF(ISNUMBER(MATCH(O309,$G$5:$G$1000,0)),"",IF(D309=1,B$4,0)+MAX(I$4:I308)+1))</f>
        <v/>
      </c>
      <c r="J309" s="233"/>
      <c r="K309" s="233"/>
      <c r="L309" s="58"/>
      <c r="M309" s="282">
        <f t="shared" si="144"/>
        <v>305</v>
      </c>
      <c r="N309" s="295"/>
      <c r="O309" s="295"/>
      <c r="P309" s="300"/>
      <c r="Q309" s="291" t="s">
        <v>821</v>
      </c>
      <c r="R309" s="304"/>
      <c r="S309" s="304"/>
      <c r="T309" s="304"/>
      <c r="U309" s="304"/>
      <c r="V309" s="304"/>
      <c r="W309" s="304"/>
      <c r="X309" s="304"/>
      <c r="Y309" s="304"/>
      <c r="Z309" s="308"/>
      <c r="AA309" s="308"/>
      <c r="AB309" s="308"/>
      <c r="AC309" s="308"/>
      <c r="AD309" s="308"/>
      <c r="AE309" s="308"/>
      <c r="AF309" s="308"/>
      <c r="AG309" s="308"/>
      <c r="AH309" s="305"/>
      <c r="AI309" s="305"/>
      <c r="AJ309" s="305"/>
      <c r="AK309" s="305"/>
      <c r="AL309" s="305"/>
      <c r="AM309" s="305"/>
      <c r="AN309" s="305"/>
      <c r="AO309" s="291"/>
      <c r="AP309" s="307"/>
      <c r="AQ309" s="307"/>
      <c r="AR309" s="307"/>
      <c r="AS309" s="307"/>
      <c r="AT309" s="82"/>
      <c r="AU309" s="82"/>
      <c r="AV309" s="82"/>
      <c r="AW309" s="302"/>
      <c r="AX309" s="302"/>
      <c r="AY309" s="300"/>
      <c r="AZ309" s="300"/>
      <c r="BA309" s="302"/>
      <c r="BB309" s="302"/>
      <c r="BC309" s="300"/>
      <c r="BD309" s="300"/>
      <c r="BE309" s="302"/>
      <c r="BF309" s="300"/>
      <c r="BG309" s="303"/>
      <c r="BH309" s="303"/>
      <c r="BI309" s="303"/>
      <c r="BJ309" s="303"/>
      <c r="BK309" s="303"/>
      <c r="BL309" s="303"/>
      <c r="BM309" s="303"/>
      <c r="BN309" s="82"/>
      <c r="BO309" s="82"/>
      <c r="BP309" s="82"/>
      <c r="BQ309" s="82"/>
      <c r="BR309" s="82"/>
      <c r="BS309" s="82"/>
      <c r="BT309" s="82"/>
      <c r="BU309" s="82"/>
      <c r="BV309" s="82"/>
      <c r="BW309" s="82"/>
      <c r="BX309" s="82"/>
      <c r="BY309" s="82"/>
      <c r="BZ309" s="82"/>
    </row>
    <row r="310" spans="1:78" ht="12" customHeight="1" x14ac:dyDescent="0.25">
      <c r="A310" s="58"/>
      <c r="B310" s="230"/>
      <c r="C310" s="230"/>
      <c r="D310" s="276" t="str">
        <f>IF(IF(ISNUMBER(B310),"",MAX(D$4:D309)+1)&lt;=D$3,IF(ISNUMBER(B310),"",MAX(D$4:D309)+1),"")</f>
        <v/>
      </c>
      <c r="E310" s="230"/>
      <c r="F310" s="230"/>
      <c r="G310" s="233"/>
      <c r="H310" s="276"/>
      <c r="I310" s="276" t="str">
        <f>IF(O310="","",IF(ISNUMBER(MATCH(O310,$G$5:$G$1000,0)),"",IF(D310=1,B$4,0)+MAX(I$4:I309)+1))</f>
        <v/>
      </c>
      <c r="J310" s="233"/>
      <c r="K310" s="233"/>
      <c r="L310" s="58"/>
      <c r="M310" s="282">
        <f t="shared" si="144"/>
        <v>306</v>
      </c>
      <c r="N310" s="295"/>
      <c r="O310" s="295"/>
      <c r="P310" s="300"/>
      <c r="Q310" s="291" t="s">
        <v>821</v>
      </c>
      <c r="R310" s="304"/>
      <c r="S310" s="304"/>
      <c r="T310" s="304"/>
      <c r="U310" s="304"/>
      <c r="V310" s="304"/>
      <c r="W310" s="304"/>
      <c r="X310" s="304"/>
      <c r="Y310" s="304"/>
      <c r="Z310" s="308"/>
      <c r="AA310" s="308"/>
      <c r="AB310" s="308"/>
      <c r="AC310" s="308"/>
      <c r="AD310" s="308"/>
      <c r="AE310" s="308"/>
      <c r="AF310" s="308"/>
      <c r="AG310" s="308"/>
      <c r="AH310" s="305"/>
      <c r="AI310" s="305"/>
      <c r="AJ310" s="305"/>
      <c r="AK310" s="305"/>
      <c r="AL310" s="305"/>
      <c r="AM310" s="305"/>
      <c r="AN310" s="305"/>
      <c r="AO310" s="291"/>
      <c r="AP310" s="307"/>
      <c r="AQ310" s="307"/>
      <c r="AR310" s="307"/>
      <c r="AS310" s="307"/>
      <c r="AT310" s="82"/>
      <c r="AU310" s="82"/>
      <c r="AV310" s="82"/>
      <c r="AW310" s="302"/>
      <c r="AX310" s="302"/>
      <c r="AY310" s="300"/>
      <c r="AZ310" s="300"/>
      <c r="BA310" s="302"/>
      <c r="BB310" s="302"/>
      <c r="BC310" s="300"/>
      <c r="BD310" s="300"/>
      <c r="BE310" s="302"/>
      <c r="BF310" s="300"/>
      <c r="BG310" s="303"/>
      <c r="BH310" s="303"/>
      <c r="BI310" s="303"/>
      <c r="BJ310" s="303"/>
      <c r="BK310" s="303"/>
      <c r="BL310" s="303"/>
      <c r="BM310" s="303"/>
      <c r="BN310" s="82"/>
      <c r="BO310" s="82"/>
      <c r="BP310" s="82"/>
      <c r="BQ310" s="82"/>
      <c r="BR310" s="82"/>
      <c r="BS310" s="82"/>
      <c r="BT310" s="82"/>
      <c r="BU310" s="82"/>
      <c r="BV310" s="82"/>
      <c r="BW310" s="82"/>
      <c r="BX310" s="82"/>
      <c r="BY310" s="82"/>
      <c r="BZ310" s="82"/>
    </row>
    <row r="311" spans="1:78" ht="12" customHeight="1" x14ac:dyDescent="0.25">
      <c r="A311" s="58"/>
      <c r="B311" s="230"/>
      <c r="C311" s="230"/>
      <c r="D311" s="276" t="str">
        <f>IF(IF(ISNUMBER(B311),"",MAX(D$4:D310)+1)&lt;=D$3,IF(ISNUMBER(B311),"",MAX(D$4:D310)+1),"")</f>
        <v/>
      </c>
      <c r="E311" s="230"/>
      <c r="F311" s="230"/>
      <c r="G311" s="233"/>
      <c r="H311" s="276"/>
      <c r="I311" s="276" t="str">
        <f>IF(O311="","",IF(ISNUMBER(MATCH(O311,$G$5:$G$1000,0)),"",IF(D311=1,B$4,0)+MAX(I$4:I310)+1))</f>
        <v/>
      </c>
      <c r="J311" s="233"/>
      <c r="K311" s="233"/>
      <c r="L311" s="58"/>
      <c r="M311" s="282">
        <f t="shared" si="144"/>
        <v>307</v>
      </c>
      <c r="N311" s="295"/>
      <c r="O311" s="295"/>
      <c r="P311" s="300"/>
      <c r="Q311" s="291" t="s">
        <v>821</v>
      </c>
      <c r="R311" s="304"/>
      <c r="S311" s="304"/>
      <c r="T311" s="304"/>
      <c r="U311" s="304"/>
      <c r="V311" s="304"/>
      <c r="W311" s="304"/>
      <c r="X311" s="304"/>
      <c r="Y311" s="304"/>
      <c r="Z311" s="308"/>
      <c r="AA311" s="308"/>
      <c r="AB311" s="308"/>
      <c r="AC311" s="308"/>
      <c r="AD311" s="308"/>
      <c r="AE311" s="308"/>
      <c r="AF311" s="308"/>
      <c r="AG311" s="308"/>
      <c r="AH311" s="305"/>
      <c r="AI311" s="305"/>
      <c r="AJ311" s="305"/>
      <c r="AK311" s="305"/>
      <c r="AL311" s="305"/>
      <c r="AM311" s="305"/>
      <c r="AN311" s="305"/>
      <c r="AO311" s="291"/>
      <c r="AP311" s="307"/>
      <c r="AQ311" s="307"/>
      <c r="AR311" s="307"/>
      <c r="AS311" s="307"/>
      <c r="AT311" s="82"/>
      <c r="AU311" s="82"/>
      <c r="AV311" s="82"/>
      <c r="AW311" s="302"/>
      <c r="AX311" s="302"/>
      <c r="AY311" s="300"/>
      <c r="AZ311" s="300"/>
      <c r="BA311" s="302"/>
      <c r="BB311" s="302"/>
      <c r="BC311" s="300"/>
      <c r="BD311" s="300"/>
      <c r="BE311" s="302"/>
      <c r="BF311" s="300"/>
      <c r="BG311" s="303"/>
      <c r="BH311" s="303"/>
      <c r="BI311" s="303"/>
      <c r="BJ311" s="303"/>
      <c r="BK311" s="303"/>
      <c r="BL311" s="303"/>
      <c r="BM311" s="303"/>
      <c r="BN311" s="82"/>
      <c r="BO311" s="82"/>
      <c r="BP311" s="82"/>
      <c r="BQ311" s="82"/>
      <c r="BR311" s="82"/>
      <c r="BS311" s="82"/>
      <c r="BT311" s="82"/>
      <c r="BU311" s="82"/>
      <c r="BV311" s="82"/>
      <c r="BW311" s="82"/>
      <c r="BX311" s="82"/>
      <c r="BY311" s="82"/>
      <c r="BZ311" s="82"/>
    </row>
    <row r="312" spans="1:78" ht="12" customHeight="1" x14ac:dyDescent="0.25">
      <c r="A312" s="58"/>
      <c r="B312" s="230"/>
      <c r="C312" s="230"/>
      <c r="D312" s="276" t="str">
        <f>IF(IF(ISNUMBER(B312),"",MAX(D$4:D311)+1)&lt;=D$3,IF(ISNUMBER(B312),"",MAX(D$4:D311)+1),"")</f>
        <v/>
      </c>
      <c r="E312" s="230"/>
      <c r="F312" s="230"/>
      <c r="G312" s="233"/>
      <c r="H312" s="276"/>
      <c r="I312" s="276" t="str">
        <f>IF(O312="","",IF(ISNUMBER(MATCH(O312,$G$5:$G$1000,0)),"",IF(D312=1,B$4,0)+MAX(I$4:I311)+1))</f>
        <v/>
      </c>
      <c r="J312" s="233"/>
      <c r="K312" s="233"/>
      <c r="L312" s="58"/>
      <c r="M312" s="282">
        <f t="shared" si="144"/>
        <v>308</v>
      </c>
      <c r="N312" s="295"/>
      <c r="O312" s="295"/>
      <c r="P312" s="300"/>
      <c r="Q312" s="291" t="s">
        <v>821</v>
      </c>
      <c r="R312" s="304"/>
      <c r="S312" s="304"/>
      <c r="T312" s="304"/>
      <c r="U312" s="304"/>
      <c r="V312" s="304"/>
      <c r="W312" s="304"/>
      <c r="X312" s="304"/>
      <c r="Y312" s="304"/>
      <c r="Z312" s="308"/>
      <c r="AA312" s="308"/>
      <c r="AB312" s="308"/>
      <c r="AC312" s="308"/>
      <c r="AD312" s="308"/>
      <c r="AE312" s="308"/>
      <c r="AF312" s="308"/>
      <c r="AG312" s="308"/>
      <c r="AH312" s="305"/>
      <c r="AI312" s="305"/>
      <c r="AJ312" s="305"/>
      <c r="AK312" s="305"/>
      <c r="AL312" s="305"/>
      <c r="AM312" s="305"/>
      <c r="AN312" s="305"/>
      <c r="AO312" s="291"/>
      <c r="AP312" s="307"/>
      <c r="AQ312" s="307"/>
      <c r="AR312" s="307"/>
      <c r="AS312" s="307"/>
      <c r="AT312" s="82"/>
      <c r="AU312" s="82"/>
      <c r="AV312" s="82"/>
      <c r="AW312" s="302"/>
      <c r="AX312" s="302"/>
      <c r="AY312" s="300"/>
      <c r="AZ312" s="300"/>
      <c r="BA312" s="302"/>
      <c r="BB312" s="302"/>
      <c r="BC312" s="300"/>
      <c r="BD312" s="300"/>
      <c r="BE312" s="302"/>
      <c r="BF312" s="300"/>
      <c r="BG312" s="303"/>
      <c r="BH312" s="303"/>
      <c r="BI312" s="303"/>
      <c r="BJ312" s="303"/>
      <c r="BK312" s="303"/>
      <c r="BL312" s="303"/>
      <c r="BM312" s="303"/>
      <c r="BN312" s="82"/>
      <c r="BO312" s="82"/>
      <c r="BP312" s="82"/>
      <c r="BQ312" s="82"/>
      <c r="BR312" s="82"/>
      <c r="BS312" s="82"/>
      <c r="BT312" s="82"/>
      <c r="BU312" s="82"/>
      <c r="BV312" s="82"/>
      <c r="BW312" s="82"/>
      <c r="BX312" s="82"/>
      <c r="BY312" s="82"/>
      <c r="BZ312" s="82"/>
    </row>
    <row r="313" spans="1:78" ht="12" customHeight="1" x14ac:dyDescent="0.25">
      <c r="A313" s="58"/>
      <c r="B313" s="230"/>
      <c r="C313" s="230"/>
      <c r="D313" s="276" t="str">
        <f>IF(IF(ISNUMBER(B313),"",MAX(D$4:D312)+1)&lt;=D$3,IF(ISNUMBER(B313),"",MAX(D$4:D312)+1),"")</f>
        <v/>
      </c>
      <c r="E313" s="230"/>
      <c r="F313" s="230"/>
      <c r="G313" s="233"/>
      <c r="H313" s="276"/>
      <c r="I313" s="276" t="str">
        <f>IF(O313="","",IF(ISNUMBER(MATCH(O313,$G$5:$G$1000,0)),"",IF(D313=1,B$4,0)+MAX(I$4:I312)+1))</f>
        <v/>
      </c>
      <c r="J313" s="233"/>
      <c r="K313" s="233"/>
      <c r="L313" s="58"/>
      <c r="M313" s="282">
        <f t="shared" si="144"/>
        <v>309</v>
      </c>
      <c r="N313" s="295"/>
      <c r="O313" s="295"/>
      <c r="P313" s="300"/>
      <c r="Q313" s="291" t="s">
        <v>821</v>
      </c>
      <c r="R313" s="304"/>
      <c r="S313" s="304"/>
      <c r="T313" s="304"/>
      <c r="U313" s="304"/>
      <c r="V313" s="304"/>
      <c r="W313" s="304"/>
      <c r="X313" s="304"/>
      <c r="Y313" s="304"/>
      <c r="Z313" s="308"/>
      <c r="AA313" s="308"/>
      <c r="AB313" s="308"/>
      <c r="AC313" s="308"/>
      <c r="AD313" s="308"/>
      <c r="AE313" s="308"/>
      <c r="AF313" s="308"/>
      <c r="AG313" s="308"/>
      <c r="AH313" s="305"/>
      <c r="AI313" s="305"/>
      <c r="AJ313" s="305"/>
      <c r="AK313" s="305"/>
      <c r="AL313" s="305"/>
      <c r="AM313" s="305"/>
      <c r="AN313" s="305"/>
      <c r="AO313" s="291"/>
      <c r="AP313" s="307"/>
      <c r="AQ313" s="307"/>
      <c r="AR313" s="307"/>
      <c r="AS313" s="307"/>
      <c r="AT313" s="82"/>
      <c r="AU313" s="82"/>
      <c r="AV313" s="82"/>
      <c r="AW313" s="302"/>
      <c r="AX313" s="302"/>
      <c r="AY313" s="300"/>
      <c r="AZ313" s="300"/>
      <c r="BA313" s="302"/>
      <c r="BB313" s="302"/>
      <c r="BC313" s="300"/>
      <c r="BD313" s="300"/>
      <c r="BE313" s="302"/>
      <c r="BF313" s="300"/>
      <c r="BG313" s="303"/>
      <c r="BH313" s="303"/>
      <c r="BI313" s="303"/>
      <c r="BJ313" s="303"/>
      <c r="BK313" s="303"/>
      <c r="BL313" s="303"/>
      <c r="BM313" s="303"/>
      <c r="BN313" s="82"/>
      <c r="BO313" s="82"/>
      <c r="BP313" s="82"/>
      <c r="BQ313" s="82"/>
      <c r="BR313" s="82"/>
      <c r="BS313" s="82"/>
      <c r="BT313" s="82"/>
      <c r="BU313" s="82"/>
      <c r="BV313" s="82"/>
      <c r="BW313" s="82"/>
      <c r="BX313" s="82"/>
      <c r="BY313" s="82"/>
      <c r="BZ313" s="82"/>
    </row>
    <row r="314" spans="1:78" ht="12" customHeight="1" x14ac:dyDescent="0.25">
      <c r="A314" s="58"/>
      <c r="B314" s="230"/>
      <c r="C314" s="230"/>
      <c r="D314" s="276" t="str">
        <f>IF(IF(ISNUMBER(B314),"",MAX(D$4:D313)+1)&lt;=D$3,IF(ISNUMBER(B314),"",MAX(D$4:D313)+1),"")</f>
        <v/>
      </c>
      <c r="E314" s="230"/>
      <c r="F314" s="230"/>
      <c r="G314" s="233"/>
      <c r="H314" s="276"/>
      <c r="I314" s="276" t="str">
        <f>IF(O314="","",IF(ISNUMBER(MATCH(O314,$G$5:$G$1000,0)),"",IF(D314=1,B$4,0)+MAX(I$4:I313)+1))</f>
        <v/>
      </c>
      <c r="J314" s="233"/>
      <c r="K314" s="233"/>
      <c r="L314" s="58"/>
      <c r="M314" s="282">
        <f t="shared" si="144"/>
        <v>310</v>
      </c>
      <c r="N314" s="295"/>
      <c r="O314" s="295"/>
      <c r="P314" s="300"/>
      <c r="Q314" s="291" t="s">
        <v>821</v>
      </c>
      <c r="R314" s="304"/>
      <c r="S314" s="304"/>
      <c r="T314" s="304"/>
      <c r="U314" s="304"/>
      <c r="V314" s="304"/>
      <c r="W314" s="304"/>
      <c r="X314" s="304"/>
      <c r="Y314" s="304"/>
      <c r="Z314" s="308"/>
      <c r="AA314" s="308"/>
      <c r="AB314" s="308"/>
      <c r="AC314" s="308"/>
      <c r="AD314" s="308"/>
      <c r="AE314" s="308"/>
      <c r="AF314" s="308"/>
      <c r="AG314" s="308"/>
      <c r="AH314" s="305"/>
      <c r="AI314" s="305"/>
      <c r="AJ314" s="305"/>
      <c r="AK314" s="305"/>
      <c r="AL314" s="305"/>
      <c r="AM314" s="305"/>
      <c r="AN314" s="305"/>
      <c r="AO314" s="291"/>
      <c r="AP314" s="307"/>
      <c r="AQ314" s="307"/>
      <c r="AR314" s="307"/>
      <c r="AS314" s="307"/>
      <c r="AT314" s="82"/>
      <c r="AU314" s="82"/>
      <c r="AV314" s="82"/>
      <c r="AW314" s="302"/>
      <c r="AX314" s="302"/>
      <c r="AY314" s="300"/>
      <c r="AZ314" s="300"/>
      <c r="BA314" s="302"/>
      <c r="BB314" s="302"/>
      <c r="BC314" s="300"/>
      <c r="BD314" s="300"/>
      <c r="BE314" s="302"/>
      <c r="BF314" s="300"/>
      <c r="BG314" s="303"/>
      <c r="BH314" s="303"/>
      <c r="BI314" s="303"/>
      <c r="BJ314" s="303"/>
      <c r="BK314" s="303"/>
      <c r="BL314" s="303"/>
      <c r="BM314" s="303"/>
      <c r="BN314" s="82"/>
      <c r="BO314" s="82"/>
      <c r="BP314" s="82"/>
      <c r="BQ314" s="82"/>
      <c r="BR314" s="82"/>
      <c r="BS314" s="82"/>
      <c r="BT314" s="82"/>
      <c r="BU314" s="82"/>
      <c r="BV314" s="82"/>
      <c r="BW314" s="82"/>
      <c r="BX314" s="82"/>
      <c r="BY314" s="82"/>
      <c r="BZ314" s="82"/>
    </row>
    <row r="315" spans="1:78" ht="12" customHeight="1" x14ac:dyDescent="0.25">
      <c r="A315" s="58"/>
      <c r="B315" s="230"/>
      <c r="C315" s="230"/>
      <c r="D315" s="276" t="str">
        <f>IF(IF(ISNUMBER(B315),"",MAX(D$4:D314)+1)&lt;=D$3,IF(ISNUMBER(B315),"",MAX(D$4:D314)+1),"")</f>
        <v/>
      </c>
      <c r="E315" s="230"/>
      <c r="F315" s="230"/>
      <c r="G315" s="233"/>
      <c r="H315" s="276"/>
      <c r="I315" s="276" t="str">
        <f>IF(O315="","",IF(ISNUMBER(MATCH(O315,$G$5:$G$1000,0)),"",IF(D315=1,B$4,0)+MAX(I$4:I314)+1))</f>
        <v/>
      </c>
      <c r="J315" s="233"/>
      <c r="K315" s="233"/>
      <c r="L315" s="58"/>
      <c r="M315" s="282">
        <f t="shared" si="144"/>
        <v>311</v>
      </c>
      <c r="N315" s="295"/>
      <c r="O315" s="295"/>
      <c r="P315" s="300"/>
      <c r="Q315" s="291" t="s">
        <v>821</v>
      </c>
      <c r="R315" s="304"/>
      <c r="S315" s="304"/>
      <c r="T315" s="304"/>
      <c r="U315" s="304"/>
      <c r="V315" s="304"/>
      <c r="W315" s="304"/>
      <c r="X315" s="304"/>
      <c r="Y315" s="304"/>
      <c r="Z315" s="308"/>
      <c r="AA315" s="308"/>
      <c r="AB315" s="308"/>
      <c r="AC315" s="308"/>
      <c r="AD315" s="308"/>
      <c r="AE315" s="308"/>
      <c r="AF315" s="308"/>
      <c r="AG315" s="308"/>
      <c r="AH315" s="305"/>
      <c r="AI315" s="305"/>
      <c r="AJ315" s="305"/>
      <c r="AK315" s="305"/>
      <c r="AL315" s="305"/>
      <c r="AM315" s="305"/>
      <c r="AN315" s="305"/>
      <c r="AO315" s="291"/>
      <c r="AP315" s="307"/>
      <c r="AQ315" s="307"/>
      <c r="AR315" s="307"/>
      <c r="AS315" s="307"/>
      <c r="AT315" s="82"/>
      <c r="AU315" s="82"/>
      <c r="AV315" s="82"/>
      <c r="AW315" s="302"/>
      <c r="AX315" s="302"/>
      <c r="AY315" s="300"/>
      <c r="AZ315" s="300"/>
      <c r="BA315" s="302"/>
      <c r="BB315" s="302"/>
      <c r="BC315" s="300"/>
      <c r="BD315" s="300"/>
      <c r="BE315" s="302"/>
      <c r="BF315" s="300"/>
      <c r="BG315" s="303"/>
      <c r="BH315" s="303"/>
      <c r="BI315" s="303"/>
      <c r="BJ315" s="303"/>
      <c r="BK315" s="303"/>
      <c r="BL315" s="303"/>
      <c r="BM315" s="303"/>
      <c r="BN315" s="82"/>
      <c r="BO315" s="82"/>
      <c r="BP315" s="82"/>
      <c r="BQ315" s="82"/>
      <c r="BR315" s="82"/>
      <c r="BS315" s="82"/>
      <c r="BT315" s="82"/>
      <c r="BU315" s="82"/>
      <c r="BV315" s="82"/>
      <c r="BW315" s="82"/>
      <c r="BX315" s="82"/>
      <c r="BY315" s="82"/>
      <c r="BZ315" s="82"/>
    </row>
    <row r="316" spans="1:78" ht="12" customHeight="1" x14ac:dyDescent="0.25">
      <c r="D316" s="276" t="str">
        <f>IF(IF(ISNUMBER(B316),"",MAX(D$4:D315)+1)&lt;=D$3,IF(ISNUMBER(B316),"",MAX(D$4:D315)+1),"")</f>
        <v/>
      </c>
      <c r="H316" s="276"/>
      <c r="I316" s="276" t="str">
        <f>IF(O316="","",IF(ISNUMBER(MATCH(O316,$G$5:$G$1000,0)),"",IF(D316=1,B$4,0)+MAX(I$4:I315)+1))</f>
        <v/>
      </c>
      <c r="M316" s="282">
        <f t="shared" si="144"/>
        <v>312</v>
      </c>
      <c r="Q316" s="291" t="s">
        <v>821</v>
      </c>
      <c r="AO316" s="291"/>
      <c r="AZ316" s="300"/>
    </row>
    <row r="317" spans="1:78" ht="12" customHeight="1" x14ac:dyDescent="0.25">
      <c r="D317" s="276" t="str">
        <f>IF(IF(ISNUMBER(B317),"",MAX(D$4:D316)+1)&lt;=D$3,IF(ISNUMBER(B317),"",MAX(D$4:D316)+1),"")</f>
        <v/>
      </c>
      <c r="H317" s="276"/>
      <c r="I317" s="276" t="str">
        <f>IF(O317="","",IF(ISNUMBER(MATCH(O317,$G$5:$G$1000,0)),"",IF(D317=1,B$4,0)+MAX(I$4:I316)+1))</f>
        <v/>
      </c>
      <c r="M317" s="282">
        <f t="shared" si="144"/>
        <v>313</v>
      </c>
      <c r="Q317" s="291" t="s">
        <v>821</v>
      </c>
      <c r="AO317" s="291"/>
      <c r="AZ317" s="300"/>
    </row>
    <row r="318" spans="1:78" ht="12" customHeight="1" x14ac:dyDescent="0.25">
      <c r="D318" s="276" t="str">
        <f>IF(IF(ISNUMBER(B318),"",MAX(D$4:D317)+1)&lt;=D$3,IF(ISNUMBER(B318),"",MAX(D$4:D317)+1),"")</f>
        <v/>
      </c>
      <c r="H318" s="276"/>
      <c r="I318" s="276" t="str">
        <f>IF(O318="","",IF(ISNUMBER(MATCH(O318,$G$5:$G$1000,0)),"",IF(D318=1,B$4,0)+MAX(I$4:I317)+1))</f>
        <v/>
      </c>
      <c r="M318" s="282">
        <f t="shared" si="144"/>
        <v>314</v>
      </c>
      <c r="Q318" s="291" t="s">
        <v>821</v>
      </c>
      <c r="AO318" s="291"/>
      <c r="AZ318" s="300"/>
    </row>
    <row r="319" spans="1:78" ht="12" customHeight="1" x14ac:dyDescent="0.25">
      <c r="D319" s="276" t="str">
        <f>IF(IF(ISNUMBER(B319),"",MAX(D$4:D318)+1)&lt;=D$3,IF(ISNUMBER(B319),"",MAX(D$4:D318)+1),"")</f>
        <v/>
      </c>
      <c r="H319" s="276"/>
      <c r="I319" s="276" t="str">
        <f>IF(O319="","",IF(ISNUMBER(MATCH(O319,$G$5:$G$1000,0)),"",IF(D319=1,B$4,0)+MAX(I$4:I318)+1))</f>
        <v/>
      </c>
      <c r="M319" s="282">
        <f t="shared" si="144"/>
        <v>315</v>
      </c>
      <c r="Q319" s="291" t="s">
        <v>821</v>
      </c>
      <c r="AO319" s="291"/>
      <c r="AZ319" s="300"/>
    </row>
    <row r="320" spans="1:78" ht="12" customHeight="1" x14ac:dyDescent="0.25">
      <c r="D320" s="276" t="str">
        <f>IF(IF(ISNUMBER(B320),"",MAX(D$4:D319)+1)&lt;=D$3,IF(ISNUMBER(B320),"",MAX(D$4:D319)+1),"")</f>
        <v/>
      </c>
      <c r="H320" s="276"/>
      <c r="I320" s="276" t="str">
        <f>IF(O320="","",IF(ISNUMBER(MATCH(O320,$G$5:$G$1000,0)),"",IF(D320=1,B$4,0)+MAX(I$4:I319)+1))</f>
        <v/>
      </c>
      <c r="M320" s="282">
        <f t="shared" si="144"/>
        <v>316</v>
      </c>
      <c r="Q320" s="291" t="s">
        <v>821</v>
      </c>
      <c r="AO320" s="291"/>
      <c r="AZ320" s="300"/>
    </row>
    <row r="321" spans="4:52" ht="12" customHeight="1" x14ac:dyDescent="0.25">
      <c r="D321" s="276" t="str">
        <f>IF(IF(ISNUMBER(B321),"",MAX(D$4:D320)+1)&lt;=D$3,IF(ISNUMBER(B321),"",MAX(D$4:D320)+1),"")</f>
        <v/>
      </c>
      <c r="H321" s="276"/>
      <c r="I321" s="276" t="str">
        <f>IF(O321="","",IF(ISNUMBER(MATCH(O321,$G$5:$G$1000,0)),"",IF(D321=1,B$4,0)+MAX(I$4:I320)+1))</f>
        <v/>
      </c>
      <c r="M321" s="282">
        <f t="shared" si="144"/>
        <v>317</v>
      </c>
      <c r="Q321" s="291" t="s">
        <v>821</v>
      </c>
      <c r="AO321" s="291"/>
      <c r="AZ321" s="300"/>
    </row>
    <row r="322" spans="4:52" ht="12" customHeight="1" x14ac:dyDescent="0.25">
      <c r="D322" s="276" t="str">
        <f>IF(IF(ISNUMBER(B322),"",MAX(D$4:D321)+1)&lt;=D$3,IF(ISNUMBER(B322),"",MAX(D$4:D321)+1),"")</f>
        <v/>
      </c>
      <c r="H322" s="276"/>
      <c r="I322" s="276" t="str">
        <f>IF(O322="","",IF(ISNUMBER(MATCH(O322,$G$5:$G$1000,0)),"",IF(D322=1,B$4,0)+MAX(I$4:I321)+1))</f>
        <v/>
      </c>
      <c r="M322" s="282">
        <f t="shared" si="144"/>
        <v>318</v>
      </c>
      <c r="Q322" s="291" t="s">
        <v>821</v>
      </c>
      <c r="AO322" s="291"/>
    </row>
    <row r="323" spans="4:52" ht="12" customHeight="1" x14ac:dyDescent="0.25">
      <c r="D323" s="276" t="str">
        <f>IF(IF(ISNUMBER(B323),"",MAX(D$4:D322)+1)&lt;=D$3,IF(ISNUMBER(B323),"",MAX(D$4:D322)+1),"")</f>
        <v/>
      </c>
      <c r="H323" s="276"/>
      <c r="I323" s="276" t="str">
        <f>IF(O323="","",IF(ISNUMBER(MATCH(O323,$G$5:$G$1000,0)),"",IF(D323=1,B$4,0)+MAX(I$4:I322)+1))</f>
        <v/>
      </c>
      <c r="M323" s="282">
        <f t="shared" si="144"/>
        <v>319</v>
      </c>
      <c r="Q323" s="291" t="s">
        <v>821</v>
      </c>
      <c r="AO323" s="291"/>
    </row>
    <row r="324" spans="4:52" ht="12" customHeight="1" x14ac:dyDescent="0.25">
      <c r="D324" s="276" t="str">
        <f>IF(IF(ISNUMBER(B324),"",MAX(D$4:D323)+1)&lt;=D$3,IF(ISNUMBER(B324),"",MAX(D$4:D323)+1),"")</f>
        <v/>
      </c>
      <c r="H324" s="276"/>
      <c r="I324" s="276" t="str">
        <f>IF(O324="","",IF(ISNUMBER(MATCH(O324,$G$5:$G$1000,0)),"",IF(D324=1,B$4,0)+MAX(I$4:I323)+1))</f>
        <v/>
      </c>
      <c r="M324" s="282">
        <f t="shared" si="144"/>
        <v>320</v>
      </c>
      <c r="Q324" s="291" t="s">
        <v>821</v>
      </c>
      <c r="AO324" s="291"/>
    </row>
    <row r="325" spans="4:52" ht="12" customHeight="1" x14ac:dyDescent="0.25">
      <c r="D325" s="276" t="str">
        <f>IF(IF(ISNUMBER(B325),"",MAX(D$4:D324)+1)&lt;=D$3,IF(ISNUMBER(B325),"",MAX(D$4:D324)+1),"")</f>
        <v/>
      </c>
      <c r="H325" s="276"/>
      <c r="I325" s="276" t="str">
        <f>IF(O325="","",IF(ISNUMBER(MATCH(O325,$G$5:$G$1000,0)),"",IF(D325=1,B$4,0)+MAX(I$4:I324)+1))</f>
        <v/>
      </c>
      <c r="M325" s="282">
        <f t="shared" ref="M325:M388" si="145">IF(ROW()-ROW(M$4)&lt;=1000,ROW()-ROW(M$4),"")</f>
        <v>321</v>
      </c>
      <c r="Q325" s="291" t="s">
        <v>821</v>
      </c>
      <c r="AO325" s="291"/>
    </row>
    <row r="326" spans="4:52" ht="12" customHeight="1" x14ac:dyDescent="0.25">
      <c r="D326" s="276" t="str">
        <f>IF(IF(ISNUMBER(B326),"",MAX(D$4:D325)+1)&lt;=D$3,IF(ISNUMBER(B326),"",MAX(D$4:D325)+1),"")</f>
        <v/>
      </c>
      <c r="H326" s="276"/>
      <c r="I326" s="276" t="str">
        <f>IF(O326="","",IF(ISNUMBER(MATCH(O326,$G$5:$G$1000,0)),"",IF(D326=1,B$4,0)+MAX(I$4:I325)+1))</f>
        <v/>
      </c>
      <c r="M326" s="282">
        <f t="shared" si="145"/>
        <v>322</v>
      </c>
      <c r="Q326" s="291" t="s">
        <v>821</v>
      </c>
      <c r="AO326" s="291"/>
    </row>
    <row r="327" spans="4:52" ht="12" customHeight="1" x14ac:dyDescent="0.25">
      <c r="D327" s="276" t="str">
        <f>IF(IF(ISNUMBER(B327),"",MAX(D$4:D326)+1)&lt;=D$3,IF(ISNUMBER(B327),"",MAX(D$4:D326)+1),"")</f>
        <v/>
      </c>
      <c r="H327" s="276"/>
      <c r="I327" s="276" t="str">
        <f>IF(O327="","",IF(ISNUMBER(MATCH(O327,$G$5:$G$1000,0)),"",IF(D327=1,B$4,0)+MAX(I$4:I326)+1))</f>
        <v/>
      </c>
      <c r="M327" s="282">
        <f t="shared" si="145"/>
        <v>323</v>
      </c>
      <c r="Q327" s="291" t="s">
        <v>821</v>
      </c>
      <c r="AO327" s="291"/>
    </row>
    <row r="328" spans="4:52" ht="12" customHeight="1" x14ac:dyDescent="0.25">
      <c r="D328" s="276" t="str">
        <f>IF(IF(ISNUMBER(B328),"",MAX(D$4:D327)+1)&lt;=D$3,IF(ISNUMBER(B328),"",MAX(D$4:D327)+1),"")</f>
        <v/>
      </c>
      <c r="H328" s="276"/>
      <c r="I328" s="276" t="str">
        <f>IF(O328="","",IF(ISNUMBER(MATCH(O328,$G$5:$G$1000,0)),"",IF(D328=1,B$4,0)+MAX(I$4:I327)+1))</f>
        <v/>
      </c>
      <c r="M328" s="282">
        <f t="shared" si="145"/>
        <v>324</v>
      </c>
      <c r="Q328" s="291" t="s">
        <v>821</v>
      </c>
      <c r="AO328" s="291"/>
    </row>
    <row r="329" spans="4:52" ht="12" customHeight="1" x14ac:dyDescent="0.25">
      <c r="D329" s="276" t="str">
        <f>IF(IF(ISNUMBER(B329),"",MAX(D$4:D328)+1)&lt;=D$3,IF(ISNUMBER(B329),"",MAX(D$4:D328)+1),"")</f>
        <v/>
      </c>
      <c r="H329" s="276"/>
      <c r="I329" s="276" t="str">
        <f>IF(O329="","",IF(ISNUMBER(MATCH(O329,$G$5:$G$1000,0)),"",IF(D329=1,B$4,0)+MAX(I$4:I328)+1))</f>
        <v/>
      </c>
      <c r="M329" s="282">
        <f t="shared" si="145"/>
        <v>325</v>
      </c>
      <c r="Q329" s="291" t="s">
        <v>821</v>
      </c>
      <c r="AO329" s="291"/>
    </row>
    <row r="330" spans="4:52" ht="12" customHeight="1" x14ac:dyDescent="0.25">
      <c r="D330" s="276" t="str">
        <f>IF(IF(ISNUMBER(B330),"",MAX(D$4:D329)+1)&lt;=D$3,IF(ISNUMBER(B330),"",MAX(D$4:D329)+1),"")</f>
        <v/>
      </c>
      <c r="H330" s="276"/>
      <c r="I330" s="276" t="str">
        <f>IF(O330="","",IF(ISNUMBER(MATCH(O330,$G$5:$G$1000,0)),"",IF(D330=1,B$4,0)+MAX(I$4:I329)+1))</f>
        <v/>
      </c>
      <c r="M330" s="282">
        <f t="shared" si="145"/>
        <v>326</v>
      </c>
      <c r="Q330" s="291" t="s">
        <v>821</v>
      </c>
      <c r="AO330" s="291"/>
    </row>
    <row r="331" spans="4:52" ht="12" customHeight="1" x14ac:dyDescent="0.25">
      <c r="D331" s="276" t="str">
        <f>IF(IF(ISNUMBER(B331),"",MAX(D$4:D330)+1)&lt;=D$3,IF(ISNUMBER(B331),"",MAX(D$4:D330)+1),"")</f>
        <v/>
      </c>
      <c r="H331" s="276"/>
      <c r="I331" s="276" t="str">
        <f>IF(O331="","",IF(ISNUMBER(MATCH(O331,$G$5:$G$1000,0)),"",IF(D331=1,B$4,0)+MAX(I$4:I330)+1))</f>
        <v/>
      </c>
      <c r="M331" s="282">
        <f t="shared" si="145"/>
        <v>327</v>
      </c>
      <c r="Q331" s="291" t="s">
        <v>821</v>
      </c>
      <c r="AO331" s="291"/>
    </row>
    <row r="332" spans="4:52" ht="12" customHeight="1" x14ac:dyDescent="0.25">
      <c r="D332" s="276" t="str">
        <f>IF(IF(ISNUMBER(B332),"",MAX(D$4:D331)+1)&lt;=D$3,IF(ISNUMBER(B332),"",MAX(D$4:D331)+1),"")</f>
        <v/>
      </c>
      <c r="H332" s="276"/>
      <c r="I332" s="276" t="str">
        <f>IF(O332="","",IF(ISNUMBER(MATCH(O332,$G$5:$G$1000,0)),"",IF(D332=1,B$4,0)+MAX(I$4:I331)+1))</f>
        <v/>
      </c>
      <c r="M332" s="282">
        <f t="shared" si="145"/>
        <v>328</v>
      </c>
      <c r="Q332" s="291" t="s">
        <v>821</v>
      </c>
      <c r="AO332" s="291"/>
    </row>
    <row r="333" spans="4:52" ht="12" customHeight="1" x14ac:dyDescent="0.25">
      <c r="D333" s="276" t="str">
        <f>IF(IF(ISNUMBER(B333),"",MAX(D$4:D332)+1)&lt;=D$3,IF(ISNUMBER(B333),"",MAX(D$4:D332)+1),"")</f>
        <v/>
      </c>
      <c r="H333" s="276"/>
      <c r="I333" s="276" t="str">
        <f>IF(O333="","",IF(ISNUMBER(MATCH(O333,$G$5:$G$1000,0)),"",IF(D333=1,B$4,0)+MAX(I$4:I332)+1))</f>
        <v/>
      </c>
      <c r="M333" s="282">
        <f t="shared" si="145"/>
        <v>329</v>
      </c>
      <c r="Q333" s="291" t="s">
        <v>821</v>
      </c>
      <c r="AO333" s="291"/>
    </row>
    <row r="334" spans="4:52" ht="12" customHeight="1" x14ac:dyDescent="0.25">
      <c r="D334" s="276" t="str">
        <f>IF(IF(ISNUMBER(B334),"",MAX(D$4:D333)+1)&lt;=D$3,IF(ISNUMBER(B334),"",MAX(D$4:D333)+1),"")</f>
        <v/>
      </c>
      <c r="H334" s="276"/>
      <c r="I334" s="276" t="str">
        <f>IF(O334="","",IF(ISNUMBER(MATCH(O334,$G$5:$G$1000,0)),"",IF(D334=1,B$4,0)+MAX(I$4:I333)+1))</f>
        <v/>
      </c>
      <c r="M334" s="282">
        <f t="shared" si="145"/>
        <v>330</v>
      </c>
      <c r="Q334" s="291" t="s">
        <v>821</v>
      </c>
      <c r="AO334" s="291"/>
    </row>
    <row r="335" spans="4:52" ht="12" customHeight="1" x14ac:dyDescent="0.25">
      <c r="D335" s="276" t="str">
        <f>IF(IF(ISNUMBER(B335),"",MAX(D$4:D334)+1)&lt;=D$3,IF(ISNUMBER(B335),"",MAX(D$4:D334)+1),"")</f>
        <v/>
      </c>
      <c r="H335" s="276"/>
      <c r="I335" s="276" t="str">
        <f>IF(O335="","",IF(ISNUMBER(MATCH(O335,$G$5:$G$1000,0)),"",IF(D335=1,B$4,0)+MAX(I$4:I334)+1))</f>
        <v/>
      </c>
      <c r="M335" s="282">
        <f t="shared" si="145"/>
        <v>331</v>
      </c>
      <c r="Q335" s="291" t="s">
        <v>821</v>
      </c>
      <c r="AO335" s="291"/>
    </row>
    <row r="336" spans="4:52" ht="12" customHeight="1" x14ac:dyDescent="0.25">
      <c r="D336" s="276" t="str">
        <f>IF(IF(ISNUMBER(B336),"",MAX(D$4:D335)+1)&lt;=D$3,IF(ISNUMBER(B336),"",MAX(D$4:D335)+1),"")</f>
        <v/>
      </c>
      <c r="H336" s="276"/>
      <c r="I336" s="276" t="str">
        <f>IF(O336="","",IF(ISNUMBER(MATCH(O336,$G$5:$G$1000,0)),"",IF(D336=1,B$4,0)+MAX(I$4:I335)+1))</f>
        <v/>
      </c>
      <c r="M336" s="282">
        <f t="shared" si="145"/>
        <v>332</v>
      </c>
      <c r="Q336" s="291" t="s">
        <v>821</v>
      </c>
      <c r="AO336" s="291"/>
    </row>
    <row r="337" spans="4:41" ht="12" customHeight="1" x14ac:dyDescent="0.25">
      <c r="D337" s="276" t="str">
        <f>IF(IF(ISNUMBER(B337),"",MAX(D$4:D336)+1)&lt;=D$3,IF(ISNUMBER(B337),"",MAX(D$4:D336)+1),"")</f>
        <v/>
      </c>
      <c r="H337" s="276"/>
      <c r="I337" s="276" t="str">
        <f>IF(O337="","",IF(ISNUMBER(MATCH(O337,$G$5:$G$1000,0)),"",IF(D337=1,B$4,0)+MAX(I$4:I336)+1))</f>
        <v/>
      </c>
      <c r="M337" s="282">
        <f t="shared" si="145"/>
        <v>333</v>
      </c>
      <c r="Q337" s="291" t="s">
        <v>821</v>
      </c>
      <c r="AO337" s="291"/>
    </row>
    <row r="338" spans="4:41" ht="12" customHeight="1" x14ac:dyDescent="0.25">
      <c r="D338" s="276" t="str">
        <f>IF(IF(ISNUMBER(B338),"",MAX(D$4:D337)+1)&lt;=D$3,IF(ISNUMBER(B338),"",MAX(D$4:D337)+1),"")</f>
        <v/>
      </c>
      <c r="H338" s="276"/>
      <c r="I338" s="276" t="str">
        <f>IF(O338="","",IF(ISNUMBER(MATCH(O338,$G$5:$G$1000,0)),"",IF(D338=1,B$4,0)+MAX(I$4:I337)+1))</f>
        <v/>
      </c>
      <c r="M338" s="282">
        <f t="shared" si="145"/>
        <v>334</v>
      </c>
      <c r="Q338" s="291" t="s">
        <v>821</v>
      </c>
      <c r="AO338" s="291"/>
    </row>
    <row r="339" spans="4:41" ht="12" customHeight="1" x14ac:dyDescent="0.25">
      <c r="D339" s="276" t="str">
        <f>IF(IF(ISNUMBER(B339),"",MAX(D$4:D338)+1)&lt;=D$3,IF(ISNUMBER(B339),"",MAX(D$4:D338)+1),"")</f>
        <v/>
      </c>
      <c r="H339" s="276"/>
      <c r="I339" s="276" t="str">
        <f>IF(O339="","",IF(ISNUMBER(MATCH(O339,$G$5:$G$1000,0)),"",IF(D339=1,B$4,0)+MAX(I$4:I338)+1))</f>
        <v/>
      </c>
      <c r="M339" s="282">
        <f t="shared" si="145"/>
        <v>335</v>
      </c>
      <c r="Q339" s="291" t="s">
        <v>821</v>
      </c>
      <c r="AO339" s="291"/>
    </row>
    <row r="340" spans="4:41" ht="12" customHeight="1" x14ac:dyDescent="0.25">
      <c r="D340" s="276" t="str">
        <f>IF(IF(ISNUMBER(B340),"",MAX(D$4:D339)+1)&lt;=D$3,IF(ISNUMBER(B340),"",MAX(D$4:D339)+1),"")</f>
        <v/>
      </c>
      <c r="H340" s="276"/>
      <c r="I340" s="276" t="str">
        <f>IF(O340="","",IF(ISNUMBER(MATCH(O340,$G$5:$G$1000,0)),"",IF(D340=1,B$4,0)+MAX(I$4:I339)+1))</f>
        <v/>
      </c>
      <c r="M340" s="282">
        <f t="shared" si="145"/>
        <v>336</v>
      </c>
      <c r="Q340" s="291" t="s">
        <v>821</v>
      </c>
      <c r="AO340" s="291"/>
    </row>
    <row r="341" spans="4:41" ht="12" customHeight="1" x14ac:dyDescent="0.25">
      <c r="D341" s="276" t="str">
        <f>IF(IF(ISNUMBER(B341),"",MAX(D$4:D340)+1)&lt;=D$3,IF(ISNUMBER(B341),"",MAX(D$4:D340)+1),"")</f>
        <v/>
      </c>
      <c r="H341" s="276"/>
      <c r="I341" s="276" t="str">
        <f>IF(O341="","",IF(ISNUMBER(MATCH(O341,$G$5:$G$1000,0)),"",IF(D341=1,B$4,0)+MAX(I$4:I340)+1))</f>
        <v/>
      </c>
      <c r="M341" s="282">
        <f t="shared" si="145"/>
        <v>337</v>
      </c>
      <c r="Q341" s="291" t="s">
        <v>821</v>
      </c>
      <c r="AO341" s="291"/>
    </row>
    <row r="342" spans="4:41" ht="12" customHeight="1" x14ac:dyDescent="0.25">
      <c r="D342" s="276" t="str">
        <f>IF(IF(ISNUMBER(B342),"",MAX(D$4:D341)+1)&lt;=D$3,IF(ISNUMBER(B342),"",MAX(D$4:D341)+1),"")</f>
        <v/>
      </c>
      <c r="H342" s="276"/>
      <c r="I342" s="276" t="str">
        <f>IF(O342="","",IF(ISNUMBER(MATCH(O342,$G$5:$G$1000,0)),"",IF(D342=1,B$4,0)+MAX(I$4:I341)+1))</f>
        <v/>
      </c>
      <c r="M342" s="282">
        <f t="shared" si="145"/>
        <v>338</v>
      </c>
      <c r="Q342" s="291" t="s">
        <v>821</v>
      </c>
      <c r="AO342" s="291"/>
    </row>
    <row r="343" spans="4:41" ht="12" customHeight="1" x14ac:dyDescent="0.25">
      <c r="D343" s="276" t="str">
        <f>IF(IF(ISNUMBER(B343),"",MAX(D$4:D342)+1)&lt;=D$3,IF(ISNUMBER(B343),"",MAX(D$4:D342)+1),"")</f>
        <v/>
      </c>
      <c r="H343" s="276"/>
      <c r="I343" s="276" t="str">
        <f>IF(O343="","",IF(ISNUMBER(MATCH(O343,$G$5:$G$1000,0)),"",IF(D343=1,B$4,0)+MAX(I$4:I342)+1))</f>
        <v/>
      </c>
      <c r="M343" s="282">
        <f t="shared" si="145"/>
        <v>339</v>
      </c>
      <c r="Q343" s="291" t="s">
        <v>821</v>
      </c>
      <c r="AO343" s="291"/>
    </row>
    <row r="344" spans="4:41" ht="12" customHeight="1" x14ac:dyDescent="0.25">
      <c r="D344" s="276" t="str">
        <f>IF(IF(ISNUMBER(B344),"",MAX(D$4:D343)+1)&lt;=D$3,IF(ISNUMBER(B344),"",MAX(D$4:D343)+1),"")</f>
        <v/>
      </c>
      <c r="H344" s="276"/>
      <c r="I344" s="276" t="str">
        <f>IF(O344="","",IF(ISNUMBER(MATCH(O344,$G$5:$G$1000,0)),"",IF(D344=1,B$4,0)+MAX(I$4:I343)+1))</f>
        <v/>
      </c>
      <c r="M344" s="282">
        <f t="shared" si="145"/>
        <v>340</v>
      </c>
      <c r="Q344" s="291" t="s">
        <v>821</v>
      </c>
      <c r="AO344" s="291"/>
    </row>
    <row r="345" spans="4:41" ht="12" customHeight="1" x14ac:dyDescent="0.25">
      <c r="D345" s="276" t="str">
        <f>IF(IF(ISNUMBER(B345),"",MAX(D$4:D344)+1)&lt;=D$3,IF(ISNUMBER(B345),"",MAX(D$4:D344)+1),"")</f>
        <v/>
      </c>
      <c r="H345" s="276"/>
      <c r="I345" s="276" t="str">
        <f>IF(O345="","",IF(ISNUMBER(MATCH(O345,$G$5:$G$1000,0)),"",IF(D345=1,B$4,0)+MAX(I$4:I344)+1))</f>
        <v/>
      </c>
      <c r="M345" s="282">
        <f t="shared" si="145"/>
        <v>341</v>
      </c>
      <c r="Q345" s="291" t="s">
        <v>821</v>
      </c>
      <c r="AO345" s="291"/>
    </row>
    <row r="346" spans="4:41" ht="12" customHeight="1" x14ac:dyDescent="0.25">
      <c r="D346" s="276" t="str">
        <f>IF(IF(ISNUMBER(B346),"",MAX(D$4:D345)+1)&lt;=D$3,IF(ISNUMBER(B346),"",MAX(D$4:D345)+1),"")</f>
        <v/>
      </c>
      <c r="H346" s="276"/>
      <c r="I346" s="276" t="str">
        <f>IF(O346="","",IF(ISNUMBER(MATCH(O346,$G$5:$G$1000,0)),"",IF(D346=1,B$4,0)+MAX(I$4:I345)+1))</f>
        <v/>
      </c>
      <c r="M346" s="282">
        <f t="shared" si="145"/>
        <v>342</v>
      </c>
      <c r="Q346" s="291" t="s">
        <v>821</v>
      </c>
      <c r="AO346" s="291"/>
    </row>
    <row r="347" spans="4:41" ht="12" customHeight="1" x14ac:dyDescent="0.25">
      <c r="D347" s="276" t="str">
        <f>IF(IF(ISNUMBER(B347),"",MAX(D$4:D346)+1)&lt;=D$3,IF(ISNUMBER(B347),"",MAX(D$4:D346)+1),"")</f>
        <v/>
      </c>
      <c r="H347" s="276"/>
      <c r="I347" s="276" t="str">
        <f>IF(O347="","",IF(ISNUMBER(MATCH(O347,$G$5:$G$1000,0)),"",IF(D347=1,B$4,0)+MAX(I$4:I346)+1))</f>
        <v/>
      </c>
      <c r="M347" s="282">
        <f t="shared" si="145"/>
        <v>343</v>
      </c>
      <c r="Q347" s="291" t="s">
        <v>821</v>
      </c>
      <c r="AO347" s="291"/>
    </row>
    <row r="348" spans="4:41" ht="12" customHeight="1" x14ac:dyDescent="0.25">
      <c r="D348" s="276" t="str">
        <f>IF(IF(ISNUMBER(B348),"",MAX(D$4:D347)+1)&lt;=D$3,IF(ISNUMBER(B348),"",MAX(D$4:D347)+1),"")</f>
        <v/>
      </c>
      <c r="H348" s="276"/>
      <c r="I348" s="276" t="str">
        <f>IF(O348="","",IF(ISNUMBER(MATCH(O348,$G$5:$G$1000,0)),"",IF(D348=1,B$4,0)+MAX(I$4:I347)+1))</f>
        <v/>
      </c>
      <c r="M348" s="282">
        <f t="shared" si="145"/>
        <v>344</v>
      </c>
      <c r="Q348" s="291" t="s">
        <v>821</v>
      </c>
      <c r="AO348" s="291"/>
    </row>
    <row r="349" spans="4:41" ht="12" customHeight="1" x14ac:dyDescent="0.25">
      <c r="D349" s="276" t="str">
        <f>IF(IF(ISNUMBER(B349),"",MAX(D$4:D348)+1)&lt;=D$3,IF(ISNUMBER(B349),"",MAX(D$4:D348)+1),"")</f>
        <v/>
      </c>
      <c r="H349" s="276"/>
      <c r="I349" s="276" t="str">
        <f>IF(O349="","",IF(ISNUMBER(MATCH(O349,$G$5:$G$1000,0)),"",IF(D349=1,B$4,0)+MAX(I$4:I348)+1))</f>
        <v/>
      </c>
      <c r="M349" s="282">
        <f t="shared" si="145"/>
        <v>345</v>
      </c>
      <c r="Q349" s="291" t="s">
        <v>821</v>
      </c>
      <c r="AO349" s="291"/>
    </row>
    <row r="350" spans="4:41" ht="12" customHeight="1" x14ac:dyDescent="0.25">
      <c r="D350" s="276" t="str">
        <f>IF(IF(ISNUMBER(B350),"",MAX(D$4:D349)+1)&lt;=D$3,IF(ISNUMBER(B350),"",MAX(D$4:D349)+1),"")</f>
        <v/>
      </c>
      <c r="H350" s="276"/>
      <c r="I350" s="276" t="str">
        <f>IF(O350="","",IF(ISNUMBER(MATCH(O350,$G$5:$G$1000,0)),"",IF(D350=1,B$4,0)+MAX(I$4:I349)+1))</f>
        <v/>
      </c>
      <c r="M350" s="282">
        <f t="shared" si="145"/>
        <v>346</v>
      </c>
      <c r="Q350" s="291" t="s">
        <v>821</v>
      </c>
      <c r="AO350" s="291"/>
    </row>
    <row r="351" spans="4:41" ht="12" customHeight="1" x14ac:dyDescent="0.25">
      <c r="D351" s="276" t="str">
        <f>IF(IF(ISNUMBER(B351),"",MAX(D$4:D350)+1)&lt;=D$3,IF(ISNUMBER(B351),"",MAX(D$4:D350)+1),"")</f>
        <v/>
      </c>
      <c r="H351" s="276"/>
      <c r="I351" s="276" t="str">
        <f>IF(O351="","",IF(ISNUMBER(MATCH(O351,$G$5:$G$1000,0)),"",IF(D351=1,B$4,0)+MAX(I$4:I350)+1))</f>
        <v/>
      </c>
      <c r="M351" s="282">
        <f t="shared" si="145"/>
        <v>347</v>
      </c>
      <c r="Q351" s="291" t="s">
        <v>821</v>
      </c>
      <c r="AO351" s="291"/>
    </row>
    <row r="352" spans="4:41" ht="12" customHeight="1" x14ac:dyDescent="0.25">
      <c r="D352" s="276" t="str">
        <f>IF(IF(ISNUMBER(B352),"",MAX(D$4:D351)+1)&lt;=D$3,IF(ISNUMBER(B352),"",MAX(D$4:D351)+1),"")</f>
        <v/>
      </c>
      <c r="H352" s="276"/>
      <c r="I352" s="276" t="str">
        <f>IF(O352="","",IF(ISNUMBER(MATCH(O352,$G$5:$G$1000,0)),"",IF(D352=1,B$4,0)+MAX(I$4:I351)+1))</f>
        <v/>
      </c>
      <c r="M352" s="282">
        <f t="shared" si="145"/>
        <v>348</v>
      </c>
      <c r="Q352" s="291" t="s">
        <v>821</v>
      </c>
      <c r="AO352" s="291"/>
    </row>
    <row r="353" spans="4:41" ht="12" customHeight="1" x14ac:dyDescent="0.25">
      <c r="D353" s="276" t="str">
        <f>IF(IF(ISNUMBER(B353),"",MAX(D$4:D352)+1)&lt;=D$3,IF(ISNUMBER(B353),"",MAX(D$4:D352)+1),"")</f>
        <v/>
      </c>
      <c r="H353" s="276"/>
      <c r="I353" s="276" t="str">
        <f>IF(O353="","",IF(ISNUMBER(MATCH(O353,$G$5:$G$1000,0)),"",IF(D353=1,B$4,0)+MAX(I$4:I352)+1))</f>
        <v/>
      </c>
      <c r="M353" s="282">
        <f t="shared" si="145"/>
        <v>349</v>
      </c>
      <c r="Q353" s="291" t="s">
        <v>821</v>
      </c>
      <c r="AO353" s="291"/>
    </row>
    <row r="354" spans="4:41" ht="12" customHeight="1" x14ac:dyDescent="0.25">
      <c r="D354" s="276" t="str">
        <f>IF(IF(ISNUMBER(B354),"",MAX(D$4:D353)+1)&lt;=D$3,IF(ISNUMBER(B354),"",MAX(D$4:D353)+1),"")</f>
        <v/>
      </c>
      <c r="H354" s="276"/>
      <c r="I354" s="276" t="str">
        <f>IF(O354="","",IF(ISNUMBER(MATCH(O354,$G$5:$G$1000,0)),"",IF(D354=1,B$4,0)+MAX(I$4:I353)+1))</f>
        <v/>
      </c>
      <c r="M354" s="282">
        <f t="shared" si="145"/>
        <v>350</v>
      </c>
      <c r="Q354" s="291" t="s">
        <v>821</v>
      </c>
      <c r="AO354" s="291"/>
    </row>
    <row r="355" spans="4:41" ht="12" customHeight="1" x14ac:dyDescent="0.25">
      <c r="D355" s="276" t="str">
        <f>IF(IF(ISNUMBER(B355),"",MAX(D$4:D354)+1)&lt;=D$3,IF(ISNUMBER(B355),"",MAX(D$4:D354)+1),"")</f>
        <v/>
      </c>
      <c r="H355" s="276"/>
      <c r="I355" s="276" t="str">
        <f>IF(O355="","",IF(ISNUMBER(MATCH(O355,$G$5:$G$1000,0)),"",IF(D355=1,B$4,0)+MAX(I$4:I354)+1))</f>
        <v/>
      </c>
      <c r="M355" s="282">
        <f t="shared" si="145"/>
        <v>351</v>
      </c>
      <c r="Q355" s="291" t="s">
        <v>821</v>
      </c>
      <c r="AO355" s="291"/>
    </row>
    <row r="356" spans="4:41" ht="12" customHeight="1" x14ac:dyDescent="0.25">
      <c r="D356" s="276" t="str">
        <f>IF(IF(ISNUMBER(B356),"",MAX(D$4:D355)+1)&lt;=D$3,IF(ISNUMBER(B356),"",MAX(D$4:D355)+1),"")</f>
        <v/>
      </c>
      <c r="H356" s="276"/>
      <c r="I356" s="276" t="str">
        <f>IF(O356="","",IF(ISNUMBER(MATCH(O356,$G$5:$G$1000,0)),"",IF(D356=1,B$4,0)+MAX(I$4:I355)+1))</f>
        <v/>
      </c>
      <c r="M356" s="282">
        <f t="shared" si="145"/>
        <v>352</v>
      </c>
      <c r="Q356" s="291" t="s">
        <v>821</v>
      </c>
      <c r="AO356" s="291"/>
    </row>
    <row r="357" spans="4:41" ht="12" customHeight="1" x14ac:dyDescent="0.25">
      <c r="D357" s="276" t="str">
        <f>IF(IF(ISNUMBER(B357),"",MAX(D$4:D356)+1)&lt;=D$3,IF(ISNUMBER(B357),"",MAX(D$4:D356)+1),"")</f>
        <v/>
      </c>
      <c r="H357" s="276"/>
      <c r="I357" s="276" t="str">
        <f>IF(O357="","",IF(ISNUMBER(MATCH(O357,$G$5:$G$1000,0)),"",IF(D357=1,B$4,0)+MAX(I$4:I356)+1))</f>
        <v/>
      </c>
      <c r="M357" s="282">
        <f t="shared" si="145"/>
        <v>353</v>
      </c>
      <c r="Q357" s="291" t="s">
        <v>821</v>
      </c>
      <c r="AO357" s="291"/>
    </row>
    <row r="358" spans="4:41" ht="12" customHeight="1" x14ac:dyDescent="0.25">
      <c r="D358" s="276" t="str">
        <f>IF(IF(ISNUMBER(B358),"",MAX(D$4:D357)+1)&lt;=D$3,IF(ISNUMBER(B358),"",MAX(D$4:D357)+1),"")</f>
        <v/>
      </c>
      <c r="H358" s="276"/>
      <c r="I358" s="276" t="str">
        <f>IF(O358="","",IF(ISNUMBER(MATCH(O358,$G$5:$G$1000,0)),"",IF(D358=1,B$4,0)+MAX(I$4:I357)+1))</f>
        <v/>
      </c>
      <c r="M358" s="282">
        <f t="shared" si="145"/>
        <v>354</v>
      </c>
      <c r="Q358" s="291" t="s">
        <v>821</v>
      </c>
      <c r="AO358" s="291"/>
    </row>
    <row r="359" spans="4:41" ht="12" customHeight="1" x14ac:dyDescent="0.25">
      <c r="D359" s="276" t="str">
        <f>IF(IF(ISNUMBER(B359),"",MAX(D$4:D358)+1)&lt;=D$3,IF(ISNUMBER(B359),"",MAX(D$4:D358)+1),"")</f>
        <v/>
      </c>
      <c r="H359" s="276"/>
      <c r="I359" s="276" t="str">
        <f>IF(O359="","",IF(ISNUMBER(MATCH(O359,$G$5:$G$1000,0)),"",IF(D359=1,B$4,0)+MAX(I$4:I358)+1))</f>
        <v/>
      </c>
      <c r="M359" s="282">
        <f t="shared" si="145"/>
        <v>355</v>
      </c>
      <c r="Q359" s="291" t="s">
        <v>821</v>
      </c>
      <c r="AO359" s="291"/>
    </row>
    <row r="360" spans="4:41" ht="12" customHeight="1" x14ac:dyDescent="0.25">
      <c r="D360" s="276" t="str">
        <f>IF(IF(ISNUMBER(B360),"",MAX(D$4:D359)+1)&lt;=D$3,IF(ISNUMBER(B360),"",MAX(D$4:D359)+1),"")</f>
        <v/>
      </c>
      <c r="H360" s="276"/>
      <c r="I360" s="276" t="str">
        <f>IF(O360="","",IF(ISNUMBER(MATCH(O360,$G$5:$G$1000,0)),"",IF(D360=1,B$4,0)+MAX(I$4:I359)+1))</f>
        <v/>
      </c>
      <c r="M360" s="282">
        <f t="shared" si="145"/>
        <v>356</v>
      </c>
      <c r="Q360" s="291" t="s">
        <v>821</v>
      </c>
      <c r="AO360" s="291"/>
    </row>
    <row r="361" spans="4:41" ht="12" customHeight="1" x14ac:dyDescent="0.25">
      <c r="D361" s="276" t="str">
        <f>IF(IF(ISNUMBER(B361),"",MAX(D$4:D360)+1)&lt;=D$3,IF(ISNUMBER(B361),"",MAX(D$4:D360)+1),"")</f>
        <v/>
      </c>
      <c r="H361" s="276"/>
      <c r="I361" s="276" t="str">
        <f>IF(O361="","",IF(ISNUMBER(MATCH(O361,$G$5:$G$1000,0)),"",IF(D361=1,B$4,0)+MAX(I$4:I360)+1))</f>
        <v/>
      </c>
      <c r="M361" s="282">
        <f t="shared" si="145"/>
        <v>357</v>
      </c>
      <c r="Q361" s="291" t="s">
        <v>821</v>
      </c>
      <c r="AO361" s="291"/>
    </row>
    <row r="362" spans="4:41" ht="12" customHeight="1" x14ac:dyDescent="0.25">
      <c r="D362" s="276" t="str">
        <f>IF(IF(ISNUMBER(B362),"",MAX(D$4:D361)+1)&lt;=D$3,IF(ISNUMBER(B362),"",MAX(D$4:D361)+1),"")</f>
        <v/>
      </c>
      <c r="H362" s="276"/>
      <c r="I362" s="276" t="str">
        <f>IF(O362="","",IF(ISNUMBER(MATCH(O362,$G$5:$G$1000,0)),"",IF(D362=1,B$4,0)+MAX(I$4:I361)+1))</f>
        <v/>
      </c>
      <c r="M362" s="282">
        <f t="shared" si="145"/>
        <v>358</v>
      </c>
      <c r="Q362" s="291" t="s">
        <v>821</v>
      </c>
      <c r="AO362" s="291"/>
    </row>
    <row r="363" spans="4:41" ht="12" customHeight="1" x14ac:dyDescent="0.25">
      <c r="D363" s="276" t="str">
        <f>IF(IF(ISNUMBER(B363),"",MAX(D$4:D362)+1)&lt;=D$3,IF(ISNUMBER(B363),"",MAX(D$4:D362)+1),"")</f>
        <v/>
      </c>
      <c r="H363" s="276"/>
      <c r="I363" s="276" t="str">
        <f>IF(O363="","",IF(ISNUMBER(MATCH(O363,$G$5:$G$1000,0)),"",IF(D363=1,B$4,0)+MAX(I$4:I362)+1))</f>
        <v/>
      </c>
      <c r="M363" s="282">
        <f t="shared" si="145"/>
        <v>359</v>
      </c>
      <c r="Q363" s="291" t="s">
        <v>821</v>
      </c>
      <c r="AO363" s="291"/>
    </row>
    <row r="364" spans="4:41" ht="12" customHeight="1" x14ac:dyDescent="0.25">
      <c r="D364" s="276" t="str">
        <f>IF(IF(ISNUMBER(B364),"",MAX(D$4:D363)+1)&lt;=D$3,IF(ISNUMBER(B364),"",MAX(D$4:D363)+1),"")</f>
        <v/>
      </c>
      <c r="H364" s="276"/>
      <c r="I364" s="276" t="str">
        <f>IF(O364="","",IF(ISNUMBER(MATCH(O364,$G$5:$G$1000,0)),"",IF(D364=1,B$4,0)+MAX(I$4:I363)+1))</f>
        <v/>
      </c>
      <c r="M364" s="282">
        <f t="shared" si="145"/>
        <v>360</v>
      </c>
      <c r="Q364" s="291" t="s">
        <v>821</v>
      </c>
      <c r="AO364" s="291"/>
    </row>
    <row r="365" spans="4:41" ht="12" customHeight="1" x14ac:dyDescent="0.25">
      <c r="D365" s="276" t="str">
        <f>IF(IF(ISNUMBER(B365),"",MAX(D$4:D364)+1)&lt;=D$3,IF(ISNUMBER(B365),"",MAX(D$4:D364)+1),"")</f>
        <v/>
      </c>
      <c r="H365" s="276"/>
      <c r="I365" s="276" t="str">
        <f>IF(O365="","",IF(ISNUMBER(MATCH(O365,$G$5:$G$1000,0)),"",IF(D365=1,B$4,0)+MAX(I$4:I364)+1))</f>
        <v/>
      </c>
      <c r="M365" s="282">
        <f t="shared" si="145"/>
        <v>361</v>
      </c>
      <c r="Q365" s="291" t="s">
        <v>821</v>
      </c>
      <c r="AO365" s="291"/>
    </row>
    <row r="366" spans="4:41" ht="12" customHeight="1" x14ac:dyDescent="0.25">
      <c r="D366" s="276" t="str">
        <f>IF(IF(ISNUMBER(B366),"",MAX(D$4:D365)+1)&lt;=D$3,IF(ISNUMBER(B366),"",MAX(D$4:D365)+1),"")</f>
        <v/>
      </c>
      <c r="H366" s="276"/>
      <c r="I366" s="276" t="str">
        <f>IF(O366="","",IF(ISNUMBER(MATCH(O366,$G$5:$G$1000,0)),"",IF(D366=1,B$4,0)+MAX(I$4:I365)+1))</f>
        <v/>
      </c>
      <c r="M366" s="282">
        <f t="shared" si="145"/>
        <v>362</v>
      </c>
      <c r="Q366" s="291" t="s">
        <v>821</v>
      </c>
      <c r="AO366" s="291"/>
    </row>
    <row r="367" spans="4:41" ht="12" customHeight="1" x14ac:dyDescent="0.25">
      <c r="D367" s="276" t="str">
        <f>IF(IF(ISNUMBER(B367),"",MAX(D$4:D366)+1)&lt;=D$3,IF(ISNUMBER(B367),"",MAX(D$4:D366)+1),"")</f>
        <v/>
      </c>
      <c r="H367" s="276"/>
      <c r="I367" s="276" t="str">
        <f>IF(O367="","",IF(ISNUMBER(MATCH(O367,$G$5:$G$1000,0)),"",IF(D367=1,B$4,0)+MAX(I$4:I366)+1))</f>
        <v/>
      </c>
      <c r="M367" s="282">
        <f t="shared" si="145"/>
        <v>363</v>
      </c>
      <c r="Q367" s="291" t="s">
        <v>821</v>
      </c>
      <c r="AO367" s="291"/>
    </row>
    <row r="368" spans="4:41" ht="12" customHeight="1" x14ac:dyDescent="0.25">
      <c r="D368" s="276" t="str">
        <f>IF(IF(ISNUMBER(B368),"",MAX(D$4:D367)+1)&lt;=D$3,IF(ISNUMBER(B368),"",MAX(D$4:D367)+1),"")</f>
        <v/>
      </c>
      <c r="H368" s="276"/>
      <c r="I368" s="276" t="str">
        <f>IF(O368="","",IF(ISNUMBER(MATCH(O368,$G$5:$G$1000,0)),"",IF(D368=1,B$4,0)+MAX(I$4:I367)+1))</f>
        <v/>
      </c>
      <c r="M368" s="282">
        <f t="shared" si="145"/>
        <v>364</v>
      </c>
      <c r="Q368" s="291" t="s">
        <v>821</v>
      </c>
      <c r="AO368" s="291"/>
    </row>
    <row r="369" spans="4:41" ht="12" customHeight="1" x14ac:dyDescent="0.25">
      <c r="D369" s="276" t="str">
        <f>IF(IF(ISNUMBER(B369),"",MAX(D$4:D368)+1)&lt;=D$3,IF(ISNUMBER(B369),"",MAX(D$4:D368)+1),"")</f>
        <v/>
      </c>
      <c r="H369" s="276"/>
      <c r="I369" s="276" t="str">
        <f>IF(O369="","",IF(ISNUMBER(MATCH(O369,$G$5:$G$1000,0)),"",IF(D369=1,B$4,0)+MAX(I$4:I368)+1))</f>
        <v/>
      </c>
      <c r="M369" s="282">
        <f t="shared" si="145"/>
        <v>365</v>
      </c>
      <c r="Q369" s="291" t="s">
        <v>821</v>
      </c>
      <c r="AO369" s="291"/>
    </row>
    <row r="370" spans="4:41" ht="12" customHeight="1" x14ac:dyDescent="0.25">
      <c r="D370" s="276" t="str">
        <f>IF(IF(ISNUMBER(B370),"",MAX(D$4:D369)+1)&lt;=D$3,IF(ISNUMBER(B370),"",MAX(D$4:D369)+1),"")</f>
        <v/>
      </c>
      <c r="H370" s="276"/>
      <c r="I370" s="276" t="str">
        <f>IF(O370="","",IF(ISNUMBER(MATCH(O370,$G$5:$G$1000,0)),"",IF(D370=1,B$4,0)+MAX(I$4:I369)+1))</f>
        <v/>
      </c>
      <c r="M370" s="282">
        <f t="shared" si="145"/>
        <v>366</v>
      </c>
      <c r="Q370" s="291" t="s">
        <v>821</v>
      </c>
      <c r="AO370" s="291"/>
    </row>
    <row r="371" spans="4:41" ht="12" customHeight="1" x14ac:dyDescent="0.25">
      <c r="D371" s="276" t="str">
        <f>IF(IF(ISNUMBER(B371),"",MAX(D$4:D370)+1)&lt;=D$3,IF(ISNUMBER(B371),"",MAX(D$4:D370)+1),"")</f>
        <v/>
      </c>
      <c r="H371" s="276"/>
      <c r="I371" s="276" t="str">
        <f>IF(O371="","",IF(ISNUMBER(MATCH(O371,$G$5:$G$1000,0)),"",IF(D371=1,B$4,0)+MAX(I$4:I370)+1))</f>
        <v/>
      </c>
      <c r="M371" s="282">
        <f t="shared" si="145"/>
        <v>367</v>
      </c>
      <c r="Q371" s="291" t="s">
        <v>821</v>
      </c>
      <c r="AO371" s="291"/>
    </row>
    <row r="372" spans="4:41" ht="12" customHeight="1" x14ac:dyDescent="0.25">
      <c r="D372" s="276" t="str">
        <f>IF(IF(ISNUMBER(B372),"",MAX(D$4:D371)+1)&lt;=D$3,IF(ISNUMBER(B372),"",MAX(D$4:D371)+1),"")</f>
        <v/>
      </c>
      <c r="H372" s="276"/>
      <c r="I372" s="276" t="str">
        <f>IF(O372="","",IF(ISNUMBER(MATCH(O372,$G$5:$G$1000,0)),"",IF(D372=1,B$4,0)+MAX(I$4:I371)+1))</f>
        <v/>
      </c>
      <c r="M372" s="282">
        <f t="shared" si="145"/>
        <v>368</v>
      </c>
      <c r="Q372" s="291" t="s">
        <v>821</v>
      </c>
      <c r="AO372" s="291"/>
    </row>
    <row r="373" spans="4:41" ht="12" customHeight="1" x14ac:dyDescent="0.25">
      <c r="D373" s="276" t="str">
        <f>IF(IF(ISNUMBER(B373),"",MAX(D$4:D372)+1)&lt;=D$3,IF(ISNUMBER(B373),"",MAX(D$4:D372)+1),"")</f>
        <v/>
      </c>
      <c r="H373" s="276"/>
      <c r="I373" s="276" t="str">
        <f>IF(O373="","",IF(ISNUMBER(MATCH(O373,$G$5:$G$1000,0)),"",IF(D373=1,B$4,0)+MAX(I$4:I372)+1))</f>
        <v/>
      </c>
      <c r="M373" s="282">
        <f t="shared" si="145"/>
        <v>369</v>
      </c>
      <c r="Q373" s="291" t="s">
        <v>821</v>
      </c>
      <c r="AO373" s="291"/>
    </row>
    <row r="374" spans="4:41" ht="12" customHeight="1" x14ac:dyDescent="0.25">
      <c r="D374" s="276" t="str">
        <f>IF(IF(ISNUMBER(B374),"",MAX(D$4:D373)+1)&lt;=D$3,IF(ISNUMBER(B374),"",MAX(D$4:D373)+1),"")</f>
        <v/>
      </c>
      <c r="H374" s="276"/>
      <c r="I374" s="276" t="str">
        <f>IF(O374="","",IF(ISNUMBER(MATCH(O374,$G$5:$G$1000,0)),"",IF(D374=1,B$4,0)+MAX(I$4:I373)+1))</f>
        <v/>
      </c>
      <c r="M374" s="282">
        <f t="shared" si="145"/>
        <v>370</v>
      </c>
      <c r="Q374" s="291" t="s">
        <v>821</v>
      </c>
      <c r="AO374" s="291"/>
    </row>
    <row r="375" spans="4:41" ht="12" customHeight="1" x14ac:dyDescent="0.25">
      <c r="D375" s="276" t="str">
        <f>IF(IF(ISNUMBER(B375),"",MAX(D$4:D374)+1)&lt;=D$3,IF(ISNUMBER(B375),"",MAX(D$4:D374)+1),"")</f>
        <v/>
      </c>
      <c r="H375" s="276"/>
      <c r="I375" s="276" t="str">
        <f>IF(O375="","",IF(ISNUMBER(MATCH(O375,$G$5:$G$1000,0)),"",IF(D375=1,B$4,0)+MAX(I$4:I374)+1))</f>
        <v/>
      </c>
      <c r="M375" s="282">
        <f t="shared" si="145"/>
        <v>371</v>
      </c>
      <c r="Q375" s="291" t="s">
        <v>821</v>
      </c>
      <c r="AO375" s="291"/>
    </row>
    <row r="376" spans="4:41" ht="12" customHeight="1" x14ac:dyDescent="0.25">
      <c r="D376" s="276" t="str">
        <f>IF(IF(ISNUMBER(B376),"",MAX(D$4:D375)+1)&lt;=D$3,IF(ISNUMBER(B376),"",MAX(D$4:D375)+1),"")</f>
        <v/>
      </c>
      <c r="H376" s="276"/>
      <c r="I376" s="276" t="str">
        <f>IF(O376="","",IF(ISNUMBER(MATCH(O376,$G$5:$G$1000,0)),"",IF(D376=1,B$4,0)+MAX(I$4:I375)+1))</f>
        <v/>
      </c>
      <c r="M376" s="282">
        <f t="shared" si="145"/>
        <v>372</v>
      </c>
      <c r="Q376" s="291" t="s">
        <v>821</v>
      </c>
      <c r="AO376" s="291"/>
    </row>
    <row r="377" spans="4:41" ht="12" customHeight="1" x14ac:dyDescent="0.25">
      <c r="D377" s="276" t="str">
        <f>IF(IF(ISNUMBER(B377),"",MAX(D$4:D376)+1)&lt;=D$3,IF(ISNUMBER(B377),"",MAX(D$4:D376)+1),"")</f>
        <v/>
      </c>
      <c r="H377" s="276"/>
      <c r="I377" s="276" t="str">
        <f>IF(O377="","",IF(ISNUMBER(MATCH(O377,$G$5:$G$1000,0)),"",IF(D377=1,B$4,0)+MAX(I$4:I376)+1))</f>
        <v/>
      </c>
      <c r="M377" s="282">
        <f t="shared" si="145"/>
        <v>373</v>
      </c>
      <c r="Q377" s="291" t="s">
        <v>821</v>
      </c>
      <c r="AO377" s="291"/>
    </row>
    <row r="378" spans="4:41" ht="12" customHeight="1" x14ac:dyDescent="0.25">
      <c r="D378" s="276" t="str">
        <f>IF(IF(ISNUMBER(B378),"",MAX(D$4:D377)+1)&lt;=D$3,IF(ISNUMBER(B378),"",MAX(D$4:D377)+1),"")</f>
        <v/>
      </c>
      <c r="H378" s="276"/>
      <c r="I378" s="276" t="str">
        <f>IF(O378="","",IF(ISNUMBER(MATCH(O378,$G$5:$G$1000,0)),"",IF(D378=1,B$4,0)+MAX(I$4:I377)+1))</f>
        <v/>
      </c>
      <c r="M378" s="282">
        <f t="shared" si="145"/>
        <v>374</v>
      </c>
      <c r="Q378" s="291" t="s">
        <v>821</v>
      </c>
      <c r="AO378" s="291"/>
    </row>
    <row r="379" spans="4:41" ht="12" customHeight="1" x14ac:dyDescent="0.25">
      <c r="D379" s="276" t="str">
        <f>IF(IF(ISNUMBER(B379),"",MAX(D$4:D378)+1)&lt;=D$3,IF(ISNUMBER(B379),"",MAX(D$4:D378)+1),"")</f>
        <v/>
      </c>
      <c r="H379" s="276"/>
      <c r="I379" s="276" t="str">
        <f>IF(O379="","",IF(ISNUMBER(MATCH(O379,$G$5:$G$1000,0)),"",IF(D379=1,B$4,0)+MAX(I$4:I378)+1))</f>
        <v/>
      </c>
      <c r="M379" s="282">
        <f t="shared" si="145"/>
        <v>375</v>
      </c>
      <c r="Q379" s="291" t="s">
        <v>821</v>
      </c>
      <c r="AO379" s="291"/>
    </row>
    <row r="380" spans="4:41" ht="12" customHeight="1" x14ac:dyDescent="0.25">
      <c r="D380" s="276" t="str">
        <f>IF(IF(ISNUMBER(B380),"",MAX(D$4:D379)+1)&lt;=D$3,IF(ISNUMBER(B380),"",MAX(D$4:D379)+1),"")</f>
        <v/>
      </c>
      <c r="H380" s="276"/>
      <c r="I380" s="276" t="str">
        <f>IF(O380="","",IF(ISNUMBER(MATCH(O380,$G$5:$G$1000,0)),"",IF(D380=1,B$4,0)+MAX(I$4:I379)+1))</f>
        <v/>
      </c>
      <c r="M380" s="282">
        <f t="shared" si="145"/>
        <v>376</v>
      </c>
      <c r="Q380" s="291" t="s">
        <v>821</v>
      </c>
      <c r="AO380" s="291"/>
    </row>
    <row r="381" spans="4:41" ht="12" customHeight="1" x14ac:dyDescent="0.25">
      <c r="D381" s="276" t="str">
        <f>IF(IF(ISNUMBER(B381),"",MAX(D$4:D380)+1)&lt;=D$3,IF(ISNUMBER(B381),"",MAX(D$4:D380)+1),"")</f>
        <v/>
      </c>
      <c r="H381" s="276"/>
      <c r="I381" s="276" t="str">
        <f>IF(O381="","",IF(ISNUMBER(MATCH(O381,$G$5:$G$1000,0)),"",IF(D381=1,B$4,0)+MAX(I$4:I380)+1))</f>
        <v/>
      </c>
      <c r="M381" s="282">
        <f t="shared" si="145"/>
        <v>377</v>
      </c>
      <c r="Q381" s="291" t="s">
        <v>821</v>
      </c>
      <c r="AO381" s="291"/>
    </row>
    <row r="382" spans="4:41" ht="12" customHeight="1" x14ac:dyDescent="0.25">
      <c r="D382" s="276" t="str">
        <f>IF(IF(ISNUMBER(B382),"",MAX(D$4:D381)+1)&lt;=D$3,IF(ISNUMBER(B382),"",MAX(D$4:D381)+1),"")</f>
        <v/>
      </c>
      <c r="H382" s="276"/>
      <c r="I382" s="276" t="str">
        <f>IF(O382="","",IF(ISNUMBER(MATCH(O382,$G$5:$G$1000,0)),"",IF(D382=1,B$4,0)+MAX(I$4:I381)+1))</f>
        <v/>
      </c>
      <c r="M382" s="282">
        <f t="shared" si="145"/>
        <v>378</v>
      </c>
      <c r="Q382" s="291" t="s">
        <v>821</v>
      </c>
      <c r="AO382" s="291"/>
    </row>
    <row r="383" spans="4:41" ht="12" customHeight="1" x14ac:dyDescent="0.25">
      <c r="D383" s="276" t="str">
        <f>IF(IF(ISNUMBER(B383),"",MAX(D$4:D382)+1)&lt;=D$3,IF(ISNUMBER(B383),"",MAX(D$4:D382)+1),"")</f>
        <v/>
      </c>
      <c r="H383" s="276"/>
      <c r="I383" s="276" t="str">
        <f>IF(O383="","",IF(ISNUMBER(MATCH(O383,$G$5:$G$1000,0)),"",IF(D383=1,B$4,0)+MAX(I$4:I382)+1))</f>
        <v/>
      </c>
      <c r="M383" s="282">
        <f t="shared" si="145"/>
        <v>379</v>
      </c>
      <c r="Q383" s="291" t="s">
        <v>821</v>
      </c>
      <c r="AO383" s="291"/>
    </row>
    <row r="384" spans="4:41" ht="12" customHeight="1" x14ac:dyDescent="0.25">
      <c r="D384" s="276" t="str">
        <f>IF(IF(ISNUMBER(B384),"",MAX(D$4:D383)+1)&lt;=D$3,IF(ISNUMBER(B384),"",MAX(D$4:D383)+1),"")</f>
        <v/>
      </c>
      <c r="H384" s="276"/>
      <c r="I384" s="276" t="str">
        <f>IF(O384="","",IF(ISNUMBER(MATCH(O384,$G$5:$G$1000,0)),"",IF(D384=1,B$4,0)+MAX(I$4:I383)+1))</f>
        <v/>
      </c>
      <c r="M384" s="282">
        <f t="shared" si="145"/>
        <v>380</v>
      </c>
      <c r="Q384" s="291" t="s">
        <v>821</v>
      </c>
      <c r="AO384" s="291"/>
    </row>
    <row r="385" spans="4:41" ht="12" customHeight="1" x14ac:dyDescent="0.25">
      <c r="D385" s="276" t="str">
        <f>IF(IF(ISNUMBER(B385),"",MAX(D$4:D384)+1)&lt;=D$3,IF(ISNUMBER(B385),"",MAX(D$4:D384)+1),"")</f>
        <v/>
      </c>
      <c r="H385" s="276"/>
      <c r="I385" s="276" t="str">
        <f>IF(O385="","",IF(ISNUMBER(MATCH(O385,$G$5:$G$1000,0)),"",IF(D385=1,B$4,0)+MAX(I$4:I384)+1))</f>
        <v/>
      </c>
      <c r="M385" s="282">
        <f t="shared" si="145"/>
        <v>381</v>
      </c>
      <c r="Q385" s="291" t="s">
        <v>821</v>
      </c>
      <c r="AO385" s="291"/>
    </row>
    <row r="386" spans="4:41" ht="12" customHeight="1" x14ac:dyDescent="0.25">
      <c r="D386" s="276" t="str">
        <f>IF(IF(ISNUMBER(B386),"",MAX(D$4:D385)+1)&lt;=D$3,IF(ISNUMBER(B386),"",MAX(D$4:D385)+1),"")</f>
        <v/>
      </c>
      <c r="H386" s="276"/>
      <c r="I386" s="276" t="str">
        <f>IF(O386="","",IF(ISNUMBER(MATCH(O386,$G$5:$G$1000,0)),"",IF(D386=1,B$4,0)+MAX(I$4:I385)+1))</f>
        <v/>
      </c>
      <c r="M386" s="282">
        <f t="shared" si="145"/>
        <v>382</v>
      </c>
      <c r="Q386" s="291" t="s">
        <v>821</v>
      </c>
      <c r="AO386" s="291"/>
    </row>
    <row r="387" spans="4:41" ht="12" customHeight="1" x14ac:dyDescent="0.25">
      <c r="D387" s="276" t="str">
        <f>IF(IF(ISNUMBER(B387),"",MAX(D$4:D386)+1)&lt;=D$3,IF(ISNUMBER(B387),"",MAX(D$4:D386)+1),"")</f>
        <v/>
      </c>
      <c r="H387" s="276"/>
      <c r="I387" s="276" t="str">
        <f>IF(O387="","",IF(ISNUMBER(MATCH(O387,$G$5:$G$1000,0)),"",IF(D387=1,B$4,0)+MAX(I$4:I386)+1))</f>
        <v/>
      </c>
      <c r="M387" s="282">
        <f t="shared" si="145"/>
        <v>383</v>
      </c>
      <c r="Q387" s="291" t="s">
        <v>821</v>
      </c>
      <c r="AO387" s="291"/>
    </row>
    <row r="388" spans="4:41" ht="12" customHeight="1" x14ac:dyDescent="0.25">
      <c r="D388" s="276" t="str">
        <f>IF(IF(ISNUMBER(B388),"",MAX(D$4:D387)+1)&lt;=D$3,IF(ISNUMBER(B388),"",MAX(D$4:D387)+1),"")</f>
        <v/>
      </c>
      <c r="H388" s="276"/>
      <c r="I388" s="276" t="str">
        <f>IF(O388="","",IF(ISNUMBER(MATCH(O388,$G$5:$G$1000,0)),"",IF(D388=1,B$4,0)+MAX(I$4:I387)+1))</f>
        <v/>
      </c>
      <c r="M388" s="282">
        <f t="shared" si="145"/>
        <v>384</v>
      </c>
      <c r="Q388" s="291" t="s">
        <v>821</v>
      </c>
      <c r="AO388" s="291"/>
    </row>
    <row r="389" spans="4:41" ht="12" customHeight="1" x14ac:dyDescent="0.25">
      <c r="D389" s="276" t="str">
        <f>IF(IF(ISNUMBER(B389),"",MAX(D$4:D388)+1)&lt;=D$3,IF(ISNUMBER(B389),"",MAX(D$4:D388)+1),"")</f>
        <v/>
      </c>
      <c r="H389" s="276"/>
      <c r="I389" s="276" t="str">
        <f>IF(O389="","",IF(ISNUMBER(MATCH(O389,$G$5:$G$1000,0)),"",IF(D389=1,B$4,0)+MAX(I$4:I388)+1))</f>
        <v/>
      </c>
      <c r="M389" s="282">
        <f t="shared" ref="M389:M452" si="146">IF(ROW()-ROW(M$4)&lt;=1000,ROW()-ROW(M$4),"")</f>
        <v>385</v>
      </c>
      <c r="Q389" s="291" t="s">
        <v>821</v>
      </c>
      <c r="AO389" s="291"/>
    </row>
    <row r="390" spans="4:41" ht="12" customHeight="1" x14ac:dyDescent="0.25">
      <c r="D390" s="276" t="str">
        <f>IF(IF(ISNUMBER(B390),"",MAX(D$4:D389)+1)&lt;=D$3,IF(ISNUMBER(B390),"",MAX(D$4:D389)+1),"")</f>
        <v/>
      </c>
      <c r="H390" s="276"/>
      <c r="I390" s="276" t="str">
        <f>IF(O390="","",IF(ISNUMBER(MATCH(O390,$G$5:$G$1000,0)),"",IF(D390=1,B$4,0)+MAX(I$4:I389)+1))</f>
        <v/>
      </c>
      <c r="M390" s="282">
        <f t="shared" si="146"/>
        <v>386</v>
      </c>
      <c r="Q390" s="291" t="s">
        <v>821</v>
      </c>
      <c r="AO390" s="291"/>
    </row>
    <row r="391" spans="4:41" ht="12" customHeight="1" x14ac:dyDescent="0.25">
      <c r="D391" s="276" t="str">
        <f>IF(IF(ISNUMBER(B391),"",MAX(D$4:D390)+1)&lt;=D$3,IF(ISNUMBER(B391),"",MAX(D$4:D390)+1),"")</f>
        <v/>
      </c>
      <c r="H391" s="276"/>
      <c r="I391" s="276" t="str">
        <f>IF(O391="","",IF(ISNUMBER(MATCH(O391,$G$5:$G$1000,0)),"",IF(D391=1,B$4,0)+MAX(I$4:I390)+1))</f>
        <v/>
      </c>
      <c r="M391" s="282">
        <f t="shared" si="146"/>
        <v>387</v>
      </c>
      <c r="Q391" s="291" t="s">
        <v>821</v>
      </c>
      <c r="AO391" s="291"/>
    </row>
    <row r="392" spans="4:41" ht="12" customHeight="1" x14ac:dyDescent="0.25">
      <c r="D392" s="276" t="str">
        <f>IF(IF(ISNUMBER(B392),"",MAX(D$4:D391)+1)&lt;=D$3,IF(ISNUMBER(B392),"",MAX(D$4:D391)+1),"")</f>
        <v/>
      </c>
      <c r="H392" s="276"/>
      <c r="I392" s="276" t="str">
        <f>IF(O392="","",IF(ISNUMBER(MATCH(O392,$G$5:$G$1000,0)),"",IF(D392=1,B$4,0)+MAX(I$4:I391)+1))</f>
        <v/>
      </c>
      <c r="M392" s="282">
        <f t="shared" si="146"/>
        <v>388</v>
      </c>
      <c r="Q392" s="291" t="s">
        <v>821</v>
      </c>
      <c r="AO392" s="291"/>
    </row>
    <row r="393" spans="4:41" ht="12" customHeight="1" x14ac:dyDescent="0.25">
      <c r="D393" s="276" t="str">
        <f>IF(IF(ISNUMBER(B393),"",MAX(D$4:D392)+1)&lt;=D$3,IF(ISNUMBER(B393),"",MAX(D$4:D392)+1),"")</f>
        <v/>
      </c>
      <c r="H393" s="276"/>
      <c r="I393" s="276" t="str">
        <f>IF(O393="","",IF(ISNUMBER(MATCH(O393,$G$5:$G$1000,0)),"",IF(D393=1,B$4,0)+MAX(I$4:I392)+1))</f>
        <v/>
      </c>
      <c r="M393" s="282">
        <f t="shared" si="146"/>
        <v>389</v>
      </c>
      <c r="Q393" s="291" t="s">
        <v>821</v>
      </c>
      <c r="AO393" s="291"/>
    </row>
    <row r="394" spans="4:41" ht="12" customHeight="1" x14ac:dyDescent="0.25">
      <c r="D394" s="276" t="str">
        <f>IF(IF(ISNUMBER(B394),"",MAX(D$4:D393)+1)&lt;=D$3,IF(ISNUMBER(B394),"",MAX(D$4:D393)+1),"")</f>
        <v/>
      </c>
      <c r="H394" s="276"/>
      <c r="I394" s="276" t="str">
        <f>IF(O394="","",IF(ISNUMBER(MATCH(O394,$G$5:$G$1000,0)),"",IF(D394=1,B$4,0)+MAX(I$4:I393)+1))</f>
        <v/>
      </c>
      <c r="M394" s="282">
        <f t="shared" si="146"/>
        <v>390</v>
      </c>
      <c r="Q394" s="291" t="s">
        <v>821</v>
      </c>
      <c r="AO394" s="291"/>
    </row>
    <row r="395" spans="4:41" ht="12" customHeight="1" x14ac:dyDescent="0.25">
      <c r="D395" s="276" t="str">
        <f>IF(IF(ISNUMBER(B395),"",MAX(D$4:D394)+1)&lt;=D$3,IF(ISNUMBER(B395),"",MAX(D$4:D394)+1),"")</f>
        <v/>
      </c>
      <c r="H395" s="276"/>
      <c r="I395" s="276" t="str">
        <f>IF(O395="","",IF(ISNUMBER(MATCH(O395,$G$5:$G$1000,0)),"",IF(D395=1,B$4,0)+MAX(I$4:I394)+1))</f>
        <v/>
      </c>
      <c r="M395" s="282">
        <f t="shared" si="146"/>
        <v>391</v>
      </c>
      <c r="Q395" s="291" t="s">
        <v>821</v>
      </c>
      <c r="AO395" s="291"/>
    </row>
    <row r="396" spans="4:41" ht="12" customHeight="1" x14ac:dyDescent="0.25">
      <c r="D396" s="276" t="str">
        <f>IF(IF(ISNUMBER(B396),"",MAX(D$4:D395)+1)&lt;=D$3,IF(ISNUMBER(B396),"",MAX(D$4:D395)+1),"")</f>
        <v/>
      </c>
      <c r="H396" s="276"/>
      <c r="I396" s="276" t="str">
        <f>IF(O396="","",IF(ISNUMBER(MATCH(O396,$G$5:$G$1000,0)),"",IF(D396=1,B$4,0)+MAX(I$4:I395)+1))</f>
        <v/>
      </c>
      <c r="M396" s="282">
        <f t="shared" si="146"/>
        <v>392</v>
      </c>
      <c r="Q396" s="291" t="s">
        <v>821</v>
      </c>
      <c r="AO396" s="291"/>
    </row>
    <row r="397" spans="4:41" ht="12" customHeight="1" x14ac:dyDescent="0.25">
      <c r="D397" s="276" t="str">
        <f>IF(IF(ISNUMBER(B397),"",MAX(D$4:D396)+1)&lt;=D$3,IF(ISNUMBER(B397),"",MAX(D$4:D396)+1),"")</f>
        <v/>
      </c>
      <c r="H397" s="276"/>
      <c r="I397" s="276" t="str">
        <f>IF(O397="","",IF(ISNUMBER(MATCH(O397,$G$5:$G$1000,0)),"",IF(D397=1,B$4,0)+MAX(I$4:I396)+1))</f>
        <v/>
      </c>
      <c r="M397" s="282">
        <f t="shared" si="146"/>
        <v>393</v>
      </c>
      <c r="Q397" s="291" t="s">
        <v>821</v>
      </c>
      <c r="AO397" s="291"/>
    </row>
    <row r="398" spans="4:41" ht="12" customHeight="1" x14ac:dyDescent="0.25">
      <c r="D398" s="276" t="str">
        <f>IF(IF(ISNUMBER(B398),"",MAX(D$4:D397)+1)&lt;=D$3,IF(ISNUMBER(B398),"",MAX(D$4:D397)+1),"")</f>
        <v/>
      </c>
      <c r="H398" s="276"/>
      <c r="I398" s="276" t="str">
        <f>IF(O398="","",IF(ISNUMBER(MATCH(O398,$G$5:$G$1000,0)),"",IF(D398=1,B$4,0)+MAX(I$4:I397)+1))</f>
        <v/>
      </c>
      <c r="M398" s="282">
        <f t="shared" si="146"/>
        <v>394</v>
      </c>
      <c r="Q398" s="291" t="s">
        <v>821</v>
      </c>
      <c r="AO398" s="291"/>
    </row>
    <row r="399" spans="4:41" ht="12" customHeight="1" x14ac:dyDescent="0.25">
      <c r="D399" s="276" t="str">
        <f>IF(IF(ISNUMBER(B399),"",MAX(D$4:D398)+1)&lt;=D$3,IF(ISNUMBER(B399),"",MAX(D$4:D398)+1),"")</f>
        <v/>
      </c>
      <c r="H399" s="276"/>
      <c r="I399" s="276" t="str">
        <f>IF(O399="","",IF(ISNUMBER(MATCH(O399,$G$5:$G$1000,0)),"",IF(D399=1,B$4,0)+MAX(I$4:I398)+1))</f>
        <v/>
      </c>
      <c r="M399" s="282">
        <f t="shared" si="146"/>
        <v>395</v>
      </c>
      <c r="Q399" s="291" t="s">
        <v>821</v>
      </c>
      <c r="AO399" s="291"/>
    </row>
    <row r="400" spans="4:41" ht="12" customHeight="1" x14ac:dyDescent="0.25">
      <c r="D400" s="276" t="str">
        <f>IF(IF(ISNUMBER(B400),"",MAX(D$4:D399)+1)&lt;=D$3,IF(ISNUMBER(B400),"",MAX(D$4:D399)+1),"")</f>
        <v/>
      </c>
      <c r="H400" s="276"/>
      <c r="I400" s="276" t="str">
        <f>IF(O400="","",IF(ISNUMBER(MATCH(O400,$G$5:$G$1000,0)),"",IF(D400=1,B$4,0)+MAX(I$4:I399)+1))</f>
        <v/>
      </c>
      <c r="M400" s="282">
        <f t="shared" si="146"/>
        <v>396</v>
      </c>
      <c r="Q400" s="291" t="s">
        <v>821</v>
      </c>
      <c r="AO400" s="291"/>
    </row>
    <row r="401" spans="4:41" ht="12" customHeight="1" x14ac:dyDescent="0.25">
      <c r="D401" s="276" t="str">
        <f>IF(IF(ISNUMBER(B401),"",MAX(D$4:D400)+1)&lt;=D$3,IF(ISNUMBER(B401),"",MAX(D$4:D400)+1),"")</f>
        <v/>
      </c>
      <c r="H401" s="276"/>
      <c r="I401" s="276" t="str">
        <f>IF(O401="","",IF(ISNUMBER(MATCH(O401,$G$5:$G$1000,0)),"",IF(D401=1,B$4,0)+MAX(I$4:I400)+1))</f>
        <v/>
      </c>
      <c r="M401" s="282">
        <f t="shared" si="146"/>
        <v>397</v>
      </c>
      <c r="Q401" s="291" t="s">
        <v>821</v>
      </c>
      <c r="AO401" s="291"/>
    </row>
    <row r="402" spans="4:41" ht="12" customHeight="1" x14ac:dyDescent="0.25">
      <c r="D402" s="276" t="str">
        <f>IF(IF(ISNUMBER(B402),"",MAX(D$4:D401)+1)&lt;=D$3,IF(ISNUMBER(B402),"",MAX(D$4:D401)+1),"")</f>
        <v/>
      </c>
      <c r="H402" s="276"/>
      <c r="I402" s="276" t="str">
        <f>IF(O402="","",IF(ISNUMBER(MATCH(O402,$G$5:$G$1000,0)),"",IF(D402=1,B$4,0)+MAX(I$4:I401)+1))</f>
        <v/>
      </c>
      <c r="M402" s="282">
        <f t="shared" si="146"/>
        <v>398</v>
      </c>
      <c r="Q402" s="291" t="s">
        <v>821</v>
      </c>
      <c r="AO402" s="291"/>
    </row>
    <row r="403" spans="4:41" ht="12" customHeight="1" x14ac:dyDescent="0.25">
      <c r="D403" s="276" t="str">
        <f>IF(IF(ISNUMBER(B403),"",MAX(D$4:D402)+1)&lt;=D$3,IF(ISNUMBER(B403),"",MAX(D$4:D402)+1),"")</f>
        <v/>
      </c>
      <c r="H403" s="276"/>
      <c r="I403" s="276" t="str">
        <f>IF(O403="","",IF(ISNUMBER(MATCH(O403,$G$5:$G$1000,0)),"",IF(D403=1,B$4,0)+MAX(I$4:I402)+1))</f>
        <v/>
      </c>
      <c r="M403" s="282">
        <f t="shared" si="146"/>
        <v>399</v>
      </c>
      <c r="Q403" s="291" t="s">
        <v>821</v>
      </c>
      <c r="AO403" s="291"/>
    </row>
    <row r="404" spans="4:41" ht="12" customHeight="1" x14ac:dyDescent="0.25">
      <c r="D404" s="276" t="str">
        <f>IF(IF(ISNUMBER(B404),"",MAX(D$4:D403)+1)&lt;=D$3,IF(ISNUMBER(B404),"",MAX(D$4:D403)+1),"")</f>
        <v/>
      </c>
      <c r="H404" s="276"/>
      <c r="I404" s="276" t="str">
        <f>IF(O404="","",IF(ISNUMBER(MATCH(O404,$G$5:$G$1000,0)),"",IF(D404=1,B$4,0)+MAX(I$4:I403)+1))</f>
        <v/>
      </c>
      <c r="M404" s="282">
        <f t="shared" si="146"/>
        <v>400</v>
      </c>
      <c r="Q404" s="291" t="s">
        <v>821</v>
      </c>
      <c r="AO404" s="291"/>
    </row>
    <row r="405" spans="4:41" ht="12" customHeight="1" x14ac:dyDescent="0.25">
      <c r="D405" s="276" t="str">
        <f>IF(IF(ISNUMBER(B405),"",MAX(D$4:D404)+1)&lt;=D$3,IF(ISNUMBER(B405),"",MAX(D$4:D404)+1),"")</f>
        <v/>
      </c>
      <c r="H405" s="276"/>
      <c r="I405" s="276" t="str">
        <f>IF(O405="","",IF(ISNUMBER(MATCH(O405,$G$5:$G$1000,0)),"",IF(D405=1,B$4,0)+MAX(I$4:I404)+1))</f>
        <v/>
      </c>
      <c r="M405" s="282">
        <f t="shared" si="146"/>
        <v>401</v>
      </c>
      <c r="Q405" s="291" t="s">
        <v>821</v>
      </c>
      <c r="AO405" s="291"/>
    </row>
    <row r="406" spans="4:41" ht="12" customHeight="1" x14ac:dyDescent="0.25">
      <c r="D406" s="276" t="str">
        <f>IF(IF(ISNUMBER(B406),"",MAX(D$4:D405)+1)&lt;=D$3,IF(ISNUMBER(B406),"",MAX(D$4:D405)+1),"")</f>
        <v/>
      </c>
      <c r="H406" s="276"/>
      <c r="I406" s="276" t="str">
        <f>IF(O406="","",IF(ISNUMBER(MATCH(O406,$G$5:$G$1000,0)),"",IF(D406=1,B$4,0)+MAX(I$4:I405)+1))</f>
        <v/>
      </c>
      <c r="M406" s="282">
        <f t="shared" si="146"/>
        <v>402</v>
      </c>
      <c r="Q406" s="291" t="s">
        <v>821</v>
      </c>
      <c r="AO406" s="291"/>
    </row>
    <row r="407" spans="4:41" ht="12" customHeight="1" x14ac:dyDescent="0.25">
      <c r="D407" s="276" t="str">
        <f>IF(IF(ISNUMBER(B407),"",MAX(D$4:D406)+1)&lt;=D$3,IF(ISNUMBER(B407),"",MAX(D$4:D406)+1),"")</f>
        <v/>
      </c>
      <c r="H407" s="276"/>
      <c r="I407" s="276" t="str">
        <f>IF(O407="","",IF(ISNUMBER(MATCH(O407,$G$5:$G$1000,0)),"",IF(D407=1,B$4,0)+MAX(I$4:I406)+1))</f>
        <v/>
      </c>
      <c r="M407" s="282">
        <f t="shared" si="146"/>
        <v>403</v>
      </c>
      <c r="Q407" s="291" t="s">
        <v>821</v>
      </c>
      <c r="AO407" s="291"/>
    </row>
    <row r="408" spans="4:41" ht="12" customHeight="1" x14ac:dyDescent="0.25">
      <c r="D408" s="276" t="str">
        <f>IF(IF(ISNUMBER(B408),"",MAX(D$4:D407)+1)&lt;=D$3,IF(ISNUMBER(B408),"",MAX(D$4:D407)+1),"")</f>
        <v/>
      </c>
      <c r="H408" s="276"/>
      <c r="I408" s="276" t="str">
        <f>IF(O408="","",IF(ISNUMBER(MATCH(O408,$G$5:$G$1000,0)),"",IF(D408=1,B$4,0)+MAX(I$4:I407)+1))</f>
        <v/>
      </c>
      <c r="M408" s="282">
        <f t="shared" si="146"/>
        <v>404</v>
      </c>
      <c r="Q408" s="291" t="s">
        <v>821</v>
      </c>
      <c r="AO408" s="291"/>
    </row>
    <row r="409" spans="4:41" ht="12" customHeight="1" x14ac:dyDescent="0.25">
      <c r="D409" s="276" t="str">
        <f>IF(IF(ISNUMBER(B409),"",MAX(D$4:D408)+1)&lt;=D$3,IF(ISNUMBER(B409),"",MAX(D$4:D408)+1),"")</f>
        <v/>
      </c>
      <c r="H409" s="276"/>
      <c r="I409" s="276" t="str">
        <f>IF(O409="","",IF(ISNUMBER(MATCH(O409,$G$5:$G$1000,0)),"",IF(D409=1,B$4,0)+MAX(I$4:I408)+1))</f>
        <v/>
      </c>
      <c r="M409" s="282">
        <f t="shared" si="146"/>
        <v>405</v>
      </c>
      <c r="Q409" s="291" t="s">
        <v>821</v>
      </c>
      <c r="AO409" s="291"/>
    </row>
    <row r="410" spans="4:41" ht="12" customHeight="1" x14ac:dyDescent="0.25">
      <c r="D410" s="276" t="str">
        <f>IF(IF(ISNUMBER(B410),"",MAX(D$4:D409)+1)&lt;=D$3,IF(ISNUMBER(B410),"",MAX(D$4:D409)+1),"")</f>
        <v/>
      </c>
      <c r="H410" s="276"/>
      <c r="I410" s="276" t="str">
        <f>IF(O410="","",IF(ISNUMBER(MATCH(O410,$G$5:$G$1000,0)),"",IF(D410=1,B$4,0)+MAX(I$4:I409)+1))</f>
        <v/>
      </c>
      <c r="M410" s="282">
        <f t="shared" si="146"/>
        <v>406</v>
      </c>
      <c r="Q410" s="291" t="s">
        <v>821</v>
      </c>
      <c r="AO410" s="291"/>
    </row>
    <row r="411" spans="4:41" ht="12" customHeight="1" x14ac:dyDescent="0.25">
      <c r="D411" s="276" t="str">
        <f>IF(IF(ISNUMBER(B411),"",MAX(D$4:D410)+1)&lt;=D$3,IF(ISNUMBER(B411),"",MAX(D$4:D410)+1),"")</f>
        <v/>
      </c>
      <c r="H411" s="276"/>
      <c r="I411" s="276" t="str">
        <f>IF(O411="","",IF(ISNUMBER(MATCH(O411,$G$5:$G$1000,0)),"",IF(D411=1,B$4,0)+MAX(I$4:I410)+1))</f>
        <v/>
      </c>
      <c r="M411" s="282">
        <f t="shared" si="146"/>
        <v>407</v>
      </c>
      <c r="Q411" s="291" t="s">
        <v>821</v>
      </c>
      <c r="AO411" s="291"/>
    </row>
    <row r="412" spans="4:41" ht="12" customHeight="1" x14ac:dyDescent="0.25">
      <c r="D412" s="276" t="str">
        <f>IF(IF(ISNUMBER(B412),"",MAX(D$4:D411)+1)&lt;=D$3,IF(ISNUMBER(B412),"",MAX(D$4:D411)+1),"")</f>
        <v/>
      </c>
      <c r="H412" s="276"/>
      <c r="I412" s="276" t="str">
        <f>IF(O412="","",IF(ISNUMBER(MATCH(O412,$G$5:$G$1000,0)),"",IF(D412=1,B$4,0)+MAX(I$4:I411)+1))</f>
        <v/>
      </c>
      <c r="M412" s="282">
        <f t="shared" si="146"/>
        <v>408</v>
      </c>
      <c r="Q412" s="291" t="s">
        <v>821</v>
      </c>
      <c r="AO412" s="291"/>
    </row>
    <row r="413" spans="4:41" ht="12" customHeight="1" x14ac:dyDescent="0.25">
      <c r="D413" s="276" t="str">
        <f>IF(IF(ISNUMBER(B413),"",MAX(D$4:D412)+1)&lt;=D$3,IF(ISNUMBER(B413),"",MAX(D$4:D412)+1),"")</f>
        <v/>
      </c>
      <c r="H413" s="276"/>
      <c r="I413" s="276" t="str">
        <f>IF(O413="","",IF(ISNUMBER(MATCH(O413,$G$5:$G$1000,0)),"",IF(D413=1,B$4,0)+MAX(I$4:I412)+1))</f>
        <v/>
      </c>
      <c r="M413" s="282">
        <f t="shared" si="146"/>
        <v>409</v>
      </c>
      <c r="Q413" s="291" t="s">
        <v>821</v>
      </c>
      <c r="AO413" s="291"/>
    </row>
    <row r="414" spans="4:41" ht="12" customHeight="1" x14ac:dyDescent="0.25">
      <c r="D414" s="276" t="str">
        <f>IF(IF(ISNUMBER(B414),"",MAX(D$4:D413)+1)&lt;=D$3,IF(ISNUMBER(B414),"",MAX(D$4:D413)+1),"")</f>
        <v/>
      </c>
      <c r="H414" s="276"/>
      <c r="I414" s="276" t="str">
        <f>IF(O414="","",IF(ISNUMBER(MATCH(O414,$G$5:$G$1000,0)),"",IF(D414=1,B$4,0)+MAX(I$4:I413)+1))</f>
        <v/>
      </c>
      <c r="M414" s="282">
        <f t="shared" si="146"/>
        <v>410</v>
      </c>
      <c r="Q414" s="291" t="s">
        <v>821</v>
      </c>
      <c r="AO414" s="291"/>
    </row>
    <row r="415" spans="4:41" ht="12" customHeight="1" x14ac:dyDescent="0.25">
      <c r="D415" s="276" t="str">
        <f>IF(IF(ISNUMBER(B415),"",MAX(D$4:D414)+1)&lt;=D$3,IF(ISNUMBER(B415),"",MAX(D$4:D414)+1),"")</f>
        <v/>
      </c>
      <c r="H415" s="276"/>
      <c r="I415" s="276" t="str">
        <f>IF(O415="","",IF(ISNUMBER(MATCH(O415,$G$5:$G$1000,0)),"",IF(D415=1,B$4,0)+MAX(I$4:I414)+1))</f>
        <v/>
      </c>
      <c r="M415" s="282">
        <f t="shared" si="146"/>
        <v>411</v>
      </c>
      <c r="Q415" s="291" t="s">
        <v>821</v>
      </c>
      <c r="AO415" s="291"/>
    </row>
    <row r="416" spans="4:41" ht="12" customHeight="1" x14ac:dyDescent="0.25">
      <c r="D416" s="276" t="str">
        <f>IF(IF(ISNUMBER(B416),"",MAX(D$4:D415)+1)&lt;=D$3,IF(ISNUMBER(B416),"",MAX(D$4:D415)+1),"")</f>
        <v/>
      </c>
      <c r="H416" s="276"/>
      <c r="I416" s="276" t="str">
        <f>IF(O416="","",IF(ISNUMBER(MATCH(O416,$G$5:$G$1000,0)),"",IF(D416=1,B$4,0)+MAX(I$4:I415)+1))</f>
        <v/>
      </c>
      <c r="M416" s="282">
        <f t="shared" si="146"/>
        <v>412</v>
      </c>
      <c r="Q416" s="291" t="s">
        <v>821</v>
      </c>
      <c r="AO416" s="291"/>
    </row>
    <row r="417" spans="4:41" ht="12" customHeight="1" x14ac:dyDescent="0.25">
      <c r="D417" s="276" t="str">
        <f>IF(IF(ISNUMBER(B417),"",MAX(D$4:D416)+1)&lt;=D$3,IF(ISNUMBER(B417),"",MAX(D$4:D416)+1),"")</f>
        <v/>
      </c>
      <c r="H417" s="276"/>
      <c r="I417" s="276" t="str">
        <f>IF(O417="","",IF(ISNUMBER(MATCH(O417,$G$5:$G$1000,0)),"",IF(D417=1,B$4,0)+MAX(I$4:I416)+1))</f>
        <v/>
      </c>
      <c r="M417" s="282">
        <f t="shared" si="146"/>
        <v>413</v>
      </c>
      <c r="Q417" s="291" t="s">
        <v>821</v>
      </c>
      <c r="AO417" s="291"/>
    </row>
    <row r="418" spans="4:41" ht="12" customHeight="1" x14ac:dyDescent="0.25">
      <c r="D418" s="276" t="str">
        <f>IF(IF(ISNUMBER(B418),"",MAX(D$4:D417)+1)&lt;=D$3,IF(ISNUMBER(B418),"",MAX(D$4:D417)+1),"")</f>
        <v/>
      </c>
      <c r="H418" s="276"/>
      <c r="I418" s="276" t="str">
        <f>IF(O418="","",IF(ISNUMBER(MATCH(O418,$G$5:$G$1000,0)),"",IF(D418=1,B$4,0)+MAX(I$4:I417)+1))</f>
        <v/>
      </c>
      <c r="M418" s="282">
        <f t="shared" si="146"/>
        <v>414</v>
      </c>
      <c r="Q418" s="291" t="s">
        <v>821</v>
      </c>
      <c r="AO418" s="291"/>
    </row>
    <row r="419" spans="4:41" ht="12" customHeight="1" x14ac:dyDescent="0.25">
      <c r="D419" s="276" t="str">
        <f>IF(IF(ISNUMBER(B419),"",MAX(D$4:D418)+1)&lt;=D$3,IF(ISNUMBER(B419),"",MAX(D$4:D418)+1),"")</f>
        <v/>
      </c>
      <c r="H419" s="276"/>
      <c r="I419" s="276" t="str">
        <f>IF(O419="","",IF(ISNUMBER(MATCH(O419,$G$5:$G$1000,0)),"",IF(D419=1,B$4,0)+MAX(I$4:I418)+1))</f>
        <v/>
      </c>
      <c r="M419" s="282">
        <f t="shared" si="146"/>
        <v>415</v>
      </c>
      <c r="Q419" s="291" t="s">
        <v>821</v>
      </c>
      <c r="AO419" s="291"/>
    </row>
    <row r="420" spans="4:41" ht="12" customHeight="1" x14ac:dyDescent="0.25">
      <c r="D420" s="276" t="str">
        <f>IF(IF(ISNUMBER(B420),"",MAX(D$4:D419)+1)&lt;=D$3,IF(ISNUMBER(B420),"",MAX(D$4:D419)+1),"")</f>
        <v/>
      </c>
      <c r="H420" s="276"/>
      <c r="I420" s="276" t="str">
        <f>IF(O420="","",IF(ISNUMBER(MATCH(O420,$G$5:$G$1000,0)),"",IF(D420=1,B$4,0)+MAX(I$4:I419)+1))</f>
        <v/>
      </c>
      <c r="M420" s="282">
        <f t="shared" si="146"/>
        <v>416</v>
      </c>
      <c r="Q420" s="291" t="s">
        <v>821</v>
      </c>
      <c r="AO420" s="291"/>
    </row>
    <row r="421" spans="4:41" ht="12" customHeight="1" x14ac:dyDescent="0.25">
      <c r="D421" s="276" t="str">
        <f>IF(IF(ISNUMBER(B421),"",MAX(D$4:D420)+1)&lt;=D$3,IF(ISNUMBER(B421),"",MAX(D$4:D420)+1),"")</f>
        <v/>
      </c>
      <c r="H421" s="276"/>
      <c r="I421" s="276" t="str">
        <f>IF(O421="","",IF(ISNUMBER(MATCH(O421,$G$5:$G$1000,0)),"",IF(D421=1,B$4,0)+MAX(I$4:I420)+1))</f>
        <v/>
      </c>
      <c r="M421" s="282">
        <f t="shared" si="146"/>
        <v>417</v>
      </c>
      <c r="Q421" s="291" t="s">
        <v>821</v>
      </c>
      <c r="AO421" s="291"/>
    </row>
    <row r="422" spans="4:41" ht="12" customHeight="1" x14ac:dyDescent="0.25">
      <c r="D422" s="276" t="str">
        <f>IF(IF(ISNUMBER(B422),"",MAX(D$4:D421)+1)&lt;=D$3,IF(ISNUMBER(B422),"",MAX(D$4:D421)+1),"")</f>
        <v/>
      </c>
      <c r="H422" s="276"/>
      <c r="I422" s="276" t="str">
        <f>IF(O422="","",IF(ISNUMBER(MATCH(O422,$G$5:$G$1000,0)),"",IF(D422=1,B$4,0)+MAX(I$4:I421)+1))</f>
        <v/>
      </c>
      <c r="M422" s="282">
        <f t="shared" si="146"/>
        <v>418</v>
      </c>
      <c r="Q422" s="291" t="s">
        <v>821</v>
      </c>
      <c r="AO422" s="291"/>
    </row>
    <row r="423" spans="4:41" ht="12" customHeight="1" x14ac:dyDescent="0.25">
      <c r="D423" s="276" t="str">
        <f>IF(IF(ISNUMBER(B423),"",MAX(D$4:D422)+1)&lt;=D$3,IF(ISNUMBER(B423),"",MAX(D$4:D422)+1),"")</f>
        <v/>
      </c>
      <c r="H423" s="276"/>
      <c r="I423" s="276" t="str">
        <f>IF(O423="","",IF(ISNUMBER(MATCH(O423,$G$5:$G$1000,0)),"",IF(D423=1,B$4,0)+MAX(I$4:I422)+1))</f>
        <v/>
      </c>
      <c r="M423" s="282">
        <f t="shared" si="146"/>
        <v>419</v>
      </c>
      <c r="Q423" s="291" t="s">
        <v>821</v>
      </c>
      <c r="AO423" s="291"/>
    </row>
    <row r="424" spans="4:41" ht="12" customHeight="1" x14ac:dyDescent="0.25">
      <c r="D424" s="276" t="str">
        <f>IF(IF(ISNUMBER(B424),"",MAX(D$4:D423)+1)&lt;=D$3,IF(ISNUMBER(B424),"",MAX(D$4:D423)+1),"")</f>
        <v/>
      </c>
      <c r="H424" s="276"/>
      <c r="I424" s="276" t="str">
        <f>IF(O424="","",IF(ISNUMBER(MATCH(O424,$G$5:$G$1000,0)),"",IF(D424=1,B$4,0)+MAX(I$4:I423)+1))</f>
        <v/>
      </c>
      <c r="M424" s="282">
        <f t="shared" si="146"/>
        <v>420</v>
      </c>
      <c r="Q424" s="291" t="s">
        <v>821</v>
      </c>
      <c r="AO424" s="291"/>
    </row>
    <row r="425" spans="4:41" ht="12" customHeight="1" x14ac:dyDescent="0.25">
      <c r="D425" s="276" t="str">
        <f>IF(IF(ISNUMBER(B425),"",MAX(D$4:D424)+1)&lt;=D$3,IF(ISNUMBER(B425),"",MAX(D$4:D424)+1),"")</f>
        <v/>
      </c>
      <c r="H425" s="276"/>
      <c r="I425" s="276" t="str">
        <f>IF(O425="","",IF(ISNUMBER(MATCH(O425,$G$5:$G$1000,0)),"",IF(D425=1,B$4,0)+MAX(I$4:I424)+1))</f>
        <v/>
      </c>
      <c r="M425" s="282">
        <f t="shared" si="146"/>
        <v>421</v>
      </c>
      <c r="Q425" s="291" t="s">
        <v>821</v>
      </c>
      <c r="AO425" s="291"/>
    </row>
    <row r="426" spans="4:41" ht="12" customHeight="1" x14ac:dyDescent="0.25">
      <c r="D426" s="276" t="str">
        <f>IF(IF(ISNUMBER(B426),"",MAX(D$4:D425)+1)&lt;=D$3,IF(ISNUMBER(B426),"",MAX(D$4:D425)+1),"")</f>
        <v/>
      </c>
      <c r="H426" s="276"/>
      <c r="I426" s="276" t="str">
        <f>IF(O426="","",IF(ISNUMBER(MATCH(O426,$G$5:$G$1000,0)),"",IF(D426=1,B$4,0)+MAX(I$4:I425)+1))</f>
        <v/>
      </c>
      <c r="M426" s="282">
        <f t="shared" si="146"/>
        <v>422</v>
      </c>
      <c r="Q426" s="291" t="s">
        <v>821</v>
      </c>
      <c r="AO426" s="291"/>
    </row>
    <row r="427" spans="4:41" ht="12" customHeight="1" x14ac:dyDescent="0.25">
      <c r="D427" s="276" t="str">
        <f>IF(IF(ISNUMBER(B427),"",MAX(D$4:D426)+1)&lt;=D$3,IF(ISNUMBER(B427),"",MAX(D$4:D426)+1),"")</f>
        <v/>
      </c>
      <c r="H427" s="276"/>
      <c r="I427" s="276" t="str">
        <f>IF(O427="","",IF(ISNUMBER(MATCH(O427,$G$5:$G$1000,0)),"",IF(D427=1,B$4,0)+MAX(I$4:I426)+1))</f>
        <v/>
      </c>
      <c r="M427" s="282">
        <f t="shared" si="146"/>
        <v>423</v>
      </c>
      <c r="Q427" s="291" t="s">
        <v>821</v>
      </c>
      <c r="AO427" s="291"/>
    </row>
    <row r="428" spans="4:41" ht="12" customHeight="1" x14ac:dyDescent="0.25">
      <c r="D428" s="276" t="str">
        <f>IF(IF(ISNUMBER(B428),"",MAX(D$4:D427)+1)&lt;=D$3,IF(ISNUMBER(B428),"",MAX(D$4:D427)+1),"")</f>
        <v/>
      </c>
      <c r="H428" s="276"/>
      <c r="I428" s="276" t="str">
        <f>IF(O428="","",IF(ISNUMBER(MATCH(O428,$G$5:$G$1000,0)),"",IF(D428=1,B$4,0)+MAX(I$4:I427)+1))</f>
        <v/>
      </c>
      <c r="M428" s="282">
        <f t="shared" si="146"/>
        <v>424</v>
      </c>
      <c r="Q428" s="291" t="s">
        <v>821</v>
      </c>
      <c r="AO428" s="291"/>
    </row>
    <row r="429" spans="4:41" ht="12" customHeight="1" x14ac:dyDescent="0.25">
      <c r="D429" s="276" t="str">
        <f>IF(IF(ISNUMBER(B429),"",MAX(D$4:D428)+1)&lt;=D$3,IF(ISNUMBER(B429),"",MAX(D$4:D428)+1),"")</f>
        <v/>
      </c>
      <c r="H429" s="276"/>
      <c r="I429" s="276" t="str">
        <f>IF(O429="","",IF(ISNUMBER(MATCH(O429,$G$5:$G$1000,0)),"",IF(D429=1,B$4,0)+MAX(I$4:I428)+1))</f>
        <v/>
      </c>
      <c r="M429" s="282">
        <f t="shared" si="146"/>
        <v>425</v>
      </c>
      <c r="Q429" s="291" t="s">
        <v>821</v>
      </c>
      <c r="AO429" s="291"/>
    </row>
    <row r="430" spans="4:41" ht="12" customHeight="1" x14ac:dyDescent="0.25">
      <c r="D430" s="276" t="str">
        <f>IF(IF(ISNUMBER(B430),"",MAX(D$4:D429)+1)&lt;=D$3,IF(ISNUMBER(B430),"",MAX(D$4:D429)+1),"")</f>
        <v/>
      </c>
      <c r="H430" s="276"/>
      <c r="I430" s="276" t="str">
        <f>IF(O430="","",IF(ISNUMBER(MATCH(O430,$G$5:$G$1000,0)),"",IF(D430=1,B$4,0)+MAX(I$4:I429)+1))</f>
        <v/>
      </c>
      <c r="M430" s="282">
        <f t="shared" si="146"/>
        <v>426</v>
      </c>
      <c r="Q430" s="291" t="s">
        <v>821</v>
      </c>
      <c r="AO430" s="291"/>
    </row>
    <row r="431" spans="4:41" ht="12" customHeight="1" x14ac:dyDescent="0.25">
      <c r="D431" s="276" t="str">
        <f>IF(IF(ISNUMBER(B431),"",MAX(D$4:D430)+1)&lt;=D$3,IF(ISNUMBER(B431),"",MAX(D$4:D430)+1),"")</f>
        <v/>
      </c>
      <c r="H431" s="276"/>
      <c r="I431" s="276" t="str">
        <f>IF(O431="","",IF(ISNUMBER(MATCH(O431,$G$5:$G$1000,0)),"",IF(D431=1,B$4,0)+MAX(I$4:I430)+1))</f>
        <v/>
      </c>
      <c r="M431" s="282">
        <f t="shared" si="146"/>
        <v>427</v>
      </c>
      <c r="Q431" s="291" t="s">
        <v>821</v>
      </c>
      <c r="AO431" s="291"/>
    </row>
    <row r="432" spans="4:41" ht="12" customHeight="1" x14ac:dyDescent="0.25">
      <c r="D432" s="276" t="str">
        <f>IF(IF(ISNUMBER(B432),"",MAX(D$4:D431)+1)&lt;=D$3,IF(ISNUMBER(B432),"",MAX(D$4:D431)+1),"")</f>
        <v/>
      </c>
      <c r="H432" s="276"/>
      <c r="I432" s="276" t="str">
        <f>IF(O432="","",IF(ISNUMBER(MATCH(O432,$G$5:$G$1000,0)),"",IF(D432=1,B$4,0)+MAX(I$4:I431)+1))</f>
        <v/>
      </c>
      <c r="M432" s="282">
        <f t="shared" si="146"/>
        <v>428</v>
      </c>
      <c r="Q432" s="291" t="s">
        <v>821</v>
      </c>
      <c r="AO432" s="291"/>
    </row>
    <row r="433" spans="4:41" ht="12" customHeight="1" x14ac:dyDescent="0.25">
      <c r="D433" s="276" t="str">
        <f>IF(IF(ISNUMBER(B433),"",MAX(D$4:D432)+1)&lt;=D$3,IF(ISNUMBER(B433),"",MAX(D$4:D432)+1),"")</f>
        <v/>
      </c>
      <c r="H433" s="276"/>
      <c r="I433" s="276" t="str">
        <f>IF(O433="","",IF(ISNUMBER(MATCH(O433,$G$5:$G$1000,0)),"",IF(D433=1,B$4,0)+MAX(I$4:I432)+1))</f>
        <v/>
      </c>
      <c r="M433" s="282">
        <f t="shared" si="146"/>
        <v>429</v>
      </c>
      <c r="Q433" s="291" t="s">
        <v>821</v>
      </c>
      <c r="AO433" s="291"/>
    </row>
    <row r="434" spans="4:41" ht="12" customHeight="1" x14ac:dyDescent="0.25">
      <c r="D434" s="276" t="str">
        <f>IF(IF(ISNUMBER(B434),"",MAX(D$4:D433)+1)&lt;=D$3,IF(ISNUMBER(B434),"",MAX(D$4:D433)+1),"")</f>
        <v/>
      </c>
      <c r="H434" s="276"/>
      <c r="I434" s="276" t="str">
        <f>IF(O434="","",IF(ISNUMBER(MATCH(O434,$G$5:$G$1000,0)),"",IF(D434=1,B$4,0)+MAX(I$4:I433)+1))</f>
        <v/>
      </c>
      <c r="M434" s="282">
        <f t="shared" si="146"/>
        <v>430</v>
      </c>
      <c r="Q434" s="291" t="s">
        <v>821</v>
      </c>
      <c r="AO434" s="291"/>
    </row>
    <row r="435" spans="4:41" ht="12" customHeight="1" x14ac:dyDescent="0.25">
      <c r="D435" s="276" t="str">
        <f>IF(IF(ISNUMBER(B435),"",MAX(D$4:D434)+1)&lt;=D$3,IF(ISNUMBER(B435),"",MAX(D$4:D434)+1),"")</f>
        <v/>
      </c>
      <c r="H435" s="276"/>
      <c r="I435" s="276" t="str">
        <f>IF(O435="","",IF(ISNUMBER(MATCH(O435,$G$5:$G$1000,0)),"",IF(D435=1,B$4,0)+MAX(I$4:I434)+1))</f>
        <v/>
      </c>
      <c r="M435" s="282">
        <f t="shared" si="146"/>
        <v>431</v>
      </c>
      <c r="Q435" s="291" t="s">
        <v>821</v>
      </c>
      <c r="AO435" s="291"/>
    </row>
    <row r="436" spans="4:41" ht="12" customHeight="1" x14ac:dyDescent="0.25">
      <c r="D436" s="276" t="str">
        <f>IF(IF(ISNUMBER(B436),"",MAX(D$4:D435)+1)&lt;=D$3,IF(ISNUMBER(B436),"",MAX(D$4:D435)+1),"")</f>
        <v/>
      </c>
      <c r="H436" s="276"/>
      <c r="I436" s="276" t="str">
        <f>IF(O436="","",IF(ISNUMBER(MATCH(O436,$G$5:$G$1000,0)),"",IF(D436=1,B$4,0)+MAX(I$4:I435)+1))</f>
        <v/>
      </c>
      <c r="M436" s="282">
        <f t="shared" si="146"/>
        <v>432</v>
      </c>
      <c r="Q436" s="291" t="s">
        <v>821</v>
      </c>
      <c r="AO436" s="291"/>
    </row>
    <row r="437" spans="4:41" ht="12" customHeight="1" x14ac:dyDescent="0.25">
      <c r="D437" s="276" t="str">
        <f>IF(IF(ISNUMBER(B437),"",MAX(D$4:D436)+1)&lt;=D$3,IF(ISNUMBER(B437),"",MAX(D$4:D436)+1),"")</f>
        <v/>
      </c>
      <c r="H437" s="276"/>
      <c r="I437" s="276" t="str">
        <f>IF(O437="","",IF(ISNUMBER(MATCH(O437,$G$5:$G$1000,0)),"",IF(D437=1,B$4,0)+MAX(I$4:I436)+1))</f>
        <v/>
      </c>
      <c r="M437" s="282">
        <f t="shared" si="146"/>
        <v>433</v>
      </c>
      <c r="Q437" s="291" t="s">
        <v>821</v>
      </c>
      <c r="AO437" s="291"/>
    </row>
    <row r="438" spans="4:41" ht="12" customHeight="1" x14ac:dyDescent="0.25">
      <c r="D438" s="276" t="str">
        <f>IF(IF(ISNUMBER(B438),"",MAX(D$4:D437)+1)&lt;=D$3,IF(ISNUMBER(B438),"",MAX(D$4:D437)+1),"")</f>
        <v/>
      </c>
      <c r="H438" s="276"/>
      <c r="I438" s="276" t="str">
        <f>IF(O438="","",IF(ISNUMBER(MATCH(O438,$G$5:$G$1000,0)),"",IF(D438=1,B$4,0)+MAX(I$4:I437)+1))</f>
        <v/>
      </c>
      <c r="M438" s="282">
        <f t="shared" si="146"/>
        <v>434</v>
      </c>
      <c r="Q438" s="291" t="s">
        <v>821</v>
      </c>
      <c r="AO438" s="291"/>
    </row>
    <row r="439" spans="4:41" ht="12" customHeight="1" x14ac:dyDescent="0.25">
      <c r="D439" s="276" t="str">
        <f>IF(IF(ISNUMBER(B439),"",MAX(D$4:D438)+1)&lt;=D$3,IF(ISNUMBER(B439),"",MAX(D$4:D438)+1),"")</f>
        <v/>
      </c>
      <c r="H439" s="276"/>
      <c r="I439" s="276" t="str">
        <f>IF(O439="","",IF(ISNUMBER(MATCH(O439,$G$5:$G$1000,0)),"",IF(D439=1,B$4,0)+MAX(I$4:I438)+1))</f>
        <v/>
      </c>
      <c r="M439" s="282">
        <f t="shared" si="146"/>
        <v>435</v>
      </c>
      <c r="Q439" s="291" t="s">
        <v>821</v>
      </c>
      <c r="AO439" s="291"/>
    </row>
    <row r="440" spans="4:41" ht="12" customHeight="1" x14ac:dyDescent="0.25">
      <c r="D440" s="276" t="str">
        <f>IF(IF(ISNUMBER(B440),"",MAX(D$4:D439)+1)&lt;=D$3,IF(ISNUMBER(B440),"",MAX(D$4:D439)+1),"")</f>
        <v/>
      </c>
      <c r="H440" s="276"/>
      <c r="I440" s="276" t="str">
        <f>IF(O440="","",IF(ISNUMBER(MATCH(O440,$G$5:$G$1000,0)),"",IF(D440=1,B$4,0)+MAX(I$4:I439)+1))</f>
        <v/>
      </c>
      <c r="M440" s="282">
        <f t="shared" si="146"/>
        <v>436</v>
      </c>
      <c r="Q440" s="291" t="s">
        <v>821</v>
      </c>
      <c r="AO440" s="291"/>
    </row>
    <row r="441" spans="4:41" ht="12" customHeight="1" x14ac:dyDescent="0.25">
      <c r="D441" s="276" t="str">
        <f>IF(IF(ISNUMBER(B441),"",MAX(D$4:D440)+1)&lt;=D$3,IF(ISNUMBER(B441),"",MAX(D$4:D440)+1),"")</f>
        <v/>
      </c>
      <c r="H441" s="276"/>
      <c r="I441" s="276" t="str">
        <f>IF(O441="","",IF(ISNUMBER(MATCH(O441,$G$5:$G$1000,0)),"",IF(D441=1,B$4,0)+MAX(I$4:I440)+1))</f>
        <v/>
      </c>
      <c r="M441" s="282">
        <f t="shared" si="146"/>
        <v>437</v>
      </c>
      <c r="Q441" s="291" t="s">
        <v>821</v>
      </c>
      <c r="AO441" s="291"/>
    </row>
    <row r="442" spans="4:41" ht="12" customHeight="1" x14ac:dyDescent="0.25">
      <c r="D442" s="276" t="str">
        <f>IF(IF(ISNUMBER(B442),"",MAX(D$4:D441)+1)&lt;=D$3,IF(ISNUMBER(B442),"",MAX(D$4:D441)+1),"")</f>
        <v/>
      </c>
      <c r="H442" s="276"/>
      <c r="I442" s="276" t="str">
        <f>IF(O442="","",IF(ISNUMBER(MATCH(O442,$G$5:$G$1000,0)),"",IF(D442=1,B$4,0)+MAX(I$4:I441)+1))</f>
        <v/>
      </c>
      <c r="M442" s="282">
        <f t="shared" si="146"/>
        <v>438</v>
      </c>
      <c r="Q442" s="291" t="s">
        <v>821</v>
      </c>
      <c r="AO442" s="291"/>
    </row>
    <row r="443" spans="4:41" ht="12" customHeight="1" x14ac:dyDescent="0.25">
      <c r="D443" s="276" t="str">
        <f>IF(IF(ISNUMBER(B443),"",MAX(D$4:D442)+1)&lt;=D$3,IF(ISNUMBER(B443),"",MAX(D$4:D442)+1),"")</f>
        <v/>
      </c>
      <c r="H443" s="276"/>
      <c r="I443" s="276" t="str">
        <f>IF(O443="","",IF(ISNUMBER(MATCH(O443,$G$5:$G$1000,0)),"",IF(D443=1,B$4,0)+MAX(I$4:I442)+1))</f>
        <v/>
      </c>
      <c r="M443" s="282">
        <f t="shared" si="146"/>
        <v>439</v>
      </c>
      <c r="Q443" s="291" t="s">
        <v>821</v>
      </c>
      <c r="AO443" s="291"/>
    </row>
    <row r="444" spans="4:41" ht="12" customHeight="1" x14ac:dyDescent="0.25">
      <c r="D444" s="276" t="str">
        <f>IF(IF(ISNUMBER(B444),"",MAX(D$4:D443)+1)&lt;=D$3,IF(ISNUMBER(B444),"",MAX(D$4:D443)+1),"")</f>
        <v/>
      </c>
      <c r="H444" s="276"/>
      <c r="I444" s="276" t="str">
        <f>IF(O444="","",IF(ISNUMBER(MATCH(O444,$G$5:$G$1000,0)),"",IF(D444=1,B$4,0)+MAX(I$4:I443)+1))</f>
        <v/>
      </c>
      <c r="M444" s="282">
        <f t="shared" si="146"/>
        <v>440</v>
      </c>
      <c r="Q444" s="291" t="s">
        <v>821</v>
      </c>
      <c r="AO444" s="291"/>
    </row>
    <row r="445" spans="4:41" ht="12" customHeight="1" x14ac:dyDescent="0.25">
      <c r="D445" s="276" t="str">
        <f>IF(IF(ISNUMBER(B445),"",MAX(D$4:D444)+1)&lt;=D$3,IF(ISNUMBER(B445),"",MAX(D$4:D444)+1),"")</f>
        <v/>
      </c>
      <c r="H445" s="276"/>
      <c r="I445" s="276" t="str">
        <f>IF(O445="","",IF(ISNUMBER(MATCH(O445,$G$5:$G$1000,0)),"",IF(D445=1,B$4,0)+MAX(I$4:I444)+1))</f>
        <v/>
      </c>
      <c r="M445" s="282">
        <f t="shared" si="146"/>
        <v>441</v>
      </c>
      <c r="Q445" s="291" t="s">
        <v>821</v>
      </c>
      <c r="AO445" s="291"/>
    </row>
    <row r="446" spans="4:41" ht="12" customHeight="1" x14ac:dyDescent="0.25">
      <c r="D446" s="276" t="str">
        <f>IF(IF(ISNUMBER(B446),"",MAX(D$4:D445)+1)&lt;=D$3,IF(ISNUMBER(B446),"",MAX(D$4:D445)+1),"")</f>
        <v/>
      </c>
      <c r="H446" s="276"/>
      <c r="I446" s="276" t="str">
        <f>IF(O446="","",IF(ISNUMBER(MATCH(O446,$G$5:$G$1000,0)),"",IF(D446=1,B$4,0)+MAX(I$4:I445)+1))</f>
        <v/>
      </c>
      <c r="M446" s="282">
        <f t="shared" si="146"/>
        <v>442</v>
      </c>
      <c r="Q446" s="291" t="s">
        <v>821</v>
      </c>
      <c r="AO446" s="291"/>
    </row>
    <row r="447" spans="4:41" ht="12" customHeight="1" x14ac:dyDescent="0.25">
      <c r="D447" s="276" t="str">
        <f>IF(IF(ISNUMBER(B447),"",MAX(D$4:D446)+1)&lt;=D$3,IF(ISNUMBER(B447),"",MAX(D$4:D446)+1),"")</f>
        <v/>
      </c>
      <c r="H447" s="276"/>
      <c r="I447" s="276" t="str">
        <f>IF(O447="","",IF(ISNUMBER(MATCH(O447,$G$5:$G$1000,0)),"",IF(D447=1,B$4,0)+MAX(I$4:I446)+1))</f>
        <v/>
      </c>
      <c r="M447" s="282">
        <f t="shared" si="146"/>
        <v>443</v>
      </c>
      <c r="Q447" s="291" t="s">
        <v>821</v>
      </c>
      <c r="AO447" s="291"/>
    </row>
    <row r="448" spans="4:41" ht="12" customHeight="1" x14ac:dyDescent="0.25">
      <c r="D448" s="276" t="str">
        <f>IF(IF(ISNUMBER(B448),"",MAX(D$4:D447)+1)&lt;=D$3,IF(ISNUMBER(B448),"",MAX(D$4:D447)+1),"")</f>
        <v/>
      </c>
      <c r="H448" s="276"/>
      <c r="I448" s="276" t="str">
        <f>IF(O448="","",IF(ISNUMBER(MATCH(O448,$G$5:$G$1000,0)),"",IF(D448=1,B$4,0)+MAX(I$4:I447)+1))</f>
        <v/>
      </c>
      <c r="M448" s="282">
        <f t="shared" si="146"/>
        <v>444</v>
      </c>
      <c r="Q448" s="291" t="s">
        <v>821</v>
      </c>
      <c r="AO448" s="291"/>
    </row>
    <row r="449" spans="4:41" ht="12" customHeight="1" x14ac:dyDescent="0.25">
      <c r="D449" s="276" t="str">
        <f>IF(IF(ISNUMBER(B449),"",MAX(D$4:D448)+1)&lt;=D$3,IF(ISNUMBER(B449),"",MAX(D$4:D448)+1),"")</f>
        <v/>
      </c>
      <c r="H449" s="276"/>
      <c r="I449" s="276" t="str">
        <f>IF(O449="","",IF(ISNUMBER(MATCH(O449,$G$5:$G$1000,0)),"",IF(D449=1,B$4,0)+MAX(I$4:I448)+1))</f>
        <v/>
      </c>
      <c r="M449" s="282">
        <f t="shared" si="146"/>
        <v>445</v>
      </c>
      <c r="Q449" s="291" t="s">
        <v>821</v>
      </c>
      <c r="AO449" s="291"/>
    </row>
    <row r="450" spans="4:41" ht="12" customHeight="1" x14ac:dyDescent="0.25">
      <c r="D450" s="276" t="str">
        <f>IF(IF(ISNUMBER(B450),"",MAX(D$4:D449)+1)&lt;=D$3,IF(ISNUMBER(B450),"",MAX(D$4:D449)+1),"")</f>
        <v/>
      </c>
      <c r="H450" s="276"/>
      <c r="I450" s="276" t="str">
        <f>IF(O450="","",IF(ISNUMBER(MATCH(O450,$G$5:$G$1000,0)),"",IF(D450=1,B$4,0)+MAX(I$4:I449)+1))</f>
        <v/>
      </c>
      <c r="M450" s="282">
        <f t="shared" si="146"/>
        <v>446</v>
      </c>
      <c r="Q450" s="291" t="s">
        <v>821</v>
      </c>
      <c r="AO450" s="291"/>
    </row>
    <row r="451" spans="4:41" ht="12" customHeight="1" x14ac:dyDescent="0.25">
      <c r="D451" s="276" t="str">
        <f>IF(IF(ISNUMBER(B451),"",MAX(D$4:D450)+1)&lt;=D$3,IF(ISNUMBER(B451),"",MAX(D$4:D450)+1),"")</f>
        <v/>
      </c>
      <c r="H451" s="276"/>
      <c r="I451" s="276" t="str">
        <f>IF(O451="","",IF(ISNUMBER(MATCH(O451,$G$5:$G$1000,0)),"",IF(D451=1,B$4,0)+MAX(I$4:I450)+1))</f>
        <v/>
      </c>
      <c r="M451" s="282">
        <f t="shared" si="146"/>
        <v>447</v>
      </c>
      <c r="Q451" s="291" t="s">
        <v>821</v>
      </c>
      <c r="AO451" s="291"/>
    </row>
    <row r="452" spans="4:41" ht="12" customHeight="1" x14ac:dyDescent="0.25">
      <c r="D452" s="276" t="str">
        <f>IF(IF(ISNUMBER(B452),"",MAX(D$4:D451)+1)&lt;=D$3,IF(ISNUMBER(B452),"",MAX(D$4:D451)+1),"")</f>
        <v/>
      </c>
      <c r="H452" s="276"/>
      <c r="I452" s="276" t="str">
        <f>IF(O452="","",IF(ISNUMBER(MATCH(O452,$G$5:$G$1000,0)),"",IF(D452=1,B$4,0)+MAX(I$4:I451)+1))</f>
        <v/>
      </c>
      <c r="M452" s="282">
        <f t="shared" si="146"/>
        <v>448</v>
      </c>
      <c r="Q452" s="291" t="s">
        <v>821</v>
      </c>
      <c r="AO452" s="291"/>
    </row>
    <row r="453" spans="4:41" ht="12" customHeight="1" x14ac:dyDescent="0.25">
      <c r="D453" s="276" t="str">
        <f>IF(IF(ISNUMBER(B453),"",MAX(D$4:D452)+1)&lt;=D$3,IF(ISNUMBER(B453),"",MAX(D$4:D452)+1),"")</f>
        <v/>
      </c>
      <c r="H453" s="276"/>
      <c r="I453" s="276" t="str">
        <f>IF(O453="","",IF(ISNUMBER(MATCH(O453,$G$5:$G$1000,0)),"",IF(D453=1,B$4,0)+MAX(I$4:I452)+1))</f>
        <v/>
      </c>
      <c r="M453" s="282">
        <f t="shared" ref="M453:M516" si="147">IF(ROW()-ROW(M$4)&lt;=1000,ROW()-ROW(M$4),"")</f>
        <v>449</v>
      </c>
      <c r="Q453" s="291" t="s">
        <v>821</v>
      </c>
      <c r="AO453" s="291"/>
    </row>
    <row r="454" spans="4:41" ht="12" customHeight="1" x14ac:dyDescent="0.25">
      <c r="D454" s="276" t="str">
        <f>IF(IF(ISNUMBER(B454),"",MAX(D$4:D453)+1)&lt;=D$3,IF(ISNUMBER(B454),"",MAX(D$4:D453)+1),"")</f>
        <v/>
      </c>
      <c r="H454" s="276"/>
      <c r="I454" s="276" t="str">
        <f>IF(O454="","",IF(ISNUMBER(MATCH(O454,$G$5:$G$1000,0)),"",IF(D454=1,B$4,0)+MAX(I$4:I453)+1))</f>
        <v/>
      </c>
      <c r="M454" s="282">
        <f t="shared" si="147"/>
        <v>450</v>
      </c>
      <c r="Q454" s="291" t="s">
        <v>821</v>
      </c>
      <c r="AO454" s="291"/>
    </row>
    <row r="455" spans="4:41" ht="12" customHeight="1" x14ac:dyDescent="0.25">
      <c r="D455" s="276" t="str">
        <f>IF(IF(ISNUMBER(B455),"",MAX(D$4:D454)+1)&lt;=D$3,IF(ISNUMBER(B455),"",MAX(D$4:D454)+1),"")</f>
        <v/>
      </c>
      <c r="H455" s="276"/>
      <c r="I455" s="276" t="str">
        <f>IF(O455="","",IF(ISNUMBER(MATCH(O455,$G$5:$G$1000,0)),"",IF(D455=1,B$4,0)+MAX(I$4:I454)+1))</f>
        <v/>
      </c>
      <c r="M455" s="282">
        <f t="shared" si="147"/>
        <v>451</v>
      </c>
      <c r="Q455" s="291" t="s">
        <v>821</v>
      </c>
      <c r="AO455" s="291"/>
    </row>
    <row r="456" spans="4:41" ht="12" customHeight="1" x14ac:dyDescent="0.25">
      <c r="D456" s="276" t="str">
        <f>IF(IF(ISNUMBER(B456),"",MAX(D$4:D455)+1)&lt;=D$3,IF(ISNUMBER(B456),"",MAX(D$4:D455)+1),"")</f>
        <v/>
      </c>
      <c r="H456" s="276"/>
      <c r="I456" s="276" t="str">
        <f>IF(O456="","",IF(ISNUMBER(MATCH(O456,$G$5:$G$1000,0)),"",IF(D456=1,B$4,0)+MAX(I$4:I455)+1))</f>
        <v/>
      </c>
      <c r="M456" s="282">
        <f t="shared" si="147"/>
        <v>452</v>
      </c>
      <c r="Q456" s="291" t="s">
        <v>821</v>
      </c>
      <c r="AO456" s="291"/>
    </row>
    <row r="457" spans="4:41" ht="12" customHeight="1" x14ac:dyDescent="0.25">
      <c r="D457" s="276" t="str">
        <f>IF(IF(ISNUMBER(B457),"",MAX(D$4:D456)+1)&lt;=D$3,IF(ISNUMBER(B457),"",MAX(D$4:D456)+1),"")</f>
        <v/>
      </c>
      <c r="H457" s="276"/>
      <c r="I457" s="276" t="str">
        <f>IF(O457="","",IF(ISNUMBER(MATCH(O457,$G$5:$G$1000,0)),"",IF(D457=1,B$4,0)+MAX(I$4:I456)+1))</f>
        <v/>
      </c>
      <c r="M457" s="282">
        <f t="shared" si="147"/>
        <v>453</v>
      </c>
      <c r="Q457" s="291" t="s">
        <v>821</v>
      </c>
      <c r="AO457" s="291"/>
    </row>
    <row r="458" spans="4:41" ht="12" customHeight="1" x14ac:dyDescent="0.25">
      <c r="D458" s="276" t="str">
        <f>IF(IF(ISNUMBER(B458),"",MAX(D$4:D457)+1)&lt;=D$3,IF(ISNUMBER(B458),"",MAX(D$4:D457)+1),"")</f>
        <v/>
      </c>
      <c r="H458" s="276"/>
      <c r="I458" s="276" t="str">
        <f>IF(O458="","",IF(ISNUMBER(MATCH(O458,$G$5:$G$1000,0)),"",IF(D458=1,B$4,0)+MAX(I$4:I457)+1))</f>
        <v/>
      </c>
      <c r="M458" s="282">
        <f t="shared" si="147"/>
        <v>454</v>
      </c>
      <c r="Q458" s="291" t="s">
        <v>821</v>
      </c>
      <c r="AO458" s="291"/>
    </row>
    <row r="459" spans="4:41" ht="12" customHeight="1" x14ac:dyDescent="0.25">
      <c r="D459" s="276" t="str">
        <f>IF(IF(ISNUMBER(B459),"",MAX(D$4:D458)+1)&lt;=D$3,IF(ISNUMBER(B459),"",MAX(D$4:D458)+1),"")</f>
        <v/>
      </c>
      <c r="H459" s="276"/>
      <c r="I459" s="276" t="str">
        <f>IF(O459="","",IF(ISNUMBER(MATCH(O459,$G$5:$G$1000,0)),"",IF(D459=1,B$4,0)+MAX(I$4:I458)+1))</f>
        <v/>
      </c>
      <c r="M459" s="282">
        <f t="shared" si="147"/>
        <v>455</v>
      </c>
      <c r="Q459" s="291" t="s">
        <v>821</v>
      </c>
      <c r="AO459" s="291"/>
    </row>
    <row r="460" spans="4:41" ht="12" customHeight="1" x14ac:dyDescent="0.25">
      <c r="D460" s="276" t="str">
        <f>IF(IF(ISNUMBER(B460),"",MAX(D$4:D459)+1)&lt;=D$3,IF(ISNUMBER(B460),"",MAX(D$4:D459)+1),"")</f>
        <v/>
      </c>
      <c r="H460" s="276"/>
      <c r="I460" s="276" t="str">
        <f>IF(O460="","",IF(ISNUMBER(MATCH(O460,$G$5:$G$1000,0)),"",IF(D460=1,B$4,0)+MAX(I$4:I459)+1))</f>
        <v/>
      </c>
      <c r="M460" s="282">
        <f t="shared" si="147"/>
        <v>456</v>
      </c>
      <c r="Q460" s="291" t="s">
        <v>821</v>
      </c>
      <c r="AO460" s="291"/>
    </row>
    <row r="461" spans="4:41" ht="12" customHeight="1" x14ac:dyDescent="0.25">
      <c r="D461" s="276" t="str">
        <f>IF(IF(ISNUMBER(B461),"",MAX(D$4:D460)+1)&lt;=D$3,IF(ISNUMBER(B461),"",MAX(D$4:D460)+1),"")</f>
        <v/>
      </c>
      <c r="H461" s="276"/>
      <c r="I461" s="276" t="str">
        <f>IF(O461="","",IF(ISNUMBER(MATCH(O461,$G$5:$G$1000,0)),"",IF(D461=1,B$4,0)+MAX(I$4:I460)+1))</f>
        <v/>
      </c>
      <c r="M461" s="282">
        <f t="shared" si="147"/>
        <v>457</v>
      </c>
      <c r="Q461" s="291" t="s">
        <v>821</v>
      </c>
      <c r="AO461" s="291"/>
    </row>
    <row r="462" spans="4:41" ht="12" customHeight="1" x14ac:dyDescent="0.25">
      <c r="D462" s="276" t="str">
        <f>IF(IF(ISNUMBER(B462),"",MAX(D$4:D461)+1)&lt;=D$3,IF(ISNUMBER(B462),"",MAX(D$4:D461)+1),"")</f>
        <v/>
      </c>
      <c r="H462" s="276"/>
      <c r="I462" s="276" t="str">
        <f>IF(O462="","",IF(ISNUMBER(MATCH(O462,$G$5:$G$1000,0)),"",IF(D462=1,B$4,0)+MAX(I$4:I461)+1))</f>
        <v/>
      </c>
      <c r="M462" s="282">
        <f t="shared" si="147"/>
        <v>458</v>
      </c>
      <c r="Q462" s="291" t="s">
        <v>821</v>
      </c>
      <c r="AO462" s="291"/>
    </row>
    <row r="463" spans="4:41" ht="12" customHeight="1" x14ac:dyDescent="0.25">
      <c r="D463" s="276" t="str">
        <f>IF(IF(ISNUMBER(B463),"",MAX(D$4:D462)+1)&lt;=D$3,IF(ISNUMBER(B463),"",MAX(D$4:D462)+1),"")</f>
        <v/>
      </c>
      <c r="H463" s="276"/>
      <c r="I463" s="276" t="str">
        <f>IF(O463="","",IF(ISNUMBER(MATCH(O463,$G$5:$G$1000,0)),"",IF(D463=1,B$4,0)+MAX(I$4:I462)+1))</f>
        <v/>
      </c>
      <c r="M463" s="282">
        <f t="shared" si="147"/>
        <v>459</v>
      </c>
      <c r="Q463" s="291" t="s">
        <v>821</v>
      </c>
      <c r="AO463" s="291"/>
    </row>
    <row r="464" spans="4:41" ht="12" customHeight="1" x14ac:dyDescent="0.25">
      <c r="D464" s="276" t="str">
        <f>IF(IF(ISNUMBER(B464),"",MAX(D$4:D463)+1)&lt;=D$3,IF(ISNUMBER(B464),"",MAX(D$4:D463)+1),"")</f>
        <v/>
      </c>
      <c r="H464" s="276"/>
      <c r="I464" s="276" t="str">
        <f>IF(O464="","",IF(ISNUMBER(MATCH(O464,$G$5:$G$1000,0)),"",IF(D464=1,B$4,0)+MAX(I$4:I463)+1))</f>
        <v/>
      </c>
      <c r="M464" s="282">
        <f t="shared" si="147"/>
        <v>460</v>
      </c>
      <c r="Q464" s="291" t="s">
        <v>821</v>
      </c>
      <c r="AO464" s="291"/>
    </row>
    <row r="465" spans="4:41" ht="12" customHeight="1" x14ac:dyDescent="0.25">
      <c r="D465" s="276" t="str">
        <f>IF(IF(ISNUMBER(B465),"",MAX(D$4:D464)+1)&lt;=D$3,IF(ISNUMBER(B465),"",MAX(D$4:D464)+1),"")</f>
        <v/>
      </c>
      <c r="H465" s="276"/>
      <c r="I465" s="276" t="str">
        <f>IF(O465="","",IF(ISNUMBER(MATCH(O465,$G$5:$G$1000,0)),"",IF(D465=1,B$4,0)+MAX(I$4:I464)+1))</f>
        <v/>
      </c>
      <c r="M465" s="282">
        <f t="shared" si="147"/>
        <v>461</v>
      </c>
      <c r="Q465" s="291" t="s">
        <v>821</v>
      </c>
      <c r="AO465" s="291"/>
    </row>
    <row r="466" spans="4:41" ht="12" customHeight="1" x14ac:dyDescent="0.25">
      <c r="D466" s="276" t="str">
        <f>IF(IF(ISNUMBER(B466),"",MAX(D$4:D465)+1)&lt;=D$3,IF(ISNUMBER(B466),"",MAX(D$4:D465)+1),"")</f>
        <v/>
      </c>
      <c r="H466" s="276"/>
      <c r="I466" s="276" t="str">
        <f>IF(O466="","",IF(ISNUMBER(MATCH(O466,$G$5:$G$1000,0)),"",IF(D466=1,B$4,0)+MAX(I$4:I465)+1))</f>
        <v/>
      </c>
      <c r="M466" s="282">
        <f t="shared" si="147"/>
        <v>462</v>
      </c>
      <c r="Q466" s="291" t="s">
        <v>821</v>
      </c>
      <c r="AO466" s="291"/>
    </row>
    <row r="467" spans="4:41" ht="12" customHeight="1" x14ac:dyDescent="0.25">
      <c r="D467" s="276" t="str">
        <f>IF(IF(ISNUMBER(B467),"",MAX(D$4:D466)+1)&lt;=D$3,IF(ISNUMBER(B467),"",MAX(D$4:D466)+1),"")</f>
        <v/>
      </c>
      <c r="H467" s="276"/>
      <c r="I467" s="276" t="str">
        <f>IF(O467="","",IF(ISNUMBER(MATCH(O467,$G$5:$G$1000,0)),"",IF(D467=1,B$4,0)+MAX(I$4:I466)+1))</f>
        <v/>
      </c>
      <c r="M467" s="282">
        <f t="shared" si="147"/>
        <v>463</v>
      </c>
      <c r="Q467" s="291" t="s">
        <v>821</v>
      </c>
      <c r="AO467" s="291"/>
    </row>
    <row r="468" spans="4:41" ht="12" customHeight="1" x14ac:dyDescent="0.25">
      <c r="D468" s="276" t="str">
        <f>IF(IF(ISNUMBER(B468),"",MAX(D$4:D467)+1)&lt;=D$3,IF(ISNUMBER(B468),"",MAX(D$4:D467)+1),"")</f>
        <v/>
      </c>
      <c r="H468" s="276"/>
      <c r="I468" s="276" t="str">
        <f>IF(O468="","",IF(ISNUMBER(MATCH(O468,$G$5:$G$1000,0)),"",IF(D468=1,B$4,0)+MAX(I$4:I467)+1))</f>
        <v/>
      </c>
      <c r="M468" s="282">
        <f t="shared" si="147"/>
        <v>464</v>
      </c>
      <c r="Q468" s="291" t="s">
        <v>821</v>
      </c>
      <c r="AO468" s="291"/>
    </row>
    <row r="469" spans="4:41" ht="12" customHeight="1" x14ac:dyDescent="0.25">
      <c r="D469" s="276" t="str">
        <f>IF(IF(ISNUMBER(B469),"",MAX(D$4:D468)+1)&lt;=D$3,IF(ISNUMBER(B469),"",MAX(D$4:D468)+1),"")</f>
        <v/>
      </c>
      <c r="H469" s="276"/>
      <c r="I469" s="276" t="str">
        <f>IF(O469="","",IF(ISNUMBER(MATCH(O469,$G$5:$G$1000,0)),"",IF(D469=1,B$4,0)+MAX(I$4:I468)+1))</f>
        <v/>
      </c>
      <c r="M469" s="282">
        <f t="shared" si="147"/>
        <v>465</v>
      </c>
      <c r="Q469" s="291" t="s">
        <v>821</v>
      </c>
      <c r="AO469" s="291"/>
    </row>
    <row r="470" spans="4:41" ht="12" customHeight="1" x14ac:dyDescent="0.25">
      <c r="D470" s="276" t="str">
        <f>IF(IF(ISNUMBER(B470),"",MAX(D$4:D469)+1)&lt;=D$3,IF(ISNUMBER(B470),"",MAX(D$4:D469)+1),"")</f>
        <v/>
      </c>
      <c r="H470" s="276"/>
      <c r="I470" s="276" t="str">
        <f>IF(O470="","",IF(ISNUMBER(MATCH(O470,$G$5:$G$1000,0)),"",IF(D470=1,B$4,0)+MAX(I$4:I469)+1))</f>
        <v/>
      </c>
      <c r="M470" s="282">
        <f t="shared" si="147"/>
        <v>466</v>
      </c>
      <c r="Q470" s="291" t="s">
        <v>821</v>
      </c>
      <c r="AO470" s="291"/>
    </row>
    <row r="471" spans="4:41" ht="12" customHeight="1" x14ac:dyDescent="0.25">
      <c r="D471" s="276" t="str">
        <f>IF(IF(ISNUMBER(B471),"",MAX(D$4:D470)+1)&lt;=D$3,IF(ISNUMBER(B471),"",MAX(D$4:D470)+1),"")</f>
        <v/>
      </c>
      <c r="H471" s="276"/>
      <c r="I471" s="276" t="str">
        <f>IF(O471="","",IF(ISNUMBER(MATCH(O471,$G$5:$G$1000,0)),"",IF(D471=1,B$4,0)+MAX(I$4:I470)+1))</f>
        <v/>
      </c>
      <c r="M471" s="282">
        <f t="shared" si="147"/>
        <v>467</v>
      </c>
      <c r="Q471" s="291" t="s">
        <v>821</v>
      </c>
      <c r="AO471" s="291"/>
    </row>
    <row r="472" spans="4:41" ht="12" customHeight="1" x14ac:dyDescent="0.25">
      <c r="D472" s="276" t="str">
        <f>IF(IF(ISNUMBER(B472),"",MAX(D$4:D471)+1)&lt;=D$3,IF(ISNUMBER(B472),"",MAX(D$4:D471)+1),"")</f>
        <v/>
      </c>
      <c r="H472" s="276"/>
      <c r="I472" s="276" t="str">
        <f>IF(O472="","",IF(ISNUMBER(MATCH(O472,$G$5:$G$1000,0)),"",IF(D472=1,B$4,0)+MAX(I$4:I471)+1))</f>
        <v/>
      </c>
      <c r="M472" s="282">
        <f t="shared" si="147"/>
        <v>468</v>
      </c>
      <c r="Q472" s="291" t="s">
        <v>821</v>
      </c>
      <c r="AO472" s="291"/>
    </row>
    <row r="473" spans="4:41" ht="12" customHeight="1" x14ac:dyDescent="0.25">
      <c r="D473" s="276" t="str">
        <f>IF(IF(ISNUMBER(B473),"",MAX(D$4:D472)+1)&lt;=D$3,IF(ISNUMBER(B473),"",MAX(D$4:D472)+1),"")</f>
        <v/>
      </c>
      <c r="H473" s="276"/>
      <c r="I473" s="276" t="str">
        <f>IF(O473="","",IF(ISNUMBER(MATCH(O473,$G$5:$G$1000,0)),"",IF(D473=1,B$4,0)+MAX(I$4:I472)+1))</f>
        <v/>
      </c>
      <c r="M473" s="282">
        <f t="shared" si="147"/>
        <v>469</v>
      </c>
      <c r="Q473" s="291" t="s">
        <v>821</v>
      </c>
      <c r="AO473" s="291"/>
    </row>
    <row r="474" spans="4:41" ht="12" customHeight="1" x14ac:dyDescent="0.25">
      <c r="D474" s="276" t="str">
        <f>IF(IF(ISNUMBER(B474),"",MAX(D$4:D473)+1)&lt;=D$3,IF(ISNUMBER(B474),"",MAX(D$4:D473)+1),"")</f>
        <v/>
      </c>
      <c r="H474" s="276"/>
      <c r="I474" s="276" t="str">
        <f>IF(O474="","",IF(ISNUMBER(MATCH(O474,$G$5:$G$1000,0)),"",IF(D474=1,B$4,0)+MAX(I$4:I473)+1))</f>
        <v/>
      </c>
      <c r="M474" s="282">
        <f t="shared" si="147"/>
        <v>470</v>
      </c>
      <c r="Q474" s="291" t="s">
        <v>821</v>
      </c>
      <c r="AO474" s="291"/>
    </row>
    <row r="475" spans="4:41" ht="12" customHeight="1" x14ac:dyDescent="0.25">
      <c r="D475" s="276" t="str">
        <f>IF(IF(ISNUMBER(B475),"",MAX(D$4:D474)+1)&lt;=D$3,IF(ISNUMBER(B475),"",MAX(D$4:D474)+1),"")</f>
        <v/>
      </c>
      <c r="H475" s="276"/>
      <c r="I475" s="276" t="str">
        <f>IF(O475="","",IF(ISNUMBER(MATCH(O475,$G$5:$G$1000,0)),"",IF(D475=1,B$4,0)+MAX(I$4:I474)+1))</f>
        <v/>
      </c>
      <c r="M475" s="282">
        <f t="shared" si="147"/>
        <v>471</v>
      </c>
      <c r="Q475" s="291" t="s">
        <v>821</v>
      </c>
      <c r="AO475" s="291"/>
    </row>
    <row r="476" spans="4:41" ht="12" customHeight="1" x14ac:dyDescent="0.25">
      <c r="D476" s="276" t="str">
        <f>IF(IF(ISNUMBER(B476),"",MAX(D$4:D475)+1)&lt;=D$3,IF(ISNUMBER(B476),"",MAX(D$4:D475)+1),"")</f>
        <v/>
      </c>
      <c r="H476" s="276"/>
      <c r="I476" s="276" t="str">
        <f>IF(O476="","",IF(ISNUMBER(MATCH(O476,$G$5:$G$1000,0)),"",IF(D476=1,B$4,0)+MAX(I$4:I475)+1))</f>
        <v/>
      </c>
      <c r="M476" s="282">
        <f t="shared" si="147"/>
        <v>472</v>
      </c>
      <c r="Q476" s="291" t="s">
        <v>821</v>
      </c>
      <c r="AO476" s="291"/>
    </row>
    <row r="477" spans="4:41" ht="12" customHeight="1" x14ac:dyDescent="0.25">
      <c r="D477" s="276" t="str">
        <f>IF(IF(ISNUMBER(B477),"",MAX(D$4:D476)+1)&lt;=D$3,IF(ISNUMBER(B477),"",MAX(D$4:D476)+1),"")</f>
        <v/>
      </c>
      <c r="H477" s="276"/>
      <c r="I477" s="276" t="str">
        <f>IF(O477="","",IF(ISNUMBER(MATCH(O477,$G$5:$G$1000,0)),"",IF(D477=1,B$4,0)+MAX(I$4:I476)+1))</f>
        <v/>
      </c>
      <c r="M477" s="282">
        <f t="shared" si="147"/>
        <v>473</v>
      </c>
      <c r="Q477" s="291" t="s">
        <v>821</v>
      </c>
      <c r="AO477" s="291"/>
    </row>
    <row r="478" spans="4:41" ht="12" customHeight="1" x14ac:dyDescent="0.25">
      <c r="D478" s="276" t="str">
        <f>IF(IF(ISNUMBER(B478),"",MAX(D$4:D477)+1)&lt;=D$3,IF(ISNUMBER(B478),"",MAX(D$4:D477)+1),"")</f>
        <v/>
      </c>
      <c r="H478" s="276"/>
      <c r="I478" s="276" t="str">
        <f>IF(O478="","",IF(ISNUMBER(MATCH(O478,$G$5:$G$1000,0)),"",IF(D478=1,B$4,0)+MAX(I$4:I477)+1))</f>
        <v/>
      </c>
      <c r="M478" s="282">
        <f t="shared" si="147"/>
        <v>474</v>
      </c>
      <c r="Q478" s="291" t="s">
        <v>821</v>
      </c>
      <c r="AO478" s="291"/>
    </row>
    <row r="479" spans="4:41" ht="12" customHeight="1" x14ac:dyDescent="0.25">
      <c r="D479" s="276" t="str">
        <f>IF(IF(ISNUMBER(B479),"",MAX(D$4:D478)+1)&lt;=D$3,IF(ISNUMBER(B479),"",MAX(D$4:D478)+1),"")</f>
        <v/>
      </c>
      <c r="H479" s="276"/>
      <c r="I479" s="276" t="str">
        <f>IF(O479="","",IF(ISNUMBER(MATCH(O479,$G$5:$G$1000,0)),"",IF(D479=1,B$4,0)+MAX(I$4:I478)+1))</f>
        <v/>
      </c>
      <c r="M479" s="282">
        <f t="shared" si="147"/>
        <v>475</v>
      </c>
      <c r="Q479" s="291" t="s">
        <v>821</v>
      </c>
      <c r="AO479" s="291"/>
    </row>
    <row r="480" spans="4:41" ht="12" customHeight="1" x14ac:dyDescent="0.25">
      <c r="D480" s="276" t="str">
        <f>IF(IF(ISNUMBER(B480),"",MAX(D$4:D479)+1)&lt;=D$3,IF(ISNUMBER(B480),"",MAX(D$4:D479)+1),"")</f>
        <v/>
      </c>
      <c r="H480" s="276"/>
      <c r="I480" s="276" t="str">
        <f>IF(O480="","",IF(ISNUMBER(MATCH(O480,$G$5:$G$1000,0)),"",IF(D480=1,B$4,0)+MAX(I$4:I479)+1))</f>
        <v/>
      </c>
      <c r="M480" s="282">
        <f t="shared" si="147"/>
        <v>476</v>
      </c>
      <c r="Q480" s="291" t="s">
        <v>821</v>
      </c>
      <c r="AO480" s="291"/>
    </row>
    <row r="481" spans="4:41" ht="12" customHeight="1" x14ac:dyDescent="0.25">
      <c r="D481" s="276" t="str">
        <f>IF(IF(ISNUMBER(B481),"",MAX(D$4:D480)+1)&lt;=D$3,IF(ISNUMBER(B481),"",MAX(D$4:D480)+1),"")</f>
        <v/>
      </c>
      <c r="H481" s="276"/>
      <c r="I481" s="276" t="str">
        <f>IF(O481="","",IF(ISNUMBER(MATCH(O481,$G$5:$G$1000,0)),"",IF(D481=1,B$4,0)+MAX(I$4:I480)+1))</f>
        <v/>
      </c>
      <c r="M481" s="282">
        <f t="shared" si="147"/>
        <v>477</v>
      </c>
      <c r="Q481" s="291" t="s">
        <v>821</v>
      </c>
      <c r="AO481" s="291"/>
    </row>
    <row r="482" spans="4:41" ht="12" customHeight="1" x14ac:dyDescent="0.25">
      <c r="D482" s="276" t="str">
        <f>IF(IF(ISNUMBER(B482),"",MAX(D$4:D481)+1)&lt;=D$3,IF(ISNUMBER(B482),"",MAX(D$4:D481)+1),"")</f>
        <v/>
      </c>
      <c r="H482" s="276"/>
      <c r="I482" s="276" t="str">
        <f>IF(O482="","",IF(ISNUMBER(MATCH(O482,$G$5:$G$1000,0)),"",IF(D482=1,B$4,0)+MAX(I$4:I481)+1))</f>
        <v/>
      </c>
      <c r="M482" s="282">
        <f t="shared" si="147"/>
        <v>478</v>
      </c>
      <c r="Q482" s="291" t="s">
        <v>821</v>
      </c>
      <c r="AO482" s="291"/>
    </row>
    <row r="483" spans="4:41" ht="12" customHeight="1" x14ac:dyDescent="0.25">
      <c r="D483" s="276" t="str">
        <f>IF(IF(ISNUMBER(B483),"",MAX(D$4:D482)+1)&lt;=D$3,IF(ISNUMBER(B483),"",MAX(D$4:D482)+1),"")</f>
        <v/>
      </c>
      <c r="H483" s="276"/>
      <c r="I483" s="276" t="str">
        <f>IF(O483="","",IF(ISNUMBER(MATCH(O483,$G$5:$G$1000,0)),"",IF(D483=1,B$4,0)+MAX(I$4:I482)+1))</f>
        <v/>
      </c>
      <c r="M483" s="282">
        <f t="shared" si="147"/>
        <v>479</v>
      </c>
      <c r="Q483" s="291" t="s">
        <v>821</v>
      </c>
      <c r="AO483" s="291"/>
    </row>
    <row r="484" spans="4:41" ht="12" customHeight="1" x14ac:dyDescent="0.25">
      <c r="D484" s="276" t="str">
        <f>IF(IF(ISNUMBER(B484),"",MAX(D$4:D483)+1)&lt;=D$3,IF(ISNUMBER(B484),"",MAX(D$4:D483)+1),"")</f>
        <v/>
      </c>
      <c r="H484" s="276"/>
      <c r="I484" s="276" t="str">
        <f>IF(O484="","",IF(ISNUMBER(MATCH(O484,$G$5:$G$1000,0)),"",IF(D484=1,B$4,0)+MAX(I$4:I483)+1))</f>
        <v/>
      </c>
      <c r="M484" s="282">
        <f t="shared" si="147"/>
        <v>480</v>
      </c>
      <c r="Q484" s="291" t="s">
        <v>821</v>
      </c>
      <c r="AO484" s="291"/>
    </row>
    <row r="485" spans="4:41" ht="12" customHeight="1" x14ac:dyDescent="0.25">
      <c r="D485" s="276" t="str">
        <f>IF(IF(ISNUMBER(B485),"",MAX(D$4:D484)+1)&lt;=D$3,IF(ISNUMBER(B485),"",MAX(D$4:D484)+1),"")</f>
        <v/>
      </c>
      <c r="H485" s="276"/>
      <c r="I485" s="276" t="str">
        <f>IF(O485="","",IF(ISNUMBER(MATCH(O485,$G$5:$G$1000,0)),"",IF(D485=1,B$4,0)+MAX(I$4:I484)+1))</f>
        <v/>
      </c>
      <c r="M485" s="282">
        <f t="shared" si="147"/>
        <v>481</v>
      </c>
      <c r="Q485" s="291" t="s">
        <v>821</v>
      </c>
      <c r="AO485" s="291"/>
    </row>
    <row r="486" spans="4:41" ht="12" customHeight="1" x14ac:dyDescent="0.25">
      <c r="D486" s="276" t="str">
        <f>IF(IF(ISNUMBER(B486),"",MAX(D$4:D485)+1)&lt;=D$3,IF(ISNUMBER(B486),"",MAX(D$4:D485)+1),"")</f>
        <v/>
      </c>
      <c r="H486" s="276"/>
      <c r="I486" s="276" t="str">
        <f>IF(O486="","",IF(ISNUMBER(MATCH(O486,$G$5:$G$1000,0)),"",IF(D486=1,B$4,0)+MAX(I$4:I485)+1))</f>
        <v/>
      </c>
      <c r="M486" s="282">
        <f t="shared" si="147"/>
        <v>482</v>
      </c>
      <c r="Q486" s="291" t="s">
        <v>821</v>
      </c>
      <c r="AO486" s="291"/>
    </row>
    <row r="487" spans="4:41" ht="12" customHeight="1" x14ac:dyDescent="0.25">
      <c r="D487" s="276" t="str">
        <f>IF(IF(ISNUMBER(B487),"",MAX(D$4:D486)+1)&lt;=D$3,IF(ISNUMBER(B487),"",MAX(D$4:D486)+1),"")</f>
        <v/>
      </c>
      <c r="H487" s="276"/>
      <c r="I487" s="276" t="str">
        <f>IF(O487="","",IF(ISNUMBER(MATCH(O487,$G$5:$G$1000,0)),"",IF(D487=1,B$4,0)+MAX(I$4:I486)+1))</f>
        <v/>
      </c>
      <c r="M487" s="282">
        <f t="shared" si="147"/>
        <v>483</v>
      </c>
      <c r="Q487" s="291" t="s">
        <v>821</v>
      </c>
      <c r="AO487" s="291"/>
    </row>
    <row r="488" spans="4:41" ht="12" customHeight="1" x14ac:dyDescent="0.25">
      <c r="D488" s="276" t="str">
        <f>IF(IF(ISNUMBER(B488),"",MAX(D$4:D487)+1)&lt;=D$3,IF(ISNUMBER(B488),"",MAX(D$4:D487)+1),"")</f>
        <v/>
      </c>
      <c r="H488" s="276"/>
      <c r="I488" s="276" t="str">
        <f>IF(O488="","",IF(ISNUMBER(MATCH(O488,$G$5:$G$1000,0)),"",IF(D488=1,B$4,0)+MAX(I$4:I487)+1))</f>
        <v/>
      </c>
      <c r="M488" s="282">
        <f t="shared" si="147"/>
        <v>484</v>
      </c>
      <c r="Q488" s="291" t="s">
        <v>821</v>
      </c>
      <c r="AO488" s="291"/>
    </row>
    <row r="489" spans="4:41" ht="12" customHeight="1" x14ac:dyDescent="0.25">
      <c r="D489" s="276" t="str">
        <f>IF(IF(ISNUMBER(B489),"",MAX(D$4:D488)+1)&lt;=D$3,IF(ISNUMBER(B489),"",MAX(D$4:D488)+1),"")</f>
        <v/>
      </c>
      <c r="H489" s="276"/>
      <c r="I489" s="276" t="str">
        <f>IF(O489="","",IF(ISNUMBER(MATCH(O489,$G$5:$G$1000,0)),"",IF(D489=1,B$4,0)+MAX(I$4:I488)+1))</f>
        <v/>
      </c>
      <c r="M489" s="282">
        <f t="shared" si="147"/>
        <v>485</v>
      </c>
      <c r="Q489" s="291" t="s">
        <v>821</v>
      </c>
      <c r="AO489" s="291"/>
    </row>
    <row r="490" spans="4:41" ht="12" customHeight="1" x14ac:dyDescent="0.25">
      <c r="D490" s="276" t="str">
        <f>IF(IF(ISNUMBER(B490),"",MAX(D$4:D489)+1)&lt;=D$3,IF(ISNUMBER(B490),"",MAX(D$4:D489)+1),"")</f>
        <v/>
      </c>
      <c r="H490" s="276"/>
      <c r="I490" s="276" t="str">
        <f>IF(O490="","",IF(ISNUMBER(MATCH(O490,$G$5:$G$1000,0)),"",IF(D490=1,B$4,0)+MAX(I$4:I489)+1))</f>
        <v/>
      </c>
      <c r="M490" s="282">
        <f t="shared" si="147"/>
        <v>486</v>
      </c>
      <c r="Q490" s="291" t="s">
        <v>821</v>
      </c>
      <c r="AO490" s="291"/>
    </row>
    <row r="491" spans="4:41" ht="12" customHeight="1" x14ac:dyDescent="0.25">
      <c r="D491" s="276" t="str">
        <f>IF(IF(ISNUMBER(B491),"",MAX(D$4:D490)+1)&lt;=D$3,IF(ISNUMBER(B491),"",MAX(D$4:D490)+1),"")</f>
        <v/>
      </c>
      <c r="H491" s="276"/>
      <c r="I491" s="276" t="str">
        <f>IF(O491="","",IF(ISNUMBER(MATCH(O491,$G$5:$G$1000,0)),"",IF(D491=1,B$4,0)+MAX(I$4:I490)+1))</f>
        <v/>
      </c>
      <c r="M491" s="282">
        <f t="shared" si="147"/>
        <v>487</v>
      </c>
      <c r="Q491" s="291" t="s">
        <v>821</v>
      </c>
      <c r="AO491" s="291"/>
    </row>
    <row r="492" spans="4:41" ht="12" customHeight="1" x14ac:dyDescent="0.25">
      <c r="D492" s="276" t="str">
        <f>IF(IF(ISNUMBER(B492),"",MAX(D$4:D491)+1)&lt;=D$3,IF(ISNUMBER(B492),"",MAX(D$4:D491)+1),"")</f>
        <v/>
      </c>
      <c r="H492" s="276"/>
      <c r="I492" s="276" t="str">
        <f>IF(O492="","",IF(ISNUMBER(MATCH(O492,$G$5:$G$1000,0)),"",IF(D492=1,B$4,0)+MAX(I$4:I491)+1))</f>
        <v/>
      </c>
      <c r="M492" s="282">
        <f t="shared" si="147"/>
        <v>488</v>
      </c>
      <c r="Q492" s="291" t="s">
        <v>821</v>
      </c>
      <c r="AO492" s="291"/>
    </row>
    <row r="493" spans="4:41" ht="12" customHeight="1" x14ac:dyDescent="0.25">
      <c r="D493" s="276" t="str">
        <f>IF(IF(ISNUMBER(B493),"",MAX(D$4:D492)+1)&lt;=D$3,IF(ISNUMBER(B493),"",MAX(D$4:D492)+1),"")</f>
        <v/>
      </c>
      <c r="H493" s="276"/>
      <c r="I493" s="276" t="str">
        <f>IF(O493="","",IF(ISNUMBER(MATCH(O493,$G$5:$G$1000,0)),"",IF(D493=1,B$4,0)+MAX(I$4:I492)+1))</f>
        <v/>
      </c>
      <c r="M493" s="282">
        <f t="shared" si="147"/>
        <v>489</v>
      </c>
      <c r="Q493" s="291" t="s">
        <v>821</v>
      </c>
      <c r="AO493" s="291"/>
    </row>
    <row r="494" spans="4:41" ht="12" customHeight="1" x14ac:dyDescent="0.25">
      <c r="D494" s="276" t="str">
        <f>IF(IF(ISNUMBER(B494),"",MAX(D$4:D493)+1)&lt;=D$3,IF(ISNUMBER(B494),"",MAX(D$4:D493)+1),"")</f>
        <v/>
      </c>
      <c r="H494" s="276"/>
      <c r="I494" s="276" t="str">
        <f>IF(O494="","",IF(ISNUMBER(MATCH(O494,$G$5:$G$1000,0)),"",IF(D494=1,B$4,0)+MAX(I$4:I493)+1))</f>
        <v/>
      </c>
      <c r="M494" s="282">
        <f t="shared" si="147"/>
        <v>490</v>
      </c>
      <c r="Q494" s="291" t="s">
        <v>821</v>
      </c>
      <c r="AO494" s="291"/>
    </row>
    <row r="495" spans="4:41" ht="12" customHeight="1" x14ac:dyDescent="0.25">
      <c r="D495" s="276" t="str">
        <f>IF(IF(ISNUMBER(B495),"",MAX(D$4:D494)+1)&lt;=D$3,IF(ISNUMBER(B495),"",MAX(D$4:D494)+1),"")</f>
        <v/>
      </c>
      <c r="H495" s="276"/>
      <c r="I495" s="276" t="str">
        <f>IF(O495="","",IF(ISNUMBER(MATCH(O495,$G$5:$G$1000,0)),"",IF(D495=1,B$4,0)+MAX(I$4:I494)+1))</f>
        <v/>
      </c>
      <c r="M495" s="282">
        <f t="shared" si="147"/>
        <v>491</v>
      </c>
      <c r="Q495" s="291" t="s">
        <v>821</v>
      </c>
      <c r="AO495" s="291"/>
    </row>
    <row r="496" spans="4:41" ht="12" customHeight="1" x14ac:dyDescent="0.25">
      <c r="D496" s="276" t="str">
        <f>IF(IF(ISNUMBER(B496),"",MAX(D$4:D495)+1)&lt;=D$3,IF(ISNUMBER(B496),"",MAX(D$4:D495)+1),"")</f>
        <v/>
      </c>
      <c r="H496" s="276"/>
      <c r="I496" s="276" t="str">
        <f>IF(O496="","",IF(ISNUMBER(MATCH(O496,$G$5:$G$1000,0)),"",IF(D496=1,B$4,0)+MAX(I$4:I495)+1))</f>
        <v/>
      </c>
      <c r="M496" s="282">
        <f t="shared" si="147"/>
        <v>492</v>
      </c>
      <c r="Q496" s="291" t="s">
        <v>821</v>
      </c>
      <c r="AO496" s="291"/>
    </row>
    <row r="497" spans="4:41" ht="12" customHeight="1" x14ac:dyDescent="0.25">
      <c r="D497" s="276" t="str">
        <f>IF(IF(ISNUMBER(B497),"",MAX(D$4:D496)+1)&lt;=D$3,IF(ISNUMBER(B497),"",MAX(D$4:D496)+1),"")</f>
        <v/>
      </c>
      <c r="H497" s="276"/>
      <c r="I497" s="276" t="str">
        <f>IF(O497="","",IF(ISNUMBER(MATCH(O497,$G$5:$G$1000,0)),"",IF(D497=1,B$4,0)+MAX(I$4:I496)+1))</f>
        <v/>
      </c>
      <c r="M497" s="282">
        <f t="shared" si="147"/>
        <v>493</v>
      </c>
      <c r="Q497" s="291" t="s">
        <v>821</v>
      </c>
      <c r="AO497" s="291"/>
    </row>
    <row r="498" spans="4:41" ht="12" customHeight="1" x14ac:dyDescent="0.25">
      <c r="D498" s="276" t="str">
        <f>IF(IF(ISNUMBER(B498),"",MAX(D$4:D497)+1)&lt;=D$3,IF(ISNUMBER(B498),"",MAX(D$4:D497)+1),"")</f>
        <v/>
      </c>
      <c r="H498" s="276"/>
      <c r="I498" s="276" t="str">
        <f>IF(O498="","",IF(ISNUMBER(MATCH(O498,$G$5:$G$1000,0)),"",IF(D498=1,B$4,0)+MAX(I$4:I497)+1))</f>
        <v/>
      </c>
      <c r="M498" s="282">
        <f t="shared" si="147"/>
        <v>494</v>
      </c>
      <c r="Q498" s="291" t="s">
        <v>821</v>
      </c>
      <c r="AO498" s="291"/>
    </row>
    <row r="499" spans="4:41" ht="12" customHeight="1" x14ac:dyDescent="0.25">
      <c r="D499" s="276" t="str">
        <f>IF(IF(ISNUMBER(B499),"",MAX(D$4:D498)+1)&lt;=D$3,IF(ISNUMBER(B499),"",MAX(D$4:D498)+1),"")</f>
        <v/>
      </c>
      <c r="H499" s="276"/>
      <c r="I499" s="276" t="str">
        <f>IF(O499="","",IF(ISNUMBER(MATCH(O499,$G$5:$G$1000,0)),"",IF(D499=1,B$4,0)+MAX(I$4:I498)+1))</f>
        <v/>
      </c>
      <c r="M499" s="282">
        <f t="shared" si="147"/>
        <v>495</v>
      </c>
      <c r="Q499" s="291" t="s">
        <v>821</v>
      </c>
      <c r="AO499" s="291"/>
    </row>
    <row r="500" spans="4:41" ht="12" customHeight="1" x14ac:dyDescent="0.25">
      <c r="D500" s="276" t="str">
        <f>IF(IF(ISNUMBER(B500),"",MAX(D$4:D499)+1)&lt;=D$3,IF(ISNUMBER(B500),"",MAX(D$4:D499)+1),"")</f>
        <v/>
      </c>
      <c r="H500" s="276"/>
      <c r="I500" s="276" t="str">
        <f>IF(O500="","",IF(ISNUMBER(MATCH(O500,$G$5:$G$1000,0)),"",IF(D500=1,B$4,0)+MAX(I$4:I499)+1))</f>
        <v/>
      </c>
      <c r="M500" s="282">
        <f t="shared" si="147"/>
        <v>496</v>
      </c>
      <c r="Q500" s="291" t="s">
        <v>821</v>
      </c>
      <c r="AO500" s="291"/>
    </row>
    <row r="501" spans="4:41" ht="12" customHeight="1" x14ac:dyDescent="0.25">
      <c r="D501" s="276" t="str">
        <f>IF(IF(ISNUMBER(B501),"",MAX(D$4:D500)+1)&lt;=D$3,IF(ISNUMBER(B501),"",MAX(D$4:D500)+1),"")</f>
        <v/>
      </c>
      <c r="H501" s="276"/>
      <c r="I501" s="276" t="str">
        <f>IF(O501="","",IF(ISNUMBER(MATCH(O501,$G$5:$G$1000,0)),"",IF(D501=1,B$4,0)+MAX(I$4:I500)+1))</f>
        <v/>
      </c>
      <c r="M501" s="282">
        <f t="shared" si="147"/>
        <v>497</v>
      </c>
      <c r="Q501" s="291" t="s">
        <v>821</v>
      </c>
      <c r="AO501" s="291"/>
    </row>
    <row r="502" spans="4:41" ht="12" customHeight="1" x14ac:dyDescent="0.25">
      <c r="D502" s="276" t="str">
        <f>IF(IF(ISNUMBER(B502),"",MAX(D$4:D501)+1)&lt;=D$3,IF(ISNUMBER(B502),"",MAX(D$4:D501)+1),"")</f>
        <v/>
      </c>
      <c r="H502" s="276"/>
      <c r="I502" s="276" t="str">
        <f>IF(O502="","",IF(ISNUMBER(MATCH(O502,$G$5:$G$1000,0)),"",IF(D502=1,B$4,0)+MAX(I$4:I501)+1))</f>
        <v/>
      </c>
      <c r="M502" s="282">
        <f t="shared" si="147"/>
        <v>498</v>
      </c>
      <c r="Q502" s="291" t="s">
        <v>821</v>
      </c>
      <c r="AO502" s="291"/>
    </row>
    <row r="503" spans="4:41" ht="12" customHeight="1" x14ac:dyDescent="0.25">
      <c r="D503" s="276" t="str">
        <f>IF(IF(ISNUMBER(B503),"",MAX(D$4:D502)+1)&lt;=D$3,IF(ISNUMBER(B503),"",MAX(D$4:D502)+1),"")</f>
        <v/>
      </c>
      <c r="H503" s="276"/>
      <c r="I503" s="276" t="str">
        <f>IF(O503="","",IF(ISNUMBER(MATCH(O503,$G$5:$G$1000,0)),"",IF(D503=1,B$4,0)+MAX(I$4:I502)+1))</f>
        <v/>
      </c>
      <c r="M503" s="282">
        <f t="shared" si="147"/>
        <v>499</v>
      </c>
      <c r="Q503" s="291" t="s">
        <v>821</v>
      </c>
      <c r="AO503" s="291"/>
    </row>
    <row r="504" spans="4:41" ht="12" customHeight="1" x14ac:dyDescent="0.25">
      <c r="D504" s="276" t="str">
        <f>IF(IF(ISNUMBER(B504),"",MAX(D$4:D503)+1)&lt;=D$3,IF(ISNUMBER(B504),"",MAX(D$4:D503)+1),"")</f>
        <v/>
      </c>
      <c r="H504" s="276"/>
      <c r="I504" s="276" t="str">
        <f>IF(O504="","",IF(ISNUMBER(MATCH(O504,$G$5:$G$1000,0)),"",IF(D504=1,B$4,0)+MAX(I$4:I503)+1))</f>
        <v/>
      </c>
      <c r="M504" s="282">
        <f t="shared" si="147"/>
        <v>500</v>
      </c>
      <c r="Q504" s="291" t="s">
        <v>821</v>
      </c>
      <c r="AO504" s="291"/>
    </row>
    <row r="505" spans="4:41" ht="12" customHeight="1" x14ac:dyDescent="0.25">
      <c r="D505" s="276" t="str">
        <f>IF(IF(ISNUMBER(B505),"",MAX(D$4:D504)+1)&lt;=D$3,IF(ISNUMBER(B505),"",MAX(D$4:D504)+1),"")</f>
        <v/>
      </c>
      <c r="H505" s="276"/>
      <c r="I505" s="276" t="str">
        <f>IF(O505="","",IF(ISNUMBER(MATCH(O505,$G$5:$G$1000,0)),"",IF(D505=1,B$4,0)+MAX(I$4:I504)+1))</f>
        <v/>
      </c>
      <c r="M505" s="282">
        <f t="shared" si="147"/>
        <v>501</v>
      </c>
      <c r="Q505" s="291" t="s">
        <v>821</v>
      </c>
      <c r="AO505" s="291"/>
    </row>
    <row r="506" spans="4:41" ht="12" customHeight="1" x14ac:dyDescent="0.25">
      <c r="D506" s="276" t="str">
        <f>IF(IF(ISNUMBER(B506),"",MAX(D$4:D505)+1)&lt;=D$3,IF(ISNUMBER(B506),"",MAX(D$4:D505)+1),"")</f>
        <v/>
      </c>
      <c r="H506" s="276"/>
      <c r="I506" s="276" t="str">
        <f>IF(O506="","",IF(ISNUMBER(MATCH(O506,$G$5:$G$1000,0)),"",IF(D506=1,B$4,0)+MAX(I$4:I505)+1))</f>
        <v/>
      </c>
      <c r="M506" s="282">
        <f t="shared" si="147"/>
        <v>502</v>
      </c>
      <c r="Q506" s="291" t="s">
        <v>821</v>
      </c>
      <c r="AO506" s="291"/>
    </row>
    <row r="507" spans="4:41" ht="12" customHeight="1" x14ac:dyDescent="0.25">
      <c r="D507" s="276" t="str">
        <f>IF(IF(ISNUMBER(B507),"",MAX(D$4:D506)+1)&lt;=D$3,IF(ISNUMBER(B507),"",MAX(D$4:D506)+1),"")</f>
        <v/>
      </c>
      <c r="H507" s="276"/>
      <c r="I507" s="276" t="str">
        <f>IF(O507="","",IF(ISNUMBER(MATCH(O507,$G$5:$G$1000,0)),"",IF(D507=1,B$4,0)+MAX(I$4:I506)+1))</f>
        <v/>
      </c>
      <c r="M507" s="282">
        <f t="shared" si="147"/>
        <v>503</v>
      </c>
      <c r="Q507" s="291" t="s">
        <v>821</v>
      </c>
      <c r="AO507" s="291"/>
    </row>
    <row r="508" spans="4:41" ht="12" customHeight="1" x14ac:dyDescent="0.25">
      <c r="D508" s="276" t="str">
        <f>IF(IF(ISNUMBER(B508),"",MAX(D$4:D507)+1)&lt;=D$3,IF(ISNUMBER(B508),"",MAX(D$4:D507)+1),"")</f>
        <v/>
      </c>
      <c r="H508" s="276"/>
      <c r="I508" s="276" t="str">
        <f>IF(O508="","",IF(ISNUMBER(MATCH(O508,$G$5:$G$1000,0)),"",IF(D508=1,B$4,0)+MAX(I$4:I507)+1))</f>
        <v/>
      </c>
      <c r="M508" s="282">
        <f t="shared" si="147"/>
        <v>504</v>
      </c>
      <c r="Q508" s="291" t="s">
        <v>821</v>
      </c>
      <c r="AO508" s="291"/>
    </row>
    <row r="509" spans="4:41" ht="12" customHeight="1" x14ac:dyDescent="0.25">
      <c r="D509" s="276" t="str">
        <f>IF(IF(ISNUMBER(B509),"",MAX(D$4:D508)+1)&lt;=D$3,IF(ISNUMBER(B509),"",MAX(D$4:D508)+1),"")</f>
        <v/>
      </c>
      <c r="H509" s="276"/>
      <c r="I509" s="276" t="str">
        <f>IF(O509="","",IF(ISNUMBER(MATCH(O509,$G$5:$G$1000,0)),"",IF(D509=1,B$4,0)+MAX(I$4:I508)+1))</f>
        <v/>
      </c>
      <c r="M509" s="282">
        <f t="shared" si="147"/>
        <v>505</v>
      </c>
      <c r="Q509" s="291" t="s">
        <v>821</v>
      </c>
      <c r="AO509" s="291"/>
    </row>
    <row r="510" spans="4:41" ht="12" customHeight="1" x14ac:dyDescent="0.25">
      <c r="D510" s="276" t="str">
        <f>IF(IF(ISNUMBER(B510),"",MAX(D$4:D509)+1)&lt;=D$3,IF(ISNUMBER(B510),"",MAX(D$4:D509)+1),"")</f>
        <v/>
      </c>
      <c r="H510" s="276"/>
      <c r="I510" s="276" t="str">
        <f>IF(O510="","",IF(ISNUMBER(MATCH(O510,$G$5:$G$1000,0)),"",IF(D510=1,B$4,0)+MAX(I$4:I509)+1))</f>
        <v/>
      </c>
      <c r="M510" s="282">
        <f t="shared" si="147"/>
        <v>506</v>
      </c>
      <c r="Q510" s="291" t="s">
        <v>821</v>
      </c>
      <c r="AO510" s="291"/>
    </row>
    <row r="511" spans="4:41" ht="12" customHeight="1" x14ac:dyDescent="0.25">
      <c r="D511" s="276" t="str">
        <f>IF(IF(ISNUMBER(B511),"",MAX(D$4:D510)+1)&lt;=D$3,IF(ISNUMBER(B511),"",MAX(D$4:D510)+1),"")</f>
        <v/>
      </c>
      <c r="H511" s="276"/>
      <c r="I511" s="276" t="str">
        <f>IF(O511="","",IF(ISNUMBER(MATCH(O511,$G$5:$G$1000,0)),"",IF(D511=1,B$4,0)+MAX(I$4:I510)+1))</f>
        <v/>
      </c>
      <c r="M511" s="282">
        <f t="shared" si="147"/>
        <v>507</v>
      </c>
      <c r="Q511" s="291" t="s">
        <v>821</v>
      </c>
      <c r="AO511" s="291"/>
    </row>
    <row r="512" spans="4:41" ht="12" customHeight="1" x14ac:dyDescent="0.25">
      <c r="D512" s="276" t="str">
        <f>IF(IF(ISNUMBER(B512),"",MAX(D$4:D511)+1)&lt;=D$3,IF(ISNUMBER(B512),"",MAX(D$4:D511)+1),"")</f>
        <v/>
      </c>
      <c r="H512" s="276"/>
      <c r="I512" s="276" t="str">
        <f>IF(O512="","",IF(ISNUMBER(MATCH(O512,$G$5:$G$1000,0)),"",IF(D512=1,B$4,0)+MAX(I$4:I511)+1))</f>
        <v/>
      </c>
      <c r="M512" s="282">
        <f t="shared" si="147"/>
        <v>508</v>
      </c>
      <c r="Q512" s="291" t="s">
        <v>821</v>
      </c>
      <c r="AO512" s="291"/>
    </row>
    <row r="513" spans="4:41" ht="12" customHeight="1" x14ac:dyDescent="0.25">
      <c r="D513" s="276" t="str">
        <f>IF(IF(ISNUMBER(B513),"",MAX(D$4:D512)+1)&lt;=D$3,IF(ISNUMBER(B513),"",MAX(D$4:D512)+1),"")</f>
        <v/>
      </c>
      <c r="H513" s="276"/>
      <c r="I513" s="276" t="str">
        <f>IF(O513="","",IF(ISNUMBER(MATCH(O513,$G$5:$G$1000,0)),"",IF(D513=1,B$4,0)+MAX(I$4:I512)+1))</f>
        <v/>
      </c>
      <c r="M513" s="282">
        <f t="shared" si="147"/>
        <v>509</v>
      </c>
      <c r="Q513" s="291" t="s">
        <v>821</v>
      </c>
      <c r="AO513" s="291"/>
    </row>
    <row r="514" spans="4:41" ht="12" customHeight="1" x14ac:dyDescent="0.25">
      <c r="D514" s="276" t="str">
        <f>IF(IF(ISNUMBER(B514),"",MAX(D$4:D513)+1)&lt;=D$3,IF(ISNUMBER(B514),"",MAX(D$4:D513)+1),"")</f>
        <v/>
      </c>
      <c r="H514" s="276"/>
      <c r="I514" s="276" t="str">
        <f>IF(O514="","",IF(ISNUMBER(MATCH(O514,$G$5:$G$1000,0)),"",IF(D514=1,B$4,0)+MAX(I$4:I513)+1))</f>
        <v/>
      </c>
      <c r="M514" s="282">
        <f t="shared" si="147"/>
        <v>510</v>
      </c>
      <c r="Q514" s="291" t="s">
        <v>821</v>
      </c>
      <c r="AO514" s="291"/>
    </row>
    <row r="515" spans="4:41" ht="12" customHeight="1" x14ac:dyDescent="0.25">
      <c r="D515" s="276" t="str">
        <f>IF(IF(ISNUMBER(B515),"",MAX(D$4:D514)+1)&lt;=D$3,IF(ISNUMBER(B515),"",MAX(D$4:D514)+1),"")</f>
        <v/>
      </c>
      <c r="H515" s="276"/>
      <c r="I515" s="276" t="str">
        <f>IF(O515="","",IF(ISNUMBER(MATCH(O515,$G$5:$G$1000,0)),"",IF(D515=1,B$4,0)+MAX(I$4:I514)+1))</f>
        <v/>
      </c>
      <c r="M515" s="282">
        <f t="shared" si="147"/>
        <v>511</v>
      </c>
      <c r="Q515" s="291" t="s">
        <v>821</v>
      </c>
      <c r="AO515" s="291"/>
    </row>
    <row r="516" spans="4:41" ht="12" customHeight="1" x14ac:dyDescent="0.25">
      <c r="D516" s="276" t="str">
        <f>IF(IF(ISNUMBER(B516),"",MAX(D$4:D515)+1)&lt;=D$3,IF(ISNUMBER(B516),"",MAX(D$4:D515)+1),"")</f>
        <v/>
      </c>
      <c r="H516" s="276"/>
      <c r="I516" s="276" t="str">
        <f>IF(O516="","",IF(ISNUMBER(MATCH(O516,$G$5:$G$1000,0)),"",IF(D516=1,B$4,0)+MAX(I$4:I515)+1))</f>
        <v/>
      </c>
      <c r="M516" s="282">
        <f t="shared" si="147"/>
        <v>512</v>
      </c>
      <c r="Q516" s="291" t="s">
        <v>821</v>
      </c>
      <c r="AO516" s="291"/>
    </row>
    <row r="517" spans="4:41" ht="12" customHeight="1" x14ac:dyDescent="0.25">
      <c r="D517" s="276" t="str">
        <f>IF(IF(ISNUMBER(B517),"",MAX(D$4:D516)+1)&lt;=D$3,IF(ISNUMBER(B517),"",MAX(D$4:D516)+1),"")</f>
        <v/>
      </c>
      <c r="H517" s="276"/>
      <c r="I517" s="276" t="str">
        <f>IF(O517="","",IF(ISNUMBER(MATCH(O517,$G$5:$G$1000,0)),"",IF(D517=1,B$4,0)+MAX(I$4:I516)+1))</f>
        <v/>
      </c>
      <c r="M517" s="282">
        <f t="shared" ref="M517:M580" si="148">IF(ROW()-ROW(M$4)&lt;=1000,ROW()-ROW(M$4),"")</f>
        <v>513</v>
      </c>
      <c r="Q517" s="291" t="s">
        <v>821</v>
      </c>
      <c r="AO517" s="291"/>
    </row>
    <row r="518" spans="4:41" ht="12" customHeight="1" x14ac:dyDescent="0.25">
      <c r="D518" s="276" t="str">
        <f>IF(IF(ISNUMBER(B518),"",MAX(D$4:D517)+1)&lt;=D$3,IF(ISNUMBER(B518),"",MAX(D$4:D517)+1),"")</f>
        <v/>
      </c>
      <c r="H518" s="276"/>
      <c r="I518" s="276" t="str">
        <f>IF(O518="","",IF(ISNUMBER(MATCH(O518,$G$5:$G$1000,0)),"",IF(D518=1,B$4,0)+MAX(I$4:I517)+1))</f>
        <v/>
      </c>
      <c r="M518" s="282">
        <f t="shared" si="148"/>
        <v>514</v>
      </c>
      <c r="Q518" s="291" t="s">
        <v>821</v>
      </c>
      <c r="AO518" s="291"/>
    </row>
    <row r="519" spans="4:41" ht="12" customHeight="1" x14ac:dyDescent="0.25">
      <c r="D519" s="276" t="str">
        <f>IF(IF(ISNUMBER(B519),"",MAX(D$4:D518)+1)&lt;=D$3,IF(ISNUMBER(B519),"",MAX(D$4:D518)+1),"")</f>
        <v/>
      </c>
      <c r="H519" s="276"/>
      <c r="I519" s="276" t="str">
        <f>IF(O519="","",IF(ISNUMBER(MATCH(O519,$G$5:$G$1000,0)),"",IF(D519=1,B$4,0)+MAX(I$4:I518)+1))</f>
        <v/>
      </c>
      <c r="M519" s="282">
        <f t="shared" si="148"/>
        <v>515</v>
      </c>
      <c r="Q519" s="291" t="s">
        <v>821</v>
      </c>
      <c r="AO519" s="291"/>
    </row>
    <row r="520" spans="4:41" ht="12" customHeight="1" x14ac:dyDescent="0.25">
      <c r="D520" s="276" t="str">
        <f>IF(IF(ISNUMBER(B520),"",MAX(D$4:D519)+1)&lt;=D$3,IF(ISNUMBER(B520),"",MAX(D$4:D519)+1),"")</f>
        <v/>
      </c>
      <c r="H520" s="276"/>
      <c r="I520" s="276" t="str">
        <f>IF(O520="","",IF(ISNUMBER(MATCH(O520,$G$5:$G$1000,0)),"",IF(D520=1,B$4,0)+MAX(I$4:I519)+1))</f>
        <v/>
      </c>
      <c r="M520" s="282">
        <f t="shared" si="148"/>
        <v>516</v>
      </c>
      <c r="Q520" s="291" t="s">
        <v>821</v>
      </c>
      <c r="AO520" s="291"/>
    </row>
    <row r="521" spans="4:41" ht="12" customHeight="1" x14ac:dyDescent="0.25">
      <c r="D521" s="276" t="str">
        <f>IF(IF(ISNUMBER(B521),"",MAX(D$4:D520)+1)&lt;=D$3,IF(ISNUMBER(B521),"",MAX(D$4:D520)+1),"")</f>
        <v/>
      </c>
      <c r="H521" s="276"/>
      <c r="I521" s="276" t="str">
        <f>IF(O521="","",IF(ISNUMBER(MATCH(O521,$G$5:$G$1000,0)),"",IF(D521=1,B$4,0)+MAX(I$4:I520)+1))</f>
        <v/>
      </c>
      <c r="M521" s="282">
        <f t="shared" si="148"/>
        <v>517</v>
      </c>
      <c r="Q521" s="291" t="s">
        <v>821</v>
      </c>
      <c r="AO521" s="291"/>
    </row>
    <row r="522" spans="4:41" ht="12" customHeight="1" x14ac:dyDescent="0.25">
      <c r="D522" s="276" t="str">
        <f>IF(IF(ISNUMBER(B522),"",MAX(D$4:D521)+1)&lt;=D$3,IF(ISNUMBER(B522),"",MAX(D$4:D521)+1),"")</f>
        <v/>
      </c>
      <c r="H522" s="276"/>
      <c r="I522" s="276" t="str">
        <f>IF(O522="","",IF(ISNUMBER(MATCH(O522,$G$5:$G$1000,0)),"",IF(D522=1,B$4,0)+MAX(I$4:I521)+1))</f>
        <v/>
      </c>
      <c r="M522" s="282">
        <f t="shared" si="148"/>
        <v>518</v>
      </c>
      <c r="Q522" s="291" t="s">
        <v>821</v>
      </c>
      <c r="AO522" s="291"/>
    </row>
    <row r="523" spans="4:41" ht="12" customHeight="1" x14ac:dyDescent="0.25">
      <c r="D523" s="276" t="str">
        <f>IF(IF(ISNUMBER(B523),"",MAX(D$4:D522)+1)&lt;=D$3,IF(ISNUMBER(B523),"",MAX(D$4:D522)+1),"")</f>
        <v/>
      </c>
      <c r="H523" s="276"/>
      <c r="I523" s="276" t="str">
        <f>IF(O523="","",IF(ISNUMBER(MATCH(O523,$G$5:$G$1000,0)),"",IF(D523=1,B$4,0)+MAX(I$4:I522)+1))</f>
        <v/>
      </c>
      <c r="M523" s="282">
        <f t="shared" si="148"/>
        <v>519</v>
      </c>
    </row>
    <row r="524" spans="4:41" ht="12" customHeight="1" x14ac:dyDescent="0.25">
      <c r="D524" s="276" t="str">
        <f>IF(IF(ISNUMBER(B524),"",MAX(D$4:D523)+1)&lt;=D$3,IF(ISNUMBER(B524),"",MAX(D$4:D523)+1),"")</f>
        <v/>
      </c>
      <c r="H524" s="276"/>
      <c r="I524" s="276" t="str">
        <f>IF(O524="","",IF(ISNUMBER(MATCH(O524,$G$5:$G$1000,0)),"",IF(D524=1,B$4,0)+MAX(I$4:I523)+1))</f>
        <v/>
      </c>
      <c r="M524" s="282">
        <f t="shared" si="148"/>
        <v>520</v>
      </c>
    </row>
    <row r="525" spans="4:41" ht="12" customHeight="1" x14ac:dyDescent="0.25">
      <c r="D525" s="276" t="str">
        <f>IF(IF(ISNUMBER(B525),"",MAX(D$4:D524)+1)&lt;=D$3,IF(ISNUMBER(B525),"",MAX(D$4:D524)+1),"")</f>
        <v/>
      </c>
      <c r="H525" s="276"/>
      <c r="I525" s="276" t="str">
        <f>IF(O525="","",IF(ISNUMBER(MATCH(O525,$G$5:$G$1000,0)),"",IF(D525=1,B$4,0)+MAX(I$4:I524)+1))</f>
        <v/>
      </c>
      <c r="M525" s="282">
        <f t="shared" si="148"/>
        <v>521</v>
      </c>
    </row>
    <row r="526" spans="4:41" ht="12" customHeight="1" x14ac:dyDescent="0.25">
      <c r="D526" s="276" t="str">
        <f>IF(IF(ISNUMBER(B526),"",MAX(D$4:D525)+1)&lt;=D$3,IF(ISNUMBER(B526),"",MAX(D$4:D525)+1),"")</f>
        <v/>
      </c>
      <c r="H526" s="276"/>
      <c r="I526" s="276" t="str">
        <f>IF(O526="","",IF(ISNUMBER(MATCH(O526,$G$5:$G$1000,0)),"",IF(D526=1,B$4,0)+MAX(I$4:I525)+1))</f>
        <v/>
      </c>
      <c r="M526" s="282">
        <f t="shared" si="148"/>
        <v>522</v>
      </c>
    </row>
    <row r="527" spans="4:41" ht="12" customHeight="1" x14ac:dyDescent="0.25">
      <c r="D527" s="276" t="str">
        <f>IF(IF(ISNUMBER(B527),"",MAX(D$4:D526)+1)&lt;=D$3,IF(ISNUMBER(B527),"",MAX(D$4:D526)+1),"")</f>
        <v/>
      </c>
      <c r="H527" s="276"/>
      <c r="I527" s="276" t="str">
        <f>IF(O527="","",IF(ISNUMBER(MATCH(O527,$G$5:$G$1000,0)),"",IF(D527=1,B$4,0)+MAX(I$4:I526)+1))</f>
        <v/>
      </c>
      <c r="M527" s="282">
        <f t="shared" si="148"/>
        <v>523</v>
      </c>
    </row>
    <row r="528" spans="4:41" ht="12" customHeight="1" x14ac:dyDescent="0.25">
      <c r="D528" s="276" t="str">
        <f>IF(IF(ISNUMBER(B528),"",MAX(D$4:D527)+1)&lt;=D$3,IF(ISNUMBER(B528),"",MAX(D$4:D527)+1),"")</f>
        <v/>
      </c>
      <c r="H528" s="276"/>
      <c r="I528" s="276" t="str">
        <f>IF(O528="","",IF(ISNUMBER(MATCH(O528,$G$5:$G$1000,0)),"",IF(D528=1,B$4,0)+MAX(I$4:I527)+1))</f>
        <v/>
      </c>
      <c r="M528" s="282">
        <f t="shared" si="148"/>
        <v>524</v>
      </c>
    </row>
    <row r="529" spans="4:13" ht="12" customHeight="1" x14ac:dyDescent="0.25">
      <c r="D529" s="276" t="str">
        <f>IF(IF(ISNUMBER(B529),"",MAX(D$4:D528)+1)&lt;=D$3,IF(ISNUMBER(B529),"",MAX(D$4:D528)+1),"")</f>
        <v/>
      </c>
      <c r="H529" s="276"/>
      <c r="I529" s="276" t="str">
        <f>IF(O529="","",IF(ISNUMBER(MATCH(O529,$G$5:$G$1000,0)),"",IF(D529=1,B$4,0)+MAX(I$4:I528)+1))</f>
        <v/>
      </c>
      <c r="M529" s="282">
        <f t="shared" si="148"/>
        <v>525</v>
      </c>
    </row>
    <row r="530" spans="4:13" ht="12" customHeight="1" x14ac:dyDescent="0.25">
      <c r="D530" s="276" t="str">
        <f>IF(IF(ISNUMBER(B530),"",MAX(D$4:D529)+1)&lt;=D$3,IF(ISNUMBER(B530),"",MAX(D$4:D529)+1),"")</f>
        <v/>
      </c>
      <c r="H530" s="276"/>
      <c r="I530" s="276" t="str">
        <f>IF(O530="","",IF(ISNUMBER(MATCH(O530,$G$5:$G$1000,0)),"",IF(D530=1,B$4,0)+MAX(I$4:I529)+1))</f>
        <v/>
      </c>
      <c r="M530" s="282">
        <f t="shared" si="148"/>
        <v>526</v>
      </c>
    </row>
    <row r="531" spans="4:13" ht="12" customHeight="1" x14ac:dyDescent="0.25">
      <c r="D531" s="276" t="str">
        <f>IF(IF(ISNUMBER(B531),"",MAX(D$4:D530)+1)&lt;=D$3,IF(ISNUMBER(B531),"",MAX(D$4:D530)+1),"")</f>
        <v/>
      </c>
      <c r="H531" s="276"/>
      <c r="I531" s="276" t="str">
        <f>IF(O531="","",IF(ISNUMBER(MATCH(O531,$G$5:$G$1000,0)),"",IF(D531=1,B$4,0)+MAX(I$4:I530)+1))</f>
        <v/>
      </c>
      <c r="M531" s="282">
        <f t="shared" si="148"/>
        <v>527</v>
      </c>
    </row>
    <row r="532" spans="4:13" ht="12" customHeight="1" x14ac:dyDescent="0.25">
      <c r="D532" s="276" t="str">
        <f>IF(IF(ISNUMBER(B532),"",MAX(D$4:D531)+1)&lt;=D$3,IF(ISNUMBER(B532),"",MAX(D$4:D531)+1),"")</f>
        <v/>
      </c>
      <c r="H532" s="276"/>
      <c r="I532" s="276" t="str">
        <f>IF(O532="","",IF(ISNUMBER(MATCH(O532,$G$5:$G$1000,0)),"",IF(D532=1,B$4,0)+MAX(I$4:I531)+1))</f>
        <v/>
      </c>
      <c r="M532" s="282">
        <f t="shared" si="148"/>
        <v>528</v>
      </c>
    </row>
    <row r="533" spans="4:13" ht="12" customHeight="1" x14ac:dyDescent="0.25">
      <c r="D533" s="276" t="str">
        <f>IF(IF(ISNUMBER(B533),"",MAX(D$4:D532)+1)&lt;=D$3,IF(ISNUMBER(B533),"",MAX(D$4:D532)+1),"")</f>
        <v/>
      </c>
      <c r="H533" s="276"/>
      <c r="I533" s="276" t="str">
        <f>IF(O533="","",IF(ISNUMBER(MATCH(O533,$G$5:$G$1000,0)),"",IF(D533=1,B$4,0)+MAX(I$4:I532)+1))</f>
        <v/>
      </c>
      <c r="M533" s="282">
        <f t="shared" si="148"/>
        <v>529</v>
      </c>
    </row>
    <row r="534" spans="4:13" ht="12" customHeight="1" x14ac:dyDescent="0.25">
      <c r="D534" s="276" t="str">
        <f>IF(IF(ISNUMBER(B534),"",MAX(D$4:D533)+1)&lt;=D$3,IF(ISNUMBER(B534),"",MAX(D$4:D533)+1),"")</f>
        <v/>
      </c>
      <c r="H534" s="276"/>
      <c r="I534" s="276" t="str">
        <f>IF(O534="","",IF(ISNUMBER(MATCH(O534,$G$5:$G$1000,0)),"",IF(D534=1,B$4,0)+MAX(I$4:I533)+1))</f>
        <v/>
      </c>
      <c r="M534" s="282">
        <f t="shared" si="148"/>
        <v>530</v>
      </c>
    </row>
    <row r="535" spans="4:13" ht="12" customHeight="1" x14ac:dyDescent="0.25">
      <c r="D535" s="276" t="str">
        <f>IF(IF(ISNUMBER(B535),"",MAX(D$4:D534)+1)&lt;=D$3,IF(ISNUMBER(B535),"",MAX(D$4:D534)+1),"")</f>
        <v/>
      </c>
      <c r="H535" s="276"/>
      <c r="I535" s="276" t="str">
        <f>IF(O535="","",IF(ISNUMBER(MATCH(O535,$G$5:$G$1000,0)),"",IF(D535=1,B$4,0)+MAX(I$4:I534)+1))</f>
        <v/>
      </c>
      <c r="M535" s="282">
        <f t="shared" si="148"/>
        <v>531</v>
      </c>
    </row>
    <row r="536" spans="4:13" ht="12" customHeight="1" x14ac:dyDescent="0.25">
      <c r="D536" s="276" t="str">
        <f>IF(IF(ISNUMBER(B536),"",MAX(D$4:D535)+1)&lt;=D$3,IF(ISNUMBER(B536),"",MAX(D$4:D535)+1),"")</f>
        <v/>
      </c>
      <c r="H536" s="276"/>
      <c r="I536" s="276" t="str">
        <f>IF(O536="","",IF(ISNUMBER(MATCH(O536,$G$5:$G$1000,0)),"",IF(D536=1,B$4,0)+MAX(I$4:I535)+1))</f>
        <v/>
      </c>
      <c r="M536" s="282">
        <f t="shared" si="148"/>
        <v>532</v>
      </c>
    </row>
    <row r="537" spans="4:13" ht="12" customHeight="1" x14ac:dyDescent="0.25">
      <c r="D537" s="276" t="str">
        <f>IF(IF(ISNUMBER(B537),"",MAX(D$4:D536)+1)&lt;=D$3,IF(ISNUMBER(B537),"",MAX(D$4:D536)+1),"")</f>
        <v/>
      </c>
      <c r="H537" s="276"/>
      <c r="I537" s="276" t="str">
        <f>IF(O537="","",IF(ISNUMBER(MATCH(O537,$G$5:$G$1000,0)),"",IF(D537=1,B$4,0)+MAX(I$4:I536)+1))</f>
        <v/>
      </c>
      <c r="M537" s="282">
        <f t="shared" si="148"/>
        <v>533</v>
      </c>
    </row>
    <row r="538" spans="4:13" ht="12" customHeight="1" x14ac:dyDescent="0.25">
      <c r="D538" s="276" t="str">
        <f>IF(IF(ISNUMBER(B538),"",MAX(D$4:D537)+1)&lt;=D$3,IF(ISNUMBER(B538),"",MAX(D$4:D537)+1),"")</f>
        <v/>
      </c>
      <c r="H538" s="276"/>
      <c r="I538" s="276" t="str">
        <f>IF(O538="","",IF(ISNUMBER(MATCH(O538,$G$5:$G$1000,0)),"",IF(D538=1,B$4,0)+MAX(I$4:I537)+1))</f>
        <v/>
      </c>
      <c r="M538" s="282">
        <f t="shared" si="148"/>
        <v>534</v>
      </c>
    </row>
    <row r="539" spans="4:13" ht="12" customHeight="1" x14ac:dyDescent="0.25">
      <c r="D539" s="276" t="str">
        <f>IF(IF(ISNUMBER(B539),"",MAX(D$4:D538)+1)&lt;=D$3,IF(ISNUMBER(B539),"",MAX(D$4:D538)+1),"")</f>
        <v/>
      </c>
      <c r="H539" s="276"/>
      <c r="I539" s="276" t="str">
        <f>IF(O539="","",IF(ISNUMBER(MATCH(O539,$G$5:$G$1000,0)),"",IF(D539=1,B$4,0)+MAX(I$4:I538)+1))</f>
        <v/>
      </c>
      <c r="M539" s="282">
        <f t="shared" si="148"/>
        <v>535</v>
      </c>
    </row>
    <row r="540" spans="4:13" ht="12" customHeight="1" x14ac:dyDescent="0.25">
      <c r="D540" s="276" t="str">
        <f>IF(IF(ISNUMBER(B540),"",MAX(D$4:D539)+1)&lt;=D$3,IF(ISNUMBER(B540),"",MAX(D$4:D539)+1),"")</f>
        <v/>
      </c>
      <c r="H540" s="276"/>
      <c r="I540" s="276" t="str">
        <f>IF(O540="","",IF(ISNUMBER(MATCH(O540,$G$5:$G$1000,0)),"",IF(D540=1,B$4,0)+MAX(I$4:I539)+1))</f>
        <v/>
      </c>
      <c r="M540" s="282">
        <f t="shared" si="148"/>
        <v>536</v>
      </c>
    </row>
    <row r="541" spans="4:13" ht="12" customHeight="1" x14ac:dyDescent="0.25">
      <c r="D541" s="276" t="str">
        <f>IF(IF(ISNUMBER(B541),"",MAX(D$4:D540)+1)&lt;=D$3,IF(ISNUMBER(B541),"",MAX(D$4:D540)+1),"")</f>
        <v/>
      </c>
      <c r="H541" s="276"/>
      <c r="I541" s="276" t="str">
        <f>IF(O541="","",IF(ISNUMBER(MATCH(O541,$G$5:$G$1000,0)),"",IF(D541=1,B$4,0)+MAX(I$4:I540)+1))</f>
        <v/>
      </c>
      <c r="M541" s="282">
        <f t="shared" si="148"/>
        <v>537</v>
      </c>
    </row>
    <row r="542" spans="4:13" ht="12" customHeight="1" x14ac:dyDescent="0.25">
      <c r="D542" s="276" t="str">
        <f>IF(IF(ISNUMBER(B542),"",MAX(D$4:D541)+1)&lt;=D$3,IF(ISNUMBER(B542),"",MAX(D$4:D541)+1),"")</f>
        <v/>
      </c>
      <c r="H542" s="276"/>
      <c r="I542" s="276" t="str">
        <f>IF(O542="","",IF(ISNUMBER(MATCH(O542,$G$5:$G$1000,0)),"",IF(D542=1,B$4,0)+MAX(I$4:I541)+1))</f>
        <v/>
      </c>
      <c r="M542" s="282">
        <f t="shared" si="148"/>
        <v>538</v>
      </c>
    </row>
    <row r="543" spans="4:13" ht="12" customHeight="1" x14ac:dyDescent="0.25">
      <c r="D543" s="276" t="str">
        <f>IF(IF(ISNUMBER(B543),"",MAX(D$4:D542)+1)&lt;=D$3,IF(ISNUMBER(B543),"",MAX(D$4:D542)+1),"")</f>
        <v/>
      </c>
      <c r="H543" s="276"/>
      <c r="I543" s="276" t="str">
        <f>IF(O543="","",IF(ISNUMBER(MATCH(O543,$G$5:$G$1000,0)),"",IF(D543=1,B$4,0)+MAX(I$4:I542)+1))</f>
        <v/>
      </c>
      <c r="M543" s="282">
        <f t="shared" si="148"/>
        <v>539</v>
      </c>
    </row>
    <row r="544" spans="4:13" ht="12" customHeight="1" x14ac:dyDescent="0.25">
      <c r="D544" s="276" t="str">
        <f>IF(IF(ISNUMBER(B544),"",MAX(D$4:D543)+1)&lt;=D$3,IF(ISNUMBER(B544),"",MAX(D$4:D543)+1),"")</f>
        <v/>
      </c>
      <c r="H544" s="276"/>
      <c r="I544" s="276" t="str">
        <f>IF(O544="","",IF(ISNUMBER(MATCH(O544,$G$5:$G$1000,0)),"",IF(D544=1,B$4,0)+MAX(I$4:I543)+1))</f>
        <v/>
      </c>
      <c r="M544" s="282">
        <f t="shared" si="148"/>
        <v>540</v>
      </c>
    </row>
    <row r="545" spans="4:13" ht="12" customHeight="1" x14ac:dyDescent="0.25">
      <c r="D545" s="276" t="str">
        <f>IF(IF(ISNUMBER(B545),"",MAX(D$4:D544)+1)&lt;=D$3,IF(ISNUMBER(B545),"",MAX(D$4:D544)+1),"")</f>
        <v/>
      </c>
      <c r="H545" s="276"/>
      <c r="I545" s="276" t="str">
        <f>IF(O545="","",IF(ISNUMBER(MATCH(O545,$G$5:$G$1000,0)),"",IF(D545=1,B$4,0)+MAX(I$4:I544)+1))</f>
        <v/>
      </c>
      <c r="M545" s="282">
        <f t="shared" si="148"/>
        <v>541</v>
      </c>
    </row>
    <row r="546" spans="4:13" ht="12" customHeight="1" x14ac:dyDescent="0.25">
      <c r="D546" s="276" t="str">
        <f>IF(IF(ISNUMBER(B546),"",MAX(D$4:D545)+1)&lt;=D$3,IF(ISNUMBER(B546),"",MAX(D$4:D545)+1),"")</f>
        <v/>
      </c>
      <c r="H546" s="276"/>
      <c r="I546" s="276" t="str">
        <f>IF(O546="","",IF(ISNUMBER(MATCH(O546,$G$5:$G$1000,0)),"",IF(D546=1,B$4,0)+MAX(I$4:I545)+1))</f>
        <v/>
      </c>
      <c r="M546" s="282">
        <f t="shared" si="148"/>
        <v>542</v>
      </c>
    </row>
    <row r="547" spans="4:13" ht="12" customHeight="1" x14ac:dyDescent="0.25">
      <c r="D547" s="276" t="str">
        <f>IF(IF(ISNUMBER(B547),"",MAX(D$4:D546)+1)&lt;=D$3,IF(ISNUMBER(B547),"",MAX(D$4:D546)+1),"")</f>
        <v/>
      </c>
      <c r="H547" s="276"/>
      <c r="I547" s="276" t="str">
        <f>IF(O547="","",IF(ISNUMBER(MATCH(O547,$G$5:$G$1000,0)),"",IF(D547=1,B$4,0)+MAX(I$4:I546)+1))</f>
        <v/>
      </c>
      <c r="M547" s="282">
        <f t="shared" si="148"/>
        <v>543</v>
      </c>
    </row>
    <row r="548" spans="4:13" ht="12" customHeight="1" x14ac:dyDescent="0.25">
      <c r="D548" s="276" t="str">
        <f>IF(IF(ISNUMBER(B548),"",MAX(D$4:D547)+1)&lt;=D$3,IF(ISNUMBER(B548),"",MAX(D$4:D547)+1),"")</f>
        <v/>
      </c>
      <c r="H548" s="276"/>
      <c r="I548" s="276" t="str">
        <f>IF(O548="","",IF(ISNUMBER(MATCH(O548,$G$5:$G$1000,0)),"",IF(D548=1,B$4,0)+MAX(I$4:I547)+1))</f>
        <v/>
      </c>
      <c r="M548" s="282">
        <f t="shared" si="148"/>
        <v>544</v>
      </c>
    </row>
    <row r="549" spans="4:13" ht="12" customHeight="1" x14ac:dyDescent="0.25">
      <c r="D549" s="276" t="str">
        <f>IF(IF(ISNUMBER(B549),"",MAX(D$4:D548)+1)&lt;=D$3,IF(ISNUMBER(B549),"",MAX(D$4:D548)+1),"")</f>
        <v/>
      </c>
      <c r="H549" s="276"/>
      <c r="I549" s="276" t="str">
        <f>IF(O549="","",IF(ISNUMBER(MATCH(O549,$G$5:$G$1000,0)),"",IF(D549=1,B$4,0)+MAX(I$4:I548)+1))</f>
        <v/>
      </c>
      <c r="M549" s="282">
        <f t="shared" si="148"/>
        <v>545</v>
      </c>
    </row>
    <row r="550" spans="4:13" ht="12" customHeight="1" x14ac:dyDescent="0.25">
      <c r="D550" s="276" t="str">
        <f>IF(IF(ISNUMBER(B550),"",MAX(D$4:D549)+1)&lt;=D$3,IF(ISNUMBER(B550),"",MAX(D$4:D549)+1),"")</f>
        <v/>
      </c>
      <c r="H550" s="276"/>
      <c r="I550" s="276" t="str">
        <f>IF(O550="","",IF(ISNUMBER(MATCH(O550,$G$5:$G$1000,0)),"",IF(D550=1,B$4,0)+MAX(I$4:I549)+1))</f>
        <v/>
      </c>
      <c r="M550" s="282">
        <f t="shared" si="148"/>
        <v>546</v>
      </c>
    </row>
    <row r="551" spans="4:13" ht="12" customHeight="1" x14ac:dyDescent="0.25">
      <c r="D551" s="276" t="str">
        <f>IF(IF(ISNUMBER(B551),"",MAX(D$4:D550)+1)&lt;=D$3,IF(ISNUMBER(B551),"",MAX(D$4:D550)+1),"")</f>
        <v/>
      </c>
      <c r="H551" s="276"/>
      <c r="I551" s="276" t="str">
        <f>IF(O551="","",IF(ISNUMBER(MATCH(O551,$G$5:$G$1000,0)),"",IF(D551=1,B$4,0)+MAX(I$4:I550)+1))</f>
        <v/>
      </c>
      <c r="M551" s="282">
        <f t="shared" si="148"/>
        <v>547</v>
      </c>
    </row>
    <row r="552" spans="4:13" ht="12" customHeight="1" x14ac:dyDescent="0.25">
      <c r="D552" s="276" t="str">
        <f>IF(IF(ISNUMBER(B552),"",MAX(D$4:D551)+1)&lt;=D$3,IF(ISNUMBER(B552),"",MAX(D$4:D551)+1),"")</f>
        <v/>
      </c>
      <c r="H552" s="276"/>
      <c r="I552" s="276" t="str">
        <f>IF(O552="","",IF(ISNUMBER(MATCH(O552,$G$5:$G$1000,0)),"",IF(D552=1,B$4,0)+MAX(I$4:I551)+1))</f>
        <v/>
      </c>
      <c r="M552" s="282">
        <f t="shared" si="148"/>
        <v>548</v>
      </c>
    </row>
    <row r="553" spans="4:13" ht="12" customHeight="1" x14ac:dyDescent="0.25">
      <c r="D553" s="276" t="str">
        <f>IF(IF(ISNUMBER(B553),"",MAX(D$4:D552)+1)&lt;=D$3,IF(ISNUMBER(B553),"",MAX(D$4:D552)+1),"")</f>
        <v/>
      </c>
      <c r="H553" s="276"/>
      <c r="I553" s="276" t="str">
        <f>IF(O553="","",IF(ISNUMBER(MATCH(O553,$G$5:$G$1000,0)),"",IF(D553=1,B$4,0)+MAX(I$4:I552)+1))</f>
        <v/>
      </c>
      <c r="M553" s="282">
        <f t="shared" si="148"/>
        <v>549</v>
      </c>
    </row>
    <row r="554" spans="4:13" ht="12" customHeight="1" x14ac:dyDescent="0.25">
      <c r="D554" s="276" t="str">
        <f>IF(IF(ISNUMBER(B554),"",MAX(D$4:D553)+1)&lt;=D$3,IF(ISNUMBER(B554),"",MAX(D$4:D553)+1),"")</f>
        <v/>
      </c>
      <c r="H554" s="276"/>
      <c r="I554" s="276" t="str">
        <f>IF(O554="","",IF(ISNUMBER(MATCH(O554,$G$5:$G$1000,0)),"",IF(D554=1,B$4,0)+MAX(I$4:I553)+1))</f>
        <v/>
      </c>
      <c r="M554" s="282">
        <f t="shared" si="148"/>
        <v>550</v>
      </c>
    </row>
    <row r="555" spans="4:13" ht="12" customHeight="1" x14ac:dyDescent="0.25">
      <c r="D555" s="276" t="str">
        <f>IF(IF(ISNUMBER(B555),"",MAX(D$4:D554)+1)&lt;=D$3,IF(ISNUMBER(B555),"",MAX(D$4:D554)+1),"")</f>
        <v/>
      </c>
      <c r="H555" s="276"/>
      <c r="I555" s="276" t="str">
        <f>IF(O555="","",IF(ISNUMBER(MATCH(O555,$G$5:$G$1000,0)),"",IF(D555=1,B$4,0)+MAX(I$4:I554)+1))</f>
        <v/>
      </c>
      <c r="M555" s="282">
        <f t="shared" si="148"/>
        <v>551</v>
      </c>
    </row>
    <row r="556" spans="4:13" ht="12" customHeight="1" x14ac:dyDescent="0.25">
      <c r="D556" s="276" t="str">
        <f>IF(IF(ISNUMBER(B556),"",MAX(D$4:D555)+1)&lt;=D$3,IF(ISNUMBER(B556),"",MAX(D$4:D555)+1),"")</f>
        <v/>
      </c>
      <c r="H556" s="276"/>
      <c r="I556" s="276" t="str">
        <f>IF(O556="","",IF(ISNUMBER(MATCH(O556,$G$5:$G$1000,0)),"",IF(D556=1,B$4,0)+MAX(I$4:I555)+1))</f>
        <v/>
      </c>
      <c r="M556" s="282">
        <f t="shared" si="148"/>
        <v>552</v>
      </c>
    </row>
    <row r="557" spans="4:13" ht="12" customHeight="1" x14ac:dyDescent="0.25">
      <c r="D557" s="276" t="str">
        <f>IF(IF(ISNUMBER(B557),"",MAX(D$4:D556)+1)&lt;=D$3,IF(ISNUMBER(B557),"",MAX(D$4:D556)+1),"")</f>
        <v/>
      </c>
      <c r="H557" s="276"/>
      <c r="I557" s="276" t="str">
        <f>IF(O557="","",IF(ISNUMBER(MATCH(O557,$G$5:$G$1000,0)),"",IF(D557=1,B$4,0)+MAX(I$4:I556)+1))</f>
        <v/>
      </c>
      <c r="M557" s="282">
        <f t="shared" si="148"/>
        <v>553</v>
      </c>
    </row>
    <row r="558" spans="4:13" ht="12" customHeight="1" x14ac:dyDescent="0.25">
      <c r="D558" s="276" t="str">
        <f>IF(IF(ISNUMBER(B558),"",MAX(D$4:D557)+1)&lt;=D$3,IF(ISNUMBER(B558),"",MAX(D$4:D557)+1),"")</f>
        <v/>
      </c>
      <c r="H558" s="276"/>
      <c r="I558" s="276" t="str">
        <f>IF(O558="","",IF(ISNUMBER(MATCH(O558,$G$5:$G$1000,0)),"",IF(D558=1,B$4,0)+MAX(I$4:I557)+1))</f>
        <v/>
      </c>
      <c r="M558" s="282">
        <f t="shared" si="148"/>
        <v>554</v>
      </c>
    </row>
    <row r="559" spans="4:13" ht="12" customHeight="1" x14ac:dyDescent="0.25">
      <c r="D559" s="276" t="str">
        <f>IF(IF(ISNUMBER(B559),"",MAX(D$4:D558)+1)&lt;=D$3,IF(ISNUMBER(B559),"",MAX(D$4:D558)+1),"")</f>
        <v/>
      </c>
      <c r="H559" s="276"/>
      <c r="I559" s="276" t="str">
        <f>IF(O559="","",IF(ISNUMBER(MATCH(O559,$G$5:$G$1000,0)),"",IF(D559=1,B$4,0)+MAX(I$4:I558)+1))</f>
        <v/>
      </c>
      <c r="M559" s="282">
        <f t="shared" si="148"/>
        <v>555</v>
      </c>
    </row>
    <row r="560" spans="4:13" ht="12" customHeight="1" x14ac:dyDescent="0.25">
      <c r="D560" s="276" t="str">
        <f>IF(IF(ISNUMBER(B560),"",MAX(D$4:D559)+1)&lt;=D$3,IF(ISNUMBER(B560),"",MAX(D$4:D559)+1),"")</f>
        <v/>
      </c>
      <c r="H560" s="276"/>
      <c r="I560" s="276" t="str">
        <f>IF(O560="","",IF(ISNUMBER(MATCH(O560,$G$5:$G$1000,0)),"",IF(D560=1,B$4,0)+MAX(I$4:I559)+1))</f>
        <v/>
      </c>
      <c r="M560" s="282">
        <f t="shared" si="148"/>
        <v>556</v>
      </c>
    </row>
    <row r="561" spans="4:13" ht="12" customHeight="1" x14ac:dyDescent="0.25">
      <c r="D561" s="276" t="str">
        <f>IF(IF(ISNUMBER(B561),"",MAX(D$4:D560)+1)&lt;=D$3,IF(ISNUMBER(B561),"",MAX(D$4:D560)+1),"")</f>
        <v/>
      </c>
      <c r="H561" s="276"/>
      <c r="I561" s="276" t="str">
        <f>IF(O561="","",IF(ISNUMBER(MATCH(O561,$G$5:$G$1000,0)),"",IF(D561=1,B$4,0)+MAX(I$4:I560)+1))</f>
        <v/>
      </c>
      <c r="M561" s="282">
        <f t="shared" si="148"/>
        <v>557</v>
      </c>
    </row>
    <row r="562" spans="4:13" ht="12" customHeight="1" x14ac:dyDescent="0.25">
      <c r="D562" s="276" t="str">
        <f>IF(IF(ISNUMBER(B562),"",MAX(D$4:D561)+1)&lt;=D$3,IF(ISNUMBER(B562),"",MAX(D$4:D561)+1),"")</f>
        <v/>
      </c>
      <c r="H562" s="276"/>
      <c r="I562" s="276" t="str">
        <f>IF(O562="","",IF(ISNUMBER(MATCH(O562,$G$5:$G$1000,0)),"",IF(D562=1,B$4,0)+MAX(I$4:I561)+1))</f>
        <v/>
      </c>
      <c r="M562" s="282">
        <f t="shared" si="148"/>
        <v>558</v>
      </c>
    </row>
    <row r="563" spans="4:13" ht="12" customHeight="1" x14ac:dyDescent="0.25">
      <c r="D563" s="276" t="str">
        <f>IF(IF(ISNUMBER(B563),"",MAX(D$4:D562)+1)&lt;=D$3,IF(ISNUMBER(B563),"",MAX(D$4:D562)+1),"")</f>
        <v/>
      </c>
      <c r="H563" s="276"/>
      <c r="I563" s="276" t="str">
        <f>IF(O563="","",IF(ISNUMBER(MATCH(O563,$G$5:$G$1000,0)),"",IF(D563=1,B$4,0)+MAX(I$4:I562)+1))</f>
        <v/>
      </c>
      <c r="M563" s="282">
        <f t="shared" si="148"/>
        <v>559</v>
      </c>
    </row>
    <row r="564" spans="4:13" ht="12" customHeight="1" x14ac:dyDescent="0.25">
      <c r="D564" s="276" t="str">
        <f>IF(IF(ISNUMBER(B564),"",MAX(D$4:D563)+1)&lt;=D$3,IF(ISNUMBER(B564),"",MAX(D$4:D563)+1),"")</f>
        <v/>
      </c>
      <c r="H564" s="276"/>
      <c r="I564" s="276" t="str">
        <f>IF(O564="","",IF(ISNUMBER(MATCH(O564,$G$5:$G$1000,0)),"",IF(D564=1,B$4,0)+MAX(I$4:I563)+1))</f>
        <v/>
      </c>
      <c r="M564" s="282">
        <f t="shared" si="148"/>
        <v>560</v>
      </c>
    </row>
    <row r="565" spans="4:13" ht="12" customHeight="1" x14ac:dyDescent="0.25">
      <c r="D565" s="276" t="str">
        <f>IF(IF(ISNUMBER(B565),"",MAX(D$4:D564)+1)&lt;=D$3,IF(ISNUMBER(B565),"",MAX(D$4:D564)+1),"")</f>
        <v/>
      </c>
      <c r="H565" s="276"/>
      <c r="I565" s="276" t="str">
        <f>IF(O565="","",IF(ISNUMBER(MATCH(O565,$G$5:$G$1000,0)),"",IF(D565=1,B$4,0)+MAX(I$4:I564)+1))</f>
        <v/>
      </c>
      <c r="M565" s="282">
        <f t="shared" si="148"/>
        <v>561</v>
      </c>
    </row>
    <row r="566" spans="4:13" ht="12" customHeight="1" x14ac:dyDescent="0.25">
      <c r="D566" s="276" t="str">
        <f>IF(IF(ISNUMBER(B566),"",MAX(D$4:D565)+1)&lt;=D$3,IF(ISNUMBER(B566),"",MAX(D$4:D565)+1),"")</f>
        <v/>
      </c>
      <c r="H566" s="276"/>
      <c r="I566" s="276" t="str">
        <f>IF(O566="","",IF(ISNUMBER(MATCH(O566,$G$5:$G$1000,0)),"",IF(D566=1,B$4,0)+MAX(I$4:I565)+1))</f>
        <v/>
      </c>
      <c r="M566" s="282">
        <f t="shared" si="148"/>
        <v>562</v>
      </c>
    </row>
    <row r="567" spans="4:13" ht="12" customHeight="1" x14ac:dyDescent="0.25">
      <c r="D567" s="276" t="str">
        <f>IF(IF(ISNUMBER(B567),"",MAX(D$4:D566)+1)&lt;=D$3,IF(ISNUMBER(B567),"",MAX(D$4:D566)+1),"")</f>
        <v/>
      </c>
      <c r="H567" s="276"/>
      <c r="I567" s="276" t="str">
        <f>IF(O567="","",IF(ISNUMBER(MATCH(O567,$G$5:$G$1000,0)),"",IF(D567=1,B$4,0)+MAX(I$4:I566)+1))</f>
        <v/>
      </c>
      <c r="M567" s="282">
        <f t="shared" si="148"/>
        <v>563</v>
      </c>
    </row>
    <row r="568" spans="4:13" ht="12" customHeight="1" x14ac:dyDescent="0.25">
      <c r="D568" s="276" t="str">
        <f>IF(IF(ISNUMBER(B568),"",MAX(D$4:D567)+1)&lt;=D$3,IF(ISNUMBER(B568),"",MAX(D$4:D567)+1),"")</f>
        <v/>
      </c>
      <c r="H568" s="276"/>
      <c r="I568" s="276" t="str">
        <f>IF(O568="","",IF(ISNUMBER(MATCH(O568,$G$5:$G$1000,0)),"",IF(D568=1,B$4,0)+MAX(I$4:I567)+1))</f>
        <v/>
      </c>
      <c r="M568" s="282">
        <f t="shared" si="148"/>
        <v>564</v>
      </c>
    </row>
    <row r="569" spans="4:13" ht="12" customHeight="1" x14ac:dyDescent="0.25">
      <c r="D569" s="276" t="str">
        <f>IF(IF(ISNUMBER(B569),"",MAX(D$4:D568)+1)&lt;=D$3,IF(ISNUMBER(B569),"",MAX(D$4:D568)+1),"")</f>
        <v/>
      </c>
      <c r="H569" s="276"/>
      <c r="I569" s="276" t="str">
        <f>IF(O569="","",IF(ISNUMBER(MATCH(O569,$G$5:$G$1000,0)),"",IF(D569=1,B$4,0)+MAX(I$4:I568)+1))</f>
        <v/>
      </c>
      <c r="M569" s="282">
        <f t="shared" si="148"/>
        <v>565</v>
      </c>
    </row>
    <row r="570" spans="4:13" ht="12" customHeight="1" x14ac:dyDescent="0.25">
      <c r="D570" s="276" t="str">
        <f>IF(IF(ISNUMBER(B570),"",MAX(D$4:D569)+1)&lt;=D$3,IF(ISNUMBER(B570),"",MAX(D$4:D569)+1),"")</f>
        <v/>
      </c>
      <c r="H570" s="276"/>
      <c r="I570" s="276" t="str">
        <f>IF(O570="","",IF(ISNUMBER(MATCH(O570,$G$5:$G$1000,0)),"",IF(D570=1,B$4,0)+MAX(I$4:I569)+1))</f>
        <v/>
      </c>
      <c r="M570" s="282">
        <f t="shared" si="148"/>
        <v>566</v>
      </c>
    </row>
    <row r="571" spans="4:13" ht="12" customHeight="1" x14ac:dyDescent="0.25">
      <c r="D571" s="276" t="str">
        <f>IF(IF(ISNUMBER(B571),"",MAX(D$4:D570)+1)&lt;=D$3,IF(ISNUMBER(B571),"",MAX(D$4:D570)+1),"")</f>
        <v/>
      </c>
      <c r="H571" s="276"/>
      <c r="I571" s="276" t="str">
        <f>IF(O571="","",IF(ISNUMBER(MATCH(O571,$G$5:$G$1000,0)),"",IF(D571=1,B$4,0)+MAX(I$4:I570)+1))</f>
        <v/>
      </c>
      <c r="M571" s="282">
        <f t="shared" si="148"/>
        <v>567</v>
      </c>
    </row>
    <row r="572" spans="4:13" ht="12" customHeight="1" x14ac:dyDescent="0.25">
      <c r="D572" s="276" t="str">
        <f>IF(IF(ISNUMBER(B572),"",MAX(D$4:D571)+1)&lt;=D$3,IF(ISNUMBER(B572),"",MAX(D$4:D571)+1),"")</f>
        <v/>
      </c>
      <c r="H572" s="276"/>
      <c r="I572" s="276" t="str">
        <f>IF(O572="","",IF(ISNUMBER(MATCH(O572,$G$5:$G$1000,0)),"",IF(D572=1,B$4,0)+MAX(I$4:I571)+1))</f>
        <v/>
      </c>
      <c r="M572" s="282">
        <f t="shared" si="148"/>
        <v>568</v>
      </c>
    </row>
    <row r="573" spans="4:13" ht="12" customHeight="1" x14ac:dyDescent="0.25">
      <c r="D573" s="276" t="str">
        <f>IF(IF(ISNUMBER(B573),"",MAX(D$4:D572)+1)&lt;=D$3,IF(ISNUMBER(B573),"",MAX(D$4:D572)+1),"")</f>
        <v/>
      </c>
      <c r="H573" s="276"/>
      <c r="I573" s="276" t="str">
        <f>IF(O573="","",IF(ISNUMBER(MATCH(O573,$G$5:$G$1000,0)),"",IF(D573=1,B$4,0)+MAX(I$4:I572)+1))</f>
        <v/>
      </c>
      <c r="M573" s="282">
        <f t="shared" si="148"/>
        <v>569</v>
      </c>
    </row>
    <row r="574" spans="4:13" ht="12" customHeight="1" x14ac:dyDescent="0.25">
      <c r="D574" s="276" t="str">
        <f>IF(IF(ISNUMBER(B574),"",MAX(D$4:D573)+1)&lt;=D$3,IF(ISNUMBER(B574),"",MAX(D$4:D573)+1),"")</f>
        <v/>
      </c>
      <c r="H574" s="276"/>
      <c r="I574" s="276" t="str">
        <f>IF(O574="","",IF(ISNUMBER(MATCH(O574,$G$5:$G$1000,0)),"",IF(D574=1,B$4,0)+MAX(I$4:I573)+1))</f>
        <v/>
      </c>
      <c r="M574" s="282">
        <f t="shared" si="148"/>
        <v>570</v>
      </c>
    </row>
    <row r="575" spans="4:13" ht="12" customHeight="1" x14ac:dyDescent="0.25">
      <c r="D575" s="276" t="str">
        <f>IF(IF(ISNUMBER(B575),"",MAX(D$4:D574)+1)&lt;=D$3,IF(ISNUMBER(B575),"",MAX(D$4:D574)+1),"")</f>
        <v/>
      </c>
      <c r="H575" s="276"/>
      <c r="I575" s="276" t="str">
        <f>IF(O575="","",IF(ISNUMBER(MATCH(O575,$G$5:$G$1000,0)),"",IF(D575=1,B$4,0)+MAX(I$4:I574)+1))</f>
        <v/>
      </c>
      <c r="M575" s="282">
        <f t="shared" si="148"/>
        <v>571</v>
      </c>
    </row>
    <row r="576" spans="4:13" ht="12" customHeight="1" x14ac:dyDescent="0.25">
      <c r="D576" s="276" t="str">
        <f>IF(IF(ISNUMBER(B576),"",MAX(D$4:D575)+1)&lt;=D$3,IF(ISNUMBER(B576),"",MAX(D$4:D575)+1),"")</f>
        <v/>
      </c>
      <c r="H576" s="276"/>
      <c r="I576" s="276" t="str">
        <f>IF(O576="","",IF(ISNUMBER(MATCH(O576,$G$5:$G$1000,0)),"",IF(D576=1,B$4,0)+MAX(I$4:I575)+1))</f>
        <v/>
      </c>
      <c r="M576" s="282">
        <f t="shared" si="148"/>
        <v>572</v>
      </c>
    </row>
    <row r="577" spans="4:13" ht="12" customHeight="1" x14ac:dyDescent="0.25">
      <c r="D577" s="276" t="str">
        <f>IF(IF(ISNUMBER(B577),"",MAX(D$4:D576)+1)&lt;=D$3,IF(ISNUMBER(B577),"",MAX(D$4:D576)+1),"")</f>
        <v/>
      </c>
      <c r="H577" s="276"/>
      <c r="I577" s="276" t="str">
        <f>IF(O577="","",IF(ISNUMBER(MATCH(O577,$G$5:$G$1000,0)),"",IF(D577=1,B$4,0)+MAX(I$4:I576)+1))</f>
        <v/>
      </c>
      <c r="M577" s="282">
        <f t="shared" si="148"/>
        <v>573</v>
      </c>
    </row>
    <row r="578" spans="4:13" ht="12" customHeight="1" x14ac:dyDescent="0.25">
      <c r="D578" s="276" t="str">
        <f>IF(IF(ISNUMBER(B578),"",MAX(D$4:D577)+1)&lt;=D$3,IF(ISNUMBER(B578),"",MAX(D$4:D577)+1),"")</f>
        <v/>
      </c>
      <c r="H578" s="276"/>
      <c r="I578" s="276" t="str">
        <f>IF(O578="","",IF(ISNUMBER(MATCH(O578,$G$5:$G$1000,0)),"",IF(D578=1,B$4,0)+MAX(I$4:I577)+1))</f>
        <v/>
      </c>
      <c r="M578" s="282">
        <f t="shared" si="148"/>
        <v>574</v>
      </c>
    </row>
    <row r="579" spans="4:13" ht="12" customHeight="1" x14ac:dyDescent="0.25">
      <c r="D579" s="276" t="str">
        <f>IF(IF(ISNUMBER(B579),"",MAX(D$4:D578)+1)&lt;=D$3,IF(ISNUMBER(B579),"",MAX(D$4:D578)+1),"")</f>
        <v/>
      </c>
      <c r="H579" s="276"/>
      <c r="I579" s="276" t="str">
        <f>IF(O579="","",IF(ISNUMBER(MATCH(O579,$G$5:$G$1000,0)),"",IF(D579=1,B$4,0)+MAX(I$4:I578)+1))</f>
        <v/>
      </c>
      <c r="M579" s="282">
        <f t="shared" si="148"/>
        <v>575</v>
      </c>
    </row>
    <row r="580" spans="4:13" ht="12" customHeight="1" x14ac:dyDescent="0.25">
      <c r="D580" s="276" t="str">
        <f>IF(IF(ISNUMBER(B580),"",MAX(D$4:D579)+1)&lt;=D$3,IF(ISNUMBER(B580),"",MAX(D$4:D579)+1),"")</f>
        <v/>
      </c>
      <c r="H580" s="276"/>
      <c r="I580" s="276" t="str">
        <f>IF(O580="","",IF(ISNUMBER(MATCH(O580,$G$5:$G$1000,0)),"",IF(D580=1,B$4,0)+MAX(I$4:I579)+1))</f>
        <v/>
      </c>
      <c r="M580" s="282">
        <f t="shared" si="148"/>
        <v>576</v>
      </c>
    </row>
    <row r="581" spans="4:13" ht="12" customHeight="1" x14ac:dyDescent="0.25">
      <c r="D581" s="276" t="str">
        <f>IF(IF(ISNUMBER(B581),"",MAX(D$4:D580)+1)&lt;=D$3,IF(ISNUMBER(B581),"",MAX(D$4:D580)+1),"")</f>
        <v/>
      </c>
      <c r="H581" s="276"/>
      <c r="I581" s="276" t="str">
        <f>IF(O581="","",IF(ISNUMBER(MATCH(O581,$G$5:$G$1000,0)),"",IF(D581=1,B$4,0)+MAX(I$4:I580)+1))</f>
        <v/>
      </c>
      <c r="M581" s="282">
        <f t="shared" ref="M581:M644" si="149">IF(ROW()-ROW(M$4)&lt;=1000,ROW()-ROW(M$4),"")</f>
        <v>577</v>
      </c>
    </row>
    <row r="582" spans="4:13" ht="12" customHeight="1" x14ac:dyDescent="0.25">
      <c r="D582" s="276" t="str">
        <f>IF(IF(ISNUMBER(B582),"",MAX(D$4:D581)+1)&lt;=D$3,IF(ISNUMBER(B582),"",MAX(D$4:D581)+1),"")</f>
        <v/>
      </c>
      <c r="H582" s="276"/>
      <c r="I582" s="276" t="str">
        <f>IF(O582="","",IF(ISNUMBER(MATCH(O582,$G$5:$G$1000,0)),"",IF(D582=1,B$4,0)+MAX(I$4:I581)+1))</f>
        <v/>
      </c>
      <c r="M582" s="282">
        <f t="shared" si="149"/>
        <v>578</v>
      </c>
    </row>
    <row r="583" spans="4:13" ht="12" customHeight="1" x14ac:dyDescent="0.25">
      <c r="D583" s="276" t="str">
        <f>IF(IF(ISNUMBER(B583),"",MAX(D$4:D582)+1)&lt;=D$3,IF(ISNUMBER(B583),"",MAX(D$4:D582)+1),"")</f>
        <v/>
      </c>
      <c r="H583" s="276"/>
      <c r="I583" s="276" t="str">
        <f>IF(O583="","",IF(ISNUMBER(MATCH(O583,$G$5:$G$1000,0)),"",IF(D583=1,B$4,0)+MAX(I$4:I582)+1))</f>
        <v/>
      </c>
      <c r="M583" s="282">
        <f t="shared" si="149"/>
        <v>579</v>
      </c>
    </row>
    <row r="584" spans="4:13" ht="12" customHeight="1" x14ac:dyDescent="0.25">
      <c r="D584" s="276" t="str">
        <f>IF(IF(ISNUMBER(B584),"",MAX(D$4:D583)+1)&lt;=D$3,IF(ISNUMBER(B584),"",MAX(D$4:D583)+1),"")</f>
        <v/>
      </c>
      <c r="H584" s="276"/>
      <c r="I584" s="276" t="str">
        <f>IF(O584="","",IF(ISNUMBER(MATCH(O584,$G$5:$G$1000,0)),"",IF(D584=1,B$4,0)+MAX(I$4:I583)+1))</f>
        <v/>
      </c>
      <c r="M584" s="282">
        <f t="shared" si="149"/>
        <v>580</v>
      </c>
    </row>
    <row r="585" spans="4:13" ht="12" customHeight="1" x14ac:dyDescent="0.25">
      <c r="D585" s="276" t="str">
        <f>IF(IF(ISNUMBER(B585),"",MAX(D$4:D584)+1)&lt;=D$3,IF(ISNUMBER(B585),"",MAX(D$4:D584)+1),"")</f>
        <v/>
      </c>
      <c r="H585" s="276"/>
      <c r="I585" s="276" t="str">
        <f>IF(O585="","",IF(ISNUMBER(MATCH(O585,$G$5:$G$1000,0)),"",IF(D585=1,B$4,0)+MAX(I$4:I584)+1))</f>
        <v/>
      </c>
      <c r="M585" s="282">
        <f t="shared" si="149"/>
        <v>581</v>
      </c>
    </row>
    <row r="586" spans="4:13" ht="12" customHeight="1" x14ac:dyDescent="0.25">
      <c r="D586" s="276" t="str">
        <f>IF(IF(ISNUMBER(B586),"",MAX(D$4:D585)+1)&lt;=D$3,IF(ISNUMBER(B586),"",MAX(D$4:D585)+1),"")</f>
        <v/>
      </c>
      <c r="H586" s="276"/>
      <c r="I586" s="276" t="str">
        <f>IF(O586="","",IF(ISNUMBER(MATCH(O586,$G$5:$G$1000,0)),"",IF(D586=1,B$4,0)+MAX(I$4:I585)+1))</f>
        <v/>
      </c>
      <c r="M586" s="282">
        <f t="shared" si="149"/>
        <v>582</v>
      </c>
    </row>
    <row r="587" spans="4:13" ht="12" customHeight="1" x14ac:dyDescent="0.25">
      <c r="D587" s="276" t="str">
        <f>IF(IF(ISNUMBER(B587),"",MAX(D$4:D586)+1)&lt;=D$3,IF(ISNUMBER(B587),"",MAX(D$4:D586)+1),"")</f>
        <v/>
      </c>
      <c r="H587" s="276"/>
      <c r="I587" s="276" t="str">
        <f>IF(O587="","",IF(ISNUMBER(MATCH(O587,$G$5:$G$1000,0)),"",IF(D587=1,B$4,0)+MAX(I$4:I586)+1))</f>
        <v/>
      </c>
      <c r="M587" s="282">
        <f t="shared" si="149"/>
        <v>583</v>
      </c>
    </row>
    <row r="588" spans="4:13" ht="12" customHeight="1" x14ac:dyDescent="0.25">
      <c r="D588" s="276" t="str">
        <f>IF(IF(ISNUMBER(B588),"",MAX(D$4:D587)+1)&lt;=D$3,IF(ISNUMBER(B588),"",MAX(D$4:D587)+1),"")</f>
        <v/>
      </c>
      <c r="H588" s="276"/>
      <c r="I588" s="276" t="str">
        <f>IF(O588="","",IF(ISNUMBER(MATCH(O588,$G$5:$G$1000,0)),"",IF(D588=1,B$4,0)+MAX(I$4:I587)+1))</f>
        <v/>
      </c>
      <c r="M588" s="282">
        <f t="shared" si="149"/>
        <v>584</v>
      </c>
    </row>
    <row r="589" spans="4:13" ht="12" customHeight="1" x14ac:dyDescent="0.25">
      <c r="D589" s="276" t="str">
        <f>IF(IF(ISNUMBER(B589),"",MAX(D$4:D588)+1)&lt;=D$3,IF(ISNUMBER(B589),"",MAX(D$4:D588)+1),"")</f>
        <v/>
      </c>
      <c r="H589" s="276"/>
      <c r="I589" s="276" t="str">
        <f>IF(O589="","",IF(ISNUMBER(MATCH(O589,$G$5:$G$1000,0)),"",IF(D589=1,B$4,0)+MAX(I$4:I588)+1))</f>
        <v/>
      </c>
      <c r="M589" s="282">
        <f t="shared" si="149"/>
        <v>585</v>
      </c>
    </row>
    <row r="590" spans="4:13" ht="12" customHeight="1" x14ac:dyDescent="0.25">
      <c r="D590" s="276" t="str">
        <f>IF(IF(ISNUMBER(B590),"",MAX(D$4:D589)+1)&lt;=D$3,IF(ISNUMBER(B590),"",MAX(D$4:D589)+1),"")</f>
        <v/>
      </c>
      <c r="H590" s="276"/>
      <c r="I590" s="276" t="str">
        <f>IF(O590="","",IF(ISNUMBER(MATCH(O590,$G$5:$G$1000,0)),"",IF(D590=1,B$4,0)+MAX(I$4:I589)+1))</f>
        <v/>
      </c>
      <c r="M590" s="282">
        <f t="shared" si="149"/>
        <v>586</v>
      </c>
    </row>
    <row r="591" spans="4:13" ht="12" customHeight="1" x14ac:dyDescent="0.25">
      <c r="D591" s="276" t="str">
        <f>IF(IF(ISNUMBER(B591),"",MAX(D$4:D590)+1)&lt;=D$3,IF(ISNUMBER(B591),"",MAX(D$4:D590)+1),"")</f>
        <v/>
      </c>
      <c r="H591" s="276"/>
      <c r="I591" s="276" t="str">
        <f>IF(O591="","",IF(ISNUMBER(MATCH(O591,$G$5:$G$1000,0)),"",IF(D591=1,B$4,0)+MAX(I$4:I590)+1))</f>
        <v/>
      </c>
      <c r="M591" s="282">
        <f t="shared" si="149"/>
        <v>587</v>
      </c>
    </row>
    <row r="592" spans="4:13" ht="12" customHeight="1" x14ac:dyDescent="0.25">
      <c r="D592" s="276" t="str">
        <f>IF(IF(ISNUMBER(B592),"",MAX(D$4:D591)+1)&lt;=D$3,IF(ISNUMBER(B592),"",MAX(D$4:D591)+1),"")</f>
        <v/>
      </c>
      <c r="H592" s="276"/>
      <c r="I592" s="276" t="str">
        <f>IF(O592="","",IF(ISNUMBER(MATCH(O592,$G$5:$G$1000,0)),"",IF(D592=1,B$4,0)+MAX(I$4:I591)+1))</f>
        <v/>
      </c>
      <c r="M592" s="282">
        <f t="shared" si="149"/>
        <v>588</v>
      </c>
    </row>
    <row r="593" spans="4:13" ht="12" customHeight="1" x14ac:dyDescent="0.25">
      <c r="D593" s="276" t="str">
        <f>IF(IF(ISNUMBER(B593),"",MAX(D$4:D592)+1)&lt;=D$3,IF(ISNUMBER(B593),"",MAX(D$4:D592)+1),"")</f>
        <v/>
      </c>
      <c r="H593" s="276"/>
      <c r="I593" s="276" t="str">
        <f>IF(O593="","",IF(ISNUMBER(MATCH(O593,$G$5:$G$1000,0)),"",IF(D593=1,B$4,0)+MAX(I$4:I592)+1))</f>
        <v/>
      </c>
      <c r="M593" s="282">
        <f t="shared" si="149"/>
        <v>589</v>
      </c>
    </row>
    <row r="594" spans="4:13" ht="12" customHeight="1" x14ac:dyDescent="0.25">
      <c r="D594" s="276" t="str">
        <f>IF(IF(ISNUMBER(B594),"",MAX(D$4:D593)+1)&lt;=D$3,IF(ISNUMBER(B594),"",MAX(D$4:D593)+1),"")</f>
        <v/>
      </c>
      <c r="H594" s="276"/>
      <c r="I594" s="276" t="str">
        <f>IF(O594="","",IF(ISNUMBER(MATCH(O594,$G$5:$G$1000,0)),"",IF(D594=1,B$4,0)+MAX(I$4:I593)+1))</f>
        <v/>
      </c>
      <c r="M594" s="282">
        <f t="shared" si="149"/>
        <v>590</v>
      </c>
    </row>
    <row r="595" spans="4:13" ht="12" customHeight="1" x14ac:dyDescent="0.25">
      <c r="D595" s="276" t="str">
        <f>IF(IF(ISNUMBER(B595),"",MAX(D$4:D594)+1)&lt;=D$3,IF(ISNUMBER(B595),"",MAX(D$4:D594)+1),"")</f>
        <v/>
      </c>
      <c r="H595" s="276"/>
      <c r="I595" s="276" t="str">
        <f>IF(O595="","",IF(ISNUMBER(MATCH(O595,$G$5:$G$1000,0)),"",IF(D595=1,B$4,0)+MAX(I$4:I594)+1))</f>
        <v/>
      </c>
      <c r="M595" s="282">
        <f t="shared" si="149"/>
        <v>591</v>
      </c>
    </row>
    <row r="596" spans="4:13" ht="12" customHeight="1" x14ac:dyDescent="0.25">
      <c r="D596" s="276" t="str">
        <f>IF(IF(ISNUMBER(B596),"",MAX(D$4:D595)+1)&lt;=D$3,IF(ISNUMBER(B596),"",MAX(D$4:D595)+1),"")</f>
        <v/>
      </c>
      <c r="H596" s="276"/>
      <c r="I596" s="276" t="str">
        <f>IF(O596="","",IF(ISNUMBER(MATCH(O596,$G$5:$G$1000,0)),"",IF(D596=1,B$4,0)+MAX(I$4:I595)+1))</f>
        <v/>
      </c>
      <c r="M596" s="282">
        <f t="shared" si="149"/>
        <v>592</v>
      </c>
    </row>
    <row r="597" spans="4:13" ht="12" customHeight="1" x14ac:dyDescent="0.25">
      <c r="D597" s="276" t="str">
        <f>IF(IF(ISNUMBER(B597),"",MAX(D$4:D596)+1)&lt;=D$3,IF(ISNUMBER(B597),"",MAX(D$4:D596)+1),"")</f>
        <v/>
      </c>
      <c r="H597" s="276"/>
      <c r="I597" s="276" t="str">
        <f>IF(O597="","",IF(ISNUMBER(MATCH(O597,$G$5:$G$1000,0)),"",IF(D597=1,B$4,0)+MAX(I$4:I596)+1))</f>
        <v/>
      </c>
      <c r="M597" s="282">
        <f t="shared" si="149"/>
        <v>593</v>
      </c>
    </row>
    <row r="598" spans="4:13" ht="12" customHeight="1" x14ac:dyDescent="0.25">
      <c r="D598" s="276" t="str">
        <f>IF(IF(ISNUMBER(B598),"",MAX(D$4:D597)+1)&lt;=D$3,IF(ISNUMBER(B598),"",MAX(D$4:D597)+1),"")</f>
        <v/>
      </c>
      <c r="H598" s="276"/>
      <c r="I598" s="276" t="str">
        <f>IF(O598="","",IF(ISNUMBER(MATCH(O598,$G$5:$G$1000,0)),"",IF(D598=1,B$4,0)+MAX(I$4:I597)+1))</f>
        <v/>
      </c>
      <c r="M598" s="282">
        <f t="shared" si="149"/>
        <v>594</v>
      </c>
    </row>
    <row r="599" spans="4:13" ht="12" customHeight="1" x14ac:dyDescent="0.25">
      <c r="D599" s="276" t="str">
        <f>IF(IF(ISNUMBER(B599),"",MAX(D$4:D598)+1)&lt;=D$3,IF(ISNUMBER(B599),"",MAX(D$4:D598)+1),"")</f>
        <v/>
      </c>
      <c r="H599" s="276"/>
      <c r="I599" s="276" t="str">
        <f>IF(O599="","",IF(ISNUMBER(MATCH(O599,$G$5:$G$1000,0)),"",IF(D599=1,B$4,0)+MAX(I$4:I598)+1))</f>
        <v/>
      </c>
      <c r="M599" s="282">
        <f t="shared" si="149"/>
        <v>595</v>
      </c>
    </row>
    <row r="600" spans="4:13" ht="12" customHeight="1" x14ac:dyDescent="0.25">
      <c r="D600" s="276" t="str">
        <f>IF(IF(ISNUMBER(B600),"",MAX(D$4:D599)+1)&lt;=D$3,IF(ISNUMBER(B600),"",MAX(D$4:D599)+1),"")</f>
        <v/>
      </c>
      <c r="H600" s="276"/>
      <c r="I600" s="276" t="str">
        <f>IF(O600="","",IF(ISNUMBER(MATCH(O600,$G$5:$G$1000,0)),"",IF(D600=1,B$4,0)+MAX(I$4:I599)+1))</f>
        <v/>
      </c>
      <c r="M600" s="282">
        <f t="shared" si="149"/>
        <v>596</v>
      </c>
    </row>
    <row r="601" spans="4:13" ht="12" customHeight="1" x14ac:dyDescent="0.25">
      <c r="D601" s="276" t="str">
        <f>IF(IF(ISNUMBER(B601),"",MAX(D$4:D600)+1)&lt;=D$3,IF(ISNUMBER(B601),"",MAX(D$4:D600)+1),"")</f>
        <v/>
      </c>
      <c r="H601" s="276"/>
      <c r="I601" s="276" t="str">
        <f>IF(O601="","",IF(ISNUMBER(MATCH(O601,$G$5:$G$1000,0)),"",IF(D601=1,B$4,0)+MAX(I$4:I600)+1))</f>
        <v/>
      </c>
      <c r="M601" s="282">
        <f t="shared" si="149"/>
        <v>597</v>
      </c>
    </row>
    <row r="602" spans="4:13" ht="12" customHeight="1" x14ac:dyDescent="0.25">
      <c r="D602" s="276" t="str">
        <f>IF(IF(ISNUMBER(B602),"",MAX(D$4:D601)+1)&lt;=D$3,IF(ISNUMBER(B602),"",MAX(D$4:D601)+1),"")</f>
        <v/>
      </c>
      <c r="H602" s="276"/>
      <c r="I602" s="276" t="str">
        <f>IF(O602="","",IF(ISNUMBER(MATCH(O602,$G$5:$G$1000,0)),"",IF(D602=1,B$4,0)+MAX(I$4:I601)+1))</f>
        <v/>
      </c>
      <c r="M602" s="282">
        <f t="shared" si="149"/>
        <v>598</v>
      </c>
    </row>
    <row r="603" spans="4:13" ht="12" customHeight="1" x14ac:dyDescent="0.25">
      <c r="D603" s="276" t="str">
        <f>IF(IF(ISNUMBER(B603),"",MAX(D$4:D602)+1)&lt;=D$3,IF(ISNUMBER(B603),"",MAX(D$4:D602)+1),"")</f>
        <v/>
      </c>
      <c r="H603" s="276"/>
      <c r="I603" s="276" t="str">
        <f>IF(O603="","",IF(ISNUMBER(MATCH(O603,$G$5:$G$1000,0)),"",IF(D603=1,B$4,0)+MAX(I$4:I602)+1))</f>
        <v/>
      </c>
      <c r="M603" s="282">
        <f t="shared" si="149"/>
        <v>599</v>
      </c>
    </row>
    <row r="604" spans="4:13" ht="12" customHeight="1" x14ac:dyDescent="0.25">
      <c r="D604" s="276" t="str">
        <f>IF(IF(ISNUMBER(B604),"",MAX(D$4:D603)+1)&lt;=D$3,IF(ISNUMBER(B604),"",MAX(D$4:D603)+1),"")</f>
        <v/>
      </c>
      <c r="H604" s="276"/>
      <c r="I604" s="276" t="str">
        <f>IF(O604="","",IF(ISNUMBER(MATCH(O604,$G$5:$G$1000,0)),"",IF(D604=1,B$4,0)+MAX(I$4:I603)+1))</f>
        <v/>
      </c>
      <c r="M604" s="282">
        <f t="shared" si="149"/>
        <v>600</v>
      </c>
    </row>
    <row r="605" spans="4:13" ht="12" customHeight="1" x14ac:dyDescent="0.25">
      <c r="D605" s="276" t="str">
        <f>IF(IF(ISNUMBER(B605),"",MAX(D$4:D604)+1)&lt;=D$3,IF(ISNUMBER(B605),"",MAX(D$4:D604)+1),"")</f>
        <v/>
      </c>
      <c r="H605" s="276"/>
      <c r="I605" s="276" t="str">
        <f>IF(O605="","",IF(ISNUMBER(MATCH(O605,$G$5:$G$1000,0)),"",IF(D605=1,B$4,0)+MAX(I$4:I604)+1))</f>
        <v/>
      </c>
      <c r="M605" s="282">
        <f t="shared" si="149"/>
        <v>601</v>
      </c>
    </row>
    <row r="606" spans="4:13" ht="12" customHeight="1" x14ac:dyDescent="0.25">
      <c r="D606" s="276" t="str">
        <f>IF(IF(ISNUMBER(B606),"",MAX(D$4:D605)+1)&lt;=D$3,IF(ISNUMBER(B606),"",MAX(D$4:D605)+1),"")</f>
        <v/>
      </c>
      <c r="H606" s="276"/>
      <c r="I606" s="276" t="str">
        <f>IF(O606="","",IF(ISNUMBER(MATCH(O606,$G$5:$G$1000,0)),"",IF(D606=1,B$4,0)+MAX(I$4:I605)+1))</f>
        <v/>
      </c>
      <c r="M606" s="282">
        <f t="shared" si="149"/>
        <v>602</v>
      </c>
    </row>
    <row r="607" spans="4:13" ht="12" customHeight="1" x14ac:dyDescent="0.25">
      <c r="D607" s="276" t="str">
        <f>IF(IF(ISNUMBER(B607),"",MAX(D$4:D606)+1)&lt;=D$3,IF(ISNUMBER(B607),"",MAX(D$4:D606)+1),"")</f>
        <v/>
      </c>
      <c r="H607" s="276"/>
      <c r="I607" s="276" t="str">
        <f>IF(O607="","",IF(ISNUMBER(MATCH(O607,$G$5:$G$1000,0)),"",IF(D607=1,B$4,0)+MAX(I$4:I606)+1))</f>
        <v/>
      </c>
      <c r="M607" s="282">
        <f t="shared" si="149"/>
        <v>603</v>
      </c>
    </row>
    <row r="608" spans="4:13" ht="12" customHeight="1" x14ac:dyDescent="0.25">
      <c r="D608" s="276" t="str">
        <f>IF(IF(ISNUMBER(B608),"",MAX(D$4:D607)+1)&lt;=D$3,IF(ISNUMBER(B608),"",MAX(D$4:D607)+1),"")</f>
        <v/>
      </c>
      <c r="H608" s="276"/>
      <c r="I608" s="276" t="str">
        <f>IF(O608="","",IF(ISNUMBER(MATCH(O608,$G$5:$G$1000,0)),"",IF(D608=1,B$4,0)+MAX(I$4:I607)+1))</f>
        <v/>
      </c>
      <c r="M608" s="282">
        <f t="shared" si="149"/>
        <v>604</v>
      </c>
    </row>
    <row r="609" spans="4:13" ht="12" customHeight="1" x14ac:dyDescent="0.25">
      <c r="D609" s="276" t="str">
        <f>IF(IF(ISNUMBER(B609),"",MAX(D$4:D608)+1)&lt;=D$3,IF(ISNUMBER(B609),"",MAX(D$4:D608)+1),"")</f>
        <v/>
      </c>
      <c r="H609" s="276"/>
      <c r="I609" s="276" t="str">
        <f>IF(O609="","",IF(ISNUMBER(MATCH(O609,$G$5:$G$1000,0)),"",IF(D609=1,B$4,0)+MAX(I$4:I608)+1))</f>
        <v/>
      </c>
      <c r="M609" s="282">
        <f t="shared" si="149"/>
        <v>605</v>
      </c>
    </row>
    <row r="610" spans="4:13" ht="12" customHeight="1" x14ac:dyDescent="0.25">
      <c r="D610" s="276" t="str">
        <f>IF(IF(ISNUMBER(B610),"",MAX(D$4:D609)+1)&lt;=D$3,IF(ISNUMBER(B610),"",MAX(D$4:D609)+1),"")</f>
        <v/>
      </c>
      <c r="H610" s="276"/>
      <c r="I610" s="276" t="str">
        <f>IF(O610="","",IF(ISNUMBER(MATCH(O610,$G$5:$G$1000,0)),"",IF(D610=1,B$4,0)+MAX(I$4:I609)+1))</f>
        <v/>
      </c>
      <c r="M610" s="282">
        <f t="shared" si="149"/>
        <v>606</v>
      </c>
    </row>
    <row r="611" spans="4:13" ht="12" customHeight="1" x14ac:dyDescent="0.25">
      <c r="D611" s="276" t="str">
        <f>IF(IF(ISNUMBER(B611),"",MAX(D$4:D610)+1)&lt;=D$3,IF(ISNUMBER(B611),"",MAX(D$4:D610)+1),"")</f>
        <v/>
      </c>
      <c r="H611" s="276"/>
      <c r="I611" s="276" t="str">
        <f>IF(O611="","",IF(ISNUMBER(MATCH(O611,$G$5:$G$1000,0)),"",IF(D611=1,B$4,0)+MAX(I$4:I610)+1))</f>
        <v/>
      </c>
      <c r="M611" s="282">
        <f t="shared" si="149"/>
        <v>607</v>
      </c>
    </row>
    <row r="612" spans="4:13" ht="12" customHeight="1" x14ac:dyDescent="0.25">
      <c r="D612" s="276" t="str">
        <f>IF(IF(ISNUMBER(B612),"",MAX(D$4:D611)+1)&lt;=D$3,IF(ISNUMBER(B612),"",MAX(D$4:D611)+1),"")</f>
        <v/>
      </c>
      <c r="H612" s="276"/>
      <c r="I612" s="276" t="str">
        <f>IF(O612="","",IF(ISNUMBER(MATCH(O612,$G$5:$G$1000,0)),"",IF(D612=1,B$4,0)+MAX(I$4:I611)+1))</f>
        <v/>
      </c>
      <c r="M612" s="282">
        <f t="shared" si="149"/>
        <v>608</v>
      </c>
    </row>
    <row r="613" spans="4:13" ht="12" customHeight="1" x14ac:dyDescent="0.25">
      <c r="D613" s="276" t="str">
        <f>IF(IF(ISNUMBER(B613),"",MAX(D$4:D612)+1)&lt;=D$3,IF(ISNUMBER(B613),"",MAX(D$4:D612)+1),"")</f>
        <v/>
      </c>
      <c r="H613" s="276"/>
      <c r="I613" s="276" t="str">
        <f>IF(O613="","",IF(ISNUMBER(MATCH(O613,$G$5:$G$1000,0)),"",IF(D613=1,B$4,0)+MAX(I$4:I612)+1))</f>
        <v/>
      </c>
      <c r="M613" s="282">
        <f t="shared" si="149"/>
        <v>609</v>
      </c>
    </row>
    <row r="614" spans="4:13" ht="12" customHeight="1" x14ac:dyDescent="0.25">
      <c r="D614" s="276" t="str">
        <f>IF(IF(ISNUMBER(B614),"",MAX(D$4:D613)+1)&lt;=D$3,IF(ISNUMBER(B614),"",MAX(D$4:D613)+1),"")</f>
        <v/>
      </c>
      <c r="H614" s="276"/>
      <c r="I614" s="276" t="str">
        <f>IF(O614="","",IF(ISNUMBER(MATCH(O614,$G$5:$G$1000,0)),"",IF(D614=1,B$4,0)+MAX(I$4:I613)+1))</f>
        <v/>
      </c>
      <c r="M614" s="282">
        <f t="shared" si="149"/>
        <v>610</v>
      </c>
    </row>
    <row r="615" spans="4:13" ht="12" customHeight="1" x14ac:dyDescent="0.25">
      <c r="D615" s="276" t="str">
        <f>IF(IF(ISNUMBER(B615),"",MAX(D$4:D614)+1)&lt;=D$3,IF(ISNUMBER(B615),"",MAX(D$4:D614)+1),"")</f>
        <v/>
      </c>
      <c r="H615" s="276"/>
      <c r="I615" s="276" t="str">
        <f>IF(O615="","",IF(ISNUMBER(MATCH(O615,$G$5:$G$1000,0)),"",IF(D615=1,B$4,0)+MAX(I$4:I614)+1))</f>
        <v/>
      </c>
      <c r="M615" s="282">
        <f t="shared" si="149"/>
        <v>611</v>
      </c>
    </row>
    <row r="616" spans="4:13" ht="12" customHeight="1" x14ac:dyDescent="0.25">
      <c r="D616" s="276" t="str">
        <f>IF(IF(ISNUMBER(B616),"",MAX(D$4:D615)+1)&lt;=D$3,IF(ISNUMBER(B616),"",MAX(D$4:D615)+1),"")</f>
        <v/>
      </c>
      <c r="H616" s="276"/>
      <c r="I616" s="276" t="str">
        <f>IF(O616="","",IF(ISNUMBER(MATCH(O616,$G$5:$G$1000,0)),"",IF(D616=1,B$4,0)+MAX(I$4:I615)+1))</f>
        <v/>
      </c>
      <c r="M616" s="282">
        <f t="shared" si="149"/>
        <v>612</v>
      </c>
    </row>
    <row r="617" spans="4:13" ht="12" customHeight="1" x14ac:dyDescent="0.25">
      <c r="D617" s="276" t="str">
        <f>IF(IF(ISNUMBER(B617),"",MAX(D$4:D616)+1)&lt;=D$3,IF(ISNUMBER(B617),"",MAX(D$4:D616)+1),"")</f>
        <v/>
      </c>
      <c r="H617" s="276"/>
      <c r="I617" s="276" t="str">
        <f>IF(O617="","",IF(ISNUMBER(MATCH(O617,$G$5:$G$1000,0)),"",IF(D617=1,B$4,0)+MAX(I$4:I616)+1))</f>
        <v/>
      </c>
      <c r="M617" s="282">
        <f t="shared" si="149"/>
        <v>613</v>
      </c>
    </row>
    <row r="618" spans="4:13" ht="12" customHeight="1" x14ac:dyDescent="0.25">
      <c r="D618" s="276" t="str">
        <f>IF(IF(ISNUMBER(B618),"",MAX(D$4:D617)+1)&lt;=D$3,IF(ISNUMBER(B618),"",MAX(D$4:D617)+1),"")</f>
        <v/>
      </c>
      <c r="H618" s="276"/>
      <c r="I618" s="276" t="str">
        <f>IF(O618="","",IF(ISNUMBER(MATCH(O618,$G$5:$G$1000,0)),"",IF(D618=1,B$4,0)+MAX(I$4:I617)+1))</f>
        <v/>
      </c>
      <c r="M618" s="282">
        <f t="shared" si="149"/>
        <v>614</v>
      </c>
    </row>
    <row r="619" spans="4:13" ht="12" customHeight="1" x14ac:dyDescent="0.25">
      <c r="D619" s="276" t="str">
        <f>IF(IF(ISNUMBER(B619),"",MAX(D$4:D618)+1)&lt;=D$3,IF(ISNUMBER(B619),"",MAX(D$4:D618)+1),"")</f>
        <v/>
      </c>
      <c r="H619" s="276"/>
      <c r="I619" s="276" t="str">
        <f>IF(O619="","",IF(ISNUMBER(MATCH(O619,$G$5:$G$1000,0)),"",IF(D619=1,B$4,0)+MAX(I$4:I618)+1))</f>
        <v/>
      </c>
      <c r="M619" s="282">
        <f t="shared" si="149"/>
        <v>615</v>
      </c>
    </row>
    <row r="620" spans="4:13" ht="12" customHeight="1" x14ac:dyDescent="0.25">
      <c r="D620" s="276" t="str">
        <f>IF(IF(ISNUMBER(B620),"",MAX(D$4:D619)+1)&lt;=D$3,IF(ISNUMBER(B620),"",MAX(D$4:D619)+1),"")</f>
        <v/>
      </c>
      <c r="H620" s="276"/>
      <c r="I620" s="276" t="str">
        <f>IF(O620="","",IF(ISNUMBER(MATCH(O620,$G$5:$G$1000,0)),"",IF(D620=1,B$4,0)+MAX(I$4:I619)+1))</f>
        <v/>
      </c>
      <c r="M620" s="282">
        <f t="shared" si="149"/>
        <v>616</v>
      </c>
    </row>
    <row r="621" spans="4:13" ht="12" customHeight="1" x14ac:dyDescent="0.25">
      <c r="D621" s="276" t="str">
        <f>IF(IF(ISNUMBER(B621),"",MAX(D$4:D620)+1)&lt;=D$3,IF(ISNUMBER(B621),"",MAX(D$4:D620)+1),"")</f>
        <v/>
      </c>
      <c r="H621" s="276"/>
      <c r="I621" s="276" t="str">
        <f>IF(O621="","",IF(ISNUMBER(MATCH(O621,$G$5:$G$1000,0)),"",IF(D621=1,B$4,0)+MAX(I$4:I620)+1))</f>
        <v/>
      </c>
      <c r="M621" s="282">
        <f t="shared" si="149"/>
        <v>617</v>
      </c>
    </row>
    <row r="622" spans="4:13" ht="12" customHeight="1" x14ac:dyDescent="0.25">
      <c r="D622" s="276" t="str">
        <f>IF(IF(ISNUMBER(B622),"",MAX(D$4:D621)+1)&lt;=D$3,IF(ISNUMBER(B622),"",MAX(D$4:D621)+1),"")</f>
        <v/>
      </c>
      <c r="H622" s="276"/>
      <c r="I622" s="276" t="str">
        <f>IF(O622="","",IF(ISNUMBER(MATCH(O622,$G$5:$G$1000,0)),"",IF(D622=1,B$4,0)+MAX(I$4:I621)+1))</f>
        <v/>
      </c>
      <c r="M622" s="282">
        <f t="shared" si="149"/>
        <v>618</v>
      </c>
    </row>
    <row r="623" spans="4:13" ht="12" customHeight="1" x14ac:dyDescent="0.25">
      <c r="D623" s="276" t="str">
        <f>IF(IF(ISNUMBER(B623),"",MAX(D$4:D622)+1)&lt;=D$3,IF(ISNUMBER(B623),"",MAX(D$4:D622)+1),"")</f>
        <v/>
      </c>
      <c r="H623" s="276"/>
      <c r="I623" s="276" t="str">
        <f>IF(O623="","",IF(ISNUMBER(MATCH(O623,$G$5:$G$1000,0)),"",IF(D623=1,B$4,0)+MAX(I$4:I622)+1))</f>
        <v/>
      </c>
      <c r="M623" s="282">
        <f t="shared" si="149"/>
        <v>619</v>
      </c>
    </row>
    <row r="624" spans="4:13" ht="12" customHeight="1" x14ac:dyDescent="0.25">
      <c r="D624" s="276" t="str">
        <f>IF(IF(ISNUMBER(B624),"",MAX(D$4:D623)+1)&lt;=D$3,IF(ISNUMBER(B624),"",MAX(D$4:D623)+1),"")</f>
        <v/>
      </c>
      <c r="H624" s="276"/>
      <c r="I624" s="276" t="str">
        <f>IF(O624="","",IF(ISNUMBER(MATCH(O624,$G$5:$G$1000,0)),"",IF(D624=1,B$4,0)+MAX(I$4:I623)+1))</f>
        <v/>
      </c>
      <c r="M624" s="282">
        <f t="shared" si="149"/>
        <v>620</v>
      </c>
    </row>
    <row r="625" spans="4:13" ht="12" customHeight="1" x14ac:dyDescent="0.25">
      <c r="D625" s="276" t="str">
        <f>IF(IF(ISNUMBER(B625),"",MAX(D$4:D624)+1)&lt;=D$3,IF(ISNUMBER(B625),"",MAX(D$4:D624)+1),"")</f>
        <v/>
      </c>
      <c r="H625" s="276"/>
      <c r="I625" s="276" t="str">
        <f>IF(O625="","",IF(ISNUMBER(MATCH(O625,$G$5:$G$1000,0)),"",IF(D625=1,B$4,0)+MAX(I$4:I624)+1))</f>
        <v/>
      </c>
      <c r="M625" s="282">
        <f t="shared" si="149"/>
        <v>621</v>
      </c>
    </row>
    <row r="626" spans="4:13" ht="12" customHeight="1" x14ac:dyDescent="0.25">
      <c r="D626" s="276" t="str">
        <f>IF(IF(ISNUMBER(B626),"",MAX(D$4:D625)+1)&lt;=D$3,IF(ISNUMBER(B626),"",MAX(D$4:D625)+1),"")</f>
        <v/>
      </c>
      <c r="H626" s="276"/>
      <c r="I626" s="276" t="str">
        <f>IF(O626="","",IF(ISNUMBER(MATCH(O626,$G$5:$G$1000,0)),"",IF(D626=1,B$4,0)+MAX(I$4:I625)+1))</f>
        <v/>
      </c>
      <c r="M626" s="282">
        <f t="shared" si="149"/>
        <v>622</v>
      </c>
    </row>
    <row r="627" spans="4:13" ht="12" customHeight="1" x14ac:dyDescent="0.25">
      <c r="D627" s="276" t="str">
        <f>IF(IF(ISNUMBER(B627),"",MAX(D$4:D626)+1)&lt;=D$3,IF(ISNUMBER(B627),"",MAX(D$4:D626)+1),"")</f>
        <v/>
      </c>
      <c r="H627" s="276"/>
      <c r="I627" s="276" t="str">
        <f>IF(O627="","",IF(ISNUMBER(MATCH(O627,$G$5:$G$1000,0)),"",IF(D627=1,B$4,0)+MAX(I$4:I626)+1))</f>
        <v/>
      </c>
      <c r="M627" s="282">
        <f t="shared" si="149"/>
        <v>623</v>
      </c>
    </row>
    <row r="628" spans="4:13" ht="12" customHeight="1" x14ac:dyDescent="0.25">
      <c r="D628" s="276" t="str">
        <f>IF(IF(ISNUMBER(B628),"",MAX(D$4:D627)+1)&lt;=D$3,IF(ISNUMBER(B628),"",MAX(D$4:D627)+1),"")</f>
        <v/>
      </c>
      <c r="H628" s="276"/>
      <c r="I628" s="276" t="str">
        <f>IF(O628="","",IF(ISNUMBER(MATCH(O628,$G$5:$G$1000,0)),"",IF(D628=1,B$4,0)+MAX(I$4:I627)+1))</f>
        <v/>
      </c>
      <c r="M628" s="282">
        <f t="shared" si="149"/>
        <v>624</v>
      </c>
    </row>
    <row r="629" spans="4:13" ht="12" customHeight="1" x14ac:dyDescent="0.25">
      <c r="D629" s="276" t="str">
        <f>IF(IF(ISNUMBER(B629),"",MAX(D$4:D628)+1)&lt;=D$3,IF(ISNUMBER(B629),"",MAX(D$4:D628)+1),"")</f>
        <v/>
      </c>
      <c r="H629" s="276"/>
      <c r="I629" s="276" t="str">
        <f>IF(O629="","",IF(ISNUMBER(MATCH(O629,$G$5:$G$1000,0)),"",IF(D629=1,B$4,0)+MAX(I$4:I628)+1))</f>
        <v/>
      </c>
      <c r="M629" s="282">
        <f t="shared" si="149"/>
        <v>625</v>
      </c>
    </row>
    <row r="630" spans="4:13" ht="12" customHeight="1" x14ac:dyDescent="0.25">
      <c r="D630" s="276" t="str">
        <f>IF(IF(ISNUMBER(B630),"",MAX(D$4:D629)+1)&lt;=D$3,IF(ISNUMBER(B630),"",MAX(D$4:D629)+1),"")</f>
        <v/>
      </c>
      <c r="H630" s="276"/>
      <c r="I630" s="276" t="str">
        <f>IF(O630="","",IF(ISNUMBER(MATCH(O630,$G$5:$G$1000,0)),"",IF(D630=1,B$4,0)+MAX(I$4:I629)+1))</f>
        <v/>
      </c>
      <c r="M630" s="282">
        <f t="shared" si="149"/>
        <v>626</v>
      </c>
    </row>
    <row r="631" spans="4:13" ht="12" customHeight="1" x14ac:dyDescent="0.25">
      <c r="D631" s="276" t="str">
        <f>IF(IF(ISNUMBER(B631),"",MAX(D$4:D630)+1)&lt;=D$3,IF(ISNUMBER(B631),"",MAX(D$4:D630)+1),"")</f>
        <v/>
      </c>
      <c r="H631" s="276"/>
      <c r="I631" s="276" t="str">
        <f>IF(O631="","",IF(ISNUMBER(MATCH(O631,$G$5:$G$1000,0)),"",IF(D631=1,B$4,0)+MAX(I$4:I630)+1))</f>
        <v/>
      </c>
      <c r="M631" s="282">
        <f t="shared" si="149"/>
        <v>627</v>
      </c>
    </row>
    <row r="632" spans="4:13" ht="12" customHeight="1" x14ac:dyDescent="0.25">
      <c r="D632" s="276" t="str">
        <f>IF(IF(ISNUMBER(B632),"",MAX(D$4:D631)+1)&lt;=D$3,IF(ISNUMBER(B632),"",MAX(D$4:D631)+1),"")</f>
        <v/>
      </c>
      <c r="H632" s="276"/>
      <c r="I632" s="276" t="str">
        <f>IF(O632="","",IF(ISNUMBER(MATCH(O632,$G$5:$G$1000,0)),"",IF(D632=1,B$4,0)+MAX(I$4:I631)+1))</f>
        <v/>
      </c>
      <c r="M632" s="282">
        <f t="shared" si="149"/>
        <v>628</v>
      </c>
    </row>
    <row r="633" spans="4:13" ht="12" customHeight="1" x14ac:dyDescent="0.25">
      <c r="D633" s="276" t="str">
        <f>IF(IF(ISNUMBER(B633),"",MAX(D$4:D632)+1)&lt;=D$3,IF(ISNUMBER(B633),"",MAX(D$4:D632)+1),"")</f>
        <v/>
      </c>
      <c r="H633" s="276"/>
      <c r="I633" s="276" t="str">
        <f>IF(O633="","",IF(ISNUMBER(MATCH(O633,$G$5:$G$1000,0)),"",IF(D633=1,B$4,0)+MAX(I$4:I632)+1))</f>
        <v/>
      </c>
      <c r="M633" s="282">
        <f t="shared" si="149"/>
        <v>629</v>
      </c>
    </row>
    <row r="634" spans="4:13" ht="12" customHeight="1" x14ac:dyDescent="0.25">
      <c r="D634" s="276" t="str">
        <f>IF(IF(ISNUMBER(B634),"",MAX(D$4:D633)+1)&lt;=D$3,IF(ISNUMBER(B634),"",MAX(D$4:D633)+1),"")</f>
        <v/>
      </c>
      <c r="H634" s="276"/>
      <c r="I634" s="276" t="str">
        <f>IF(O634="","",IF(ISNUMBER(MATCH(O634,$G$5:$G$1000,0)),"",IF(D634=1,B$4,0)+MAX(I$4:I633)+1))</f>
        <v/>
      </c>
      <c r="M634" s="282">
        <f t="shared" si="149"/>
        <v>630</v>
      </c>
    </row>
    <row r="635" spans="4:13" ht="12" customHeight="1" x14ac:dyDescent="0.25">
      <c r="D635" s="276" t="str">
        <f>IF(IF(ISNUMBER(B635),"",MAX(D$4:D634)+1)&lt;=D$3,IF(ISNUMBER(B635),"",MAX(D$4:D634)+1),"")</f>
        <v/>
      </c>
      <c r="H635" s="276"/>
      <c r="I635" s="276" t="str">
        <f>IF(O635="","",IF(ISNUMBER(MATCH(O635,$G$5:$G$1000,0)),"",IF(D635=1,B$4,0)+MAX(I$4:I634)+1))</f>
        <v/>
      </c>
      <c r="M635" s="282">
        <f t="shared" si="149"/>
        <v>631</v>
      </c>
    </row>
    <row r="636" spans="4:13" ht="12" customHeight="1" x14ac:dyDescent="0.25">
      <c r="D636" s="276" t="str">
        <f>IF(IF(ISNUMBER(B636),"",MAX(D$4:D635)+1)&lt;=D$3,IF(ISNUMBER(B636),"",MAX(D$4:D635)+1),"")</f>
        <v/>
      </c>
      <c r="H636" s="276"/>
      <c r="I636" s="276" t="str">
        <f>IF(O636="","",IF(ISNUMBER(MATCH(O636,$G$5:$G$1000,0)),"",IF(D636=1,B$4,0)+MAX(I$4:I635)+1))</f>
        <v/>
      </c>
      <c r="M636" s="282">
        <f t="shared" si="149"/>
        <v>632</v>
      </c>
    </row>
    <row r="637" spans="4:13" ht="12" customHeight="1" x14ac:dyDescent="0.25">
      <c r="D637" s="276" t="str">
        <f>IF(IF(ISNUMBER(B637),"",MAX(D$4:D636)+1)&lt;=D$3,IF(ISNUMBER(B637),"",MAX(D$4:D636)+1),"")</f>
        <v/>
      </c>
      <c r="H637" s="276"/>
      <c r="I637" s="276" t="str">
        <f>IF(O637="","",IF(ISNUMBER(MATCH(O637,$G$5:$G$1000,0)),"",IF(D637=1,B$4,0)+MAX(I$4:I636)+1))</f>
        <v/>
      </c>
      <c r="M637" s="282">
        <f t="shared" si="149"/>
        <v>633</v>
      </c>
    </row>
    <row r="638" spans="4:13" ht="12" customHeight="1" x14ac:dyDescent="0.25">
      <c r="D638" s="276" t="str">
        <f>IF(IF(ISNUMBER(B638),"",MAX(D$4:D637)+1)&lt;=D$3,IF(ISNUMBER(B638),"",MAX(D$4:D637)+1),"")</f>
        <v/>
      </c>
      <c r="H638" s="276"/>
      <c r="I638" s="276" t="str">
        <f>IF(O638="","",IF(ISNUMBER(MATCH(O638,$G$5:$G$1000,0)),"",IF(D638=1,B$4,0)+MAX(I$4:I637)+1))</f>
        <v/>
      </c>
      <c r="M638" s="282">
        <f t="shared" si="149"/>
        <v>634</v>
      </c>
    </row>
    <row r="639" spans="4:13" ht="12" customHeight="1" x14ac:dyDescent="0.25">
      <c r="D639" s="276" t="str">
        <f>IF(IF(ISNUMBER(B639),"",MAX(D$4:D638)+1)&lt;=D$3,IF(ISNUMBER(B639),"",MAX(D$4:D638)+1),"")</f>
        <v/>
      </c>
      <c r="H639" s="276"/>
      <c r="I639" s="276" t="str">
        <f>IF(O639="","",IF(ISNUMBER(MATCH(O639,$G$5:$G$1000,0)),"",IF(D639=1,B$4,0)+MAX(I$4:I638)+1))</f>
        <v/>
      </c>
      <c r="M639" s="282">
        <f t="shared" si="149"/>
        <v>635</v>
      </c>
    </row>
    <row r="640" spans="4:13" ht="12" customHeight="1" x14ac:dyDescent="0.25">
      <c r="D640" s="276" t="str">
        <f>IF(IF(ISNUMBER(B640),"",MAX(D$4:D639)+1)&lt;=D$3,IF(ISNUMBER(B640),"",MAX(D$4:D639)+1),"")</f>
        <v/>
      </c>
      <c r="H640" s="276"/>
      <c r="I640" s="276" t="str">
        <f>IF(O640="","",IF(ISNUMBER(MATCH(O640,$G$5:$G$1000,0)),"",IF(D640=1,B$4,0)+MAX(I$4:I639)+1))</f>
        <v/>
      </c>
      <c r="M640" s="282">
        <f t="shared" si="149"/>
        <v>636</v>
      </c>
    </row>
    <row r="641" spans="4:13" ht="12" customHeight="1" x14ac:dyDescent="0.25">
      <c r="D641" s="276" t="str">
        <f>IF(IF(ISNUMBER(B641),"",MAX(D$4:D640)+1)&lt;=D$3,IF(ISNUMBER(B641),"",MAX(D$4:D640)+1),"")</f>
        <v/>
      </c>
      <c r="H641" s="276"/>
      <c r="I641" s="276" t="str">
        <f>IF(O641="","",IF(ISNUMBER(MATCH(O641,$G$5:$G$1000,0)),"",IF(D641=1,B$4,0)+MAX(I$4:I640)+1))</f>
        <v/>
      </c>
      <c r="M641" s="282">
        <f t="shared" si="149"/>
        <v>637</v>
      </c>
    </row>
    <row r="642" spans="4:13" ht="12" customHeight="1" x14ac:dyDescent="0.25">
      <c r="D642" s="276" t="str">
        <f>IF(IF(ISNUMBER(B642),"",MAX(D$4:D641)+1)&lt;=D$3,IF(ISNUMBER(B642),"",MAX(D$4:D641)+1),"")</f>
        <v/>
      </c>
      <c r="H642" s="276"/>
      <c r="I642" s="276" t="str">
        <f>IF(O642="","",IF(ISNUMBER(MATCH(O642,$G$5:$G$1000,0)),"",IF(D642=1,B$4,0)+MAX(I$4:I641)+1))</f>
        <v/>
      </c>
      <c r="M642" s="282">
        <f t="shared" si="149"/>
        <v>638</v>
      </c>
    </row>
    <row r="643" spans="4:13" ht="12" customHeight="1" x14ac:dyDescent="0.25">
      <c r="D643" s="276" t="str">
        <f>IF(IF(ISNUMBER(B643),"",MAX(D$4:D642)+1)&lt;=D$3,IF(ISNUMBER(B643),"",MAX(D$4:D642)+1),"")</f>
        <v/>
      </c>
      <c r="H643" s="276"/>
      <c r="I643" s="276" t="str">
        <f>IF(O643="","",IF(ISNUMBER(MATCH(O643,$G$5:$G$1000,0)),"",IF(D643=1,B$4,0)+MAX(I$4:I642)+1))</f>
        <v/>
      </c>
      <c r="M643" s="282">
        <f t="shared" si="149"/>
        <v>639</v>
      </c>
    </row>
    <row r="644" spans="4:13" ht="12" customHeight="1" x14ac:dyDescent="0.25">
      <c r="D644" s="276" t="str">
        <f>IF(IF(ISNUMBER(B644),"",MAX(D$4:D643)+1)&lt;=D$3,IF(ISNUMBER(B644),"",MAX(D$4:D643)+1),"")</f>
        <v/>
      </c>
      <c r="H644" s="276"/>
      <c r="I644" s="276" t="str">
        <f>IF(O644="","",IF(ISNUMBER(MATCH(O644,$G$5:$G$1000,0)),"",IF(D644=1,B$4,0)+MAX(I$4:I643)+1))</f>
        <v/>
      </c>
      <c r="M644" s="282">
        <f t="shared" si="149"/>
        <v>640</v>
      </c>
    </row>
    <row r="645" spans="4:13" ht="12" customHeight="1" x14ac:dyDescent="0.25">
      <c r="D645" s="276" t="str">
        <f>IF(IF(ISNUMBER(B645),"",MAX(D$4:D644)+1)&lt;=D$3,IF(ISNUMBER(B645),"",MAX(D$4:D644)+1),"")</f>
        <v/>
      </c>
      <c r="H645" s="276"/>
      <c r="I645" s="276" t="str">
        <f>IF(O645="","",IF(ISNUMBER(MATCH(O645,$G$5:$G$1000,0)),"",IF(D645=1,B$4,0)+MAX(I$4:I644)+1))</f>
        <v/>
      </c>
      <c r="M645" s="282">
        <f t="shared" ref="M645:M708" si="150">IF(ROW()-ROW(M$4)&lt;=1000,ROW()-ROW(M$4),"")</f>
        <v>641</v>
      </c>
    </row>
    <row r="646" spans="4:13" ht="12" customHeight="1" x14ac:dyDescent="0.25">
      <c r="D646" s="276" t="str">
        <f>IF(IF(ISNUMBER(B646),"",MAX(D$4:D645)+1)&lt;=D$3,IF(ISNUMBER(B646),"",MAX(D$4:D645)+1),"")</f>
        <v/>
      </c>
      <c r="H646" s="276"/>
      <c r="I646" s="276" t="str">
        <f>IF(O646="","",IF(ISNUMBER(MATCH(O646,$G$5:$G$1000,0)),"",IF(D646=1,B$4,0)+MAX(I$4:I645)+1))</f>
        <v/>
      </c>
      <c r="M646" s="282">
        <f t="shared" si="150"/>
        <v>642</v>
      </c>
    </row>
    <row r="647" spans="4:13" ht="12" customHeight="1" x14ac:dyDescent="0.25">
      <c r="D647" s="276" t="str">
        <f>IF(IF(ISNUMBER(B647),"",MAX(D$4:D646)+1)&lt;=D$3,IF(ISNUMBER(B647),"",MAX(D$4:D646)+1),"")</f>
        <v/>
      </c>
      <c r="H647" s="276"/>
      <c r="I647" s="276" t="str">
        <f>IF(O647="","",IF(ISNUMBER(MATCH(O647,$G$5:$G$1000,0)),"",IF(D647=1,B$4,0)+MAX(I$4:I646)+1))</f>
        <v/>
      </c>
      <c r="M647" s="282">
        <f t="shared" si="150"/>
        <v>643</v>
      </c>
    </row>
    <row r="648" spans="4:13" ht="12" customHeight="1" x14ac:dyDescent="0.25">
      <c r="D648" s="276" t="str">
        <f>IF(IF(ISNUMBER(B648),"",MAX(D$4:D647)+1)&lt;=D$3,IF(ISNUMBER(B648),"",MAX(D$4:D647)+1),"")</f>
        <v/>
      </c>
      <c r="H648" s="276"/>
      <c r="I648" s="276" t="str">
        <f>IF(O648="","",IF(ISNUMBER(MATCH(O648,$G$5:$G$1000,0)),"",IF(D648=1,B$4,0)+MAX(I$4:I647)+1))</f>
        <v/>
      </c>
      <c r="M648" s="282">
        <f t="shared" si="150"/>
        <v>644</v>
      </c>
    </row>
    <row r="649" spans="4:13" ht="12" customHeight="1" x14ac:dyDescent="0.25">
      <c r="D649" s="276" t="str">
        <f>IF(IF(ISNUMBER(B649),"",MAX(D$4:D648)+1)&lt;=D$3,IF(ISNUMBER(B649),"",MAX(D$4:D648)+1),"")</f>
        <v/>
      </c>
      <c r="H649" s="276"/>
      <c r="I649" s="276" t="str">
        <f>IF(O649="","",IF(ISNUMBER(MATCH(O649,$G$5:$G$1000,0)),"",IF(D649=1,B$4,0)+MAX(I$4:I648)+1))</f>
        <v/>
      </c>
      <c r="M649" s="282">
        <f t="shared" si="150"/>
        <v>645</v>
      </c>
    </row>
    <row r="650" spans="4:13" ht="12" customHeight="1" x14ac:dyDescent="0.25">
      <c r="D650" s="276" t="str">
        <f>IF(IF(ISNUMBER(B650),"",MAX(D$4:D649)+1)&lt;=D$3,IF(ISNUMBER(B650),"",MAX(D$4:D649)+1),"")</f>
        <v/>
      </c>
      <c r="H650" s="276"/>
      <c r="I650" s="276" t="str">
        <f>IF(O650="","",IF(ISNUMBER(MATCH(O650,$G$5:$G$1000,0)),"",IF(D650=1,B$4,0)+MAX(I$4:I649)+1))</f>
        <v/>
      </c>
      <c r="M650" s="282">
        <f t="shared" si="150"/>
        <v>646</v>
      </c>
    </row>
    <row r="651" spans="4:13" ht="12" customHeight="1" x14ac:dyDescent="0.25">
      <c r="D651" s="276" t="str">
        <f>IF(IF(ISNUMBER(B651),"",MAX(D$4:D650)+1)&lt;=D$3,IF(ISNUMBER(B651),"",MAX(D$4:D650)+1),"")</f>
        <v/>
      </c>
      <c r="H651" s="276"/>
      <c r="I651" s="276" t="str">
        <f>IF(O651="","",IF(ISNUMBER(MATCH(O651,$G$5:$G$1000,0)),"",IF(D651=1,B$4,0)+MAX(I$4:I650)+1))</f>
        <v/>
      </c>
      <c r="M651" s="282">
        <f t="shared" si="150"/>
        <v>647</v>
      </c>
    </row>
    <row r="652" spans="4:13" ht="12" customHeight="1" x14ac:dyDescent="0.25">
      <c r="D652" s="276" t="str">
        <f>IF(IF(ISNUMBER(B652),"",MAX(D$4:D651)+1)&lt;=D$3,IF(ISNUMBER(B652),"",MAX(D$4:D651)+1),"")</f>
        <v/>
      </c>
      <c r="H652" s="276"/>
      <c r="I652" s="276" t="str">
        <f>IF(O652="","",IF(ISNUMBER(MATCH(O652,$G$5:$G$1000,0)),"",IF(D652=1,B$4,0)+MAX(I$4:I651)+1))</f>
        <v/>
      </c>
      <c r="M652" s="282">
        <f t="shared" si="150"/>
        <v>648</v>
      </c>
    </row>
    <row r="653" spans="4:13" ht="12" customHeight="1" x14ac:dyDescent="0.25">
      <c r="D653" s="276" t="str">
        <f>IF(IF(ISNUMBER(B653),"",MAX(D$4:D652)+1)&lt;=D$3,IF(ISNUMBER(B653),"",MAX(D$4:D652)+1),"")</f>
        <v/>
      </c>
      <c r="H653" s="276"/>
      <c r="I653" s="276" t="str">
        <f>IF(O653="","",IF(ISNUMBER(MATCH(O653,$G$5:$G$1000,0)),"",IF(D653=1,B$4,0)+MAX(I$4:I652)+1))</f>
        <v/>
      </c>
      <c r="M653" s="282">
        <f t="shared" si="150"/>
        <v>649</v>
      </c>
    </row>
    <row r="654" spans="4:13" ht="12" customHeight="1" x14ac:dyDescent="0.25">
      <c r="D654" s="276" t="str">
        <f>IF(IF(ISNUMBER(B654),"",MAX(D$4:D653)+1)&lt;=D$3,IF(ISNUMBER(B654),"",MAX(D$4:D653)+1),"")</f>
        <v/>
      </c>
      <c r="H654" s="276"/>
      <c r="I654" s="276" t="str">
        <f>IF(O654="","",IF(ISNUMBER(MATCH(O654,$G$5:$G$1000,0)),"",IF(D654=1,B$4,0)+MAX(I$4:I653)+1))</f>
        <v/>
      </c>
      <c r="M654" s="282">
        <f t="shared" si="150"/>
        <v>650</v>
      </c>
    </row>
    <row r="655" spans="4:13" ht="12" customHeight="1" x14ac:dyDescent="0.25">
      <c r="D655" s="276" t="str">
        <f>IF(IF(ISNUMBER(B655),"",MAX(D$4:D654)+1)&lt;=D$3,IF(ISNUMBER(B655),"",MAX(D$4:D654)+1),"")</f>
        <v/>
      </c>
      <c r="H655" s="276"/>
      <c r="I655" s="276" t="str">
        <f>IF(O655="","",IF(ISNUMBER(MATCH(O655,$G$5:$G$1000,0)),"",IF(D655=1,B$4,0)+MAX(I$4:I654)+1))</f>
        <v/>
      </c>
      <c r="M655" s="282">
        <f t="shared" si="150"/>
        <v>651</v>
      </c>
    </row>
    <row r="656" spans="4:13" ht="12" customHeight="1" x14ac:dyDescent="0.25">
      <c r="D656" s="276" t="str">
        <f>IF(IF(ISNUMBER(B656),"",MAX(D$4:D655)+1)&lt;=D$3,IF(ISNUMBER(B656),"",MAX(D$4:D655)+1),"")</f>
        <v/>
      </c>
      <c r="H656" s="276"/>
      <c r="I656" s="276" t="str">
        <f>IF(O656="","",IF(ISNUMBER(MATCH(O656,$G$5:$G$1000,0)),"",IF(D656=1,B$4,0)+MAX(I$4:I655)+1))</f>
        <v/>
      </c>
      <c r="M656" s="282">
        <f t="shared" si="150"/>
        <v>652</v>
      </c>
    </row>
    <row r="657" spans="4:13" ht="12" customHeight="1" x14ac:dyDescent="0.25">
      <c r="D657" s="276" t="str">
        <f>IF(IF(ISNUMBER(B657),"",MAX(D$4:D656)+1)&lt;=D$3,IF(ISNUMBER(B657),"",MAX(D$4:D656)+1),"")</f>
        <v/>
      </c>
      <c r="H657" s="276"/>
      <c r="I657" s="276" t="str">
        <f>IF(O657="","",IF(ISNUMBER(MATCH(O657,$G$5:$G$1000,0)),"",IF(D657=1,B$4,0)+MAX(I$4:I656)+1))</f>
        <v/>
      </c>
      <c r="M657" s="282">
        <f t="shared" si="150"/>
        <v>653</v>
      </c>
    </row>
    <row r="658" spans="4:13" ht="12" customHeight="1" x14ac:dyDescent="0.25">
      <c r="D658" s="276" t="str">
        <f>IF(IF(ISNUMBER(B658),"",MAX(D$4:D657)+1)&lt;=D$3,IF(ISNUMBER(B658),"",MAX(D$4:D657)+1),"")</f>
        <v/>
      </c>
      <c r="H658" s="276"/>
      <c r="I658" s="276" t="str">
        <f>IF(O658="","",IF(ISNUMBER(MATCH(O658,$G$5:$G$1000,0)),"",IF(D658=1,B$4,0)+MAX(I$4:I657)+1))</f>
        <v/>
      </c>
      <c r="M658" s="282">
        <f t="shared" si="150"/>
        <v>654</v>
      </c>
    </row>
    <row r="659" spans="4:13" ht="12" customHeight="1" x14ac:dyDescent="0.25">
      <c r="D659" s="276" t="str">
        <f>IF(IF(ISNUMBER(B659),"",MAX(D$4:D658)+1)&lt;=D$3,IF(ISNUMBER(B659),"",MAX(D$4:D658)+1),"")</f>
        <v/>
      </c>
      <c r="H659" s="276"/>
      <c r="I659" s="276" t="str">
        <f>IF(O659="","",IF(ISNUMBER(MATCH(O659,$G$5:$G$1000,0)),"",IF(D659=1,B$4,0)+MAX(I$4:I658)+1))</f>
        <v/>
      </c>
      <c r="M659" s="282">
        <f t="shared" si="150"/>
        <v>655</v>
      </c>
    </row>
    <row r="660" spans="4:13" ht="12" customHeight="1" x14ac:dyDescent="0.25">
      <c r="D660" s="276" t="str">
        <f>IF(IF(ISNUMBER(B660),"",MAX(D$4:D659)+1)&lt;=D$3,IF(ISNUMBER(B660),"",MAX(D$4:D659)+1),"")</f>
        <v/>
      </c>
      <c r="H660" s="276"/>
      <c r="I660" s="276" t="str">
        <f>IF(O660="","",IF(ISNUMBER(MATCH(O660,$G$5:$G$1000,0)),"",IF(D660=1,B$4,0)+MAX(I$4:I659)+1))</f>
        <v/>
      </c>
      <c r="M660" s="282">
        <f t="shared" si="150"/>
        <v>656</v>
      </c>
    </row>
    <row r="661" spans="4:13" ht="12" customHeight="1" x14ac:dyDescent="0.25">
      <c r="D661" s="276" t="str">
        <f>IF(IF(ISNUMBER(B661),"",MAX(D$4:D660)+1)&lt;=D$3,IF(ISNUMBER(B661),"",MAX(D$4:D660)+1),"")</f>
        <v/>
      </c>
      <c r="H661" s="276"/>
      <c r="I661" s="276" t="str">
        <f>IF(O661="","",IF(ISNUMBER(MATCH(O661,$G$5:$G$1000,0)),"",IF(D661=1,B$4,0)+MAX(I$4:I660)+1))</f>
        <v/>
      </c>
      <c r="M661" s="282">
        <f t="shared" si="150"/>
        <v>657</v>
      </c>
    </row>
    <row r="662" spans="4:13" ht="12" customHeight="1" x14ac:dyDescent="0.25">
      <c r="D662" s="276" t="str">
        <f>IF(IF(ISNUMBER(B662),"",MAX(D$4:D661)+1)&lt;=D$3,IF(ISNUMBER(B662),"",MAX(D$4:D661)+1),"")</f>
        <v/>
      </c>
      <c r="H662" s="276"/>
      <c r="I662" s="276" t="str">
        <f>IF(O662="","",IF(ISNUMBER(MATCH(O662,$G$5:$G$1000,0)),"",IF(D662=1,B$4,0)+MAX(I$4:I661)+1))</f>
        <v/>
      </c>
      <c r="M662" s="282">
        <f t="shared" si="150"/>
        <v>658</v>
      </c>
    </row>
    <row r="663" spans="4:13" ht="12" customHeight="1" x14ac:dyDescent="0.25">
      <c r="D663" s="276" t="str">
        <f>IF(IF(ISNUMBER(B663),"",MAX(D$4:D662)+1)&lt;=D$3,IF(ISNUMBER(B663),"",MAX(D$4:D662)+1),"")</f>
        <v/>
      </c>
      <c r="H663" s="276"/>
      <c r="I663" s="276" t="str">
        <f>IF(O663="","",IF(ISNUMBER(MATCH(O663,$G$5:$G$1000,0)),"",IF(D663=1,B$4,0)+MAX(I$4:I662)+1))</f>
        <v/>
      </c>
      <c r="M663" s="282">
        <f t="shared" si="150"/>
        <v>659</v>
      </c>
    </row>
    <row r="664" spans="4:13" ht="12" customHeight="1" x14ac:dyDescent="0.25">
      <c r="D664" s="276" t="str">
        <f>IF(IF(ISNUMBER(B664),"",MAX(D$4:D663)+1)&lt;=D$3,IF(ISNUMBER(B664),"",MAX(D$4:D663)+1),"")</f>
        <v/>
      </c>
      <c r="H664" s="276"/>
      <c r="I664" s="276" t="str">
        <f>IF(O664="","",IF(ISNUMBER(MATCH(O664,$G$5:$G$1000,0)),"",IF(D664=1,B$4,0)+MAX(I$4:I663)+1))</f>
        <v/>
      </c>
      <c r="M664" s="282">
        <f t="shared" si="150"/>
        <v>660</v>
      </c>
    </row>
    <row r="665" spans="4:13" ht="12" customHeight="1" x14ac:dyDescent="0.25">
      <c r="D665" s="276" t="str">
        <f>IF(IF(ISNUMBER(B665),"",MAX(D$4:D664)+1)&lt;=D$3,IF(ISNUMBER(B665),"",MAX(D$4:D664)+1),"")</f>
        <v/>
      </c>
      <c r="H665" s="276"/>
      <c r="I665" s="276" t="str">
        <f>IF(O665="","",IF(ISNUMBER(MATCH(O665,$G$5:$G$1000,0)),"",IF(D665=1,B$4,0)+MAX(I$4:I664)+1))</f>
        <v/>
      </c>
      <c r="M665" s="282">
        <f t="shared" si="150"/>
        <v>661</v>
      </c>
    </row>
    <row r="666" spans="4:13" ht="12" customHeight="1" x14ac:dyDescent="0.25">
      <c r="D666" s="276" t="str">
        <f>IF(IF(ISNUMBER(B666),"",MAX(D$4:D665)+1)&lt;=D$3,IF(ISNUMBER(B666),"",MAX(D$4:D665)+1),"")</f>
        <v/>
      </c>
      <c r="H666" s="276"/>
      <c r="I666" s="276" t="str">
        <f>IF(O666="","",IF(ISNUMBER(MATCH(O666,$G$5:$G$1000,0)),"",IF(D666=1,B$4,0)+MAX(I$4:I665)+1))</f>
        <v/>
      </c>
      <c r="M666" s="282">
        <f t="shared" si="150"/>
        <v>662</v>
      </c>
    </row>
    <row r="667" spans="4:13" ht="12" customHeight="1" x14ac:dyDescent="0.25">
      <c r="D667" s="276" t="str">
        <f>IF(IF(ISNUMBER(B667),"",MAX(D$4:D666)+1)&lt;=D$3,IF(ISNUMBER(B667),"",MAX(D$4:D666)+1),"")</f>
        <v/>
      </c>
      <c r="H667" s="276"/>
      <c r="I667" s="276" t="str">
        <f>IF(O667="","",IF(ISNUMBER(MATCH(O667,$G$5:$G$1000,0)),"",IF(D667=1,B$4,0)+MAX(I$4:I666)+1))</f>
        <v/>
      </c>
      <c r="M667" s="282">
        <f t="shared" si="150"/>
        <v>663</v>
      </c>
    </row>
    <row r="668" spans="4:13" ht="12" customHeight="1" x14ac:dyDescent="0.25">
      <c r="D668" s="276" t="str">
        <f>IF(IF(ISNUMBER(B668),"",MAX(D$4:D667)+1)&lt;=D$3,IF(ISNUMBER(B668),"",MAX(D$4:D667)+1),"")</f>
        <v/>
      </c>
      <c r="H668" s="276"/>
      <c r="I668" s="276" t="str">
        <f>IF(O668="","",IF(ISNUMBER(MATCH(O668,$G$5:$G$1000,0)),"",IF(D668=1,B$4,0)+MAX(I$4:I667)+1))</f>
        <v/>
      </c>
      <c r="M668" s="282">
        <f t="shared" si="150"/>
        <v>664</v>
      </c>
    </row>
    <row r="669" spans="4:13" ht="12" customHeight="1" x14ac:dyDescent="0.25">
      <c r="D669" s="276" t="str">
        <f>IF(IF(ISNUMBER(B669),"",MAX(D$4:D668)+1)&lt;=D$3,IF(ISNUMBER(B669),"",MAX(D$4:D668)+1),"")</f>
        <v/>
      </c>
      <c r="H669" s="276"/>
      <c r="I669" s="276" t="str">
        <f>IF(O669="","",IF(ISNUMBER(MATCH(O669,$G$5:$G$1000,0)),"",IF(D669=1,B$4,0)+MAX(I$4:I668)+1))</f>
        <v/>
      </c>
      <c r="M669" s="282">
        <f t="shared" si="150"/>
        <v>665</v>
      </c>
    </row>
    <row r="670" spans="4:13" ht="12" customHeight="1" x14ac:dyDescent="0.25">
      <c r="D670" s="276" t="str">
        <f>IF(IF(ISNUMBER(B670),"",MAX(D$4:D669)+1)&lt;=D$3,IF(ISNUMBER(B670),"",MAX(D$4:D669)+1),"")</f>
        <v/>
      </c>
      <c r="H670" s="276"/>
      <c r="I670" s="276" t="str">
        <f>IF(O670="","",IF(ISNUMBER(MATCH(O670,$G$5:$G$1000,0)),"",IF(D670=1,B$4,0)+MAX(I$4:I669)+1))</f>
        <v/>
      </c>
      <c r="M670" s="282">
        <f t="shared" si="150"/>
        <v>666</v>
      </c>
    </row>
    <row r="671" spans="4:13" ht="12" customHeight="1" x14ac:dyDescent="0.25">
      <c r="D671" s="276" t="str">
        <f>IF(IF(ISNUMBER(B671),"",MAX(D$4:D670)+1)&lt;=D$3,IF(ISNUMBER(B671),"",MAX(D$4:D670)+1),"")</f>
        <v/>
      </c>
      <c r="H671" s="276"/>
      <c r="I671" s="276" t="str">
        <f>IF(O671="","",IF(ISNUMBER(MATCH(O671,$G$5:$G$1000,0)),"",IF(D671=1,B$4,0)+MAX(I$4:I670)+1))</f>
        <v/>
      </c>
      <c r="M671" s="282">
        <f t="shared" si="150"/>
        <v>667</v>
      </c>
    </row>
    <row r="672" spans="4:13" ht="12" customHeight="1" x14ac:dyDescent="0.25">
      <c r="D672" s="276" t="str">
        <f>IF(IF(ISNUMBER(B672),"",MAX(D$4:D671)+1)&lt;=D$3,IF(ISNUMBER(B672),"",MAX(D$4:D671)+1),"")</f>
        <v/>
      </c>
      <c r="H672" s="276"/>
      <c r="I672" s="276" t="str">
        <f>IF(O672="","",IF(ISNUMBER(MATCH(O672,$G$5:$G$1000,0)),"",IF(D672=1,B$4,0)+MAX(I$4:I671)+1))</f>
        <v/>
      </c>
      <c r="M672" s="282">
        <f t="shared" si="150"/>
        <v>668</v>
      </c>
    </row>
    <row r="673" spans="4:13" ht="12" customHeight="1" x14ac:dyDescent="0.25">
      <c r="D673" s="276" t="str">
        <f>IF(IF(ISNUMBER(B673),"",MAX(D$4:D672)+1)&lt;=D$3,IF(ISNUMBER(B673),"",MAX(D$4:D672)+1),"")</f>
        <v/>
      </c>
      <c r="H673" s="276"/>
      <c r="I673" s="276" t="str">
        <f>IF(O673="","",IF(ISNUMBER(MATCH(O673,$G$5:$G$1000,0)),"",IF(D673=1,B$4,0)+MAX(I$4:I672)+1))</f>
        <v/>
      </c>
      <c r="M673" s="282">
        <f t="shared" si="150"/>
        <v>669</v>
      </c>
    </row>
    <row r="674" spans="4:13" ht="12" customHeight="1" x14ac:dyDescent="0.25">
      <c r="D674" s="276" t="str">
        <f>IF(IF(ISNUMBER(B674),"",MAX(D$4:D673)+1)&lt;=D$3,IF(ISNUMBER(B674),"",MAX(D$4:D673)+1),"")</f>
        <v/>
      </c>
      <c r="H674" s="276"/>
      <c r="I674" s="276" t="str">
        <f>IF(O674="","",IF(ISNUMBER(MATCH(O674,$G$5:$G$1000,0)),"",IF(D674=1,B$4,0)+MAX(I$4:I673)+1))</f>
        <v/>
      </c>
      <c r="M674" s="282">
        <f t="shared" si="150"/>
        <v>670</v>
      </c>
    </row>
    <row r="675" spans="4:13" ht="12" customHeight="1" x14ac:dyDescent="0.25">
      <c r="D675" s="276" t="str">
        <f>IF(IF(ISNUMBER(B675),"",MAX(D$4:D674)+1)&lt;=D$3,IF(ISNUMBER(B675),"",MAX(D$4:D674)+1),"")</f>
        <v/>
      </c>
      <c r="H675" s="276"/>
      <c r="I675" s="276" t="str">
        <f>IF(O675="","",IF(ISNUMBER(MATCH(O675,$G$5:$G$1000,0)),"",IF(D675=1,B$4,0)+MAX(I$4:I674)+1))</f>
        <v/>
      </c>
      <c r="M675" s="282">
        <f t="shared" si="150"/>
        <v>671</v>
      </c>
    </row>
    <row r="676" spans="4:13" ht="12" customHeight="1" x14ac:dyDescent="0.25">
      <c r="D676" s="276" t="str">
        <f>IF(IF(ISNUMBER(B676),"",MAX(D$4:D675)+1)&lt;=D$3,IF(ISNUMBER(B676),"",MAX(D$4:D675)+1),"")</f>
        <v/>
      </c>
      <c r="H676" s="276"/>
      <c r="I676" s="276" t="str">
        <f>IF(O676="","",IF(ISNUMBER(MATCH(O676,$G$5:$G$1000,0)),"",IF(D676=1,B$4,0)+MAX(I$4:I675)+1))</f>
        <v/>
      </c>
      <c r="M676" s="282">
        <f t="shared" si="150"/>
        <v>672</v>
      </c>
    </row>
    <row r="677" spans="4:13" ht="12" customHeight="1" x14ac:dyDescent="0.25">
      <c r="D677" s="276" t="str">
        <f>IF(IF(ISNUMBER(B677),"",MAX(D$4:D676)+1)&lt;=D$3,IF(ISNUMBER(B677),"",MAX(D$4:D676)+1),"")</f>
        <v/>
      </c>
      <c r="H677" s="276"/>
      <c r="I677" s="276" t="str">
        <f>IF(O677="","",IF(ISNUMBER(MATCH(O677,$G$5:$G$1000,0)),"",IF(D677=1,B$4,0)+MAX(I$4:I676)+1))</f>
        <v/>
      </c>
      <c r="M677" s="282">
        <f t="shared" si="150"/>
        <v>673</v>
      </c>
    </row>
    <row r="678" spans="4:13" ht="12" customHeight="1" x14ac:dyDescent="0.25">
      <c r="D678" s="276" t="str">
        <f>IF(IF(ISNUMBER(B678),"",MAX(D$4:D677)+1)&lt;=D$3,IF(ISNUMBER(B678),"",MAX(D$4:D677)+1),"")</f>
        <v/>
      </c>
      <c r="H678" s="276"/>
      <c r="I678" s="276" t="str">
        <f>IF(O678="","",IF(ISNUMBER(MATCH(O678,$G$5:$G$1000,0)),"",IF(D678=1,B$4,0)+MAX(I$4:I677)+1))</f>
        <v/>
      </c>
      <c r="M678" s="282">
        <f t="shared" si="150"/>
        <v>674</v>
      </c>
    </row>
    <row r="679" spans="4:13" ht="12" customHeight="1" x14ac:dyDescent="0.25">
      <c r="D679" s="276" t="str">
        <f>IF(IF(ISNUMBER(B679),"",MAX(D$4:D678)+1)&lt;=D$3,IF(ISNUMBER(B679),"",MAX(D$4:D678)+1),"")</f>
        <v/>
      </c>
      <c r="H679" s="276"/>
      <c r="I679" s="276" t="str">
        <f>IF(O679="","",IF(ISNUMBER(MATCH(O679,$G$5:$G$1000,0)),"",IF(D679=1,B$4,0)+MAX(I$4:I678)+1))</f>
        <v/>
      </c>
      <c r="M679" s="282">
        <f t="shared" si="150"/>
        <v>675</v>
      </c>
    </row>
    <row r="680" spans="4:13" ht="12" customHeight="1" x14ac:dyDescent="0.25">
      <c r="D680" s="276" t="str">
        <f>IF(IF(ISNUMBER(B680),"",MAX(D$4:D679)+1)&lt;=D$3,IF(ISNUMBER(B680),"",MAX(D$4:D679)+1),"")</f>
        <v/>
      </c>
      <c r="H680" s="276"/>
      <c r="I680" s="276" t="str">
        <f>IF(O680="","",IF(ISNUMBER(MATCH(O680,$G$5:$G$1000,0)),"",IF(D680=1,B$4,0)+MAX(I$4:I679)+1))</f>
        <v/>
      </c>
      <c r="M680" s="282">
        <f t="shared" si="150"/>
        <v>676</v>
      </c>
    </row>
    <row r="681" spans="4:13" ht="12" customHeight="1" x14ac:dyDescent="0.25">
      <c r="D681" s="276" t="str">
        <f>IF(IF(ISNUMBER(B681),"",MAX(D$4:D680)+1)&lt;=D$3,IF(ISNUMBER(B681),"",MAX(D$4:D680)+1),"")</f>
        <v/>
      </c>
      <c r="H681" s="276"/>
      <c r="I681" s="276" t="str">
        <f>IF(O681="","",IF(ISNUMBER(MATCH(O681,$G$5:$G$1000,0)),"",IF(D681=1,B$4,0)+MAX(I$4:I680)+1))</f>
        <v/>
      </c>
      <c r="M681" s="282">
        <f t="shared" si="150"/>
        <v>677</v>
      </c>
    </row>
    <row r="682" spans="4:13" ht="12" customHeight="1" x14ac:dyDescent="0.25">
      <c r="D682" s="276" t="str">
        <f>IF(IF(ISNUMBER(B682),"",MAX(D$4:D681)+1)&lt;=D$3,IF(ISNUMBER(B682),"",MAX(D$4:D681)+1),"")</f>
        <v/>
      </c>
      <c r="H682" s="276"/>
      <c r="I682" s="276" t="str">
        <f>IF(O682="","",IF(ISNUMBER(MATCH(O682,$G$5:$G$1000,0)),"",IF(D682=1,B$4,0)+MAX(I$4:I681)+1))</f>
        <v/>
      </c>
      <c r="M682" s="282">
        <f t="shared" si="150"/>
        <v>678</v>
      </c>
    </row>
    <row r="683" spans="4:13" ht="12" customHeight="1" x14ac:dyDescent="0.25">
      <c r="D683" s="276" t="str">
        <f>IF(IF(ISNUMBER(B683),"",MAX(D$4:D682)+1)&lt;=D$3,IF(ISNUMBER(B683),"",MAX(D$4:D682)+1),"")</f>
        <v/>
      </c>
      <c r="H683" s="276"/>
      <c r="I683" s="276" t="str">
        <f>IF(O683="","",IF(ISNUMBER(MATCH(O683,$G$5:$G$1000,0)),"",IF(D683=1,B$4,0)+MAX(I$4:I682)+1))</f>
        <v/>
      </c>
      <c r="M683" s="282">
        <f t="shared" si="150"/>
        <v>679</v>
      </c>
    </row>
    <row r="684" spans="4:13" ht="12" customHeight="1" x14ac:dyDescent="0.25">
      <c r="D684" s="276" t="str">
        <f>IF(IF(ISNUMBER(B684),"",MAX(D$4:D683)+1)&lt;=D$3,IF(ISNUMBER(B684),"",MAX(D$4:D683)+1),"")</f>
        <v/>
      </c>
      <c r="H684" s="276"/>
      <c r="I684" s="276" t="str">
        <f>IF(O684="","",IF(ISNUMBER(MATCH(O684,$G$5:$G$1000,0)),"",IF(D684=1,B$4,0)+MAX(I$4:I683)+1))</f>
        <v/>
      </c>
      <c r="M684" s="282">
        <f t="shared" si="150"/>
        <v>680</v>
      </c>
    </row>
    <row r="685" spans="4:13" ht="12" customHeight="1" x14ac:dyDescent="0.25">
      <c r="D685" s="276" t="str">
        <f>IF(IF(ISNUMBER(B685),"",MAX(D$4:D684)+1)&lt;=D$3,IF(ISNUMBER(B685),"",MAX(D$4:D684)+1),"")</f>
        <v/>
      </c>
      <c r="H685" s="276"/>
      <c r="I685" s="276" t="str">
        <f>IF(O685="","",IF(ISNUMBER(MATCH(O685,$G$5:$G$1000,0)),"",IF(D685=1,B$4,0)+MAX(I$4:I684)+1))</f>
        <v/>
      </c>
      <c r="M685" s="282">
        <f t="shared" si="150"/>
        <v>681</v>
      </c>
    </row>
    <row r="686" spans="4:13" ht="12" customHeight="1" x14ac:dyDescent="0.25">
      <c r="D686" s="276" t="str">
        <f>IF(IF(ISNUMBER(B686),"",MAX(D$4:D685)+1)&lt;=D$3,IF(ISNUMBER(B686),"",MAX(D$4:D685)+1),"")</f>
        <v/>
      </c>
      <c r="H686" s="276"/>
      <c r="I686" s="276" t="str">
        <f>IF(O686="","",IF(ISNUMBER(MATCH(O686,$G$5:$G$1000,0)),"",IF(D686=1,B$4,0)+MAX(I$4:I685)+1))</f>
        <v/>
      </c>
      <c r="M686" s="282">
        <f t="shared" si="150"/>
        <v>682</v>
      </c>
    </row>
    <row r="687" spans="4:13" ht="12" customHeight="1" x14ac:dyDescent="0.25">
      <c r="D687" s="276" t="str">
        <f>IF(IF(ISNUMBER(B687),"",MAX(D$4:D686)+1)&lt;=D$3,IF(ISNUMBER(B687),"",MAX(D$4:D686)+1),"")</f>
        <v/>
      </c>
      <c r="H687" s="276"/>
      <c r="I687" s="276" t="str">
        <f>IF(O687="","",IF(ISNUMBER(MATCH(O687,$G$5:$G$1000,0)),"",IF(D687=1,B$4,0)+MAX(I$4:I686)+1))</f>
        <v/>
      </c>
      <c r="M687" s="282">
        <f t="shared" si="150"/>
        <v>683</v>
      </c>
    </row>
    <row r="688" spans="4:13" ht="12" customHeight="1" x14ac:dyDescent="0.25">
      <c r="D688" s="276" t="str">
        <f>IF(IF(ISNUMBER(B688),"",MAX(D$4:D687)+1)&lt;=D$3,IF(ISNUMBER(B688),"",MAX(D$4:D687)+1),"")</f>
        <v/>
      </c>
      <c r="H688" s="276"/>
      <c r="I688" s="276" t="str">
        <f>IF(O688="","",IF(ISNUMBER(MATCH(O688,$G$5:$G$1000,0)),"",IF(D688=1,B$4,0)+MAX(I$4:I687)+1))</f>
        <v/>
      </c>
      <c r="M688" s="282">
        <f t="shared" si="150"/>
        <v>684</v>
      </c>
    </row>
    <row r="689" spans="4:13" ht="12" customHeight="1" x14ac:dyDescent="0.25">
      <c r="D689" s="276" t="str">
        <f>IF(IF(ISNUMBER(B689),"",MAX(D$4:D688)+1)&lt;=D$3,IF(ISNUMBER(B689),"",MAX(D$4:D688)+1),"")</f>
        <v/>
      </c>
      <c r="H689" s="276"/>
      <c r="I689" s="276" t="str">
        <f>IF(O689="","",IF(ISNUMBER(MATCH(O689,$G$5:$G$1000,0)),"",IF(D689=1,B$4,0)+MAX(I$4:I688)+1))</f>
        <v/>
      </c>
      <c r="M689" s="282">
        <f t="shared" si="150"/>
        <v>685</v>
      </c>
    </row>
    <row r="690" spans="4:13" ht="12" customHeight="1" x14ac:dyDescent="0.25">
      <c r="D690" s="276" t="str">
        <f>IF(IF(ISNUMBER(B690),"",MAX(D$4:D689)+1)&lt;=D$3,IF(ISNUMBER(B690),"",MAX(D$4:D689)+1),"")</f>
        <v/>
      </c>
      <c r="H690" s="276"/>
      <c r="I690" s="276" t="str">
        <f>IF(O690="","",IF(ISNUMBER(MATCH(O690,$G$5:$G$1000,0)),"",IF(D690=1,B$4,0)+MAX(I$4:I689)+1))</f>
        <v/>
      </c>
      <c r="M690" s="282">
        <f t="shared" si="150"/>
        <v>686</v>
      </c>
    </row>
    <row r="691" spans="4:13" ht="12" customHeight="1" x14ac:dyDescent="0.25">
      <c r="D691" s="276" t="str">
        <f>IF(IF(ISNUMBER(B691),"",MAX(D$4:D690)+1)&lt;=D$3,IF(ISNUMBER(B691),"",MAX(D$4:D690)+1),"")</f>
        <v/>
      </c>
      <c r="H691" s="276"/>
      <c r="I691" s="276" t="str">
        <f>IF(O691="","",IF(ISNUMBER(MATCH(O691,$G$5:$G$1000,0)),"",IF(D691=1,B$4,0)+MAX(I$4:I690)+1))</f>
        <v/>
      </c>
      <c r="M691" s="282">
        <f t="shared" si="150"/>
        <v>687</v>
      </c>
    </row>
    <row r="692" spans="4:13" ht="12" customHeight="1" x14ac:dyDescent="0.25">
      <c r="D692" s="276" t="str">
        <f>IF(IF(ISNUMBER(B692),"",MAX(D$4:D691)+1)&lt;=D$3,IF(ISNUMBER(B692),"",MAX(D$4:D691)+1),"")</f>
        <v/>
      </c>
      <c r="H692" s="276"/>
      <c r="I692" s="276" t="str">
        <f>IF(O692="","",IF(ISNUMBER(MATCH(O692,$G$5:$G$1000,0)),"",IF(D692=1,B$4,0)+MAX(I$4:I691)+1))</f>
        <v/>
      </c>
      <c r="M692" s="282">
        <f t="shared" si="150"/>
        <v>688</v>
      </c>
    </row>
    <row r="693" spans="4:13" ht="12" customHeight="1" x14ac:dyDescent="0.25">
      <c r="D693" s="276" t="str">
        <f>IF(IF(ISNUMBER(B693),"",MAX(D$4:D692)+1)&lt;=D$3,IF(ISNUMBER(B693),"",MAX(D$4:D692)+1),"")</f>
        <v/>
      </c>
      <c r="H693" s="276"/>
      <c r="I693" s="276" t="str">
        <f>IF(O693="","",IF(ISNUMBER(MATCH(O693,$G$5:$G$1000,0)),"",IF(D693=1,B$4,0)+MAX(I$4:I692)+1))</f>
        <v/>
      </c>
      <c r="M693" s="282">
        <f t="shared" si="150"/>
        <v>689</v>
      </c>
    </row>
    <row r="694" spans="4:13" ht="12" customHeight="1" x14ac:dyDescent="0.25">
      <c r="D694" s="276" t="str">
        <f>IF(IF(ISNUMBER(B694),"",MAX(D$4:D693)+1)&lt;=D$3,IF(ISNUMBER(B694),"",MAX(D$4:D693)+1),"")</f>
        <v/>
      </c>
      <c r="H694" s="276"/>
      <c r="I694" s="276" t="str">
        <f>IF(O694="","",IF(ISNUMBER(MATCH(O694,$G$5:$G$1000,0)),"",IF(D694=1,B$4,0)+MAX(I$4:I693)+1))</f>
        <v/>
      </c>
      <c r="M694" s="282">
        <f t="shared" si="150"/>
        <v>690</v>
      </c>
    </row>
    <row r="695" spans="4:13" ht="12" customHeight="1" x14ac:dyDescent="0.25">
      <c r="D695" s="276" t="str">
        <f>IF(IF(ISNUMBER(B695),"",MAX(D$4:D694)+1)&lt;=D$3,IF(ISNUMBER(B695),"",MAX(D$4:D694)+1),"")</f>
        <v/>
      </c>
      <c r="H695" s="276"/>
      <c r="I695" s="276" t="str">
        <f>IF(O695="","",IF(ISNUMBER(MATCH(O695,$G$5:$G$1000,0)),"",IF(D695=1,B$4,0)+MAX(I$4:I694)+1))</f>
        <v/>
      </c>
      <c r="M695" s="282">
        <f t="shared" si="150"/>
        <v>691</v>
      </c>
    </row>
    <row r="696" spans="4:13" ht="12" customHeight="1" x14ac:dyDescent="0.25">
      <c r="D696" s="276" t="str">
        <f>IF(IF(ISNUMBER(B696),"",MAX(D$4:D695)+1)&lt;=D$3,IF(ISNUMBER(B696),"",MAX(D$4:D695)+1),"")</f>
        <v/>
      </c>
      <c r="H696" s="276"/>
      <c r="I696" s="276" t="str">
        <f>IF(O696="","",IF(ISNUMBER(MATCH(O696,$G$5:$G$1000,0)),"",IF(D696=1,B$4,0)+MAX(I$4:I695)+1))</f>
        <v/>
      </c>
      <c r="M696" s="282">
        <f t="shared" si="150"/>
        <v>692</v>
      </c>
    </row>
    <row r="697" spans="4:13" ht="12" customHeight="1" x14ac:dyDescent="0.25">
      <c r="D697" s="276" t="str">
        <f>IF(IF(ISNUMBER(B697),"",MAX(D$4:D696)+1)&lt;=D$3,IF(ISNUMBER(B697),"",MAX(D$4:D696)+1),"")</f>
        <v/>
      </c>
      <c r="H697" s="276"/>
      <c r="I697" s="276" t="str">
        <f>IF(O697="","",IF(ISNUMBER(MATCH(O697,$G$5:$G$1000,0)),"",IF(D697=1,B$4,0)+MAX(I$4:I696)+1))</f>
        <v/>
      </c>
      <c r="M697" s="282">
        <f t="shared" si="150"/>
        <v>693</v>
      </c>
    </row>
    <row r="698" spans="4:13" ht="12" customHeight="1" x14ac:dyDescent="0.25">
      <c r="D698" s="276" t="str">
        <f>IF(IF(ISNUMBER(B698),"",MAX(D$4:D697)+1)&lt;=D$3,IF(ISNUMBER(B698),"",MAX(D$4:D697)+1),"")</f>
        <v/>
      </c>
      <c r="H698" s="276"/>
      <c r="I698" s="276" t="str">
        <f>IF(O698="","",IF(ISNUMBER(MATCH(O698,$G$5:$G$1000,0)),"",IF(D698=1,B$4,0)+MAX(I$4:I697)+1))</f>
        <v/>
      </c>
      <c r="M698" s="282">
        <f t="shared" si="150"/>
        <v>694</v>
      </c>
    </row>
    <row r="699" spans="4:13" ht="12" customHeight="1" x14ac:dyDescent="0.25">
      <c r="D699" s="276" t="str">
        <f>IF(IF(ISNUMBER(B699),"",MAX(D$4:D698)+1)&lt;=D$3,IF(ISNUMBER(B699),"",MAX(D$4:D698)+1),"")</f>
        <v/>
      </c>
      <c r="H699" s="276"/>
      <c r="I699" s="276" t="str">
        <f>IF(O699="","",IF(ISNUMBER(MATCH(O699,$G$5:$G$1000,0)),"",IF(D699=1,B$4,0)+MAX(I$4:I698)+1))</f>
        <v/>
      </c>
      <c r="M699" s="282">
        <f t="shared" si="150"/>
        <v>695</v>
      </c>
    </row>
    <row r="700" spans="4:13" ht="12" customHeight="1" x14ac:dyDescent="0.25">
      <c r="D700" s="276" t="str">
        <f>IF(IF(ISNUMBER(B700),"",MAX(D$4:D699)+1)&lt;=D$3,IF(ISNUMBER(B700),"",MAX(D$4:D699)+1),"")</f>
        <v/>
      </c>
      <c r="H700" s="276"/>
      <c r="I700" s="276" t="str">
        <f>IF(O700="","",IF(ISNUMBER(MATCH(O700,$G$5:$G$1000,0)),"",IF(D700=1,B$4,0)+MAX(I$4:I699)+1))</f>
        <v/>
      </c>
      <c r="M700" s="282">
        <f t="shared" si="150"/>
        <v>696</v>
      </c>
    </row>
    <row r="701" spans="4:13" ht="12" customHeight="1" x14ac:dyDescent="0.25">
      <c r="D701" s="276" t="str">
        <f>IF(IF(ISNUMBER(B701),"",MAX(D$4:D700)+1)&lt;=D$3,IF(ISNUMBER(B701),"",MAX(D$4:D700)+1),"")</f>
        <v/>
      </c>
      <c r="H701" s="276"/>
      <c r="I701" s="276" t="str">
        <f>IF(O701="","",IF(ISNUMBER(MATCH(O701,$G$5:$G$1000,0)),"",IF(D701=1,B$4,0)+MAX(I$4:I700)+1))</f>
        <v/>
      </c>
      <c r="M701" s="282">
        <f t="shared" si="150"/>
        <v>697</v>
      </c>
    </row>
    <row r="702" spans="4:13" ht="12" customHeight="1" x14ac:dyDescent="0.25">
      <c r="D702" s="276" t="str">
        <f>IF(IF(ISNUMBER(B702),"",MAX(D$4:D701)+1)&lt;=D$3,IF(ISNUMBER(B702),"",MAX(D$4:D701)+1),"")</f>
        <v/>
      </c>
      <c r="H702" s="276"/>
      <c r="I702" s="276" t="str">
        <f>IF(O702="","",IF(ISNUMBER(MATCH(O702,$G$5:$G$1000,0)),"",IF(D702=1,B$4,0)+MAX(I$4:I701)+1))</f>
        <v/>
      </c>
      <c r="M702" s="282">
        <f t="shared" si="150"/>
        <v>698</v>
      </c>
    </row>
    <row r="703" spans="4:13" ht="12" customHeight="1" x14ac:dyDescent="0.25">
      <c r="D703" s="276" t="str">
        <f>IF(IF(ISNUMBER(B703),"",MAX(D$4:D702)+1)&lt;=D$3,IF(ISNUMBER(B703),"",MAX(D$4:D702)+1),"")</f>
        <v/>
      </c>
      <c r="H703" s="276"/>
      <c r="I703" s="276" t="str">
        <f>IF(O703="","",IF(ISNUMBER(MATCH(O703,$G$5:$G$1000,0)),"",IF(D703=1,B$4,0)+MAX(I$4:I702)+1))</f>
        <v/>
      </c>
      <c r="M703" s="282">
        <f t="shared" si="150"/>
        <v>699</v>
      </c>
    </row>
    <row r="704" spans="4:13" ht="12" customHeight="1" x14ac:dyDescent="0.25">
      <c r="D704" s="276" t="str">
        <f>IF(IF(ISNUMBER(B704),"",MAX(D$4:D703)+1)&lt;=D$3,IF(ISNUMBER(B704),"",MAX(D$4:D703)+1),"")</f>
        <v/>
      </c>
      <c r="H704" s="276"/>
      <c r="I704" s="276" t="str">
        <f>IF(O704="","",IF(ISNUMBER(MATCH(O704,$G$5:$G$1000,0)),"",IF(D704=1,B$4,0)+MAX(I$4:I703)+1))</f>
        <v/>
      </c>
      <c r="M704" s="282">
        <f t="shared" si="150"/>
        <v>700</v>
      </c>
    </row>
    <row r="705" spans="4:13" ht="12" customHeight="1" x14ac:dyDescent="0.25">
      <c r="D705" s="276" t="str">
        <f>IF(IF(ISNUMBER(B705),"",MAX(D$4:D704)+1)&lt;=D$3,IF(ISNUMBER(B705),"",MAX(D$4:D704)+1),"")</f>
        <v/>
      </c>
      <c r="H705" s="276"/>
      <c r="I705" s="276" t="str">
        <f>IF(O705="","",IF(ISNUMBER(MATCH(O705,$G$5:$G$1000,0)),"",IF(D705=1,B$4,0)+MAX(I$4:I704)+1))</f>
        <v/>
      </c>
      <c r="M705" s="282">
        <f t="shared" si="150"/>
        <v>701</v>
      </c>
    </row>
    <row r="706" spans="4:13" ht="12" customHeight="1" x14ac:dyDescent="0.25">
      <c r="D706" s="276" t="str">
        <f>IF(IF(ISNUMBER(B706),"",MAX(D$4:D705)+1)&lt;=D$3,IF(ISNUMBER(B706),"",MAX(D$4:D705)+1),"")</f>
        <v/>
      </c>
      <c r="H706" s="276"/>
      <c r="I706" s="276" t="str">
        <f>IF(O706="","",IF(ISNUMBER(MATCH(O706,$G$5:$G$1000,0)),"",IF(D706=1,B$4,0)+MAX(I$4:I705)+1))</f>
        <v/>
      </c>
      <c r="M706" s="282">
        <f t="shared" si="150"/>
        <v>702</v>
      </c>
    </row>
    <row r="707" spans="4:13" ht="12" customHeight="1" x14ac:dyDescent="0.25">
      <c r="D707" s="276" t="str">
        <f>IF(IF(ISNUMBER(B707),"",MAX(D$4:D706)+1)&lt;=D$3,IF(ISNUMBER(B707),"",MAX(D$4:D706)+1),"")</f>
        <v/>
      </c>
      <c r="H707" s="276"/>
      <c r="I707" s="276" t="str">
        <f>IF(O707="","",IF(ISNUMBER(MATCH(O707,$G$5:$G$1000,0)),"",IF(D707=1,B$4,0)+MAX(I$4:I706)+1))</f>
        <v/>
      </c>
      <c r="M707" s="282">
        <f t="shared" si="150"/>
        <v>703</v>
      </c>
    </row>
    <row r="708" spans="4:13" ht="12" customHeight="1" x14ac:dyDescent="0.25">
      <c r="D708" s="276" t="str">
        <f>IF(IF(ISNUMBER(B708),"",MAX(D$4:D707)+1)&lt;=D$3,IF(ISNUMBER(B708),"",MAX(D$4:D707)+1),"")</f>
        <v/>
      </c>
      <c r="H708" s="276"/>
      <c r="I708" s="276" t="str">
        <f>IF(O708="","",IF(ISNUMBER(MATCH(O708,$G$5:$G$1000,0)),"",IF(D708=1,B$4,0)+MAX(I$4:I707)+1))</f>
        <v/>
      </c>
      <c r="M708" s="282">
        <f t="shared" si="150"/>
        <v>704</v>
      </c>
    </row>
    <row r="709" spans="4:13" ht="12" customHeight="1" x14ac:dyDescent="0.25">
      <c r="D709" s="276" t="str">
        <f>IF(IF(ISNUMBER(B709),"",MAX(D$4:D708)+1)&lt;=D$3,IF(ISNUMBER(B709),"",MAX(D$4:D708)+1),"")</f>
        <v/>
      </c>
      <c r="H709" s="276"/>
      <c r="I709" s="276" t="str">
        <f>IF(O709="","",IF(ISNUMBER(MATCH(O709,$G$5:$G$1000,0)),"",IF(D709=1,B$4,0)+MAX(I$4:I708)+1))</f>
        <v/>
      </c>
      <c r="M709" s="282">
        <f t="shared" ref="M709:M772" si="151">IF(ROW()-ROW(M$4)&lt;=1000,ROW()-ROW(M$4),"")</f>
        <v>705</v>
      </c>
    </row>
    <row r="710" spans="4:13" ht="12" customHeight="1" x14ac:dyDescent="0.25">
      <c r="D710" s="276" t="str">
        <f>IF(IF(ISNUMBER(B710),"",MAX(D$4:D709)+1)&lt;=D$3,IF(ISNUMBER(B710),"",MAX(D$4:D709)+1),"")</f>
        <v/>
      </c>
      <c r="H710" s="276"/>
      <c r="I710" s="276" t="str">
        <f>IF(O710="","",IF(ISNUMBER(MATCH(O710,$G$5:$G$1000,0)),"",IF(D710=1,B$4,0)+MAX(I$4:I709)+1))</f>
        <v/>
      </c>
      <c r="M710" s="282">
        <f t="shared" si="151"/>
        <v>706</v>
      </c>
    </row>
    <row r="711" spans="4:13" ht="12" customHeight="1" x14ac:dyDescent="0.25">
      <c r="D711" s="276" t="str">
        <f>IF(IF(ISNUMBER(B711),"",MAX(D$4:D710)+1)&lt;=D$3,IF(ISNUMBER(B711),"",MAX(D$4:D710)+1),"")</f>
        <v/>
      </c>
      <c r="H711" s="276"/>
      <c r="I711" s="276" t="str">
        <f>IF(O711="","",IF(ISNUMBER(MATCH(O711,$G$5:$G$1000,0)),"",IF(D711=1,B$4,0)+MAX(I$4:I710)+1))</f>
        <v/>
      </c>
      <c r="M711" s="282">
        <f t="shared" si="151"/>
        <v>707</v>
      </c>
    </row>
    <row r="712" spans="4:13" ht="12" customHeight="1" x14ac:dyDescent="0.25">
      <c r="D712" s="276" t="str">
        <f>IF(IF(ISNUMBER(B712),"",MAX(D$4:D711)+1)&lt;=D$3,IF(ISNUMBER(B712),"",MAX(D$4:D711)+1),"")</f>
        <v/>
      </c>
      <c r="H712" s="276"/>
      <c r="I712" s="276" t="str">
        <f>IF(O712="","",IF(ISNUMBER(MATCH(O712,$G$5:$G$1000,0)),"",IF(D712=1,B$4,0)+MAX(I$4:I711)+1))</f>
        <v/>
      </c>
      <c r="M712" s="282">
        <f t="shared" si="151"/>
        <v>708</v>
      </c>
    </row>
    <row r="713" spans="4:13" ht="12" customHeight="1" x14ac:dyDescent="0.25">
      <c r="D713" s="276" t="str">
        <f>IF(IF(ISNUMBER(B713),"",MAX(D$4:D712)+1)&lt;=D$3,IF(ISNUMBER(B713),"",MAX(D$4:D712)+1),"")</f>
        <v/>
      </c>
      <c r="H713" s="276"/>
      <c r="I713" s="276" t="str">
        <f>IF(O713="","",IF(ISNUMBER(MATCH(O713,$G$5:$G$1000,0)),"",IF(D713=1,B$4,0)+MAX(I$4:I712)+1))</f>
        <v/>
      </c>
      <c r="M713" s="282">
        <f t="shared" si="151"/>
        <v>709</v>
      </c>
    </row>
    <row r="714" spans="4:13" ht="12" customHeight="1" x14ac:dyDescent="0.25">
      <c r="D714" s="276" t="str">
        <f>IF(IF(ISNUMBER(B714),"",MAX(D$4:D713)+1)&lt;=D$3,IF(ISNUMBER(B714),"",MAX(D$4:D713)+1),"")</f>
        <v/>
      </c>
      <c r="H714" s="276"/>
      <c r="I714" s="276" t="str">
        <f>IF(O714="","",IF(ISNUMBER(MATCH(O714,$G$5:$G$1000,0)),"",IF(D714=1,B$4,0)+MAX(I$4:I713)+1))</f>
        <v/>
      </c>
      <c r="M714" s="282">
        <f t="shared" si="151"/>
        <v>710</v>
      </c>
    </row>
    <row r="715" spans="4:13" ht="12" customHeight="1" x14ac:dyDescent="0.25">
      <c r="D715" s="276" t="str">
        <f>IF(IF(ISNUMBER(B715),"",MAX(D$4:D714)+1)&lt;=D$3,IF(ISNUMBER(B715),"",MAX(D$4:D714)+1),"")</f>
        <v/>
      </c>
      <c r="H715" s="276"/>
      <c r="I715" s="276" t="str">
        <f>IF(O715="","",IF(ISNUMBER(MATCH(O715,$G$5:$G$1000,0)),"",IF(D715=1,B$4,0)+MAX(I$4:I714)+1))</f>
        <v/>
      </c>
      <c r="M715" s="282">
        <f t="shared" si="151"/>
        <v>711</v>
      </c>
    </row>
    <row r="716" spans="4:13" ht="12" customHeight="1" x14ac:dyDescent="0.25">
      <c r="D716" s="276" t="str">
        <f>IF(IF(ISNUMBER(B716),"",MAX(D$4:D715)+1)&lt;=D$3,IF(ISNUMBER(B716),"",MAX(D$4:D715)+1),"")</f>
        <v/>
      </c>
      <c r="H716" s="276"/>
      <c r="I716" s="276" t="str">
        <f>IF(O716="","",IF(ISNUMBER(MATCH(O716,$G$5:$G$1000,0)),"",IF(D716=1,B$4,0)+MAX(I$4:I715)+1))</f>
        <v/>
      </c>
      <c r="M716" s="282">
        <f t="shared" si="151"/>
        <v>712</v>
      </c>
    </row>
    <row r="717" spans="4:13" ht="12" customHeight="1" x14ac:dyDescent="0.25">
      <c r="D717" s="276" t="str">
        <f>IF(IF(ISNUMBER(B717),"",MAX(D$4:D716)+1)&lt;=D$3,IF(ISNUMBER(B717),"",MAX(D$4:D716)+1),"")</f>
        <v/>
      </c>
      <c r="H717" s="276"/>
      <c r="I717" s="276" t="str">
        <f>IF(O717="","",IF(ISNUMBER(MATCH(O717,$G$5:$G$1000,0)),"",IF(D717=1,B$4,0)+MAX(I$4:I716)+1))</f>
        <v/>
      </c>
      <c r="M717" s="282">
        <f t="shared" si="151"/>
        <v>713</v>
      </c>
    </row>
    <row r="718" spans="4:13" ht="12" customHeight="1" x14ac:dyDescent="0.25">
      <c r="D718" s="276" t="str">
        <f>IF(IF(ISNUMBER(B718),"",MAX(D$4:D717)+1)&lt;=D$3,IF(ISNUMBER(B718),"",MAX(D$4:D717)+1),"")</f>
        <v/>
      </c>
      <c r="H718" s="276"/>
      <c r="I718" s="276" t="str">
        <f>IF(O718="","",IF(ISNUMBER(MATCH(O718,$G$5:$G$1000,0)),"",IF(D718=1,B$4,0)+MAX(I$4:I717)+1))</f>
        <v/>
      </c>
      <c r="M718" s="282">
        <f t="shared" si="151"/>
        <v>714</v>
      </c>
    </row>
    <row r="719" spans="4:13" ht="12" customHeight="1" x14ac:dyDescent="0.25">
      <c r="D719" s="276" t="str">
        <f>IF(IF(ISNUMBER(B719),"",MAX(D$4:D718)+1)&lt;=D$3,IF(ISNUMBER(B719),"",MAX(D$4:D718)+1),"")</f>
        <v/>
      </c>
      <c r="H719" s="276"/>
      <c r="I719" s="276" t="str">
        <f>IF(O719="","",IF(ISNUMBER(MATCH(O719,$G$5:$G$1000,0)),"",IF(D719=1,B$4,0)+MAX(I$4:I718)+1))</f>
        <v/>
      </c>
      <c r="M719" s="282">
        <f t="shared" si="151"/>
        <v>715</v>
      </c>
    </row>
    <row r="720" spans="4:13" ht="12" customHeight="1" x14ac:dyDescent="0.25">
      <c r="D720" s="276" t="str">
        <f>IF(IF(ISNUMBER(B720),"",MAX(D$4:D719)+1)&lt;=D$3,IF(ISNUMBER(B720),"",MAX(D$4:D719)+1),"")</f>
        <v/>
      </c>
      <c r="H720" s="276"/>
      <c r="I720" s="276" t="str">
        <f>IF(O720="","",IF(ISNUMBER(MATCH(O720,$G$5:$G$1000,0)),"",IF(D720=1,B$4,0)+MAX(I$4:I719)+1))</f>
        <v/>
      </c>
      <c r="M720" s="282">
        <f t="shared" si="151"/>
        <v>716</v>
      </c>
    </row>
    <row r="721" spans="4:13" ht="12" customHeight="1" x14ac:dyDescent="0.25">
      <c r="D721" s="276" t="str">
        <f>IF(IF(ISNUMBER(B721),"",MAX(D$4:D720)+1)&lt;=D$3,IF(ISNUMBER(B721),"",MAX(D$4:D720)+1),"")</f>
        <v/>
      </c>
      <c r="H721" s="276"/>
      <c r="I721" s="276" t="str">
        <f>IF(O721="","",IF(ISNUMBER(MATCH(O721,$G$5:$G$1000,0)),"",IF(D721=1,B$4,0)+MAX(I$4:I720)+1))</f>
        <v/>
      </c>
      <c r="M721" s="282">
        <f t="shared" si="151"/>
        <v>717</v>
      </c>
    </row>
    <row r="722" spans="4:13" ht="12" customHeight="1" x14ac:dyDescent="0.25">
      <c r="D722" s="276" t="str">
        <f>IF(IF(ISNUMBER(B722),"",MAX(D$4:D721)+1)&lt;=D$3,IF(ISNUMBER(B722),"",MAX(D$4:D721)+1),"")</f>
        <v/>
      </c>
      <c r="H722" s="276"/>
      <c r="I722" s="276" t="str">
        <f>IF(O722="","",IF(ISNUMBER(MATCH(O722,$G$5:$G$1000,0)),"",IF(D722=1,B$4,0)+MAX(I$4:I721)+1))</f>
        <v/>
      </c>
      <c r="M722" s="282">
        <f t="shared" si="151"/>
        <v>718</v>
      </c>
    </row>
    <row r="723" spans="4:13" ht="12" customHeight="1" x14ac:dyDescent="0.25">
      <c r="D723" s="276" t="str">
        <f>IF(IF(ISNUMBER(B723),"",MAX(D$4:D722)+1)&lt;=D$3,IF(ISNUMBER(B723),"",MAX(D$4:D722)+1),"")</f>
        <v/>
      </c>
      <c r="H723" s="276"/>
      <c r="I723" s="276" t="str">
        <f>IF(O723="","",IF(ISNUMBER(MATCH(O723,$G$5:$G$1000,0)),"",IF(D723=1,B$4,0)+MAX(I$4:I722)+1))</f>
        <v/>
      </c>
      <c r="M723" s="282">
        <f t="shared" si="151"/>
        <v>719</v>
      </c>
    </row>
    <row r="724" spans="4:13" ht="12" customHeight="1" x14ac:dyDescent="0.25">
      <c r="D724" s="276" t="str">
        <f>IF(IF(ISNUMBER(B724),"",MAX(D$4:D723)+1)&lt;=D$3,IF(ISNUMBER(B724),"",MAX(D$4:D723)+1),"")</f>
        <v/>
      </c>
      <c r="H724" s="276"/>
      <c r="I724" s="276" t="str">
        <f>IF(O724="","",IF(ISNUMBER(MATCH(O724,$G$5:$G$1000,0)),"",IF(D724=1,B$4,0)+MAX(I$4:I723)+1))</f>
        <v/>
      </c>
      <c r="M724" s="282">
        <f t="shared" si="151"/>
        <v>720</v>
      </c>
    </row>
    <row r="725" spans="4:13" ht="12" customHeight="1" x14ac:dyDescent="0.25">
      <c r="D725" s="276" t="str">
        <f>IF(IF(ISNUMBER(B725),"",MAX(D$4:D724)+1)&lt;=D$3,IF(ISNUMBER(B725),"",MAX(D$4:D724)+1),"")</f>
        <v/>
      </c>
      <c r="H725" s="276"/>
      <c r="I725" s="276" t="str">
        <f>IF(O725="","",IF(ISNUMBER(MATCH(O725,$G$5:$G$1000,0)),"",IF(D725=1,B$4,0)+MAX(I$4:I724)+1))</f>
        <v/>
      </c>
      <c r="M725" s="282">
        <f t="shared" si="151"/>
        <v>721</v>
      </c>
    </row>
    <row r="726" spans="4:13" ht="12" customHeight="1" x14ac:dyDescent="0.25">
      <c r="D726" s="276" t="str">
        <f>IF(IF(ISNUMBER(B726),"",MAX(D$4:D725)+1)&lt;=D$3,IF(ISNUMBER(B726),"",MAX(D$4:D725)+1),"")</f>
        <v/>
      </c>
      <c r="H726" s="276"/>
      <c r="I726" s="276" t="str">
        <f>IF(O726="","",IF(ISNUMBER(MATCH(O726,$G$5:$G$1000,0)),"",IF(D726=1,B$4,0)+MAX(I$4:I725)+1))</f>
        <v/>
      </c>
      <c r="M726" s="282">
        <f t="shared" si="151"/>
        <v>722</v>
      </c>
    </row>
    <row r="727" spans="4:13" ht="12" customHeight="1" x14ac:dyDescent="0.25">
      <c r="D727" s="276" t="str">
        <f>IF(IF(ISNUMBER(B727),"",MAX(D$4:D726)+1)&lt;=D$3,IF(ISNUMBER(B727),"",MAX(D$4:D726)+1),"")</f>
        <v/>
      </c>
      <c r="H727" s="276"/>
      <c r="I727" s="276" t="str">
        <f>IF(O727="","",IF(ISNUMBER(MATCH(O727,$G$5:$G$1000,0)),"",IF(D727=1,B$4,0)+MAX(I$4:I726)+1))</f>
        <v/>
      </c>
      <c r="M727" s="282">
        <f t="shared" si="151"/>
        <v>723</v>
      </c>
    </row>
    <row r="728" spans="4:13" ht="12" customHeight="1" x14ac:dyDescent="0.25">
      <c r="D728" s="276" t="str">
        <f>IF(IF(ISNUMBER(B728),"",MAX(D$4:D727)+1)&lt;=D$3,IF(ISNUMBER(B728),"",MAX(D$4:D727)+1),"")</f>
        <v/>
      </c>
      <c r="H728" s="276"/>
      <c r="I728" s="276" t="str">
        <f>IF(O728="","",IF(ISNUMBER(MATCH(O728,$G$5:$G$1000,0)),"",IF(D728=1,B$4,0)+MAX(I$4:I727)+1))</f>
        <v/>
      </c>
      <c r="M728" s="282">
        <f t="shared" si="151"/>
        <v>724</v>
      </c>
    </row>
    <row r="729" spans="4:13" ht="12" customHeight="1" x14ac:dyDescent="0.25">
      <c r="D729" s="276" t="str">
        <f>IF(IF(ISNUMBER(B729),"",MAX(D$4:D728)+1)&lt;=D$3,IF(ISNUMBER(B729),"",MAX(D$4:D728)+1),"")</f>
        <v/>
      </c>
      <c r="H729" s="276"/>
      <c r="I729" s="276" t="str">
        <f>IF(O729="","",IF(ISNUMBER(MATCH(O729,$G$5:$G$1000,0)),"",IF(D729=1,B$4,0)+MAX(I$4:I728)+1))</f>
        <v/>
      </c>
      <c r="M729" s="282">
        <f t="shared" si="151"/>
        <v>725</v>
      </c>
    </row>
    <row r="730" spans="4:13" ht="12" customHeight="1" x14ac:dyDescent="0.25">
      <c r="D730" s="276" t="str">
        <f>IF(IF(ISNUMBER(B730),"",MAX(D$4:D729)+1)&lt;=D$3,IF(ISNUMBER(B730),"",MAX(D$4:D729)+1),"")</f>
        <v/>
      </c>
      <c r="H730" s="276"/>
      <c r="I730" s="276" t="str">
        <f>IF(O730="","",IF(ISNUMBER(MATCH(O730,$G$5:$G$1000,0)),"",IF(D730=1,B$4,0)+MAX(I$4:I729)+1))</f>
        <v/>
      </c>
      <c r="M730" s="282">
        <f t="shared" si="151"/>
        <v>726</v>
      </c>
    </row>
    <row r="731" spans="4:13" ht="12" customHeight="1" x14ac:dyDescent="0.25">
      <c r="D731" s="276" t="str">
        <f>IF(IF(ISNUMBER(B731),"",MAX(D$4:D730)+1)&lt;=D$3,IF(ISNUMBER(B731),"",MAX(D$4:D730)+1),"")</f>
        <v/>
      </c>
      <c r="H731" s="276"/>
      <c r="I731" s="276" t="str">
        <f>IF(O731="","",IF(ISNUMBER(MATCH(O731,$G$5:$G$1000,0)),"",IF(D731=1,B$4,0)+MAX(I$4:I730)+1))</f>
        <v/>
      </c>
      <c r="M731" s="282">
        <f t="shared" si="151"/>
        <v>727</v>
      </c>
    </row>
    <row r="732" spans="4:13" ht="12" customHeight="1" x14ac:dyDescent="0.25">
      <c r="D732" s="276" t="str">
        <f>IF(IF(ISNUMBER(B732),"",MAX(D$4:D731)+1)&lt;=D$3,IF(ISNUMBER(B732),"",MAX(D$4:D731)+1),"")</f>
        <v/>
      </c>
      <c r="H732" s="276"/>
      <c r="I732" s="276" t="str">
        <f>IF(O732="","",IF(ISNUMBER(MATCH(O732,$G$5:$G$1000,0)),"",IF(D732=1,B$4,0)+MAX(I$4:I731)+1))</f>
        <v/>
      </c>
      <c r="M732" s="282">
        <f t="shared" si="151"/>
        <v>728</v>
      </c>
    </row>
    <row r="733" spans="4:13" ht="12" customHeight="1" x14ac:dyDescent="0.25">
      <c r="D733" s="276" t="str">
        <f>IF(IF(ISNUMBER(B733),"",MAX(D$4:D732)+1)&lt;=D$3,IF(ISNUMBER(B733),"",MAX(D$4:D732)+1),"")</f>
        <v/>
      </c>
      <c r="H733" s="276"/>
      <c r="I733" s="276" t="str">
        <f>IF(O733="","",IF(ISNUMBER(MATCH(O733,$G$5:$G$1000,0)),"",IF(D733=1,B$4,0)+MAX(I$4:I732)+1))</f>
        <v/>
      </c>
      <c r="M733" s="282">
        <f t="shared" si="151"/>
        <v>729</v>
      </c>
    </row>
    <row r="734" spans="4:13" ht="12" customHeight="1" x14ac:dyDescent="0.25">
      <c r="D734" s="276" t="str">
        <f>IF(IF(ISNUMBER(B734),"",MAX(D$4:D733)+1)&lt;=D$3,IF(ISNUMBER(B734),"",MAX(D$4:D733)+1),"")</f>
        <v/>
      </c>
      <c r="H734" s="276"/>
      <c r="I734" s="276" t="str">
        <f>IF(O734="","",IF(ISNUMBER(MATCH(O734,$G$5:$G$1000,0)),"",IF(D734=1,B$4,0)+MAX(I$4:I733)+1))</f>
        <v/>
      </c>
      <c r="M734" s="282">
        <f t="shared" si="151"/>
        <v>730</v>
      </c>
    </row>
    <row r="735" spans="4:13" ht="12" customHeight="1" x14ac:dyDescent="0.25">
      <c r="D735" s="276" t="str">
        <f>IF(IF(ISNUMBER(B735),"",MAX(D$4:D734)+1)&lt;=D$3,IF(ISNUMBER(B735),"",MAX(D$4:D734)+1),"")</f>
        <v/>
      </c>
      <c r="H735" s="276"/>
      <c r="I735" s="276" t="str">
        <f>IF(O735="","",IF(ISNUMBER(MATCH(O735,$G$5:$G$1000,0)),"",IF(D735=1,B$4,0)+MAX(I$4:I734)+1))</f>
        <v/>
      </c>
      <c r="M735" s="282">
        <f t="shared" si="151"/>
        <v>731</v>
      </c>
    </row>
    <row r="736" spans="4:13" ht="12" customHeight="1" x14ac:dyDescent="0.25">
      <c r="D736" s="276" t="str">
        <f>IF(IF(ISNUMBER(B736),"",MAX(D$4:D735)+1)&lt;=D$3,IF(ISNUMBER(B736),"",MAX(D$4:D735)+1),"")</f>
        <v/>
      </c>
      <c r="H736" s="276"/>
      <c r="I736" s="276" t="str">
        <f>IF(O736="","",IF(ISNUMBER(MATCH(O736,$G$5:$G$1000,0)),"",IF(D736=1,B$4,0)+MAX(I$4:I735)+1))</f>
        <v/>
      </c>
      <c r="M736" s="282">
        <f t="shared" si="151"/>
        <v>732</v>
      </c>
    </row>
    <row r="737" spans="4:13" ht="12" customHeight="1" x14ac:dyDescent="0.25">
      <c r="D737" s="276" t="str">
        <f>IF(IF(ISNUMBER(B737),"",MAX(D$4:D736)+1)&lt;=D$3,IF(ISNUMBER(B737),"",MAX(D$4:D736)+1),"")</f>
        <v/>
      </c>
      <c r="H737" s="276"/>
      <c r="I737" s="276" t="str">
        <f>IF(O737="","",IF(ISNUMBER(MATCH(O737,$G$5:$G$1000,0)),"",IF(D737=1,B$4,0)+MAX(I$4:I736)+1))</f>
        <v/>
      </c>
      <c r="M737" s="282">
        <f t="shared" si="151"/>
        <v>733</v>
      </c>
    </row>
    <row r="738" spans="4:13" ht="12" customHeight="1" x14ac:dyDescent="0.25">
      <c r="D738" s="276" t="str">
        <f>IF(IF(ISNUMBER(B738),"",MAX(D$4:D737)+1)&lt;=D$3,IF(ISNUMBER(B738),"",MAX(D$4:D737)+1),"")</f>
        <v/>
      </c>
      <c r="H738" s="276"/>
      <c r="I738" s="276" t="str">
        <f>IF(O738="","",IF(ISNUMBER(MATCH(O738,$G$5:$G$1000,0)),"",IF(D738=1,B$4,0)+MAX(I$4:I737)+1))</f>
        <v/>
      </c>
      <c r="M738" s="282">
        <f t="shared" si="151"/>
        <v>734</v>
      </c>
    </row>
    <row r="739" spans="4:13" ht="12" customHeight="1" x14ac:dyDescent="0.25">
      <c r="D739" s="276" t="str">
        <f>IF(IF(ISNUMBER(B739),"",MAX(D$4:D738)+1)&lt;=D$3,IF(ISNUMBER(B739),"",MAX(D$4:D738)+1),"")</f>
        <v/>
      </c>
      <c r="H739" s="276"/>
      <c r="I739" s="276" t="str">
        <f>IF(O739="","",IF(ISNUMBER(MATCH(O739,$G$5:$G$1000,0)),"",IF(D739=1,B$4,0)+MAX(I$4:I738)+1))</f>
        <v/>
      </c>
      <c r="M739" s="282">
        <f t="shared" si="151"/>
        <v>735</v>
      </c>
    </row>
    <row r="740" spans="4:13" ht="12" customHeight="1" x14ac:dyDescent="0.25">
      <c r="D740" s="276" t="str">
        <f>IF(IF(ISNUMBER(B740),"",MAX(D$4:D739)+1)&lt;=D$3,IF(ISNUMBER(B740),"",MAX(D$4:D739)+1),"")</f>
        <v/>
      </c>
      <c r="H740" s="276"/>
      <c r="I740" s="276" t="str">
        <f>IF(O740="","",IF(ISNUMBER(MATCH(O740,$G$5:$G$1000,0)),"",IF(D740=1,B$4,0)+MAX(I$4:I739)+1))</f>
        <v/>
      </c>
      <c r="M740" s="282">
        <f t="shared" si="151"/>
        <v>736</v>
      </c>
    </row>
    <row r="741" spans="4:13" ht="12" customHeight="1" x14ac:dyDescent="0.25">
      <c r="D741" s="276" t="str">
        <f>IF(IF(ISNUMBER(B741),"",MAX(D$4:D740)+1)&lt;=D$3,IF(ISNUMBER(B741),"",MAX(D$4:D740)+1),"")</f>
        <v/>
      </c>
      <c r="H741" s="276"/>
      <c r="I741" s="276" t="str">
        <f>IF(O741="","",IF(ISNUMBER(MATCH(O741,$G$5:$G$1000,0)),"",IF(D741=1,B$4,0)+MAX(I$4:I740)+1))</f>
        <v/>
      </c>
      <c r="M741" s="282">
        <f t="shared" si="151"/>
        <v>737</v>
      </c>
    </row>
    <row r="742" spans="4:13" ht="12" customHeight="1" x14ac:dyDescent="0.25">
      <c r="D742" s="276" t="str">
        <f>IF(IF(ISNUMBER(B742),"",MAX(D$4:D741)+1)&lt;=D$3,IF(ISNUMBER(B742),"",MAX(D$4:D741)+1),"")</f>
        <v/>
      </c>
      <c r="H742" s="276"/>
      <c r="I742" s="276" t="str">
        <f>IF(O742="","",IF(ISNUMBER(MATCH(O742,$G$5:$G$1000,0)),"",IF(D742=1,B$4,0)+MAX(I$4:I741)+1))</f>
        <v/>
      </c>
      <c r="M742" s="282">
        <f t="shared" si="151"/>
        <v>738</v>
      </c>
    </row>
    <row r="743" spans="4:13" ht="12" customHeight="1" x14ac:dyDescent="0.25">
      <c r="D743" s="276" t="str">
        <f>IF(IF(ISNUMBER(B743),"",MAX(D$4:D742)+1)&lt;=D$3,IF(ISNUMBER(B743),"",MAX(D$4:D742)+1),"")</f>
        <v/>
      </c>
      <c r="H743" s="276"/>
      <c r="I743" s="276" t="str">
        <f>IF(O743="","",IF(ISNUMBER(MATCH(O743,$G$5:$G$1000,0)),"",IF(D743=1,B$4,0)+MAX(I$4:I742)+1))</f>
        <v/>
      </c>
      <c r="M743" s="282">
        <f t="shared" si="151"/>
        <v>739</v>
      </c>
    </row>
    <row r="744" spans="4:13" ht="12" customHeight="1" x14ac:dyDescent="0.25">
      <c r="D744" s="276" t="str">
        <f>IF(IF(ISNUMBER(B744),"",MAX(D$4:D743)+1)&lt;=D$3,IF(ISNUMBER(B744),"",MAX(D$4:D743)+1),"")</f>
        <v/>
      </c>
      <c r="H744" s="276"/>
      <c r="I744" s="276" t="str">
        <f>IF(O744="","",IF(ISNUMBER(MATCH(O744,$G$5:$G$1000,0)),"",IF(D744=1,B$4,0)+MAX(I$4:I743)+1))</f>
        <v/>
      </c>
      <c r="M744" s="282">
        <f t="shared" si="151"/>
        <v>740</v>
      </c>
    </row>
    <row r="745" spans="4:13" ht="12" customHeight="1" x14ac:dyDescent="0.25">
      <c r="D745" s="276" t="str">
        <f>IF(IF(ISNUMBER(B745),"",MAX(D$4:D744)+1)&lt;=D$3,IF(ISNUMBER(B745),"",MAX(D$4:D744)+1),"")</f>
        <v/>
      </c>
      <c r="H745" s="276"/>
      <c r="I745" s="276" t="str">
        <f>IF(O745="","",IF(ISNUMBER(MATCH(O745,$G$5:$G$1000,0)),"",IF(D745=1,B$4,0)+MAX(I$4:I744)+1))</f>
        <v/>
      </c>
      <c r="M745" s="282">
        <f t="shared" si="151"/>
        <v>741</v>
      </c>
    </row>
    <row r="746" spans="4:13" ht="12" customHeight="1" x14ac:dyDescent="0.25">
      <c r="D746" s="276" t="str">
        <f>IF(IF(ISNUMBER(B746),"",MAX(D$4:D745)+1)&lt;=D$3,IF(ISNUMBER(B746),"",MAX(D$4:D745)+1),"")</f>
        <v/>
      </c>
      <c r="H746" s="276"/>
      <c r="I746" s="276" t="str">
        <f>IF(O746="","",IF(ISNUMBER(MATCH(O746,$G$5:$G$1000,0)),"",IF(D746=1,B$4,0)+MAX(I$4:I745)+1))</f>
        <v/>
      </c>
      <c r="M746" s="282">
        <f t="shared" si="151"/>
        <v>742</v>
      </c>
    </row>
    <row r="747" spans="4:13" ht="12" customHeight="1" x14ac:dyDescent="0.25">
      <c r="D747" s="276" t="str">
        <f>IF(IF(ISNUMBER(B747),"",MAX(D$4:D746)+1)&lt;=D$3,IF(ISNUMBER(B747),"",MAX(D$4:D746)+1),"")</f>
        <v/>
      </c>
      <c r="H747" s="276"/>
      <c r="I747" s="276" t="str">
        <f>IF(O747="","",IF(ISNUMBER(MATCH(O747,$G$5:$G$1000,0)),"",IF(D747=1,B$4,0)+MAX(I$4:I746)+1))</f>
        <v/>
      </c>
      <c r="M747" s="282">
        <f t="shared" si="151"/>
        <v>743</v>
      </c>
    </row>
    <row r="748" spans="4:13" ht="12" customHeight="1" x14ac:dyDescent="0.25">
      <c r="D748" s="276" t="str">
        <f>IF(IF(ISNUMBER(B748),"",MAX(D$4:D747)+1)&lt;=D$3,IF(ISNUMBER(B748),"",MAX(D$4:D747)+1),"")</f>
        <v/>
      </c>
      <c r="H748" s="276"/>
      <c r="I748" s="276" t="str">
        <f>IF(O748="","",IF(ISNUMBER(MATCH(O748,$G$5:$G$1000,0)),"",IF(D748=1,B$4,0)+MAX(I$4:I747)+1))</f>
        <v/>
      </c>
      <c r="M748" s="282">
        <f t="shared" si="151"/>
        <v>744</v>
      </c>
    </row>
    <row r="749" spans="4:13" ht="12" customHeight="1" x14ac:dyDescent="0.25">
      <c r="D749" s="276" t="str">
        <f>IF(IF(ISNUMBER(B749),"",MAX(D$4:D748)+1)&lt;=D$3,IF(ISNUMBER(B749),"",MAX(D$4:D748)+1),"")</f>
        <v/>
      </c>
      <c r="H749" s="276"/>
      <c r="I749" s="276" t="str">
        <f>IF(O749="","",IF(ISNUMBER(MATCH(O749,$G$5:$G$1000,0)),"",IF(D749=1,B$4,0)+MAX(I$4:I748)+1))</f>
        <v/>
      </c>
      <c r="M749" s="282">
        <f t="shared" si="151"/>
        <v>745</v>
      </c>
    </row>
    <row r="750" spans="4:13" ht="12" customHeight="1" x14ac:dyDescent="0.25">
      <c r="D750" s="276" t="str">
        <f>IF(IF(ISNUMBER(B750),"",MAX(D$4:D749)+1)&lt;=D$3,IF(ISNUMBER(B750),"",MAX(D$4:D749)+1),"")</f>
        <v/>
      </c>
      <c r="H750" s="276"/>
      <c r="I750" s="276" t="str">
        <f>IF(O750="","",IF(ISNUMBER(MATCH(O750,$G$5:$G$1000,0)),"",IF(D750=1,B$4,0)+MAX(I$4:I749)+1))</f>
        <v/>
      </c>
      <c r="M750" s="282">
        <f t="shared" si="151"/>
        <v>746</v>
      </c>
    </row>
    <row r="751" spans="4:13" ht="12" customHeight="1" x14ac:dyDescent="0.25">
      <c r="D751" s="276" t="str">
        <f>IF(IF(ISNUMBER(B751),"",MAX(D$4:D750)+1)&lt;=D$3,IF(ISNUMBER(B751),"",MAX(D$4:D750)+1),"")</f>
        <v/>
      </c>
      <c r="H751" s="276"/>
      <c r="I751" s="276" t="str">
        <f>IF(O751="","",IF(ISNUMBER(MATCH(O751,$G$5:$G$1000,0)),"",IF(D751=1,B$4,0)+MAX(I$4:I750)+1))</f>
        <v/>
      </c>
      <c r="M751" s="282">
        <f t="shared" si="151"/>
        <v>747</v>
      </c>
    </row>
    <row r="752" spans="4:13" ht="12" customHeight="1" x14ac:dyDescent="0.25">
      <c r="D752" s="276" t="str">
        <f>IF(IF(ISNUMBER(B752),"",MAX(D$4:D751)+1)&lt;=D$3,IF(ISNUMBER(B752),"",MAX(D$4:D751)+1),"")</f>
        <v/>
      </c>
      <c r="H752" s="276"/>
      <c r="I752" s="276" t="str">
        <f>IF(O752="","",IF(ISNUMBER(MATCH(O752,$G$5:$G$1000,0)),"",IF(D752=1,B$4,0)+MAX(I$4:I751)+1))</f>
        <v/>
      </c>
      <c r="M752" s="282">
        <f t="shared" si="151"/>
        <v>748</v>
      </c>
    </row>
    <row r="753" spans="4:13" ht="12" customHeight="1" x14ac:dyDescent="0.25">
      <c r="D753" s="276" t="str">
        <f>IF(IF(ISNUMBER(B753),"",MAX(D$4:D752)+1)&lt;=D$3,IF(ISNUMBER(B753),"",MAX(D$4:D752)+1),"")</f>
        <v/>
      </c>
      <c r="H753" s="276"/>
      <c r="I753" s="276" t="str">
        <f>IF(O753="","",IF(ISNUMBER(MATCH(O753,$G$5:$G$1000,0)),"",IF(D753=1,B$4,0)+MAX(I$4:I752)+1))</f>
        <v/>
      </c>
      <c r="M753" s="282">
        <f t="shared" si="151"/>
        <v>749</v>
      </c>
    </row>
    <row r="754" spans="4:13" ht="12" customHeight="1" x14ac:dyDescent="0.25">
      <c r="D754" s="276" t="str">
        <f>IF(IF(ISNUMBER(B754),"",MAX(D$4:D753)+1)&lt;=D$3,IF(ISNUMBER(B754),"",MAX(D$4:D753)+1),"")</f>
        <v/>
      </c>
      <c r="H754" s="276"/>
      <c r="I754" s="276" t="str">
        <f>IF(O754="","",IF(ISNUMBER(MATCH(O754,$G$5:$G$1000,0)),"",IF(D754=1,B$4,0)+MAX(I$4:I753)+1))</f>
        <v/>
      </c>
      <c r="M754" s="282">
        <f t="shared" si="151"/>
        <v>750</v>
      </c>
    </row>
    <row r="755" spans="4:13" ht="12" customHeight="1" x14ac:dyDescent="0.25">
      <c r="D755" s="276" t="str">
        <f>IF(IF(ISNUMBER(B755),"",MAX(D$4:D754)+1)&lt;=D$3,IF(ISNUMBER(B755),"",MAX(D$4:D754)+1),"")</f>
        <v/>
      </c>
      <c r="H755" s="276"/>
      <c r="I755" s="276" t="str">
        <f>IF(O755="","",IF(ISNUMBER(MATCH(O755,$G$5:$G$1000,0)),"",IF(D755=1,B$4,0)+MAX(I$4:I754)+1))</f>
        <v/>
      </c>
      <c r="M755" s="282">
        <f t="shared" si="151"/>
        <v>751</v>
      </c>
    </row>
    <row r="756" spans="4:13" ht="12" customHeight="1" x14ac:dyDescent="0.25">
      <c r="D756" s="276" t="str">
        <f>IF(IF(ISNUMBER(B756),"",MAX(D$4:D755)+1)&lt;=D$3,IF(ISNUMBER(B756),"",MAX(D$4:D755)+1),"")</f>
        <v/>
      </c>
      <c r="H756" s="276"/>
      <c r="I756" s="276" t="str">
        <f>IF(O756="","",IF(ISNUMBER(MATCH(O756,$G$5:$G$1000,0)),"",IF(D756=1,B$4,0)+MAX(I$4:I755)+1))</f>
        <v/>
      </c>
      <c r="M756" s="282">
        <f t="shared" si="151"/>
        <v>752</v>
      </c>
    </row>
    <row r="757" spans="4:13" ht="12" customHeight="1" x14ac:dyDescent="0.25">
      <c r="D757" s="276" t="str">
        <f>IF(IF(ISNUMBER(B757),"",MAX(D$4:D756)+1)&lt;=D$3,IF(ISNUMBER(B757),"",MAX(D$4:D756)+1),"")</f>
        <v/>
      </c>
      <c r="H757" s="276"/>
      <c r="I757" s="276" t="str">
        <f>IF(O757="","",IF(ISNUMBER(MATCH(O757,$G$5:$G$1000,0)),"",IF(D757=1,B$4,0)+MAX(I$4:I756)+1))</f>
        <v/>
      </c>
      <c r="M757" s="282">
        <f t="shared" si="151"/>
        <v>753</v>
      </c>
    </row>
    <row r="758" spans="4:13" ht="12" customHeight="1" x14ac:dyDescent="0.25">
      <c r="D758" s="276" t="str">
        <f>IF(IF(ISNUMBER(B758),"",MAX(D$4:D757)+1)&lt;=D$3,IF(ISNUMBER(B758),"",MAX(D$4:D757)+1),"")</f>
        <v/>
      </c>
      <c r="H758" s="276"/>
      <c r="I758" s="276" t="str">
        <f>IF(O758="","",IF(ISNUMBER(MATCH(O758,$G$5:$G$1000,0)),"",IF(D758=1,B$4,0)+MAX(I$4:I757)+1))</f>
        <v/>
      </c>
      <c r="M758" s="282">
        <f t="shared" si="151"/>
        <v>754</v>
      </c>
    </row>
    <row r="759" spans="4:13" ht="12" customHeight="1" x14ac:dyDescent="0.25">
      <c r="D759" s="276" t="str">
        <f>IF(IF(ISNUMBER(B759),"",MAX(D$4:D758)+1)&lt;=D$3,IF(ISNUMBER(B759),"",MAX(D$4:D758)+1),"")</f>
        <v/>
      </c>
      <c r="H759" s="276"/>
      <c r="I759" s="276" t="str">
        <f>IF(O759="","",IF(ISNUMBER(MATCH(O759,$G$5:$G$1000,0)),"",IF(D759=1,B$4,0)+MAX(I$4:I758)+1))</f>
        <v/>
      </c>
      <c r="M759" s="282">
        <f t="shared" si="151"/>
        <v>755</v>
      </c>
    </row>
    <row r="760" spans="4:13" ht="12" customHeight="1" x14ac:dyDescent="0.25">
      <c r="D760" s="276" t="str">
        <f>IF(IF(ISNUMBER(B760),"",MAX(D$4:D759)+1)&lt;=D$3,IF(ISNUMBER(B760),"",MAX(D$4:D759)+1),"")</f>
        <v/>
      </c>
      <c r="H760" s="276"/>
      <c r="I760" s="276" t="str">
        <f>IF(O760="","",IF(ISNUMBER(MATCH(O760,$G$5:$G$1000,0)),"",IF(D760=1,B$4,0)+MAX(I$4:I759)+1))</f>
        <v/>
      </c>
      <c r="M760" s="282">
        <f t="shared" si="151"/>
        <v>756</v>
      </c>
    </row>
    <row r="761" spans="4:13" ht="12" customHeight="1" x14ac:dyDescent="0.25">
      <c r="D761" s="276" t="str">
        <f>IF(IF(ISNUMBER(B761),"",MAX(D$4:D760)+1)&lt;=D$3,IF(ISNUMBER(B761),"",MAX(D$4:D760)+1),"")</f>
        <v/>
      </c>
      <c r="H761" s="276"/>
      <c r="I761" s="276" t="str">
        <f>IF(O761="","",IF(ISNUMBER(MATCH(O761,$G$5:$G$1000,0)),"",IF(D761=1,B$4,0)+MAX(I$4:I760)+1))</f>
        <v/>
      </c>
      <c r="M761" s="282">
        <f t="shared" si="151"/>
        <v>757</v>
      </c>
    </row>
    <row r="762" spans="4:13" ht="12" customHeight="1" x14ac:dyDescent="0.25">
      <c r="D762" s="276" t="str">
        <f>IF(IF(ISNUMBER(B762),"",MAX(D$4:D761)+1)&lt;=D$3,IF(ISNUMBER(B762),"",MAX(D$4:D761)+1),"")</f>
        <v/>
      </c>
      <c r="H762" s="276"/>
      <c r="I762" s="276" t="str">
        <f>IF(O762="","",IF(ISNUMBER(MATCH(O762,$G$5:$G$1000,0)),"",IF(D762=1,B$4,0)+MAX(I$4:I761)+1))</f>
        <v/>
      </c>
      <c r="M762" s="282">
        <f t="shared" si="151"/>
        <v>758</v>
      </c>
    </row>
    <row r="763" spans="4:13" ht="12" customHeight="1" x14ac:dyDescent="0.25">
      <c r="D763" s="276" t="str">
        <f>IF(IF(ISNUMBER(B763),"",MAX(D$4:D762)+1)&lt;=D$3,IF(ISNUMBER(B763),"",MAX(D$4:D762)+1),"")</f>
        <v/>
      </c>
      <c r="H763" s="276"/>
      <c r="I763" s="276" t="str">
        <f>IF(O763="","",IF(ISNUMBER(MATCH(O763,$G$5:$G$1000,0)),"",IF(D763=1,B$4,0)+MAX(I$4:I762)+1))</f>
        <v/>
      </c>
      <c r="M763" s="282">
        <f t="shared" si="151"/>
        <v>759</v>
      </c>
    </row>
    <row r="764" spans="4:13" ht="12" customHeight="1" x14ac:dyDescent="0.25">
      <c r="D764" s="276" t="str">
        <f>IF(IF(ISNUMBER(B764),"",MAX(D$4:D763)+1)&lt;=D$3,IF(ISNUMBER(B764),"",MAX(D$4:D763)+1),"")</f>
        <v/>
      </c>
      <c r="H764" s="276"/>
      <c r="I764" s="276" t="str">
        <f>IF(O764="","",IF(ISNUMBER(MATCH(O764,$G$5:$G$1000,0)),"",IF(D764=1,B$4,0)+MAX(I$4:I763)+1))</f>
        <v/>
      </c>
      <c r="M764" s="282">
        <f t="shared" si="151"/>
        <v>760</v>
      </c>
    </row>
    <row r="765" spans="4:13" ht="12" customHeight="1" x14ac:dyDescent="0.25">
      <c r="D765" s="276" t="str">
        <f>IF(IF(ISNUMBER(B765),"",MAX(D$4:D764)+1)&lt;=D$3,IF(ISNUMBER(B765),"",MAX(D$4:D764)+1),"")</f>
        <v/>
      </c>
      <c r="H765" s="276"/>
      <c r="I765" s="276" t="str">
        <f>IF(O765="","",IF(ISNUMBER(MATCH(O765,$G$5:$G$1000,0)),"",IF(D765=1,B$4,0)+MAX(I$4:I764)+1))</f>
        <v/>
      </c>
      <c r="M765" s="282">
        <f t="shared" si="151"/>
        <v>761</v>
      </c>
    </row>
    <row r="766" spans="4:13" ht="12" customHeight="1" x14ac:dyDescent="0.25">
      <c r="D766" s="276" t="str">
        <f>IF(IF(ISNUMBER(B766),"",MAX(D$4:D765)+1)&lt;=D$3,IF(ISNUMBER(B766),"",MAX(D$4:D765)+1),"")</f>
        <v/>
      </c>
      <c r="H766" s="276"/>
      <c r="I766" s="276" t="str">
        <f>IF(O766="","",IF(ISNUMBER(MATCH(O766,$G$5:$G$1000,0)),"",IF(D766=1,B$4,0)+MAX(I$4:I765)+1))</f>
        <v/>
      </c>
      <c r="M766" s="282">
        <f t="shared" si="151"/>
        <v>762</v>
      </c>
    </row>
    <row r="767" spans="4:13" ht="12" customHeight="1" x14ac:dyDescent="0.25">
      <c r="D767" s="276" t="str">
        <f>IF(IF(ISNUMBER(B767),"",MAX(D$4:D766)+1)&lt;=D$3,IF(ISNUMBER(B767),"",MAX(D$4:D766)+1),"")</f>
        <v/>
      </c>
      <c r="H767" s="276"/>
      <c r="I767" s="276" t="str">
        <f>IF(O767="","",IF(ISNUMBER(MATCH(O767,$G$5:$G$1000,0)),"",IF(D767=1,B$4,0)+MAX(I$4:I766)+1))</f>
        <v/>
      </c>
      <c r="M767" s="282">
        <f t="shared" si="151"/>
        <v>763</v>
      </c>
    </row>
    <row r="768" spans="4:13" ht="12" customHeight="1" x14ac:dyDescent="0.25">
      <c r="D768" s="276" t="str">
        <f>IF(IF(ISNUMBER(B768),"",MAX(D$4:D767)+1)&lt;=D$3,IF(ISNUMBER(B768),"",MAX(D$4:D767)+1),"")</f>
        <v/>
      </c>
      <c r="H768" s="276"/>
      <c r="I768" s="276" t="str">
        <f>IF(O768="","",IF(ISNUMBER(MATCH(O768,$G$5:$G$1000,0)),"",IF(D768=1,B$4,0)+MAX(I$4:I767)+1))</f>
        <v/>
      </c>
      <c r="M768" s="282">
        <f t="shared" si="151"/>
        <v>764</v>
      </c>
    </row>
    <row r="769" spans="4:13" ht="12" customHeight="1" x14ac:dyDescent="0.25">
      <c r="D769" s="276" t="str">
        <f>IF(IF(ISNUMBER(B769),"",MAX(D$4:D768)+1)&lt;=D$3,IF(ISNUMBER(B769),"",MAX(D$4:D768)+1),"")</f>
        <v/>
      </c>
      <c r="H769" s="276"/>
      <c r="I769" s="276" t="str">
        <f>IF(O769="","",IF(ISNUMBER(MATCH(O769,$G$5:$G$1000,0)),"",IF(D769=1,B$4,0)+MAX(I$4:I768)+1))</f>
        <v/>
      </c>
      <c r="M769" s="282">
        <f t="shared" si="151"/>
        <v>765</v>
      </c>
    </row>
    <row r="770" spans="4:13" ht="12" customHeight="1" x14ac:dyDescent="0.25">
      <c r="D770" s="276" t="str">
        <f>IF(IF(ISNUMBER(B770),"",MAX(D$4:D769)+1)&lt;=D$3,IF(ISNUMBER(B770),"",MAX(D$4:D769)+1),"")</f>
        <v/>
      </c>
      <c r="H770" s="276"/>
      <c r="I770" s="276" t="str">
        <f>IF(O770="","",IF(ISNUMBER(MATCH(O770,$G$5:$G$1000,0)),"",IF(D770=1,B$4,0)+MAX(I$4:I769)+1))</f>
        <v/>
      </c>
      <c r="M770" s="282">
        <f t="shared" si="151"/>
        <v>766</v>
      </c>
    </row>
    <row r="771" spans="4:13" ht="12" customHeight="1" x14ac:dyDescent="0.25">
      <c r="D771" s="276" t="str">
        <f>IF(IF(ISNUMBER(B771),"",MAX(D$4:D770)+1)&lt;=D$3,IF(ISNUMBER(B771),"",MAX(D$4:D770)+1),"")</f>
        <v/>
      </c>
      <c r="H771" s="276"/>
      <c r="I771" s="276" t="str">
        <f>IF(O771="","",IF(ISNUMBER(MATCH(O771,$G$5:$G$1000,0)),"",IF(D771=1,B$4,0)+MAX(I$4:I770)+1))</f>
        <v/>
      </c>
      <c r="M771" s="282">
        <f t="shared" si="151"/>
        <v>767</v>
      </c>
    </row>
    <row r="772" spans="4:13" ht="12" customHeight="1" x14ac:dyDescent="0.25">
      <c r="D772" s="276" t="str">
        <f>IF(IF(ISNUMBER(B772),"",MAX(D$4:D771)+1)&lt;=D$3,IF(ISNUMBER(B772),"",MAX(D$4:D771)+1),"")</f>
        <v/>
      </c>
      <c r="H772" s="276"/>
      <c r="I772" s="276" t="str">
        <f>IF(O772="","",IF(ISNUMBER(MATCH(O772,$G$5:$G$1000,0)),"",IF(D772=1,B$4,0)+MAX(I$4:I771)+1))</f>
        <v/>
      </c>
      <c r="M772" s="282">
        <f t="shared" si="151"/>
        <v>768</v>
      </c>
    </row>
    <row r="773" spans="4:13" ht="12" customHeight="1" x14ac:dyDescent="0.25">
      <c r="D773" s="276" t="str">
        <f>IF(IF(ISNUMBER(B773),"",MAX(D$4:D772)+1)&lt;=D$3,IF(ISNUMBER(B773),"",MAX(D$4:D772)+1),"")</f>
        <v/>
      </c>
      <c r="H773" s="276"/>
      <c r="I773" s="276" t="str">
        <f>IF(O773="","",IF(ISNUMBER(MATCH(O773,$G$5:$G$1000,0)),"",IF(D773=1,B$4,0)+MAX(I$4:I772)+1))</f>
        <v/>
      </c>
      <c r="M773" s="282">
        <f t="shared" ref="M773:M836" si="152">IF(ROW()-ROW(M$4)&lt;=1000,ROW()-ROW(M$4),"")</f>
        <v>769</v>
      </c>
    </row>
    <row r="774" spans="4:13" ht="12" customHeight="1" x14ac:dyDescent="0.25">
      <c r="D774" s="276" t="str">
        <f>IF(IF(ISNUMBER(B774),"",MAX(D$4:D773)+1)&lt;=D$3,IF(ISNUMBER(B774),"",MAX(D$4:D773)+1),"")</f>
        <v/>
      </c>
      <c r="H774" s="276"/>
      <c r="I774" s="276" t="str">
        <f>IF(O774="","",IF(ISNUMBER(MATCH(O774,$G$5:$G$1000,0)),"",IF(D774=1,B$4,0)+MAX(I$4:I773)+1))</f>
        <v/>
      </c>
      <c r="M774" s="282">
        <f t="shared" si="152"/>
        <v>770</v>
      </c>
    </row>
    <row r="775" spans="4:13" ht="12" customHeight="1" x14ac:dyDescent="0.25">
      <c r="D775" s="276" t="str">
        <f>IF(IF(ISNUMBER(B775),"",MAX(D$4:D774)+1)&lt;=D$3,IF(ISNUMBER(B775),"",MAX(D$4:D774)+1),"")</f>
        <v/>
      </c>
      <c r="H775" s="276"/>
      <c r="I775" s="276" t="str">
        <f>IF(O775="","",IF(ISNUMBER(MATCH(O775,$G$5:$G$1000,0)),"",IF(D775=1,B$4,0)+MAX(I$4:I774)+1))</f>
        <v/>
      </c>
      <c r="M775" s="282">
        <f t="shared" si="152"/>
        <v>771</v>
      </c>
    </row>
    <row r="776" spans="4:13" ht="12" customHeight="1" x14ac:dyDescent="0.25">
      <c r="D776" s="276" t="str">
        <f>IF(IF(ISNUMBER(B776),"",MAX(D$4:D775)+1)&lt;=D$3,IF(ISNUMBER(B776),"",MAX(D$4:D775)+1),"")</f>
        <v/>
      </c>
      <c r="H776" s="276"/>
      <c r="I776" s="276" t="str">
        <f>IF(O776="","",IF(ISNUMBER(MATCH(O776,$G$5:$G$1000,0)),"",IF(D776=1,B$4,0)+MAX(I$4:I775)+1))</f>
        <v/>
      </c>
      <c r="M776" s="282">
        <f t="shared" si="152"/>
        <v>772</v>
      </c>
    </row>
    <row r="777" spans="4:13" ht="12" customHeight="1" x14ac:dyDescent="0.25">
      <c r="D777" s="276" t="str">
        <f>IF(IF(ISNUMBER(B777),"",MAX(D$4:D776)+1)&lt;=D$3,IF(ISNUMBER(B777),"",MAX(D$4:D776)+1),"")</f>
        <v/>
      </c>
      <c r="H777" s="276"/>
      <c r="I777" s="276" t="str">
        <f>IF(O777="","",IF(ISNUMBER(MATCH(O777,$G$5:$G$1000,0)),"",IF(D777=1,B$4,0)+MAX(I$4:I776)+1))</f>
        <v/>
      </c>
      <c r="M777" s="282">
        <f t="shared" si="152"/>
        <v>773</v>
      </c>
    </row>
    <row r="778" spans="4:13" ht="12" customHeight="1" x14ac:dyDescent="0.25">
      <c r="D778" s="276" t="str">
        <f>IF(IF(ISNUMBER(B778),"",MAX(D$4:D777)+1)&lt;=D$3,IF(ISNUMBER(B778),"",MAX(D$4:D777)+1),"")</f>
        <v/>
      </c>
      <c r="H778" s="276"/>
      <c r="I778" s="276" t="str">
        <f>IF(O778="","",IF(ISNUMBER(MATCH(O778,$G$5:$G$1000,0)),"",IF(D778=1,B$4,0)+MAX(I$4:I777)+1))</f>
        <v/>
      </c>
      <c r="M778" s="282">
        <f t="shared" si="152"/>
        <v>774</v>
      </c>
    </row>
    <row r="779" spans="4:13" ht="12" customHeight="1" x14ac:dyDescent="0.25">
      <c r="D779" s="276" t="str">
        <f>IF(IF(ISNUMBER(B779),"",MAX(D$4:D778)+1)&lt;=D$3,IF(ISNUMBER(B779),"",MAX(D$4:D778)+1),"")</f>
        <v/>
      </c>
      <c r="H779" s="276"/>
      <c r="I779" s="276" t="str">
        <f>IF(O779="","",IF(ISNUMBER(MATCH(O779,$G$5:$G$1000,0)),"",IF(D779=1,B$4,0)+MAX(I$4:I778)+1))</f>
        <v/>
      </c>
      <c r="M779" s="282">
        <f t="shared" si="152"/>
        <v>775</v>
      </c>
    </row>
    <row r="780" spans="4:13" ht="12" customHeight="1" x14ac:dyDescent="0.25">
      <c r="D780" s="276" t="str">
        <f>IF(IF(ISNUMBER(B780),"",MAX(D$4:D779)+1)&lt;=D$3,IF(ISNUMBER(B780),"",MAX(D$4:D779)+1),"")</f>
        <v/>
      </c>
      <c r="H780" s="276"/>
      <c r="I780" s="276" t="str">
        <f>IF(O780="","",IF(ISNUMBER(MATCH(O780,$G$5:$G$1000,0)),"",IF(D780=1,B$4,0)+MAX(I$4:I779)+1))</f>
        <v/>
      </c>
      <c r="M780" s="282">
        <f t="shared" si="152"/>
        <v>776</v>
      </c>
    </row>
    <row r="781" spans="4:13" ht="12" customHeight="1" x14ac:dyDescent="0.25">
      <c r="D781" s="276" t="str">
        <f>IF(IF(ISNUMBER(B781),"",MAX(D$4:D780)+1)&lt;=D$3,IF(ISNUMBER(B781),"",MAX(D$4:D780)+1),"")</f>
        <v/>
      </c>
      <c r="H781" s="276"/>
      <c r="I781" s="276" t="str">
        <f>IF(O781="","",IF(ISNUMBER(MATCH(O781,$G$5:$G$1000,0)),"",IF(D781=1,B$4,0)+MAX(I$4:I780)+1))</f>
        <v/>
      </c>
      <c r="M781" s="282">
        <f t="shared" si="152"/>
        <v>777</v>
      </c>
    </row>
    <row r="782" spans="4:13" ht="12" customHeight="1" x14ac:dyDescent="0.25">
      <c r="D782" s="276" t="str">
        <f>IF(IF(ISNUMBER(B782),"",MAX(D$4:D781)+1)&lt;=D$3,IF(ISNUMBER(B782),"",MAX(D$4:D781)+1),"")</f>
        <v/>
      </c>
      <c r="H782" s="276"/>
      <c r="I782" s="276" t="str">
        <f>IF(O782="","",IF(ISNUMBER(MATCH(O782,$G$5:$G$1000,0)),"",IF(D782=1,B$4,0)+MAX(I$4:I781)+1))</f>
        <v/>
      </c>
      <c r="M782" s="282">
        <f t="shared" si="152"/>
        <v>778</v>
      </c>
    </row>
    <row r="783" spans="4:13" ht="12" customHeight="1" x14ac:dyDescent="0.25">
      <c r="D783" s="276" t="str">
        <f>IF(IF(ISNUMBER(B783),"",MAX(D$4:D782)+1)&lt;=D$3,IF(ISNUMBER(B783),"",MAX(D$4:D782)+1),"")</f>
        <v/>
      </c>
      <c r="H783" s="276"/>
      <c r="I783" s="276" t="str">
        <f>IF(O783="","",IF(ISNUMBER(MATCH(O783,$G$5:$G$1000,0)),"",IF(D783=1,B$4,0)+MAX(I$4:I782)+1))</f>
        <v/>
      </c>
      <c r="M783" s="282">
        <f t="shared" si="152"/>
        <v>779</v>
      </c>
    </row>
    <row r="784" spans="4:13" ht="12" customHeight="1" x14ac:dyDescent="0.25">
      <c r="D784" s="276" t="str">
        <f>IF(IF(ISNUMBER(B784),"",MAX(D$4:D783)+1)&lt;=D$3,IF(ISNUMBER(B784),"",MAX(D$4:D783)+1),"")</f>
        <v/>
      </c>
      <c r="H784" s="276"/>
      <c r="I784" s="276" t="str">
        <f>IF(O784="","",IF(ISNUMBER(MATCH(O784,$G$5:$G$1000,0)),"",IF(D784=1,B$4,0)+MAX(I$4:I783)+1))</f>
        <v/>
      </c>
      <c r="M784" s="282">
        <f t="shared" si="152"/>
        <v>780</v>
      </c>
    </row>
    <row r="785" spans="4:13" ht="12" customHeight="1" x14ac:dyDescent="0.25">
      <c r="D785" s="276" t="str">
        <f>IF(IF(ISNUMBER(B785),"",MAX(D$4:D784)+1)&lt;=D$3,IF(ISNUMBER(B785),"",MAX(D$4:D784)+1),"")</f>
        <v/>
      </c>
      <c r="H785" s="276"/>
      <c r="I785" s="276" t="str">
        <f>IF(O785="","",IF(ISNUMBER(MATCH(O785,$G$5:$G$1000,0)),"",IF(D785=1,B$4,0)+MAX(I$4:I784)+1))</f>
        <v/>
      </c>
      <c r="M785" s="282">
        <f t="shared" si="152"/>
        <v>781</v>
      </c>
    </row>
    <row r="786" spans="4:13" ht="12" customHeight="1" x14ac:dyDescent="0.25">
      <c r="D786" s="276" t="str">
        <f>IF(IF(ISNUMBER(B786),"",MAX(D$4:D785)+1)&lt;=D$3,IF(ISNUMBER(B786),"",MAX(D$4:D785)+1),"")</f>
        <v/>
      </c>
      <c r="H786" s="276"/>
      <c r="I786" s="276" t="str">
        <f>IF(O786="","",IF(ISNUMBER(MATCH(O786,$G$5:$G$1000,0)),"",IF(D786=1,B$4,0)+MAX(I$4:I785)+1))</f>
        <v/>
      </c>
      <c r="M786" s="282">
        <f t="shared" si="152"/>
        <v>782</v>
      </c>
    </row>
    <row r="787" spans="4:13" ht="12" customHeight="1" x14ac:dyDescent="0.25">
      <c r="D787" s="276" t="str">
        <f>IF(IF(ISNUMBER(B787),"",MAX(D$4:D786)+1)&lt;=D$3,IF(ISNUMBER(B787),"",MAX(D$4:D786)+1),"")</f>
        <v/>
      </c>
      <c r="H787" s="276"/>
      <c r="I787" s="276" t="str">
        <f>IF(O787="","",IF(ISNUMBER(MATCH(O787,$G$5:$G$1000,0)),"",IF(D787=1,B$4,0)+MAX(I$4:I786)+1))</f>
        <v/>
      </c>
      <c r="M787" s="282">
        <f t="shared" si="152"/>
        <v>783</v>
      </c>
    </row>
    <row r="788" spans="4:13" ht="12" customHeight="1" x14ac:dyDescent="0.25">
      <c r="D788" s="276" t="str">
        <f>IF(IF(ISNUMBER(B788),"",MAX(D$4:D787)+1)&lt;=D$3,IF(ISNUMBER(B788),"",MAX(D$4:D787)+1),"")</f>
        <v/>
      </c>
      <c r="H788" s="276"/>
      <c r="I788" s="276" t="str">
        <f>IF(O788="","",IF(ISNUMBER(MATCH(O788,$G$5:$G$1000,0)),"",IF(D788=1,B$4,0)+MAX(I$4:I787)+1))</f>
        <v/>
      </c>
      <c r="M788" s="282">
        <f t="shared" si="152"/>
        <v>784</v>
      </c>
    </row>
    <row r="789" spans="4:13" ht="12" customHeight="1" x14ac:dyDescent="0.25">
      <c r="D789" s="276" t="str">
        <f>IF(IF(ISNUMBER(B789),"",MAX(D$4:D788)+1)&lt;=D$3,IF(ISNUMBER(B789),"",MAX(D$4:D788)+1),"")</f>
        <v/>
      </c>
      <c r="H789" s="276"/>
      <c r="I789" s="276" t="str">
        <f>IF(O789="","",IF(ISNUMBER(MATCH(O789,$G$5:$G$1000,0)),"",IF(D789=1,B$4,0)+MAX(I$4:I788)+1))</f>
        <v/>
      </c>
      <c r="M789" s="282">
        <f t="shared" si="152"/>
        <v>785</v>
      </c>
    </row>
    <row r="790" spans="4:13" ht="12" customHeight="1" x14ac:dyDescent="0.25">
      <c r="D790" s="276" t="str">
        <f>IF(IF(ISNUMBER(B790),"",MAX(D$4:D789)+1)&lt;=D$3,IF(ISNUMBER(B790),"",MAX(D$4:D789)+1),"")</f>
        <v/>
      </c>
      <c r="H790" s="276"/>
      <c r="I790" s="276" t="str">
        <f>IF(O790="","",IF(ISNUMBER(MATCH(O790,$G$5:$G$1000,0)),"",IF(D790=1,B$4,0)+MAX(I$4:I789)+1))</f>
        <v/>
      </c>
      <c r="M790" s="282">
        <f t="shared" si="152"/>
        <v>786</v>
      </c>
    </row>
    <row r="791" spans="4:13" ht="12" customHeight="1" x14ac:dyDescent="0.25">
      <c r="D791" s="276" t="str">
        <f>IF(IF(ISNUMBER(B791),"",MAX(D$4:D790)+1)&lt;=D$3,IF(ISNUMBER(B791),"",MAX(D$4:D790)+1),"")</f>
        <v/>
      </c>
      <c r="H791" s="276"/>
      <c r="I791" s="276" t="str">
        <f>IF(O791="","",IF(ISNUMBER(MATCH(O791,$G$5:$G$1000,0)),"",IF(D791=1,B$4,0)+MAX(I$4:I790)+1))</f>
        <v/>
      </c>
      <c r="M791" s="282">
        <f t="shared" si="152"/>
        <v>787</v>
      </c>
    </row>
    <row r="792" spans="4:13" ht="12" customHeight="1" x14ac:dyDescent="0.25">
      <c r="D792" s="276" t="str">
        <f>IF(IF(ISNUMBER(B792),"",MAX(D$4:D791)+1)&lt;=D$3,IF(ISNUMBER(B792),"",MAX(D$4:D791)+1),"")</f>
        <v/>
      </c>
      <c r="H792" s="276"/>
      <c r="I792" s="276" t="str">
        <f>IF(O792="","",IF(ISNUMBER(MATCH(O792,$G$5:$G$1000,0)),"",IF(D792=1,B$4,0)+MAX(I$4:I791)+1))</f>
        <v/>
      </c>
      <c r="M792" s="282">
        <f t="shared" si="152"/>
        <v>788</v>
      </c>
    </row>
    <row r="793" spans="4:13" ht="12" customHeight="1" x14ac:dyDescent="0.25">
      <c r="D793" s="276" t="str">
        <f>IF(IF(ISNUMBER(B793),"",MAX(D$4:D792)+1)&lt;=D$3,IF(ISNUMBER(B793),"",MAX(D$4:D792)+1),"")</f>
        <v/>
      </c>
      <c r="H793" s="276"/>
      <c r="I793" s="276" t="str">
        <f>IF(O793="","",IF(ISNUMBER(MATCH(O793,$G$5:$G$1000,0)),"",IF(D793=1,B$4,0)+MAX(I$4:I792)+1))</f>
        <v/>
      </c>
      <c r="M793" s="282">
        <f t="shared" si="152"/>
        <v>789</v>
      </c>
    </row>
    <row r="794" spans="4:13" ht="12" customHeight="1" x14ac:dyDescent="0.25">
      <c r="D794" s="276" t="str">
        <f>IF(IF(ISNUMBER(B794),"",MAX(D$4:D793)+1)&lt;=D$3,IF(ISNUMBER(B794),"",MAX(D$4:D793)+1),"")</f>
        <v/>
      </c>
      <c r="H794" s="276"/>
      <c r="I794" s="276" t="str">
        <f>IF(O794="","",IF(ISNUMBER(MATCH(O794,$G$5:$G$1000,0)),"",IF(D794=1,B$4,0)+MAX(I$4:I793)+1))</f>
        <v/>
      </c>
      <c r="M794" s="282">
        <f t="shared" si="152"/>
        <v>790</v>
      </c>
    </row>
    <row r="795" spans="4:13" ht="12" customHeight="1" x14ac:dyDescent="0.25">
      <c r="D795" s="276" t="str">
        <f>IF(IF(ISNUMBER(B795),"",MAX(D$4:D794)+1)&lt;=D$3,IF(ISNUMBER(B795),"",MAX(D$4:D794)+1),"")</f>
        <v/>
      </c>
      <c r="H795" s="276"/>
      <c r="I795" s="276" t="str">
        <f>IF(O795="","",IF(ISNUMBER(MATCH(O795,$G$5:$G$1000,0)),"",IF(D795=1,B$4,0)+MAX(I$4:I794)+1))</f>
        <v/>
      </c>
      <c r="M795" s="282">
        <f t="shared" si="152"/>
        <v>791</v>
      </c>
    </row>
    <row r="796" spans="4:13" ht="12" customHeight="1" x14ac:dyDescent="0.25">
      <c r="D796" s="276" t="str">
        <f>IF(IF(ISNUMBER(B796),"",MAX(D$4:D795)+1)&lt;=D$3,IF(ISNUMBER(B796),"",MAX(D$4:D795)+1),"")</f>
        <v/>
      </c>
      <c r="H796" s="276"/>
      <c r="I796" s="276" t="str">
        <f>IF(O796="","",IF(ISNUMBER(MATCH(O796,$G$5:$G$1000,0)),"",IF(D796=1,B$4,0)+MAX(I$4:I795)+1))</f>
        <v/>
      </c>
      <c r="M796" s="282">
        <f t="shared" si="152"/>
        <v>792</v>
      </c>
    </row>
    <row r="797" spans="4:13" ht="12" customHeight="1" x14ac:dyDescent="0.25">
      <c r="D797" s="276" t="str">
        <f>IF(IF(ISNUMBER(B797),"",MAX(D$4:D796)+1)&lt;=D$3,IF(ISNUMBER(B797),"",MAX(D$4:D796)+1),"")</f>
        <v/>
      </c>
      <c r="H797" s="276"/>
      <c r="I797" s="276" t="str">
        <f>IF(O797="","",IF(ISNUMBER(MATCH(O797,$G$5:$G$1000,0)),"",IF(D797=1,B$4,0)+MAX(I$4:I796)+1))</f>
        <v/>
      </c>
      <c r="M797" s="282">
        <f t="shared" si="152"/>
        <v>793</v>
      </c>
    </row>
    <row r="798" spans="4:13" ht="12" customHeight="1" x14ac:dyDescent="0.25">
      <c r="D798" s="276" t="str">
        <f>IF(IF(ISNUMBER(B798),"",MAX(D$4:D797)+1)&lt;=D$3,IF(ISNUMBER(B798),"",MAX(D$4:D797)+1),"")</f>
        <v/>
      </c>
      <c r="H798" s="276"/>
      <c r="I798" s="276" t="str">
        <f>IF(O798="","",IF(ISNUMBER(MATCH(O798,$G$5:$G$1000,0)),"",IF(D798=1,B$4,0)+MAX(I$4:I797)+1))</f>
        <v/>
      </c>
      <c r="M798" s="282">
        <f t="shared" si="152"/>
        <v>794</v>
      </c>
    </row>
    <row r="799" spans="4:13" ht="12" customHeight="1" x14ac:dyDescent="0.25">
      <c r="D799" s="276" t="str">
        <f>IF(IF(ISNUMBER(B799),"",MAX(D$4:D798)+1)&lt;=D$3,IF(ISNUMBER(B799),"",MAX(D$4:D798)+1),"")</f>
        <v/>
      </c>
      <c r="H799" s="276"/>
      <c r="I799" s="276" t="str">
        <f>IF(O799="","",IF(ISNUMBER(MATCH(O799,$G$5:$G$1000,0)),"",IF(D799=1,B$4,0)+MAX(I$4:I798)+1))</f>
        <v/>
      </c>
      <c r="M799" s="282">
        <f t="shared" si="152"/>
        <v>795</v>
      </c>
    </row>
    <row r="800" spans="4:13" ht="12" customHeight="1" x14ac:dyDescent="0.25">
      <c r="D800" s="276" t="str">
        <f>IF(IF(ISNUMBER(B800),"",MAX(D$4:D799)+1)&lt;=D$3,IF(ISNUMBER(B800),"",MAX(D$4:D799)+1),"")</f>
        <v/>
      </c>
      <c r="H800" s="276"/>
      <c r="I800" s="276" t="str">
        <f>IF(O800="","",IF(ISNUMBER(MATCH(O800,$G$5:$G$1000,0)),"",IF(D800=1,B$4,0)+MAX(I$4:I799)+1))</f>
        <v/>
      </c>
      <c r="M800" s="282">
        <f t="shared" si="152"/>
        <v>796</v>
      </c>
    </row>
    <row r="801" spans="4:13" ht="12" customHeight="1" x14ac:dyDescent="0.25">
      <c r="D801" s="276" t="str">
        <f>IF(IF(ISNUMBER(B801),"",MAX(D$4:D800)+1)&lt;=D$3,IF(ISNUMBER(B801),"",MAX(D$4:D800)+1),"")</f>
        <v/>
      </c>
      <c r="H801" s="276"/>
      <c r="I801" s="276" t="str">
        <f>IF(O801="","",IF(ISNUMBER(MATCH(O801,$G$5:$G$1000,0)),"",IF(D801=1,B$4,0)+MAX(I$4:I800)+1))</f>
        <v/>
      </c>
      <c r="M801" s="282">
        <f t="shared" si="152"/>
        <v>797</v>
      </c>
    </row>
    <row r="802" spans="4:13" ht="12" customHeight="1" x14ac:dyDescent="0.25">
      <c r="D802" s="276" t="str">
        <f>IF(IF(ISNUMBER(B802),"",MAX(D$4:D801)+1)&lt;=D$3,IF(ISNUMBER(B802),"",MAX(D$4:D801)+1),"")</f>
        <v/>
      </c>
      <c r="H802" s="276"/>
      <c r="I802" s="276" t="str">
        <f>IF(O802="","",IF(ISNUMBER(MATCH(O802,$G$5:$G$1000,0)),"",IF(D802=1,B$4,0)+MAX(I$4:I801)+1))</f>
        <v/>
      </c>
      <c r="M802" s="282">
        <f t="shared" si="152"/>
        <v>798</v>
      </c>
    </row>
    <row r="803" spans="4:13" ht="12" customHeight="1" x14ac:dyDescent="0.25">
      <c r="D803" s="276" t="str">
        <f>IF(IF(ISNUMBER(B803),"",MAX(D$4:D802)+1)&lt;=D$3,IF(ISNUMBER(B803),"",MAX(D$4:D802)+1),"")</f>
        <v/>
      </c>
      <c r="H803" s="276"/>
      <c r="I803" s="276" t="str">
        <f>IF(O803="","",IF(ISNUMBER(MATCH(O803,$G$5:$G$1000,0)),"",IF(D803=1,B$4,0)+MAX(I$4:I802)+1))</f>
        <v/>
      </c>
      <c r="M803" s="282">
        <f t="shared" si="152"/>
        <v>799</v>
      </c>
    </row>
    <row r="804" spans="4:13" ht="12" customHeight="1" x14ac:dyDescent="0.25">
      <c r="D804" s="276" t="str">
        <f>IF(IF(ISNUMBER(B804),"",MAX(D$4:D803)+1)&lt;=D$3,IF(ISNUMBER(B804),"",MAX(D$4:D803)+1),"")</f>
        <v/>
      </c>
      <c r="H804" s="276"/>
      <c r="I804" s="276" t="str">
        <f>IF(O804="","",IF(ISNUMBER(MATCH(O804,$G$5:$G$1000,0)),"",IF(D804=1,B$4,0)+MAX(I$4:I803)+1))</f>
        <v/>
      </c>
      <c r="M804" s="282">
        <f t="shared" si="152"/>
        <v>800</v>
      </c>
    </row>
    <row r="805" spans="4:13" ht="12" customHeight="1" x14ac:dyDescent="0.25">
      <c r="D805" s="276" t="str">
        <f>IF(IF(ISNUMBER(B805),"",MAX(D$4:D804)+1)&lt;=D$3,IF(ISNUMBER(B805),"",MAX(D$4:D804)+1),"")</f>
        <v/>
      </c>
      <c r="H805" s="276"/>
      <c r="I805" s="276" t="str">
        <f>IF(O805="","",IF(ISNUMBER(MATCH(O805,$G$5:$G$1000,0)),"",IF(D805=1,B$4,0)+MAX(I$4:I804)+1))</f>
        <v/>
      </c>
      <c r="M805" s="282">
        <f t="shared" si="152"/>
        <v>801</v>
      </c>
    </row>
    <row r="806" spans="4:13" ht="12" customHeight="1" x14ac:dyDescent="0.25">
      <c r="D806" s="276" t="str">
        <f>IF(IF(ISNUMBER(B806),"",MAX(D$4:D805)+1)&lt;=D$3,IF(ISNUMBER(B806),"",MAX(D$4:D805)+1),"")</f>
        <v/>
      </c>
      <c r="H806" s="276"/>
      <c r="I806" s="276" t="str">
        <f>IF(O806="","",IF(ISNUMBER(MATCH(O806,$G$5:$G$1000,0)),"",IF(D806=1,B$4,0)+MAX(I$4:I805)+1))</f>
        <v/>
      </c>
      <c r="M806" s="282">
        <f t="shared" si="152"/>
        <v>802</v>
      </c>
    </row>
    <row r="807" spans="4:13" ht="12" customHeight="1" x14ac:dyDescent="0.25">
      <c r="D807" s="276" t="str">
        <f>IF(IF(ISNUMBER(B807),"",MAX(D$4:D806)+1)&lt;=D$3,IF(ISNUMBER(B807),"",MAX(D$4:D806)+1),"")</f>
        <v/>
      </c>
      <c r="H807" s="276"/>
      <c r="I807" s="276" t="str">
        <f>IF(O807="","",IF(ISNUMBER(MATCH(O807,$G$5:$G$1000,0)),"",IF(D807=1,B$4,0)+MAX(I$4:I806)+1))</f>
        <v/>
      </c>
      <c r="M807" s="282">
        <f t="shared" si="152"/>
        <v>803</v>
      </c>
    </row>
    <row r="808" spans="4:13" ht="12" customHeight="1" x14ac:dyDescent="0.25">
      <c r="D808" s="276" t="str">
        <f>IF(IF(ISNUMBER(B808),"",MAX(D$4:D807)+1)&lt;=D$3,IF(ISNUMBER(B808),"",MAX(D$4:D807)+1),"")</f>
        <v/>
      </c>
      <c r="H808" s="276"/>
      <c r="I808" s="276" t="str">
        <f>IF(O808="","",IF(ISNUMBER(MATCH(O808,$G$5:$G$1000,0)),"",IF(D808=1,B$4,0)+MAX(I$4:I807)+1))</f>
        <v/>
      </c>
      <c r="M808" s="282">
        <f t="shared" si="152"/>
        <v>804</v>
      </c>
    </row>
    <row r="809" spans="4:13" ht="12" customHeight="1" x14ac:dyDescent="0.25">
      <c r="D809" s="276" t="str">
        <f>IF(IF(ISNUMBER(B809),"",MAX(D$4:D808)+1)&lt;=D$3,IF(ISNUMBER(B809),"",MAX(D$4:D808)+1),"")</f>
        <v/>
      </c>
      <c r="H809" s="276"/>
      <c r="I809" s="276" t="str">
        <f>IF(O809="","",IF(ISNUMBER(MATCH(O809,$G$5:$G$1000,0)),"",IF(D809=1,B$4,0)+MAX(I$4:I808)+1))</f>
        <v/>
      </c>
      <c r="M809" s="282">
        <f t="shared" si="152"/>
        <v>805</v>
      </c>
    </row>
    <row r="810" spans="4:13" ht="12" customHeight="1" x14ac:dyDescent="0.25">
      <c r="D810" s="276" t="str">
        <f>IF(IF(ISNUMBER(B810),"",MAX(D$4:D809)+1)&lt;=D$3,IF(ISNUMBER(B810),"",MAX(D$4:D809)+1),"")</f>
        <v/>
      </c>
      <c r="H810" s="276"/>
      <c r="I810" s="276" t="str">
        <f>IF(O810="","",IF(ISNUMBER(MATCH(O810,$G$5:$G$1000,0)),"",IF(D810=1,B$4,0)+MAX(I$4:I809)+1))</f>
        <v/>
      </c>
      <c r="M810" s="282">
        <f t="shared" si="152"/>
        <v>806</v>
      </c>
    </row>
    <row r="811" spans="4:13" ht="12" customHeight="1" x14ac:dyDescent="0.25">
      <c r="D811" s="276" t="str">
        <f>IF(IF(ISNUMBER(B811),"",MAX(D$4:D810)+1)&lt;=D$3,IF(ISNUMBER(B811),"",MAX(D$4:D810)+1),"")</f>
        <v/>
      </c>
      <c r="H811" s="276"/>
      <c r="I811" s="276" t="str">
        <f>IF(O811="","",IF(ISNUMBER(MATCH(O811,$G$5:$G$1000,0)),"",IF(D811=1,B$4,0)+MAX(I$4:I810)+1))</f>
        <v/>
      </c>
      <c r="M811" s="282">
        <f t="shared" si="152"/>
        <v>807</v>
      </c>
    </row>
    <row r="812" spans="4:13" ht="12" customHeight="1" x14ac:dyDescent="0.25">
      <c r="D812" s="276" t="str">
        <f>IF(IF(ISNUMBER(B812),"",MAX(D$4:D811)+1)&lt;=D$3,IF(ISNUMBER(B812),"",MAX(D$4:D811)+1),"")</f>
        <v/>
      </c>
      <c r="H812" s="276"/>
      <c r="I812" s="276" t="str">
        <f>IF(O812="","",IF(ISNUMBER(MATCH(O812,$G$5:$G$1000,0)),"",IF(D812=1,B$4,0)+MAX(I$4:I811)+1))</f>
        <v/>
      </c>
      <c r="M812" s="282">
        <f t="shared" si="152"/>
        <v>808</v>
      </c>
    </row>
    <row r="813" spans="4:13" ht="12" customHeight="1" x14ac:dyDescent="0.25">
      <c r="D813" s="276" t="str">
        <f>IF(IF(ISNUMBER(B813),"",MAX(D$4:D812)+1)&lt;=D$3,IF(ISNUMBER(B813),"",MAX(D$4:D812)+1),"")</f>
        <v/>
      </c>
      <c r="H813" s="276"/>
      <c r="I813" s="276" t="str">
        <f>IF(O813="","",IF(ISNUMBER(MATCH(O813,$G$5:$G$1000,0)),"",IF(D813=1,B$4,0)+MAX(I$4:I812)+1))</f>
        <v/>
      </c>
      <c r="M813" s="282">
        <f t="shared" si="152"/>
        <v>809</v>
      </c>
    </row>
    <row r="814" spans="4:13" ht="12" customHeight="1" x14ac:dyDescent="0.25">
      <c r="D814" s="276" t="str">
        <f>IF(IF(ISNUMBER(B814),"",MAX(D$4:D813)+1)&lt;=D$3,IF(ISNUMBER(B814),"",MAX(D$4:D813)+1),"")</f>
        <v/>
      </c>
      <c r="H814" s="276"/>
      <c r="I814" s="276" t="str">
        <f>IF(O814="","",IF(ISNUMBER(MATCH(O814,$G$5:$G$1000,0)),"",IF(D814=1,B$4,0)+MAX(I$4:I813)+1))</f>
        <v/>
      </c>
      <c r="M814" s="282">
        <f t="shared" si="152"/>
        <v>810</v>
      </c>
    </row>
    <row r="815" spans="4:13" ht="12" customHeight="1" x14ac:dyDescent="0.25">
      <c r="D815" s="276" t="str">
        <f>IF(IF(ISNUMBER(B815),"",MAX(D$4:D814)+1)&lt;=D$3,IF(ISNUMBER(B815),"",MAX(D$4:D814)+1),"")</f>
        <v/>
      </c>
      <c r="H815" s="276"/>
      <c r="I815" s="276" t="str">
        <f>IF(O815="","",IF(ISNUMBER(MATCH(O815,$G$5:$G$1000,0)),"",IF(D815=1,B$4,0)+MAX(I$4:I814)+1))</f>
        <v/>
      </c>
      <c r="M815" s="282">
        <f t="shared" si="152"/>
        <v>811</v>
      </c>
    </row>
    <row r="816" spans="4:13" ht="12" customHeight="1" x14ac:dyDescent="0.25">
      <c r="D816" s="276" t="str">
        <f>IF(IF(ISNUMBER(B816),"",MAX(D$4:D815)+1)&lt;=D$3,IF(ISNUMBER(B816),"",MAX(D$4:D815)+1),"")</f>
        <v/>
      </c>
      <c r="H816" s="276"/>
      <c r="I816" s="276" t="str">
        <f>IF(O816="","",IF(ISNUMBER(MATCH(O816,$G$5:$G$1000,0)),"",IF(D816=1,B$4,0)+MAX(I$4:I815)+1))</f>
        <v/>
      </c>
      <c r="M816" s="282">
        <f t="shared" si="152"/>
        <v>812</v>
      </c>
    </row>
    <row r="817" spans="4:13" ht="12" customHeight="1" x14ac:dyDescent="0.25">
      <c r="D817" s="276" t="str">
        <f>IF(IF(ISNUMBER(B817),"",MAX(D$4:D816)+1)&lt;=D$3,IF(ISNUMBER(B817),"",MAX(D$4:D816)+1),"")</f>
        <v/>
      </c>
      <c r="H817" s="276"/>
      <c r="I817" s="276" t="str">
        <f>IF(O817="","",IF(ISNUMBER(MATCH(O817,$G$5:$G$1000,0)),"",IF(D817=1,B$4,0)+MAX(I$4:I816)+1))</f>
        <v/>
      </c>
      <c r="M817" s="282">
        <f t="shared" si="152"/>
        <v>813</v>
      </c>
    </row>
    <row r="818" spans="4:13" ht="12" customHeight="1" x14ac:dyDescent="0.25">
      <c r="D818" s="276" t="str">
        <f>IF(IF(ISNUMBER(B818),"",MAX(D$4:D817)+1)&lt;=D$3,IF(ISNUMBER(B818),"",MAX(D$4:D817)+1),"")</f>
        <v/>
      </c>
      <c r="H818" s="276"/>
      <c r="I818" s="276" t="str">
        <f>IF(O818="","",IF(ISNUMBER(MATCH(O818,$G$5:$G$1000,0)),"",IF(D818=1,B$4,0)+MAX(I$4:I817)+1))</f>
        <v/>
      </c>
      <c r="M818" s="282">
        <f t="shared" si="152"/>
        <v>814</v>
      </c>
    </row>
    <row r="819" spans="4:13" ht="12" customHeight="1" x14ac:dyDescent="0.25">
      <c r="D819" s="276" t="str">
        <f>IF(IF(ISNUMBER(B819),"",MAX(D$4:D818)+1)&lt;=D$3,IF(ISNUMBER(B819),"",MAX(D$4:D818)+1),"")</f>
        <v/>
      </c>
      <c r="H819" s="276"/>
      <c r="I819" s="276" t="str">
        <f>IF(O819="","",IF(ISNUMBER(MATCH(O819,$G$5:$G$1000,0)),"",IF(D819=1,B$4,0)+MAX(I$4:I818)+1))</f>
        <v/>
      </c>
      <c r="M819" s="282">
        <f t="shared" si="152"/>
        <v>815</v>
      </c>
    </row>
    <row r="820" spans="4:13" ht="12" customHeight="1" x14ac:dyDescent="0.25">
      <c r="D820" s="276" t="str">
        <f>IF(IF(ISNUMBER(B820),"",MAX(D$4:D819)+1)&lt;=D$3,IF(ISNUMBER(B820),"",MAX(D$4:D819)+1),"")</f>
        <v/>
      </c>
      <c r="H820" s="276"/>
      <c r="I820" s="276" t="str">
        <f>IF(O820="","",IF(ISNUMBER(MATCH(O820,$G$5:$G$1000,0)),"",IF(D820=1,B$4,0)+MAX(I$4:I819)+1))</f>
        <v/>
      </c>
      <c r="M820" s="282">
        <f t="shared" si="152"/>
        <v>816</v>
      </c>
    </row>
    <row r="821" spans="4:13" ht="12" customHeight="1" x14ac:dyDescent="0.25">
      <c r="D821" s="276" t="str">
        <f>IF(IF(ISNUMBER(B821),"",MAX(D$4:D820)+1)&lt;=D$3,IF(ISNUMBER(B821),"",MAX(D$4:D820)+1),"")</f>
        <v/>
      </c>
      <c r="H821" s="276"/>
      <c r="I821" s="276" t="str">
        <f>IF(O821="","",IF(ISNUMBER(MATCH(O821,$G$5:$G$1000,0)),"",IF(D821=1,B$4,0)+MAX(I$4:I820)+1))</f>
        <v/>
      </c>
      <c r="M821" s="282">
        <f t="shared" si="152"/>
        <v>817</v>
      </c>
    </row>
    <row r="822" spans="4:13" ht="12" customHeight="1" x14ac:dyDescent="0.25">
      <c r="D822" s="276" t="str">
        <f>IF(IF(ISNUMBER(B822),"",MAX(D$4:D821)+1)&lt;=D$3,IF(ISNUMBER(B822),"",MAX(D$4:D821)+1),"")</f>
        <v/>
      </c>
      <c r="H822" s="276"/>
      <c r="I822" s="276" t="str">
        <f>IF(O822="","",IF(ISNUMBER(MATCH(O822,$G$5:$G$1000,0)),"",IF(D822=1,B$4,0)+MAX(I$4:I821)+1))</f>
        <v/>
      </c>
      <c r="M822" s="282">
        <f t="shared" si="152"/>
        <v>818</v>
      </c>
    </row>
    <row r="823" spans="4:13" ht="12" customHeight="1" x14ac:dyDescent="0.25">
      <c r="D823" s="276" t="str">
        <f>IF(IF(ISNUMBER(B823),"",MAX(D$4:D822)+1)&lt;=D$3,IF(ISNUMBER(B823),"",MAX(D$4:D822)+1),"")</f>
        <v/>
      </c>
      <c r="H823" s="276"/>
      <c r="I823" s="276" t="str">
        <f>IF(O823="","",IF(ISNUMBER(MATCH(O823,$G$5:$G$1000,0)),"",IF(D823=1,B$4,0)+MAX(I$4:I822)+1))</f>
        <v/>
      </c>
      <c r="M823" s="282">
        <f t="shared" si="152"/>
        <v>819</v>
      </c>
    </row>
    <row r="824" spans="4:13" ht="12" customHeight="1" x14ac:dyDescent="0.25">
      <c r="D824" s="276" t="str">
        <f>IF(IF(ISNUMBER(B824),"",MAX(D$4:D823)+1)&lt;=D$3,IF(ISNUMBER(B824),"",MAX(D$4:D823)+1),"")</f>
        <v/>
      </c>
      <c r="H824" s="276"/>
      <c r="I824" s="276" t="str">
        <f>IF(O824="","",IF(ISNUMBER(MATCH(O824,$G$5:$G$1000,0)),"",IF(D824=1,B$4,0)+MAX(I$4:I823)+1))</f>
        <v/>
      </c>
      <c r="M824" s="282">
        <f t="shared" si="152"/>
        <v>820</v>
      </c>
    </row>
    <row r="825" spans="4:13" ht="12" customHeight="1" x14ac:dyDescent="0.25">
      <c r="D825" s="276" t="str">
        <f>IF(IF(ISNUMBER(B825),"",MAX(D$4:D824)+1)&lt;=D$3,IF(ISNUMBER(B825),"",MAX(D$4:D824)+1),"")</f>
        <v/>
      </c>
      <c r="H825" s="276"/>
      <c r="I825" s="276" t="str">
        <f>IF(O825="","",IF(ISNUMBER(MATCH(O825,$G$5:$G$1000,0)),"",IF(D825=1,B$4,0)+MAX(I$4:I824)+1))</f>
        <v/>
      </c>
      <c r="M825" s="282">
        <f t="shared" si="152"/>
        <v>821</v>
      </c>
    </row>
    <row r="826" spans="4:13" ht="12" customHeight="1" x14ac:dyDescent="0.25">
      <c r="D826" s="276" t="str">
        <f>IF(IF(ISNUMBER(B826),"",MAX(D$4:D825)+1)&lt;=D$3,IF(ISNUMBER(B826),"",MAX(D$4:D825)+1),"")</f>
        <v/>
      </c>
      <c r="H826" s="276"/>
      <c r="I826" s="276" t="str">
        <f>IF(O826="","",IF(ISNUMBER(MATCH(O826,$G$5:$G$1000,0)),"",IF(D826=1,B$4,0)+MAX(I$4:I825)+1))</f>
        <v/>
      </c>
      <c r="M826" s="282">
        <f t="shared" si="152"/>
        <v>822</v>
      </c>
    </row>
    <row r="827" spans="4:13" ht="12" customHeight="1" x14ac:dyDescent="0.25">
      <c r="D827" s="276" t="str">
        <f>IF(IF(ISNUMBER(B827),"",MAX(D$4:D826)+1)&lt;=D$3,IF(ISNUMBER(B827),"",MAX(D$4:D826)+1),"")</f>
        <v/>
      </c>
      <c r="H827" s="276"/>
      <c r="I827" s="276" t="str">
        <f>IF(O827="","",IF(ISNUMBER(MATCH(O827,$G$5:$G$1000,0)),"",IF(D827=1,B$4,0)+MAX(I$4:I826)+1))</f>
        <v/>
      </c>
      <c r="M827" s="282">
        <f t="shared" si="152"/>
        <v>823</v>
      </c>
    </row>
    <row r="828" spans="4:13" ht="12" customHeight="1" x14ac:dyDescent="0.25">
      <c r="D828" s="276" t="str">
        <f>IF(IF(ISNUMBER(B828),"",MAX(D$4:D827)+1)&lt;=D$3,IF(ISNUMBER(B828),"",MAX(D$4:D827)+1),"")</f>
        <v/>
      </c>
      <c r="H828" s="276"/>
      <c r="I828" s="276" t="str">
        <f>IF(O828="","",IF(ISNUMBER(MATCH(O828,$G$5:$G$1000,0)),"",IF(D828=1,B$4,0)+MAX(I$4:I827)+1))</f>
        <v/>
      </c>
      <c r="M828" s="282">
        <f t="shared" si="152"/>
        <v>824</v>
      </c>
    </row>
    <row r="829" spans="4:13" ht="12" customHeight="1" x14ac:dyDescent="0.25">
      <c r="D829" s="276" t="str">
        <f>IF(IF(ISNUMBER(B829),"",MAX(D$4:D828)+1)&lt;=D$3,IF(ISNUMBER(B829),"",MAX(D$4:D828)+1),"")</f>
        <v/>
      </c>
      <c r="H829" s="276"/>
      <c r="I829" s="276" t="str">
        <f>IF(O829="","",IF(ISNUMBER(MATCH(O829,$G$5:$G$1000,0)),"",IF(D829=1,B$4,0)+MAX(I$4:I828)+1))</f>
        <v/>
      </c>
      <c r="M829" s="282">
        <f t="shared" si="152"/>
        <v>825</v>
      </c>
    </row>
    <row r="830" spans="4:13" ht="12" customHeight="1" x14ac:dyDescent="0.25">
      <c r="D830" s="276" t="str">
        <f>IF(IF(ISNUMBER(B830),"",MAX(D$4:D829)+1)&lt;=D$3,IF(ISNUMBER(B830),"",MAX(D$4:D829)+1),"")</f>
        <v/>
      </c>
      <c r="H830" s="276"/>
      <c r="I830" s="276" t="str">
        <f>IF(O830="","",IF(ISNUMBER(MATCH(O830,$G$5:$G$1000,0)),"",IF(D830=1,B$4,0)+MAX(I$4:I829)+1))</f>
        <v/>
      </c>
      <c r="M830" s="282">
        <f t="shared" si="152"/>
        <v>826</v>
      </c>
    </row>
    <row r="831" spans="4:13" ht="12" customHeight="1" x14ac:dyDescent="0.25">
      <c r="D831" s="276" t="str">
        <f>IF(IF(ISNUMBER(B831),"",MAX(D$4:D830)+1)&lt;=D$3,IF(ISNUMBER(B831),"",MAX(D$4:D830)+1),"")</f>
        <v/>
      </c>
      <c r="H831" s="276"/>
      <c r="I831" s="276" t="str">
        <f>IF(O831="","",IF(ISNUMBER(MATCH(O831,$G$5:$G$1000,0)),"",IF(D831=1,B$4,0)+MAX(I$4:I830)+1))</f>
        <v/>
      </c>
      <c r="M831" s="282">
        <f t="shared" si="152"/>
        <v>827</v>
      </c>
    </row>
    <row r="832" spans="4:13" ht="12" customHeight="1" x14ac:dyDescent="0.25">
      <c r="D832" s="276" t="str">
        <f>IF(IF(ISNUMBER(B832),"",MAX(D$4:D831)+1)&lt;=D$3,IF(ISNUMBER(B832),"",MAX(D$4:D831)+1),"")</f>
        <v/>
      </c>
      <c r="H832" s="276"/>
      <c r="I832" s="276" t="str">
        <f>IF(O832="","",IF(ISNUMBER(MATCH(O832,$G$5:$G$1000,0)),"",IF(D832=1,B$4,0)+MAX(I$4:I831)+1))</f>
        <v/>
      </c>
      <c r="M832" s="282">
        <f t="shared" si="152"/>
        <v>828</v>
      </c>
    </row>
    <row r="833" spans="4:13" ht="12" customHeight="1" x14ac:dyDescent="0.25">
      <c r="D833" s="276" t="str">
        <f>IF(IF(ISNUMBER(B833),"",MAX(D$4:D832)+1)&lt;=D$3,IF(ISNUMBER(B833),"",MAX(D$4:D832)+1),"")</f>
        <v/>
      </c>
      <c r="H833" s="276"/>
      <c r="I833" s="276" t="str">
        <f>IF(O833="","",IF(ISNUMBER(MATCH(O833,$G$5:$G$1000,0)),"",IF(D833=1,B$4,0)+MAX(I$4:I832)+1))</f>
        <v/>
      </c>
      <c r="M833" s="282">
        <f t="shared" si="152"/>
        <v>829</v>
      </c>
    </row>
    <row r="834" spans="4:13" ht="12" customHeight="1" x14ac:dyDescent="0.25">
      <c r="D834" s="276" t="str">
        <f>IF(IF(ISNUMBER(B834),"",MAX(D$4:D833)+1)&lt;=D$3,IF(ISNUMBER(B834),"",MAX(D$4:D833)+1),"")</f>
        <v/>
      </c>
      <c r="H834" s="276"/>
      <c r="I834" s="276" t="str">
        <f>IF(O834="","",IF(ISNUMBER(MATCH(O834,$G$5:$G$1000,0)),"",IF(D834=1,B$4,0)+MAX(I$4:I833)+1))</f>
        <v/>
      </c>
      <c r="M834" s="282">
        <f t="shared" si="152"/>
        <v>830</v>
      </c>
    </row>
    <row r="835" spans="4:13" ht="12" customHeight="1" x14ac:dyDescent="0.25">
      <c r="D835" s="276" t="str">
        <f>IF(IF(ISNUMBER(B835),"",MAX(D$4:D834)+1)&lt;=D$3,IF(ISNUMBER(B835),"",MAX(D$4:D834)+1),"")</f>
        <v/>
      </c>
      <c r="H835" s="276"/>
      <c r="I835" s="276" t="str">
        <f>IF(O835="","",IF(ISNUMBER(MATCH(O835,$G$5:$G$1000,0)),"",IF(D835=1,B$4,0)+MAX(I$4:I834)+1))</f>
        <v/>
      </c>
      <c r="M835" s="282">
        <f t="shared" si="152"/>
        <v>831</v>
      </c>
    </row>
    <row r="836" spans="4:13" ht="12" customHeight="1" x14ac:dyDescent="0.25">
      <c r="D836" s="276" t="str">
        <f>IF(IF(ISNUMBER(B836),"",MAX(D$4:D835)+1)&lt;=D$3,IF(ISNUMBER(B836),"",MAX(D$4:D835)+1),"")</f>
        <v/>
      </c>
      <c r="H836" s="276"/>
      <c r="I836" s="276" t="str">
        <f>IF(O836="","",IF(ISNUMBER(MATCH(O836,$G$5:$G$1000,0)),"",IF(D836=1,B$4,0)+MAX(I$4:I835)+1))</f>
        <v/>
      </c>
      <c r="M836" s="282">
        <f t="shared" si="152"/>
        <v>832</v>
      </c>
    </row>
    <row r="837" spans="4:13" ht="12" customHeight="1" x14ac:dyDescent="0.25">
      <c r="D837" s="276" t="str">
        <f>IF(IF(ISNUMBER(B837),"",MAX(D$4:D836)+1)&lt;=D$3,IF(ISNUMBER(B837),"",MAX(D$4:D836)+1),"")</f>
        <v/>
      </c>
      <c r="H837" s="276"/>
      <c r="I837" s="276" t="str">
        <f>IF(O837="","",IF(ISNUMBER(MATCH(O837,$G$5:$G$1000,0)),"",IF(D837=1,B$4,0)+MAX(I$4:I836)+1))</f>
        <v/>
      </c>
      <c r="M837" s="282">
        <f t="shared" ref="M837:M900" si="153">IF(ROW()-ROW(M$4)&lt;=1000,ROW()-ROW(M$4),"")</f>
        <v>833</v>
      </c>
    </row>
    <row r="838" spans="4:13" ht="12" customHeight="1" x14ac:dyDescent="0.25">
      <c r="D838" s="276" t="str">
        <f>IF(IF(ISNUMBER(B838),"",MAX(D$4:D837)+1)&lt;=D$3,IF(ISNUMBER(B838),"",MAX(D$4:D837)+1),"")</f>
        <v/>
      </c>
      <c r="H838" s="276"/>
      <c r="I838" s="276" t="str">
        <f>IF(O838="","",IF(ISNUMBER(MATCH(O838,$G$5:$G$1000,0)),"",IF(D838=1,B$4,0)+MAX(I$4:I837)+1))</f>
        <v/>
      </c>
      <c r="M838" s="282">
        <f t="shared" si="153"/>
        <v>834</v>
      </c>
    </row>
    <row r="839" spans="4:13" ht="12" customHeight="1" x14ac:dyDescent="0.25">
      <c r="D839" s="276" t="str">
        <f>IF(IF(ISNUMBER(B839),"",MAX(D$4:D838)+1)&lt;=D$3,IF(ISNUMBER(B839),"",MAX(D$4:D838)+1),"")</f>
        <v/>
      </c>
      <c r="H839" s="276"/>
      <c r="I839" s="276" t="str">
        <f>IF(O839="","",IF(ISNUMBER(MATCH(O839,$G$5:$G$1000,0)),"",IF(D839=1,B$4,0)+MAX(I$4:I838)+1))</f>
        <v/>
      </c>
      <c r="M839" s="282">
        <f t="shared" si="153"/>
        <v>835</v>
      </c>
    </row>
    <row r="840" spans="4:13" ht="12" customHeight="1" x14ac:dyDescent="0.25">
      <c r="D840" s="276" t="str">
        <f>IF(IF(ISNUMBER(B840),"",MAX(D$4:D839)+1)&lt;=D$3,IF(ISNUMBER(B840),"",MAX(D$4:D839)+1),"")</f>
        <v/>
      </c>
      <c r="H840" s="276"/>
      <c r="I840" s="276" t="str">
        <f>IF(O840="","",IF(ISNUMBER(MATCH(O840,$G$5:$G$1000,0)),"",IF(D840=1,B$4,0)+MAX(I$4:I839)+1))</f>
        <v/>
      </c>
      <c r="M840" s="282">
        <f t="shared" si="153"/>
        <v>836</v>
      </c>
    </row>
    <row r="841" spans="4:13" ht="12" customHeight="1" x14ac:dyDescent="0.25">
      <c r="D841" s="276" t="str">
        <f>IF(IF(ISNUMBER(B841),"",MAX(D$4:D840)+1)&lt;=D$3,IF(ISNUMBER(B841),"",MAX(D$4:D840)+1),"")</f>
        <v/>
      </c>
      <c r="H841" s="276"/>
      <c r="I841" s="276" t="str">
        <f>IF(O841="","",IF(ISNUMBER(MATCH(O841,$G$5:$G$1000,0)),"",IF(D841=1,B$4,0)+MAX(I$4:I840)+1))</f>
        <v/>
      </c>
      <c r="M841" s="282">
        <f t="shared" si="153"/>
        <v>837</v>
      </c>
    </row>
    <row r="842" spans="4:13" ht="12" customHeight="1" x14ac:dyDescent="0.25">
      <c r="D842" s="276" t="str">
        <f>IF(IF(ISNUMBER(B842),"",MAX(D$4:D841)+1)&lt;=D$3,IF(ISNUMBER(B842),"",MAX(D$4:D841)+1),"")</f>
        <v/>
      </c>
      <c r="H842" s="276"/>
      <c r="I842" s="276" t="str">
        <f>IF(O842="","",IF(ISNUMBER(MATCH(O842,$G$5:$G$1000,0)),"",IF(D842=1,B$4,0)+MAX(I$4:I841)+1))</f>
        <v/>
      </c>
      <c r="M842" s="282">
        <f t="shared" si="153"/>
        <v>838</v>
      </c>
    </row>
    <row r="843" spans="4:13" ht="12" customHeight="1" x14ac:dyDescent="0.25">
      <c r="D843" s="276" t="str">
        <f>IF(IF(ISNUMBER(B843),"",MAX(D$4:D842)+1)&lt;=D$3,IF(ISNUMBER(B843),"",MAX(D$4:D842)+1),"")</f>
        <v/>
      </c>
      <c r="H843" s="276"/>
      <c r="I843" s="276" t="str">
        <f>IF(O843="","",IF(ISNUMBER(MATCH(O843,$G$5:$G$1000,0)),"",IF(D843=1,B$4,0)+MAX(I$4:I842)+1))</f>
        <v/>
      </c>
      <c r="M843" s="282">
        <f t="shared" si="153"/>
        <v>839</v>
      </c>
    </row>
    <row r="844" spans="4:13" ht="12" customHeight="1" x14ac:dyDescent="0.25">
      <c r="D844" s="276" t="str">
        <f>IF(IF(ISNUMBER(B844),"",MAX(D$4:D843)+1)&lt;=D$3,IF(ISNUMBER(B844),"",MAX(D$4:D843)+1),"")</f>
        <v/>
      </c>
      <c r="H844" s="276"/>
      <c r="I844" s="276" t="str">
        <f>IF(O844="","",IF(ISNUMBER(MATCH(O844,$G$5:$G$1000,0)),"",IF(D844=1,B$4,0)+MAX(I$4:I843)+1))</f>
        <v/>
      </c>
      <c r="M844" s="282">
        <f t="shared" si="153"/>
        <v>840</v>
      </c>
    </row>
    <row r="845" spans="4:13" ht="12" customHeight="1" x14ac:dyDescent="0.25">
      <c r="D845" s="276" t="str">
        <f>IF(IF(ISNUMBER(B845),"",MAX(D$4:D844)+1)&lt;=D$3,IF(ISNUMBER(B845),"",MAX(D$4:D844)+1),"")</f>
        <v/>
      </c>
      <c r="H845" s="276"/>
      <c r="I845" s="276" t="str">
        <f>IF(O845="","",IF(ISNUMBER(MATCH(O845,$G$5:$G$1000,0)),"",IF(D845=1,B$4,0)+MAX(I$4:I844)+1))</f>
        <v/>
      </c>
      <c r="M845" s="282">
        <f t="shared" si="153"/>
        <v>841</v>
      </c>
    </row>
    <row r="846" spans="4:13" ht="12" customHeight="1" x14ac:dyDescent="0.25">
      <c r="D846" s="276" t="str">
        <f>IF(IF(ISNUMBER(B846),"",MAX(D$4:D845)+1)&lt;=D$3,IF(ISNUMBER(B846),"",MAX(D$4:D845)+1),"")</f>
        <v/>
      </c>
      <c r="H846" s="276"/>
      <c r="I846" s="276" t="str">
        <f>IF(O846="","",IF(ISNUMBER(MATCH(O846,$G$5:$G$1000,0)),"",IF(D846=1,B$4,0)+MAX(I$4:I845)+1))</f>
        <v/>
      </c>
      <c r="M846" s="282">
        <f t="shared" si="153"/>
        <v>842</v>
      </c>
    </row>
    <row r="847" spans="4:13" ht="12" customHeight="1" x14ac:dyDescent="0.25">
      <c r="D847" s="276" t="str">
        <f>IF(IF(ISNUMBER(B847),"",MAX(D$4:D846)+1)&lt;=D$3,IF(ISNUMBER(B847),"",MAX(D$4:D846)+1),"")</f>
        <v/>
      </c>
      <c r="H847" s="276"/>
      <c r="I847" s="276" t="str">
        <f>IF(O847="","",IF(ISNUMBER(MATCH(O847,$G$5:$G$1000,0)),"",IF(D847=1,B$4,0)+MAX(I$4:I846)+1))</f>
        <v/>
      </c>
      <c r="M847" s="282">
        <f t="shared" si="153"/>
        <v>843</v>
      </c>
    </row>
    <row r="848" spans="4:13" ht="12" customHeight="1" x14ac:dyDescent="0.25">
      <c r="D848" s="276" t="str">
        <f>IF(IF(ISNUMBER(B848),"",MAX(D$4:D847)+1)&lt;=D$3,IF(ISNUMBER(B848),"",MAX(D$4:D847)+1),"")</f>
        <v/>
      </c>
      <c r="H848" s="276"/>
      <c r="I848" s="276" t="str">
        <f>IF(O848="","",IF(ISNUMBER(MATCH(O848,$G$5:$G$1000,0)),"",IF(D848=1,B$4,0)+MAX(I$4:I847)+1))</f>
        <v/>
      </c>
      <c r="M848" s="282">
        <f t="shared" si="153"/>
        <v>844</v>
      </c>
    </row>
    <row r="849" spans="4:13" ht="12" customHeight="1" x14ac:dyDescent="0.25">
      <c r="D849" s="276" t="str">
        <f>IF(IF(ISNUMBER(B849),"",MAX(D$4:D848)+1)&lt;=D$3,IF(ISNUMBER(B849),"",MAX(D$4:D848)+1),"")</f>
        <v/>
      </c>
      <c r="H849" s="276"/>
      <c r="I849" s="276" t="str">
        <f>IF(O849="","",IF(ISNUMBER(MATCH(O849,$G$5:$G$1000,0)),"",IF(D849=1,B$4,0)+MAX(I$4:I848)+1))</f>
        <v/>
      </c>
      <c r="M849" s="282">
        <f t="shared" si="153"/>
        <v>845</v>
      </c>
    </row>
    <row r="850" spans="4:13" ht="12" customHeight="1" x14ac:dyDescent="0.25">
      <c r="D850" s="276" t="str">
        <f>IF(IF(ISNUMBER(B850),"",MAX(D$4:D849)+1)&lt;=D$3,IF(ISNUMBER(B850),"",MAX(D$4:D849)+1),"")</f>
        <v/>
      </c>
      <c r="H850" s="276"/>
      <c r="I850" s="276" t="str">
        <f>IF(O850="","",IF(ISNUMBER(MATCH(O850,$G$5:$G$1000,0)),"",IF(D850=1,B$4,0)+MAX(I$4:I849)+1))</f>
        <v/>
      </c>
      <c r="M850" s="282">
        <f t="shared" si="153"/>
        <v>846</v>
      </c>
    </row>
    <row r="851" spans="4:13" ht="12" customHeight="1" x14ac:dyDescent="0.25">
      <c r="D851" s="276" t="str">
        <f>IF(IF(ISNUMBER(B851),"",MAX(D$4:D850)+1)&lt;=D$3,IF(ISNUMBER(B851),"",MAX(D$4:D850)+1),"")</f>
        <v/>
      </c>
      <c r="H851" s="276"/>
      <c r="I851" s="276" t="str">
        <f>IF(O851="","",IF(ISNUMBER(MATCH(O851,$G$5:$G$1000,0)),"",IF(D851=1,B$4,0)+MAX(I$4:I850)+1))</f>
        <v/>
      </c>
      <c r="M851" s="282">
        <f t="shared" si="153"/>
        <v>847</v>
      </c>
    </row>
    <row r="852" spans="4:13" ht="12" customHeight="1" x14ac:dyDescent="0.25">
      <c r="D852" s="276" t="str">
        <f>IF(IF(ISNUMBER(B852),"",MAX(D$4:D851)+1)&lt;=D$3,IF(ISNUMBER(B852),"",MAX(D$4:D851)+1),"")</f>
        <v/>
      </c>
      <c r="H852" s="276"/>
      <c r="I852" s="276" t="str">
        <f>IF(O852="","",IF(ISNUMBER(MATCH(O852,$G$5:$G$1000,0)),"",IF(D852=1,B$4,0)+MAX(I$4:I851)+1))</f>
        <v/>
      </c>
      <c r="M852" s="282">
        <f t="shared" si="153"/>
        <v>848</v>
      </c>
    </row>
    <row r="853" spans="4:13" ht="12" customHeight="1" x14ac:dyDescent="0.25">
      <c r="D853" s="276" t="str">
        <f>IF(IF(ISNUMBER(B853),"",MAX(D$4:D852)+1)&lt;=D$3,IF(ISNUMBER(B853),"",MAX(D$4:D852)+1),"")</f>
        <v/>
      </c>
      <c r="H853" s="276"/>
      <c r="I853" s="276" t="str">
        <f>IF(O853="","",IF(ISNUMBER(MATCH(O853,$G$5:$G$1000,0)),"",IF(D853=1,B$4,0)+MAX(I$4:I852)+1))</f>
        <v/>
      </c>
      <c r="M853" s="282">
        <f t="shared" si="153"/>
        <v>849</v>
      </c>
    </row>
    <row r="854" spans="4:13" ht="12" customHeight="1" x14ac:dyDescent="0.25">
      <c r="D854" s="276" t="str">
        <f>IF(IF(ISNUMBER(B854),"",MAX(D$4:D853)+1)&lt;=D$3,IF(ISNUMBER(B854),"",MAX(D$4:D853)+1),"")</f>
        <v/>
      </c>
      <c r="H854" s="276"/>
      <c r="I854" s="276" t="str">
        <f>IF(O854="","",IF(ISNUMBER(MATCH(O854,$G$5:$G$1000,0)),"",IF(D854=1,B$4,0)+MAX(I$4:I853)+1))</f>
        <v/>
      </c>
      <c r="M854" s="282">
        <f t="shared" si="153"/>
        <v>850</v>
      </c>
    </row>
    <row r="855" spans="4:13" ht="12" customHeight="1" x14ac:dyDescent="0.25">
      <c r="D855" s="276" t="str">
        <f>IF(IF(ISNUMBER(B855),"",MAX(D$4:D854)+1)&lt;=D$3,IF(ISNUMBER(B855),"",MAX(D$4:D854)+1),"")</f>
        <v/>
      </c>
      <c r="H855" s="276"/>
      <c r="I855" s="276" t="str">
        <f>IF(O855="","",IF(ISNUMBER(MATCH(O855,$G$5:$G$1000,0)),"",IF(D855=1,B$4,0)+MAX(I$4:I854)+1))</f>
        <v/>
      </c>
      <c r="M855" s="282">
        <f t="shared" si="153"/>
        <v>851</v>
      </c>
    </row>
    <row r="856" spans="4:13" ht="12" customHeight="1" x14ac:dyDescent="0.25">
      <c r="D856" s="276" t="str">
        <f>IF(IF(ISNUMBER(B856),"",MAX(D$4:D855)+1)&lt;=D$3,IF(ISNUMBER(B856),"",MAX(D$4:D855)+1),"")</f>
        <v/>
      </c>
      <c r="H856" s="276"/>
      <c r="I856" s="276" t="str">
        <f>IF(O856="","",IF(ISNUMBER(MATCH(O856,$G$5:$G$1000,0)),"",IF(D856=1,B$4,0)+MAX(I$4:I855)+1))</f>
        <v/>
      </c>
      <c r="M856" s="282">
        <f t="shared" si="153"/>
        <v>852</v>
      </c>
    </row>
    <row r="857" spans="4:13" ht="12" customHeight="1" x14ac:dyDescent="0.25">
      <c r="D857" s="276" t="str">
        <f>IF(IF(ISNUMBER(B857),"",MAX(D$4:D856)+1)&lt;=D$3,IF(ISNUMBER(B857),"",MAX(D$4:D856)+1),"")</f>
        <v/>
      </c>
      <c r="H857" s="276"/>
      <c r="I857" s="276" t="str">
        <f>IF(O857="","",IF(ISNUMBER(MATCH(O857,$G$5:$G$1000,0)),"",IF(D857=1,B$4,0)+MAX(I$4:I856)+1))</f>
        <v/>
      </c>
      <c r="M857" s="282">
        <f t="shared" si="153"/>
        <v>853</v>
      </c>
    </row>
    <row r="858" spans="4:13" ht="12" customHeight="1" x14ac:dyDescent="0.25">
      <c r="D858" s="276" t="str">
        <f>IF(IF(ISNUMBER(B858),"",MAX(D$4:D857)+1)&lt;=D$3,IF(ISNUMBER(B858),"",MAX(D$4:D857)+1),"")</f>
        <v/>
      </c>
      <c r="H858" s="276"/>
      <c r="I858" s="276" t="str">
        <f>IF(O858="","",IF(ISNUMBER(MATCH(O858,$G$5:$G$1000,0)),"",IF(D858=1,B$4,0)+MAX(I$4:I857)+1))</f>
        <v/>
      </c>
      <c r="M858" s="282">
        <f t="shared" si="153"/>
        <v>854</v>
      </c>
    </row>
    <row r="859" spans="4:13" ht="12" customHeight="1" x14ac:dyDescent="0.25">
      <c r="D859" s="276" t="str">
        <f>IF(IF(ISNUMBER(B859),"",MAX(D$4:D858)+1)&lt;=D$3,IF(ISNUMBER(B859),"",MAX(D$4:D858)+1),"")</f>
        <v/>
      </c>
      <c r="H859" s="276"/>
      <c r="I859" s="276" t="str">
        <f>IF(O859="","",IF(ISNUMBER(MATCH(O859,$G$5:$G$1000,0)),"",IF(D859=1,B$4,0)+MAX(I$4:I858)+1))</f>
        <v/>
      </c>
      <c r="M859" s="282">
        <f t="shared" si="153"/>
        <v>855</v>
      </c>
    </row>
    <row r="860" spans="4:13" ht="12" customHeight="1" x14ac:dyDescent="0.25">
      <c r="D860" s="276" t="str">
        <f>IF(IF(ISNUMBER(B860),"",MAX(D$4:D859)+1)&lt;=D$3,IF(ISNUMBER(B860),"",MAX(D$4:D859)+1),"")</f>
        <v/>
      </c>
      <c r="H860" s="276"/>
      <c r="I860" s="276" t="str">
        <f>IF(O860="","",IF(ISNUMBER(MATCH(O860,$G$5:$G$1000,0)),"",IF(D860=1,B$4,0)+MAX(I$4:I859)+1))</f>
        <v/>
      </c>
      <c r="M860" s="282">
        <f t="shared" si="153"/>
        <v>856</v>
      </c>
    </row>
    <row r="861" spans="4:13" ht="12" customHeight="1" x14ac:dyDescent="0.25">
      <c r="D861" s="276" t="str">
        <f>IF(IF(ISNUMBER(B861),"",MAX(D$4:D860)+1)&lt;=D$3,IF(ISNUMBER(B861),"",MAX(D$4:D860)+1),"")</f>
        <v/>
      </c>
      <c r="H861" s="276"/>
      <c r="I861" s="276" t="str">
        <f>IF(O861="","",IF(ISNUMBER(MATCH(O861,$G$5:$G$1000,0)),"",IF(D861=1,B$4,0)+MAX(I$4:I860)+1))</f>
        <v/>
      </c>
      <c r="M861" s="282">
        <f t="shared" si="153"/>
        <v>857</v>
      </c>
    </row>
    <row r="862" spans="4:13" ht="12" customHeight="1" x14ac:dyDescent="0.25">
      <c r="D862" s="276" t="str">
        <f>IF(IF(ISNUMBER(B862),"",MAX(D$4:D861)+1)&lt;=D$3,IF(ISNUMBER(B862),"",MAX(D$4:D861)+1),"")</f>
        <v/>
      </c>
      <c r="H862" s="276"/>
      <c r="I862" s="276" t="str">
        <f>IF(O862="","",IF(ISNUMBER(MATCH(O862,$G$5:$G$1000,0)),"",IF(D862=1,B$4,0)+MAX(I$4:I861)+1))</f>
        <v/>
      </c>
      <c r="M862" s="282">
        <f t="shared" si="153"/>
        <v>858</v>
      </c>
    </row>
    <row r="863" spans="4:13" ht="12" customHeight="1" x14ac:dyDescent="0.25">
      <c r="D863" s="276" t="str">
        <f>IF(IF(ISNUMBER(B863),"",MAX(D$4:D862)+1)&lt;=D$3,IF(ISNUMBER(B863),"",MAX(D$4:D862)+1),"")</f>
        <v/>
      </c>
      <c r="H863" s="276"/>
      <c r="I863" s="276" t="str">
        <f>IF(O863="","",IF(ISNUMBER(MATCH(O863,$G$5:$G$1000,0)),"",IF(D863=1,B$4,0)+MAX(I$4:I862)+1))</f>
        <v/>
      </c>
      <c r="M863" s="282">
        <f t="shared" si="153"/>
        <v>859</v>
      </c>
    </row>
    <row r="864" spans="4:13" ht="12" customHeight="1" x14ac:dyDescent="0.25">
      <c r="D864" s="276" t="str">
        <f>IF(IF(ISNUMBER(B864),"",MAX(D$4:D863)+1)&lt;=D$3,IF(ISNUMBER(B864),"",MAX(D$4:D863)+1),"")</f>
        <v/>
      </c>
      <c r="H864" s="276"/>
      <c r="I864" s="276" t="str">
        <f>IF(O864="","",IF(ISNUMBER(MATCH(O864,$G$5:$G$1000,0)),"",IF(D864=1,B$4,0)+MAX(I$4:I863)+1))</f>
        <v/>
      </c>
      <c r="M864" s="282">
        <f t="shared" si="153"/>
        <v>860</v>
      </c>
    </row>
    <row r="865" spans="4:13" ht="12" customHeight="1" x14ac:dyDescent="0.25">
      <c r="D865" s="276" t="str">
        <f>IF(IF(ISNUMBER(B865),"",MAX(D$4:D864)+1)&lt;=D$3,IF(ISNUMBER(B865),"",MAX(D$4:D864)+1),"")</f>
        <v/>
      </c>
      <c r="H865" s="276"/>
      <c r="I865" s="276" t="str">
        <f>IF(O865="","",IF(ISNUMBER(MATCH(O865,$G$5:$G$1000,0)),"",IF(D865=1,B$4,0)+MAX(I$4:I864)+1))</f>
        <v/>
      </c>
      <c r="M865" s="282">
        <f t="shared" si="153"/>
        <v>861</v>
      </c>
    </row>
    <row r="866" spans="4:13" ht="12" customHeight="1" x14ac:dyDescent="0.25">
      <c r="D866" s="276" t="str">
        <f>IF(IF(ISNUMBER(B866),"",MAX(D$4:D865)+1)&lt;=D$3,IF(ISNUMBER(B866),"",MAX(D$4:D865)+1),"")</f>
        <v/>
      </c>
      <c r="H866" s="276"/>
      <c r="I866" s="276" t="str">
        <f>IF(O866="","",IF(ISNUMBER(MATCH(O866,$G$5:$G$1000,0)),"",IF(D866=1,B$4,0)+MAX(I$4:I865)+1))</f>
        <v/>
      </c>
      <c r="M866" s="282">
        <f t="shared" si="153"/>
        <v>862</v>
      </c>
    </row>
    <row r="867" spans="4:13" ht="12" customHeight="1" x14ac:dyDescent="0.25">
      <c r="D867" s="276" t="str">
        <f>IF(IF(ISNUMBER(B867),"",MAX(D$4:D866)+1)&lt;=D$3,IF(ISNUMBER(B867),"",MAX(D$4:D866)+1),"")</f>
        <v/>
      </c>
      <c r="H867" s="276"/>
      <c r="I867" s="276" t="str">
        <f>IF(O867="","",IF(ISNUMBER(MATCH(O867,$G$5:$G$1000,0)),"",IF(D867=1,B$4,0)+MAX(I$4:I866)+1))</f>
        <v/>
      </c>
      <c r="M867" s="282">
        <f t="shared" si="153"/>
        <v>863</v>
      </c>
    </row>
    <row r="868" spans="4:13" ht="12" customHeight="1" x14ac:dyDescent="0.25">
      <c r="D868" s="276" t="str">
        <f>IF(IF(ISNUMBER(B868),"",MAX(D$4:D867)+1)&lt;=D$3,IF(ISNUMBER(B868),"",MAX(D$4:D867)+1),"")</f>
        <v/>
      </c>
      <c r="H868" s="276"/>
      <c r="I868" s="276" t="str">
        <f>IF(O868="","",IF(ISNUMBER(MATCH(O868,$G$5:$G$1000,0)),"",IF(D868=1,B$4,0)+MAX(I$4:I867)+1))</f>
        <v/>
      </c>
      <c r="M868" s="282">
        <f t="shared" si="153"/>
        <v>864</v>
      </c>
    </row>
    <row r="869" spans="4:13" ht="12" customHeight="1" x14ac:dyDescent="0.25">
      <c r="D869" s="276" t="str">
        <f>IF(IF(ISNUMBER(B869),"",MAX(D$4:D868)+1)&lt;=D$3,IF(ISNUMBER(B869),"",MAX(D$4:D868)+1),"")</f>
        <v/>
      </c>
      <c r="H869" s="276"/>
      <c r="I869" s="276" t="str">
        <f>IF(O869="","",IF(ISNUMBER(MATCH(O869,$G$5:$G$1000,0)),"",IF(D869=1,B$4,0)+MAX(I$4:I868)+1))</f>
        <v/>
      </c>
      <c r="M869" s="282">
        <f t="shared" si="153"/>
        <v>865</v>
      </c>
    </row>
    <row r="870" spans="4:13" ht="12" customHeight="1" x14ac:dyDescent="0.25">
      <c r="D870" s="276" t="str">
        <f>IF(IF(ISNUMBER(B870),"",MAX(D$4:D869)+1)&lt;=D$3,IF(ISNUMBER(B870),"",MAX(D$4:D869)+1),"")</f>
        <v/>
      </c>
      <c r="H870" s="276"/>
      <c r="I870" s="276" t="str">
        <f>IF(O870="","",IF(ISNUMBER(MATCH(O870,$G$5:$G$1000,0)),"",IF(D870=1,B$4,0)+MAX(I$4:I869)+1))</f>
        <v/>
      </c>
      <c r="M870" s="282">
        <f t="shared" si="153"/>
        <v>866</v>
      </c>
    </row>
    <row r="871" spans="4:13" ht="12" customHeight="1" x14ac:dyDescent="0.25">
      <c r="D871" s="276" t="str">
        <f>IF(IF(ISNUMBER(B871),"",MAX(D$4:D870)+1)&lt;=D$3,IF(ISNUMBER(B871),"",MAX(D$4:D870)+1),"")</f>
        <v/>
      </c>
      <c r="H871" s="276"/>
      <c r="I871" s="276" t="str">
        <f>IF(O871="","",IF(ISNUMBER(MATCH(O871,$G$5:$G$1000,0)),"",IF(D871=1,B$4,0)+MAX(I$4:I870)+1))</f>
        <v/>
      </c>
      <c r="M871" s="282">
        <f t="shared" si="153"/>
        <v>867</v>
      </c>
    </row>
    <row r="872" spans="4:13" ht="12" customHeight="1" x14ac:dyDescent="0.25">
      <c r="D872" s="276" t="str">
        <f>IF(IF(ISNUMBER(B872),"",MAX(D$4:D871)+1)&lt;=D$3,IF(ISNUMBER(B872),"",MAX(D$4:D871)+1),"")</f>
        <v/>
      </c>
      <c r="H872" s="276"/>
      <c r="I872" s="276" t="str">
        <f>IF(O872="","",IF(ISNUMBER(MATCH(O872,$G$5:$G$1000,0)),"",IF(D872=1,B$4,0)+MAX(I$4:I871)+1))</f>
        <v/>
      </c>
      <c r="M872" s="282">
        <f t="shared" si="153"/>
        <v>868</v>
      </c>
    </row>
    <row r="873" spans="4:13" ht="12" customHeight="1" x14ac:dyDescent="0.25">
      <c r="D873" s="276" t="str">
        <f>IF(IF(ISNUMBER(B873),"",MAX(D$4:D872)+1)&lt;=D$3,IF(ISNUMBER(B873),"",MAX(D$4:D872)+1),"")</f>
        <v/>
      </c>
      <c r="H873" s="276"/>
      <c r="I873" s="276" t="str">
        <f>IF(O873="","",IF(ISNUMBER(MATCH(O873,$G$5:$G$1000,0)),"",IF(D873=1,B$4,0)+MAX(I$4:I872)+1))</f>
        <v/>
      </c>
      <c r="M873" s="282">
        <f t="shared" si="153"/>
        <v>869</v>
      </c>
    </row>
    <row r="874" spans="4:13" ht="12" customHeight="1" x14ac:dyDescent="0.25">
      <c r="D874" s="276" t="str">
        <f>IF(IF(ISNUMBER(B874),"",MAX(D$4:D873)+1)&lt;=D$3,IF(ISNUMBER(B874),"",MAX(D$4:D873)+1),"")</f>
        <v/>
      </c>
      <c r="H874" s="276"/>
      <c r="I874" s="276" t="str">
        <f>IF(O874="","",IF(ISNUMBER(MATCH(O874,$G$5:$G$1000,0)),"",IF(D874=1,B$4,0)+MAX(I$4:I873)+1))</f>
        <v/>
      </c>
      <c r="M874" s="282">
        <f t="shared" si="153"/>
        <v>870</v>
      </c>
    </row>
    <row r="875" spans="4:13" ht="12" customHeight="1" x14ac:dyDescent="0.25">
      <c r="D875" s="276" t="str">
        <f>IF(IF(ISNUMBER(B875),"",MAX(D$4:D874)+1)&lt;=D$3,IF(ISNUMBER(B875),"",MAX(D$4:D874)+1),"")</f>
        <v/>
      </c>
      <c r="H875" s="276"/>
      <c r="I875" s="276" t="str">
        <f>IF(O875="","",IF(ISNUMBER(MATCH(O875,$G$5:$G$1000,0)),"",IF(D875=1,B$4,0)+MAX(I$4:I874)+1))</f>
        <v/>
      </c>
      <c r="M875" s="282">
        <f t="shared" si="153"/>
        <v>871</v>
      </c>
    </row>
    <row r="876" spans="4:13" ht="12" customHeight="1" x14ac:dyDescent="0.25">
      <c r="D876" s="276" t="str">
        <f>IF(IF(ISNUMBER(B876),"",MAX(D$4:D875)+1)&lt;=D$3,IF(ISNUMBER(B876),"",MAX(D$4:D875)+1),"")</f>
        <v/>
      </c>
      <c r="H876" s="276"/>
      <c r="I876" s="276" t="str">
        <f>IF(O876="","",IF(ISNUMBER(MATCH(O876,$G$5:$G$1000,0)),"",IF(D876=1,B$4,0)+MAX(I$4:I875)+1))</f>
        <v/>
      </c>
      <c r="M876" s="282">
        <f t="shared" si="153"/>
        <v>872</v>
      </c>
    </row>
    <row r="877" spans="4:13" ht="12" customHeight="1" x14ac:dyDescent="0.25">
      <c r="D877" s="276" t="str">
        <f>IF(IF(ISNUMBER(B877),"",MAX(D$4:D876)+1)&lt;=D$3,IF(ISNUMBER(B877),"",MAX(D$4:D876)+1),"")</f>
        <v/>
      </c>
      <c r="H877" s="276"/>
      <c r="I877" s="276" t="str">
        <f>IF(O877="","",IF(ISNUMBER(MATCH(O877,$G$5:$G$1000,0)),"",IF(D877=1,B$4,0)+MAX(I$4:I876)+1))</f>
        <v/>
      </c>
      <c r="M877" s="282">
        <f t="shared" si="153"/>
        <v>873</v>
      </c>
    </row>
    <row r="878" spans="4:13" ht="12" customHeight="1" x14ac:dyDescent="0.25">
      <c r="D878" s="276" t="str">
        <f>IF(IF(ISNUMBER(B878),"",MAX(D$4:D877)+1)&lt;=D$3,IF(ISNUMBER(B878),"",MAX(D$4:D877)+1),"")</f>
        <v/>
      </c>
      <c r="H878" s="276"/>
      <c r="I878" s="276" t="str">
        <f>IF(O878="","",IF(ISNUMBER(MATCH(O878,$G$5:$G$1000,0)),"",IF(D878=1,B$4,0)+MAX(I$4:I877)+1))</f>
        <v/>
      </c>
      <c r="M878" s="282">
        <f t="shared" si="153"/>
        <v>874</v>
      </c>
    </row>
    <row r="879" spans="4:13" ht="12" customHeight="1" x14ac:dyDescent="0.25">
      <c r="D879" s="276" t="str">
        <f>IF(IF(ISNUMBER(B879),"",MAX(D$4:D878)+1)&lt;=D$3,IF(ISNUMBER(B879),"",MAX(D$4:D878)+1),"")</f>
        <v/>
      </c>
      <c r="H879" s="276"/>
      <c r="I879" s="276" t="str">
        <f>IF(O879="","",IF(ISNUMBER(MATCH(O879,$G$5:$G$1000,0)),"",IF(D879=1,B$4,0)+MAX(I$4:I878)+1))</f>
        <v/>
      </c>
      <c r="M879" s="282">
        <f t="shared" si="153"/>
        <v>875</v>
      </c>
    </row>
    <row r="880" spans="4:13" ht="12" customHeight="1" x14ac:dyDescent="0.25">
      <c r="D880" s="276" t="str">
        <f>IF(IF(ISNUMBER(B880),"",MAX(D$4:D879)+1)&lt;=D$3,IF(ISNUMBER(B880),"",MAX(D$4:D879)+1),"")</f>
        <v/>
      </c>
      <c r="H880" s="276"/>
      <c r="I880" s="276" t="str">
        <f>IF(O880="","",IF(ISNUMBER(MATCH(O880,$G$5:$G$1000,0)),"",IF(D880=1,B$4,0)+MAX(I$4:I879)+1))</f>
        <v/>
      </c>
      <c r="M880" s="282">
        <f t="shared" si="153"/>
        <v>876</v>
      </c>
    </row>
    <row r="881" spans="4:13" ht="12" customHeight="1" x14ac:dyDescent="0.25">
      <c r="D881" s="276" t="str">
        <f>IF(IF(ISNUMBER(B881),"",MAX(D$4:D880)+1)&lt;=D$3,IF(ISNUMBER(B881),"",MAX(D$4:D880)+1),"")</f>
        <v/>
      </c>
      <c r="H881" s="276"/>
      <c r="I881" s="276" t="str">
        <f>IF(O881="","",IF(ISNUMBER(MATCH(O881,$G$5:$G$1000,0)),"",IF(D881=1,B$4,0)+MAX(I$4:I880)+1))</f>
        <v/>
      </c>
      <c r="M881" s="282">
        <f t="shared" si="153"/>
        <v>877</v>
      </c>
    </row>
    <row r="882" spans="4:13" ht="12" customHeight="1" x14ac:dyDescent="0.25">
      <c r="D882" s="276" t="str">
        <f>IF(IF(ISNUMBER(B882),"",MAX(D$4:D881)+1)&lt;=D$3,IF(ISNUMBER(B882),"",MAX(D$4:D881)+1),"")</f>
        <v/>
      </c>
      <c r="H882" s="276"/>
      <c r="I882" s="276" t="str">
        <f>IF(O882="","",IF(ISNUMBER(MATCH(O882,$G$5:$G$1000,0)),"",IF(D882=1,B$4,0)+MAX(I$4:I881)+1))</f>
        <v/>
      </c>
      <c r="M882" s="282">
        <f t="shared" si="153"/>
        <v>878</v>
      </c>
    </row>
    <row r="883" spans="4:13" ht="12" customHeight="1" x14ac:dyDescent="0.25">
      <c r="D883" s="276" t="str">
        <f>IF(IF(ISNUMBER(B883),"",MAX(D$4:D882)+1)&lt;=D$3,IF(ISNUMBER(B883),"",MAX(D$4:D882)+1),"")</f>
        <v/>
      </c>
      <c r="H883" s="276"/>
      <c r="I883" s="276" t="str">
        <f>IF(O883="","",IF(ISNUMBER(MATCH(O883,$G$5:$G$1000,0)),"",IF(D883=1,B$4,0)+MAX(I$4:I882)+1))</f>
        <v/>
      </c>
      <c r="M883" s="282">
        <f t="shared" si="153"/>
        <v>879</v>
      </c>
    </row>
    <row r="884" spans="4:13" ht="12" customHeight="1" x14ac:dyDescent="0.25">
      <c r="D884" s="276" t="str">
        <f>IF(IF(ISNUMBER(B884),"",MAX(D$4:D883)+1)&lt;=D$3,IF(ISNUMBER(B884),"",MAX(D$4:D883)+1),"")</f>
        <v/>
      </c>
      <c r="H884" s="276"/>
      <c r="I884" s="276" t="str">
        <f>IF(O884="","",IF(ISNUMBER(MATCH(O884,$G$5:$G$1000,0)),"",IF(D884=1,B$4,0)+MAX(I$4:I883)+1))</f>
        <v/>
      </c>
      <c r="M884" s="282">
        <f t="shared" si="153"/>
        <v>880</v>
      </c>
    </row>
    <row r="885" spans="4:13" ht="12" customHeight="1" x14ac:dyDescent="0.25">
      <c r="D885" s="276" t="str">
        <f>IF(IF(ISNUMBER(B885),"",MAX(D$4:D884)+1)&lt;=D$3,IF(ISNUMBER(B885),"",MAX(D$4:D884)+1),"")</f>
        <v/>
      </c>
      <c r="H885" s="276"/>
      <c r="I885" s="276" t="str">
        <f>IF(O885="","",IF(ISNUMBER(MATCH(O885,$G$5:$G$1000,0)),"",IF(D885=1,B$4,0)+MAX(I$4:I884)+1))</f>
        <v/>
      </c>
      <c r="M885" s="282">
        <f t="shared" si="153"/>
        <v>881</v>
      </c>
    </row>
    <row r="886" spans="4:13" ht="12" customHeight="1" x14ac:dyDescent="0.25">
      <c r="D886" s="276" t="str">
        <f>IF(IF(ISNUMBER(B886),"",MAX(D$4:D885)+1)&lt;=D$3,IF(ISNUMBER(B886),"",MAX(D$4:D885)+1),"")</f>
        <v/>
      </c>
      <c r="H886" s="276"/>
      <c r="I886" s="276" t="str">
        <f>IF(O886="","",IF(ISNUMBER(MATCH(O886,$G$5:$G$1000,0)),"",IF(D886=1,B$4,0)+MAX(I$4:I885)+1))</f>
        <v/>
      </c>
      <c r="M886" s="282">
        <f t="shared" si="153"/>
        <v>882</v>
      </c>
    </row>
    <row r="887" spans="4:13" ht="12" customHeight="1" x14ac:dyDescent="0.25">
      <c r="D887" s="276" t="str">
        <f>IF(IF(ISNUMBER(B887),"",MAX(D$4:D886)+1)&lt;=D$3,IF(ISNUMBER(B887),"",MAX(D$4:D886)+1),"")</f>
        <v/>
      </c>
      <c r="H887" s="276"/>
      <c r="I887" s="276" t="str">
        <f>IF(O887="","",IF(ISNUMBER(MATCH(O887,$G$5:$G$1000,0)),"",IF(D887=1,B$4,0)+MAX(I$4:I886)+1))</f>
        <v/>
      </c>
      <c r="M887" s="282">
        <f t="shared" si="153"/>
        <v>883</v>
      </c>
    </row>
    <row r="888" spans="4:13" ht="12" customHeight="1" x14ac:dyDescent="0.25">
      <c r="D888" s="276" t="str">
        <f>IF(IF(ISNUMBER(B888),"",MAX(D$4:D887)+1)&lt;=D$3,IF(ISNUMBER(B888),"",MAX(D$4:D887)+1),"")</f>
        <v/>
      </c>
      <c r="H888" s="276"/>
      <c r="I888" s="276" t="str">
        <f>IF(O888="","",IF(ISNUMBER(MATCH(O888,$G$5:$G$1000,0)),"",IF(D888=1,B$4,0)+MAX(I$4:I887)+1))</f>
        <v/>
      </c>
      <c r="M888" s="282">
        <f t="shared" si="153"/>
        <v>884</v>
      </c>
    </row>
    <row r="889" spans="4:13" ht="12" customHeight="1" x14ac:dyDescent="0.25">
      <c r="D889" s="276" t="str">
        <f>IF(IF(ISNUMBER(B889),"",MAX(D$4:D888)+1)&lt;=D$3,IF(ISNUMBER(B889),"",MAX(D$4:D888)+1),"")</f>
        <v/>
      </c>
      <c r="H889" s="276"/>
      <c r="I889" s="276" t="str">
        <f>IF(O889="","",IF(ISNUMBER(MATCH(O889,$G$5:$G$1000,0)),"",IF(D889=1,B$4,0)+MAX(I$4:I888)+1))</f>
        <v/>
      </c>
      <c r="M889" s="282">
        <f t="shared" si="153"/>
        <v>885</v>
      </c>
    </row>
    <row r="890" spans="4:13" ht="12" customHeight="1" x14ac:dyDescent="0.25">
      <c r="D890" s="276" t="str">
        <f>IF(IF(ISNUMBER(B890),"",MAX(D$4:D889)+1)&lt;=D$3,IF(ISNUMBER(B890),"",MAX(D$4:D889)+1),"")</f>
        <v/>
      </c>
      <c r="H890" s="276"/>
      <c r="I890" s="276" t="str">
        <f>IF(O890="","",IF(ISNUMBER(MATCH(O890,$G$5:$G$1000,0)),"",IF(D890=1,B$4,0)+MAX(I$4:I889)+1))</f>
        <v/>
      </c>
      <c r="M890" s="282">
        <f t="shared" si="153"/>
        <v>886</v>
      </c>
    </row>
    <row r="891" spans="4:13" ht="12" customHeight="1" x14ac:dyDescent="0.25">
      <c r="D891" s="276" t="str">
        <f>IF(IF(ISNUMBER(B891),"",MAX(D$4:D890)+1)&lt;=D$3,IF(ISNUMBER(B891),"",MAX(D$4:D890)+1),"")</f>
        <v/>
      </c>
      <c r="H891" s="276"/>
      <c r="I891" s="276" t="str">
        <f>IF(O891="","",IF(ISNUMBER(MATCH(O891,$G$5:$G$1000,0)),"",IF(D891=1,B$4,0)+MAX(I$4:I890)+1))</f>
        <v/>
      </c>
      <c r="M891" s="282">
        <f t="shared" si="153"/>
        <v>887</v>
      </c>
    </row>
    <row r="892" spans="4:13" ht="12" customHeight="1" x14ac:dyDescent="0.25">
      <c r="D892" s="276" t="str">
        <f>IF(IF(ISNUMBER(B892),"",MAX(D$4:D891)+1)&lt;=D$3,IF(ISNUMBER(B892),"",MAX(D$4:D891)+1),"")</f>
        <v/>
      </c>
      <c r="H892" s="276"/>
      <c r="I892" s="276" t="str">
        <f>IF(O892="","",IF(ISNUMBER(MATCH(O892,$G$5:$G$1000,0)),"",IF(D892=1,B$4,0)+MAX(I$4:I891)+1))</f>
        <v/>
      </c>
      <c r="M892" s="282">
        <f t="shared" si="153"/>
        <v>888</v>
      </c>
    </row>
    <row r="893" spans="4:13" ht="12" customHeight="1" x14ac:dyDescent="0.25">
      <c r="D893" s="276" t="str">
        <f>IF(IF(ISNUMBER(B893),"",MAX(D$4:D892)+1)&lt;=D$3,IF(ISNUMBER(B893),"",MAX(D$4:D892)+1),"")</f>
        <v/>
      </c>
      <c r="H893" s="276"/>
      <c r="I893" s="276" t="str">
        <f>IF(O893="","",IF(ISNUMBER(MATCH(O893,$G$5:$G$1000,0)),"",IF(D893=1,B$4,0)+MAX(I$4:I892)+1))</f>
        <v/>
      </c>
      <c r="M893" s="282">
        <f t="shared" si="153"/>
        <v>889</v>
      </c>
    </row>
    <row r="894" spans="4:13" ht="12" customHeight="1" x14ac:dyDescent="0.25">
      <c r="D894" s="276" t="str">
        <f>IF(IF(ISNUMBER(B894),"",MAX(D$4:D893)+1)&lt;=D$3,IF(ISNUMBER(B894),"",MAX(D$4:D893)+1),"")</f>
        <v/>
      </c>
      <c r="H894" s="276"/>
      <c r="I894" s="276" t="str">
        <f>IF(O894="","",IF(ISNUMBER(MATCH(O894,$G$5:$G$1000,0)),"",IF(D894=1,B$4,0)+MAX(I$4:I893)+1))</f>
        <v/>
      </c>
      <c r="M894" s="282">
        <f t="shared" si="153"/>
        <v>890</v>
      </c>
    </row>
    <row r="895" spans="4:13" ht="12" customHeight="1" x14ac:dyDescent="0.25">
      <c r="D895" s="276" t="str">
        <f>IF(IF(ISNUMBER(B895),"",MAX(D$4:D894)+1)&lt;=D$3,IF(ISNUMBER(B895),"",MAX(D$4:D894)+1),"")</f>
        <v/>
      </c>
      <c r="H895" s="276"/>
      <c r="I895" s="276" t="str">
        <f>IF(O895="","",IF(ISNUMBER(MATCH(O895,$G$5:$G$1000,0)),"",IF(D895=1,B$4,0)+MAX(I$4:I894)+1))</f>
        <v/>
      </c>
      <c r="M895" s="282">
        <f t="shared" si="153"/>
        <v>891</v>
      </c>
    </row>
    <row r="896" spans="4:13" ht="12" customHeight="1" x14ac:dyDescent="0.25">
      <c r="D896" s="276" t="str">
        <f>IF(IF(ISNUMBER(B896),"",MAX(D$4:D895)+1)&lt;=D$3,IF(ISNUMBER(B896),"",MAX(D$4:D895)+1),"")</f>
        <v/>
      </c>
      <c r="H896" s="276"/>
      <c r="I896" s="276" t="str">
        <f>IF(O896="","",IF(ISNUMBER(MATCH(O896,$G$5:$G$1000,0)),"",IF(D896=1,B$4,0)+MAX(I$4:I895)+1))</f>
        <v/>
      </c>
      <c r="M896" s="282">
        <f t="shared" si="153"/>
        <v>892</v>
      </c>
    </row>
    <row r="897" spans="4:13" ht="12" customHeight="1" x14ac:dyDescent="0.25">
      <c r="D897" s="276" t="str">
        <f>IF(IF(ISNUMBER(B897),"",MAX(D$4:D896)+1)&lt;=D$3,IF(ISNUMBER(B897),"",MAX(D$4:D896)+1),"")</f>
        <v/>
      </c>
      <c r="H897" s="276"/>
      <c r="I897" s="276" t="str">
        <f>IF(O897="","",IF(ISNUMBER(MATCH(O897,$G$5:$G$1000,0)),"",IF(D897=1,B$4,0)+MAX(I$4:I896)+1))</f>
        <v/>
      </c>
      <c r="M897" s="282">
        <f t="shared" si="153"/>
        <v>893</v>
      </c>
    </row>
    <row r="898" spans="4:13" ht="12" customHeight="1" x14ac:dyDescent="0.25">
      <c r="D898" s="276" t="str">
        <f>IF(IF(ISNUMBER(B898),"",MAX(D$4:D897)+1)&lt;=D$3,IF(ISNUMBER(B898),"",MAX(D$4:D897)+1),"")</f>
        <v/>
      </c>
      <c r="H898" s="276"/>
      <c r="I898" s="276" t="str">
        <f>IF(O898="","",IF(ISNUMBER(MATCH(O898,$G$5:$G$1000,0)),"",IF(D898=1,B$4,0)+MAX(I$4:I897)+1))</f>
        <v/>
      </c>
      <c r="M898" s="282">
        <f t="shared" si="153"/>
        <v>894</v>
      </c>
    </row>
    <row r="899" spans="4:13" ht="12" customHeight="1" x14ac:dyDescent="0.25">
      <c r="D899" s="276" t="str">
        <f>IF(IF(ISNUMBER(B899),"",MAX(D$4:D898)+1)&lt;=D$3,IF(ISNUMBER(B899),"",MAX(D$4:D898)+1),"")</f>
        <v/>
      </c>
      <c r="H899" s="276"/>
      <c r="I899" s="276" t="str">
        <f>IF(O899="","",IF(ISNUMBER(MATCH(O899,$G$5:$G$1000,0)),"",IF(D899=1,B$4,0)+MAX(I$4:I898)+1))</f>
        <v/>
      </c>
      <c r="M899" s="282">
        <f t="shared" si="153"/>
        <v>895</v>
      </c>
    </row>
    <row r="900" spans="4:13" ht="12" customHeight="1" x14ac:dyDescent="0.25">
      <c r="D900" s="276" t="str">
        <f>IF(IF(ISNUMBER(B900),"",MAX(D$4:D899)+1)&lt;=D$3,IF(ISNUMBER(B900),"",MAX(D$4:D899)+1),"")</f>
        <v/>
      </c>
      <c r="H900" s="276"/>
      <c r="I900" s="276" t="str">
        <f>IF(O900="","",IF(ISNUMBER(MATCH(O900,$G$5:$G$1000,0)),"",IF(D900=1,B$4,0)+MAX(I$4:I899)+1))</f>
        <v/>
      </c>
      <c r="M900" s="282">
        <f t="shared" si="153"/>
        <v>896</v>
      </c>
    </row>
    <row r="901" spans="4:13" ht="12" customHeight="1" x14ac:dyDescent="0.25">
      <c r="D901" s="276" t="str">
        <f>IF(IF(ISNUMBER(B901),"",MAX(D$4:D900)+1)&lt;=D$3,IF(ISNUMBER(B901),"",MAX(D$4:D900)+1),"")</f>
        <v/>
      </c>
      <c r="H901" s="276"/>
      <c r="I901" s="276" t="str">
        <f>IF(O901="","",IF(ISNUMBER(MATCH(O901,$G$5:$G$1000,0)),"",IF(D901=1,B$4,0)+MAX(I$4:I900)+1))</f>
        <v/>
      </c>
      <c r="M901" s="282">
        <f t="shared" ref="M901:M964" si="154">IF(ROW()-ROW(M$4)&lt;=1000,ROW()-ROW(M$4),"")</f>
        <v>897</v>
      </c>
    </row>
    <row r="902" spans="4:13" ht="12" customHeight="1" x14ac:dyDescent="0.25">
      <c r="D902" s="276" t="str">
        <f>IF(IF(ISNUMBER(B902),"",MAX(D$4:D901)+1)&lt;=D$3,IF(ISNUMBER(B902),"",MAX(D$4:D901)+1),"")</f>
        <v/>
      </c>
      <c r="H902" s="276"/>
      <c r="I902" s="276" t="str">
        <f>IF(O902="","",IF(ISNUMBER(MATCH(O902,$G$5:$G$1000,0)),"",IF(D902=1,B$4,0)+MAX(I$4:I901)+1))</f>
        <v/>
      </c>
      <c r="M902" s="282">
        <f t="shared" si="154"/>
        <v>898</v>
      </c>
    </row>
    <row r="903" spans="4:13" ht="12" customHeight="1" x14ac:dyDescent="0.25">
      <c r="D903" s="276" t="str">
        <f>IF(IF(ISNUMBER(B903),"",MAX(D$4:D902)+1)&lt;=D$3,IF(ISNUMBER(B903),"",MAX(D$4:D902)+1),"")</f>
        <v/>
      </c>
      <c r="H903" s="276"/>
      <c r="I903" s="276" t="str">
        <f>IF(O903="","",IF(ISNUMBER(MATCH(O903,$G$5:$G$1000,0)),"",IF(D903=1,B$4,0)+MAX(I$4:I902)+1))</f>
        <v/>
      </c>
      <c r="M903" s="282">
        <f t="shared" si="154"/>
        <v>899</v>
      </c>
    </row>
    <row r="904" spans="4:13" ht="12" customHeight="1" x14ac:dyDescent="0.25">
      <c r="D904" s="276" t="str">
        <f>IF(IF(ISNUMBER(B904),"",MAX(D$4:D903)+1)&lt;=D$3,IF(ISNUMBER(B904),"",MAX(D$4:D903)+1),"")</f>
        <v/>
      </c>
      <c r="H904" s="276"/>
      <c r="I904" s="276" t="str">
        <f>IF(O904="","",IF(ISNUMBER(MATCH(O904,$G$5:$G$1000,0)),"",IF(D904=1,B$4,0)+MAX(I$4:I903)+1))</f>
        <v/>
      </c>
      <c r="M904" s="282">
        <f t="shared" si="154"/>
        <v>900</v>
      </c>
    </row>
    <row r="905" spans="4:13" ht="12" customHeight="1" x14ac:dyDescent="0.25">
      <c r="D905" s="276" t="str">
        <f>IF(IF(ISNUMBER(B905),"",MAX(D$4:D904)+1)&lt;=D$3,IF(ISNUMBER(B905),"",MAX(D$4:D904)+1),"")</f>
        <v/>
      </c>
      <c r="H905" s="276"/>
      <c r="I905" s="276" t="str">
        <f>IF(O905="","",IF(ISNUMBER(MATCH(O905,$G$5:$G$1000,0)),"",IF(D905=1,B$4,0)+MAX(I$4:I904)+1))</f>
        <v/>
      </c>
      <c r="M905" s="282">
        <f t="shared" si="154"/>
        <v>901</v>
      </c>
    </row>
    <row r="906" spans="4:13" ht="12" customHeight="1" x14ac:dyDescent="0.25">
      <c r="D906" s="276" t="str">
        <f>IF(IF(ISNUMBER(B906),"",MAX(D$4:D905)+1)&lt;=D$3,IF(ISNUMBER(B906),"",MAX(D$4:D905)+1),"")</f>
        <v/>
      </c>
      <c r="H906" s="276"/>
      <c r="I906" s="276" t="str">
        <f>IF(O906="","",IF(ISNUMBER(MATCH(O906,$G$5:$G$1000,0)),"",IF(D906=1,B$4,0)+MAX(I$4:I905)+1))</f>
        <v/>
      </c>
      <c r="M906" s="282">
        <f t="shared" si="154"/>
        <v>902</v>
      </c>
    </row>
    <row r="907" spans="4:13" ht="12" customHeight="1" x14ac:dyDescent="0.25">
      <c r="D907" s="276" t="str">
        <f>IF(IF(ISNUMBER(B907),"",MAX(D$4:D906)+1)&lt;=D$3,IF(ISNUMBER(B907),"",MAX(D$4:D906)+1),"")</f>
        <v/>
      </c>
      <c r="H907" s="276"/>
      <c r="I907" s="276" t="str">
        <f>IF(O907="","",IF(ISNUMBER(MATCH(O907,$G$5:$G$1000,0)),"",IF(D907=1,B$4,0)+MAX(I$4:I906)+1))</f>
        <v/>
      </c>
      <c r="M907" s="282">
        <f t="shared" si="154"/>
        <v>903</v>
      </c>
    </row>
    <row r="908" spans="4:13" ht="12" customHeight="1" x14ac:dyDescent="0.25">
      <c r="D908" s="276" t="str">
        <f>IF(IF(ISNUMBER(B908),"",MAX(D$4:D907)+1)&lt;=D$3,IF(ISNUMBER(B908),"",MAX(D$4:D907)+1),"")</f>
        <v/>
      </c>
      <c r="H908" s="276"/>
      <c r="I908" s="276" t="str">
        <f>IF(O908="","",IF(ISNUMBER(MATCH(O908,$G$5:$G$1000,0)),"",IF(D908=1,B$4,0)+MAX(I$4:I907)+1))</f>
        <v/>
      </c>
      <c r="M908" s="282">
        <f t="shared" si="154"/>
        <v>904</v>
      </c>
    </row>
    <row r="909" spans="4:13" ht="12" customHeight="1" x14ac:dyDescent="0.25">
      <c r="D909" s="276" t="str">
        <f>IF(IF(ISNUMBER(B909),"",MAX(D$4:D908)+1)&lt;=D$3,IF(ISNUMBER(B909),"",MAX(D$4:D908)+1),"")</f>
        <v/>
      </c>
      <c r="H909" s="276"/>
      <c r="I909" s="276" t="str">
        <f>IF(O909="","",IF(ISNUMBER(MATCH(O909,$G$5:$G$1000,0)),"",IF(D909=1,B$4,0)+MAX(I$4:I908)+1))</f>
        <v/>
      </c>
      <c r="M909" s="282">
        <f t="shared" si="154"/>
        <v>905</v>
      </c>
    </row>
    <row r="910" spans="4:13" ht="12" customHeight="1" x14ac:dyDescent="0.25">
      <c r="D910" s="276" t="str">
        <f>IF(IF(ISNUMBER(B910),"",MAX(D$4:D909)+1)&lt;=D$3,IF(ISNUMBER(B910),"",MAX(D$4:D909)+1),"")</f>
        <v/>
      </c>
      <c r="H910" s="276"/>
      <c r="I910" s="276" t="str">
        <f>IF(O910="","",IF(ISNUMBER(MATCH(O910,$G$5:$G$1000,0)),"",IF(D910=1,B$4,0)+MAX(I$4:I909)+1))</f>
        <v/>
      </c>
      <c r="M910" s="282">
        <f t="shared" si="154"/>
        <v>906</v>
      </c>
    </row>
    <row r="911" spans="4:13" ht="12" customHeight="1" x14ac:dyDescent="0.25">
      <c r="D911" s="276" t="str">
        <f>IF(IF(ISNUMBER(B911),"",MAX(D$4:D910)+1)&lt;=D$3,IF(ISNUMBER(B911),"",MAX(D$4:D910)+1),"")</f>
        <v/>
      </c>
      <c r="H911" s="276"/>
      <c r="I911" s="276" t="str">
        <f>IF(O911="","",IF(ISNUMBER(MATCH(O911,$G$5:$G$1000,0)),"",IF(D911=1,B$4,0)+MAX(I$4:I910)+1))</f>
        <v/>
      </c>
      <c r="M911" s="282">
        <f t="shared" si="154"/>
        <v>907</v>
      </c>
    </row>
    <row r="912" spans="4:13" ht="12" customHeight="1" x14ac:dyDescent="0.25">
      <c r="D912" s="276" t="str">
        <f>IF(IF(ISNUMBER(B912),"",MAX(D$4:D911)+1)&lt;=D$3,IF(ISNUMBER(B912),"",MAX(D$4:D911)+1),"")</f>
        <v/>
      </c>
      <c r="H912" s="276"/>
      <c r="I912" s="276" t="str">
        <f>IF(O912="","",IF(ISNUMBER(MATCH(O912,$G$5:$G$1000,0)),"",IF(D912=1,B$4,0)+MAX(I$4:I911)+1))</f>
        <v/>
      </c>
      <c r="M912" s="282">
        <f t="shared" si="154"/>
        <v>908</v>
      </c>
    </row>
    <row r="913" spans="4:13" ht="12" customHeight="1" x14ac:dyDescent="0.25">
      <c r="D913" s="276" t="str">
        <f>IF(IF(ISNUMBER(B913),"",MAX(D$4:D912)+1)&lt;=D$3,IF(ISNUMBER(B913),"",MAX(D$4:D912)+1),"")</f>
        <v/>
      </c>
      <c r="H913" s="276"/>
      <c r="I913" s="276" t="str">
        <f>IF(O913="","",IF(ISNUMBER(MATCH(O913,$G$5:$G$1000,0)),"",IF(D913=1,B$4,0)+MAX(I$4:I912)+1))</f>
        <v/>
      </c>
      <c r="M913" s="282">
        <f t="shared" si="154"/>
        <v>909</v>
      </c>
    </row>
    <row r="914" spans="4:13" ht="12" customHeight="1" x14ac:dyDescent="0.25">
      <c r="D914" s="276" t="str">
        <f>IF(IF(ISNUMBER(B914),"",MAX(D$4:D913)+1)&lt;=D$3,IF(ISNUMBER(B914),"",MAX(D$4:D913)+1),"")</f>
        <v/>
      </c>
      <c r="H914" s="276"/>
      <c r="I914" s="276" t="str">
        <f>IF(O914="","",IF(ISNUMBER(MATCH(O914,$G$5:$G$1000,0)),"",IF(D914=1,B$4,0)+MAX(I$4:I913)+1))</f>
        <v/>
      </c>
      <c r="M914" s="282">
        <f t="shared" si="154"/>
        <v>910</v>
      </c>
    </row>
    <row r="915" spans="4:13" ht="12" customHeight="1" x14ac:dyDescent="0.25">
      <c r="D915" s="276" t="str">
        <f>IF(IF(ISNUMBER(B915),"",MAX(D$4:D914)+1)&lt;=D$3,IF(ISNUMBER(B915),"",MAX(D$4:D914)+1),"")</f>
        <v/>
      </c>
      <c r="H915" s="276"/>
      <c r="I915" s="276" t="str">
        <f>IF(O915="","",IF(ISNUMBER(MATCH(O915,$G$5:$G$1000,0)),"",IF(D915=1,B$4,0)+MAX(I$4:I914)+1))</f>
        <v/>
      </c>
      <c r="M915" s="282">
        <f t="shared" si="154"/>
        <v>911</v>
      </c>
    </row>
    <row r="916" spans="4:13" ht="12" customHeight="1" x14ac:dyDescent="0.25">
      <c r="D916" s="276" t="str">
        <f>IF(IF(ISNUMBER(B916),"",MAX(D$4:D915)+1)&lt;=D$3,IF(ISNUMBER(B916),"",MAX(D$4:D915)+1),"")</f>
        <v/>
      </c>
      <c r="H916" s="276"/>
      <c r="I916" s="276" t="str">
        <f>IF(O916="","",IF(ISNUMBER(MATCH(O916,$G$5:$G$1000,0)),"",IF(D916=1,B$4,0)+MAX(I$4:I915)+1))</f>
        <v/>
      </c>
      <c r="M916" s="282">
        <f t="shared" si="154"/>
        <v>912</v>
      </c>
    </row>
    <row r="917" spans="4:13" ht="12" customHeight="1" x14ac:dyDescent="0.25">
      <c r="D917" s="276" t="str">
        <f>IF(IF(ISNUMBER(B917),"",MAX(D$4:D916)+1)&lt;=D$3,IF(ISNUMBER(B917),"",MAX(D$4:D916)+1),"")</f>
        <v/>
      </c>
      <c r="H917" s="276"/>
      <c r="I917" s="276" t="str">
        <f>IF(O917="","",IF(ISNUMBER(MATCH(O917,$G$5:$G$1000,0)),"",IF(D917=1,B$4,0)+MAX(I$4:I916)+1))</f>
        <v/>
      </c>
      <c r="M917" s="282">
        <f t="shared" si="154"/>
        <v>913</v>
      </c>
    </row>
    <row r="918" spans="4:13" ht="12" customHeight="1" x14ac:dyDescent="0.25">
      <c r="D918" s="276" t="str">
        <f>IF(IF(ISNUMBER(B918),"",MAX(D$4:D917)+1)&lt;=D$3,IF(ISNUMBER(B918),"",MAX(D$4:D917)+1),"")</f>
        <v/>
      </c>
      <c r="H918" s="276"/>
      <c r="I918" s="276" t="str">
        <f>IF(O918="","",IF(ISNUMBER(MATCH(O918,$G$5:$G$1000,0)),"",IF(D918=1,B$4,0)+MAX(I$4:I917)+1))</f>
        <v/>
      </c>
      <c r="M918" s="282">
        <f t="shared" si="154"/>
        <v>914</v>
      </c>
    </row>
    <row r="919" spans="4:13" ht="12" customHeight="1" x14ac:dyDescent="0.25">
      <c r="D919" s="276" t="str">
        <f>IF(IF(ISNUMBER(B919),"",MAX(D$4:D918)+1)&lt;=D$3,IF(ISNUMBER(B919),"",MAX(D$4:D918)+1),"")</f>
        <v/>
      </c>
      <c r="H919" s="276"/>
      <c r="I919" s="276" t="str">
        <f>IF(O919="","",IF(ISNUMBER(MATCH(O919,$G$5:$G$1000,0)),"",IF(D919=1,B$4,0)+MAX(I$4:I918)+1))</f>
        <v/>
      </c>
      <c r="M919" s="282">
        <f t="shared" si="154"/>
        <v>915</v>
      </c>
    </row>
    <row r="920" spans="4:13" ht="12" customHeight="1" x14ac:dyDescent="0.25">
      <c r="D920" s="276" t="str">
        <f>IF(IF(ISNUMBER(B920),"",MAX(D$4:D919)+1)&lt;=D$3,IF(ISNUMBER(B920),"",MAX(D$4:D919)+1),"")</f>
        <v/>
      </c>
      <c r="H920" s="276"/>
      <c r="I920" s="276" t="str">
        <f>IF(O920="","",IF(ISNUMBER(MATCH(O920,$G$5:$G$1000,0)),"",IF(D920=1,B$4,0)+MAX(I$4:I919)+1))</f>
        <v/>
      </c>
      <c r="M920" s="282">
        <f t="shared" si="154"/>
        <v>916</v>
      </c>
    </row>
    <row r="921" spans="4:13" ht="12" customHeight="1" x14ac:dyDescent="0.25">
      <c r="D921" s="276" t="str">
        <f>IF(IF(ISNUMBER(B921),"",MAX(D$4:D920)+1)&lt;=D$3,IF(ISNUMBER(B921),"",MAX(D$4:D920)+1),"")</f>
        <v/>
      </c>
      <c r="H921" s="276"/>
      <c r="I921" s="276" t="str">
        <f>IF(O921="","",IF(ISNUMBER(MATCH(O921,$G$5:$G$1000,0)),"",IF(D921=1,B$4,0)+MAX(I$4:I920)+1))</f>
        <v/>
      </c>
      <c r="M921" s="282">
        <f t="shared" si="154"/>
        <v>917</v>
      </c>
    </row>
    <row r="922" spans="4:13" ht="12" customHeight="1" x14ac:dyDescent="0.25">
      <c r="D922" s="276" t="str">
        <f>IF(IF(ISNUMBER(B922),"",MAX(D$4:D921)+1)&lt;=D$3,IF(ISNUMBER(B922),"",MAX(D$4:D921)+1),"")</f>
        <v/>
      </c>
      <c r="H922" s="276"/>
      <c r="I922" s="276" t="str">
        <f>IF(O922="","",IF(ISNUMBER(MATCH(O922,$G$5:$G$1000,0)),"",IF(D922=1,B$4,0)+MAX(I$4:I921)+1))</f>
        <v/>
      </c>
      <c r="M922" s="282">
        <f t="shared" si="154"/>
        <v>918</v>
      </c>
    </row>
    <row r="923" spans="4:13" ht="12" customHeight="1" x14ac:dyDescent="0.25">
      <c r="D923" s="276" t="str">
        <f>IF(IF(ISNUMBER(B923),"",MAX(D$4:D922)+1)&lt;=D$3,IF(ISNUMBER(B923),"",MAX(D$4:D922)+1),"")</f>
        <v/>
      </c>
      <c r="H923" s="276"/>
      <c r="I923" s="276" t="str">
        <f>IF(O923="","",IF(ISNUMBER(MATCH(O923,$G$5:$G$1000,0)),"",IF(D923=1,B$4,0)+MAX(I$4:I922)+1))</f>
        <v/>
      </c>
      <c r="M923" s="282">
        <f t="shared" si="154"/>
        <v>919</v>
      </c>
    </row>
    <row r="924" spans="4:13" ht="12" customHeight="1" x14ac:dyDescent="0.25">
      <c r="D924" s="276" t="str">
        <f>IF(IF(ISNUMBER(B924),"",MAX(D$4:D923)+1)&lt;=D$3,IF(ISNUMBER(B924),"",MAX(D$4:D923)+1),"")</f>
        <v/>
      </c>
      <c r="H924" s="276"/>
      <c r="I924" s="276" t="str">
        <f>IF(O924="","",IF(ISNUMBER(MATCH(O924,$G$5:$G$1000,0)),"",IF(D924=1,B$4,0)+MAX(I$4:I923)+1))</f>
        <v/>
      </c>
      <c r="M924" s="282">
        <f t="shared" si="154"/>
        <v>920</v>
      </c>
    </row>
    <row r="925" spans="4:13" ht="12" customHeight="1" x14ac:dyDescent="0.25">
      <c r="D925" s="276" t="str">
        <f>IF(IF(ISNUMBER(B925),"",MAX(D$4:D924)+1)&lt;=D$3,IF(ISNUMBER(B925),"",MAX(D$4:D924)+1),"")</f>
        <v/>
      </c>
      <c r="H925" s="276"/>
      <c r="I925" s="276" t="str">
        <f>IF(O925="","",IF(ISNUMBER(MATCH(O925,$G$5:$G$1000,0)),"",IF(D925=1,B$4,0)+MAX(I$4:I924)+1))</f>
        <v/>
      </c>
      <c r="M925" s="282">
        <f t="shared" si="154"/>
        <v>921</v>
      </c>
    </row>
    <row r="926" spans="4:13" ht="12" customHeight="1" x14ac:dyDescent="0.25">
      <c r="D926" s="276" t="str">
        <f>IF(IF(ISNUMBER(B926),"",MAX(D$4:D925)+1)&lt;=D$3,IF(ISNUMBER(B926),"",MAX(D$4:D925)+1),"")</f>
        <v/>
      </c>
      <c r="H926" s="276"/>
      <c r="I926" s="276" t="str">
        <f>IF(O926="","",IF(ISNUMBER(MATCH(O926,$G$5:$G$1000,0)),"",IF(D926=1,B$4,0)+MAX(I$4:I925)+1))</f>
        <v/>
      </c>
      <c r="M926" s="282">
        <f t="shared" si="154"/>
        <v>922</v>
      </c>
    </row>
    <row r="927" spans="4:13" ht="12" customHeight="1" x14ac:dyDescent="0.25">
      <c r="D927" s="276" t="str">
        <f>IF(IF(ISNUMBER(B927),"",MAX(D$4:D926)+1)&lt;=D$3,IF(ISNUMBER(B927),"",MAX(D$4:D926)+1),"")</f>
        <v/>
      </c>
      <c r="H927" s="276"/>
      <c r="I927" s="276" t="str">
        <f>IF(O927="","",IF(ISNUMBER(MATCH(O927,$G$5:$G$1000,0)),"",IF(D927=1,B$4,0)+MAX(I$4:I926)+1))</f>
        <v/>
      </c>
      <c r="M927" s="282">
        <f t="shared" si="154"/>
        <v>923</v>
      </c>
    </row>
    <row r="928" spans="4:13" ht="12" customHeight="1" x14ac:dyDescent="0.25">
      <c r="D928" s="276" t="str">
        <f>IF(IF(ISNUMBER(B928),"",MAX(D$4:D927)+1)&lt;=D$3,IF(ISNUMBER(B928),"",MAX(D$4:D927)+1),"")</f>
        <v/>
      </c>
      <c r="H928" s="276"/>
      <c r="I928" s="276" t="str">
        <f>IF(O928="","",IF(ISNUMBER(MATCH(O928,$G$5:$G$1000,0)),"",IF(D928=1,B$4,0)+MAX(I$4:I927)+1))</f>
        <v/>
      </c>
      <c r="M928" s="282">
        <f t="shared" si="154"/>
        <v>924</v>
      </c>
    </row>
    <row r="929" spans="4:13" ht="12" customHeight="1" x14ac:dyDescent="0.25">
      <c r="D929" s="276" t="str">
        <f>IF(IF(ISNUMBER(B929),"",MAX(D$4:D928)+1)&lt;=D$3,IF(ISNUMBER(B929),"",MAX(D$4:D928)+1),"")</f>
        <v/>
      </c>
      <c r="H929" s="276"/>
      <c r="I929" s="276" t="str">
        <f>IF(O929="","",IF(ISNUMBER(MATCH(O929,$G$5:$G$1000,0)),"",IF(D929=1,B$4,0)+MAX(I$4:I928)+1))</f>
        <v/>
      </c>
      <c r="M929" s="282">
        <f t="shared" si="154"/>
        <v>925</v>
      </c>
    </row>
    <row r="930" spans="4:13" ht="12" customHeight="1" x14ac:dyDescent="0.25">
      <c r="D930" s="276" t="str">
        <f>IF(IF(ISNUMBER(B930),"",MAX(D$4:D929)+1)&lt;=D$3,IF(ISNUMBER(B930),"",MAX(D$4:D929)+1),"")</f>
        <v/>
      </c>
      <c r="H930" s="276"/>
      <c r="I930" s="276" t="str">
        <f>IF(O930="","",IF(ISNUMBER(MATCH(O930,$G$5:$G$1000,0)),"",IF(D930=1,B$4,0)+MAX(I$4:I929)+1))</f>
        <v/>
      </c>
      <c r="M930" s="282">
        <f t="shared" si="154"/>
        <v>926</v>
      </c>
    </row>
    <row r="931" spans="4:13" ht="12" customHeight="1" x14ac:dyDescent="0.25">
      <c r="D931" s="276" t="str">
        <f>IF(IF(ISNUMBER(B931),"",MAX(D$4:D930)+1)&lt;=D$3,IF(ISNUMBER(B931),"",MAX(D$4:D930)+1),"")</f>
        <v/>
      </c>
      <c r="H931" s="276"/>
      <c r="I931" s="276" t="str">
        <f>IF(O931="","",IF(ISNUMBER(MATCH(O931,$G$5:$G$1000,0)),"",IF(D931=1,B$4,0)+MAX(I$4:I930)+1))</f>
        <v/>
      </c>
      <c r="M931" s="282">
        <f t="shared" si="154"/>
        <v>927</v>
      </c>
    </row>
    <row r="932" spans="4:13" ht="12" customHeight="1" x14ac:dyDescent="0.25">
      <c r="D932" s="276" t="str">
        <f>IF(IF(ISNUMBER(B932),"",MAX(D$4:D931)+1)&lt;=D$3,IF(ISNUMBER(B932),"",MAX(D$4:D931)+1),"")</f>
        <v/>
      </c>
      <c r="H932" s="276"/>
      <c r="I932" s="276" t="str">
        <f>IF(O932="","",IF(ISNUMBER(MATCH(O932,$G$5:$G$1000,0)),"",IF(D932=1,B$4,0)+MAX(I$4:I931)+1))</f>
        <v/>
      </c>
      <c r="M932" s="282">
        <f t="shared" si="154"/>
        <v>928</v>
      </c>
    </row>
    <row r="933" spans="4:13" ht="12" customHeight="1" x14ac:dyDescent="0.25">
      <c r="D933" s="276" t="str">
        <f>IF(IF(ISNUMBER(B933),"",MAX(D$4:D932)+1)&lt;=D$3,IF(ISNUMBER(B933),"",MAX(D$4:D932)+1),"")</f>
        <v/>
      </c>
      <c r="H933" s="276"/>
      <c r="I933" s="276" t="str">
        <f>IF(O933="","",IF(ISNUMBER(MATCH(O933,$G$5:$G$1000,0)),"",IF(D933=1,B$4,0)+MAX(I$4:I932)+1))</f>
        <v/>
      </c>
      <c r="M933" s="282">
        <f t="shared" si="154"/>
        <v>929</v>
      </c>
    </row>
    <row r="934" spans="4:13" ht="12" customHeight="1" x14ac:dyDescent="0.25">
      <c r="D934" s="276" t="str">
        <f>IF(IF(ISNUMBER(B934),"",MAX(D$4:D933)+1)&lt;=D$3,IF(ISNUMBER(B934),"",MAX(D$4:D933)+1),"")</f>
        <v/>
      </c>
      <c r="H934" s="276"/>
      <c r="I934" s="276" t="str">
        <f>IF(O934="","",IF(ISNUMBER(MATCH(O934,$G$5:$G$1000,0)),"",IF(D934=1,B$4,0)+MAX(I$4:I933)+1))</f>
        <v/>
      </c>
      <c r="M934" s="282">
        <f t="shared" si="154"/>
        <v>930</v>
      </c>
    </row>
    <row r="935" spans="4:13" ht="12" customHeight="1" x14ac:dyDescent="0.25">
      <c r="D935" s="276" t="str">
        <f>IF(IF(ISNUMBER(B935),"",MAX(D$4:D934)+1)&lt;=D$3,IF(ISNUMBER(B935),"",MAX(D$4:D934)+1),"")</f>
        <v/>
      </c>
      <c r="H935" s="276"/>
      <c r="I935" s="276" t="str">
        <f>IF(O935="","",IF(ISNUMBER(MATCH(O935,$G$5:$G$1000,0)),"",IF(D935=1,B$4,0)+MAX(I$4:I934)+1))</f>
        <v/>
      </c>
      <c r="M935" s="282">
        <f t="shared" si="154"/>
        <v>931</v>
      </c>
    </row>
    <row r="936" spans="4:13" ht="12" customHeight="1" x14ac:dyDescent="0.25">
      <c r="D936" s="276" t="str">
        <f>IF(IF(ISNUMBER(B936),"",MAX(D$4:D935)+1)&lt;=D$3,IF(ISNUMBER(B936),"",MAX(D$4:D935)+1),"")</f>
        <v/>
      </c>
      <c r="H936" s="276"/>
      <c r="I936" s="276" t="str">
        <f>IF(O936="","",IF(ISNUMBER(MATCH(O936,$G$5:$G$1000,0)),"",IF(D936=1,B$4,0)+MAX(I$4:I935)+1))</f>
        <v/>
      </c>
      <c r="M936" s="282">
        <f t="shared" si="154"/>
        <v>932</v>
      </c>
    </row>
    <row r="937" spans="4:13" ht="12" customHeight="1" x14ac:dyDescent="0.25">
      <c r="D937" s="276" t="str">
        <f>IF(IF(ISNUMBER(B937),"",MAX(D$4:D936)+1)&lt;=D$3,IF(ISNUMBER(B937),"",MAX(D$4:D936)+1),"")</f>
        <v/>
      </c>
      <c r="H937" s="276"/>
      <c r="I937" s="276" t="str">
        <f>IF(O937="","",IF(ISNUMBER(MATCH(O937,$G$5:$G$1000,0)),"",IF(D937=1,B$4,0)+MAX(I$4:I936)+1))</f>
        <v/>
      </c>
      <c r="M937" s="282">
        <f t="shared" si="154"/>
        <v>933</v>
      </c>
    </row>
    <row r="938" spans="4:13" ht="12" customHeight="1" x14ac:dyDescent="0.25">
      <c r="D938" s="276" t="str">
        <f>IF(IF(ISNUMBER(B938),"",MAX(D$4:D937)+1)&lt;=D$3,IF(ISNUMBER(B938),"",MAX(D$4:D937)+1),"")</f>
        <v/>
      </c>
      <c r="H938" s="276"/>
      <c r="I938" s="276" t="str">
        <f>IF(O938="","",IF(ISNUMBER(MATCH(O938,$G$5:$G$1000,0)),"",IF(D938=1,B$4,0)+MAX(I$4:I937)+1))</f>
        <v/>
      </c>
      <c r="M938" s="282">
        <f t="shared" si="154"/>
        <v>934</v>
      </c>
    </row>
    <row r="939" spans="4:13" ht="12" customHeight="1" x14ac:dyDescent="0.25">
      <c r="D939" s="276" t="str">
        <f>IF(IF(ISNUMBER(B939),"",MAX(D$4:D938)+1)&lt;=D$3,IF(ISNUMBER(B939),"",MAX(D$4:D938)+1),"")</f>
        <v/>
      </c>
      <c r="H939" s="276"/>
      <c r="I939" s="276" t="str">
        <f>IF(O939="","",IF(ISNUMBER(MATCH(O939,$G$5:$G$1000,0)),"",IF(D939=1,B$4,0)+MAX(I$4:I938)+1))</f>
        <v/>
      </c>
      <c r="M939" s="282">
        <f t="shared" si="154"/>
        <v>935</v>
      </c>
    </row>
    <row r="940" spans="4:13" ht="12" customHeight="1" x14ac:dyDescent="0.25">
      <c r="D940" s="276" t="str">
        <f>IF(IF(ISNUMBER(B940),"",MAX(D$4:D939)+1)&lt;=D$3,IF(ISNUMBER(B940),"",MAX(D$4:D939)+1),"")</f>
        <v/>
      </c>
      <c r="H940" s="276"/>
      <c r="I940" s="276" t="str">
        <f>IF(O940="","",IF(ISNUMBER(MATCH(O940,$G$5:$G$1000,0)),"",IF(D940=1,B$4,0)+MAX(I$4:I939)+1))</f>
        <v/>
      </c>
      <c r="M940" s="282">
        <f t="shared" si="154"/>
        <v>936</v>
      </c>
    </row>
    <row r="941" spans="4:13" ht="12" customHeight="1" x14ac:dyDescent="0.25">
      <c r="D941" s="276" t="str">
        <f>IF(IF(ISNUMBER(B941),"",MAX(D$4:D940)+1)&lt;=D$3,IF(ISNUMBER(B941),"",MAX(D$4:D940)+1),"")</f>
        <v/>
      </c>
      <c r="H941" s="276"/>
      <c r="I941" s="276" t="str">
        <f>IF(O941="","",IF(ISNUMBER(MATCH(O941,$G$5:$G$1000,0)),"",IF(D941=1,B$4,0)+MAX(I$4:I940)+1))</f>
        <v/>
      </c>
      <c r="M941" s="282">
        <f t="shared" si="154"/>
        <v>937</v>
      </c>
    </row>
    <row r="942" spans="4:13" ht="12" customHeight="1" x14ac:dyDescent="0.25">
      <c r="D942" s="276" t="str">
        <f>IF(IF(ISNUMBER(B942),"",MAX(D$4:D941)+1)&lt;=D$3,IF(ISNUMBER(B942),"",MAX(D$4:D941)+1),"")</f>
        <v/>
      </c>
      <c r="H942" s="276"/>
      <c r="I942" s="276" t="str">
        <f>IF(O942="","",IF(ISNUMBER(MATCH(O942,$G$5:$G$1000,0)),"",IF(D942=1,B$4,0)+MAX(I$4:I941)+1))</f>
        <v/>
      </c>
      <c r="M942" s="282">
        <f t="shared" si="154"/>
        <v>938</v>
      </c>
    </row>
    <row r="943" spans="4:13" ht="12" customHeight="1" x14ac:dyDescent="0.25">
      <c r="D943" s="276" t="str">
        <f>IF(IF(ISNUMBER(B943),"",MAX(D$4:D942)+1)&lt;=D$3,IF(ISNUMBER(B943),"",MAX(D$4:D942)+1),"")</f>
        <v/>
      </c>
      <c r="H943" s="276"/>
      <c r="I943" s="276" t="str">
        <f>IF(O943="","",IF(ISNUMBER(MATCH(O943,$G$5:$G$1000,0)),"",IF(D943=1,B$4,0)+MAX(I$4:I942)+1))</f>
        <v/>
      </c>
      <c r="M943" s="282">
        <f t="shared" si="154"/>
        <v>939</v>
      </c>
    </row>
    <row r="944" spans="4:13" ht="12" customHeight="1" x14ac:dyDescent="0.25">
      <c r="D944" s="276" t="str">
        <f>IF(IF(ISNUMBER(B944),"",MAX(D$4:D943)+1)&lt;=D$3,IF(ISNUMBER(B944),"",MAX(D$4:D943)+1),"")</f>
        <v/>
      </c>
      <c r="H944" s="276"/>
      <c r="I944" s="276" t="str">
        <f>IF(O944="","",IF(ISNUMBER(MATCH(O944,$G$5:$G$1000,0)),"",IF(D944=1,B$4,0)+MAX(I$4:I943)+1))</f>
        <v/>
      </c>
      <c r="M944" s="282">
        <f t="shared" si="154"/>
        <v>940</v>
      </c>
    </row>
    <row r="945" spans="4:13" ht="12" customHeight="1" x14ac:dyDescent="0.25">
      <c r="D945" s="276" t="str">
        <f>IF(IF(ISNUMBER(B945),"",MAX(D$4:D944)+1)&lt;=D$3,IF(ISNUMBER(B945),"",MAX(D$4:D944)+1),"")</f>
        <v/>
      </c>
      <c r="H945" s="276"/>
      <c r="I945" s="276" t="str">
        <f>IF(O945="","",IF(ISNUMBER(MATCH(O945,$G$5:$G$1000,0)),"",IF(D945=1,B$4,0)+MAX(I$4:I944)+1))</f>
        <v/>
      </c>
      <c r="M945" s="282">
        <f t="shared" si="154"/>
        <v>941</v>
      </c>
    </row>
    <row r="946" spans="4:13" ht="12" customHeight="1" x14ac:dyDescent="0.25">
      <c r="D946" s="276" t="str">
        <f>IF(IF(ISNUMBER(B946),"",MAX(D$4:D945)+1)&lt;=D$3,IF(ISNUMBER(B946),"",MAX(D$4:D945)+1),"")</f>
        <v/>
      </c>
      <c r="H946" s="276"/>
      <c r="I946" s="276" t="str">
        <f>IF(O946="","",IF(ISNUMBER(MATCH(O946,$G$5:$G$1000,0)),"",IF(D946=1,B$4,0)+MAX(I$4:I945)+1))</f>
        <v/>
      </c>
      <c r="M946" s="282">
        <f t="shared" si="154"/>
        <v>942</v>
      </c>
    </row>
    <row r="947" spans="4:13" ht="12" customHeight="1" x14ac:dyDescent="0.25">
      <c r="D947" s="276" t="str">
        <f>IF(IF(ISNUMBER(B947),"",MAX(D$4:D946)+1)&lt;=D$3,IF(ISNUMBER(B947),"",MAX(D$4:D946)+1),"")</f>
        <v/>
      </c>
      <c r="H947" s="276"/>
      <c r="I947" s="276" t="str">
        <f>IF(O947="","",IF(ISNUMBER(MATCH(O947,$G$5:$G$1000,0)),"",IF(D947=1,B$4,0)+MAX(I$4:I946)+1))</f>
        <v/>
      </c>
      <c r="M947" s="282">
        <f t="shared" si="154"/>
        <v>943</v>
      </c>
    </row>
    <row r="948" spans="4:13" ht="12" customHeight="1" x14ac:dyDescent="0.25">
      <c r="D948" s="276" t="str">
        <f>IF(IF(ISNUMBER(B948),"",MAX(D$4:D947)+1)&lt;=D$3,IF(ISNUMBER(B948),"",MAX(D$4:D947)+1),"")</f>
        <v/>
      </c>
      <c r="H948" s="276"/>
      <c r="I948" s="276" t="str">
        <f>IF(O948="","",IF(ISNUMBER(MATCH(O948,$G$5:$G$1000,0)),"",IF(D948=1,B$4,0)+MAX(I$4:I947)+1))</f>
        <v/>
      </c>
      <c r="M948" s="282">
        <f t="shared" si="154"/>
        <v>944</v>
      </c>
    </row>
    <row r="949" spans="4:13" ht="12" customHeight="1" x14ac:dyDescent="0.25">
      <c r="D949" s="276" t="str">
        <f>IF(IF(ISNUMBER(B949),"",MAX(D$4:D948)+1)&lt;=D$3,IF(ISNUMBER(B949),"",MAX(D$4:D948)+1),"")</f>
        <v/>
      </c>
      <c r="H949" s="276"/>
      <c r="I949" s="276" t="str">
        <f>IF(O949="","",IF(ISNUMBER(MATCH(O949,$G$5:$G$1000,0)),"",IF(D949=1,B$4,0)+MAX(I$4:I948)+1))</f>
        <v/>
      </c>
      <c r="M949" s="282">
        <f t="shared" si="154"/>
        <v>945</v>
      </c>
    </row>
    <row r="950" spans="4:13" ht="12" customHeight="1" x14ac:dyDescent="0.25">
      <c r="D950" s="276" t="str">
        <f>IF(IF(ISNUMBER(B950),"",MAX(D$4:D949)+1)&lt;=D$3,IF(ISNUMBER(B950),"",MAX(D$4:D949)+1),"")</f>
        <v/>
      </c>
      <c r="H950" s="276"/>
      <c r="I950" s="276" t="str">
        <f>IF(O950="","",IF(ISNUMBER(MATCH(O950,$G$5:$G$1000,0)),"",IF(D950=1,B$4,0)+MAX(I$4:I949)+1))</f>
        <v/>
      </c>
      <c r="M950" s="282">
        <f t="shared" si="154"/>
        <v>946</v>
      </c>
    </row>
    <row r="951" spans="4:13" ht="12" customHeight="1" x14ac:dyDescent="0.25">
      <c r="D951" s="276" t="str">
        <f>IF(IF(ISNUMBER(B951),"",MAX(D$4:D950)+1)&lt;=D$3,IF(ISNUMBER(B951),"",MAX(D$4:D950)+1),"")</f>
        <v/>
      </c>
      <c r="H951" s="276"/>
      <c r="I951" s="276" t="str">
        <f>IF(O951="","",IF(ISNUMBER(MATCH(O951,$G$5:$G$1000,0)),"",IF(D951=1,B$4,0)+MAX(I$4:I950)+1))</f>
        <v/>
      </c>
      <c r="M951" s="282">
        <f t="shared" si="154"/>
        <v>947</v>
      </c>
    </row>
    <row r="952" spans="4:13" ht="12" customHeight="1" x14ac:dyDescent="0.25">
      <c r="D952" s="276" t="str">
        <f>IF(IF(ISNUMBER(B952),"",MAX(D$4:D951)+1)&lt;=D$3,IF(ISNUMBER(B952),"",MAX(D$4:D951)+1),"")</f>
        <v/>
      </c>
      <c r="H952" s="276"/>
      <c r="I952" s="276" t="str">
        <f>IF(O952="","",IF(ISNUMBER(MATCH(O952,$G$5:$G$1000,0)),"",IF(D952=1,B$4,0)+MAX(I$4:I951)+1))</f>
        <v/>
      </c>
      <c r="M952" s="282">
        <f t="shared" si="154"/>
        <v>948</v>
      </c>
    </row>
    <row r="953" spans="4:13" ht="12" customHeight="1" x14ac:dyDescent="0.25">
      <c r="D953" s="276" t="str">
        <f>IF(IF(ISNUMBER(B953),"",MAX(D$4:D952)+1)&lt;=D$3,IF(ISNUMBER(B953),"",MAX(D$4:D952)+1),"")</f>
        <v/>
      </c>
      <c r="H953" s="276"/>
      <c r="I953" s="276" t="str">
        <f>IF(O953="","",IF(ISNUMBER(MATCH(O953,$G$5:$G$1000,0)),"",IF(D953=1,B$4,0)+MAX(I$4:I952)+1))</f>
        <v/>
      </c>
      <c r="M953" s="282">
        <f t="shared" si="154"/>
        <v>949</v>
      </c>
    </row>
    <row r="954" spans="4:13" ht="12" customHeight="1" x14ac:dyDescent="0.25">
      <c r="D954" s="276" t="str">
        <f>IF(IF(ISNUMBER(B954),"",MAX(D$4:D953)+1)&lt;=D$3,IF(ISNUMBER(B954),"",MAX(D$4:D953)+1),"")</f>
        <v/>
      </c>
      <c r="H954" s="276"/>
      <c r="I954" s="276" t="str">
        <f>IF(O954="","",IF(ISNUMBER(MATCH(O954,$G$5:$G$1000,0)),"",IF(D954=1,B$4,0)+MAX(I$4:I953)+1))</f>
        <v/>
      </c>
      <c r="M954" s="282">
        <f t="shared" si="154"/>
        <v>950</v>
      </c>
    </row>
    <row r="955" spans="4:13" ht="12" customHeight="1" x14ac:dyDescent="0.25">
      <c r="D955" s="276" t="str">
        <f>IF(IF(ISNUMBER(B955),"",MAX(D$4:D954)+1)&lt;=D$3,IF(ISNUMBER(B955),"",MAX(D$4:D954)+1),"")</f>
        <v/>
      </c>
      <c r="H955" s="276"/>
      <c r="I955" s="276" t="str">
        <f>IF(O955="","",IF(ISNUMBER(MATCH(O955,$G$5:$G$1000,0)),"",IF(D955=1,B$4,0)+MAX(I$4:I954)+1))</f>
        <v/>
      </c>
      <c r="M955" s="282">
        <f t="shared" si="154"/>
        <v>951</v>
      </c>
    </row>
    <row r="956" spans="4:13" ht="12" customHeight="1" x14ac:dyDescent="0.25">
      <c r="D956" s="276" t="str">
        <f>IF(IF(ISNUMBER(B956),"",MAX(D$4:D955)+1)&lt;=D$3,IF(ISNUMBER(B956),"",MAX(D$4:D955)+1),"")</f>
        <v/>
      </c>
      <c r="H956" s="276"/>
      <c r="I956" s="276" t="str">
        <f>IF(O956="","",IF(ISNUMBER(MATCH(O956,$G$5:$G$1000,0)),"",IF(D956=1,B$4,0)+MAX(I$4:I955)+1))</f>
        <v/>
      </c>
      <c r="M956" s="282">
        <f t="shared" si="154"/>
        <v>952</v>
      </c>
    </row>
    <row r="957" spans="4:13" ht="12" customHeight="1" x14ac:dyDescent="0.25">
      <c r="D957" s="276" t="str">
        <f>IF(IF(ISNUMBER(B957),"",MAX(D$4:D956)+1)&lt;=D$3,IF(ISNUMBER(B957),"",MAX(D$4:D956)+1),"")</f>
        <v/>
      </c>
      <c r="H957" s="276"/>
      <c r="I957" s="276" t="str">
        <f>IF(O957="","",IF(ISNUMBER(MATCH(O957,$G$5:$G$1000,0)),"",IF(D957=1,B$4,0)+MAX(I$4:I956)+1))</f>
        <v/>
      </c>
      <c r="M957" s="282">
        <f t="shared" si="154"/>
        <v>953</v>
      </c>
    </row>
    <row r="958" spans="4:13" ht="12" customHeight="1" x14ac:dyDescent="0.25">
      <c r="D958" s="276" t="str">
        <f>IF(IF(ISNUMBER(B958),"",MAX(D$4:D957)+1)&lt;=D$3,IF(ISNUMBER(B958),"",MAX(D$4:D957)+1),"")</f>
        <v/>
      </c>
      <c r="H958" s="276"/>
      <c r="I958" s="276" t="str">
        <f>IF(O958="","",IF(ISNUMBER(MATCH(O958,$G$5:$G$1000,0)),"",IF(D958=1,B$4,0)+MAX(I$4:I957)+1))</f>
        <v/>
      </c>
      <c r="M958" s="282">
        <f t="shared" si="154"/>
        <v>954</v>
      </c>
    </row>
    <row r="959" spans="4:13" ht="12" customHeight="1" x14ac:dyDescent="0.25">
      <c r="D959" s="276" t="str">
        <f>IF(IF(ISNUMBER(B959),"",MAX(D$4:D958)+1)&lt;=D$3,IF(ISNUMBER(B959),"",MAX(D$4:D958)+1),"")</f>
        <v/>
      </c>
      <c r="H959" s="276"/>
      <c r="I959" s="276" t="str">
        <f>IF(O959="","",IF(ISNUMBER(MATCH(O959,$G$5:$G$1000,0)),"",IF(D959=1,B$4,0)+MAX(I$4:I958)+1))</f>
        <v/>
      </c>
      <c r="M959" s="282">
        <f t="shared" si="154"/>
        <v>955</v>
      </c>
    </row>
    <row r="960" spans="4:13" ht="12" customHeight="1" x14ac:dyDescent="0.25">
      <c r="D960" s="276" t="str">
        <f>IF(IF(ISNUMBER(B960),"",MAX(D$4:D959)+1)&lt;=D$3,IF(ISNUMBER(B960),"",MAX(D$4:D959)+1),"")</f>
        <v/>
      </c>
      <c r="H960" s="276"/>
      <c r="I960" s="276" t="str">
        <f>IF(O960="","",IF(ISNUMBER(MATCH(O960,$G$5:$G$1000,0)),"",IF(D960=1,B$4,0)+MAX(I$4:I959)+1))</f>
        <v/>
      </c>
      <c r="M960" s="282">
        <f t="shared" si="154"/>
        <v>956</v>
      </c>
    </row>
    <row r="961" spans="4:13" ht="12" customHeight="1" x14ac:dyDescent="0.25">
      <c r="D961" s="276" t="str">
        <f>IF(IF(ISNUMBER(B961),"",MAX(D$4:D960)+1)&lt;=D$3,IF(ISNUMBER(B961),"",MAX(D$4:D960)+1),"")</f>
        <v/>
      </c>
      <c r="H961" s="276"/>
      <c r="I961" s="276" t="str">
        <f>IF(O961="","",IF(ISNUMBER(MATCH(O961,$G$5:$G$1000,0)),"",IF(D961=1,B$4,0)+MAX(I$4:I960)+1))</f>
        <v/>
      </c>
      <c r="M961" s="282">
        <f t="shared" si="154"/>
        <v>957</v>
      </c>
    </row>
    <row r="962" spans="4:13" ht="12" customHeight="1" x14ac:dyDescent="0.25">
      <c r="D962" s="276" t="str">
        <f>IF(IF(ISNUMBER(B962),"",MAX(D$4:D961)+1)&lt;=D$3,IF(ISNUMBER(B962),"",MAX(D$4:D961)+1),"")</f>
        <v/>
      </c>
      <c r="H962" s="276"/>
      <c r="I962" s="276" t="str">
        <f>IF(O962="","",IF(ISNUMBER(MATCH(O962,$G$5:$G$1000,0)),"",IF(D962=1,B$4,0)+MAX(I$4:I961)+1))</f>
        <v/>
      </c>
      <c r="M962" s="282">
        <f t="shared" si="154"/>
        <v>958</v>
      </c>
    </row>
    <row r="963" spans="4:13" ht="12" customHeight="1" x14ac:dyDescent="0.25">
      <c r="D963" s="276" t="str">
        <f>IF(IF(ISNUMBER(B963),"",MAX(D$4:D962)+1)&lt;=D$3,IF(ISNUMBER(B963),"",MAX(D$4:D962)+1),"")</f>
        <v/>
      </c>
      <c r="H963" s="276"/>
      <c r="I963" s="276" t="str">
        <f>IF(O963="","",IF(ISNUMBER(MATCH(O963,$G$5:$G$1000,0)),"",IF(D963=1,B$4,0)+MAX(I$4:I962)+1))</f>
        <v/>
      </c>
      <c r="M963" s="282">
        <f t="shared" si="154"/>
        <v>959</v>
      </c>
    </row>
    <row r="964" spans="4:13" ht="12" customHeight="1" x14ac:dyDescent="0.25">
      <c r="D964" s="276" t="str">
        <f>IF(IF(ISNUMBER(B964),"",MAX(D$4:D963)+1)&lt;=D$3,IF(ISNUMBER(B964),"",MAX(D$4:D963)+1),"")</f>
        <v/>
      </c>
      <c r="H964" s="276"/>
      <c r="I964" s="276" t="str">
        <f>IF(O964="","",IF(ISNUMBER(MATCH(O964,$G$5:$G$1000,0)),"",IF(D964=1,B$4,0)+MAX(I$4:I963)+1))</f>
        <v/>
      </c>
      <c r="M964" s="282">
        <f t="shared" si="154"/>
        <v>960</v>
      </c>
    </row>
    <row r="965" spans="4:13" ht="12" customHeight="1" x14ac:dyDescent="0.25">
      <c r="D965" s="276" t="str">
        <f>IF(IF(ISNUMBER(B965),"",MAX(D$4:D964)+1)&lt;=D$3,IF(ISNUMBER(B965),"",MAX(D$4:D964)+1),"")</f>
        <v/>
      </c>
      <c r="H965" s="276"/>
      <c r="I965" s="276" t="str">
        <f>IF(O965="","",IF(ISNUMBER(MATCH(O965,$G$5:$G$1000,0)),"",IF(D965=1,B$4,0)+MAX(I$4:I964)+1))</f>
        <v/>
      </c>
      <c r="M965" s="282">
        <f t="shared" ref="M965:M1028" si="155">IF(ROW()-ROW(M$4)&lt;=1000,ROW()-ROW(M$4),"")</f>
        <v>961</v>
      </c>
    </row>
    <row r="966" spans="4:13" ht="12" customHeight="1" x14ac:dyDescent="0.25">
      <c r="D966" s="276" t="str">
        <f>IF(IF(ISNUMBER(B966),"",MAX(D$4:D965)+1)&lt;=D$3,IF(ISNUMBER(B966),"",MAX(D$4:D965)+1),"")</f>
        <v/>
      </c>
      <c r="H966" s="276"/>
      <c r="I966" s="276" t="str">
        <f>IF(O966="","",IF(ISNUMBER(MATCH(O966,$G$5:$G$1000,0)),"",IF(D966=1,B$4,0)+MAX(I$4:I965)+1))</f>
        <v/>
      </c>
      <c r="M966" s="282">
        <f t="shared" si="155"/>
        <v>962</v>
      </c>
    </row>
    <row r="967" spans="4:13" ht="12" customHeight="1" x14ac:dyDescent="0.25">
      <c r="D967" s="276" t="str">
        <f>IF(IF(ISNUMBER(B967),"",MAX(D$4:D966)+1)&lt;=D$3,IF(ISNUMBER(B967),"",MAX(D$4:D966)+1),"")</f>
        <v/>
      </c>
      <c r="H967" s="276"/>
      <c r="I967" s="276" t="str">
        <f>IF(O967="","",IF(ISNUMBER(MATCH(O967,$G$5:$G$1000,0)),"",IF(D967=1,B$4,0)+MAX(I$4:I966)+1))</f>
        <v/>
      </c>
      <c r="M967" s="282">
        <f t="shared" si="155"/>
        <v>963</v>
      </c>
    </row>
    <row r="968" spans="4:13" ht="12" customHeight="1" x14ac:dyDescent="0.25">
      <c r="D968" s="276" t="str">
        <f>IF(IF(ISNUMBER(B968),"",MAX(D$4:D967)+1)&lt;=D$3,IF(ISNUMBER(B968),"",MAX(D$4:D967)+1),"")</f>
        <v/>
      </c>
      <c r="H968" s="276"/>
      <c r="I968" s="276" t="str">
        <f>IF(O968="","",IF(ISNUMBER(MATCH(O968,$G$5:$G$1000,0)),"",IF(D968=1,B$4,0)+MAX(I$4:I967)+1))</f>
        <v/>
      </c>
      <c r="M968" s="282">
        <f t="shared" si="155"/>
        <v>964</v>
      </c>
    </row>
    <row r="969" spans="4:13" ht="12" customHeight="1" x14ac:dyDescent="0.25">
      <c r="D969" s="276" t="str">
        <f>IF(IF(ISNUMBER(B969),"",MAX(D$4:D968)+1)&lt;=D$3,IF(ISNUMBER(B969),"",MAX(D$4:D968)+1),"")</f>
        <v/>
      </c>
      <c r="H969" s="276"/>
      <c r="I969" s="276" t="str">
        <f>IF(O969="","",IF(ISNUMBER(MATCH(O969,$G$5:$G$1000,0)),"",IF(D969=1,B$4,0)+MAX(I$4:I968)+1))</f>
        <v/>
      </c>
      <c r="M969" s="282">
        <f t="shared" si="155"/>
        <v>965</v>
      </c>
    </row>
    <row r="970" spans="4:13" ht="12" customHeight="1" x14ac:dyDescent="0.25">
      <c r="D970" s="276" t="str">
        <f>IF(IF(ISNUMBER(B970),"",MAX(D$4:D969)+1)&lt;=D$3,IF(ISNUMBER(B970),"",MAX(D$4:D969)+1),"")</f>
        <v/>
      </c>
      <c r="H970" s="276"/>
      <c r="I970" s="276" t="str">
        <f>IF(O970="","",IF(ISNUMBER(MATCH(O970,$G$5:$G$1000,0)),"",IF(D970=1,B$4,0)+MAX(I$4:I969)+1))</f>
        <v/>
      </c>
      <c r="M970" s="282">
        <f t="shared" si="155"/>
        <v>966</v>
      </c>
    </row>
    <row r="971" spans="4:13" ht="12" customHeight="1" x14ac:dyDescent="0.25">
      <c r="D971" s="276" t="str">
        <f>IF(IF(ISNUMBER(B971),"",MAX(D$4:D970)+1)&lt;=D$3,IF(ISNUMBER(B971),"",MAX(D$4:D970)+1),"")</f>
        <v/>
      </c>
      <c r="H971" s="276"/>
      <c r="I971" s="276" t="str">
        <f>IF(O971="","",IF(ISNUMBER(MATCH(O971,$G$5:$G$1000,0)),"",IF(D971=1,B$4,0)+MAX(I$4:I970)+1))</f>
        <v/>
      </c>
      <c r="M971" s="282">
        <f t="shared" si="155"/>
        <v>967</v>
      </c>
    </row>
    <row r="972" spans="4:13" ht="12" customHeight="1" x14ac:dyDescent="0.25">
      <c r="D972" s="276" t="str">
        <f>IF(IF(ISNUMBER(B972),"",MAX(D$4:D971)+1)&lt;=D$3,IF(ISNUMBER(B972),"",MAX(D$4:D971)+1),"")</f>
        <v/>
      </c>
      <c r="H972" s="276"/>
      <c r="I972" s="276" t="str">
        <f>IF(O972="","",IF(ISNUMBER(MATCH(O972,$G$5:$G$1000,0)),"",IF(D972=1,B$4,0)+MAX(I$4:I971)+1))</f>
        <v/>
      </c>
      <c r="M972" s="282">
        <f t="shared" si="155"/>
        <v>968</v>
      </c>
    </row>
    <row r="973" spans="4:13" ht="12" customHeight="1" x14ac:dyDescent="0.25">
      <c r="D973" s="276" t="str">
        <f>IF(IF(ISNUMBER(B973),"",MAX(D$4:D972)+1)&lt;=D$3,IF(ISNUMBER(B973),"",MAX(D$4:D972)+1),"")</f>
        <v/>
      </c>
      <c r="H973" s="276"/>
      <c r="I973" s="276" t="str">
        <f>IF(O973="","",IF(ISNUMBER(MATCH(O973,$G$5:$G$1000,0)),"",IF(D973=1,B$4,0)+MAX(I$4:I972)+1))</f>
        <v/>
      </c>
      <c r="M973" s="282">
        <f t="shared" si="155"/>
        <v>969</v>
      </c>
    </row>
    <row r="974" spans="4:13" ht="12" customHeight="1" x14ac:dyDescent="0.25">
      <c r="D974" s="276" t="str">
        <f>IF(IF(ISNUMBER(B974),"",MAX(D$4:D973)+1)&lt;=D$3,IF(ISNUMBER(B974),"",MAX(D$4:D973)+1),"")</f>
        <v/>
      </c>
      <c r="H974" s="276"/>
      <c r="I974" s="276" t="str">
        <f>IF(O974="","",IF(ISNUMBER(MATCH(O974,$G$5:$G$1000,0)),"",IF(D974=1,B$4,0)+MAX(I$4:I973)+1))</f>
        <v/>
      </c>
      <c r="M974" s="282">
        <f t="shared" si="155"/>
        <v>970</v>
      </c>
    </row>
    <row r="975" spans="4:13" ht="12" customHeight="1" x14ac:dyDescent="0.25">
      <c r="D975" s="276" t="str">
        <f>IF(IF(ISNUMBER(B975),"",MAX(D$4:D974)+1)&lt;=D$3,IF(ISNUMBER(B975),"",MAX(D$4:D974)+1),"")</f>
        <v/>
      </c>
      <c r="H975" s="276"/>
      <c r="I975" s="276" t="str">
        <f>IF(O975="","",IF(ISNUMBER(MATCH(O975,$G$5:$G$1000,0)),"",IF(D975=1,B$4,0)+MAX(I$4:I974)+1))</f>
        <v/>
      </c>
      <c r="M975" s="282">
        <f t="shared" si="155"/>
        <v>971</v>
      </c>
    </row>
    <row r="976" spans="4:13" ht="12" customHeight="1" x14ac:dyDescent="0.25">
      <c r="D976" s="276" t="str">
        <f>IF(IF(ISNUMBER(B976),"",MAX(D$4:D975)+1)&lt;=D$3,IF(ISNUMBER(B976),"",MAX(D$4:D975)+1),"")</f>
        <v/>
      </c>
      <c r="H976" s="276"/>
      <c r="I976" s="276" t="str">
        <f>IF(O976="","",IF(ISNUMBER(MATCH(O976,$G$5:$G$1000,0)),"",IF(D976=1,B$4,0)+MAX(I$4:I975)+1))</f>
        <v/>
      </c>
      <c r="M976" s="282">
        <f t="shared" si="155"/>
        <v>972</v>
      </c>
    </row>
    <row r="977" spans="4:13" ht="12" customHeight="1" x14ac:dyDescent="0.25">
      <c r="D977" s="276" t="str">
        <f>IF(IF(ISNUMBER(B977),"",MAX(D$4:D976)+1)&lt;=D$3,IF(ISNUMBER(B977),"",MAX(D$4:D976)+1),"")</f>
        <v/>
      </c>
      <c r="H977" s="276"/>
      <c r="I977" s="276" t="str">
        <f>IF(O977="","",IF(ISNUMBER(MATCH(O977,$G$5:$G$1000,0)),"",IF(D977=1,B$4,0)+MAX(I$4:I976)+1))</f>
        <v/>
      </c>
      <c r="M977" s="282">
        <f t="shared" si="155"/>
        <v>973</v>
      </c>
    </row>
    <row r="978" spans="4:13" ht="12" customHeight="1" x14ac:dyDescent="0.25">
      <c r="D978" s="276" t="str">
        <f>IF(IF(ISNUMBER(B978),"",MAX(D$4:D977)+1)&lt;=D$3,IF(ISNUMBER(B978),"",MAX(D$4:D977)+1),"")</f>
        <v/>
      </c>
      <c r="H978" s="276"/>
      <c r="I978" s="276" t="str">
        <f>IF(O978="","",IF(ISNUMBER(MATCH(O978,$G$5:$G$1000,0)),"",IF(D978=1,B$4,0)+MAX(I$4:I977)+1))</f>
        <v/>
      </c>
      <c r="M978" s="282">
        <f t="shared" si="155"/>
        <v>974</v>
      </c>
    </row>
    <row r="979" spans="4:13" ht="12" customHeight="1" x14ac:dyDescent="0.25">
      <c r="D979" s="276" t="str">
        <f>IF(IF(ISNUMBER(B979),"",MAX(D$4:D978)+1)&lt;=D$3,IF(ISNUMBER(B979),"",MAX(D$4:D978)+1),"")</f>
        <v/>
      </c>
      <c r="H979" s="276"/>
      <c r="I979" s="276" t="str">
        <f>IF(O979="","",IF(ISNUMBER(MATCH(O979,$G$5:$G$1000,0)),"",IF(D979=1,B$4,0)+MAX(I$4:I978)+1))</f>
        <v/>
      </c>
      <c r="M979" s="282">
        <f t="shared" si="155"/>
        <v>975</v>
      </c>
    </row>
    <row r="980" spans="4:13" ht="12" customHeight="1" x14ac:dyDescent="0.25">
      <c r="D980" s="276" t="str">
        <f>IF(IF(ISNUMBER(B980),"",MAX(D$4:D979)+1)&lt;=D$3,IF(ISNUMBER(B980),"",MAX(D$4:D979)+1),"")</f>
        <v/>
      </c>
      <c r="H980" s="276"/>
      <c r="I980" s="276" t="str">
        <f>IF(O980="","",IF(ISNUMBER(MATCH(O980,$G$5:$G$1000,0)),"",IF(D980=1,B$4,0)+MAX(I$4:I979)+1))</f>
        <v/>
      </c>
      <c r="M980" s="282">
        <f t="shared" si="155"/>
        <v>976</v>
      </c>
    </row>
    <row r="981" spans="4:13" ht="12" customHeight="1" x14ac:dyDescent="0.25">
      <c r="D981" s="276" t="str">
        <f>IF(IF(ISNUMBER(B981),"",MAX(D$4:D980)+1)&lt;=D$3,IF(ISNUMBER(B981),"",MAX(D$4:D980)+1),"")</f>
        <v/>
      </c>
      <c r="H981" s="276"/>
      <c r="I981" s="276" t="str">
        <f>IF(O981="","",IF(ISNUMBER(MATCH(O981,$G$5:$G$1000,0)),"",IF(D981=1,B$4,0)+MAX(I$4:I980)+1))</f>
        <v/>
      </c>
      <c r="M981" s="282">
        <f t="shared" si="155"/>
        <v>977</v>
      </c>
    </row>
    <row r="982" spans="4:13" ht="12" customHeight="1" x14ac:dyDescent="0.25">
      <c r="D982" s="276" t="str">
        <f>IF(IF(ISNUMBER(B982),"",MAX(D$4:D981)+1)&lt;=D$3,IF(ISNUMBER(B982),"",MAX(D$4:D981)+1),"")</f>
        <v/>
      </c>
      <c r="H982" s="276"/>
      <c r="I982" s="276" t="str">
        <f>IF(O982="","",IF(ISNUMBER(MATCH(O982,$G$5:$G$1000,0)),"",IF(D982=1,B$4,0)+MAX(I$4:I981)+1))</f>
        <v/>
      </c>
      <c r="M982" s="282">
        <f t="shared" si="155"/>
        <v>978</v>
      </c>
    </row>
    <row r="983" spans="4:13" ht="12" customHeight="1" x14ac:dyDescent="0.25">
      <c r="D983" s="276" t="str">
        <f>IF(IF(ISNUMBER(B983),"",MAX(D$4:D982)+1)&lt;=D$3,IF(ISNUMBER(B983),"",MAX(D$4:D982)+1),"")</f>
        <v/>
      </c>
      <c r="H983" s="276"/>
      <c r="I983" s="276" t="str">
        <f>IF(O983="","",IF(ISNUMBER(MATCH(O983,$G$5:$G$1000,0)),"",IF(D983=1,B$4,0)+MAX(I$4:I982)+1))</f>
        <v/>
      </c>
      <c r="M983" s="282">
        <f t="shared" si="155"/>
        <v>979</v>
      </c>
    </row>
    <row r="984" spans="4:13" ht="12" customHeight="1" x14ac:dyDescent="0.25">
      <c r="D984" s="276" t="str">
        <f>IF(IF(ISNUMBER(B984),"",MAX(D$4:D983)+1)&lt;=D$3,IF(ISNUMBER(B984),"",MAX(D$4:D983)+1),"")</f>
        <v/>
      </c>
      <c r="H984" s="276"/>
      <c r="I984" s="276" t="str">
        <f>IF(O984="","",IF(ISNUMBER(MATCH(O984,$G$5:$G$1000,0)),"",IF(D984=1,B$4,0)+MAX(I$4:I983)+1))</f>
        <v/>
      </c>
      <c r="M984" s="282">
        <f t="shared" si="155"/>
        <v>980</v>
      </c>
    </row>
    <row r="985" spans="4:13" ht="12" customHeight="1" x14ac:dyDescent="0.25">
      <c r="D985" s="276" t="str">
        <f>IF(IF(ISNUMBER(B985),"",MAX(D$4:D984)+1)&lt;=D$3,IF(ISNUMBER(B985),"",MAX(D$4:D984)+1),"")</f>
        <v/>
      </c>
      <c r="H985" s="276"/>
      <c r="I985" s="276" t="str">
        <f>IF(O985="","",IF(ISNUMBER(MATCH(O985,$G$5:$G$1000,0)),"",IF(D985=1,B$4,0)+MAX(I$4:I984)+1))</f>
        <v/>
      </c>
      <c r="M985" s="282">
        <f t="shared" si="155"/>
        <v>981</v>
      </c>
    </row>
    <row r="986" spans="4:13" ht="12" customHeight="1" x14ac:dyDescent="0.25">
      <c r="D986" s="276" t="str">
        <f>IF(IF(ISNUMBER(B986),"",MAX(D$4:D985)+1)&lt;=D$3,IF(ISNUMBER(B986),"",MAX(D$4:D985)+1),"")</f>
        <v/>
      </c>
      <c r="H986" s="276"/>
      <c r="I986" s="276" t="str">
        <f>IF(O986="","",IF(ISNUMBER(MATCH(O986,$G$5:$G$1000,0)),"",IF(D986=1,B$4,0)+MAX(I$4:I985)+1))</f>
        <v/>
      </c>
      <c r="M986" s="282">
        <f t="shared" si="155"/>
        <v>982</v>
      </c>
    </row>
    <row r="987" spans="4:13" ht="12" customHeight="1" x14ac:dyDescent="0.25">
      <c r="D987" s="276" t="str">
        <f>IF(IF(ISNUMBER(B987),"",MAX(D$4:D986)+1)&lt;=D$3,IF(ISNUMBER(B987),"",MAX(D$4:D986)+1),"")</f>
        <v/>
      </c>
      <c r="H987" s="276"/>
      <c r="I987" s="276" t="str">
        <f>IF(O987="","",IF(ISNUMBER(MATCH(O987,$G$5:$G$1000,0)),"",IF(D987=1,B$4,0)+MAX(I$4:I986)+1))</f>
        <v/>
      </c>
      <c r="M987" s="282">
        <f t="shared" si="155"/>
        <v>983</v>
      </c>
    </row>
    <row r="988" spans="4:13" ht="12" customHeight="1" x14ac:dyDescent="0.25">
      <c r="D988" s="276" t="str">
        <f>IF(IF(ISNUMBER(B988),"",MAX(D$4:D987)+1)&lt;=D$3,IF(ISNUMBER(B988),"",MAX(D$4:D987)+1),"")</f>
        <v/>
      </c>
      <c r="H988" s="276"/>
      <c r="I988" s="276" t="str">
        <f>IF(O988="","",IF(ISNUMBER(MATCH(O988,$G$5:$G$1000,0)),"",IF(D988=1,B$4,0)+MAX(I$4:I987)+1))</f>
        <v/>
      </c>
      <c r="M988" s="282">
        <f t="shared" si="155"/>
        <v>984</v>
      </c>
    </row>
    <row r="989" spans="4:13" ht="12" customHeight="1" x14ac:dyDescent="0.25">
      <c r="D989" s="276" t="str">
        <f>IF(IF(ISNUMBER(B989),"",MAX(D$4:D988)+1)&lt;=D$3,IF(ISNUMBER(B989),"",MAX(D$4:D988)+1),"")</f>
        <v/>
      </c>
      <c r="H989" s="276"/>
      <c r="I989" s="276" t="str">
        <f>IF(O989="","",IF(ISNUMBER(MATCH(O989,$G$5:$G$1000,0)),"",IF(D989=1,B$4,0)+MAX(I$4:I988)+1))</f>
        <v/>
      </c>
      <c r="M989" s="282">
        <f t="shared" si="155"/>
        <v>985</v>
      </c>
    </row>
    <row r="990" spans="4:13" ht="12" customHeight="1" x14ac:dyDescent="0.25">
      <c r="D990" s="276" t="str">
        <f>IF(IF(ISNUMBER(B990),"",MAX(D$4:D989)+1)&lt;=D$3,IF(ISNUMBER(B990),"",MAX(D$4:D989)+1),"")</f>
        <v/>
      </c>
      <c r="H990" s="276"/>
      <c r="I990" s="276" t="str">
        <f>IF(O990="","",IF(ISNUMBER(MATCH(O990,$G$5:$G$1000,0)),"",IF(D990=1,B$4,0)+MAX(I$4:I989)+1))</f>
        <v/>
      </c>
      <c r="M990" s="282">
        <f t="shared" si="155"/>
        <v>986</v>
      </c>
    </row>
    <row r="991" spans="4:13" ht="12" customHeight="1" x14ac:dyDescent="0.25">
      <c r="D991" s="276" t="str">
        <f>IF(IF(ISNUMBER(B991),"",MAX(D$4:D990)+1)&lt;=D$3,IF(ISNUMBER(B991),"",MAX(D$4:D990)+1),"")</f>
        <v/>
      </c>
      <c r="H991" s="276"/>
      <c r="I991" s="276" t="str">
        <f>IF(O991="","",IF(ISNUMBER(MATCH(O991,$G$5:$G$1000,0)),"",IF(D991=1,B$4,0)+MAX(I$4:I990)+1))</f>
        <v/>
      </c>
      <c r="M991" s="282">
        <f t="shared" si="155"/>
        <v>987</v>
      </c>
    </row>
    <row r="992" spans="4:13" ht="12" customHeight="1" x14ac:dyDescent="0.25">
      <c r="D992" s="276" t="str">
        <f>IF(IF(ISNUMBER(B992),"",MAX(D$4:D991)+1)&lt;=D$3,IF(ISNUMBER(B992),"",MAX(D$4:D991)+1),"")</f>
        <v/>
      </c>
      <c r="H992" s="276"/>
      <c r="I992" s="276" t="str">
        <f>IF(O992="","",IF(ISNUMBER(MATCH(O992,$G$5:$G$1000,0)),"",IF(D992=1,B$4,0)+MAX(I$4:I991)+1))</f>
        <v/>
      </c>
      <c r="M992" s="282">
        <f t="shared" si="155"/>
        <v>988</v>
      </c>
    </row>
    <row r="993" spans="4:13" ht="12" customHeight="1" x14ac:dyDescent="0.25">
      <c r="D993" s="276" t="str">
        <f>IF(IF(ISNUMBER(B993),"",MAX(D$4:D992)+1)&lt;=D$3,IF(ISNUMBER(B993),"",MAX(D$4:D992)+1),"")</f>
        <v/>
      </c>
      <c r="H993" s="276"/>
      <c r="I993" s="276" t="str">
        <f>IF(O993="","",IF(ISNUMBER(MATCH(O993,$G$5:$G$1000,0)),"",IF(D993=1,B$4,0)+MAX(I$4:I992)+1))</f>
        <v/>
      </c>
      <c r="M993" s="282">
        <f t="shared" si="155"/>
        <v>989</v>
      </c>
    </row>
    <row r="994" spans="4:13" ht="12" customHeight="1" x14ac:dyDescent="0.25">
      <c r="D994" s="276" t="str">
        <f>IF(IF(ISNUMBER(B994),"",MAX(D$4:D993)+1)&lt;=D$3,IF(ISNUMBER(B994),"",MAX(D$4:D993)+1),"")</f>
        <v/>
      </c>
      <c r="H994" s="276"/>
      <c r="I994" s="276" t="str">
        <f>IF(O994="","",IF(ISNUMBER(MATCH(O994,$G$5:$G$1000,0)),"",IF(D994=1,B$4,0)+MAX(I$4:I993)+1))</f>
        <v/>
      </c>
      <c r="M994" s="282">
        <f t="shared" si="155"/>
        <v>990</v>
      </c>
    </row>
    <row r="995" spans="4:13" ht="12" customHeight="1" x14ac:dyDescent="0.25">
      <c r="D995" s="276" t="str">
        <f>IF(IF(ISNUMBER(B995),"",MAX(D$4:D994)+1)&lt;=D$3,IF(ISNUMBER(B995),"",MAX(D$4:D994)+1),"")</f>
        <v/>
      </c>
      <c r="H995" s="276"/>
      <c r="I995" s="276" t="str">
        <f>IF(O995="","",IF(ISNUMBER(MATCH(O995,$G$5:$G$1000,0)),"",IF(D995=1,B$4,0)+MAX(I$4:I994)+1))</f>
        <v/>
      </c>
      <c r="M995" s="282">
        <f t="shared" si="155"/>
        <v>991</v>
      </c>
    </row>
    <row r="996" spans="4:13" ht="12" customHeight="1" x14ac:dyDescent="0.25">
      <c r="D996" s="276" t="str">
        <f>IF(IF(ISNUMBER(B996),"",MAX(D$4:D995)+1)&lt;=D$3,IF(ISNUMBER(B996),"",MAX(D$4:D995)+1),"")</f>
        <v/>
      </c>
      <c r="H996" s="276"/>
      <c r="I996" s="276" t="str">
        <f>IF(O996="","",IF(ISNUMBER(MATCH(O996,$G$5:$G$1000,0)),"",IF(D996=1,B$4,0)+MAX(I$4:I995)+1))</f>
        <v/>
      </c>
      <c r="M996" s="282">
        <f t="shared" si="155"/>
        <v>992</v>
      </c>
    </row>
    <row r="997" spans="4:13" ht="12" customHeight="1" x14ac:dyDescent="0.25">
      <c r="D997" s="276" t="str">
        <f>IF(IF(ISNUMBER(B997),"",MAX(D$4:D996)+1)&lt;=D$3,IF(ISNUMBER(B997),"",MAX(D$4:D996)+1),"")</f>
        <v/>
      </c>
      <c r="H997" s="276"/>
      <c r="I997" s="276" t="str">
        <f>IF(O997="","",IF(ISNUMBER(MATCH(O997,$G$5:$G$1000,0)),"",IF(D997=1,B$4,0)+MAX(I$4:I996)+1))</f>
        <v/>
      </c>
      <c r="M997" s="282">
        <f t="shared" si="155"/>
        <v>993</v>
      </c>
    </row>
    <row r="998" spans="4:13" ht="12" customHeight="1" x14ac:dyDescent="0.25">
      <c r="D998" s="276" t="str">
        <f>IF(IF(ISNUMBER(B998),"",MAX(D$4:D997)+1)&lt;=D$3,IF(ISNUMBER(B998),"",MAX(D$4:D997)+1),"")</f>
        <v/>
      </c>
      <c r="H998" s="276"/>
      <c r="I998" s="276" t="str">
        <f>IF(O998="","",IF(ISNUMBER(MATCH(O998,$G$5:$G$1000,0)),"",IF(D998=1,B$4,0)+MAX(I$4:I997)+1))</f>
        <v/>
      </c>
      <c r="M998" s="282">
        <f t="shared" si="155"/>
        <v>994</v>
      </c>
    </row>
    <row r="999" spans="4:13" ht="12" customHeight="1" x14ac:dyDescent="0.25">
      <c r="D999" s="276" t="str">
        <f>IF(IF(ISNUMBER(B999),"",MAX(D$4:D998)+1)&lt;=D$3,IF(ISNUMBER(B999),"",MAX(D$4:D998)+1),"")</f>
        <v/>
      </c>
      <c r="H999" s="276"/>
      <c r="I999" s="276" t="str">
        <f>IF(O999="","",IF(ISNUMBER(MATCH(O999,$G$5:$G$1000,0)),"",IF(D999=1,B$4,0)+MAX(I$4:I998)+1))</f>
        <v/>
      </c>
      <c r="M999" s="282">
        <f t="shared" si="155"/>
        <v>995</v>
      </c>
    </row>
    <row r="1000" spans="4:13" ht="12" customHeight="1" x14ac:dyDescent="0.25">
      <c r="D1000" s="276" t="str">
        <f>IF(IF(ISNUMBER(B1000),"",MAX(D$4:D999)+1)&lt;=D$3,IF(ISNUMBER(B1000),"",MAX(D$4:D999)+1),"")</f>
        <v/>
      </c>
      <c r="H1000" s="276"/>
      <c r="I1000" s="276" t="str">
        <f>IF(O1000="","",IF(ISNUMBER(MATCH(O1000,$G$5:$G$1000,0)),"",IF(D1000=1,B$4,0)+MAX(I$4:I999)+1))</f>
        <v/>
      </c>
      <c r="M1000" s="282">
        <f t="shared" si="155"/>
        <v>996</v>
      </c>
    </row>
    <row r="1001" spans="4:13" ht="12" customHeight="1" x14ac:dyDescent="0.25">
      <c r="D1001" s="276" t="str">
        <f>IF(IF(ISNUMBER(B1001),"",MAX(D$4:D1000)+1)&lt;=D$3,IF(ISNUMBER(B1001),"",MAX(D$4:D1000)+1),"")</f>
        <v/>
      </c>
      <c r="H1001" s="276"/>
      <c r="I1001" s="276" t="str">
        <f>IF(O1001="","",IF(ISNUMBER(MATCH(O1001,$G$5:$G$1000,0)),"",IF(D1001=1,B$4,0)+MAX(I$4:I1000)+1))</f>
        <v/>
      </c>
      <c r="M1001" s="282">
        <f t="shared" si="155"/>
        <v>997</v>
      </c>
    </row>
    <row r="1002" spans="4:13" ht="12" customHeight="1" x14ac:dyDescent="0.25">
      <c r="D1002" s="276" t="str">
        <f>IF(IF(ISNUMBER(B1002),"",MAX(D$4:D1001)+1)&lt;=D$3,IF(ISNUMBER(B1002),"",MAX(D$4:D1001)+1),"")</f>
        <v/>
      </c>
      <c r="H1002" s="276"/>
      <c r="I1002" s="276" t="str">
        <f>IF(O1002="","",IF(ISNUMBER(MATCH(O1002,$G$5:$G$1000,0)),"",IF(D1002=1,B$4,0)+MAX(I$4:I1001)+1))</f>
        <v/>
      </c>
      <c r="M1002" s="282">
        <f t="shared" si="155"/>
        <v>998</v>
      </c>
    </row>
    <row r="1003" spans="4:13" ht="12" customHeight="1" x14ac:dyDescent="0.25">
      <c r="D1003" s="276" t="str">
        <f>IF(IF(ISNUMBER(B1003),"",MAX(D$4:D1002)+1)&lt;=D$3,IF(ISNUMBER(B1003),"",MAX(D$4:D1002)+1),"")</f>
        <v/>
      </c>
      <c r="H1003" s="276"/>
      <c r="I1003" s="276" t="str">
        <f>IF(O1003="","",IF(ISNUMBER(MATCH(O1003,$G$5:$G$1000,0)),"",IF(D1003=1,B$4,0)+MAX(I$4:I1002)+1))</f>
        <v/>
      </c>
      <c r="M1003" s="282">
        <f t="shared" si="155"/>
        <v>999</v>
      </c>
    </row>
    <row r="1004" spans="4:13" ht="12" customHeight="1" x14ac:dyDescent="0.25">
      <c r="D1004" s="276" t="str">
        <f>IF(IF(ISNUMBER(B1004),"",MAX(D$4:D1003)+1)&lt;=D$3,IF(ISNUMBER(B1004),"",MAX(D$4:D1003)+1),"")</f>
        <v/>
      </c>
      <c r="H1004" s="276"/>
      <c r="I1004" s="276" t="str">
        <f>IF(O1004="","",IF(ISNUMBER(MATCH(O1004,$G$5:$G$1000,0)),"",IF(D1004=1,B$4,0)+MAX(I$4:I1003)+1))</f>
        <v/>
      </c>
      <c r="M1004" s="282">
        <f t="shared" si="155"/>
        <v>1000</v>
      </c>
    </row>
    <row r="1005" spans="4:13" ht="12" customHeight="1" x14ac:dyDescent="0.25">
      <c r="D1005" s="276" t="str">
        <f>IF(IF(ISNUMBER(B1005),"",MAX(D$4:D1004)+1)&lt;=D$3,IF(ISNUMBER(B1005),"",MAX(D$4:D1004)+1),"")</f>
        <v/>
      </c>
      <c r="H1005" s="276"/>
      <c r="I1005" s="276" t="str">
        <f>IF(O1005="","",IF(ISNUMBER(MATCH(O1005,$G$5:$G$1000,0)),"",IF(D1005=1,B$4,0)+MAX(I$4:I1004)+1))</f>
        <v/>
      </c>
      <c r="M1005" s="282" t="str">
        <f t="shared" si="155"/>
        <v/>
      </c>
    </row>
    <row r="1006" spans="4:13" ht="12" customHeight="1" x14ac:dyDescent="0.25">
      <c r="D1006" s="276" t="str">
        <f>IF(IF(ISNUMBER(B1006),"",MAX(D$4:D1005)+1)&lt;=D$3,IF(ISNUMBER(B1006),"",MAX(D$4:D1005)+1),"")</f>
        <v/>
      </c>
      <c r="H1006" s="276"/>
      <c r="I1006" s="276" t="str">
        <f>IF(O1006="","",IF(ISNUMBER(MATCH(O1006,$G$5:$G$1000,0)),"",IF(D1006=1,B$4,0)+MAX(I$4:I1005)+1))</f>
        <v/>
      </c>
      <c r="M1006" s="282" t="str">
        <f t="shared" si="155"/>
        <v/>
      </c>
    </row>
    <row r="1007" spans="4:13" ht="12" customHeight="1" x14ac:dyDescent="0.25">
      <c r="D1007" s="276" t="str">
        <f>IF(IF(ISNUMBER(B1007),"",MAX(D$4:D1006)+1)&lt;=D$3,IF(ISNUMBER(B1007),"",MAX(D$4:D1006)+1),"")</f>
        <v/>
      </c>
      <c r="H1007" s="276"/>
      <c r="I1007" s="276" t="str">
        <f>IF(O1007="","",IF(ISNUMBER(MATCH(O1007,$G$5:$G$1000,0)),"",IF(D1007=1,B$4,0)+MAX(I$4:I1006)+1))</f>
        <v/>
      </c>
      <c r="M1007" s="282" t="str">
        <f t="shared" si="155"/>
        <v/>
      </c>
    </row>
    <row r="1008" spans="4:13" ht="12" customHeight="1" x14ac:dyDescent="0.25">
      <c r="D1008" s="276" t="str">
        <f>IF(IF(ISNUMBER(B1008),"",MAX(D$4:D1007)+1)&lt;=D$3,IF(ISNUMBER(B1008),"",MAX(D$4:D1007)+1),"")</f>
        <v/>
      </c>
      <c r="H1008" s="276"/>
      <c r="I1008" s="276" t="str">
        <f>IF(O1008="","",IF(ISNUMBER(MATCH(O1008,$G$5:$G$1000,0)),"",IF(D1008=1,B$4,0)+MAX(I$4:I1007)+1))</f>
        <v/>
      </c>
      <c r="M1008" s="282" t="str">
        <f t="shared" si="155"/>
        <v/>
      </c>
    </row>
    <row r="1009" spans="4:13" ht="12" customHeight="1" x14ac:dyDescent="0.25">
      <c r="D1009" s="276" t="str">
        <f>IF(IF(ISNUMBER(B1009),"",MAX(D$4:D1008)+1)&lt;=D$3,IF(ISNUMBER(B1009),"",MAX(D$4:D1008)+1),"")</f>
        <v/>
      </c>
      <c r="H1009" s="276"/>
      <c r="I1009" s="276" t="str">
        <f>IF(O1009="","",IF(ISNUMBER(MATCH(O1009,$G$5:$G$1000,0)),"",IF(D1009=1,B$4,0)+MAX(I$4:I1008)+1))</f>
        <v/>
      </c>
      <c r="M1009" s="282" t="str">
        <f t="shared" si="155"/>
        <v/>
      </c>
    </row>
    <row r="1010" spans="4:13" ht="12" customHeight="1" x14ac:dyDescent="0.25">
      <c r="D1010" s="276" t="str">
        <f>IF(IF(ISNUMBER(B1010),"",MAX(D$4:D1009)+1)&lt;=D$3,IF(ISNUMBER(B1010),"",MAX(D$4:D1009)+1),"")</f>
        <v/>
      </c>
      <c r="H1010" s="276"/>
      <c r="I1010" s="276" t="str">
        <f>IF(O1010="","",IF(ISNUMBER(MATCH(O1010,$G$5:$G$1000,0)),"",IF(D1010=1,B$4,0)+MAX(I$4:I1009)+1))</f>
        <v/>
      </c>
      <c r="M1010" s="282" t="str">
        <f t="shared" si="155"/>
        <v/>
      </c>
    </row>
    <row r="1011" spans="4:13" ht="12" customHeight="1" x14ac:dyDescent="0.25">
      <c r="D1011" s="276" t="str">
        <f>IF(IF(ISNUMBER(B1011),"",MAX(D$4:D1010)+1)&lt;=D$3,IF(ISNUMBER(B1011),"",MAX(D$4:D1010)+1),"")</f>
        <v/>
      </c>
      <c r="H1011" s="276"/>
      <c r="I1011" s="276" t="str">
        <f>IF(O1011="","",IF(ISNUMBER(MATCH(O1011,$G$5:$G$1000,0)),"",IF(D1011=1,B$4,0)+MAX(I$4:I1010)+1))</f>
        <v/>
      </c>
      <c r="M1011" s="282" t="str">
        <f t="shared" si="155"/>
        <v/>
      </c>
    </row>
    <row r="1012" spans="4:13" ht="12" customHeight="1" x14ac:dyDescent="0.25">
      <c r="D1012" s="276" t="str">
        <f>IF(IF(ISNUMBER(B1012),"",MAX(D$4:D1011)+1)&lt;=D$3,IF(ISNUMBER(B1012),"",MAX(D$4:D1011)+1),"")</f>
        <v/>
      </c>
      <c r="H1012" s="276"/>
      <c r="I1012" s="276" t="str">
        <f>IF(O1012="","",IF(ISNUMBER(MATCH(O1012,$G$5:$G$1000,0)),"",IF(D1012=1,B$4,0)+MAX(I$4:I1011)+1))</f>
        <v/>
      </c>
      <c r="M1012" s="282" t="str">
        <f t="shared" si="155"/>
        <v/>
      </c>
    </row>
    <row r="1013" spans="4:13" ht="12" customHeight="1" x14ac:dyDescent="0.25">
      <c r="D1013" s="276" t="str">
        <f>IF(IF(ISNUMBER(B1013),"",MAX(D$4:D1012)+1)&lt;=D$3,IF(ISNUMBER(B1013),"",MAX(D$4:D1012)+1),"")</f>
        <v/>
      </c>
      <c r="H1013" s="276"/>
      <c r="I1013" s="276" t="str">
        <f>IF(O1013="","",IF(ISNUMBER(MATCH(O1013,$G$5:$G$1000,0)),"",IF(D1013=1,B$4,0)+MAX(I$4:I1012)+1))</f>
        <v/>
      </c>
      <c r="M1013" s="282" t="str">
        <f t="shared" si="155"/>
        <v/>
      </c>
    </row>
    <row r="1014" spans="4:13" ht="12" customHeight="1" x14ac:dyDescent="0.25">
      <c r="D1014" s="276" t="str">
        <f>IF(IF(ISNUMBER(B1014),"",MAX(D$4:D1013)+1)&lt;=D$3,IF(ISNUMBER(B1014),"",MAX(D$4:D1013)+1),"")</f>
        <v/>
      </c>
      <c r="H1014" s="276"/>
      <c r="I1014" s="276" t="str">
        <f>IF(O1014="","",IF(ISNUMBER(MATCH(O1014,$G$5:$G$1000,0)),"",IF(D1014=1,B$4,0)+MAX(I$4:I1013)+1))</f>
        <v/>
      </c>
      <c r="M1014" s="282" t="str">
        <f t="shared" si="155"/>
        <v/>
      </c>
    </row>
    <row r="1015" spans="4:13" ht="12" customHeight="1" x14ac:dyDescent="0.25">
      <c r="D1015" s="276" t="str">
        <f>IF(IF(ISNUMBER(B1015),"",MAX(D$4:D1014)+1)&lt;=D$3,IF(ISNUMBER(B1015),"",MAX(D$4:D1014)+1),"")</f>
        <v/>
      </c>
      <c r="H1015" s="276"/>
      <c r="I1015" s="276" t="str">
        <f>IF(O1015="","",IF(ISNUMBER(MATCH(O1015,$G$5:$G$1000,0)),"",IF(D1015=1,B$4,0)+MAX(I$4:I1014)+1))</f>
        <v/>
      </c>
      <c r="M1015" s="282" t="str">
        <f t="shared" si="155"/>
        <v/>
      </c>
    </row>
    <row r="1016" spans="4:13" ht="12" customHeight="1" x14ac:dyDescent="0.25">
      <c r="D1016" s="276" t="str">
        <f>IF(IF(ISNUMBER(B1016),"",MAX(D$4:D1015)+1)&lt;=D$3,IF(ISNUMBER(B1016),"",MAX(D$4:D1015)+1),"")</f>
        <v/>
      </c>
      <c r="H1016" s="276"/>
      <c r="I1016" s="276" t="str">
        <f>IF(O1016="","",IF(ISNUMBER(MATCH(O1016,$G$5:$G$1000,0)),"",IF(D1016=1,B$4,0)+MAX(I$4:I1015)+1))</f>
        <v/>
      </c>
      <c r="M1016" s="282" t="str">
        <f t="shared" si="155"/>
        <v/>
      </c>
    </row>
    <row r="1017" spans="4:13" ht="12" customHeight="1" x14ac:dyDescent="0.25">
      <c r="D1017" s="276" t="str">
        <f>IF(IF(ISNUMBER(B1017),"",MAX(D$4:D1016)+1)&lt;=D$3,IF(ISNUMBER(B1017),"",MAX(D$4:D1016)+1),"")</f>
        <v/>
      </c>
      <c r="H1017" s="276"/>
      <c r="I1017" s="276" t="str">
        <f>IF(O1017="","",IF(ISNUMBER(MATCH(O1017,$G$5:$G$1000,0)),"",IF(D1017=1,B$4,0)+MAX(I$4:I1016)+1))</f>
        <v/>
      </c>
      <c r="M1017" s="282" t="str">
        <f t="shared" si="155"/>
        <v/>
      </c>
    </row>
    <row r="1018" spans="4:13" ht="12" customHeight="1" x14ac:dyDescent="0.25">
      <c r="D1018" s="276" t="str">
        <f>IF(IF(ISNUMBER(B1018),"",MAX(D$4:D1017)+1)&lt;=D$3,IF(ISNUMBER(B1018),"",MAX(D$4:D1017)+1),"")</f>
        <v/>
      </c>
      <c r="H1018" s="276"/>
      <c r="I1018" s="276" t="str">
        <f>IF(O1018="","",IF(ISNUMBER(MATCH(O1018,$G$5:$G$1000,0)),"",IF(D1018=1,B$4,0)+MAX(I$4:I1017)+1))</f>
        <v/>
      </c>
      <c r="M1018" s="282" t="str">
        <f t="shared" si="155"/>
        <v/>
      </c>
    </row>
    <row r="1019" spans="4:13" ht="12" customHeight="1" x14ac:dyDescent="0.25">
      <c r="D1019" s="276" t="str">
        <f>IF(IF(ISNUMBER(B1019),"",MAX(D$4:D1018)+1)&lt;=D$3,IF(ISNUMBER(B1019),"",MAX(D$4:D1018)+1),"")</f>
        <v/>
      </c>
      <c r="H1019" s="276"/>
      <c r="I1019" s="276" t="str">
        <f>IF(O1019="","",IF(ISNUMBER(MATCH(O1019,$G$5:$G$1000,0)),"",IF(D1019=1,B$4,0)+MAX(I$4:I1018)+1))</f>
        <v/>
      </c>
      <c r="M1019" s="282" t="str">
        <f t="shared" si="155"/>
        <v/>
      </c>
    </row>
    <row r="1020" spans="4:13" ht="12" customHeight="1" x14ac:dyDescent="0.25">
      <c r="D1020" s="276" t="str">
        <f>IF(IF(ISNUMBER(B1020),"",MAX(D$4:D1019)+1)&lt;=D$3,IF(ISNUMBER(B1020),"",MAX(D$4:D1019)+1),"")</f>
        <v/>
      </c>
      <c r="H1020" s="276"/>
      <c r="I1020" s="276" t="str">
        <f>IF(O1020="","",IF(ISNUMBER(MATCH(O1020,$G$5:$G$1000,0)),"",IF(D1020=1,B$4,0)+MAX(I$4:I1019)+1))</f>
        <v/>
      </c>
      <c r="M1020" s="282" t="str">
        <f t="shared" si="155"/>
        <v/>
      </c>
    </row>
    <row r="1021" spans="4:13" ht="12" customHeight="1" x14ac:dyDescent="0.25">
      <c r="D1021" s="276" t="str">
        <f>IF(IF(ISNUMBER(B1021),"",MAX(D$4:D1020)+1)&lt;=D$3,IF(ISNUMBER(B1021),"",MAX(D$4:D1020)+1),"")</f>
        <v/>
      </c>
      <c r="H1021" s="276"/>
      <c r="I1021" s="276" t="str">
        <f>IF(O1021="","",IF(ISNUMBER(MATCH(O1021,$G$5:$G$1000,0)),"",IF(D1021=1,B$4,0)+MAX(I$4:I1020)+1))</f>
        <v/>
      </c>
      <c r="M1021" s="282" t="str">
        <f t="shared" si="155"/>
        <v/>
      </c>
    </row>
    <row r="1022" spans="4:13" ht="12" customHeight="1" x14ac:dyDescent="0.25">
      <c r="D1022" s="276" t="str">
        <f>IF(IF(ISNUMBER(B1022),"",MAX(D$4:D1021)+1)&lt;=D$3,IF(ISNUMBER(B1022),"",MAX(D$4:D1021)+1),"")</f>
        <v/>
      </c>
      <c r="H1022" s="276"/>
      <c r="I1022" s="276" t="str">
        <f>IF(O1022="","",IF(ISNUMBER(MATCH(O1022,$G$5:$G$1000,0)),"",IF(D1022=1,B$4,0)+MAX(I$4:I1021)+1))</f>
        <v/>
      </c>
      <c r="M1022" s="282" t="str">
        <f t="shared" si="155"/>
        <v/>
      </c>
    </row>
    <row r="1023" spans="4:13" ht="12" customHeight="1" x14ac:dyDescent="0.25">
      <c r="D1023" s="276" t="str">
        <f>IF(IF(ISNUMBER(B1023),"",MAX(D$4:D1022)+1)&lt;=D$3,IF(ISNUMBER(B1023),"",MAX(D$4:D1022)+1),"")</f>
        <v/>
      </c>
      <c r="H1023" s="276"/>
      <c r="I1023" s="276" t="str">
        <f>IF(O1023="","",IF(ISNUMBER(MATCH(O1023,$G$5:$G$1000,0)),"",IF(D1023=1,B$4,0)+MAX(I$4:I1022)+1))</f>
        <v/>
      </c>
      <c r="M1023" s="282" t="str">
        <f t="shared" si="155"/>
        <v/>
      </c>
    </row>
    <row r="1024" spans="4:13" ht="12" customHeight="1" x14ac:dyDescent="0.25">
      <c r="D1024" s="276" t="str">
        <f>IF(IF(ISNUMBER(B1024),"",MAX(D$4:D1023)+1)&lt;=D$3,IF(ISNUMBER(B1024),"",MAX(D$4:D1023)+1),"")</f>
        <v/>
      </c>
      <c r="H1024" s="276"/>
      <c r="I1024" s="276" t="str">
        <f>IF(O1024="","",IF(ISNUMBER(MATCH(O1024,$G$5:$G$1000,0)),"",IF(D1024=1,B$4,0)+MAX(I$4:I1023)+1))</f>
        <v/>
      </c>
      <c r="M1024" s="282" t="str">
        <f t="shared" si="155"/>
        <v/>
      </c>
    </row>
    <row r="1025" spans="4:13" ht="12" customHeight="1" x14ac:dyDescent="0.25">
      <c r="D1025" s="276" t="str">
        <f>IF(IF(ISNUMBER(B1025),"",MAX(D$4:D1024)+1)&lt;=D$3,IF(ISNUMBER(B1025),"",MAX(D$4:D1024)+1),"")</f>
        <v/>
      </c>
      <c r="H1025" s="276"/>
      <c r="I1025" s="276" t="str">
        <f>IF(O1025="","",IF(ISNUMBER(MATCH(O1025,$G$5:$G$1000,0)),"",IF(D1025=1,B$4,0)+MAX(I$4:I1024)+1))</f>
        <v/>
      </c>
      <c r="M1025" s="282" t="str">
        <f t="shared" si="155"/>
        <v/>
      </c>
    </row>
    <row r="1026" spans="4:13" ht="12" customHeight="1" x14ac:dyDescent="0.25">
      <c r="D1026" s="276" t="str">
        <f>IF(IF(ISNUMBER(B1026),"",MAX(D$4:D1025)+1)&lt;=D$3,IF(ISNUMBER(B1026),"",MAX(D$4:D1025)+1),"")</f>
        <v/>
      </c>
      <c r="H1026" s="276"/>
      <c r="I1026" s="276" t="str">
        <f>IF(O1026="","",IF(ISNUMBER(MATCH(O1026,$G$5:$G$1000,0)),"",IF(D1026=1,B$4,0)+MAX(I$4:I1025)+1))</f>
        <v/>
      </c>
      <c r="M1026" s="282" t="str">
        <f t="shared" si="155"/>
        <v/>
      </c>
    </row>
    <row r="1027" spans="4:13" ht="12" customHeight="1" x14ac:dyDescent="0.25">
      <c r="D1027" s="276" t="str">
        <f>IF(IF(ISNUMBER(B1027),"",MAX(D$4:D1026)+1)&lt;=D$3,IF(ISNUMBER(B1027),"",MAX(D$4:D1026)+1),"")</f>
        <v/>
      </c>
      <c r="H1027" s="276"/>
      <c r="I1027" s="276" t="str">
        <f>IF(O1027="","",IF(ISNUMBER(MATCH(O1027,$G$5:$G$1000,0)),"",IF(D1027=1,B$4,0)+MAX(I$4:I1026)+1))</f>
        <v/>
      </c>
      <c r="M1027" s="282" t="str">
        <f t="shared" si="155"/>
        <v/>
      </c>
    </row>
    <row r="1028" spans="4:13" ht="12" customHeight="1" x14ac:dyDescent="0.25">
      <c r="D1028" s="276" t="str">
        <f>IF(IF(ISNUMBER(B1028),"",MAX(D$4:D1027)+1)&lt;=D$3,IF(ISNUMBER(B1028),"",MAX(D$4:D1027)+1),"")</f>
        <v/>
      </c>
      <c r="H1028" s="276"/>
      <c r="I1028" s="276" t="str">
        <f>IF(O1028="","",IF(ISNUMBER(MATCH(O1028,$G$5:$G$1000,0)),"",IF(D1028=1,B$4,0)+MAX(I$4:I1027)+1))</f>
        <v/>
      </c>
      <c r="M1028" s="282" t="str">
        <f t="shared" si="155"/>
        <v/>
      </c>
    </row>
    <row r="1029" spans="4:13" ht="12" customHeight="1" x14ac:dyDescent="0.25">
      <c r="D1029" s="276" t="str">
        <f>IF(IF(ISNUMBER(B1029),"",MAX(D$4:D1028)+1)&lt;=D$3,IF(ISNUMBER(B1029),"",MAX(D$4:D1028)+1),"")</f>
        <v/>
      </c>
      <c r="H1029" s="276"/>
      <c r="I1029" s="276" t="str">
        <f>IF(O1029="","",IF(ISNUMBER(MATCH(O1029,$G$5:$G$1000,0)),"",IF(D1029=1,B$4,0)+MAX(I$4:I1028)+1))</f>
        <v/>
      </c>
      <c r="M1029" s="282" t="str">
        <f t="shared" ref="M1029:M1092" si="156">IF(ROW()-ROW(M$4)&lt;=1000,ROW()-ROW(M$4),"")</f>
        <v/>
      </c>
    </row>
    <row r="1030" spans="4:13" ht="12" customHeight="1" x14ac:dyDescent="0.25">
      <c r="D1030" s="276" t="str">
        <f>IF(IF(ISNUMBER(B1030),"",MAX(D$4:D1029)+1)&lt;=D$3,IF(ISNUMBER(B1030),"",MAX(D$4:D1029)+1),"")</f>
        <v/>
      </c>
      <c r="H1030" s="276"/>
      <c r="I1030" s="276" t="str">
        <f>IF(O1030="","",IF(ISNUMBER(MATCH(O1030,$G$5:$G$1000,0)),"",IF(D1030=1,B$4,0)+MAX(I$4:I1029)+1))</f>
        <v/>
      </c>
      <c r="M1030" s="282" t="str">
        <f t="shared" si="156"/>
        <v/>
      </c>
    </row>
    <row r="1031" spans="4:13" ht="12" customHeight="1" x14ac:dyDescent="0.25">
      <c r="D1031" s="276" t="str">
        <f>IF(IF(ISNUMBER(B1031),"",MAX(D$4:D1030)+1)&lt;=D$3,IF(ISNUMBER(B1031),"",MAX(D$4:D1030)+1),"")</f>
        <v/>
      </c>
      <c r="H1031" s="276"/>
      <c r="I1031" s="276" t="str">
        <f>IF(O1031="","",IF(ISNUMBER(MATCH(O1031,$G$5:$G$1000,0)),"",IF(D1031=1,B$4,0)+MAX(I$4:I1030)+1))</f>
        <v/>
      </c>
      <c r="M1031" s="282" t="str">
        <f t="shared" si="156"/>
        <v/>
      </c>
    </row>
    <row r="1032" spans="4:13" ht="12" customHeight="1" x14ac:dyDescent="0.25">
      <c r="D1032" s="276" t="str">
        <f>IF(IF(ISNUMBER(B1032),"",MAX(D$4:D1031)+1)&lt;=D$3,IF(ISNUMBER(B1032),"",MAX(D$4:D1031)+1),"")</f>
        <v/>
      </c>
      <c r="H1032" s="276"/>
      <c r="I1032" s="276" t="str">
        <f>IF(O1032="","",IF(ISNUMBER(MATCH(O1032,$G$5:$G$1000,0)),"",IF(D1032=1,B$4,0)+MAX(I$4:I1031)+1))</f>
        <v/>
      </c>
      <c r="M1032" s="282" t="str">
        <f t="shared" si="156"/>
        <v/>
      </c>
    </row>
    <row r="1033" spans="4:13" ht="12" customHeight="1" x14ac:dyDescent="0.25">
      <c r="D1033" s="276" t="str">
        <f>IF(IF(ISNUMBER(B1033),"",MAX(D$4:D1032)+1)&lt;=D$3,IF(ISNUMBER(B1033),"",MAX(D$4:D1032)+1),"")</f>
        <v/>
      </c>
      <c r="H1033" s="276"/>
      <c r="I1033" s="276" t="str">
        <f>IF(O1033="","",IF(ISNUMBER(MATCH(O1033,$G$5:$G$1000,0)),"",IF(D1033=1,B$4,0)+MAX(I$4:I1032)+1))</f>
        <v/>
      </c>
      <c r="M1033" s="282" t="str">
        <f t="shared" si="156"/>
        <v/>
      </c>
    </row>
    <row r="1034" spans="4:13" ht="12" customHeight="1" x14ac:dyDescent="0.25">
      <c r="D1034" s="276" t="str">
        <f>IF(IF(ISNUMBER(B1034),"",MAX(D$4:D1033)+1)&lt;=D$3,IF(ISNUMBER(B1034),"",MAX(D$4:D1033)+1),"")</f>
        <v/>
      </c>
      <c r="H1034" s="276"/>
      <c r="I1034" s="276" t="str">
        <f>IF(O1034="","",IF(ISNUMBER(MATCH(O1034,$G$5:$G$1000,0)),"",IF(D1034=1,B$4,0)+MAX(I$4:I1033)+1))</f>
        <v/>
      </c>
      <c r="M1034" s="282" t="str">
        <f t="shared" si="156"/>
        <v/>
      </c>
    </row>
    <row r="1035" spans="4:13" ht="12" customHeight="1" x14ac:dyDescent="0.25">
      <c r="D1035" s="276" t="str">
        <f>IF(IF(ISNUMBER(B1035),"",MAX(D$4:D1034)+1)&lt;=D$3,IF(ISNUMBER(B1035),"",MAX(D$4:D1034)+1),"")</f>
        <v/>
      </c>
      <c r="H1035" s="276"/>
      <c r="I1035" s="276" t="str">
        <f>IF(O1035="","",IF(ISNUMBER(MATCH(O1035,$G$5:$G$1000,0)),"",IF(D1035=1,B$4,0)+MAX(I$4:I1034)+1))</f>
        <v/>
      </c>
      <c r="M1035" s="282" t="str">
        <f t="shared" si="156"/>
        <v/>
      </c>
    </row>
    <row r="1036" spans="4:13" ht="12" customHeight="1" x14ac:dyDescent="0.25">
      <c r="D1036" s="276" t="str">
        <f>IF(IF(ISNUMBER(B1036),"",MAX(D$4:D1035)+1)&lt;=D$3,IF(ISNUMBER(B1036),"",MAX(D$4:D1035)+1),"")</f>
        <v/>
      </c>
      <c r="H1036" s="276"/>
      <c r="I1036" s="276" t="str">
        <f>IF(O1036="","",IF(ISNUMBER(MATCH(O1036,$G$5:$G$1000,0)),"",IF(D1036=1,B$4,0)+MAX(I$4:I1035)+1))</f>
        <v/>
      </c>
      <c r="M1036" s="282" t="str">
        <f t="shared" si="156"/>
        <v/>
      </c>
    </row>
    <row r="1037" spans="4:13" ht="12" customHeight="1" x14ac:dyDescent="0.25">
      <c r="D1037" s="276" t="str">
        <f>IF(IF(ISNUMBER(B1037),"",MAX(D$4:D1036)+1)&lt;=D$3,IF(ISNUMBER(B1037),"",MAX(D$4:D1036)+1),"")</f>
        <v/>
      </c>
      <c r="H1037" s="276"/>
      <c r="I1037" s="276" t="str">
        <f>IF(O1037="","",IF(ISNUMBER(MATCH(O1037,$G$5:$G$1000,0)),"",IF(D1037=1,B$4,0)+MAX(I$4:I1036)+1))</f>
        <v/>
      </c>
      <c r="M1037" s="282" t="str">
        <f t="shared" si="156"/>
        <v/>
      </c>
    </row>
    <row r="1038" spans="4:13" ht="12" customHeight="1" x14ac:dyDescent="0.25">
      <c r="D1038" s="276" t="str">
        <f>IF(IF(ISNUMBER(B1038),"",MAX(D$4:D1037)+1)&lt;=D$3,IF(ISNUMBER(B1038),"",MAX(D$4:D1037)+1),"")</f>
        <v/>
      </c>
      <c r="H1038" s="276"/>
      <c r="I1038" s="276" t="str">
        <f>IF(O1038="","",IF(ISNUMBER(MATCH(O1038,$G$5:$G$1000,0)),"",IF(D1038=1,B$4,0)+MAX(I$4:I1037)+1))</f>
        <v/>
      </c>
      <c r="M1038" s="282" t="str">
        <f t="shared" si="156"/>
        <v/>
      </c>
    </row>
    <row r="1039" spans="4:13" ht="12" customHeight="1" x14ac:dyDescent="0.25">
      <c r="D1039" s="276" t="str">
        <f>IF(IF(ISNUMBER(B1039),"",MAX(D$4:D1038)+1)&lt;=D$3,IF(ISNUMBER(B1039),"",MAX(D$4:D1038)+1),"")</f>
        <v/>
      </c>
      <c r="H1039" s="276"/>
      <c r="I1039" s="276" t="str">
        <f>IF(O1039="","",IF(ISNUMBER(MATCH(O1039,$G$5:$G$1000,0)),"",IF(D1039=1,B$4,0)+MAX(I$4:I1038)+1))</f>
        <v/>
      </c>
      <c r="M1039" s="282" t="str">
        <f t="shared" si="156"/>
        <v/>
      </c>
    </row>
    <row r="1040" spans="4:13" ht="12" customHeight="1" x14ac:dyDescent="0.25">
      <c r="D1040" s="276" t="str">
        <f>IF(IF(ISNUMBER(B1040),"",MAX(D$4:D1039)+1)&lt;=D$3,IF(ISNUMBER(B1040),"",MAX(D$4:D1039)+1),"")</f>
        <v/>
      </c>
      <c r="H1040" s="276"/>
      <c r="I1040" s="276" t="str">
        <f>IF(O1040="","",IF(ISNUMBER(MATCH(O1040,$G$5:$G$1000,0)),"",IF(D1040=1,B$4,0)+MAX(I$4:I1039)+1))</f>
        <v/>
      </c>
      <c r="M1040" s="282" t="str">
        <f t="shared" si="156"/>
        <v/>
      </c>
    </row>
    <row r="1041" spans="4:13" ht="12" customHeight="1" x14ac:dyDescent="0.25">
      <c r="D1041" s="276" t="str">
        <f>IF(IF(ISNUMBER(B1041),"",MAX(D$4:D1040)+1)&lt;=D$3,IF(ISNUMBER(B1041),"",MAX(D$4:D1040)+1),"")</f>
        <v/>
      </c>
      <c r="H1041" s="276"/>
      <c r="I1041" s="276" t="str">
        <f>IF(O1041="","",IF(ISNUMBER(MATCH(O1041,$G$5:$G$1000,0)),"",IF(D1041=1,B$4,0)+MAX(I$4:I1040)+1))</f>
        <v/>
      </c>
      <c r="M1041" s="282" t="str">
        <f t="shared" si="156"/>
        <v/>
      </c>
    </row>
    <row r="1042" spans="4:13" ht="12" customHeight="1" x14ac:dyDescent="0.25">
      <c r="D1042" s="276" t="str">
        <f>IF(IF(ISNUMBER(B1042),"",MAX(D$4:D1041)+1)&lt;=D$3,IF(ISNUMBER(B1042),"",MAX(D$4:D1041)+1),"")</f>
        <v/>
      </c>
      <c r="H1042" s="276"/>
      <c r="I1042" s="276" t="str">
        <f>IF(O1042="","",IF(ISNUMBER(MATCH(O1042,$G$5:$G$1000,0)),"",IF(D1042=1,B$4,0)+MAX(I$4:I1041)+1))</f>
        <v/>
      </c>
      <c r="M1042" s="282" t="str">
        <f t="shared" si="156"/>
        <v/>
      </c>
    </row>
    <row r="1043" spans="4:13" ht="12" customHeight="1" x14ac:dyDescent="0.25">
      <c r="D1043" s="276" t="str">
        <f>IF(IF(ISNUMBER(B1043),"",MAX(D$4:D1042)+1)&lt;=D$3,IF(ISNUMBER(B1043),"",MAX(D$4:D1042)+1),"")</f>
        <v/>
      </c>
      <c r="H1043" s="276"/>
      <c r="I1043" s="276" t="str">
        <f>IF(O1043="","",IF(ISNUMBER(MATCH(O1043,$G$5:$G$1000,0)),"",IF(D1043=1,B$4,0)+MAX(I$4:I1042)+1))</f>
        <v/>
      </c>
      <c r="M1043" s="282" t="str">
        <f t="shared" si="156"/>
        <v/>
      </c>
    </row>
    <row r="1044" spans="4:13" ht="12" customHeight="1" x14ac:dyDescent="0.25">
      <c r="D1044" s="276" t="str">
        <f>IF(IF(ISNUMBER(B1044),"",MAX(D$4:D1043)+1)&lt;=D$3,IF(ISNUMBER(B1044),"",MAX(D$4:D1043)+1),"")</f>
        <v/>
      </c>
      <c r="H1044" s="276"/>
      <c r="I1044" s="276" t="str">
        <f>IF(O1044="","",IF(ISNUMBER(MATCH(O1044,$G$5:$G$1000,0)),"",IF(D1044=1,B$4,0)+MAX(I$4:I1043)+1))</f>
        <v/>
      </c>
      <c r="M1044" s="282" t="str">
        <f t="shared" si="156"/>
        <v/>
      </c>
    </row>
    <row r="1045" spans="4:13" ht="12" customHeight="1" x14ac:dyDescent="0.25">
      <c r="D1045" s="276" t="str">
        <f>IF(IF(ISNUMBER(B1045),"",MAX(D$4:D1044)+1)&lt;=D$3,IF(ISNUMBER(B1045),"",MAX(D$4:D1044)+1),"")</f>
        <v/>
      </c>
      <c r="H1045" s="276"/>
      <c r="I1045" s="276" t="str">
        <f>IF(O1045="","",IF(ISNUMBER(MATCH(O1045,$G$5:$G$1000,0)),"",IF(D1045=1,B$4,0)+MAX(I$4:I1044)+1))</f>
        <v/>
      </c>
      <c r="M1045" s="282" t="str">
        <f t="shared" si="156"/>
        <v/>
      </c>
    </row>
    <row r="1046" spans="4:13" ht="12" customHeight="1" x14ac:dyDescent="0.25">
      <c r="D1046" s="276" t="str">
        <f>IF(IF(ISNUMBER(B1046),"",MAX(D$4:D1045)+1)&lt;=D$3,IF(ISNUMBER(B1046),"",MAX(D$4:D1045)+1),"")</f>
        <v/>
      </c>
      <c r="H1046" s="276"/>
      <c r="I1046" s="276" t="str">
        <f>IF(O1046="","",IF(ISNUMBER(MATCH(O1046,$G$5:$G$1000,0)),"",IF(D1046=1,B$4,0)+MAX(I$4:I1045)+1))</f>
        <v/>
      </c>
      <c r="M1046" s="282" t="str">
        <f t="shared" si="156"/>
        <v/>
      </c>
    </row>
    <row r="1047" spans="4:13" ht="12" customHeight="1" x14ac:dyDescent="0.25">
      <c r="D1047" s="276" t="str">
        <f>IF(IF(ISNUMBER(B1047),"",MAX(D$4:D1046)+1)&lt;=D$3,IF(ISNUMBER(B1047),"",MAX(D$4:D1046)+1),"")</f>
        <v/>
      </c>
      <c r="H1047" s="276"/>
      <c r="I1047" s="276" t="str">
        <f>IF(O1047="","",IF(ISNUMBER(MATCH(O1047,$G$5:$G$1000,0)),"",IF(D1047=1,B$4,0)+MAX(I$4:I1046)+1))</f>
        <v/>
      </c>
      <c r="M1047" s="282" t="str">
        <f t="shared" si="156"/>
        <v/>
      </c>
    </row>
    <row r="1048" spans="4:13" ht="12" customHeight="1" x14ac:dyDescent="0.25">
      <c r="D1048" s="276" t="str">
        <f>IF(IF(ISNUMBER(B1048),"",MAX(D$4:D1047)+1)&lt;=D$3,IF(ISNUMBER(B1048),"",MAX(D$4:D1047)+1),"")</f>
        <v/>
      </c>
      <c r="H1048" s="276"/>
      <c r="I1048" s="276" t="str">
        <f>IF(O1048="","",IF(ISNUMBER(MATCH(O1048,$G$5:$G$1000,0)),"",IF(D1048=1,B$4,0)+MAX(I$4:I1047)+1))</f>
        <v/>
      </c>
      <c r="M1048" s="282" t="str">
        <f t="shared" si="156"/>
        <v/>
      </c>
    </row>
    <row r="1049" spans="4:13" ht="12" customHeight="1" x14ac:dyDescent="0.25">
      <c r="D1049" s="276" t="str">
        <f>IF(IF(ISNUMBER(B1049),"",MAX(D$4:D1048)+1)&lt;=D$3,IF(ISNUMBER(B1049),"",MAX(D$4:D1048)+1),"")</f>
        <v/>
      </c>
      <c r="H1049" s="276"/>
      <c r="I1049" s="276" t="str">
        <f>IF(O1049="","",IF(ISNUMBER(MATCH(O1049,$G$5:$G$1000,0)),"",IF(D1049=1,B$4,0)+MAX(I$4:I1048)+1))</f>
        <v/>
      </c>
      <c r="M1049" s="282" t="str">
        <f t="shared" si="156"/>
        <v/>
      </c>
    </row>
    <row r="1050" spans="4:13" ht="12" customHeight="1" x14ac:dyDescent="0.25">
      <c r="D1050" s="276" t="str">
        <f>IF(IF(ISNUMBER(B1050),"",MAX(D$4:D1049)+1)&lt;=D$3,IF(ISNUMBER(B1050),"",MAX(D$4:D1049)+1),"")</f>
        <v/>
      </c>
      <c r="H1050" s="276"/>
      <c r="I1050" s="276" t="str">
        <f>IF(O1050="","",IF(ISNUMBER(MATCH(O1050,$G$5:$G$1000,0)),"",IF(D1050=1,B$4,0)+MAX(I$4:I1049)+1))</f>
        <v/>
      </c>
      <c r="M1050" s="282" t="str">
        <f t="shared" si="156"/>
        <v/>
      </c>
    </row>
    <row r="1051" spans="4:13" ht="12" customHeight="1" x14ac:dyDescent="0.25">
      <c r="D1051" s="276" t="str">
        <f>IF(IF(ISNUMBER(B1051),"",MAX(D$4:D1050)+1)&lt;=D$3,IF(ISNUMBER(B1051),"",MAX(D$4:D1050)+1),"")</f>
        <v/>
      </c>
      <c r="H1051" s="276"/>
      <c r="I1051" s="276" t="str">
        <f>IF(O1051="","",IF(ISNUMBER(MATCH(O1051,$G$5:$G$1000,0)),"",IF(D1051=1,B$4,0)+MAX(I$4:I1050)+1))</f>
        <v/>
      </c>
      <c r="M1051" s="282" t="str">
        <f t="shared" si="156"/>
        <v/>
      </c>
    </row>
    <row r="1052" spans="4:13" ht="12" customHeight="1" x14ac:dyDescent="0.25">
      <c r="D1052" s="276" t="str">
        <f>IF(IF(ISNUMBER(B1052),"",MAX(D$4:D1051)+1)&lt;=D$3,IF(ISNUMBER(B1052),"",MAX(D$4:D1051)+1),"")</f>
        <v/>
      </c>
      <c r="H1052" s="276"/>
      <c r="I1052" s="276" t="str">
        <f>IF(O1052="","",IF(ISNUMBER(MATCH(O1052,$G$5:$G$1000,0)),"",IF(D1052=1,B$4,0)+MAX(I$4:I1051)+1))</f>
        <v/>
      </c>
      <c r="M1052" s="282" t="str">
        <f t="shared" si="156"/>
        <v/>
      </c>
    </row>
    <row r="1053" spans="4:13" ht="12" customHeight="1" x14ac:dyDescent="0.25">
      <c r="D1053" s="276" t="str">
        <f>IF(IF(ISNUMBER(B1053),"",MAX(D$4:D1052)+1)&lt;=D$3,IF(ISNUMBER(B1053),"",MAX(D$4:D1052)+1),"")</f>
        <v/>
      </c>
      <c r="H1053" s="276"/>
      <c r="I1053" s="276" t="str">
        <f>IF(O1053="","",IF(ISNUMBER(MATCH(O1053,$G$5:$G$1000,0)),"",IF(D1053=1,B$4,0)+MAX(I$4:I1052)+1))</f>
        <v/>
      </c>
      <c r="M1053" s="282" t="str">
        <f t="shared" si="156"/>
        <v/>
      </c>
    </row>
    <row r="1054" spans="4:13" ht="12" customHeight="1" x14ac:dyDescent="0.25">
      <c r="D1054" s="276" t="str">
        <f>IF(IF(ISNUMBER(B1054),"",MAX(D$4:D1053)+1)&lt;=D$3,IF(ISNUMBER(B1054),"",MAX(D$4:D1053)+1),"")</f>
        <v/>
      </c>
      <c r="H1054" s="276"/>
      <c r="I1054" s="276" t="str">
        <f>IF(O1054="","",IF(ISNUMBER(MATCH(O1054,$G$5:$G$1000,0)),"",IF(D1054=1,B$4,0)+MAX(I$4:I1053)+1))</f>
        <v/>
      </c>
      <c r="M1054" s="282" t="str">
        <f t="shared" si="156"/>
        <v/>
      </c>
    </row>
    <row r="1055" spans="4:13" ht="12" customHeight="1" x14ac:dyDescent="0.25">
      <c r="D1055" s="276" t="str">
        <f>IF(IF(ISNUMBER(B1055),"",MAX(D$4:D1054)+1)&lt;=D$3,IF(ISNUMBER(B1055),"",MAX(D$4:D1054)+1),"")</f>
        <v/>
      </c>
      <c r="H1055" s="276"/>
      <c r="I1055" s="276" t="str">
        <f>IF(O1055="","",IF(ISNUMBER(MATCH(O1055,$G$5:$G$1000,0)),"",IF(D1055=1,B$4,0)+MAX(I$4:I1054)+1))</f>
        <v/>
      </c>
      <c r="M1055" s="282" t="str">
        <f t="shared" si="156"/>
        <v/>
      </c>
    </row>
    <row r="1056" spans="4:13" ht="12" customHeight="1" x14ac:dyDescent="0.25">
      <c r="D1056" s="276" t="str">
        <f>IF(IF(ISNUMBER(B1056),"",MAX(D$4:D1055)+1)&lt;=D$3,IF(ISNUMBER(B1056),"",MAX(D$4:D1055)+1),"")</f>
        <v/>
      </c>
      <c r="H1056" s="276"/>
      <c r="I1056" s="276" t="str">
        <f>IF(O1056="","",IF(ISNUMBER(MATCH(O1056,$G$5:$G$1000,0)),"",IF(D1056=1,B$4,0)+MAX(I$4:I1055)+1))</f>
        <v/>
      </c>
      <c r="M1056" s="282" t="str">
        <f t="shared" si="156"/>
        <v/>
      </c>
    </row>
    <row r="1057" spans="4:13" ht="12" customHeight="1" x14ac:dyDescent="0.25">
      <c r="D1057" s="276" t="str">
        <f>IF(IF(ISNUMBER(B1057),"",MAX(D$4:D1056)+1)&lt;=D$3,IF(ISNUMBER(B1057),"",MAX(D$4:D1056)+1),"")</f>
        <v/>
      </c>
      <c r="H1057" s="276"/>
      <c r="I1057" s="276" t="str">
        <f>IF(O1057="","",IF(ISNUMBER(MATCH(O1057,$G$5:$G$1000,0)),"",IF(D1057=1,B$4,0)+MAX(I$4:I1056)+1))</f>
        <v/>
      </c>
      <c r="M1057" s="282" t="str">
        <f t="shared" si="156"/>
        <v/>
      </c>
    </row>
    <row r="1058" spans="4:13" ht="12" customHeight="1" x14ac:dyDescent="0.25">
      <c r="D1058" s="276" t="str">
        <f>IF(IF(ISNUMBER(B1058),"",MAX(D$4:D1057)+1)&lt;=D$3,IF(ISNUMBER(B1058),"",MAX(D$4:D1057)+1),"")</f>
        <v/>
      </c>
      <c r="H1058" s="276"/>
      <c r="I1058" s="276" t="str">
        <f>IF(O1058="","",IF(ISNUMBER(MATCH(O1058,$G$5:$G$1000,0)),"",IF(D1058=1,B$4,0)+MAX(I$4:I1057)+1))</f>
        <v/>
      </c>
      <c r="M1058" s="282" t="str">
        <f t="shared" si="156"/>
        <v/>
      </c>
    </row>
    <row r="1059" spans="4:13" ht="12" customHeight="1" x14ac:dyDescent="0.25">
      <c r="D1059" s="276" t="str">
        <f>IF(IF(ISNUMBER(B1059),"",MAX(D$4:D1058)+1)&lt;=D$3,IF(ISNUMBER(B1059),"",MAX(D$4:D1058)+1),"")</f>
        <v/>
      </c>
      <c r="H1059" s="276"/>
      <c r="I1059" s="276" t="str">
        <f>IF(O1059="","",IF(ISNUMBER(MATCH(O1059,$G$5:$G$1000,0)),"",IF(D1059=1,B$4,0)+MAX(I$4:I1058)+1))</f>
        <v/>
      </c>
      <c r="M1059" s="282" t="str">
        <f t="shared" si="156"/>
        <v/>
      </c>
    </row>
    <row r="1060" spans="4:13" ht="12" customHeight="1" x14ac:dyDescent="0.25">
      <c r="D1060" s="276" t="str">
        <f>IF(IF(ISNUMBER(B1060),"",MAX(D$4:D1059)+1)&lt;=D$3,IF(ISNUMBER(B1060),"",MAX(D$4:D1059)+1),"")</f>
        <v/>
      </c>
      <c r="H1060" s="276"/>
      <c r="I1060" s="276" t="str">
        <f>IF(O1060="","",IF(ISNUMBER(MATCH(O1060,$G$5:$G$1000,0)),"",IF(D1060=1,B$4,0)+MAX(I$4:I1059)+1))</f>
        <v/>
      </c>
      <c r="M1060" s="282" t="str">
        <f t="shared" si="156"/>
        <v/>
      </c>
    </row>
    <row r="1061" spans="4:13" ht="12" customHeight="1" x14ac:dyDescent="0.25">
      <c r="D1061" s="276" t="str">
        <f>IF(IF(ISNUMBER(B1061),"",MAX(D$4:D1060)+1)&lt;=D$3,IF(ISNUMBER(B1061),"",MAX(D$4:D1060)+1),"")</f>
        <v/>
      </c>
      <c r="H1061" s="276"/>
      <c r="I1061" s="276" t="str">
        <f>IF(O1061="","",IF(ISNUMBER(MATCH(O1061,$G$5:$G$1000,0)),"",IF(D1061=1,B$4,0)+MAX(I$4:I1060)+1))</f>
        <v/>
      </c>
      <c r="M1061" s="282" t="str">
        <f t="shared" si="156"/>
        <v/>
      </c>
    </row>
    <row r="1062" spans="4:13" ht="12" customHeight="1" x14ac:dyDescent="0.25">
      <c r="D1062" s="276" t="str">
        <f>IF(IF(ISNUMBER(B1062),"",MAX(D$4:D1061)+1)&lt;=D$3,IF(ISNUMBER(B1062),"",MAX(D$4:D1061)+1),"")</f>
        <v/>
      </c>
      <c r="H1062" s="276"/>
      <c r="I1062" s="276" t="str">
        <f>IF(O1062="","",IF(ISNUMBER(MATCH(O1062,$G$5:$G$1000,0)),"",IF(D1062=1,B$4,0)+MAX(I$4:I1061)+1))</f>
        <v/>
      </c>
      <c r="M1062" s="282" t="str">
        <f t="shared" si="156"/>
        <v/>
      </c>
    </row>
    <row r="1063" spans="4:13" ht="12" customHeight="1" x14ac:dyDescent="0.25">
      <c r="D1063" s="276" t="str">
        <f>IF(IF(ISNUMBER(B1063),"",MAX(D$4:D1062)+1)&lt;=D$3,IF(ISNUMBER(B1063),"",MAX(D$4:D1062)+1),"")</f>
        <v/>
      </c>
      <c r="H1063" s="276"/>
      <c r="I1063" s="276" t="str">
        <f>IF(O1063="","",IF(ISNUMBER(MATCH(O1063,$G$5:$G$1000,0)),"",IF(D1063=1,B$4,0)+MAX(I$4:I1062)+1))</f>
        <v/>
      </c>
      <c r="M1063" s="282" t="str">
        <f t="shared" si="156"/>
        <v/>
      </c>
    </row>
    <row r="1064" spans="4:13" ht="12" customHeight="1" x14ac:dyDescent="0.25">
      <c r="D1064" s="276" t="str">
        <f>IF(IF(ISNUMBER(B1064),"",MAX(D$4:D1063)+1)&lt;=D$3,IF(ISNUMBER(B1064),"",MAX(D$4:D1063)+1),"")</f>
        <v/>
      </c>
      <c r="H1064" s="276"/>
      <c r="I1064" s="276" t="str">
        <f>IF(O1064="","",IF(ISNUMBER(MATCH(O1064,$G$5:$G$1000,0)),"",IF(D1064=1,B$4,0)+MAX(I$4:I1063)+1))</f>
        <v/>
      </c>
      <c r="M1064" s="282" t="str">
        <f t="shared" si="156"/>
        <v/>
      </c>
    </row>
    <row r="1065" spans="4:13" ht="12" customHeight="1" x14ac:dyDescent="0.25">
      <c r="D1065" s="276" t="str">
        <f>IF(IF(ISNUMBER(B1065),"",MAX(D$4:D1064)+1)&lt;=D$3,IF(ISNUMBER(B1065),"",MAX(D$4:D1064)+1),"")</f>
        <v/>
      </c>
      <c r="H1065" s="276"/>
      <c r="I1065" s="276" t="str">
        <f>IF(O1065="","",IF(ISNUMBER(MATCH(O1065,$G$5:$G$1000,0)),"",IF(D1065=1,B$4,0)+MAX(I$4:I1064)+1))</f>
        <v/>
      </c>
      <c r="M1065" s="282" t="str">
        <f t="shared" si="156"/>
        <v/>
      </c>
    </row>
    <row r="1066" spans="4:13" ht="12" customHeight="1" x14ac:dyDescent="0.25">
      <c r="D1066" s="276" t="str">
        <f>IF(IF(ISNUMBER(B1066),"",MAX(D$4:D1065)+1)&lt;=D$3,IF(ISNUMBER(B1066),"",MAX(D$4:D1065)+1),"")</f>
        <v/>
      </c>
      <c r="H1066" s="276"/>
      <c r="I1066" s="276" t="str">
        <f>IF(O1066="","",IF(ISNUMBER(MATCH(O1066,$G$5:$G$1000,0)),"",IF(D1066=1,B$4,0)+MAX(I$4:I1065)+1))</f>
        <v/>
      </c>
      <c r="M1066" s="282" t="str">
        <f t="shared" si="156"/>
        <v/>
      </c>
    </row>
    <row r="1067" spans="4:13" ht="12" customHeight="1" x14ac:dyDescent="0.25">
      <c r="D1067" s="276" t="str">
        <f>IF(IF(ISNUMBER(B1067),"",MAX(D$4:D1066)+1)&lt;=D$3,IF(ISNUMBER(B1067),"",MAX(D$4:D1066)+1),"")</f>
        <v/>
      </c>
      <c r="H1067" s="276"/>
      <c r="I1067" s="276" t="str">
        <f>IF(O1067="","",IF(ISNUMBER(MATCH(O1067,$G$5:$G$1000,0)),"",IF(D1067=1,B$4,0)+MAX(I$4:I1066)+1))</f>
        <v/>
      </c>
      <c r="M1067" s="282" t="str">
        <f t="shared" si="156"/>
        <v/>
      </c>
    </row>
    <row r="1068" spans="4:13" ht="12" customHeight="1" x14ac:dyDescent="0.25">
      <c r="D1068" s="276" t="str">
        <f>IF(IF(ISNUMBER(B1068),"",MAX(D$4:D1067)+1)&lt;=D$3,IF(ISNUMBER(B1068),"",MAX(D$4:D1067)+1),"")</f>
        <v/>
      </c>
      <c r="H1068" s="276"/>
      <c r="I1068" s="276" t="str">
        <f>IF(O1068="","",IF(ISNUMBER(MATCH(O1068,$G$5:$G$1000,0)),"",IF(D1068=1,B$4,0)+MAX(I$4:I1067)+1))</f>
        <v/>
      </c>
      <c r="M1068" s="282" t="str">
        <f t="shared" si="156"/>
        <v/>
      </c>
    </row>
    <row r="1069" spans="4:13" ht="12" customHeight="1" x14ac:dyDescent="0.25">
      <c r="D1069" s="276" t="str">
        <f>IF(IF(ISNUMBER(B1069),"",MAX(D$4:D1068)+1)&lt;=D$3,IF(ISNUMBER(B1069),"",MAX(D$4:D1068)+1),"")</f>
        <v/>
      </c>
      <c r="H1069" s="276"/>
      <c r="I1069" s="276" t="str">
        <f>IF(O1069="","",IF(ISNUMBER(MATCH(O1069,$G$5:$G$1000,0)),"",IF(D1069=1,B$4,0)+MAX(I$4:I1068)+1))</f>
        <v/>
      </c>
      <c r="M1069" s="282" t="str">
        <f t="shared" si="156"/>
        <v/>
      </c>
    </row>
    <row r="1070" spans="4:13" ht="12" customHeight="1" x14ac:dyDescent="0.25">
      <c r="D1070" s="276" t="str">
        <f>IF(IF(ISNUMBER(B1070),"",MAX(D$4:D1069)+1)&lt;=D$3,IF(ISNUMBER(B1070),"",MAX(D$4:D1069)+1),"")</f>
        <v/>
      </c>
      <c r="H1070" s="276"/>
      <c r="I1070" s="276" t="str">
        <f>IF(O1070="","",IF(ISNUMBER(MATCH(O1070,$G$5:$G$1000,0)),"",IF(D1070=1,B$4,0)+MAX(I$4:I1069)+1))</f>
        <v/>
      </c>
      <c r="M1070" s="282" t="str">
        <f t="shared" si="156"/>
        <v/>
      </c>
    </row>
    <row r="1071" spans="4:13" ht="12" customHeight="1" x14ac:dyDescent="0.25">
      <c r="D1071" s="276" t="str">
        <f>IF(IF(ISNUMBER(B1071),"",MAX(D$4:D1070)+1)&lt;=D$3,IF(ISNUMBER(B1071),"",MAX(D$4:D1070)+1),"")</f>
        <v/>
      </c>
      <c r="H1071" s="276"/>
      <c r="I1071" s="276" t="str">
        <f>IF(O1071="","",IF(ISNUMBER(MATCH(O1071,$G$5:$G$1000,0)),"",IF(D1071=1,B$4,0)+MAX(I$4:I1070)+1))</f>
        <v/>
      </c>
      <c r="M1071" s="282" t="str">
        <f t="shared" si="156"/>
        <v/>
      </c>
    </row>
    <row r="1072" spans="4:13" ht="12" customHeight="1" x14ac:dyDescent="0.25">
      <c r="D1072" s="276" t="str">
        <f>IF(IF(ISNUMBER(B1072),"",MAX(D$4:D1071)+1)&lt;=D$3,IF(ISNUMBER(B1072),"",MAX(D$4:D1071)+1),"")</f>
        <v/>
      </c>
      <c r="H1072" s="276"/>
      <c r="I1072" s="276" t="str">
        <f>IF(O1072="","",IF(ISNUMBER(MATCH(O1072,$G$5:$G$1000,0)),"",IF(D1072=1,B$4,0)+MAX(I$4:I1071)+1))</f>
        <v/>
      </c>
      <c r="M1072" s="282" t="str">
        <f t="shared" si="156"/>
        <v/>
      </c>
    </row>
    <row r="1073" spans="4:13" ht="12" customHeight="1" x14ac:dyDescent="0.25">
      <c r="D1073" s="276" t="str">
        <f>IF(IF(ISNUMBER(B1073),"",MAX(D$4:D1072)+1)&lt;=D$3,IF(ISNUMBER(B1073),"",MAX(D$4:D1072)+1),"")</f>
        <v/>
      </c>
      <c r="H1073" s="276"/>
      <c r="I1073" s="276" t="str">
        <f>IF(O1073="","",IF(ISNUMBER(MATCH(O1073,$G$5:$G$1000,0)),"",IF(D1073=1,B$4,0)+MAX(I$4:I1072)+1))</f>
        <v/>
      </c>
      <c r="M1073" s="282" t="str">
        <f t="shared" si="156"/>
        <v/>
      </c>
    </row>
    <row r="1074" spans="4:13" ht="12" customHeight="1" x14ac:dyDescent="0.25">
      <c r="D1074" s="276" t="str">
        <f>IF(IF(ISNUMBER(B1074),"",MAX(D$4:D1073)+1)&lt;=D$3,IF(ISNUMBER(B1074),"",MAX(D$4:D1073)+1),"")</f>
        <v/>
      </c>
      <c r="H1074" s="276"/>
      <c r="I1074" s="276" t="str">
        <f>IF(O1074="","",IF(ISNUMBER(MATCH(O1074,$G$5:$G$1000,0)),"",IF(D1074=1,B$4,0)+MAX(I$4:I1073)+1))</f>
        <v/>
      </c>
      <c r="M1074" s="282" t="str">
        <f t="shared" si="156"/>
        <v/>
      </c>
    </row>
    <row r="1075" spans="4:13" ht="12" customHeight="1" x14ac:dyDescent="0.25">
      <c r="D1075" s="276" t="str">
        <f>IF(IF(ISNUMBER(B1075),"",MAX(D$4:D1074)+1)&lt;=D$3,IF(ISNUMBER(B1075),"",MAX(D$4:D1074)+1),"")</f>
        <v/>
      </c>
      <c r="H1075" s="276"/>
      <c r="I1075" s="276" t="str">
        <f>IF(O1075="","",IF(ISNUMBER(MATCH(O1075,$G$5:$G$1000,0)),"",IF(D1075=1,B$4,0)+MAX(I$4:I1074)+1))</f>
        <v/>
      </c>
      <c r="M1075" s="282" t="str">
        <f t="shared" si="156"/>
        <v/>
      </c>
    </row>
    <row r="1076" spans="4:13" ht="12" customHeight="1" x14ac:dyDescent="0.25">
      <c r="D1076" s="276" t="str">
        <f>IF(IF(ISNUMBER(B1076),"",MAX(D$4:D1075)+1)&lt;=D$3,IF(ISNUMBER(B1076),"",MAX(D$4:D1075)+1),"")</f>
        <v/>
      </c>
      <c r="H1076" s="276"/>
      <c r="I1076" s="276" t="str">
        <f>IF(O1076="","",IF(ISNUMBER(MATCH(O1076,$G$5:$G$1000,0)),"",IF(D1076=1,B$4,0)+MAX(I$4:I1075)+1))</f>
        <v/>
      </c>
      <c r="M1076" s="282" t="str">
        <f t="shared" si="156"/>
        <v/>
      </c>
    </row>
    <row r="1077" spans="4:13" ht="12" customHeight="1" x14ac:dyDescent="0.25">
      <c r="D1077" s="276" t="str">
        <f>IF(IF(ISNUMBER(B1077),"",MAX(D$4:D1076)+1)&lt;=D$3,IF(ISNUMBER(B1077),"",MAX(D$4:D1076)+1),"")</f>
        <v/>
      </c>
      <c r="H1077" s="276"/>
      <c r="I1077" s="276" t="str">
        <f>IF(O1077="","",IF(ISNUMBER(MATCH(O1077,$G$5:$G$1000,0)),"",IF(D1077=1,B$4,0)+MAX(I$4:I1076)+1))</f>
        <v/>
      </c>
      <c r="M1077" s="282" t="str">
        <f t="shared" si="156"/>
        <v/>
      </c>
    </row>
    <row r="1078" spans="4:13" ht="12" customHeight="1" x14ac:dyDescent="0.25">
      <c r="D1078" s="276" t="str">
        <f>IF(IF(ISNUMBER(B1078),"",MAX(D$4:D1077)+1)&lt;=D$3,IF(ISNUMBER(B1078),"",MAX(D$4:D1077)+1),"")</f>
        <v/>
      </c>
      <c r="H1078" s="276"/>
      <c r="I1078" s="276" t="str">
        <f>IF(O1078="","",IF(ISNUMBER(MATCH(O1078,$G$5:$G$1000,0)),"",IF(D1078=1,B$4,0)+MAX(I$4:I1077)+1))</f>
        <v/>
      </c>
      <c r="M1078" s="282" t="str">
        <f t="shared" si="156"/>
        <v/>
      </c>
    </row>
    <row r="1079" spans="4:13" ht="12" customHeight="1" x14ac:dyDescent="0.25">
      <c r="D1079" s="276" t="str">
        <f>IF(IF(ISNUMBER(B1079),"",MAX(D$4:D1078)+1)&lt;=D$3,IF(ISNUMBER(B1079),"",MAX(D$4:D1078)+1),"")</f>
        <v/>
      </c>
      <c r="H1079" s="276"/>
      <c r="I1079" s="276" t="str">
        <f>IF(O1079="","",IF(ISNUMBER(MATCH(O1079,$G$5:$G$1000,0)),"",IF(D1079=1,B$4,0)+MAX(I$4:I1078)+1))</f>
        <v/>
      </c>
      <c r="M1079" s="282" t="str">
        <f t="shared" si="156"/>
        <v/>
      </c>
    </row>
    <row r="1080" spans="4:13" ht="12" customHeight="1" x14ac:dyDescent="0.25">
      <c r="D1080" s="276" t="str">
        <f>IF(IF(ISNUMBER(B1080),"",MAX(D$4:D1079)+1)&lt;=D$3,IF(ISNUMBER(B1080),"",MAX(D$4:D1079)+1),"")</f>
        <v/>
      </c>
      <c r="H1080" s="276"/>
      <c r="I1080" s="276" t="str">
        <f>IF(O1080="","",IF(ISNUMBER(MATCH(O1080,$G$5:$G$1000,0)),"",IF(D1080=1,B$4,0)+MAX(I$4:I1079)+1))</f>
        <v/>
      </c>
      <c r="M1080" s="282" t="str">
        <f t="shared" si="156"/>
        <v/>
      </c>
    </row>
    <row r="1081" spans="4:13" ht="12" customHeight="1" x14ac:dyDescent="0.25">
      <c r="D1081" s="276" t="str">
        <f>IF(IF(ISNUMBER(B1081),"",MAX(D$4:D1080)+1)&lt;=D$3,IF(ISNUMBER(B1081),"",MAX(D$4:D1080)+1),"")</f>
        <v/>
      </c>
      <c r="H1081" s="276"/>
      <c r="I1081" s="276" t="str">
        <f>IF(O1081="","",IF(ISNUMBER(MATCH(O1081,$G$5:$G$1000,0)),"",IF(D1081=1,B$4,0)+MAX(I$4:I1080)+1))</f>
        <v/>
      </c>
      <c r="M1081" s="282" t="str">
        <f t="shared" si="156"/>
        <v/>
      </c>
    </row>
    <row r="1082" spans="4:13" ht="12" customHeight="1" x14ac:dyDescent="0.25">
      <c r="D1082" s="276" t="str">
        <f>IF(IF(ISNUMBER(B1082),"",MAX(D$4:D1081)+1)&lt;=D$3,IF(ISNUMBER(B1082),"",MAX(D$4:D1081)+1),"")</f>
        <v/>
      </c>
      <c r="H1082" s="276"/>
      <c r="I1082" s="276" t="str">
        <f>IF(O1082="","",IF(ISNUMBER(MATCH(O1082,$G$5:$G$1000,0)),"",IF(D1082=1,B$4,0)+MAX(I$4:I1081)+1))</f>
        <v/>
      </c>
      <c r="M1082" s="282" t="str">
        <f t="shared" si="156"/>
        <v/>
      </c>
    </row>
    <row r="1083" spans="4:13" ht="12" customHeight="1" x14ac:dyDescent="0.25">
      <c r="D1083" s="276" t="str">
        <f>IF(IF(ISNUMBER(B1083),"",MAX(D$4:D1082)+1)&lt;=D$3,IF(ISNUMBER(B1083),"",MAX(D$4:D1082)+1),"")</f>
        <v/>
      </c>
      <c r="H1083" s="276"/>
      <c r="I1083" s="276" t="str">
        <f>IF(O1083="","",IF(ISNUMBER(MATCH(O1083,$G$5:$G$1000,0)),"",IF(D1083=1,B$4,0)+MAX(I$4:I1082)+1))</f>
        <v/>
      </c>
      <c r="M1083" s="282" t="str">
        <f t="shared" si="156"/>
        <v/>
      </c>
    </row>
    <row r="1084" spans="4:13" ht="12" customHeight="1" x14ac:dyDescent="0.25">
      <c r="D1084" s="276" t="str">
        <f>IF(IF(ISNUMBER(B1084),"",MAX(D$4:D1083)+1)&lt;=D$3,IF(ISNUMBER(B1084),"",MAX(D$4:D1083)+1),"")</f>
        <v/>
      </c>
      <c r="H1084" s="276"/>
      <c r="I1084" s="276" t="str">
        <f>IF(O1084="","",IF(ISNUMBER(MATCH(O1084,$G$5:$G$1000,0)),"",IF(D1084=1,B$4,0)+MAX(I$4:I1083)+1))</f>
        <v/>
      </c>
      <c r="M1084" s="282" t="str">
        <f t="shared" si="156"/>
        <v/>
      </c>
    </row>
    <row r="1085" spans="4:13" ht="12" customHeight="1" x14ac:dyDescent="0.25">
      <c r="D1085" s="276" t="str">
        <f>IF(IF(ISNUMBER(B1085),"",MAX(D$4:D1084)+1)&lt;=D$3,IF(ISNUMBER(B1085),"",MAX(D$4:D1084)+1),"")</f>
        <v/>
      </c>
      <c r="H1085" s="276"/>
      <c r="I1085" s="276" t="str">
        <f>IF(O1085="","",IF(ISNUMBER(MATCH(O1085,$G$5:$G$1000,0)),"",IF(D1085=1,B$4,0)+MAX(I$4:I1084)+1))</f>
        <v/>
      </c>
      <c r="M1085" s="282" t="str">
        <f t="shared" si="156"/>
        <v/>
      </c>
    </row>
    <row r="1086" spans="4:13" ht="12" customHeight="1" x14ac:dyDescent="0.25">
      <c r="D1086" s="276" t="str">
        <f>IF(IF(ISNUMBER(B1086),"",MAX(D$4:D1085)+1)&lt;=D$3,IF(ISNUMBER(B1086),"",MAX(D$4:D1085)+1),"")</f>
        <v/>
      </c>
      <c r="H1086" s="276"/>
      <c r="I1086" s="276" t="str">
        <f>IF(O1086="","",IF(ISNUMBER(MATCH(O1086,$G$5:$G$1000,0)),"",IF(D1086=1,B$4,0)+MAX(I$4:I1085)+1))</f>
        <v/>
      </c>
      <c r="M1086" s="282" t="str">
        <f t="shared" si="156"/>
        <v/>
      </c>
    </row>
    <row r="1087" spans="4:13" ht="12" customHeight="1" x14ac:dyDescent="0.25">
      <c r="D1087" s="276" t="str">
        <f>IF(IF(ISNUMBER(B1087),"",MAX(D$4:D1086)+1)&lt;=D$3,IF(ISNUMBER(B1087),"",MAX(D$4:D1086)+1),"")</f>
        <v/>
      </c>
      <c r="H1087" s="276"/>
      <c r="I1087" s="276" t="str">
        <f>IF(O1087="","",IF(ISNUMBER(MATCH(O1087,$G$5:$G$1000,0)),"",IF(D1087=1,B$4,0)+MAX(I$4:I1086)+1))</f>
        <v/>
      </c>
      <c r="M1087" s="282" t="str">
        <f t="shared" si="156"/>
        <v/>
      </c>
    </row>
    <row r="1088" spans="4:13" ht="12" customHeight="1" x14ac:dyDescent="0.25">
      <c r="D1088" s="276" t="str">
        <f>IF(IF(ISNUMBER(B1088),"",MAX(D$4:D1087)+1)&lt;=D$3,IF(ISNUMBER(B1088),"",MAX(D$4:D1087)+1),"")</f>
        <v/>
      </c>
      <c r="H1088" s="276"/>
      <c r="I1088" s="276" t="str">
        <f>IF(O1088="","",IF(ISNUMBER(MATCH(O1088,$G$5:$G$1000,0)),"",IF(D1088=1,B$4,0)+MAX(I$4:I1087)+1))</f>
        <v/>
      </c>
      <c r="M1088" s="282" t="str">
        <f t="shared" si="156"/>
        <v/>
      </c>
    </row>
    <row r="1089" spans="4:13" ht="12" customHeight="1" x14ac:dyDescent="0.25">
      <c r="D1089" s="276" t="str">
        <f>IF(IF(ISNUMBER(B1089),"",MAX(D$4:D1088)+1)&lt;=D$3,IF(ISNUMBER(B1089),"",MAX(D$4:D1088)+1),"")</f>
        <v/>
      </c>
      <c r="H1089" s="276"/>
      <c r="I1089" s="276" t="str">
        <f>IF(O1089="","",IF(ISNUMBER(MATCH(O1089,$G$5:$G$1000,0)),"",IF(D1089=1,B$4,0)+MAX(I$4:I1088)+1))</f>
        <v/>
      </c>
      <c r="M1089" s="282" t="str">
        <f t="shared" si="156"/>
        <v/>
      </c>
    </row>
    <row r="1090" spans="4:13" ht="12" customHeight="1" x14ac:dyDescent="0.25">
      <c r="D1090" s="276" t="str">
        <f>IF(IF(ISNUMBER(B1090),"",MAX(D$4:D1089)+1)&lt;=D$3,IF(ISNUMBER(B1090),"",MAX(D$4:D1089)+1),"")</f>
        <v/>
      </c>
      <c r="H1090" s="276"/>
      <c r="I1090" s="276" t="str">
        <f>IF(O1090="","",IF(ISNUMBER(MATCH(O1090,$G$5:$G$1000,0)),"",IF(D1090=1,B$4,0)+MAX(I$4:I1089)+1))</f>
        <v/>
      </c>
      <c r="M1090" s="282" t="str">
        <f t="shared" si="156"/>
        <v/>
      </c>
    </row>
    <row r="1091" spans="4:13" ht="12" customHeight="1" x14ac:dyDescent="0.25">
      <c r="D1091" s="276" t="str">
        <f>IF(IF(ISNUMBER(B1091),"",MAX(D$4:D1090)+1)&lt;=D$3,IF(ISNUMBER(B1091),"",MAX(D$4:D1090)+1),"")</f>
        <v/>
      </c>
      <c r="H1091" s="276"/>
      <c r="I1091" s="276" t="str">
        <f>IF(O1091="","",IF(ISNUMBER(MATCH(O1091,$G$5:$G$1000,0)),"",IF(D1091=1,B$4,0)+MAX(I$4:I1090)+1))</f>
        <v/>
      </c>
      <c r="M1091" s="282" t="str">
        <f t="shared" si="156"/>
        <v/>
      </c>
    </row>
    <row r="1092" spans="4:13" ht="12" customHeight="1" x14ac:dyDescent="0.25">
      <c r="D1092" s="276" t="str">
        <f>IF(IF(ISNUMBER(B1092),"",MAX(D$4:D1091)+1)&lt;=D$3,IF(ISNUMBER(B1092),"",MAX(D$4:D1091)+1),"")</f>
        <v/>
      </c>
      <c r="H1092" s="276"/>
      <c r="I1092" s="276" t="str">
        <f>IF(O1092="","",IF(ISNUMBER(MATCH(O1092,$G$5:$G$1000,0)),"",IF(D1092=1,B$4,0)+MAX(I$4:I1091)+1))</f>
        <v/>
      </c>
      <c r="M1092" s="282" t="str">
        <f t="shared" si="156"/>
        <v/>
      </c>
    </row>
    <row r="1093" spans="4:13" ht="12" customHeight="1" x14ac:dyDescent="0.25">
      <c r="D1093" s="276" t="str">
        <f>IF(IF(ISNUMBER(B1093),"",MAX(D$4:D1092)+1)&lt;=D$3,IF(ISNUMBER(B1093),"",MAX(D$4:D1092)+1),"")</f>
        <v/>
      </c>
      <c r="H1093" s="276"/>
      <c r="I1093" s="276" t="str">
        <f>IF(O1093="","",IF(ISNUMBER(MATCH(O1093,$G$5:$G$1000,0)),"",IF(D1093=1,B$4,0)+MAX(I$4:I1092)+1))</f>
        <v/>
      </c>
      <c r="M1093" s="282" t="str">
        <f t="shared" ref="M1093:M1156" si="157">IF(ROW()-ROW(M$4)&lt;=1000,ROW()-ROW(M$4),"")</f>
        <v/>
      </c>
    </row>
    <row r="1094" spans="4:13" ht="12" customHeight="1" x14ac:dyDescent="0.25">
      <c r="D1094" s="276" t="str">
        <f>IF(IF(ISNUMBER(B1094),"",MAX(D$4:D1093)+1)&lt;=D$3,IF(ISNUMBER(B1094),"",MAX(D$4:D1093)+1),"")</f>
        <v/>
      </c>
      <c r="H1094" s="276"/>
      <c r="I1094" s="276" t="str">
        <f>IF(O1094="","",IF(ISNUMBER(MATCH(O1094,$G$5:$G$1000,0)),"",IF(D1094=1,B$4,0)+MAX(I$4:I1093)+1))</f>
        <v/>
      </c>
      <c r="M1094" s="282" t="str">
        <f t="shared" si="157"/>
        <v/>
      </c>
    </row>
    <row r="1095" spans="4:13" ht="12" customHeight="1" x14ac:dyDescent="0.25">
      <c r="D1095" s="276" t="str">
        <f>IF(IF(ISNUMBER(B1095),"",MAX(D$4:D1094)+1)&lt;=D$3,IF(ISNUMBER(B1095),"",MAX(D$4:D1094)+1),"")</f>
        <v/>
      </c>
      <c r="H1095" s="276"/>
      <c r="I1095" s="276" t="str">
        <f>IF(O1095="","",IF(ISNUMBER(MATCH(O1095,$G$5:$G$1000,0)),"",IF(D1095=1,B$4,0)+MAX(I$4:I1094)+1))</f>
        <v/>
      </c>
      <c r="M1095" s="282" t="str">
        <f t="shared" si="157"/>
        <v/>
      </c>
    </row>
    <row r="1096" spans="4:13" ht="12" customHeight="1" x14ac:dyDescent="0.25">
      <c r="D1096" s="276" t="str">
        <f>IF(IF(ISNUMBER(B1096),"",MAX(D$4:D1095)+1)&lt;=D$3,IF(ISNUMBER(B1096),"",MAX(D$4:D1095)+1),"")</f>
        <v/>
      </c>
      <c r="H1096" s="276"/>
      <c r="I1096" s="276" t="str">
        <f>IF(O1096="","",IF(ISNUMBER(MATCH(O1096,$G$5:$G$1000,0)),"",IF(D1096=1,B$4,0)+MAX(I$4:I1095)+1))</f>
        <v/>
      </c>
      <c r="M1096" s="282" t="str">
        <f t="shared" si="157"/>
        <v/>
      </c>
    </row>
    <row r="1097" spans="4:13" ht="12" customHeight="1" x14ac:dyDescent="0.25">
      <c r="D1097" s="276" t="str">
        <f>IF(IF(ISNUMBER(B1097),"",MAX(D$4:D1096)+1)&lt;=D$3,IF(ISNUMBER(B1097),"",MAX(D$4:D1096)+1),"")</f>
        <v/>
      </c>
      <c r="H1097" s="276"/>
      <c r="I1097" s="276" t="str">
        <f>IF(O1097="","",IF(ISNUMBER(MATCH(O1097,$G$5:$G$1000,0)),"",IF(D1097=1,B$4,0)+MAX(I$4:I1096)+1))</f>
        <v/>
      </c>
      <c r="M1097" s="282" t="str">
        <f t="shared" si="157"/>
        <v/>
      </c>
    </row>
    <row r="1098" spans="4:13" ht="12" customHeight="1" x14ac:dyDescent="0.25">
      <c r="D1098" s="276" t="str">
        <f>IF(IF(ISNUMBER(B1098),"",MAX(D$4:D1097)+1)&lt;=D$3,IF(ISNUMBER(B1098),"",MAX(D$4:D1097)+1),"")</f>
        <v/>
      </c>
      <c r="H1098" s="276"/>
      <c r="I1098" s="276" t="str">
        <f>IF(O1098="","",IF(ISNUMBER(MATCH(O1098,$G$5:$G$1000,0)),"",IF(D1098=1,B$4,0)+MAX(I$4:I1097)+1))</f>
        <v/>
      </c>
      <c r="M1098" s="282" t="str">
        <f t="shared" si="157"/>
        <v/>
      </c>
    </row>
    <row r="1099" spans="4:13" ht="12" customHeight="1" x14ac:dyDescent="0.25">
      <c r="D1099" s="276" t="str">
        <f>IF(IF(ISNUMBER(B1099),"",MAX(D$4:D1098)+1)&lt;=D$3,IF(ISNUMBER(B1099),"",MAX(D$4:D1098)+1),"")</f>
        <v/>
      </c>
      <c r="H1099" s="276"/>
      <c r="I1099" s="276" t="str">
        <f>IF(O1099="","",IF(ISNUMBER(MATCH(O1099,$G$5:$G$1000,0)),"",IF(D1099=1,B$4,0)+MAX(I$4:I1098)+1))</f>
        <v/>
      </c>
      <c r="M1099" s="282" t="str">
        <f t="shared" si="157"/>
        <v/>
      </c>
    </row>
    <row r="1100" spans="4:13" ht="12" customHeight="1" x14ac:dyDescent="0.25">
      <c r="D1100" s="276" t="str">
        <f>IF(IF(ISNUMBER(B1100),"",MAX(D$4:D1099)+1)&lt;=D$3,IF(ISNUMBER(B1100),"",MAX(D$4:D1099)+1),"")</f>
        <v/>
      </c>
      <c r="H1100" s="276"/>
      <c r="I1100" s="276" t="str">
        <f>IF(O1100="","",IF(ISNUMBER(MATCH(O1100,$G$5:$G$1000,0)),"",IF(D1100=1,B$4,0)+MAX(I$4:I1099)+1))</f>
        <v/>
      </c>
      <c r="M1100" s="282" t="str">
        <f t="shared" si="157"/>
        <v/>
      </c>
    </row>
    <row r="1101" spans="4:13" ht="12" customHeight="1" x14ac:dyDescent="0.25">
      <c r="D1101" s="276" t="str">
        <f>IF(IF(ISNUMBER(B1101),"",MAX(D$4:D1100)+1)&lt;=D$3,IF(ISNUMBER(B1101),"",MAX(D$4:D1100)+1),"")</f>
        <v/>
      </c>
      <c r="H1101" s="276"/>
      <c r="I1101" s="276" t="str">
        <f>IF(O1101="","",IF(ISNUMBER(MATCH(O1101,$G$5:$G$1000,0)),"",IF(D1101=1,B$4,0)+MAX(I$4:I1100)+1))</f>
        <v/>
      </c>
      <c r="M1101" s="282" t="str">
        <f t="shared" si="157"/>
        <v/>
      </c>
    </row>
    <row r="1102" spans="4:13" ht="12" customHeight="1" x14ac:dyDescent="0.25">
      <c r="D1102" s="276" t="str">
        <f>IF(IF(ISNUMBER(B1102),"",MAX(D$4:D1101)+1)&lt;=D$3,IF(ISNUMBER(B1102),"",MAX(D$4:D1101)+1),"")</f>
        <v/>
      </c>
      <c r="H1102" s="276"/>
      <c r="I1102" s="276" t="str">
        <f>IF(O1102="","",IF(ISNUMBER(MATCH(O1102,$G$5:$G$1000,0)),"",IF(D1102=1,B$4,0)+MAX(I$4:I1101)+1))</f>
        <v/>
      </c>
      <c r="M1102" s="282" t="str">
        <f t="shared" si="157"/>
        <v/>
      </c>
    </row>
    <row r="1103" spans="4:13" ht="12" customHeight="1" x14ac:dyDescent="0.25">
      <c r="D1103" s="276" t="str">
        <f>IF(IF(ISNUMBER(B1103),"",MAX(D$4:D1102)+1)&lt;=D$3,IF(ISNUMBER(B1103),"",MAX(D$4:D1102)+1),"")</f>
        <v/>
      </c>
      <c r="H1103" s="276"/>
      <c r="I1103" s="276" t="str">
        <f>IF(O1103="","",IF(ISNUMBER(MATCH(O1103,$G$5:$G$1000,0)),"",IF(D1103=1,B$4,0)+MAX(I$4:I1102)+1))</f>
        <v/>
      </c>
      <c r="M1103" s="282" t="str">
        <f t="shared" si="157"/>
        <v/>
      </c>
    </row>
    <row r="1104" spans="4:13" ht="12" customHeight="1" x14ac:dyDescent="0.25">
      <c r="D1104" s="276" t="str">
        <f>IF(IF(ISNUMBER(B1104),"",MAX(D$4:D1103)+1)&lt;=D$3,IF(ISNUMBER(B1104),"",MAX(D$4:D1103)+1),"")</f>
        <v/>
      </c>
      <c r="H1104" s="276"/>
      <c r="I1104" s="276" t="str">
        <f>IF(O1104="","",IF(ISNUMBER(MATCH(O1104,$G$5:$G$1000,0)),"",IF(D1104=1,B$4,0)+MAX(I$4:I1103)+1))</f>
        <v/>
      </c>
      <c r="M1104" s="282" t="str">
        <f t="shared" si="157"/>
        <v/>
      </c>
    </row>
    <row r="1105" spans="4:13" ht="12" customHeight="1" x14ac:dyDescent="0.25">
      <c r="D1105" s="276" t="str">
        <f>IF(IF(ISNUMBER(B1105),"",MAX(D$4:D1104)+1)&lt;=D$3,IF(ISNUMBER(B1105),"",MAX(D$4:D1104)+1),"")</f>
        <v/>
      </c>
      <c r="H1105" s="276"/>
      <c r="I1105" s="276" t="str">
        <f>IF(O1105="","",IF(ISNUMBER(MATCH(O1105,$G$5:$G$1000,0)),"",IF(D1105=1,B$4,0)+MAX(I$4:I1104)+1))</f>
        <v/>
      </c>
      <c r="M1105" s="282" t="str">
        <f t="shared" si="157"/>
        <v/>
      </c>
    </row>
    <row r="1106" spans="4:13" ht="12" customHeight="1" x14ac:dyDescent="0.25">
      <c r="D1106" s="276" t="str">
        <f>IF(IF(ISNUMBER(B1106),"",MAX(D$4:D1105)+1)&lt;=D$3,IF(ISNUMBER(B1106),"",MAX(D$4:D1105)+1),"")</f>
        <v/>
      </c>
      <c r="H1106" s="276"/>
      <c r="I1106" s="276" t="str">
        <f>IF(O1106="","",IF(ISNUMBER(MATCH(O1106,$G$5:$G$1000,0)),"",IF(D1106=1,B$4,0)+MAX(I$4:I1105)+1))</f>
        <v/>
      </c>
      <c r="M1106" s="282" t="str">
        <f t="shared" si="157"/>
        <v/>
      </c>
    </row>
    <row r="1107" spans="4:13" ht="12" customHeight="1" x14ac:dyDescent="0.25">
      <c r="D1107" s="276" t="str">
        <f>IF(IF(ISNUMBER(B1107),"",MAX(D$4:D1106)+1)&lt;=D$3,IF(ISNUMBER(B1107),"",MAX(D$4:D1106)+1),"")</f>
        <v/>
      </c>
      <c r="H1107" s="276"/>
      <c r="I1107" s="276" t="str">
        <f>IF(O1107="","",IF(ISNUMBER(MATCH(O1107,$G$5:$G$1000,0)),"",IF(D1107=1,B$4,0)+MAX(I$4:I1106)+1))</f>
        <v/>
      </c>
      <c r="M1107" s="282" t="str">
        <f t="shared" si="157"/>
        <v/>
      </c>
    </row>
    <row r="1108" spans="4:13" ht="12" customHeight="1" x14ac:dyDescent="0.25">
      <c r="D1108" s="276" t="str">
        <f>IF(IF(ISNUMBER(B1108),"",MAX(D$4:D1107)+1)&lt;=D$3,IF(ISNUMBER(B1108),"",MAX(D$4:D1107)+1),"")</f>
        <v/>
      </c>
      <c r="H1108" s="276"/>
      <c r="I1108" s="276" t="str">
        <f>IF(O1108="","",IF(ISNUMBER(MATCH(O1108,$G$5:$G$1000,0)),"",IF(D1108=1,B$4,0)+MAX(I$4:I1107)+1))</f>
        <v/>
      </c>
      <c r="M1108" s="282" t="str">
        <f t="shared" si="157"/>
        <v/>
      </c>
    </row>
    <row r="1109" spans="4:13" ht="12" customHeight="1" x14ac:dyDescent="0.25">
      <c r="D1109" s="276" t="str">
        <f>IF(IF(ISNUMBER(B1109),"",MAX(D$4:D1108)+1)&lt;=D$3,IF(ISNUMBER(B1109),"",MAX(D$4:D1108)+1),"")</f>
        <v/>
      </c>
      <c r="H1109" s="276"/>
      <c r="I1109" s="276" t="str">
        <f>IF(O1109="","",IF(ISNUMBER(MATCH(O1109,$G$5:$G$1000,0)),"",IF(D1109=1,B$4,0)+MAX(I$4:I1108)+1))</f>
        <v/>
      </c>
      <c r="M1109" s="282" t="str">
        <f t="shared" si="157"/>
        <v/>
      </c>
    </row>
    <row r="1110" spans="4:13" ht="12" customHeight="1" x14ac:dyDescent="0.25">
      <c r="D1110" s="276" t="str">
        <f>IF(IF(ISNUMBER(B1110),"",MAX(D$4:D1109)+1)&lt;=D$3,IF(ISNUMBER(B1110),"",MAX(D$4:D1109)+1),"")</f>
        <v/>
      </c>
      <c r="H1110" s="276"/>
      <c r="I1110" s="276" t="str">
        <f>IF(O1110="","",IF(ISNUMBER(MATCH(O1110,$G$5:$G$1000,0)),"",IF(D1110=1,B$4,0)+MAX(I$4:I1109)+1))</f>
        <v/>
      </c>
      <c r="M1110" s="282" t="str">
        <f t="shared" si="157"/>
        <v/>
      </c>
    </row>
    <row r="1111" spans="4:13" ht="12" customHeight="1" x14ac:dyDescent="0.25">
      <c r="D1111" s="276" t="str">
        <f>IF(IF(ISNUMBER(B1111),"",MAX(D$4:D1110)+1)&lt;=D$3,IF(ISNUMBER(B1111),"",MAX(D$4:D1110)+1),"")</f>
        <v/>
      </c>
      <c r="H1111" s="276"/>
      <c r="I1111" s="276" t="str">
        <f>IF(O1111="","",IF(ISNUMBER(MATCH(O1111,$G$5:$G$1000,0)),"",IF(D1111=1,B$4,0)+MAX(I$4:I1110)+1))</f>
        <v/>
      </c>
      <c r="M1111" s="282" t="str">
        <f t="shared" si="157"/>
        <v/>
      </c>
    </row>
    <row r="1112" spans="4:13" ht="12" customHeight="1" x14ac:dyDescent="0.25">
      <c r="D1112" s="276" t="str">
        <f>IF(IF(ISNUMBER(B1112),"",MAX(D$4:D1111)+1)&lt;=D$3,IF(ISNUMBER(B1112),"",MAX(D$4:D1111)+1),"")</f>
        <v/>
      </c>
      <c r="H1112" s="276"/>
      <c r="I1112" s="276" t="str">
        <f>IF(O1112="","",IF(ISNUMBER(MATCH(O1112,$G$5:$G$1000,0)),"",IF(D1112=1,B$4,0)+MAX(I$4:I1111)+1))</f>
        <v/>
      </c>
      <c r="M1112" s="282" t="str">
        <f t="shared" si="157"/>
        <v/>
      </c>
    </row>
    <row r="1113" spans="4:13" ht="12" customHeight="1" x14ac:dyDescent="0.25">
      <c r="D1113" s="276" t="str">
        <f>IF(IF(ISNUMBER(B1113),"",MAX(D$4:D1112)+1)&lt;=D$3,IF(ISNUMBER(B1113),"",MAX(D$4:D1112)+1),"")</f>
        <v/>
      </c>
      <c r="H1113" s="276"/>
      <c r="I1113" s="276" t="str">
        <f>IF(O1113="","",IF(ISNUMBER(MATCH(O1113,$G$5:$G$1000,0)),"",IF(D1113=1,B$4,0)+MAX(I$4:I1112)+1))</f>
        <v/>
      </c>
      <c r="M1113" s="282" t="str">
        <f t="shared" si="157"/>
        <v/>
      </c>
    </row>
    <row r="1114" spans="4:13" ht="12" customHeight="1" x14ac:dyDescent="0.25">
      <c r="D1114" s="276" t="str">
        <f>IF(IF(ISNUMBER(B1114),"",MAX(D$4:D1113)+1)&lt;=D$3,IF(ISNUMBER(B1114),"",MAX(D$4:D1113)+1),"")</f>
        <v/>
      </c>
      <c r="H1114" s="276"/>
      <c r="I1114" s="276" t="str">
        <f>IF(O1114="","",IF(ISNUMBER(MATCH(O1114,$G$5:$G$1000,0)),"",IF(D1114=1,B$4,0)+MAX(I$4:I1113)+1))</f>
        <v/>
      </c>
      <c r="M1114" s="282" t="str">
        <f t="shared" si="157"/>
        <v/>
      </c>
    </row>
    <row r="1115" spans="4:13" ht="12" customHeight="1" x14ac:dyDescent="0.25">
      <c r="D1115" s="276" t="str">
        <f>IF(IF(ISNUMBER(B1115),"",MAX(D$4:D1114)+1)&lt;=D$3,IF(ISNUMBER(B1115),"",MAX(D$4:D1114)+1),"")</f>
        <v/>
      </c>
      <c r="H1115" s="276"/>
      <c r="I1115" s="276" t="str">
        <f>IF(O1115="","",IF(ISNUMBER(MATCH(O1115,$G$5:$G$1000,0)),"",IF(D1115=1,B$4,0)+MAX(I$4:I1114)+1))</f>
        <v/>
      </c>
      <c r="M1115" s="282" t="str">
        <f t="shared" si="157"/>
        <v/>
      </c>
    </row>
    <row r="1116" spans="4:13" ht="12" customHeight="1" x14ac:dyDescent="0.25">
      <c r="D1116" s="276" t="str">
        <f>IF(IF(ISNUMBER(B1116),"",MAX(D$4:D1115)+1)&lt;=D$3,IF(ISNUMBER(B1116),"",MAX(D$4:D1115)+1),"")</f>
        <v/>
      </c>
      <c r="H1116" s="276"/>
      <c r="I1116" s="276" t="str">
        <f>IF(O1116="","",IF(ISNUMBER(MATCH(O1116,$G$5:$G$1000,0)),"",IF(D1116=1,B$4,0)+MAX(I$4:I1115)+1))</f>
        <v/>
      </c>
      <c r="M1116" s="282" t="str">
        <f t="shared" si="157"/>
        <v/>
      </c>
    </row>
    <row r="1117" spans="4:13" ht="12" customHeight="1" x14ac:dyDescent="0.25">
      <c r="D1117" s="276" t="str">
        <f>IF(IF(ISNUMBER(B1117),"",MAX(D$4:D1116)+1)&lt;=D$3,IF(ISNUMBER(B1117),"",MAX(D$4:D1116)+1),"")</f>
        <v/>
      </c>
      <c r="H1117" s="276"/>
      <c r="I1117" s="276" t="str">
        <f>IF(O1117="","",IF(ISNUMBER(MATCH(O1117,$G$5:$G$1000,0)),"",IF(D1117=1,B$4,0)+MAX(I$4:I1116)+1))</f>
        <v/>
      </c>
      <c r="M1117" s="282" t="str">
        <f t="shared" si="157"/>
        <v/>
      </c>
    </row>
    <row r="1118" spans="4:13" ht="12" customHeight="1" x14ac:dyDescent="0.25">
      <c r="D1118" s="276" t="str">
        <f>IF(IF(ISNUMBER(B1118),"",MAX(D$4:D1117)+1)&lt;=D$3,IF(ISNUMBER(B1118),"",MAX(D$4:D1117)+1),"")</f>
        <v/>
      </c>
      <c r="H1118" s="276"/>
      <c r="I1118" s="276" t="str">
        <f>IF(O1118="","",IF(ISNUMBER(MATCH(O1118,$G$5:$G$1000,0)),"",IF(D1118=1,B$4,0)+MAX(I$4:I1117)+1))</f>
        <v/>
      </c>
      <c r="M1118" s="282" t="str">
        <f t="shared" si="157"/>
        <v/>
      </c>
    </row>
    <row r="1119" spans="4:13" ht="12" customHeight="1" x14ac:dyDescent="0.25">
      <c r="D1119" s="276" t="str">
        <f>IF(IF(ISNUMBER(B1119),"",MAX(D$4:D1118)+1)&lt;=D$3,IF(ISNUMBER(B1119),"",MAX(D$4:D1118)+1),"")</f>
        <v/>
      </c>
      <c r="H1119" s="276"/>
      <c r="I1119" s="276" t="str">
        <f>IF(O1119="","",IF(ISNUMBER(MATCH(O1119,$G$5:$G$1000,0)),"",IF(D1119=1,B$4,0)+MAX(I$4:I1118)+1))</f>
        <v/>
      </c>
      <c r="M1119" s="282" t="str">
        <f t="shared" si="157"/>
        <v/>
      </c>
    </row>
    <row r="1120" spans="4:13" ht="12" customHeight="1" x14ac:dyDescent="0.25">
      <c r="D1120" s="276" t="str">
        <f>IF(IF(ISNUMBER(B1120),"",MAX(D$4:D1119)+1)&lt;=D$3,IF(ISNUMBER(B1120),"",MAX(D$4:D1119)+1),"")</f>
        <v/>
      </c>
      <c r="H1120" s="276"/>
      <c r="I1120" s="276" t="str">
        <f>IF(O1120="","",IF(ISNUMBER(MATCH(O1120,$G$5:$G$1000,0)),"",IF(D1120=1,B$4,0)+MAX(I$4:I1119)+1))</f>
        <v/>
      </c>
      <c r="M1120" s="282" t="str">
        <f t="shared" si="157"/>
        <v/>
      </c>
    </row>
    <row r="1121" spans="4:13" ht="12" customHeight="1" x14ac:dyDescent="0.25">
      <c r="D1121" s="276" t="str">
        <f>IF(IF(ISNUMBER(B1121),"",MAX(D$4:D1120)+1)&lt;=D$3,IF(ISNUMBER(B1121),"",MAX(D$4:D1120)+1),"")</f>
        <v/>
      </c>
      <c r="H1121" s="276"/>
      <c r="I1121" s="276" t="str">
        <f>IF(O1121="","",IF(ISNUMBER(MATCH(O1121,$G$5:$G$1000,0)),"",IF(D1121=1,B$4,0)+MAX(I$4:I1120)+1))</f>
        <v/>
      </c>
      <c r="M1121" s="282" t="str">
        <f t="shared" si="157"/>
        <v/>
      </c>
    </row>
    <row r="1122" spans="4:13" ht="12" customHeight="1" x14ac:dyDescent="0.25">
      <c r="D1122" s="276" t="str">
        <f>IF(IF(ISNUMBER(B1122),"",MAX(D$4:D1121)+1)&lt;=D$3,IF(ISNUMBER(B1122),"",MAX(D$4:D1121)+1),"")</f>
        <v/>
      </c>
      <c r="H1122" s="276"/>
      <c r="I1122" s="276" t="str">
        <f>IF(O1122="","",IF(ISNUMBER(MATCH(O1122,$G$5:$G$1000,0)),"",IF(D1122=1,B$4,0)+MAX(I$4:I1121)+1))</f>
        <v/>
      </c>
      <c r="M1122" s="282" t="str">
        <f t="shared" si="157"/>
        <v/>
      </c>
    </row>
    <row r="1123" spans="4:13" ht="12" customHeight="1" x14ac:dyDescent="0.25">
      <c r="D1123" s="276" t="str">
        <f>IF(IF(ISNUMBER(B1123),"",MAX(D$4:D1122)+1)&lt;=D$3,IF(ISNUMBER(B1123),"",MAX(D$4:D1122)+1),"")</f>
        <v/>
      </c>
      <c r="H1123" s="276"/>
      <c r="I1123" s="276" t="str">
        <f>IF(O1123="","",IF(ISNUMBER(MATCH(O1123,$G$5:$G$1000,0)),"",IF(D1123=1,B$4,0)+MAX(I$4:I1122)+1))</f>
        <v/>
      </c>
      <c r="M1123" s="282" t="str">
        <f t="shared" si="157"/>
        <v/>
      </c>
    </row>
    <row r="1124" spans="4:13" ht="12" customHeight="1" x14ac:dyDescent="0.25">
      <c r="D1124" s="276" t="str">
        <f>IF(IF(ISNUMBER(B1124),"",MAX(D$4:D1123)+1)&lt;=D$3,IF(ISNUMBER(B1124),"",MAX(D$4:D1123)+1),"")</f>
        <v/>
      </c>
      <c r="H1124" s="276"/>
      <c r="I1124" s="276" t="str">
        <f>IF(O1124="","",IF(ISNUMBER(MATCH(O1124,$G$5:$G$1000,0)),"",IF(D1124=1,B$4,0)+MAX(I$4:I1123)+1))</f>
        <v/>
      </c>
      <c r="M1124" s="282" t="str">
        <f t="shared" si="157"/>
        <v/>
      </c>
    </row>
    <row r="1125" spans="4:13" ht="12" customHeight="1" x14ac:dyDescent="0.25">
      <c r="D1125" s="276" t="str">
        <f>IF(IF(ISNUMBER(B1125),"",MAX(D$4:D1124)+1)&lt;=D$3,IF(ISNUMBER(B1125),"",MAX(D$4:D1124)+1),"")</f>
        <v/>
      </c>
      <c r="H1125" s="276"/>
      <c r="I1125" s="276" t="str">
        <f>IF(O1125="","",IF(ISNUMBER(MATCH(O1125,$G$5:$G$1000,0)),"",IF(D1125=1,B$4,0)+MAX(I$4:I1124)+1))</f>
        <v/>
      </c>
      <c r="M1125" s="282" t="str">
        <f t="shared" si="157"/>
        <v/>
      </c>
    </row>
    <row r="1126" spans="4:13" ht="12" customHeight="1" x14ac:dyDescent="0.25">
      <c r="D1126" s="276" t="str">
        <f>IF(IF(ISNUMBER(B1126),"",MAX(D$4:D1125)+1)&lt;=D$3,IF(ISNUMBER(B1126),"",MAX(D$4:D1125)+1),"")</f>
        <v/>
      </c>
      <c r="H1126" s="276"/>
      <c r="I1126" s="276" t="str">
        <f>IF(O1126="","",IF(ISNUMBER(MATCH(O1126,$G$5:$G$1000,0)),"",IF(D1126=1,B$4,0)+MAX(I$4:I1125)+1))</f>
        <v/>
      </c>
      <c r="M1126" s="282" t="str">
        <f t="shared" si="157"/>
        <v/>
      </c>
    </row>
    <row r="1127" spans="4:13" ht="12" customHeight="1" x14ac:dyDescent="0.25">
      <c r="D1127" s="276" t="str">
        <f>IF(IF(ISNUMBER(B1127),"",MAX(D$4:D1126)+1)&lt;=D$3,IF(ISNUMBER(B1127),"",MAX(D$4:D1126)+1),"")</f>
        <v/>
      </c>
      <c r="H1127" s="276"/>
      <c r="I1127" s="276" t="str">
        <f>IF(O1127="","",IF(ISNUMBER(MATCH(O1127,$G$5:$G$1000,0)),"",IF(D1127=1,B$4,0)+MAX(I$4:I1126)+1))</f>
        <v/>
      </c>
      <c r="M1127" s="282" t="str">
        <f t="shared" si="157"/>
        <v/>
      </c>
    </row>
    <row r="1128" spans="4:13" ht="12" customHeight="1" x14ac:dyDescent="0.25">
      <c r="D1128" s="276" t="str">
        <f>IF(IF(ISNUMBER(B1128),"",MAX(D$4:D1127)+1)&lt;=D$3,IF(ISNUMBER(B1128),"",MAX(D$4:D1127)+1),"")</f>
        <v/>
      </c>
      <c r="H1128" s="276"/>
      <c r="I1128" s="276" t="str">
        <f>IF(O1128="","",IF(ISNUMBER(MATCH(O1128,$G$5:$G$1000,0)),"",IF(D1128=1,B$4,0)+MAX(I$4:I1127)+1))</f>
        <v/>
      </c>
      <c r="M1128" s="282" t="str">
        <f t="shared" si="157"/>
        <v/>
      </c>
    </row>
    <row r="1129" spans="4:13" ht="12" customHeight="1" x14ac:dyDescent="0.25">
      <c r="D1129" s="276" t="str">
        <f>IF(IF(ISNUMBER(B1129),"",MAX(D$4:D1128)+1)&lt;=D$3,IF(ISNUMBER(B1129),"",MAX(D$4:D1128)+1),"")</f>
        <v/>
      </c>
      <c r="H1129" s="276"/>
      <c r="I1129" s="276" t="str">
        <f>IF(O1129="","",IF(ISNUMBER(MATCH(O1129,$G$5:$G$1000,0)),"",IF(D1129=1,B$4,0)+MAX(I$4:I1128)+1))</f>
        <v/>
      </c>
      <c r="M1129" s="282" t="str">
        <f t="shared" si="157"/>
        <v/>
      </c>
    </row>
    <row r="1130" spans="4:13" ht="12" customHeight="1" x14ac:dyDescent="0.25">
      <c r="D1130" s="276" t="str">
        <f>IF(IF(ISNUMBER(B1130),"",MAX(D$4:D1129)+1)&lt;=D$3,IF(ISNUMBER(B1130),"",MAX(D$4:D1129)+1),"")</f>
        <v/>
      </c>
      <c r="H1130" s="276"/>
      <c r="I1130" s="276" t="str">
        <f>IF(O1130="","",IF(ISNUMBER(MATCH(O1130,$G$5:$G$1000,0)),"",IF(D1130=1,B$4,0)+MAX(I$4:I1129)+1))</f>
        <v/>
      </c>
      <c r="M1130" s="282" t="str">
        <f t="shared" si="157"/>
        <v/>
      </c>
    </row>
    <row r="1131" spans="4:13" ht="12" customHeight="1" x14ac:dyDescent="0.25">
      <c r="D1131" s="276" t="str">
        <f>IF(IF(ISNUMBER(B1131),"",MAX(D$4:D1130)+1)&lt;=D$3,IF(ISNUMBER(B1131),"",MAX(D$4:D1130)+1),"")</f>
        <v/>
      </c>
      <c r="H1131" s="276"/>
      <c r="I1131" s="276" t="str">
        <f>IF(O1131="","",IF(ISNUMBER(MATCH(O1131,$G$5:$G$1000,0)),"",IF(D1131=1,B$4,0)+MAX(I$4:I1130)+1))</f>
        <v/>
      </c>
      <c r="M1131" s="282" t="str">
        <f t="shared" si="157"/>
        <v/>
      </c>
    </row>
    <row r="1132" spans="4:13" ht="12" customHeight="1" x14ac:dyDescent="0.25">
      <c r="D1132" s="276" t="str">
        <f>IF(IF(ISNUMBER(B1132),"",MAX(D$4:D1131)+1)&lt;=D$3,IF(ISNUMBER(B1132),"",MAX(D$4:D1131)+1),"")</f>
        <v/>
      </c>
      <c r="H1132" s="276"/>
      <c r="I1132" s="276" t="str">
        <f>IF(O1132="","",IF(ISNUMBER(MATCH(O1132,$G$5:$G$1000,0)),"",IF(D1132=1,B$4,0)+MAX(I$4:I1131)+1))</f>
        <v/>
      </c>
      <c r="M1132" s="282" t="str">
        <f t="shared" si="157"/>
        <v/>
      </c>
    </row>
    <row r="1133" spans="4:13" ht="12" customHeight="1" x14ac:dyDescent="0.25">
      <c r="D1133" s="276" t="str">
        <f>IF(IF(ISNUMBER(B1133),"",MAX(D$4:D1132)+1)&lt;=D$3,IF(ISNUMBER(B1133),"",MAX(D$4:D1132)+1),"")</f>
        <v/>
      </c>
      <c r="H1133" s="276"/>
      <c r="I1133" s="276" t="str">
        <f>IF(O1133="","",IF(ISNUMBER(MATCH(O1133,$G$5:$G$1000,0)),"",IF(D1133=1,B$4,0)+MAX(I$4:I1132)+1))</f>
        <v/>
      </c>
      <c r="M1133" s="282" t="str">
        <f t="shared" si="157"/>
        <v/>
      </c>
    </row>
    <row r="1134" spans="4:13" ht="12" customHeight="1" x14ac:dyDescent="0.25">
      <c r="D1134" s="276" t="str">
        <f>IF(IF(ISNUMBER(B1134),"",MAX(D$4:D1133)+1)&lt;=D$3,IF(ISNUMBER(B1134),"",MAX(D$4:D1133)+1),"")</f>
        <v/>
      </c>
      <c r="H1134" s="276"/>
      <c r="I1134" s="276" t="str">
        <f>IF(O1134="","",IF(ISNUMBER(MATCH(O1134,$G$5:$G$1000,0)),"",IF(D1134=1,B$4,0)+MAX(I$4:I1133)+1))</f>
        <v/>
      </c>
      <c r="M1134" s="282" t="str">
        <f t="shared" si="157"/>
        <v/>
      </c>
    </row>
    <row r="1135" spans="4:13" ht="12" customHeight="1" x14ac:dyDescent="0.25">
      <c r="D1135" s="276" t="str">
        <f>IF(IF(ISNUMBER(B1135),"",MAX(D$4:D1134)+1)&lt;=D$3,IF(ISNUMBER(B1135),"",MAX(D$4:D1134)+1),"")</f>
        <v/>
      </c>
      <c r="H1135" s="276"/>
      <c r="I1135" s="276" t="str">
        <f>IF(O1135="","",IF(ISNUMBER(MATCH(O1135,$G$5:$G$1000,0)),"",IF(D1135=1,B$4,0)+MAX(I$4:I1134)+1))</f>
        <v/>
      </c>
      <c r="M1135" s="282" t="str">
        <f t="shared" si="157"/>
        <v/>
      </c>
    </row>
    <row r="1136" spans="4:13" ht="12" customHeight="1" x14ac:dyDescent="0.25">
      <c r="D1136" s="276" t="str">
        <f>IF(IF(ISNUMBER(B1136),"",MAX(D$4:D1135)+1)&lt;=D$3,IF(ISNUMBER(B1136),"",MAX(D$4:D1135)+1),"")</f>
        <v/>
      </c>
      <c r="H1136" s="276"/>
      <c r="I1136" s="276" t="str">
        <f>IF(O1136="","",IF(ISNUMBER(MATCH(O1136,$G$5:$G$1000,0)),"",IF(D1136=1,B$4,0)+MAX(I$4:I1135)+1))</f>
        <v/>
      </c>
      <c r="M1136" s="282" t="str">
        <f t="shared" si="157"/>
        <v/>
      </c>
    </row>
    <row r="1137" spans="4:13" ht="12" customHeight="1" x14ac:dyDescent="0.25">
      <c r="D1137" s="276" t="str">
        <f>IF(IF(ISNUMBER(B1137),"",MAX(D$4:D1136)+1)&lt;=D$3,IF(ISNUMBER(B1137),"",MAX(D$4:D1136)+1),"")</f>
        <v/>
      </c>
      <c r="H1137" s="276"/>
      <c r="I1137" s="276" t="str">
        <f>IF(O1137="","",IF(ISNUMBER(MATCH(O1137,$G$5:$G$1000,0)),"",IF(D1137=1,B$4,0)+MAX(I$4:I1136)+1))</f>
        <v/>
      </c>
      <c r="M1137" s="282" t="str">
        <f t="shared" si="157"/>
        <v/>
      </c>
    </row>
    <row r="1138" spans="4:13" ht="12" customHeight="1" x14ac:dyDescent="0.25">
      <c r="D1138" s="276" t="str">
        <f>IF(IF(ISNUMBER(B1138),"",MAX(D$4:D1137)+1)&lt;=D$3,IF(ISNUMBER(B1138),"",MAX(D$4:D1137)+1),"")</f>
        <v/>
      </c>
      <c r="H1138" s="276"/>
      <c r="I1138" s="276" t="str">
        <f>IF(O1138="","",IF(ISNUMBER(MATCH(O1138,$G$5:$G$1000,0)),"",IF(D1138=1,B$4,0)+MAX(I$4:I1137)+1))</f>
        <v/>
      </c>
      <c r="M1138" s="282" t="str">
        <f t="shared" si="157"/>
        <v/>
      </c>
    </row>
    <row r="1139" spans="4:13" ht="12" customHeight="1" x14ac:dyDescent="0.25">
      <c r="D1139" s="276" t="str">
        <f>IF(IF(ISNUMBER(B1139),"",MAX(D$4:D1138)+1)&lt;=D$3,IF(ISNUMBER(B1139),"",MAX(D$4:D1138)+1),"")</f>
        <v/>
      </c>
      <c r="H1139" s="276"/>
      <c r="I1139" s="276" t="str">
        <f>IF(O1139="","",IF(ISNUMBER(MATCH(O1139,$G$5:$G$1000,0)),"",IF(D1139=1,B$4,0)+MAX(I$4:I1138)+1))</f>
        <v/>
      </c>
      <c r="M1139" s="282" t="str">
        <f t="shared" si="157"/>
        <v/>
      </c>
    </row>
    <row r="1140" spans="4:13" ht="12" customHeight="1" x14ac:dyDescent="0.25">
      <c r="D1140" s="276" t="str">
        <f>IF(IF(ISNUMBER(B1140),"",MAX(D$4:D1139)+1)&lt;=D$3,IF(ISNUMBER(B1140),"",MAX(D$4:D1139)+1),"")</f>
        <v/>
      </c>
      <c r="H1140" s="276"/>
      <c r="I1140" s="276" t="str">
        <f>IF(O1140="","",IF(ISNUMBER(MATCH(O1140,$G$5:$G$1000,0)),"",IF(D1140=1,B$4,0)+MAX(I$4:I1139)+1))</f>
        <v/>
      </c>
      <c r="M1140" s="282" t="str">
        <f t="shared" si="157"/>
        <v/>
      </c>
    </row>
    <row r="1141" spans="4:13" ht="12" customHeight="1" x14ac:dyDescent="0.25">
      <c r="D1141" s="276" t="str">
        <f>IF(IF(ISNUMBER(B1141),"",MAX(D$4:D1140)+1)&lt;=D$3,IF(ISNUMBER(B1141),"",MAX(D$4:D1140)+1),"")</f>
        <v/>
      </c>
      <c r="H1141" s="276"/>
      <c r="I1141" s="276" t="str">
        <f>IF(O1141="","",IF(ISNUMBER(MATCH(O1141,$G$5:$G$1000,0)),"",IF(D1141=1,B$4,0)+MAX(I$4:I1140)+1))</f>
        <v/>
      </c>
      <c r="M1141" s="282" t="str">
        <f t="shared" si="157"/>
        <v/>
      </c>
    </row>
    <row r="1142" spans="4:13" ht="12" customHeight="1" x14ac:dyDescent="0.25">
      <c r="D1142" s="276" t="str">
        <f>IF(IF(ISNUMBER(B1142),"",MAX(D$4:D1141)+1)&lt;=D$3,IF(ISNUMBER(B1142),"",MAX(D$4:D1141)+1),"")</f>
        <v/>
      </c>
      <c r="H1142" s="276"/>
      <c r="I1142" s="276" t="str">
        <f>IF(O1142="","",IF(ISNUMBER(MATCH(O1142,$G$5:$G$1000,0)),"",IF(D1142=1,B$4,0)+MAX(I$4:I1141)+1))</f>
        <v/>
      </c>
      <c r="M1142" s="282" t="str">
        <f t="shared" si="157"/>
        <v/>
      </c>
    </row>
    <row r="1143" spans="4:13" ht="12" customHeight="1" x14ac:dyDescent="0.25">
      <c r="D1143" s="276" t="str">
        <f>IF(IF(ISNUMBER(B1143),"",MAX(D$4:D1142)+1)&lt;=D$3,IF(ISNUMBER(B1143),"",MAX(D$4:D1142)+1),"")</f>
        <v/>
      </c>
      <c r="H1143" s="276"/>
      <c r="I1143" s="276" t="str">
        <f>IF(O1143="","",IF(ISNUMBER(MATCH(O1143,$G$5:$G$1000,0)),"",IF(D1143=1,B$4,0)+MAX(I$4:I1142)+1))</f>
        <v/>
      </c>
      <c r="M1143" s="282" t="str">
        <f t="shared" si="157"/>
        <v/>
      </c>
    </row>
    <row r="1144" spans="4:13" ht="12" customHeight="1" x14ac:dyDescent="0.25">
      <c r="D1144" s="276" t="str">
        <f>IF(IF(ISNUMBER(B1144),"",MAX(D$4:D1143)+1)&lt;=D$3,IF(ISNUMBER(B1144),"",MAX(D$4:D1143)+1),"")</f>
        <v/>
      </c>
      <c r="H1144" s="276"/>
      <c r="I1144" s="276" t="str">
        <f>IF(O1144="","",IF(ISNUMBER(MATCH(O1144,$G$5:$G$1000,0)),"",IF(D1144=1,B$4,0)+MAX(I$4:I1143)+1))</f>
        <v/>
      </c>
      <c r="M1144" s="282" t="str">
        <f t="shared" si="157"/>
        <v/>
      </c>
    </row>
    <row r="1145" spans="4:13" ht="12" customHeight="1" x14ac:dyDescent="0.25">
      <c r="D1145" s="276" t="str">
        <f>IF(IF(ISNUMBER(B1145),"",MAX(D$4:D1144)+1)&lt;=D$3,IF(ISNUMBER(B1145),"",MAX(D$4:D1144)+1),"")</f>
        <v/>
      </c>
      <c r="H1145" s="276"/>
      <c r="I1145" s="276" t="str">
        <f>IF(O1145="","",IF(ISNUMBER(MATCH(O1145,$G$5:$G$1000,0)),"",IF(D1145=1,B$4,0)+MAX(I$4:I1144)+1))</f>
        <v/>
      </c>
      <c r="M1145" s="282" t="str">
        <f t="shared" si="157"/>
        <v/>
      </c>
    </row>
    <row r="1146" spans="4:13" ht="12" customHeight="1" x14ac:dyDescent="0.25">
      <c r="D1146" s="276" t="str">
        <f>IF(IF(ISNUMBER(B1146),"",MAX(D$4:D1145)+1)&lt;=D$3,IF(ISNUMBER(B1146),"",MAX(D$4:D1145)+1),"")</f>
        <v/>
      </c>
      <c r="H1146" s="276"/>
      <c r="I1146" s="276" t="str">
        <f>IF(O1146="","",IF(ISNUMBER(MATCH(O1146,$G$5:$G$1000,0)),"",IF(D1146=1,B$4,0)+MAX(I$4:I1145)+1))</f>
        <v/>
      </c>
      <c r="M1146" s="282" t="str">
        <f t="shared" si="157"/>
        <v/>
      </c>
    </row>
    <row r="1147" spans="4:13" ht="12" customHeight="1" x14ac:dyDescent="0.25">
      <c r="D1147" s="276" t="str">
        <f>IF(IF(ISNUMBER(B1147),"",MAX(D$4:D1146)+1)&lt;=D$3,IF(ISNUMBER(B1147),"",MAX(D$4:D1146)+1),"")</f>
        <v/>
      </c>
      <c r="H1147" s="276"/>
      <c r="I1147" s="276" t="str">
        <f>IF(O1147="","",IF(ISNUMBER(MATCH(O1147,$G$5:$G$1000,0)),"",IF(D1147=1,B$4,0)+MAX(I$4:I1146)+1))</f>
        <v/>
      </c>
      <c r="M1147" s="282" t="str">
        <f t="shared" si="157"/>
        <v/>
      </c>
    </row>
    <row r="1148" spans="4:13" ht="12" customHeight="1" x14ac:dyDescent="0.25">
      <c r="D1148" s="276" t="str">
        <f>IF(IF(ISNUMBER(B1148),"",MAX(D$4:D1147)+1)&lt;=D$3,IF(ISNUMBER(B1148),"",MAX(D$4:D1147)+1),"")</f>
        <v/>
      </c>
      <c r="H1148" s="276"/>
      <c r="I1148" s="276" t="str">
        <f>IF(O1148="","",IF(ISNUMBER(MATCH(O1148,$G$5:$G$1000,0)),"",IF(D1148=1,B$4,0)+MAX(I$4:I1147)+1))</f>
        <v/>
      </c>
      <c r="M1148" s="282" t="str">
        <f t="shared" si="157"/>
        <v/>
      </c>
    </row>
    <row r="1149" spans="4:13" ht="12" customHeight="1" x14ac:dyDescent="0.25">
      <c r="D1149" s="276" t="str">
        <f>IF(IF(ISNUMBER(B1149),"",MAX(D$4:D1148)+1)&lt;=D$3,IF(ISNUMBER(B1149),"",MAX(D$4:D1148)+1),"")</f>
        <v/>
      </c>
      <c r="H1149" s="276"/>
      <c r="I1149" s="276" t="str">
        <f>IF(O1149="","",IF(ISNUMBER(MATCH(O1149,$G$5:$G$1000,0)),"",IF(D1149=1,B$4,0)+MAX(I$4:I1148)+1))</f>
        <v/>
      </c>
      <c r="M1149" s="282" t="str">
        <f t="shared" si="157"/>
        <v/>
      </c>
    </row>
    <row r="1150" spans="4:13" ht="12" customHeight="1" x14ac:dyDescent="0.25">
      <c r="D1150" s="276" t="str">
        <f>IF(IF(ISNUMBER(B1150),"",MAX(D$4:D1149)+1)&lt;=D$3,IF(ISNUMBER(B1150),"",MAX(D$4:D1149)+1),"")</f>
        <v/>
      </c>
      <c r="H1150" s="276"/>
      <c r="I1150" s="276" t="str">
        <f>IF(O1150="","",IF(ISNUMBER(MATCH(O1150,$G$5:$G$1000,0)),"",IF(D1150=1,B$4,0)+MAX(I$4:I1149)+1))</f>
        <v/>
      </c>
      <c r="M1150" s="282" t="str">
        <f t="shared" si="157"/>
        <v/>
      </c>
    </row>
    <row r="1151" spans="4:13" ht="12" customHeight="1" x14ac:dyDescent="0.25">
      <c r="D1151" s="276" t="str">
        <f>IF(IF(ISNUMBER(B1151),"",MAX(D$4:D1150)+1)&lt;=D$3,IF(ISNUMBER(B1151),"",MAX(D$4:D1150)+1),"")</f>
        <v/>
      </c>
      <c r="H1151" s="276"/>
      <c r="I1151" s="276" t="str">
        <f>IF(O1151="","",IF(ISNUMBER(MATCH(O1151,$G$5:$G$1000,0)),"",IF(D1151=1,B$4,0)+MAX(I$4:I1150)+1))</f>
        <v/>
      </c>
      <c r="M1151" s="282" t="str">
        <f t="shared" si="157"/>
        <v/>
      </c>
    </row>
    <row r="1152" spans="4:13" ht="12" customHeight="1" x14ac:dyDescent="0.25">
      <c r="D1152" s="276" t="str">
        <f>IF(IF(ISNUMBER(B1152),"",MAX(D$4:D1151)+1)&lt;=D$3,IF(ISNUMBER(B1152),"",MAX(D$4:D1151)+1),"")</f>
        <v/>
      </c>
      <c r="H1152" s="276"/>
      <c r="I1152" s="276" t="str">
        <f>IF(O1152="","",IF(ISNUMBER(MATCH(O1152,$G$5:$G$1000,0)),"",IF(D1152=1,B$4,0)+MAX(I$4:I1151)+1))</f>
        <v/>
      </c>
      <c r="M1152" s="282" t="str">
        <f t="shared" si="157"/>
        <v/>
      </c>
    </row>
    <row r="1153" spans="4:13" ht="12" customHeight="1" x14ac:dyDescent="0.25">
      <c r="D1153" s="276" t="str">
        <f>IF(IF(ISNUMBER(B1153),"",MAX(D$4:D1152)+1)&lt;=D$3,IF(ISNUMBER(B1153),"",MAX(D$4:D1152)+1),"")</f>
        <v/>
      </c>
      <c r="H1153" s="276"/>
      <c r="I1153" s="276" t="str">
        <f>IF(O1153="","",IF(ISNUMBER(MATCH(O1153,$G$5:$G$1000,0)),"",IF(D1153=1,B$4,0)+MAX(I$4:I1152)+1))</f>
        <v/>
      </c>
      <c r="M1153" s="282" t="str">
        <f t="shared" si="157"/>
        <v/>
      </c>
    </row>
    <row r="1154" spans="4:13" ht="12" customHeight="1" x14ac:dyDescent="0.25">
      <c r="D1154" s="276" t="str">
        <f>IF(IF(ISNUMBER(B1154),"",MAX(D$4:D1153)+1)&lt;=D$3,IF(ISNUMBER(B1154),"",MAX(D$4:D1153)+1),"")</f>
        <v/>
      </c>
      <c r="H1154" s="276"/>
      <c r="I1154" s="276" t="str">
        <f>IF(O1154="","",IF(ISNUMBER(MATCH(O1154,$G$5:$G$1000,0)),"",IF(D1154=1,B$4,0)+MAX(I$4:I1153)+1))</f>
        <v/>
      </c>
      <c r="M1154" s="282" t="str">
        <f t="shared" si="157"/>
        <v/>
      </c>
    </row>
    <row r="1155" spans="4:13" ht="12" customHeight="1" x14ac:dyDescent="0.25">
      <c r="D1155" s="276" t="str">
        <f>IF(IF(ISNUMBER(B1155),"",MAX(D$4:D1154)+1)&lt;=D$3,IF(ISNUMBER(B1155),"",MAX(D$4:D1154)+1),"")</f>
        <v/>
      </c>
      <c r="H1155" s="276"/>
      <c r="I1155" s="276" t="str">
        <f>IF(O1155="","",IF(ISNUMBER(MATCH(O1155,$G$5:$G$1000,0)),"",IF(D1155=1,B$4,0)+MAX(I$4:I1154)+1))</f>
        <v/>
      </c>
      <c r="M1155" s="282" t="str">
        <f t="shared" si="157"/>
        <v/>
      </c>
    </row>
    <row r="1156" spans="4:13" ht="12" customHeight="1" x14ac:dyDescent="0.25">
      <c r="D1156" s="276" t="str">
        <f>IF(IF(ISNUMBER(B1156),"",MAX(D$4:D1155)+1)&lt;=D$3,IF(ISNUMBER(B1156),"",MAX(D$4:D1155)+1),"")</f>
        <v/>
      </c>
      <c r="H1156" s="276"/>
      <c r="I1156" s="276" t="str">
        <f>IF(O1156="","",IF(ISNUMBER(MATCH(O1156,$G$5:$G$1000,0)),"",IF(D1156=1,B$4,0)+MAX(I$4:I1155)+1))</f>
        <v/>
      </c>
      <c r="M1156" s="282" t="str">
        <f t="shared" si="157"/>
        <v/>
      </c>
    </row>
    <row r="1157" spans="4:13" ht="12" customHeight="1" x14ac:dyDescent="0.25">
      <c r="D1157" s="276" t="str">
        <f>IF(IF(ISNUMBER(B1157),"",MAX(D$4:D1156)+1)&lt;=D$3,IF(ISNUMBER(B1157),"",MAX(D$4:D1156)+1),"")</f>
        <v/>
      </c>
      <c r="H1157" s="276"/>
      <c r="I1157" s="276" t="str">
        <f>IF(O1157="","",IF(ISNUMBER(MATCH(O1157,$G$5:$G$1000,0)),"",IF(D1157=1,B$4,0)+MAX(I$4:I1156)+1))</f>
        <v/>
      </c>
      <c r="M1157" s="282" t="str">
        <f t="shared" ref="M1157:M1220" si="158">IF(ROW()-ROW(M$4)&lt;=1000,ROW()-ROW(M$4),"")</f>
        <v/>
      </c>
    </row>
    <row r="1158" spans="4:13" ht="12" customHeight="1" x14ac:dyDescent="0.25">
      <c r="D1158" s="276" t="str">
        <f>IF(IF(ISNUMBER(B1158),"",MAX(D$4:D1157)+1)&lt;=D$3,IF(ISNUMBER(B1158),"",MAX(D$4:D1157)+1),"")</f>
        <v/>
      </c>
      <c r="H1158" s="276"/>
      <c r="I1158" s="276" t="str">
        <f>IF(O1158="","",IF(ISNUMBER(MATCH(O1158,$G$5:$G$1000,0)),"",IF(D1158=1,B$4,0)+MAX(I$4:I1157)+1))</f>
        <v/>
      </c>
      <c r="M1158" s="282" t="str">
        <f t="shared" si="158"/>
        <v/>
      </c>
    </row>
    <row r="1159" spans="4:13" ht="12" customHeight="1" x14ac:dyDescent="0.25">
      <c r="D1159" s="276" t="str">
        <f>IF(IF(ISNUMBER(B1159),"",MAX(D$4:D1158)+1)&lt;=D$3,IF(ISNUMBER(B1159),"",MAX(D$4:D1158)+1),"")</f>
        <v/>
      </c>
      <c r="H1159" s="276"/>
      <c r="I1159" s="276" t="str">
        <f>IF(O1159="","",IF(ISNUMBER(MATCH(O1159,$G$5:$G$1000,0)),"",IF(D1159=1,B$4,0)+MAX(I$4:I1158)+1))</f>
        <v/>
      </c>
      <c r="M1159" s="282" t="str">
        <f t="shared" si="158"/>
        <v/>
      </c>
    </row>
    <row r="1160" spans="4:13" ht="12" customHeight="1" x14ac:dyDescent="0.25">
      <c r="D1160" s="276" t="str">
        <f>IF(IF(ISNUMBER(B1160),"",MAX(D$4:D1159)+1)&lt;=D$3,IF(ISNUMBER(B1160),"",MAX(D$4:D1159)+1),"")</f>
        <v/>
      </c>
      <c r="H1160" s="276"/>
      <c r="I1160" s="276" t="str">
        <f>IF(O1160="","",IF(ISNUMBER(MATCH(O1160,$G$5:$G$1000,0)),"",IF(D1160=1,B$4,0)+MAX(I$4:I1159)+1))</f>
        <v/>
      </c>
      <c r="M1160" s="282" t="str">
        <f t="shared" si="158"/>
        <v/>
      </c>
    </row>
    <row r="1161" spans="4:13" ht="12" customHeight="1" x14ac:dyDescent="0.25">
      <c r="D1161" s="276" t="str">
        <f>IF(IF(ISNUMBER(B1161),"",MAX(D$4:D1160)+1)&lt;=D$3,IF(ISNUMBER(B1161),"",MAX(D$4:D1160)+1),"")</f>
        <v/>
      </c>
      <c r="H1161" s="276"/>
      <c r="I1161" s="276" t="str">
        <f>IF(O1161="","",IF(ISNUMBER(MATCH(O1161,$G$5:$G$1000,0)),"",IF(D1161=1,B$4,0)+MAX(I$4:I1160)+1))</f>
        <v/>
      </c>
      <c r="M1161" s="282" t="str">
        <f t="shared" si="158"/>
        <v/>
      </c>
    </row>
    <row r="1162" spans="4:13" ht="12" customHeight="1" x14ac:dyDescent="0.25">
      <c r="D1162" s="276" t="str">
        <f>IF(IF(ISNUMBER(B1162),"",MAX(D$4:D1161)+1)&lt;=D$3,IF(ISNUMBER(B1162),"",MAX(D$4:D1161)+1),"")</f>
        <v/>
      </c>
      <c r="H1162" s="276"/>
      <c r="I1162" s="276" t="str">
        <f>IF(O1162="","",IF(ISNUMBER(MATCH(O1162,$G$5:$G$1000,0)),"",IF(D1162=1,B$4,0)+MAX(I$4:I1161)+1))</f>
        <v/>
      </c>
      <c r="M1162" s="282" t="str">
        <f t="shared" si="158"/>
        <v/>
      </c>
    </row>
    <row r="1163" spans="4:13" ht="12" customHeight="1" x14ac:dyDescent="0.25">
      <c r="D1163" s="276" t="str">
        <f>IF(IF(ISNUMBER(B1163),"",MAX(D$4:D1162)+1)&lt;=D$3,IF(ISNUMBER(B1163),"",MAX(D$4:D1162)+1),"")</f>
        <v/>
      </c>
      <c r="H1163" s="276"/>
      <c r="I1163" s="276" t="str">
        <f>IF(O1163="","",IF(ISNUMBER(MATCH(O1163,$G$5:$G$1000,0)),"",IF(D1163=1,B$4,0)+MAX(I$4:I1162)+1))</f>
        <v/>
      </c>
      <c r="M1163" s="282" t="str">
        <f t="shared" si="158"/>
        <v/>
      </c>
    </row>
    <row r="1164" spans="4:13" ht="12" customHeight="1" x14ac:dyDescent="0.25">
      <c r="D1164" s="276" t="str">
        <f>IF(IF(ISNUMBER(B1164),"",MAX(D$4:D1163)+1)&lt;=D$3,IF(ISNUMBER(B1164),"",MAX(D$4:D1163)+1),"")</f>
        <v/>
      </c>
      <c r="H1164" s="276"/>
      <c r="I1164" s="276" t="str">
        <f>IF(O1164="","",IF(ISNUMBER(MATCH(O1164,$G$5:$G$1000,0)),"",IF(D1164=1,B$4,0)+MAX(I$4:I1163)+1))</f>
        <v/>
      </c>
      <c r="M1164" s="282" t="str">
        <f t="shared" si="158"/>
        <v/>
      </c>
    </row>
    <row r="1165" spans="4:13" ht="12" customHeight="1" x14ac:dyDescent="0.25">
      <c r="D1165" s="276" t="str">
        <f>IF(IF(ISNUMBER(B1165),"",MAX(D$4:D1164)+1)&lt;=D$3,IF(ISNUMBER(B1165),"",MAX(D$4:D1164)+1),"")</f>
        <v/>
      </c>
      <c r="H1165" s="276"/>
      <c r="I1165" s="276" t="str">
        <f>IF(O1165="","",IF(ISNUMBER(MATCH(O1165,$G$5:$G$1000,0)),"",IF(D1165=1,B$4,0)+MAX(I$4:I1164)+1))</f>
        <v/>
      </c>
      <c r="M1165" s="282" t="str">
        <f t="shared" si="158"/>
        <v/>
      </c>
    </row>
    <row r="1166" spans="4:13" ht="12" customHeight="1" x14ac:dyDescent="0.25">
      <c r="D1166" s="276" t="str">
        <f>IF(IF(ISNUMBER(B1166),"",MAX(D$4:D1165)+1)&lt;=D$3,IF(ISNUMBER(B1166),"",MAX(D$4:D1165)+1),"")</f>
        <v/>
      </c>
      <c r="H1166" s="276"/>
      <c r="I1166" s="276" t="str">
        <f>IF(O1166="","",IF(ISNUMBER(MATCH(O1166,$G$5:$G$1000,0)),"",IF(D1166=1,B$4,0)+MAX(I$4:I1165)+1))</f>
        <v/>
      </c>
      <c r="M1166" s="282" t="str">
        <f t="shared" si="158"/>
        <v/>
      </c>
    </row>
    <row r="1167" spans="4:13" ht="12" customHeight="1" x14ac:dyDescent="0.25">
      <c r="D1167" s="276" t="str">
        <f>IF(IF(ISNUMBER(B1167),"",MAX(D$4:D1166)+1)&lt;=D$3,IF(ISNUMBER(B1167),"",MAX(D$4:D1166)+1),"")</f>
        <v/>
      </c>
      <c r="H1167" s="276"/>
      <c r="I1167" s="276" t="str">
        <f>IF(O1167="","",IF(ISNUMBER(MATCH(O1167,$G$5:$G$1000,0)),"",IF(D1167=1,B$4,0)+MAX(I$4:I1166)+1))</f>
        <v/>
      </c>
      <c r="M1167" s="282" t="str">
        <f t="shared" si="158"/>
        <v/>
      </c>
    </row>
    <row r="1168" spans="4:13" ht="12" customHeight="1" x14ac:dyDescent="0.25">
      <c r="D1168" s="276" t="str">
        <f>IF(IF(ISNUMBER(B1168),"",MAX(D$4:D1167)+1)&lt;=D$3,IF(ISNUMBER(B1168),"",MAX(D$4:D1167)+1),"")</f>
        <v/>
      </c>
      <c r="H1168" s="276"/>
      <c r="I1168" s="276" t="str">
        <f>IF(O1168="","",IF(ISNUMBER(MATCH(O1168,$G$5:$G$1000,0)),"",IF(D1168=1,B$4,0)+MAX(I$4:I1167)+1))</f>
        <v/>
      </c>
      <c r="M1168" s="282" t="str">
        <f t="shared" si="158"/>
        <v/>
      </c>
    </row>
    <row r="1169" spans="4:13" ht="12" customHeight="1" x14ac:dyDescent="0.25">
      <c r="D1169" s="276" t="str">
        <f>IF(IF(ISNUMBER(B1169),"",MAX(D$4:D1168)+1)&lt;=D$3,IF(ISNUMBER(B1169),"",MAX(D$4:D1168)+1),"")</f>
        <v/>
      </c>
      <c r="H1169" s="276"/>
      <c r="I1169" s="276" t="str">
        <f>IF(O1169="","",IF(ISNUMBER(MATCH(O1169,$G$5:$G$1000,0)),"",IF(D1169=1,B$4,0)+MAX(I$4:I1168)+1))</f>
        <v/>
      </c>
      <c r="M1169" s="282" t="str">
        <f t="shared" si="158"/>
        <v/>
      </c>
    </row>
    <row r="1170" spans="4:13" ht="12" customHeight="1" x14ac:dyDescent="0.25">
      <c r="D1170" s="276" t="str">
        <f>IF(IF(ISNUMBER(B1170),"",MAX(D$4:D1169)+1)&lt;=D$3,IF(ISNUMBER(B1170),"",MAX(D$4:D1169)+1),"")</f>
        <v/>
      </c>
      <c r="H1170" s="276"/>
      <c r="I1170" s="276" t="str">
        <f>IF(O1170="","",IF(ISNUMBER(MATCH(O1170,$G$5:$G$1000,0)),"",IF(D1170=1,B$4,0)+MAX(I$4:I1169)+1))</f>
        <v/>
      </c>
      <c r="M1170" s="282" t="str">
        <f t="shared" si="158"/>
        <v/>
      </c>
    </row>
    <row r="1171" spans="4:13" ht="12" customHeight="1" x14ac:dyDescent="0.25">
      <c r="D1171" s="276" t="str">
        <f>IF(IF(ISNUMBER(B1171),"",MAX(D$4:D1170)+1)&lt;=D$3,IF(ISNUMBER(B1171),"",MAX(D$4:D1170)+1),"")</f>
        <v/>
      </c>
      <c r="H1171" s="276"/>
      <c r="I1171" s="276" t="str">
        <f>IF(O1171="","",IF(ISNUMBER(MATCH(O1171,$G$5:$G$1000,0)),"",IF(D1171=1,B$4,0)+MAX(I$4:I1170)+1))</f>
        <v/>
      </c>
      <c r="M1171" s="282" t="str">
        <f t="shared" si="158"/>
        <v/>
      </c>
    </row>
    <row r="1172" spans="4:13" ht="12" customHeight="1" x14ac:dyDescent="0.25">
      <c r="D1172" s="276" t="str">
        <f>IF(IF(ISNUMBER(B1172),"",MAX(D$4:D1171)+1)&lt;=D$3,IF(ISNUMBER(B1172),"",MAX(D$4:D1171)+1),"")</f>
        <v/>
      </c>
      <c r="H1172" s="276"/>
      <c r="I1172" s="276" t="str">
        <f>IF(O1172="","",IF(ISNUMBER(MATCH(O1172,$G$5:$G$1000,0)),"",IF(D1172=1,B$4,0)+MAX(I$4:I1171)+1))</f>
        <v/>
      </c>
      <c r="M1172" s="282" t="str">
        <f t="shared" si="158"/>
        <v/>
      </c>
    </row>
    <row r="1173" spans="4:13" ht="12" customHeight="1" x14ac:dyDescent="0.25">
      <c r="D1173" s="276" t="str">
        <f>IF(IF(ISNUMBER(B1173),"",MAX(D$4:D1172)+1)&lt;=D$3,IF(ISNUMBER(B1173),"",MAX(D$4:D1172)+1),"")</f>
        <v/>
      </c>
      <c r="H1173" s="276"/>
      <c r="I1173" s="276" t="str">
        <f>IF(O1173="","",IF(ISNUMBER(MATCH(O1173,$G$5:$G$1000,0)),"",IF(D1173=1,B$4,0)+MAX(I$4:I1172)+1))</f>
        <v/>
      </c>
      <c r="M1173" s="282" t="str">
        <f t="shared" si="158"/>
        <v/>
      </c>
    </row>
    <row r="1174" spans="4:13" ht="12" customHeight="1" x14ac:dyDescent="0.25">
      <c r="D1174" s="276" t="str">
        <f>IF(IF(ISNUMBER(B1174),"",MAX(D$4:D1173)+1)&lt;=D$3,IF(ISNUMBER(B1174),"",MAX(D$4:D1173)+1),"")</f>
        <v/>
      </c>
      <c r="H1174" s="276"/>
      <c r="I1174" s="276" t="str">
        <f>IF(O1174="","",IF(ISNUMBER(MATCH(O1174,$G$5:$G$1000,0)),"",IF(D1174=1,B$4,0)+MAX(I$4:I1173)+1))</f>
        <v/>
      </c>
      <c r="M1174" s="282" t="str">
        <f t="shared" si="158"/>
        <v/>
      </c>
    </row>
    <row r="1175" spans="4:13" ht="12" customHeight="1" x14ac:dyDescent="0.25">
      <c r="D1175" s="276" t="str">
        <f>IF(IF(ISNUMBER(B1175),"",MAX(D$4:D1174)+1)&lt;=D$3,IF(ISNUMBER(B1175),"",MAX(D$4:D1174)+1),"")</f>
        <v/>
      </c>
      <c r="H1175" s="276"/>
      <c r="I1175" s="276" t="str">
        <f>IF(O1175="","",IF(ISNUMBER(MATCH(O1175,$G$5:$G$1000,0)),"",IF(D1175=1,B$4,0)+MAX(I$4:I1174)+1))</f>
        <v/>
      </c>
      <c r="M1175" s="282" t="str">
        <f t="shared" si="158"/>
        <v/>
      </c>
    </row>
    <row r="1176" spans="4:13" ht="12" customHeight="1" x14ac:dyDescent="0.25">
      <c r="D1176" s="276" t="str">
        <f>IF(IF(ISNUMBER(B1176),"",MAX(D$4:D1175)+1)&lt;=D$3,IF(ISNUMBER(B1176),"",MAX(D$4:D1175)+1),"")</f>
        <v/>
      </c>
      <c r="H1176" s="276"/>
      <c r="I1176" s="276" t="str">
        <f>IF(O1176="","",IF(ISNUMBER(MATCH(O1176,$G$5:$G$1000,0)),"",IF(D1176=1,B$4,0)+MAX(I$4:I1175)+1))</f>
        <v/>
      </c>
      <c r="M1176" s="282" t="str">
        <f t="shared" si="158"/>
        <v/>
      </c>
    </row>
    <row r="1177" spans="4:13" ht="12" customHeight="1" x14ac:dyDescent="0.25">
      <c r="D1177" s="276" t="str">
        <f>IF(IF(ISNUMBER(B1177),"",MAX(D$4:D1176)+1)&lt;=D$3,IF(ISNUMBER(B1177),"",MAX(D$4:D1176)+1),"")</f>
        <v/>
      </c>
      <c r="H1177" s="276"/>
      <c r="I1177" s="276" t="str">
        <f>IF(O1177="","",IF(ISNUMBER(MATCH(O1177,$G$5:$G$1000,0)),"",IF(D1177=1,B$4,0)+MAX(I$4:I1176)+1))</f>
        <v/>
      </c>
      <c r="M1177" s="282" t="str">
        <f t="shared" si="158"/>
        <v/>
      </c>
    </row>
    <row r="1178" spans="4:13" ht="12" customHeight="1" x14ac:dyDescent="0.25">
      <c r="D1178" s="276" t="str">
        <f>IF(IF(ISNUMBER(B1178),"",MAX(D$4:D1177)+1)&lt;=D$3,IF(ISNUMBER(B1178),"",MAX(D$4:D1177)+1),"")</f>
        <v/>
      </c>
      <c r="H1178" s="276"/>
      <c r="I1178" s="276" t="str">
        <f>IF(O1178="","",IF(ISNUMBER(MATCH(O1178,$G$5:$G$1000,0)),"",IF(D1178=1,B$4,0)+MAX(I$4:I1177)+1))</f>
        <v/>
      </c>
      <c r="M1178" s="282" t="str">
        <f t="shared" si="158"/>
        <v/>
      </c>
    </row>
    <row r="1179" spans="4:13" ht="12" customHeight="1" x14ac:dyDescent="0.25">
      <c r="D1179" s="276" t="str">
        <f>IF(IF(ISNUMBER(B1179),"",MAX(D$4:D1178)+1)&lt;=D$3,IF(ISNUMBER(B1179),"",MAX(D$4:D1178)+1),"")</f>
        <v/>
      </c>
      <c r="H1179" s="276"/>
      <c r="I1179" s="276" t="str">
        <f>IF(O1179="","",IF(ISNUMBER(MATCH(O1179,$G$5:$G$1000,0)),"",IF(D1179=1,B$4,0)+MAX(I$4:I1178)+1))</f>
        <v/>
      </c>
      <c r="M1179" s="282" t="str">
        <f t="shared" si="158"/>
        <v/>
      </c>
    </row>
    <row r="1180" spans="4:13" ht="12" customHeight="1" x14ac:dyDescent="0.25">
      <c r="D1180" s="276" t="str">
        <f>IF(IF(ISNUMBER(B1180),"",MAX(D$4:D1179)+1)&lt;=D$3,IF(ISNUMBER(B1180),"",MAX(D$4:D1179)+1),"")</f>
        <v/>
      </c>
      <c r="H1180" s="276"/>
      <c r="I1180" s="276" t="str">
        <f>IF(O1180="","",IF(ISNUMBER(MATCH(O1180,$G$5:$G$1000,0)),"",IF(D1180=1,B$4,0)+MAX(I$4:I1179)+1))</f>
        <v/>
      </c>
      <c r="M1180" s="282" t="str">
        <f t="shared" si="158"/>
        <v/>
      </c>
    </row>
    <row r="1181" spans="4:13" ht="12" customHeight="1" x14ac:dyDescent="0.25">
      <c r="D1181" s="276" t="str">
        <f>IF(IF(ISNUMBER(B1181),"",MAX(D$4:D1180)+1)&lt;=D$3,IF(ISNUMBER(B1181),"",MAX(D$4:D1180)+1),"")</f>
        <v/>
      </c>
      <c r="H1181" s="276"/>
      <c r="I1181" s="276" t="str">
        <f>IF(O1181="","",IF(ISNUMBER(MATCH(O1181,$G$5:$G$1000,0)),"",IF(D1181=1,B$4,0)+MAX(I$4:I1180)+1))</f>
        <v/>
      </c>
      <c r="M1181" s="282" t="str">
        <f t="shared" si="158"/>
        <v/>
      </c>
    </row>
    <row r="1182" spans="4:13" ht="12" customHeight="1" x14ac:dyDescent="0.25">
      <c r="D1182" s="276" t="str">
        <f>IF(IF(ISNUMBER(B1182),"",MAX(D$4:D1181)+1)&lt;=D$3,IF(ISNUMBER(B1182),"",MAX(D$4:D1181)+1),"")</f>
        <v/>
      </c>
      <c r="H1182" s="276"/>
      <c r="I1182" s="276" t="str">
        <f>IF(O1182="","",IF(ISNUMBER(MATCH(O1182,$G$5:$G$1000,0)),"",IF(D1182=1,B$4,0)+MAX(I$4:I1181)+1))</f>
        <v/>
      </c>
      <c r="M1182" s="282" t="str">
        <f t="shared" si="158"/>
        <v/>
      </c>
    </row>
    <row r="1183" spans="4:13" ht="12" customHeight="1" x14ac:dyDescent="0.25">
      <c r="D1183" s="276" t="str">
        <f>IF(IF(ISNUMBER(B1183),"",MAX(D$4:D1182)+1)&lt;=D$3,IF(ISNUMBER(B1183),"",MAX(D$4:D1182)+1),"")</f>
        <v/>
      </c>
      <c r="H1183" s="276"/>
      <c r="I1183" s="276" t="str">
        <f>IF(O1183="","",IF(ISNUMBER(MATCH(O1183,$G$5:$G$1000,0)),"",IF(D1183=1,B$4,0)+MAX(I$4:I1182)+1))</f>
        <v/>
      </c>
      <c r="M1183" s="282" t="str">
        <f t="shared" si="158"/>
        <v/>
      </c>
    </row>
    <row r="1184" spans="4:13" ht="12" customHeight="1" x14ac:dyDescent="0.25">
      <c r="D1184" s="276" t="str">
        <f>IF(IF(ISNUMBER(B1184),"",MAX(D$4:D1183)+1)&lt;=D$3,IF(ISNUMBER(B1184),"",MAX(D$4:D1183)+1),"")</f>
        <v/>
      </c>
      <c r="H1184" s="276"/>
      <c r="I1184" s="276" t="str">
        <f>IF(O1184="","",IF(ISNUMBER(MATCH(O1184,$G$5:$G$1000,0)),"",IF(D1184=1,B$4,0)+MAX(I$4:I1183)+1))</f>
        <v/>
      </c>
      <c r="M1184" s="282" t="str">
        <f t="shared" si="158"/>
        <v/>
      </c>
    </row>
    <row r="1185" spans="4:13" ht="12" customHeight="1" x14ac:dyDescent="0.25">
      <c r="D1185" s="276" t="str">
        <f>IF(IF(ISNUMBER(B1185),"",MAX(D$4:D1184)+1)&lt;=D$3,IF(ISNUMBER(B1185),"",MAX(D$4:D1184)+1),"")</f>
        <v/>
      </c>
      <c r="H1185" s="276"/>
      <c r="I1185" s="276" t="str">
        <f>IF(O1185="","",IF(ISNUMBER(MATCH(O1185,$G$5:$G$1000,0)),"",IF(D1185=1,B$4,0)+MAX(I$4:I1184)+1))</f>
        <v/>
      </c>
      <c r="M1185" s="282" t="str">
        <f t="shared" si="158"/>
        <v/>
      </c>
    </row>
    <row r="1186" spans="4:13" ht="12" customHeight="1" x14ac:dyDescent="0.25">
      <c r="D1186" s="276" t="str">
        <f>IF(IF(ISNUMBER(B1186),"",MAX(D$4:D1185)+1)&lt;=D$3,IF(ISNUMBER(B1186),"",MAX(D$4:D1185)+1),"")</f>
        <v/>
      </c>
      <c r="H1186" s="276"/>
      <c r="I1186" s="276" t="str">
        <f>IF(O1186="","",IF(ISNUMBER(MATCH(O1186,$G$5:$G$1000,0)),"",IF(D1186=1,B$4,0)+MAX(I$4:I1185)+1))</f>
        <v/>
      </c>
      <c r="M1186" s="282" t="str">
        <f t="shared" si="158"/>
        <v/>
      </c>
    </row>
    <row r="1187" spans="4:13" ht="12" customHeight="1" x14ac:dyDescent="0.25">
      <c r="D1187" s="276" t="str">
        <f>IF(IF(ISNUMBER(B1187),"",MAX(D$4:D1186)+1)&lt;=D$3,IF(ISNUMBER(B1187),"",MAX(D$4:D1186)+1),"")</f>
        <v/>
      </c>
      <c r="H1187" s="276"/>
      <c r="I1187" s="276" t="str">
        <f>IF(O1187="","",IF(ISNUMBER(MATCH(O1187,$G$5:$G$1000,0)),"",IF(D1187=1,B$4,0)+MAX(I$4:I1186)+1))</f>
        <v/>
      </c>
      <c r="M1187" s="282" t="str">
        <f t="shared" si="158"/>
        <v/>
      </c>
    </row>
    <row r="1188" spans="4:13" ht="12" customHeight="1" x14ac:dyDescent="0.25">
      <c r="D1188" s="276" t="str">
        <f>IF(IF(ISNUMBER(B1188),"",MAX(D$4:D1187)+1)&lt;=D$3,IF(ISNUMBER(B1188),"",MAX(D$4:D1187)+1),"")</f>
        <v/>
      </c>
      <c r="H1188" s="276"/>
      <c r="I1188" s="276" t="str">
        <f>IF(O1188="","",IF(ISNUMBER(MATCH(O1188,$G$5:$G$1000,0)),"",IF(D1188=1,B$4,0)+MAX(I$4:I1187)+1))</f>
        <v/>
      </c>
      <c r="M1188" s="282" t="str">
        <f t="shared" si="158"/>
        <v/>
      </c>
    </row>
    <row r="1189" spans="4:13" ht="12" customHeight="1" x14ac:dyDescent="0.25">
      <c r="D1189" s="276" t="str">
        <f>IF(IF(ISNUMBER(B1189),"",MAX(D$4:D1188)+1)&lt;=D$3,IF(ISNUMBER(B1189),"",MAX(D$4:D1188)+1),"")</f>
        <v/>
      </c>
      <c r="H1189" s="276"/>
      <c r="I1189" s="276" t="str">
        <f>IF(O1189="","",IF(ISNUMBER(MATCH(O1189,$G$5:$G$1000,0)),"",IF(D1189=1,B$4,0)+MAX(I$4:I1188)+1))</f>
        <v/>
      </c>
      <c r="M1189" s="282" t="str">
        <f t="shared" si="158"/>
        <v/>
      </c>
    </row>
    <row r="1190" spans="4:13" ht="12" customHeight="1" x14ac:dyDescent="0.25">
      <c r="D1190" s="276" t="str">
        <f>IF(IF(ISNUMBER(B1190),"",MAX(D$4:D1189)+1)&lt;=D$3,IF(ISNUMBER(B1190),"",MAX(D$4:D1189)+1),"")</f>
        <v/>
      </c>
      <c r="H1190" s="276"/>
      <c r="I1190" s="276" t="str">
        <f>IF(O1190="","",IF(ISNUMBER(MATCH(O1190,$G$5:$G$1000,0)),"",IF(D1190=1,B$4,0)+MAX(I$4:I1189)+1))</f>
        <v/>
      </c>
      <c r="M1190" s="282" t="str">
        <f t="shared" si="158"/>
        <v/>
      </c>
    </row>
    <row r="1191" spans="4:13" ht="12" customHeight="1" x14ac:dyDescent="0.25">
      <c r="D1191" s="276" t="str">
        <f>IF(IF(ISNUMBER(B1191),"",MAX(D$4:D1190)+1)&lt;=D$3,IF(ISNUMBER(B1191),"",MAX(D$4:D1190)+1),"")</f>
        <v/>
      </c>
      <c r="H1191" s="276"/>
      <c r="I1191" s="276" t="str">
        <f>IF(O1191="","",IF(ISNUMBER(MATCH(O1191,$G$5:$G$1000,0)),"",IF(D1191=1,B$4,0)+MAX(I$4:I1190)+1))</f>
        <v/>
      </c>
      <c r="M1191" s="282" t="str">
        <f t="shared" si="158"/>
        <v/>
      </c>
    </row>
    <row r="1192" spans="4:13" ht="12" customHeight="1" x14ac:dyDescent="0.25">
      <c r="D1192" s="276" t="str">
        <f>IF(IF(ISNUMBER(B1192),"",MAX(D$4:D1191)+1)&lt;=D$3,IF(ISNUMBER(B1192),"",MAX(D$4:D1191)+1),"")</f>
        <v/>
      </c>
      <c r="H1192" s="276"/>
      <c r="I1192" s="276" t="str">
        <f>IF(O1192="","",IF(ISNUMBER(MATCH(O1192,$G$5:$G$1000,0)),"",IF(D1192=1,B$4,0)+MAX(I$4:I1191)+1))</f>
        <v/>
      </c>
      <c r="M1192" s="282" t="str">
        <f t="shared" si="158"/>
        <v/>
      </c>
    </row>
    <row r="1193" spans="4:13" ht="12" customHeight="1" x14ac:dyDescent="0.25">
      <c r="D1193" s="276" t="str">
        <f>IF(IF(ISNUMBER(B1193),"",MAX(D$4:D1192)+1)&lt;=D$3,IF(ISNUMBER(B1193),"",MAX(D$4:D1192)+1),"")</f>
        <v/>
      </c>
      <c r="H1193" s="276"/>
      <c r="I1193" s="276" t="str">
        <f>IF(O1193="","",IF(ISNUMBER(MATCH(O1193,$G$5:$G$1000,0)),"",IF(D1193=1,B$4,0)+MAX(I$4:I1192)+1))</f>
        <v/>
      </c>
      <c r="M1193" s="282" t="str">
        <f t="shared" si="158"/>
        <v/>
      </c>
    </row>
    <row r="1194" spans="4:13" ht="12" customHeight="1" x14ac:dyDescent="0.25">
      <c r="D1194" s="276" t="str">
        <f>IF(IF(ISNUMBER(B1194),"",MAX(D$4:D1193)+1)&lt;=D$3,IF(ISNUMBER(B1194),"",MAX(D$4:D1193)+1),"")</f>
        <v/>
      </c>
      <c r="H1194" s="276"/>
      <c r="I1194" s="276" t="str">
        <f>IF(O1194="","",IF(ISNUMBER(MATCH(O1194,$G$5:$G$1000,0)),"",IF(D1194=1,B$4,0)+MAX(I$4:I1193)+1))</f>
        <v/>
      </c>
      <c r="M1194" s="282" t="str">
        <f t="shared" si="158"/>
        <v/>
      </c>
    </row>
    <row r="1195" spans="4:13" ht="12" customHeight="1" x14ac:dyDescent="0.25">
      <c r="D1195" s="276" t="str">
        <f>IF(IF(ISNUMBER(B1195),"",MAX(D$4:D1194)+1)&lt;=D$3,IF(ISNUMBER(B1195),"",MAX(D$4:D1194)+1),"")</f>
        <v/>
      </c>
      <c r="H1195" s="276"/>
      <c r="I1195" s="276" t="str">
        <f>IF(O1195="","",IF(ISNUMBER(MATCH(O1195,$G$5:$G$1000,0)),"",IF(D1195=1,B$4,0)+MAX(I$4:I1194)+1))</f>
        <v/>
      </c>
      <c r="M1195" s="282" t="str">
        <f t="shared" si="158"/>
        <v/>
      </c>
    </row>
    <row r="1196" spans="4:13" ht="12" customHeight="1" x14ac:dyDescent="0.25">
      <c r="D1196" s="276" t="str">
        <f>IF(IF(ISNUMBER(B1196),"",MAX(D$4:D1195)+1)&lt;=D$3,IF(ISNUMBER(B1196),"",MAX(D$4:D1195)+1),"")</f>
        <v/>
      </c>
      <c r="H1196" s="276"/>
      <c r="I1196" s="276" t="str">
        <f>IF(O1196="","",IF(ISNUMBER(MATCH(O1196,$G$5:$G$1000,0)),"",IF(D1196=1,B$4,0)+MAX(I$4:I1195)+1))</f>
        <v/>
      </c>
      <c r="M1196" s="282" t="str">
        <f t="shared" si="158"/>
        <v/>
      </c>
    </row>
    <row r="1197" spans="4:13" ht="12" customHeight="1" x14ac:dyDescent="0.25">
      <c r="D1197" s="276" t="str">
        <f>IF(IF(ISNUMBER(B1197),"",MAX(D$4:D1196)+1)&lt;=D$3,IF(ISNUMBER(B1197),"",MAX(D$4:D1196)+1),"")</f>
        <v/>
      </c>
      <c r="H1197" s="276"/>
      <c r="I1197" s="276" t="str">
        <f>IF(O1197="","",IF(ISNUMBER(MATCH(O1197,$G$5:$G$1000,0)),"",IF(D1197=1,B$4,0)+MAX(I$4:I1196)+1))</f>
        <v/>
      </c>
      <c r="M1197" s="282" t="str">
        <f t="shared" si="158"/>
        <v/>
      </c>
    </row>
    <row r="1198" spans="4:13" ht="12" customHeight="1" x14ac:dyDescent="0.25">
      <c r="D1198" s="276" t="str">
        <f>IF(IF(ISNUMBER(B1198),"",MAX(D$4:D1197)+1)&lt;=D$3,IF(ISNUMBER(B1198),"",MAX(D$4:D1197)+1),"")</f>
        <v/>
      </c>
      <c r="H1198" s="276"/>
      <c r="I1198" s="276" t="str">
        <f>IF(O1198="","",IF(ISNUMBER(MATCH(O1198,$G$5:$G$1000,0)),"",IF(D1198=1,B$4,0)+MAX(I$4:I1197)+1))</f>
        <v/>
      </c>
      <c r="M1198" s="282" t="str">
        <f t="shared" si="158"/>
        <v/>
      </c>
    </row>
    <row r="1199" spans="4:13" ht="12" customHeight="1" x14ac:dyDescent="0.25">
      <c r="D1199" s="276" t="str">
        <f>IF(IF(ISNUMBER(B1199),"",MAX(D$4:D1198)+1)&lt;=D$3,IF(ISNUMBER(B1199),"",MAX(D$4:D1198)+1),"")</f>
        <v/>
      </c>
      <c r="H1199" s="276"/>
      <c r="I1199" s="276" t="str">
        <f>IF(O1199="","",IF(ISNUMBER(MATCH(O1199,$G$5:$G$1000,0)),"",IF(D1199=1,B$4,0)+MAX(I$4:I1198)+1))</f>
        <v/>
      </c>
      <c r="M1199" s="282" t="str">
        <f t="shared" si="158"/>
        <v/>
      </c>
    </row>
    <row r="1200" spans="4:13" ht="12" customHeight="1" x14ac:dyDescent="0.25">
      <c r="D1200" s="276" t="str">
        <f>IF(IF(ISNUMBER(B1200),"",MAX(D$4:D1199)+1)&lt;=D$3,IF(ISNUMBER(B1200),"",MAX(D$4:D1199)+1),"")</f>
        <v/>
      </c>
      <c r="H1200" s="276"/>
      <c r="I1200" s="276" t="str">
        <f>IF(O1200="","",IF(ISNUMBER(MATCH(O1200,$G$5:$G$1000,0)),"",IF(D1200=1,B$4,0)+MAX(I$4:I1199)+1))</f>
        <v/>
      </c>
      <c r="M1200" s="282" t="str">
        <f t="shared" si="158"/>
        <v/>
      </c>
    </row>
    <row r="1201" spans="4:13" ht="12" customHeight="1" x14ac:dyDescent="0.25">
      <c r="D1201" s="276" t="str">
        <f>IF(IF(ISNUMBER(B1201),"",MAX(D$4:D1200)+1)&lt;=D$3,IF(ISNUMBER(B1201),"",MAX(D$4:D1200)+1),"")</f>
        <v/>
      </c>
      <c r="H1201" s="276"/>
      <c r="I1201" s="276" t="str">
        <f>IF(O1201="","",IF(ISNUMBER(MATCH(O1201,$G$5:$G$1000,0)),"",IF(D1201=1,B$4,0)+MAX(I$4:I1200)+1))</f>
        <v/>
      </c>
      <c r="M1201" s="282" t="str">
        <f t="shared" si="158"/>
        <v/>
      </c>
    </row>
    <row r="1202" spans="4:13" ht="12" customHeight="1" x14ac:dyDescent="0.25">
      <c r="D1202" s="276" t="str">
        <f>IF(IF(ISNUMBER(B1202),"",MAX(D$4:D1201)+1)&lt;=D$3,IF(ISNUMBER(B1202),"",MAX(D$4:D1201)+1),"")</f>
        <v/>
      </c>
      <c r="H1202" s="276"/>
      <c r="I1202" s="276" t="str">
        <f>IF(O1202="","",IF(ISNUMBER(MATCH(O1202,$G$5:$G$1000,0)),"",IF(D1202=1,B$4,0)+MAX(I$4:I1201)+1))</f>
        <v/>
      </c>
      <c r="M1202" s="282" t="str">
        <f t="shared" si="158"/>
        <v/>
      </c>
    </row>
    <row r="1203" spans="4:13" ht="12" customHeight="1" x14ac:dyDescent="0.25">
      <c r="D1203" s="276" t="str">
        <f>IF(IF(ISNUMBER(B1203),"",MAX(D$4:D1202)+1)&lt;=D$3,IF(ISNUMBER(B1203),"",MAX(D$4:D1202)+1),"")</f>
        <v/>
      </c>
      <c r="H1203" s="276"/>
      <c r="I1203" s="276" t="str">
        <f>IF(O1203="","",IF(ISNUMBER(MATCH(O1203,$G$5:$G$1000,0)),"",IF(D1203=1,B$4,0)+MAX(I$4:I1202)+1))</f>
        <v/>
      </c>
      <c r="M1203" s="282" t="str">
        <f t="shared" si="158"/>
        <v/>
      </c>
    </row>
    <row r="1204" spans="4:13" ht="12" customHeight="1" x14ac:dyDescent="0.25">
      <c r="D1204" s="276" t="str">
        <f>IF(IF(ISNUMBER(B1204),"",MAX(D$4:D1203)+1)&lt;=D$3,IF(ISNUMBER(B1204),"",MAX(D$4:D1203)+1),"")</f>
        <v/>
      </c>
      <c r="H1204" s="276"/>
      <c r="I1204" s="276" t="str">
        <f>IF(O1204="","",IF(ISNUMBER(MATCH(O1204,$G$5:$G$1000,0)),"",IF(D1204=1,B$4,0)+MAX(I$4:I1203)+1))</f>
        <v/>
      </c>
      <c r="M1204" s="282" t="str">
        <f t="shared" si="158"/>
        <v/>
      </c>
    </row>
    <row r="1205" spans="4:13" ht="12" customHeight="1" x14ac:dyDescent="0.25">
      <c r="D1205" s="276" t="str">
        <f>IF(IF(ISNUMBER(B1205),"",MAX(D$4:D1204)+1)&lt;=D$3,IF(ISNUMBER(B1205),"",MAX(D$4:D1204)+1),"")</f>
        <v/>
      </c>
      <c r="H1205" s="276"/>
      <c r="I1205" s="276" t="str">
        <f>IF(O1205="","",IF(ISNUMBER(MATCH(O1205,$G$5:$G$1000,0)),"",IF(D1205=1,B$4,0)+MAX(I$4:I1204)+1))</f>
        <v/>
      </c>
      <c r="M1205" s="282" t="str">
        <f t="shared" si="158"/>
        <v/>
      </c>
    </row>
    <row r="1206" spans="4:13" ht="12" customHeight="1" x14ac:dyDescent="0.25">
      <c r="D1206" s="276" t="str">
        <f>IF(IF(ISNUMBER(B1206),"",MAX(D$4:D1205)+1)&lt;=D$3,IF(ISNUMBER(B1206),"",MAX(D$4:D1205)+1),"")</f>
        <v/>
      </c>
      <c r="H1206" s="276"/>
      <c r="I1206" s="276" t="str">
        <f>IF(O1206="","",IF(ISNUMBER(MATCH(O1206,$G$5:$G$1000,0)),"",IF(D1206=1,B$4,0)+MAX(I$4:I1205)+1))</f>
        <v/>
      </c>
      <c r="M1206" s="282" t="str">
        <f t="shared" si="158"/>
        <v/>
      </c>
    </row>
    <row r="1207" spans="4:13" ht="12" customHeight="1" x14ac:dyDescent="0.25">
      <c r="D1207" s="276" t="str">
        <f>IF(IF(ISNUMBER(B1207),"",MAX(D$4:D1206)+1)&lt;=D$3,IF(ISNUMBER(B1207),"",MAX(D$4:D1206)+1),"")</f>
        <v/>
      </c>
      <c r="H1207" s="276"/>
      <c r="I1207" s="276" t="str">
        <f>IF(O1207="","",IF(ISNUMBER(MATCH(O1207,$G$5:$G$1000,0)),"",IF(D1207=1,B$4,0)+MAX(I$4:I1206)+1))</f>
        <v/>
      </c>
      <c r="M1207" s="282" t="str">
        <f t="shared" si="158"/>
        <v/>
      </c>
    </row>
    <row r="1208" spans="4:13" ht="12" customHeight="1" x14ac:dyDescent="0.25">
      <c r="D1208" s="276" t="str">
        <f>IF(IF(ISNUMBER(B1208),"",MAX(D$4:D1207)+1)&lt;=D$3,IF(ISNUMBER(B1208),"",MAX(D$4:D1207)+1),"")</f>
        <v/>
      </c>
      <c r="H1208" s="276"/>
      <c r="I1208" s="276" t="str">
        <f>IF(O1208="","",IF(ISNUMBER(MATCH(O1208,$G$5:$G$1000,0)),"",IF(D1208=1,B$4,0)+MAX(I$4:I1207)+1))</f>
        <v/>
      </c>
      <c r="M1208" s="282" t="str">
        <f t="shared" si="158"/>
        <v/>
      </c>
    </row>
    <row r="1209" spans="4:13" ht="12" customHeight="1" x14ac:dyDescent="0.25">
      <c r="D1209" s="276" t="str">
        <f>IF(IF(ISNUMBER(B1209),"",MAX(D$4:D1208)+1)&lt;=D$3,IF(ISNUMBER(B1209),"",MAX(D$4:D1208)+1),"")</f>
        <v/>
      </c>
      <c r="H1209" s="276"/>
      <c r="I1209" s="276" t="str">
        <f>IF(O1209="","",IF(ISNUMBER(MATCH(O1209,$G$5:$G$1000,0)),"",IF(D1209=1,B$4,0)+MAX(I$4:I1208)+1))</f>
        <v/>
      </c>
      <c r="M1209" s="282" t="str">
        <f t="shared" si="158"/>
        <v/>
      </c>
    </row>
    <row r="1210" spans="4:13" ht="12" customHeight="1" x14ac:dyDescent="0.25">
      <c r="D1210" s="276" t="str">
        <f>IF(IF(ISNUMBER(B1210),"",MAX(D$4:D1209)+1)&lt;=D$3,IF(ISNUMBER(B1210),"",MAX(D$4:D1209)+1),"")</f>
        <v/>
      </c>
      <c r="H1210" s="276"/>
      <c r="I1210" s="276" t="str">
        <f>IF(O1210="","",IF(ISNUMBER(MATCH(O1210,$G$5:$G$1000,0)),"",IF(D1210=1,B$4,0)+MAX(I$4:I1209)+1))</f>
        <v/>
      </c>
      <c r="M1210" s="282" t="str">
        <f t="shared" si="158"/>
        <v/>
      </c>
    </row>
    <row r="1211" spans="4:13" ht="12" customHeight="1" x14ac:dyDescent="0.25">
      <c r="D1211" s="276" t="str">
        <f>IF(IF(ISNUMBER(B1211),"",MAX(D$4:D1210)+1)&lt;=D$3,IF(ISNUMBER(B1211),"",MAX(D$4:D1210)+1),"")</f>
        <v/>
      </c>
      <c r="H1211" s="276"/>
      <c r="I1211" s="276" t="str">
        <f>IF(O1211="","",IF(ISNUMBER(MATCH(O1211,$G$5:$G$1000,0)),"",IF(D1211=1,B$4,0)+MAX(I$4:I1210)+1))</f>
        <v/>
      </c>
      <c r="M1211" s="282" t="str">
        <f t="shared" si="158"/>
        <v/>
      </c>
    </row>
    <row r="1212" spans="4:13" ht="12" customHeight="1" x14ac:dyDescent="0.25">
      <c r="D1212" s="276" t="str">
        <f>IF(IF(ISNUMBER(B1212),"",MAX(D$4:D1211)+1)&lt;=D$3,IF(ISNUMBER(B1212),"",MAX(D$4:D1211)+1),"")</f>
        <v/>
      </c>
      <c r="H1212" s="276"/>
      <c r="I1212" s="276" t="str">
        <f>IF(O1212="","",IF(ISNUMBER(MATCH(O1212,$G$5:$G$1000,0)),"",IF(D1212=1,B$4,0)+MAX(I$4:I1211)+1))</f>
        <v/>
      </c>
      <c r="M1212" s="282" t="str">
        <f t="shared" si="158"/>
        <v/>
      </c>
    </row>
    <row r="1213" spans="4:13" ht="12" customHeight="1" x14ac:dyDescent="0.25">
      <c r="D1213" s="276" t="str">
        <f>IF(IF(ISNUMBER(B1213),"",MAX(D$4:D1212)+1)&lt;=D$3,IF(ISNUMBER(B1213),"",MAX(D$4:D1212)+1),"")</f>
        <v/>
      </c>
      <c r="H1213" s="276"/>
      <c r="I1213" s="276" t="str">
        <f>IF(O1213="","",IF(ISNUMBER(MATCH(O1213,$G$5:$G$1000,0)),"",IF(D1213=1,B$4,0)+MAX(I$4:I1212)+1))</f>
        <v/>
      </c>
      <c r="M1213" s="282" t="str">
        <f t="shared" si="158"/>
        <v/>
      </c>
    </row>
    <row r="1214" spans="4:13" ht="12" customHeight="1" x14ac:dyDescent="0.25">
      <c r="D1214" s="276" t="str">
        <f>IF(IF(ISNUMBER(B1214),"",MAX(D$4:D1213)+1)&lt;=D$3,IF(ISNUMBER(B1214),"",MAX(D$4:D1213)+1),"")</f>
        <v/>
      </c>
      <c r="H1214" s="276"/>
      <c r="I1214" s="276" t="str">
        <f>IF(O1214="","",IF(ISNUMBER(MATCH(O1214,$G$5:$G$1000,0)),"",IF(D1214=1,B$4,0)+MAX(I$4:I1213)+1))</f>
        <v/>
      </c>
      <c r="M1214" s="282" t="str">
        <f t="shared" si="158"/>
        <v/>
      </c>
    </row>
    <row r="1215" spans="4:13" ht="12" customHeight="1" x14ac:dyDescent="0.25">
      <c r="D1215" s="276" t="str">
        <f>IF(IF(ISNUMBER(B1215),"",MAX(D$4:D1214)+1)&lt;=D$3,IF(ISNUMBER(B1215),"",MAX(D$4:D1214)+1),"")</f>
        <v/>
      </c>
      <c r="H1215" s="276"/>
      <c r="I1215" s="276" t="str">
        <f>IF(O1215="","",IF(ISNUMBER(MATCH(O1215,$G$5:$G$1000,0)),"",IF(D1215=1,B$4,0)+MAX(I$4:I1214)+1))</f>
        <v/>
      </c>
      <c r="M1215" s="282" t="str">
        <f t="shared" si="158"/>
        <v/>
      </c>
    </row>
    <row r="1216" spans="4:13" ht="12" customHeight="1" x14ac:dyDescent="0.25">
      <c r="D1216" s="276" t="str">
        <f>IF(IF(ISNUMBER(B1216),"",MAX(D$4:D1215)+1)&lt;=D$3,IF(ISNUMBER(B1216),"",MAX(D$4:D1215)+1),"")</f>
        <v/>
      </c>
      <c r="H1216" s="276"/>
      <c r="I1216" s="276" t="str">
        <f>IF(O1216="","",IF(ISNUMBER(MATCH(O1216,$G$5:$G$1000,0)),"",IF(D1216=1,B$4,0)+MAX(I$4:I1215)+1))</f>
        <v/>
      </c>
      <c r="M1216" s="282" t="str">
        <f t="shared" si="158"/>
        <v/>
      </c>
    </row>
    <row r="1217" spans="4:13" ht="12" customHeight="1" x14ac:dyDescent="0.25">
      <c r="D1217" s="276" t="str">
        <f>IF(IF(ISNUMBER(B1217),"",MAX(D$4:D1216)+1)&lt;=D$3,IF(ISNUMBER(B1217),"",MAX(D$4:D1216)+1),"")</f>
        <v/>
      </c>
      <c r="H1217" s="276"/>
      <c r="I1217" s="276" t="str">
        <f>IF(O1217="","",IF(ISNUMBER(MATCH(O1217,$G$5:$G$1000,0)),"",IF(D1217=1,B$4,0)+MAX(I$4:I1216)+1))</f>
        <v/>
      </c>
      <c r="M1217" s="282" t="str">
        <f t="shared" si="158"/>
        <v/>
      </c>
    </row>
    <row r="1218" spans="4:13" ht="12" customHeight="1" x14ac:dyDescent="0.25">
      <c r="D1218" s="276" t="str">
        <f>IF(IF(ISNUMBER(B1218),"",MAX(D$4:D1217)+1)&lt;=D$3,IF(ISNUMBER(B1218),"",MAX(D$4:D1217)+1),"")</f>
        <v/>
      </c>
      <c r="H1218" s="276"/>
      <c r="I1218" s="276" t="str">
        <f>IF(O1218="","",IF(ISNUMBER(MATCH(O1218,$G$5:$G$1000,0)),"",IF(D1218=1,B$4,0)+MAX(I$4:I1217)+1))</f>
        <v/>
      </c>
      <c r="M1218" s="282" t="str">
        <f t="shared" si="158"/>
        <v/>
      </c>
    </row>
    <row r="1219" spans="4:13" ht="12" customHeight="1" x14ac:dyDescent="0.25">
      <c r="D1219" s="276" t="str">
        <f>IF(IF(ISNUMBER(B1219),"",MAX(D$4:D1218)+1)&lt;=D$3,IF(ISNUMBER(B1219),"",MAX(D$4:D1218)+1),"")</f>
        <v/>
      </c>
      <c r="H1219" s="276"/>
      <c r="I1219" s="276" t="str">
        <f>IF(O1219="","",IF(ISNUMBER(MATCH(O1219,$G$5:$G$1000,0)),"",IF(D1219=1,B$4,0)+MAX(I$4:I1218)+1))</f>
        <v/>
      </c>
      <c r="M1219" s="282" t="str">
        <f t="shared" si="158"/>
        <v/>
      </c>
    </row>
    <row r="1220" spans="4:13" ht="12" customHeight="1" x14ac:dyDescent="0.25">
      <c r="D1220" s="276" t="str">
        <f>IF(IF(ISNUMBER(B1220),"",MAX(D$4:D1219)+1)&lt;=D$3,IF(ISNUMBER(B1220),"",MAX(D$4:D1219)+1),"")</f>
        <v/>
      </c>
      <c r="H1220" s="276"/>
      <c r="I1220" s="276" t="str">
        <f>IF(O1220="","",IF(ISNUMBER(MATCH(O1220,$G$5:$G$1000,0)),"",IF(D1220=1,B$4,0)+MAX(I$4:I1219)+1))</f>
        <v/>
      </c>
      <c r="M1220" s="282" t="str">
        <f t="shared" si="158"/>
        <v/>
      </c>
    </row>
    <row r="1221" spans="4:13" ht="12" customHeight="1" x14ac:dyDescent="0.25">
      <c r="D1221" s="276" t="str">
        <f>IF(IF(ISNUMBER(B1221),"",MAX(D$4:D1220)+1)&lt;=D$3,IF(ISNUMBER(B1221),"",MAX(D$4:D1220)+1),"")</f>
        <v/>
      </c>
      <c r="H1221" s="276"/>
      <c r="I1221" s="276" t="str">
        <f>IF(O1221="","",IF(ISNUMBER(MATCH(O1221,$G$5:$G$1000,0)),"",IF(D1221=1,B$4,0)+MAX(I$4:I1220)+1))</f>
        <v/>
      </c>
      <c r="M1221" s="282" t="str">
        <f t="shared" ref="M1221:M1284" si="159">IF(ROW()-ROW(M$4)&lt;=1000,ROW()-ROW(M$4),"")</f>
        <v/>
      </c>
    </row>
    <row r="1222" spans="4:13" ht="12" customHeight="1" x14ac:dyDescent="0.25">
      <c r="D1222" s="276" t="str">
        <f>IF(IF(ISNUMBER(B1222),"",MAX(D$4:D1221)+1)&lt;=D$3,IF(ISNUMBER(B1222),"",MAX(D$4:D1221)+1),"")</f>
        <v/>
      </c>
      <c r="H1222" s="276"/>
      <c r="I1222" s="276" t="str">
        <f>IF(O1222="","",IF(ISNUMBER(MATCH(O1222,$G$5:$G$1000,0)),"",IF(D1222=1,B$4,0)+MAX(I$4:I1221)+1))</f>
        <v/>
      </c>
      <c r="M1222" s="282" t="str">
        <f t="shared" si="159"/>
        <v/>
      </c>
    </row>
    <row r="1223" spans="4:13" ht="12" customHeight="1" x14ac:dyDescent="0.25">
      <c r="D1223" s="276" t="str">
        <f>IF(IF(ISNUMBER(B1223),"",MAX(D$4:D1222)+1)&lt;=D$3,IF(ISNUMBER(B1223),"",MAX(D$4:D1222)+1),"")</f>
        <v/>
      </c>
      <c r="H1223" s="276"/>
      <c r="I1223" s="276" t="str">
        <f>IF(O1223="","",IF(ISNUMBER(MATCH(O1223,$G$5:$G$1000,0)),"",IF(D1223=1,B$4,0)+MAX(I$4:I1222)+1))</f>
        <v/>
      </c>
      <c r="M1223" s="282" t="str">
        <f t="shared" si="159"/>
        <v/>
      </c>
    </row>
    <row r="1224" spans="4:13" ht="12" customHeight="1" x14ac:dyDescent="0.25">
      <c r="D1224" s="276" t="str">
        <f>IF(IF(ISNUMBER(B1224),"",MAX(D$4:D1223)+1)&lt;=D$3,IF(ISNUMBER(B1224),"",MAX(D$4:D1223)+1),"")</f>
        <v/>
      </c>
      <c r="H1224" s="276"/>
      <c r="I1224" s="276" t="str">
        <f>IF(O1224="","",IF(ISNUMBER(MATCH(O1224,$G$5:$G$1000,0)),"",IF(D1224=1,B$4,0)+MAX(I$4:I1223)+1))</f>
        <v/>
      </c>
      <c r="M1224" s="282" t="str">
        <f t="shared" si="159"/>
        <v/>
      </c>
    </row>
    <row r="1225" spans="4:13" ht="12" customHeight="1" x14ac:dyDescent="0.25">
      <c r="D1225" s="276" t="str">
        <f>IF(IF(ISNUMBER(B1225),"",MAX(D$4:D1224)+1)&lt;=D$3,IF(ISNUMBER(B1225),"",MAX(D$4:D1224)+1),"")</f>
        <v/>
      </c>
      <c r="H1225" s="276"/>
      <c r="I1225" s="276" t="str">
        <f>IF(O1225="","",IF(ISNUMBER(MATCH(O1225,$G$5:$G$1000,0)),"",IF(D1225=1,B$4,0)+MAX(I$4:I1224)+1))</f>
        <v/>
      </c>
      <c r="M1225" s="282" t="str">
        <f t="shared" si="159"/>
        <v/>
      </c>
    </row>
    <row r="1226" spans="4:13" ht="12" customHeight="1" x14ac:dyDescent="0.25">
      <c r="D1226" s="276" t="str">
        <f>IF(IF(ISNUMBER(B1226),"",MAX(D$4:D1225)+1)&lt;=D$3,IF(ISNUMBER(B1226),"",MAX(D$4:D1225)+1),"")</f>
        <v/>
      </c>
      <c r="H1226" s="276"/>
      <c r="I1226" s="276" t="str">
        <f>IF(O1226="","",IF(ISNUMBER(MATCH(O1226,$G$5:$G$1000,0)),"",IF(D1226=1,B$4,0)+MAX(I$4:I1225)+1))</f>
        <v/>
      </c>
      <c r="M1226" s="282" t="str">
        <f t="shared" si="159"/>
        <v/>
      </c>
    </row>
    <row r="1227" spans="4:13" ht="12" customHeight="1" x14ac:dyDescent="0.25">
      <c r="D1227" s="276" t="str">
        <f>IF(IF(ISNUMBER(B1227),"",MAX(D$4:D1226)+1)&lt;=D$3,IF(ISNUMBER(B1227),"",MAX(D$4:D1226)+1),"")</f>
        <v/>
      </c>
      <c r="H1227" s="276"/>
      <c r="I1227" s="276" t="str">
        <f>IF(O1227="","",IF(ISNUMBER(MATCH(O1227,$G$5:$G$1000,0)),"",IF(D1227=1,B$4,0)+MAX(I$4:I1226)+1))</f>
        <v/>
      </c>
      <c r="M1227" s="282" t="str">
        <f t="shared" si="159"/>
        <v/>
      </c>
    </row>
    <row r="1228" spans="4:13" ht="12" customHeight="1" x14ac:dyDescent="0.25">
      <c r="D1228" s="276" t="str">
        <f>IF(IF(ISNUMBER(B1228),"",MAX(D$4:D1227)+1)&lt;=D$3,IF(ISNUMBER(B1228),"",MAX(D$4:D1227)+1),"")</f>
        <v/>
      </c>
      <c r="H1228" s="276"/>
      <c r="I1228" s="276" t="str">
        <f>IF(O1228="","",IF(ISNUMBER(MATCH(O1228,$G$5:$G$1000,0)),"",IF(D1228=1,B$4,0)+MAX(I$4:I1227)+1))</f>
        <v/>
      </c>
      <c r="M1228" s="282" t="str">
        <f t="shared" si="159"/>
        <v/>
      </c>
    </row>
    <row r="1229" spans="4:13" ht="12" customHeight="1" x14ac:dyDescent="0.25">
      <c r="D1229" s="276" t="str">
        <f>IF(IF(ISNUMBER(B1229),"",MAX(D$4:D1228)+1)&lt;=D$3,IF(ISNUMBER(B1229),"",MAX(D$4:D1228)+1),"")</f>
        <v/>
      </c>
      <c r="H1229" s="276"/>
      <c r="I1229" s="276" t="str">
        <f>IF(O1229="","",IF(ISNUMBER(MATCH(O1229,$G$5:$G$1000,0)),"",IF(D1229=1,B$4,0)+MAX(I$4:I1228)+1))</f>
        <v/>
      </c>
      <c r="M1229" s="282" t="str">
        <f t="shared" si="159"/>
        <v/>
      </c>
    </row>
    <row r="1230" spans="4:13" ht="12" customHeight="1" x14ac:dyDescent="0.25">
      <c r="D1230" s="276" t="str">
        <f>IF(IF(ISNUMBER(B1230),"",MAX(D$4:D1229)+1)&lt;=D$3,IF(ISNUMBER(B1230),"",MAX(D$4:D1229)+1),"")</f>
        <v/>
      </c>
      <c r="H1230" s="276"/>
      <c r="I1230" s="276" t="str">
        <f>IF(O1230="","",IF(ISNUMBER(MATCH(O1230,$G$5:$G$1000,0)),"",IF(D1230=1,B$4,0)+MAX(I$4:I1229)+1))</f>
        <v/>
      </c>
      <c r="M1230" s="282" t="str">
        <f t="shared" si="159"/>
        <v/>
      </c>
    </row>
    <row r="1231" spans="4:13" ht="12" customHeight="1" x14ac:dyDescent="0.25">
      <c r="D1231" s="276" t="str">
        <f>IF(IF(ISNUMBER(B1231),"",MAX(D$4:D1230)+1)&lt;=D$3,IF(ISNUMBER(B1231),"",MAX(D$4:D1230)+1),"")</f>
        <v/>
      </c>
      <c r="H1231" s="276"/>
      <c r="I1231" s="276" t="str">
        <f>IF(O1231="","",IF(ISNUMBER(MATCH(O1231,$G$5:$G$1000,0)),"",IF(D1231=1,B$4,0)+MAX(I$4:I1230)+1))</f>
        <v/>
      </c>
      <c r="M1231" s="282" t="str">
        <f t="shared" si="159"/>
        <v/>
      </c>
    </row>
    <row r="1232" spans="4:13" ht="12" customHeight="1" x14ac:dyDescent="0.25">
      <c r="D1232" s="276" t="str">
        <f>IF(IF(ISNUMBER(B1232),"",MAX(D$4:D1231)+1)&lt;=D$3,IF(ISNUMBER(B1232),"",MAX(D$4:D1231)+1),"")</f>
        <v/>
      </c>
      <c r="H1232" s="276"/>
      <c r="I1232" s="276" t="str">
        <f>IF(O1232="","",IF(ISNUMBER(MATCH(O1232,$G$5:$G$1000,0)),"",IF(D1232=1,B$4,0)+MAX(I$4:I1231)+1))</f>
        <v/>
      </c>
      <c r="M1232" s="282" t="str">
        <f t="shared" si="159"/>
        <v/>
      </c>
    </row>
    <row r="1233" spans="4:13" ht="12" customHeight="1" x14ac:dyDescent="0.25">
      <c r="D1233" s="276" t="str">
        <f>IF(IF(ISNUMBER(B1233),"",MAX(D$4:D1232)+1)&lt;=D$3,IF(ISNUMBER(B1233),"",MAX(D$4:D1232)+1),"")</f>
        <v/>
      </c>
      <c r="H1233" s="276"/>
      <c r="I1233" s="276" t="str">
        <f>IF(O1233="","",IF(ISNUMBER(MATCH(O1233,$G$5:$G$1000,0)),"",IF(D1233=1,B$4,0)+MAX(I$4:I1232)+1))</f>
        <v/>
      </c>
      <c r="M1233" s="282" t="str">
        <f t="shared" si="159"/>
        <v/>
      </c>
    </row>
    <row r="1234" spans="4:13" ht="12" customHeight="1" x14ac:dyDescent="0.25">
      <c r="D1234" s="276" t="str">
        <f>IF(IF(ISNUMBER(B1234),"",MAX(D$4:D1233)+1)&lt;=D$3,IF(ISNUMBER(B1234),"",MAX(D$4:D1233)+1),"")</f>
        <v/>
      </c>
      <c r="H1234" s="276"/>
      <c r="I1234" s="276" t="str">
        <f>IF(O1234="","",IF(ISNUMBER(MATCH(O1234,$G$5:$G$1000,0)),"",IF(D1234=1,B$4,0)+MAX(I$4:I1233)+1))</f>
        <v/>
      </c>
      <c r="M1234" s="282" t="str">
        <f t="shared" si="159"/>
        <v/>
      </c>
    </row>
    <row r="1235" spans="4:13" ht="12" customHeight="1" x14ac:dyDescent="0.25">
      <c r="D1235" s="276" t="str">
        <f>IF(IF(ISNUMBER(B1235),"",MAX(D$4:D1234)+1)&lt;=D$3,IF(ISNUMBER(B1235),"",MAX(D$4:D1234)+1),"")</f>
        <v/>
      </c>
      <c r="H1235" s="276"/>
      <c r="I1235" s="276" t="str">
        <f>IF(O1235="","",IF(ISNUMBER(MATCH(O1235,$G$5:$G$1000,0)),"",IF(D1235=1,B$4,0)+MAX(I$4:I1234)+1))</f>
        <v/>
      </c>
      <c r="M1235" s="282" t="str">
        <f t="shared" si="159"/>
        <v/>
      </c>
    </row>
    <row r="1236" spans="4:13" ht="12" customHeight="1" x14ac:dyDescent="0.25">
      <c r="D1236" s="276" t="str">
        <f>IF(IF(ISNUMBER(B1236),"",MAX(D$4:D1235)+1)&lt;=D$3,IF(ISNUMBER(B1236),"",MAX(D$4:D1235)+1),"")</f>
        <v/>
      </c>
      <c r="H1236" s="276"/>
      <c r="I1236" s="276" t="str">
        <f>IF(O1236="","",IF(ISNUMBER(MATCH(O1236,$G$5:$G$1000,0)),"",IF(D1236=1,B$4,0)+MAX(I$4:I1235)+1))</f>
        <v/>
      </c>
      <c r="M1236" s="282" t="str">
        <f t="shared" si="159"/>
        <v/>
      </c>
    </row>
    <row r="1237" spans="4:13" ht="12" customHeight="1" x14ac:dyDescent="0.25">
      <c r="D1237" s="276" t="str">
        <f>IF(IF(ISNUMBER(B1237),"",MAX(D$4:D1236)+1)&lt;=D$3,IF(ISNUMBER(B1237),"",MAX(D$4:D1236)+1),"")</f>
        <v/>
      </c>
      <c r="H1237" s="276"/>
      <c r="I1237" s="276" t="str">
        <f>IF(O1237="","",IF(ISNUMBER(MATCH(O1237,$G$5:$G$1000,0)),"",IF(D1237=1,B$4,0)+MAX(I$4:I1236)+1))</f>
        <v/>
      </c>
      <c r="M1237" s="282" t="str">
        <f t="shared" si="159"/>
        <v/>
      </c>
    </row>
    <row r="1238" spans="4:13" ht="12" customHeight="1" x14ac:dyDescent="0.25">
      <c r="D1238" s="276" t="str">
        <f>IF(IF(ISNUMBER(B1238),"",MAX(D$4:D1237)+1)&lt;=D$3,IF(ISNUMBER(B1238),"",MAX(D$4:D1237)+1),"")</f>
        <v/>
      </c>
      <c r="H1238" s="276"/>
      <c r="I1238" s="276" t="str">
        <f>IF(O1238="","",IF(ISNUMBER(MATCH(O1238,$G$5:$G$1000,0)),"",IF(D1238=1,B$4,0)+MAX(I$4:I1237)+1))</f>
        <v/>
      </c>
      <c r="M1238" s="282" t="str">
        <f t="shared" si="159"/>
        <v/>
      </c>
    </row>
    <row r="1239" spans="4:13" ht="12" customHeight="1" x14ac:dyDescent="0.25">
      <c r="D1239" s="276" t="str">
        <f>IF(IF(ISNUMBER(B1239),"",MAX(D$4:D1238)+1)&lt;=D$3,IF(ISNUMBER(B1239),"",MAX(D$4:D1238)+1),"")</f>
        <v/>
      </c>
      <c r="H1239" s="276"/>
      <c r="I1239" s="276" t="str">
        <f>IF(O1239="","",IF(ISNUMBER(MATCH(O1239,$G$5:$G$1000,0)),"",IF(D1239=1,B$4,0)+MAX(I$4:I1238)+1))</f>
        <v/>
      </c>
      <c r="M1239" s="282" t="str">
        <f t="shared" si="159"/>
        <v/>
      </c>
    </row>
    <row r="1240" spans="4:13" ht="12" customHeight="1" x14ac:dyDescent="0.25">
      <c r="D1240" s="276" t="str">
        <f>IF(IF(ISNUMBER(B1240),"",MAX(D$4:D1239)+1)&lt;=D$3,IF(ISNUMBER(B1240),"",MAX(D$4:D1239)+1),"")</f>
        <v/>
      </c>
      <c r="H1240" s="276"/>
      <c r="I1240" s="276" t="str">
        <f>IF(O1240="","",IF(ISNUMBER(MATCH(O1240,$G$5:$G$1000,0)),"",IF(D1240=1,B$4,0)+MAX(I$4:I1239)+1))</f>
        <v/>
      </c>
      <c r="M1240" s="282" t="str">
        <f t="shared" si="159"/>
        <v/>
      </c>
    </row>
    <row r="1241" spans="4:13" ht="12" customHeight="1" x14ac:dyDescent="0.25">
      <c r="D1241" s="276" t="str">
        <f>IF(IF(ISNUMBER(B1241),"",MAX(D$4:D1240)+1)&lt;=D$3,IF(ISNUMBER(B1241),"",MAX(D$4:D1240)+1),"")</f>
        <v/>
      </c>
      <c r="H1241" s="276"/>
      <c r="I1241" s="276" t="str">
        <f>IF(O1241="","",IF(ISNUMBER(MATCH(O1241,$G$5:$G$1000,0)),"",IF(D1241=1,B$4,0)+MAX(I$4:I1240)+1))</f>
        <v/>
      </c>
      <c r="M1241" s="282" t="str">
        <f t="shared" si="159"/>
        <v/>
      </c>
    </row>
    <row r="1242" spans="4:13" ht="12" customHeight="1" x14ac:dyDescent="0.25">
      <c r="D1242" s="276" t="str">
        <f>IF(IF(ISNUMBER(B1242),"",MAX(D$4:D1241)+1)&lt;=D$3,IF(ISNUMBER(B1242),"",MAX(D$4:D1241)+1),"")</f>
        <v/>
      </c>
      <c r="H1242" s="276"/>
      <c r="I1242" s="276" t="str">
        <f>IF(O1242="","",IF(ISNUMBER(MATCH(O1242,$G$5:$G$1000,0)),"",IF(D1242=1,B$4,0)+MAX(I$4:I1241)+1))</f>
        <v/>
      </c>
      <c r="M1242" s="282" t="str">
        <f t="shared" si="159"/>
        <v/>
      </c>
    </row>
    <row r="1243" spans="4:13" ht="12" customHeight="1" x14ac:dyDescent="0.25">
      <c r="D1243" s="276" t="str">
        <f>IF(IF(ISNUMBER(B1243),"",MAX(D$4:D1242)+1)&lt;=D$3,IF(ISNUMBER(B1243),"",MAX(D$4:D1242)+1),"")</f>
        <v/>
      </c>
      <c r="H1243" s="276"/>
      <c r="I1243" s="276" t="str">
        <f>IF(O1243="","",IF(ISNUMBER(MATCH(O1243,$G$5:$G$1000,0)),"",IF(D1243=1,B$4,0)+MAX(I$4:I1242)+1))</f>
        <v/>
      </c>
      <c r="M1243" s="282" t="str">
        <f t="shared" si="159"/>
        <v/>
      </c>
    </row>
    <row r="1244" spans="4:13" ht="12" customHeight="1" x14ac:dyDescent="0.25">
      <c r="D1244" s="276" t="str">
        <f>IF(IF(ISNUMBER(B1244),"",MAX(D$4:D1243)+1)&lt;=D$3,IF(ISNUMBER(B1244),"",MAX(D$4:D1243)+1),"")</f>
        <v/>
      </c>
      <c r="H1244" s="276"/>
      <c r="I1244" s="276" t="str">
        <f>IF(O1244="","",IF(ISNUMBER(MATCH(O1244,$G$5:$G$1000,0)),"",IF(D1244=1,B$4,0)+MAX(I$4:I1243)+1))</f>
        <v/>
      </c>
      <c r="M1244" s="282" t="str">
        <f t="shared" si="159"/>
        <v/>
      </c>
    </row>
    <row r="1245" spans="4:13" ht="12" customHeight="1" x14ac:dyDescent="0.25">
      <c r="D1245" s="276" t="str">
        <f>IF(IF(ISNUMBER(B1245),"",MAX(D$4:D1244)+1)&lt;=D$3,IF(ISNUMBER(B1245),"",MAX(D$4:D1244)+1),"")</f>
        <v/>
      </c>
      <c r="H1245" s="276"/>
      <c r="I1245" s="276" t="str">
        <f>IF(O1245="","",IF(ISNUMBER(MATCH(O1245,$G$5:$G$1000,0)),"",IF(D1245=1,B$4,0)+MAX(I$4:I1244)+1))</f>
        <v/>
      </c>
      <c r="M1245" s="282" t="str">
        <f t="shared" si="159"/>
        <v/>
      </c>
    </row>
    <row r="1246" spans="4:13" ht="12" customHeight="1" x14ac:dyDescent="0.25">
      <c r="D1246" s="276" t="str">
        <f>IF(IF(ISNUMBER(B1246),"",MAX(D$4:D1245)+1)&lt;=D$3,IF(ISNUMBER(B1246),"",MAX(D$4:D1245)+1),"")</f>
        <v/>
      </c>
      <c r="H1246" s="276"/>
      <c r="I1246" s="276" t="str">
        <f>IF(O1246="","",IF(ISNUMBER(MATCH(O1246,$G$5:$G$1000,0)),"",IF(D1246=1,B$4,0)+MAX(I$4:I1245)+1))</f>
        <v/>
      </c>
      <c r="M1246" s="282" t="str">
        <f t="shared" si="159"/>
        <v/>
      </c>
    </row>
    <row r="1247" spans="4:13" ht="12" customHeight="1" x14ac:dyDescent="0.25">
      <c r="D1247" s="276" t="str">
        <f>IF(IF(ISNUMBER(B1247),"",MAX(D$4:D1246)+1)&lt;=D$3,IF(ISNUMBER(B1247),"",MAX(D$4:D1246)+1),"")</f>
        <v/>
      </c>
      <c r="H1247" s="276"/>
      <c r="I1247" s="276" t="str">
        <f>IF(O1247="","",IF(ISNUMBER(MATCH(O1247,$G$5:$G$1000,0)),"",IF(D1247=1,B$4,0)+MAX(I$4:I1246)+1))</f>
        <v/>
      </c>
      <c r="M1247" s="282" t="str">
        <f t="shared" si="159"/>
        <v/>
      </c>
    </row>
    <row r="1248" spans="4:13" ht="12" customHeight="1" x14ac:dyDescent="0.25">
      <c r="D1248" s="276" t="str">
        <f>IF(IF(ISNUMBER(B1248),"",MAX(D$4:D1247)+1)&lt;=D$3,IF(ISNUMBER(B1248),"",MAX(D$4:D1247)+1),"")</f>
        <v/>
      </c>
      <c r="H1248" s="276"/>
      <c r="I1248" s="276" t="str">
        <f>IF(O1248="","",IF(ISNUMBER(MATCH(O1248,$G$5:$G$1000,0)),"",IF(D1248=1,B$4,0)+MAX(I$4:I1247)+1))</f>
        <v/>
      </c>
      <c r="M1248" s="282" t="str">
        <f t="shared" si="159"/>
        <v/>
      </c>
    </row>
    <row r="1249" spans="4:13" ht="12" customHeight="1" x14ac:dyDescent="0.25">
      <c r="D1249" s="276" t="str">
        <f>IF(IF(ISNUMBER(B1249),"",MAX(D$4:D1248)+1)&lt;=D$3,IF(ISNUMBER(B1249),"",MAX(D$4:D1248)+1),"")</f>
        <v/>
      </c>
      <c r="H1249" s="276"/>
      <c r="I1249" s="276" t="str">
        <f>IF(O1249="","",IF(ISNUMBER(MATCH(O1249,$G$5:$G$1000,0)),"",IF(D1249=1,B$4,0)+MAX(I$4:I1248)+1))</f>
        <v/>
      </c>
      <c r="M1249" s="282" t="str">
        <f t="shared" si="159"/>
        <v/>
      </c>
    </row>
    <row r="1250" spans="4:13" ht="12" customHeight="1" x14ac:dyDescent="0.25">
      <c r="D1250" s="276" t="str">
        <f>IF(IF(ISNUMBER(B1250),"",MAX(D$4:D1249)+1)&lt;=D$3,IF(ISNUMBER(B1250),"",MAX(D$4:D1249)+1),"")</f>
        <v/>
      </c>
      <c r="H1250" s="276"/>
      <c r="I1250" s="276" t="str">
        <f>IF(O1250="","",IF(ISNUMBER(MATCH(O1250,$G$5:$G$1000,0)),"",IF(D1250=1,B$4,0)+MAX(I$4:I1249)+1))</f>
        <v/>
      </c>
      <c r="M1250" s="282" t="str">
        <f t="shared" si="159"/>
        <v/>
      </c>
    </row>
    <row r="1251" spans="4:13" ht="12" customHeight="1" x14ac:dyDescent="0.25">
      <c r="D1251" s="276" t="str">
        <f>IF(IF(ISNUMBER(B1251),"",MAX(D$4:D1250)+1)&lt;=D$3,IF(ISNUMBER(B1251),"",MAX(D$4:D1250)+1),"")</f>
        <v/>
      </c>
      <c r="H1251" s="276"/>
      <c r="I1251" s="276" t="str">
        <f>IF(O1251="","",IF(ISNUMBER(MATCH(O1251,$G$5:$G$1000,0)),"",IF(D1251=1,B$4,0)+MAX(I$4:I1250)+1))</f>
        <v/>
      </c>
      <c r="M1251" s="282" t="str">
        <f t="shared" si="159"/>
        <v/>
      </c>
    </row>
    <row r="1252" spans="4:13" ht="12" customHeight="1" x14ac:dyDescent="0.25">
      <c r="D1252" s="276" t="str">
        <f>IF(IF(ISNUMBER(B1252),"",MAX(D$4:D1251)+1)&lt;=D$3,IF(ISNUMBER(B1252),"",MAX(D$4:D1251)+1),"")</f>
        <v/>
      </c>
      <c r="H1252" s="276"/>
      <c r="I1252" s="276" t="str">
        <f>IF(O1252="","",IF(ISNUMBER(MATCH(O1252,$G$5:$G$1000,0)),"",IF(D1252=1,B$4,0)+MAX(I$4:I1251)+1))</f>
        <v/>
      </c>
      <c r="M1252" s="282" t="str">
        <f t="shared" si="159"/>
        <v/>
      </c>
    </row>
    <row r="1253" spans="4:13" ht="12" customHeight="1" x14ac:dyDescent="0.25">
      <c r="D1253" s="276" t="str">
        <f>IF(IF(ISNUMBER(B1253),"",MAX(D$4:D1252)+1)&lt;=D$3,IF(ISNUMBER(B1253),"",MAX(D$4:D1252)+1),"")</f>
        <v/>
      </c>
      <c r="H1253" s="276"/>
      <c r="I1253" s="276" t="str">
        <f>IF(O1253="","",IF(ISNUMBER(MATCH(O1253,$G$5:$G$1000,0)),"",IF(D1253=1,B$4,0)+MAX(I$4:I1252)+1))</f>
        <v/>
      </c>
      <c r="M1253" s="282" t="str">
        <f t="shared" si="159"/>
        <v/>
      </c>
    </row>
    <row r="1254" spans="4:13" ht="12" customHeight="1" x14ac:dyDescent="0.25">
      <c r="D1254" s="276" t="str">
        <f>IF(IF(ISNUMBER(B1254),"",MAX(D$4:D1253)+1)&lt;=D$3,IF(ISNUMBER(B1254),"",MAX(D$4:D1253)+1),"")</f>
        <v/>
      </c>
      <c r="H1254" s="276"/>
      <c r="I1254" s="276" t="str">
        <f>IF(O1254="","",IF(ISNUMBER(MATCH(O1254,$G$5:$G$1000,0)),"",IF(D1254=1,B$4,0)+MAX(I$4:I1253)+1))</f>
        <v/>
      </c>
      <c r="M1254" s="282" t="str">
        <f t="shared" si="159"/>
        <v/>
      </c>
    </row>
    <row r="1255" spans="4:13" ht="12" customHeight="1" x14ac:dyDescent="0.25">
      <c r="D1255" s="276" t="str">
        <f>IF(IF(ISNUMBER(B1255),"",MAX(D$4:D1254)+1)&lt;=D$3,IF(ISNUMBER(B1255),"",MAX(D$4:D1254)+1),"")</f>
        <v/>
      </c>
      <c r="H1255" s="276"/>
      <c r="I1255" s="276" t="str">
        <f>IF(O1255="","",IF(ISNUMBER(MATCH(O1255,$G$5:$G$1000,0)),"",IF(D1255=1,B$4,0)+MAX(I$4:I1254)+1))</f>
        <v/>
      </c>
      <c r="M1255" s="282" t="str">
        <f t="shared" si="159"/>
        <v/>
      </c>
    </row>
    <row r="1256" spans="4:13" ht="12" customHeight="1" x14ac:dyDescent="0.25">
      <c r="D1256" s="276" t="str">
        <f>IF(IF(ISNUMBER(B1256),"",MAX(D$4:D1255)+1)&lt;=D$3,IF(ISNUMBER(B1256),"",MAX(D$4:D1255)+1),"")</f>
        <v/>
      </c>
      <c r="H1256" s="276"/>
      <c r="I1256" s="276" t="str">
        <f>IF(O1256="","",IF(ISNUMBER(MATCH(O1256,$G$5:$G$1000,0)),"",IF(D1256=1,B$4,0)+MAX(I$4:I1255)+1))</f>
        <v/>
      </c>
      <c r="M1256" s="282" t="str">
        <f t="shared" si="159"/>
        <v/>
      </c>
    </row>
    <row r="1257" spans="4:13" ht="12" customHeight="1" x14ac:dyDescent="0.25">
      <c r="D1257" s="276" t="str">
        <f>IF(IF(ISNUMBER(B1257),"",MAX(D$4:D1256)+1)&lt;=D$3,IF(ISNUMBER(B1257),"",MAX(D$4:D1256)+1),"")</f>
        <v/>
      </c>
      <c r="H1257" s="276"/>
      <c r="I1257" s="276" t="str">
        <f>IF(O1257="","",IF(ISNUMBER(MATCH(O1257,$G$5:$G$1000,0)),"",IF(D1257=1,B$4,0)+MAX(I$4:I1256)+1))</f>
        <v/>
      </c>
      <c r="M1257" s="282" t="str">
        <f t="shared" si="159"/>
        <v/>
      </c>
    </row>
    <row r="1258" spans="4:13" ht="12" customHeight="1" x14ac:dyDescent="0.25">
      <c r="D1258" s="276" t="str">
        <f>IF(IF(ISNUMBER(B1258),"",MAX(D$4:D1257)+1)&lt;=D$3,IF(ISNUMBER(B1258),"",MAX(D$4:D1257)+1),"")</f>
        <v/>
      </c>
      <c r="H1258" s="276"/>
      <c r="I1258" s="276" t="str">
        <f>IF(O1258="","",IF(ISNUMBER(MATCH(O1258,$G$5:$G$1000,0)),"",IF(D1258=1,B$4,0)+MAX(I$4:I1257)+1))</f>
        <v/>
      </c>
      <c r="M1258" s="282" t="str">
        <f t="shared" si="159"/>
        <v/>
      </c>
    </row>
    <row r="1259" spans="4:13" ht="12" customHeight="1" x14ac:dyDescent="0.25">
      <c r="D1259" s="276" t="str">
        <f>IF(IF(ISNUMBER(B1259),"",MAX(D$4:D1258)+1)&lt;=D$3,IF(ISNUMBER(B1259),"",MAX(D$4:D1258)+1),"")</f>
        <v/>
      </c>
      <c r="H1259" s="276"/>
      <c r="I1259" s="276" t="str">
        <f>IF(O1259="","",IF(ISNUMBER(MATCH(O1259,$G$5:$G$1000,0)),"",IF(D1259=1,B$4,0)+MAX(I$4:I1258)+1))</f>
        <v/>
      </c>
      <c r="M1259" s="282" t="str">
        <f t="shared" si="159"/>
        <v/>
      </c>
    </row>
    <row r="1260" spans="4:13" ht="12" customHeight="1" x14ac:dyDescent="0.25">
      <c r="D1260" s="276" t="str">
        <f>IF(IF(ISNUMBER(B1260),"",MAX(D$4:D1259)+1)&lt;=D$3,IF(ISNUMBER(B1260),"",MAX(D$4:D1259)+1),"")</f>
        <v/>
      </c>
      <c r="H1260" s="276"/>
      <c r="I1260" s="276" t="str">
        <f>IF(O1260="","",IF(ISNUMBER(MATCH(O1260,$G$5:$G$1000,0)),"",IF(D1260=1,B$4,0)+MAX(I$4:I1259)+1))</f>
        <v/>
      </c>
      <c r="M1260" s="282" t="str">
        <f t="shared" si="159"/>
        <v/>
      </c>
    </row>
    <row r="1261" spans="4:13" ht="12" customHeight="1" x14ac:dyDescent="0.25">
      <c r="D1261" s="276" t="str">
        <f>IF(IF(ISNUMBER(B1261),"",MAX(D$4:D1260)+1)&lt;=D$3,IF(ISNUMBER(B1261),"",MAX(D$4:D1260)+1),"")</f>
        <v/>
      </c>
      <c r="H1261" s="276"/>
      <c r="I1261" s="276" t="str">
        <f>IF(O1261="","",IF(ISNUMBER(MATCH(O1261,$G$5:$G$1000,0)),"",IF(D1261=1,B$4,0)+MAX(I$4:I1260)+1))</f>
        <v/>
      </c>
      <c r="M1261" s="282" t="str">
        <f t="shared" si="159"/>
        <v/>
      </c>
    </row>
    <row r="1262" spans="4:13" ht="12" customHeight="1" x14ac:dyDescent="0.25">
      <c r="D1262" s="276" t="str">
        <f>IF(IF(ISNUMBER(B1262),"",MAX(D$4:D1261)+1)&lt;=D$3,IF(ISNUMBER(B1262),"",MAX(D$4:D1261)+1),"")</f>
        <v/>
      </c>
      <c r="H1262" s="276"/>
      <c r="I1262" s="276" t="str">
        <f>IF(O1262="","",IF(ISNUMBER(MATCH(O1262,$G$5:$G$1000,0)),"",IF(D1262=1,B$4,0)+MAX(I$4:I1261)+1))</f>
        <v/>
      </c>
      <c r="M1262" s="282" t="str">
        <f t="shared" si="159"/>
        <v/>
      </c>
    </row>
    <row r="1263" spans="4:13" ht="12" customHeight="1" x14ac:dyDescent="0.25">
      <c r="D1263" s="276" t="str">
        <f>IF(IF(ISNUMBER(B1263),"",MAX(D$4:D1262)+1)&lt;=D$3,IF(ISNUMBER(B1263),"",MAX(D$4:D1262)+1),"")</f>
        <v/>
      </c>
      <c r="H1263" s="276"/>
      <c r="I1263" s="276" t="str">
        <f>IF(O1263="","",IF(ISNUMBER(MATCH(O1263,$G$5:$G$1000,0)),"",IF(D1263=1,B$4,0)+MAX(I$4:I1262)+1))</f>
        <v/>
      </c>
      <c r="M1263" s="282" t="str">
        <f t="shared" si="159"/>
        <v/>
      </c>
    </row>
    <row r="1264" spans="4:13" ht="12" customHeight="1" x14ac:dyDescent="0.25">
      <c r="D1264" s="276" t="str">
        <f>IF(IF(ISNUMBER(B1264),"",MAX(D$4:D1263)+1)&lt;=D$3,IF(ISNUMBER(B1264),"",MAX(D$4:D1263)+1),"")</f>
        <v/>
      </c>
      <c r="H1264" s="276"/>
      <c r="I1264" s="276" t="str">
        <f>IF(O1264="","",IF(ISNUMBER(MATCH(O1264,$G$5:$G$1000,0)),"",IF(D1264=1,B$4,0)+MAX(I$4:I1263)+1))</f>
        <v/>
      </c>
      <c r="M1264" s="282" t="str">
        <f t="shared" si="159"/>
        <v/>
      </c>
    </row>
    <row r="1265" spans="4:13" ht="12" customHeight="1" x14ac:dyDescent="0.25">
      <c r="D1265" s="276" t="str">
        <f>IF(IF(ISNUMBER(B1265),"",MAX(D$4:D1264)+1)&lt;=D$3,IF(ISNUMBER(B1265),"",MAX(D$4:D1264)+1),"")</f>
        <v/>
      </c>
      <c r="H1265" s="276"/>
      <c r="I1265" s="276" t="str">
        <f>IF(O1265="","",IF(ISNUMBER(MATCH(O1265,$G$5:$G$1000,0)),"",IF(D1265=1,B$4,0)+MAX(I$4:I1264)+1))</f>
        <v/>
      </c>
      <c r="M1265" s="282" t="str">
        <f t="shared" si="159"/>
        <v/>
      </c>
    </row>
    <row r="1266" spans="4:13" ht="12" customHeight="1" x14ac:dyDescent="0.25">
      <c r="D1266" s="276" t="str">
        <f>IF(IF(ISNUMBER(B1266),"",MAX(D$4:D1265)+1)&lt;=D$3,IF(ISNUMBER(B1266),"",MAX(D$4:D1265)+1),"")</f>
        <v/>
      </c>
      <c r="H1266" s="276"/>
      <c r="I1266" s="276" t="str">
        <f>IF(O1266="","",IF(ISNUMBER(MATCH(O1266,$G$5:$G$1000,0)),"",IF(D1266=1,B$4,0)+MAX(I$4:I1265)+1))</f>
        <v/>
      </c>
      <c r="M1266" s="282" t="str">
        <f t="shared" si="159"/>
        <v/>
      </c>
    </row>
    <row r="1267" spans="4:13" ht="12" customHeight="1" x14ac:dyDescent="0.25">
      <c r="D1267" s="276" t="str">
        <f>IF(IF(ISNUMBER(B1267),"",MAX(D$4:D1266)+1)&lt;=D$3,IF(ISNUMBER(B1267),"",MAX(D$4:D1266)+1),"")</f>
        <v/>
      </c>
      <c r="H1267" s="276"/>
      <c r="I1267" s="276" t="str">
        <f>IF(O1267="","",IF(ISNUMBER(MATCH(O1267,$G$5:$G$1000,0)),"",IF(D1267=1,B$4,0)+MAX(I$4:I1266)+1))</f>
        <v/>
      </c>
      <c r="M1267" s="282" t="str">
        <f t="shared" si="159"/>
        <v/>
      </c>
    </row>
    <row r="1268" spans="4:13" ht="12" customHeight="1" x14ac:dyDescent="0.25">
      <c r="D1268" s="276" t="str">
        <f>IF(IF(ISNUMBER(B1268),"",MAX(D$4:D1267)+1)&lt;=D$3,IF(ISNUMBER(B1268),"",MAX(D$4:D1267)+1),"")</f>
        <v/>
      </c>
      <c r="H1268" s="276"/>
      <c r="I1268" s="276" t="str">
        <f>IF(O1268="","",IF(ISNUMBER(MATCH(O1268,$G$5:$G$1000,0)),"",IF(D1268=1,B$4,0)+MAX(I$4:I1267)+1))</f>
        <v/>
      </c>
      <c r="M1268" s="282" t="str">
        <f t="shared" si="159"/>
        <v/>
      </c>
    </row>
    <row r="1269" spans="4:13" ht="12" customHeight="1" x14ac:dyDescent="0.25">
      <c r="D1269" s="276" t="str">
        <f>IF(IF(ISNUMBER(B1269),"",MAX(D$4:D1268)+1)&lt;=D$3,IF(ISNUMBER(B1269),"",MAX(D$4:D1268)+1),"")</f>
        <v/>
      </c>
      <c r="H1269" s="276"/>
      <c r="I1269" s="276" t="str">
        <f>IF(O1269="","",IF(ISNUMBER(MATCH(O1269,$G$5:$G$1000,0)),"",IF(D1269=1,B$4,0)+MAX(I$4:I1268)+1))</f>
        <v/>
      </c>
      <c r="M1269" s="282" t="str">
        <f t="shared" si="159"/>
        <v/>
      </c>
    </row>
    <row r="1270" spans="4:13" ht="12" customHeight="1" x14ac:dyDescent="0.25">
      <c r="D1270" s="276" t="str">
        <f>IF(IF(ISNUMBER(B1270),"",MAX(D$4:D1269)+1)&lt;=D$3,IF(ISNUMBER(B1270),"",MAX(D$4:D1269)+1),"")</f>
        <v/>
      </c>
      <c r="H1270" s="276"/>
      <c r="I1270" s="276" t="str">
        <f>IF(O1270="","",IF(ISNUMBER(MATCH(O1270,$G$5:$G$1000,0)),"",IF(D1270=1,B$4,0)+MAX(I$4:I1269)+1))</f>
        <v/>
      </c>
      <c r="M1270" s="282" t="str">
        <f t="shared" si="159"/>
        <v/>
      </c>
    </row>
    <row r="1271" spans="4:13" ht="12" customHeight="1" x14ac:dyDescent="0.25">
      <c r="D1271" s="276" t="str">
        <f>IF(IF(ISNUMBER(B1271),"",MAX(D$4:D1270)+1)&lt;=D$3,IF(ISNUMBER(B1271),"",MAX(D$4:D1270)+1),"")</f>
        <v/>
      </c>
      <c r="H1271" s="276"/>
      <c r="I1271" s="276" t="str">
        <f>IF(O1271="","",IF(ISNUMBER(MATCH(O1271,$G$5:$G$1000,0)),"",IF(D1271=1,B$4,0)+MAX(I$4:I1270)+1))</f>
        <v/>
      </c>
      <c r="M1271" s="282" t="str">
        <f t="shared" si="159"/>
        <v/>
      </c>
    </row>
    <row r="1272" spans="4:13" ht="12" customHeight="1" x14ac:dyDescent="0.25">
      <c r="D1272" s="276" t="str">
        <f>IF(IF(ISNUMBER(B1272),"",MAX(D$4:D1271)+1)&lt;=D$3,IF(ISNUMBER(B1272),"",MAX(D$4:D1271)+1),"")</f>
        <v/>
      </c>
      <c r="H1272" s="276"/>
      <c r="I1272" s="276" t="str">
        <f>IF(O1272="","",IF(ISNUMBER(MATCH(O1272,$G$5:$G$1000,0)),"",IF(D1272=1,B$4,0)+MAX(I$4:I1271)+1))</f>
        <v/>
      </c>
      <c r="M1272" s="282" t="str">
        <f t="shared" si="159"/>
        <v/>
      </c>
    </row>
    <row r="1273" spans="4:13" ht="12" customHeight="1" x14ac:dyDescent="0.25">
      <c r="D1273" s="276" t="str">
        <f>IF(IF(ISNUMBER(B1273),"",MAX(D$4:D1272)+1)&lt;=D$3,IF(ISNUMBER(B1273),"",MAX(D$4:D1272)+1),"")</f>
        <v/>
      </c>
      <c r="H1273" s="276"/>
      <c r="I1273" s="276" t="str">
        <f>IF(O1273="","",IF(ISNUMBER(MATCH(O1273,$G$5:$G$1000,0)),"",IF(D1273=1,B$4,0)+MAX(I$4:I1272)+1))</f>
        <v/>
      </c>
      <c r="M1273" s="282" t="str">
        <f t="shared" si="159"/>
        <v/>
      </c>
    </row>
    <row r="1274" spans="4:13" ht="12" customHeight="1" x14ac:dyDescent="0.25">
      <c r="D1274" s="276" t="str">
        <f>IF(IF(ISNUMBER(B1274),"",MAX(D$4:D1273)+1)&lt;=D$3,IF(ISNUMBER(B1274),"",MAX(D$4:D1273)+1),"")</f>
        <v/>
      </c>
      <c r="H1274" s="276"/>
      <c r="I1274" s="276" t="str">
        <f>IF(O1274="","",IF(ISNUMBER(MATCH(O1274,$G$5:$G$1000,0)),"",IF(D1274=1,B$4,0)+MAX(I$4:I1273)+1))</f>
        <v/>
      </c>
      <c r="M1274" s="282" t="str">
        <f t="shared" si="159"/>
        <v/>
      </c>
    </row>
    <row r="1275" spans="4:13" ht="12" customHeight="1" x14ac:dyDescent="0.25">
      <c r="D1275" s="276" t="str">
        <f>IF(IF(ISNUMBER(B1275),"",MAX(D$4:D1274)+1)&lt;=D$3,IF(ISNUMBER(B1275),"",MAX(D$4:D1274)+1),"")</f>
        <v/>
      </c>
      <c r="H1275" s="276"/>
      <c r="I1275" s="276" t="str">
        <f>IF(O1275="","",IF(ISNUMBER(MATCH(O1275,$G$5:$G$1000,0)),"",IF(D1275=1,B$4,0)+MAX(I$4:I1274)+1))</f>
        <v/>
      </c>
      <c r="M1275" s="282" t="str">
        <f t="shared" si="159"/>
        <v/>
      </c>
    </row>
    <row r="1276" spans="4:13" ht="12" customHeight="1" x14ac:dyDescent="0.25">
      <c r="D1276" s="276" t="str">
        <f>IF(IF(ISNUMBER(B1276),"",MAX(D$4:D1275)+1)&lt;=D$3,IF(ISNUMBER(B1276),"",MAX(D$4:D1275)+1),"")</f>
        <v/>
      </c>
      <c r="H1276" s="276"/>
      <c r="I1276" s="276" t="str">
        <f>IF(O1276="","",IF(ISNUMBER(MATCH(O1276,$G$5:$G$1000,0)),"",IF(D1276=1,B$4,0)+MAX(I$4:I1275)+1))</f>
        <v/>
      </c>
      <c r="M1276" s="282" t="str">
        <f t="shared" si="159"/>
        <v/>
      </c>
    </row>
    <row r="1277" spans="4:13" ht="12" customHeight="1" x14ac:dyDescent="0.25">
      <c r="D1277" s="276" t="str">
        <f>IF(IF(ISNUMBER(B1277),"",MAX(D$4:D1276)+1)&lt;=D$3,IF(ISNUMBER(B1277),"",MAX(D$4:D1276)+1),"")</f>
        <v/>
      </c>
      <c r="H1277" s="276"/>
      <c r="I1277" s="276" t="str">
        <f>IF(O1277="","",IF(ISNUMBER(MATCH(O1277,$G$5:$G$1000,0)),"",IF(D1277=1,B$4,0)+MAX(I$4:I1276)+1))</f>
        <v/>
      </c>
      <c r="M1277" s="282" t="str">
        <f t="shared" si="159"/>
        <v/>
      </c>
    </row>
    <row r="1278" spans="4:13" ht="12" customHeight="1" x14ac:dyDescent="0.25">
      <c r="D1278" s="276" t="str">
        <f>IF(IF(ISNUMBER(B1278),"",MAX(D$4:D1277)+1)&lt;=D$3,IF(ISNUMBER(B1278),"",MAX(D$4:D1277)+1),"")</f>
        <v/>
      </c>
      <c r="H1278" s="276"/>
      <c r="I1278" s="276" t="str">
        <f>IF(O1278="","",IF(ISNUMBER(MATCH(O1278,$G$5:$G$1000,0)),"",IF(D1278=1,B$4,0)+MAX(I$4:I1277)+1))</f>
        <v/>
      </c>
      <c r="M1278" s="282" t="str">
        <f t="shared" si="159"/>
        <v/>
      </c>
    </row>
    <row r="1279" spans="4:13" ht="12" customHeight="1" x14ac:dyDescent="0.25">
      <c r="D1279" s="276" t="str">
        <f>IF(IF(ISNUMBER(B1279),"",MAX(D$4:D1278)+1)&lt;=D$3,IF(ISNUMBER(B1279),"",MAX(D$4:D1278)+1),"")</f>
        <v/>
      </c>
      <c r="H1279" s="276"/>
      <c r="I1279" s="276" t="str">
        <f>IF(O1279="","",IF(ISNUMBER(MATCH(O1279,$G$5:$G$1000,0)),"",IF(D1279=1,B$4,0)+MAX(I$4:I1278)+1))</f>
        <v/>
      </c>
      <c r="M1279" s="282" t="str">
        <f t="shared" si="159"/>
        <v/>
      </c>
    </row>
    <row r="1280" spans="4:13" ht="12" customHeight="1" x14ac:dyDescent="0.25">
      <c r="D1280" s="276" t="str">
        <f>IF(IF(ISNUMBER(B1280),"",MAX(D$4:D1279)+1)&lt;=D$3,IF(ISNUMBER(B1280),"",MAX(D$4:D1279)+1),"")</f>
        <v/>
      </c>
      <c r="H1280" s="276"/>
      <c r="I1280" s="276" t="str">
        <f>IF(O1280="","",IF(ISNUMBER(MATCH(O1280,$G$5:$G$1000,0)),"",IF(D1280=1,B$4,0)+MAX(I$4:I1279)+1))</f>
        <v/>
      </c>
      <c r="M1280" s="282" t="str">
        <f t="shared" si="159"/>
        <v/>
      </c>
    </row>
    <row r="1281" spans="4:13" ht="12" customHeight="1" x14ac:dyDescent="0.25">
      <c r="D1281" s="276" t="str">
        <f>IF(IF(ISNUMBER(B1281),"",MAX(D$4:D1280)+1)&lt;=D$3,IF(ISNUMBER(B1281),"",MAX(D$4:D1280)+1),"")</f>
        <v/>
      </c>
      <c r="H1281" s="276"/>
      <c r="I1281" s="276" t="str">
        <f>IF(O1281="","",IF(ISNUMBER(MATCH(O1281,$G$5:$G$1000,0)),"",IF(D1281=1,B$4,0)+MAX(I$4:I1280)+1))</f>
        <v/>
      </c>
      <c r="M1281" s="282" t="str">
        <f t="shared" si="159"/>
        <v/>
      </c>
    </row>
    <row r="1282" spans="4:13" ht="12" customHeight="1" x14ac:dyDescent="0.25">
      <c r="D1282" s="276" t="str">
        <f>IF(IF(ISNUMBER(B1282),"",MAX(D$4:D1281)+1)&lt;=D$3,IF(ISNUMBER(B1282),"",MAX(D$4:D1281)+1),"")</f>
        <v/>
      </c>
      <c r="H1282" s="276"/>
      <c r="I1282" s="276" t="str">
        <f>IF(O1282="","",IF(ISNUMBER(MATCH(O1282,$G$5:$G$1000,0)),"",IF(D1282=1,B$4,0)+MAX(I$4:I1281)+1))</f>
        <v/>
      </c>
      <c r="M1282" s="282" t="str">
        <f t="shared" si="159"/>
        <v/>
      </c>
    </row>
    <row r="1283" spans="4:13" ht="12" customHeight="1" x14ac:dyDescent="0.25">
      <c r="D1283" s="276" t="str">
        <f>IF(IF(ISNUMBER(B1283),"",MAX(D$4:D1282)+1)&lt;=D$3,IF(ISNUMBER(B1283),"",MAX(D$4:D1282)+1),"")</f>
        <v/>
      </c>
      <c r="H1283" s="276"/>
      <c r="I1283" s="276" t="str">
        <f>IF(O1283="","",IF(ISNUMBER(MATCH(O1283,$G$5:$G$1000,0)),"",IF(D1283=1,B$4,0)+MAX(I$4:I1282)+1))</f>
        <v/>
      </c>
      <c r="M1283" s="282" t="str">
        <f t="shared" si="159"/>
        <v/>
      </c>
    </row>
    <row r="1284" spans="4:13" ht="12" customHeight="1" x14ac:dyDescent="0.25">
      <c r="D1284" s="276" t="str">
        <f>IF(IF(ISNUMBER(B1284),"",MAX(D$4:D1283)+1)&lt;=D$3,IF(ISNUMBER(B1284),"",MAX(D$4:D1283)+1),"")</f>
        <v/>
      </c>
      <c r="H1284" s="276"/>
      <c r="I1284" s="276" t="str">
        <f>IF(O1284="","",IF(ISNUMBER(MATCH(O1284,$G$5:$G$1000,0)),"",IF(D1284=1,B$4,0)+MAX(I$4:I1283)+1))</f>
        <v/>
      </c>
      <c r="M1284" s="282" t="str">
        <f t="shared" si="159"/>
        <v/>
      </c>
    </row>
    <row r="1285" spans="4:13" ht="12" customHeight="1" x14ac:dyDescent="0.25">
      <c r="D1285" s="276" t="str">
        <f>IF(IF(ISNUMBER(B1285),"",MAX(D$4:D1284)+1)&lt;=D$3,IF(ISNUMBER(B1285),"",MAX(D$4:D1284)+1),"")</f>
        <v/>
      </c>
      <c r="H1285" s="276"/>
      <c r="I1285" s="276" t="str">
        <f>IF(O1285="","",IF(ISNUMBER(MATCH(O1285,$G$5:$G$1000,0)),"",IF(D1285=1,B$4,0)+MAX(I$4:I1284)+1))</f>
        <v/>
      </c>
      <c r="M1285" s="282" t="str">
        <f t="shared" ref="M1285:M1348" si="160">IF(ROW()-ROW(M$4)&lt;=1000,ROW()-ROW(M$4),"")</f>
        <v/>
      </c>
    </row>
    <row r="1286" spans="4:13" ht="12" customHeight="1" x14ac:dyDescent="0.25">
      <c r="D1286" s="276" t="str">
        <f>IF(IF(ISNUMBER(B1286),"",MAX(D$4:D1285)+1)&lt;=D$3,IF(ISNUMBER(B1286),"",MAX(D$4:D1285)+1),"")</f>
        <v/>
      </c>
      <c r="H1286" s="276"/>
      <c r="I1286" s="276" t="str">
        <f>IF(O1286="","",IF(ISNUMBER(MATCH(O1286,$G$5:$G$1000,0)),"",IF(D1286=1,B$4,0)+MAX(I$4:I1285)+1))</f>
        <v/>
      </c>
      <c r="M1286" s="282" t="str">
        <f t="shared" si="160"/>
        <v/>
      </c>
    </row>
    <row r="1287" spans="4:13" ht="12" customHeight="1" x14ac:dyDescent="0.25">
      <c r="D1287" s="276" t="str">
        <f>IF(IF(ISNUMBER(B1287),"",MAX(D$4:D1286)+1)&lt;=D$3,IF(ISNUMBER(B1287),"",MAX(D$4:D1286)+1),"")</f>
        <v/>
      </c>
      <c r="H1287" s="276"/>
      <c r="I1287" s="276" t="str">
        <f>IF(O1287="","",IF(ISNUMBER(MATCH(O1287,$G$5:$G$1000,0)),"",IF(D1287=1,B$4,0)+MAX(I$4:I1286)+1))</f>
        <v/>
      </c>
      <c r="M1287" s="282" t="str">
        <f t="shared" si="160"/>
        <v/>
      </c>
    </row>
    <row r="1288" spans="4:13" ht="12" customHeight="1" x14ac:dyDescent="0.25">
      <c r="D1288" s="276" t="str">
        <f>IF(IF(ISNUMBER(B1288),"",MAX(D$4:D1287)+1)&lt;=D$3,IF(ISNUMBER(B1288),"",MAX(D$4:D1287)+1),"")</f>
        <v/>
      </c>
      <c r="H1288" s="276"/>
      <c r="I1288" s="276" t="str">
        <f>IF(O1288="","",IF(ISNUMBER(MATCH(O1288,$G$5:$G$1000,0)),"",IF(D1288=1,B$4,0)+MAX(I$4:I1287)+1))</f>
        <v/>
      </c>
      <c r="M1288" s="282" t="str">
        <f t="shared" si="160"/>
        <v/>
      </c>
    </row>
    <row r="1289" spans="4:13" ht="12" customHeight="1" x14ac:dyDescent="0.25">
      <c r="D1289" s="276" t="str">
        <f>IF(IF(ISNUMBER(B1289),"",MAX(D$4:D1288)+1)&lt;=D$3,IF(ISNUMBER(B1289),"",MAX(D$4:D1288)+1),"")</f>
        <v/>
      </c>
      <c r="H1289" s="276"/>
      <c r="I1289" s="276" t="str">
        <f>IF(O1289="","",IF(ISNUMBER(MATCH(O1289,$G$5:$G$1000,0)),"",IF(D1289=1,B$4,0)+MAX(I$4:I1288)+1))</f>
        <v/>
      </c>
      <c r="M1289" s="282" t="str">
        <f t="shared" si="160"/>
        <v/>
      </c>
    </row>
    <row r="1290" spans="4:13" ht="12" customHeight="1" x14ac:dyDescent="0.25">
      <c r="D1290" s="276" t="str">
        <f>IF(IF(ISNUMBER(B1290),"",MAX(D$4:D1289)+1)&lt;=D$3,IF(ISNUMBER(B1290),"",MAX(D$4:D1289)+1),"")</f>
        <v/>
      </c>
      <c r="H1290" s="276"/>
      <c r="I1290" s="276" t="str">
        <f>IF(O1290="","",IF(ISNUMBER(MATCH(O1290,$G$5:$G$1000,0)),"",IF(D1290=1,B$4,0)+MAX(I$4:I1289)+1))</f>
        <v/>
      </c>
      <c r="M1290" s="282" t="str">
        <f t="shared" si="160"/>
        <v/>
      </c>
    </row>
    <row r="1291" spans="4:13" ht="12" customHeight="1" x14ac:dyDescent="0.25">
      <c r="D1291" s="276" t="str">
        <f>IF(IF(ISNUMBER(B1291),"",MAX(D$4:D1290)+1)&lt;=D$3,IF(ISNUMBER(B1291),"",MAX(D$4:D1290)+1),"")</f>
        <v/>
      </c>
      <c r="H1291" s="276"/>
      <c r="I1291" s="276" t="str">
        <f>IF(O1291="","",IF(ISNUMBER(MATCH(O1291,$G$5:$G$1000,0)),"",IF(D1291=1,B$4,0)+MAX(I$4:I1290)+1))</f>
        <v/>
      </c>
      <c r="M1291" s="282" t="str">
        <f t="shared" si="160"/>
        <v/>
      </c>
    </row>
    <row r="1292" spans="4:13" ht="12" customHeight="1" x14ac:dyDescent="0.25">
      <c r="D1292" s="276" t="str">
        <f>IF(IF(ISNUMBER(B1292),"",MAX(D$4:D1291)+1)&lt;=D$3,IF(ISNUMBER(B1292),"",MAX(D$4:D1291)+1),"")</f>
        <v/>
      </c>
      <c r="H1292" s="276"/>
      <c r="I1292" s="276" t="str">
        <f>IF(O1292="","",IF(ISNUMBER(MATCH(O1292,$G$5:$G$1000,0)),"",IF(D1292=1,B$4,0)+MAX(I$4:I1291)+1))</f>
        <v/>
      </c>
      <c r="M1292" s="282" t="str">
        <f t="shared" si="160"/>
        <v/>
      </c>
    </row>
    <row r="1293" spans="4:13" ht="12" customHeight="1" x14ac:dyDescent="0.25">
      <c r="D1293" s="276" t="str">
        <f>IF(IF(ISNUMBER(B1293),"",MAX(D$4:D1292)+1)&lt;=D$3,IF(ISNUMBER(B1293),"",MAX(D$4:D1292)+1),"")</f>
        <v/>
      </c>
      <c r="H1293" s="276"/>
      <c r="I1293" s="276" t="str">
        <f>IF(O1293="","",IF(ISNUMBER(MATCH(O1293,$G$5:$G$1000,0)),"",IF(D1293=1,B$4,0)+MAX(I$4:I1292)+1))</f>
        <v/>
      </c>
      <c r="M1293" s="282" t="str">
        <f t="shared" si="160"/>
        <v/>
      </c>
    </row>
    <row r="1294" spans="4:13" ht="12" customHeight="1" x14ac:dyDescent="0.25">
      <c r="D1294" s="276" t="str">
        <f>IF(IF(ISNUMBER(B1294),"",MAX(D$4:D1293)+1)&lt;=D$3,IF(ISNUMBER(B1294),"",MAX(D$4:D1293)+1),"")</f>
        <v/>
      </c>
      <c r="H1294" s="276"/>
      <c r="I1294" s="276" t="str">
        <f>IF(O1294="","",IF(ISNUMBER(MATCH(O1294,$G$5:$G$1000,0)),"",IF(D1294=1,B$4,0)+MAX(I$4:I1293)+1))</f>
        <v/>
      </c>
      <c r="M1294" s="282" t="str">
        <f t="shared" si="160"/>
        <v/>
      </c>
    </row>
    <row r="1295" spans="4:13" ht="12" customHeight="1" x14ac:dyDescent="0.25">
      <c r="D1295" s="276" t="str">
        <f>IF(IF(ISNUMBER(B1295),"",MAX(D$4:D1294)+1)&lt;=D$3,IF(ISNUMBER(B1295),"",MAX(D$4:D1294)+1),"")</f>
        <v/>
      </c>
      <c r="H1295" s="276"/>
      <c r="I1295" s="276" t="str">
        <f>IF(O1295="","",IF(ISNUMBER(MATCH(O1295,$G$5:$G$1000,0)),"",IF(D1295=1,B$4,0)+MAX(I$4:I1294)+1))</f>
        <v/>
      </c>
      <c r="M1295" s="282" t="str">
        <f t="shared" si="160"/>
        <v/>
      </c>
    </row>
    <row r="1296" spans="4:13" ht="12" customHeight="1" x14ac:dyDescent="0.25">
      <c r="D1296" s="276" t="str">
        <f>IF(IF(ISNUMBER(B1296),"",MAX(D$4:D1295)+1)&lt;=D$3,IF(ISNUMBER(B1296),"",MAX(D$4:D1295)+1),"")</f>
        <v/>
      </c>
      <c r="H1296" s="276"/>
      <c r="I1296" s="276" t="str">
        <f>IF(O1296="","",IF(ISNUMBER(MATCH(O1296,$G$5:$G$1000,0)),"",IF(D1296=1,B$4,0)+MAX(I$4:I1295)+1))</f>
        <v/>
      </c>
      <c r="M1296" s="282" t="str">
        <f t="shared" si="160"/>
        <v/>
      </c>
    </row>
    <row r="1297" spans="4:13" ht="12" customHeight="1" x14ac:dyDescent="0.25">
      <c r="D1297" s="276" t="str">
        <f>IF(IF(ISNUMBER(B1297),"",MAX(D$4:D1296)+1)&lt;=D$3,IF(ISNUMBER(B1297),"",MAX(D$4:D1296)+1),"")</f>
        <v/>
      </c>
      <c r="H1297" s="276"/>
      <c r="I1297" s="276" t="str">
        <f>IF(O1297="","",IF(ISNUMBER(MATCH(O1297,$G$5:$G$1000,0)),"",IF(D1297=1,B$4,0)+MAX(I$4:I1296)+1))</f>
        <v/>
      </c>
      <c r="M1297" s="282" t="str">
        <f t="shared" si="160"/>
        <v/>
      </c>
    </row>
    <row r="1298" spans="4:13" ht="12" customHeight="1" x14ac:dyDescent="0.25">
      <c r="D1298" s="276" t="str">
        <f>IF(IF(ISNUMBER(B1298),"",MAX(D$4:D1297)+1)&lt;=D$3,IF(ISNUMBER(B1298),"",MAX(D$4:D1297)+1),"")</f>
        <v/>
      </c>
      <c r="H1298" s="276"/>
      <c r="I1298" s="276" t="str">
        <f>IF(O1298="","",IF(ISNUMBER(MATCH(O1298,$G$5:$G$1000,0)),"",IF(D1298=1,B$4,0)+MAX(I$4:I1297)+1))</f>
        <v/>
      </c>
      <c r="M1298" s="282" t="str">
        <f t="shared" si="160"/>
        <v/>
      </c>
    </row>
    <row r="1299" spans="4:13" ht="12" customHeight="1" x14ac:dyDescent="0.25">
      <c r="D1299" s="276" t="str">
        <f>IF(IF(ISNUMBER(B1299),"",MAX(D$4:D1298)+1)&lt;=D$3,IF(ISNUMBER(B1299),"",MAX(D$4:D1298)+1),"")</f>
        <v/>
      </c>
      <c r="H1299" s="276"/>
      <c r="I1299" s="276" t="str">
        <f>IF(O1299="","",IF(ISNUMBER(MATCH(O1299,$G$5:$G$1000,0)),"",IF(D1299=1,B$4,0)+MAX(I$4:I1298)+1))</f>
        <v/>
      </c>
      <c r="M1299" s="282" t="str">
        <f t="shared" si="160"/>
        <v/>
      </c>
    </row>
    <row r="1300" spans="4:13" ht="12" customHeight="1" x14ac:dyDescent="0.25">
      <c r="D1300" s="276" t="str">
        <f>IF(IF(ISNUMBER(B1300),"",MAX(D$4:D1299)+1)&lt;=D$3,IF(ISNUMBER(B1300),"",MAX(D$4:D1299)+1),"")</f>
        <v/>
      </c>
      <c r="H1300" s="276"/>
      <c r="I1300" s="276" t="str">
        <f>IF(O1300="","",IF(ISNUMBER(MATCH(O1300,$G$5:$G$1000,0)),"",IF(D1300=1,B$4,0)+MAX(I$4:I1299)+1))</f>
        <v/>
      </c>
      <c r="M1300" s="282" t="str">
        <f t="shared" si="160"/>
        <v/>
      </c>
    </row>
    <row r="1301" spans="4:13" ht="12" customHeight="1" x14ac:dyDescent="0.25">
      <c r="D1301" s="276" t="str">
        <f>IF(IF(ISNUMBER(B1301),"",MAX(D$4:D1300)+1)&lt;=D$3,IF(ISNUMBER(B1301),"",MAX(D$4:D1300)+1),"")</f>
        <v/>
      </c>
      <c r="H1301" s="276"/>
      <c r="I1301" s="276" t="str">
        <f>IF(O1301="","",IF(ISNUMBER(MATCH(O1301,$G$5:$G$1000,0)),"",IF(D1301=1,B$4,0)+MAX(I$4:I1300)+1))</f>
        <v/>
      </c>
      <c r="M1301" s="282" t="str">
        <f t="shared" si="160"/>
        <v/>
      </c>
    </row>
    <row r="1302" spans="4:13" ht="12" customHeight="1" x14ac:dyDescent="0.25">
      <c r="D1302" s="276" t="str">
        <f>IF(IF(ISNUMBER(B1302),"",MAX(D$4:D1301)+1)&lt;=D$3,IF(ISNUMBER(B1302),"",MAX(D$4:D1301)+1),"")</f>
        <v/>
      </c>
      <c r="H1302" s="276"/>
      <c r="I1302" s="276" t="str">
        <f>IF(O1302="","",IF(ISNUMBER(MATCH(O1302,$G$5:$G$1000,0)),"",IF(D1302=1,B$4,0)+MAX(I$4:I1301)+1))</f>
        <v/>
      </c>
      <c r="M1302" s="282" t="str">
        <f t="shared" si="160"/>
        <v/>
      </c>
    </row>
    <row r="1303" spans="4:13" ht="12" customHeight="1" x14ac:dyDescent="0.25">
      <c r="D1303" s="276" t="str">
        <f>IF(IF(ISNUMBER(B1303),"",MAX(D$4:D1302)+1)&lt;=D$3,IF(ISNUMBER(B1303),"",MAX(D$4:D1302)+1),"")</f>
        <v/>
      </c>
      <c r="H1303" s="276"/>
      <c r="I1303" s="276" t="str">
        <f>IF(O1303="","",IF(ISNUMBER(MATCH(O1303,$G$5:$G$1000,0)),"",IF(D1303=1,B$4,0)+MAX(I$4:I1302)+1))</f>
        <v/>
      </c>
      <c r="M1303" s="282" t="str">
        <f t="shared" si="160"/>
        <v/>
      </c>
    </row>
    <row r="1304" spans="4:13" ht="12" customHeight="1" x14ac:dyDescent="0.25">
      <c r="D1304" s="276" t="str">
        <f>IF(IF(ISNUMBER(B1304),"",MAX(D$4:D1303)+1)&lt;=D$3,IF(ISNUMBER(B1304),"",MAX(D$4:D1303)+1),"")</f>
        <v/>
      </c>
      <c r="H1304" s="276"/>
      <c r="I1304" s="276" t="str">
        <f>IF(O1304="","",IF(ISNUMBER(MATCH(O1304,$G$5:$G$1000,0)),"",IF(D1304=1,B$4,0)+MAX(I$4:I1303)+1))</f>
        <v/>
      </c>
      <c r="M1304" s="282" t="str">
        <f t="shared" si="160"/>
        <v/>
      </c>
    </row>
    <row r="1305" spans="4:13" ht="12" customHeight="1" x14ac:dyDescent="0.25">
      <c r="D1305" s="276" t="str">
        <f>IF(IF(ISNUMBER(B1305),"",MAX(D$4:D1304)+1)&lt;=D$3,IF(ISNUMBER(B1305),"",MAX(D$4:D1304)+1),"")</f>
        <v/>
      </c>
      <c r="H1305" s="276"/>
      <c r="I1305" s="276" t="str">
        <f>IF(O1305="","",IF(ISNUMBER(MATCH(O1305,$G$5:$G$1000,0)),"",IF(D1305=1,B$4,0)+MAX(I$4:I1304)+1))</f>
        <v/>
      </c>
      <c r="M1305" s="282" t="str">
        <f t="shared" si="160"/>
        <v/>
      </c>
    </row>
    <row r="1306" spans="4:13" ht="12" customHeight="1" x14ac:dyDescent="0.25">
      <c r="D1306" s="276" t="str">
        <f>IF(IF(ISNUMBER(B1306),"",MAX(D$4:D1305)+1)&lt;=D$3,IF(ISNUMBER(B1306),"",MAX(D$4:D1305)+1),"")</f>
        <v/>
      </c>
      <c r="H1306" s="276"/>
      <c r="I1306" s="276" t="str">
        <f>IF(O1306="","",IF(ISNUMBER(MATCH(O1306,$G$5:$G$1000,0)),"",IF(D1306=1,B$4,0)+MAX(I$4:I1305)+1))</f>
        <v/>
      </c>
      <c r="M1306" s="282" t="str">
        <f t="shared" si="160"/>
        <v/>
      </c>
    </row>
    <row r="1307" spans="4:13" ht="12" customHeight="1" x14ac:dyDescent="0.25">
      <c r="D1307" s="276" t="str">
        <f>IF(IF(ISNUMBER(B1307),"",MAX(D$4:D1306)+1)&lt;=D$3,IF(ISNUMBER(B1307),"",MAX(D$4:D1306)+1),"")</f>
        <v/>
      </c>
      <c r="H1307" s="276"/>
      <c r="I1307" s="276" t="str">
        <f>IF(O1307="","",IF(ISNUMBER(MATCH(O1307,$G$5:$G$1000,0)),"",IF(D1307=1,B$4,0)+MAX(I$4:I1306)+1))</f>
        <v/>
      </c>
      <c r="M1307" s="282" t="str">
        <f t="shared" si="160"/>
        <v/>
      </c>
    </row>
    <row r="1308" spans="4:13" ht="12" customHeight="1" x14ac:dyDescent="0.25">
      <c r="D1308" s="276" t="str">
        <f>IF(IF(ISNUMBER(B1308),"",MAX(D$4:D1307)+1)&lt;=D$3,IF(ISNUMBER(B1308),"",MAX(D$4:D1307)+1),"")</f>
        <v/>
      </c>
      <c r="H1308" s="276"/>
      <c r="I1308" s="276" t="str">
        <f>IF(O1308="","",IF(ISNUMBER(MATCH(O1308,$G$5:$G$1000,0)),"",IF(D1308=1,B$4,0)+MAX(I$4:I1307)+1))</f>
        <v/>
      </c>
      <c r="M1308" s="282" t="str">
        <f t="shared" si="160"/>
        <v/>
      </c>
    </row>
    <row r="1309" spans="4:13" ht="12" customHeight="1" x14ac:dyDescent="0.25">
      <c r="D1309" s="276" t="str">
        <f>IF(IF(ISNUMBER(B1309),"",MAX(D$4:D1308)+1)&lt;=D$3,IF(ISNUMBER(B1309),"",MAX(D$4:D1308)+1),"")</f>
        <v/>
      </c>
      <c r="H1309" s="276"/>
      <c r="I1309" s="276" t="str">
        <f>IF(O1309="","",IF(ISNUMBER(MATCH(O1309,$G$5:$G$1000,0)),"",IF(D1309=1,B$4,0)+MAX(I$4:I1308)+1))</f>
        <v/>
      </c>
      <c r="M1309" s="282" t="str">
        <f t="shared" si="160"/>
        <v/>
      </c>
    </row>
    <row r="1310" spans="4:13" ht="12" customHeight="1" x14ac:dyDescent="0.25">
      <c r="D1310" s="276" t="str">
        <f>IF(IF(ISNUMBER(B1310),"",MAX(D$4:D1309)+1)&lt;=D$3,IF(ISNUMBER(B1310),"",MAX(D$4:D1309)+1),"")</f>
        <v/>
      </c>
      <c r="H1310" s="276"/>
      <c r="I1310" s="276" t="str">
        <f>IF(O1310="","",IF(ISNUMBER(MATCH(O1310,$G$5:$G$1000,0)),"",IF(D1310=1,B$4,0)+MAX(I$4:I1309)+1))</f>
        <v/>
      </c>
      <c r="M1310" s="282" t="str">
        <f t="shared" si="160"/>
        <v/>
      </c>
    </row>
    <row r="1311" spans="4:13" ht="12" customHeight="1" x14ac:dyDescent="0.25">
      <c r="D1311" s="276" t="str">
        <f>IF(IF(ISNUMBER(B1311),"",MAX(D$4:D1310)+1)&lt;=D$3,IF(ISNUMBER(B1311),"",MAX(D$4:D1310)+1),"")</f>
        <v/>
      </c>
      <c r="H1311" s="276"/>
      <c r="I1311" s="276" t="str">
        <f>IF(O1311="","",IF(ISNUMBER(MATCH(O1311,$G$5:$G$1000,0)),"",IF(D1311=1,B$4,0)+MAX(I$4:I1310)+1))</f>
        <v/>
      </c>
      <c r="M1311" s="282" t="str">
        <f t="shared" si="160"/>
        <v/>
      </c>
    </row>
    <row r="1312" spans="4:13" ht="12" customHeight="1" x14ac:dyDescent="0.25">
      <c r="D1312" s="276" t="str">
        <f>IF(IF(ISNUMBER(B1312),"",MAX(D$4:D1311)+1)&lt;=D$3,IF(ISNUMBER(B1312),"",MAX(D$4:D1311)+1),"")</f>
        <v/>
      </c>
      <c r="H1312" s="276"/>
      <c r="I1312" s="276" t="str">
        <f>IF(O1312="","",IF(ISNUMBER(MATCH(O1312,$G$5:$G$1000,0)),"",IF(D1312=1,B$4,0)+MAX(I$4:I1311)+1))</f>
        <v/>
      </c>
      <c r="M1312" s="282" t="str">
        <f t="shared" si="160"/>
        <v/>
      </c>
    </row>
    <row r="1313" spans="4:13" ht="12" customHeight="1" x14ac:dyDescent="0.25">
      <c r="D1313" s="276" t="str">
        <f>IF(IF(ISNUMBER(B1313),"",MAX(D$4:D1312)+1)&lt;=D$3,IF(ISNUMBER(B1313),"",MAX(D$4:D1312)+1),"")</f>
        <v/>
      </c>
      <c r="H1313" s="276"/>
      <c r="I1313" s="276" t="str">
        <f>IF(O1313="","",IF(ISNUMBER(MATCH(O1313,$G$5:$G$1000,0)),"",IF(D1313=1,B$4,0)+MAX(I$4:I1312)+1))</f>
        <v/>
      </c>
      <c r="M1313" s="282" t="str">
        <f t="shared" si="160"/>
        <v/>
      </c>
    </row>
    <row r="1314" spans="4:13" ht="12" customHeight="1" x14ac:dyDescent="0.25">
      <c r="D1314" s="276" t="str">
        <f>IF(IF(ISNUMBER(B1314),"",MAX(D$4:D1313)+1)&lt;=D$3,IF(ISNUMBER(B1314),"",MAX(D$4:D1313)+1),"")</f>
        <v/>
      </c>
      <c r="H1314" s="276"/>
      <c r="I1314" s="276" t="str">
        <f>IF(O1314="","",IF(ISNUMBER(MATCH(O1314,$G$5:$G$1000,0)),"",IF(D1314=1,B$4,0)+MAX(I$4:I1313)+1))</f>
        <v/>
      </c>
      <c r="M1314" s="282" t="str">
        <f t="shared" si="160"/>
        <v/>
      </c>
    </row>
    <row r="1315" spans="4:13" ht="12" customHeight="1" x14ac:dyDescent="0.25">
      <c r="D1315" s="276" t="str">
        <f>IF(IF(ISNUMBER(B1315),"",MAX(D$4:D1314)+1)&lt;=D$3,IF(ISNUMBER(B1315),"",MAX(D$4:D1314)+1),"")</f>
        <v/>
      </c>
      <c r="H1315" s="276"/>
      <c r="I1315" s="276" t="str">
        <f>IF(O1315="","",IF(ISNUMBER(MATCH(O1315,$G$5:$G$1000,0)),"",IF(D1315=1,B$4,0)+MAX(I$4:I1314)+1))</f>
        <v/>
      </c>
      <c r="M1315" s="282" t="str">
        <f t="shared" si="160"/>
        <v/>
      </c>
    </row>
    <row r="1316" spans="4:13" ht="12" customHeight="1" x14ac:dyDescent="0.25">
      <c r="D1316" s="276" t="str">
        <f>IF(IF(ISNUMBER(B1316),"",MAX(D$4:D1315)+1)&lt;=D$3,IF(ISNUMBER(B1316),"",MAX(D$4:D1315)+1),"")</f>
        <v/>
      </c>
      <c r="H1316" s="276"/>
      <c r="I1316" s="276" t="str">
        <f>IF(O1316="","",IF(ISNUMBER(MATCH(O1316,$G$5:$G$1000,0)),"",IF(D1316=1,B$4,0)+MAX(I$4:I1315)+1))</f>
        <v/>
      </c>
      <c r="M1316" s="282" t="str">
        <f t="shared" si="160"/>
        <v/>
      </c>
    </row>
    <row r="1317" spans="4:13" ht="12" customHeight="1" x14ac:dyDescent="0.25">
      <c r="D1317" s="276" t="str">
        <f>IF(IF(ISNUMBER(B1317),"",MAX(D$4:D1316)+1)&lt;=D$3,IF(ISNUMBER(B1317),"",MAX(D$4:D1316)+1),"")</f>
        <v/>
      </c>
      <c r="H1317" s="276"/>
      <c r="I1317" s="276" t="str">
        <f>IF(O1317="","",IF(ISNUMBER(MATCH(O1317,$G$5:$G$1000,0)),"",IF(D1317=1,B$4,0)+MAX(I$4:I1316)+1))</f>
        <v/>
      </c>
      <c r="M1317" s="282" t="str">
        <f t="shared" si="160"/>
        <v/>
      </c>
    </row>
    <row r="1318" spans="4:13" ht="12" customHeight="1" x14ac:dyDescent="0.25">
      <c r="D1318" s="276" t="str">
        <f>IF(IF(ISNUMBER(B1318),"",MAX(D$4:D1317)+1)&lt;=D$3,IF(ISNUMBER(B1318),"",MAX(D$4:D1317)+1),"")</f>
        <v/>
      </c>
      <c r="H1318" s="276"/>
      <c r="I1318" s="276" t="str">
        <f>IF(O1318="","",IF(ISNUMBER(MATCH(O1318,$G$5:$G$1000,0)),"",IF(D1318=1,B$4,0)+MAX(I$4:I1317)+1))</f>
        <v/>
      </c>
      <c r="M1318" s="282" t="str">
        <f t="shared" si="160"/>
        <v/>
      </c>
    </row>
    <row r="1319" spans="4:13" ht="12" customHeight="1" x14ac:dyDescent="0.25">
      <c r="D1319" s="276" t="str">
        <f>IF(IF(ISNUMBER(B1319),"",MAX(D$4:D1318)+1)&lt;=D$3,IF(ISNUMBER(B1319),"",MAX(D$4:D1318)+1),"")</f>
        <v/>
      </c>
      <c r="H1319" s="276"/>
      <c r="I1319" s="276" t="str">
        <f>IF(O1319="","",IF(ISNUMBER(MATCH(O1319,$G$5:$G$1000,0)),"",IF(D1319=1,B$4,0)+MAX(I$4:I1318)+1))</f>
        <v/>
      </c>
      <c r="M1319" s="282" t="str">
        <f t="shared" si="160"/>
        <v/>
      </c>
    </row>
    <row r="1320" spans="4:13" ht="12" customHeight="1" x14ac:dyDescent="0.25">
      <c r="D1320" s="276" t="str">
        <f>IF(IF(ISNUMBER(B1320),"",MAX(D$4:D1319)+1)&lt;=D$3,IF(ISNUMBER(B1320),"",MAX(D$4:D1319)+1),"")</f>
        <v/>
      </c>
      <c r="H1320" s="276"/>
      <c r="I1320" s="276" t="str">
        <f>IF(O1320="","",IF(ISNUMBER(MATCH(O1320,$G$5:$G$1000,0)),"",IF(D1320=1,B$4,0)+MAX(I$4:I1319)+1))</f>
        <v/>
      </c>
      <c r="M1320" s="282" t="str">
        <f t="shared" si="160"/>
        <v/>
      </c>
    </row>
    <row r="1321" spans="4:13" ht="12" customHeight="1" x14ac:dyDescent="0.25">
      <c r="D1321" s="276" t="str">
        <f>IF(IF(ISNUMBER(B1321),"",MAX(D$4:D1320)+1)&lt;=D$3,IF(ISNUMBER(B1321),"",MAX(D$4:D1320)+1),"")</f>
        <v/>
      </c>
      <c r="H1321" s="276"/>
      <c r="I1321" s="276" t="str">
        <f>IF(O1321="","",IF(ISNUMBER(MATCH(O1321,$G$5:$G$1000,0)),"",IF(D1321=1,B$4,0)+MAX(I$4:I1320)+1))</f>
        <v/>
      </c>
      <c r="M1321" s="282" t="str">
        <f t="shared" si="160"/>
        <v/>
      </c>
    </row>
    <row r="1322" spans="4:13" ht="12" customHeight="1" x14ac:dyDescent="0.25">
      <c r="D1322" s="276" t="str">
        <f>IF(IF(ISNUMBER(B1322),"",MAX(D$4:D1321)+1)&lt;=D$3,IF(ISNUMBER(B1322),"",MAX(D$4:D1321)+1),"")</f>
        <v/>
      </c>
      <c r="H1322" s="276"/>
      <c r="I1322" s="276" t="str">
        <f>IF(O1322="","",IF(ISNUMBER(MATCH(O1322,$G$5:$G$1000,0)),"",IF(D1322=1,B$4,0)+MAX(I$4:I1321)+1))</f>
        <v/>
      </c>
      <c r="M1322" s="282" t="str">
        <f t="shared" si="160"/>
        <v/>
      </c>
    </row>
    <row r="1323" spans="4:13" ht="12" customHeight="1" x14ac:dyDescent="0.25">
      <c r="D1323" s="276" t="str">
        <f>IF(IF(ISNUMBER(B1323),"",MAX(D$4:D1322)+1)&lt;=D$3,IF(ISNUMBER(B1323),"",MAX(D$4:D1322)+1),"")</f>
        <v/>
      </c>
      <c r="H1323" s="276"/>
      <c r="I1323" s="276" t="str">
        <f>IF(O1323="","",IF(ISNUMBER(MATCH(O1323,$G$5:$G$1000,0)),"",IF(D1323=1,B$4,0)+MAX(I$4:I1322)+1))</f>
        <v/>
      </c>
      <c r="M1323" s="282" t="str">
        <f t="shared" si="160"/>
        <v/>
      </c>
    </row>
    <row r="1324" spans="4:13" ht="12" customHeight="1" x14ac:dyDescent="0.25">
      <c r="D1324" s="276" t="str">
        <f>IF(IF(ISNUMBER(B1324),"",MAX(D$4:D1323)+1)&lt;=D$3,IF(ISNUMBER(B1324),"",MAX(D$4:D1323)+1),"")</f>
        <v/>
      </c>
      <c r="H1324" s="276"/>
      <c r="I1324" s="276" t="str">
        <f>IF(O1324="","",IF(ISNUMBER(MATCH(O1324,$G$5:$G$1000,0)),"",IF(D1324=1,B$4,0)+MAX(I$4:I1323)+1))</f>
        <v/>
      </c>
      <c r="M1324" s="282" t="str">
        <f t="shared" si="160"/>
        <v/>
      </c>
    </row>
    <row r="1325" spans="4:13" ht="12" customHeight="1" x14ac:dyDescent="0.25">
      <c r="D1325" s="276" t="str">
        <f>IF(IF(ISNUMBER(B1325),"",MAX(D$4:D1324)+1)&lt;=D$3,IF(ISNUMBER(B1325),"",MAX(D$4:D1324)+1),"")</f>
        <v/>
      </c>
      <c r="H1325" s="276"/>
      <c r="I1325" s="276" t="str">
        <f>IF(O1325="","",IF(ISNUMBER(MATCH(O1325,$G$5:$G$1000,0)),"",IF(D1325=1,B$4,0)+MAX(I$4:I1324)+1))</f>
        <v/>
      </c>
      <c r="M1325" s="282" t="str">
        <f t="shared" si="160"/>
        <v/>
      </c>
    </row>
    <row r="1326" spans="4:13" ht="12" customHeight="1" x14ac:dyDescent="0.25">
      <c r="D1326" s="276" t="str">
        <f>IF(IF(ISNUMBER(B1326),"",MAX(D$4:D1325)+1)&lt;=D$3,IF(ISNUMBER(B1326),"",MAX(D$4:D1325)+1),"")</f>
        <v/>
      </c>
      <c r="H1326" s="276"/>
      <c r="I1326" s="276" t="str">
        <f>IF(O1326="","",IF(ISNUMBER(MATCH(O1326,$G$5:$G$1000,0)),"",IF(D1326=1,B$4,0)+MAX(I$4:I1325)+1))</f>
        <v/>
      </c>
      <c r="M1326" s="282" t="str">
        <f t="shared" si="160"/>
        <v/>
      </c>
    </row>
    <row r="1327" spans="4:13" ht="12" customHeight="1" x14ac:dyDescent="0.25">
      <c r="D1327" s="276" t="str">
        <f>IF(IF(ISNUMBER(B1327),"",MAX(D$4:D1326)+1)&lt;=D$3,IF(ISNUMBER(B1327),"",MAX(D$4:D1326)+1),"")</f>
        <v/>
      </c>
      <c r="H1327" s="276"/>
      <c r="I1327" s="276" t="str">
        <f>IF(O1327="","",IF(ISNUMBER(MATCH(O1327,$G$5:$G$1000,0)),"",IF(D1327=1,B$4,0)+MAX(I$4:I1326)+1))</f>
        <v/>
      </c>
      <c r="M1327" s="282" t="str">
        <f t="shared" si="160"/>
        <v/>
      </c>
    </row>
    <row r="1328" spans="4:13" ht="12" customHeight="1" x14ac:dyDescent="0.25">
      <c r="D1328" s="276" t="str">
        <f>IF(IF(ISNUMBER(B1328),"",MAX(D$4:D1327)+1)&lt;=D$3,IF(ISNUMBER(B1328),"",MAX(D$4:D1327)+1),"")</f>
        <v/>
      </c>
      <c r="H1328" s="276"/>
      <c r="I1328" s="276" t="str">
        <f>IF(O1328="","",IF(ISNUMBER(MATCH(O1328,$G$5:$G$1000,0)),"",IF(D1328=1,B$4,0)+MAX(I$4:I1327)+1))</f>
        <v/>
      </c>
      <c r="M1328" s="282" t="str">
        <f t="shared" si="160"/>
        <v/>
      </c>
    </row>
    <row r="1329" spans="4:13" ht="12" customHeight="1" x14ac:dyDescent="0.25">
      <c r="D1329" s="276" t="str">
        <f>IF(IF(ISNUMBER(B1329),"",MAX(D$4:D1328)+1)&lt;=D$3,IF(ISNUMBER(B1329),"",MAX(D$4:D1328)+1),"")</f>
        <v/>
      </c>
      <c r="H1329" s="276"/>
      <c r="I1329" s="276" t="str">
        <f>IF(O1329="","",IF(ISNUMBER(MATCH(O1329,$G$5:$G$1000,0)),"",IF(D1329=1,B$4,0)+MAX(I$4:I1328)+1))</f>
        <v/>
      </c>
      <c r="M1329" s="282" t="str">
        <f t="shared" si="160"/>
        <v/>
      </c>
    </row>
    <row r="1330" spans="4:13" ht="12" customHeight="1" x14ac:dyDescent="0.25">
      <c r="D1330" s="276" t="str">
        <f>IF(IF(ISNUMBER(B1330),"",MAX(D$4:D1329)+1)&lt;=D$3,IF(ISNUMBER(B1330),"",MAX(D$4:D1329)+1),"")</f>
        <v/>
      </c>
      <c r="H1330" s="276"/>
      <c r="I1330" s="276" t="str">
        <f>IF(O1330="","",IF(ISNUMBER(MATCH(O1330,$G$5:$G$1000,0)),"",IF(D1330=1,B$4,0)+MAX(I$4:I1329)+1))</f>
        <v/>
      </c>
      <c r="M1330" s="282" t="str">
        <f t="shared" si="160"/>
        <v/>
      </c>
    </row>
    <row r="1331" spans="4:13" ht="12" customHeight="1" x14ac:dyDescent="0.25">
      <c r="D1331" s="276" t="str">
        <f>IF(IF(ISNUMBER(B1331),"",MAX(D$4:D1330)+1)&lt;=D$3,IF(ISNUMBER(B1331),"",MAX(D$4:D1330)+1),"")</f>
        <v/>
      </c>
      <c r="H1331" s="276"/>
      <c r="I1331" s="276" t="str">
        <f>IF(O1331="","",IF(ISNUMBER(MATCH(O1331,$G$5:$G$1000,0)),"",IF(D1331=1,B$4,0)+MAX(I$4:I1330)+1))</f>
        <v/>
      </c>
      <c r="M1331" s="282" t="str">
        <f t="shared" si="160"/>
        <v/>
      </c>
    </row>
    <row r="1332" spans="4:13" ht="12" customHeight="1" x14ac:dyDescent="0.25">
      <c r="D1332" s="276" t="str">
        <f>IF(IF(ISNUMBER(B1332),"",MAX(D$4:D1331)+1)&lt;=D$3,IF(ISNUMBER(B1332),"",MAX(D$4:D1331)+1),"")</f>
        <v/>
      </c>
      <c r="H1332" s="276"/>
      <c r="I1332" s="276" t="str">
        <f>IF(O1332="","",IF(ISNUMBER(MATCH(O1332,$G$5:$G$1000,0)),"",IF(D1332=1,B$4,0)+MAX(I$4:I1331)+1))</f>
        <v/>
      </c>
      <c r="M1332" s="282" t="str">
        <f t="shared" si="160"/>
        <v/>
      </c>
    </row>
    <row r="1333" spans="4:13" ht="12" customHeight="1" x14ac:dyDescent="0.25">
      <c r="D1333" s="276" t="str">
        <f>IF(IF(ISNUMBER(B1333),"",MAX(D$4:D1332)+1)&lt;=D$3,IF(ISNUMBER(B1333),"",MAX(D$4:D1332)+1),"")</f>
        <v/>
      </c>
      <c r="H1333" s="276"/>
      <c r="I1333" s="276" t="str">
        <f>IF(O1333="","",IF(ISNUMBER(MATCH(O1333,$G$5:$G$1000,0)),"",IF(D1333=1,B$4,0)+MAX(I$4:I1332)+1))</f>
        <v/>
      </c>
      <c r="M1333" s="282" t="str">
        <f t="shared" si="160"/>
        <v/>
      </c>
    </row>
    <row r="1334" spans="4:13" ht="12" customHeight="1" x14ac:dyDescent="0.25">
      <c r="D1334" s="276" t="str">
        <f>IF(IF(ISNUMBER(B1334),"",MAX(D$4:D1333)+1)&lt;=D$3,IF(ISNUMBER(B1334),"",MAX(D$4:D1333)+1),"")</f>
        <v/>
      </c>
      <c r="H1334" s="276"/>
      <c r="I1334" s="276" t="str">
        <f>IF(O1334="","",IF(ISNUMBER(MATCH(O1334,$G$5:$G$1000,0)),"",IF(D1334=1,B$4,0)+MAX(I$4:I1333)+1))</f>
        <v/>
      </c>
      <c r="M1334" s="282" t="str">
        <f t="shared" si="160"/>
        <v/>
      </c>
    </row>
    <row r="1335" spans="4:13" ht="12" customHeight="1" x14ac:dyDescent="0.25">
      <c r="D1335" s="276" t="str">
        <f>IF(IF(ISNUMBER(B1335),"",MAX(D$4:D1334)+1)&lt;=D$3,IF(ISNUMBER(B1335),"",MAX(D$4:D1334)+1),"")</f>
        <v/>
      </c>
      <c r="H1335" s="276"/>
      <c r="I1335" s="276" t="str">
        <f>IF(O1335="","",IF(ISNUMBER(MATCH(O1335,$G$5:$G$1000,0)),"",IF(D1335=1,B$4,0)+MAX(I$4:I1334)+1))</f>
        <v/>
      </c>
      <c r="M1335" s="282" t="str">
        <f t="shared" si="160"/>
        <v/>
      </c>
    </row>
    <row r="1336" spans="4:13" ht="12" customHeight="1" x14ac:dyDescent="0.25">
      <c r="D1336" s="276" t="str">
        <f>IF(IF(ISNUMBER(B1336),"",MAX(D$4:D1335)+1)&lt;=D$3,IF(ISNUMBER(B1336),"",MAX(D$4:D1335)+1),"")</f>
        <v/>
      </c>
      <c r="H1336" s="276"/>
      <c r="I1336" s="276" t="str">
        <f>IF(O1336="","",IF(ISNUMBER(MATCH(O1336,$G$5:$G$1000,0)),"",IF(D1336=1,B$4,0)+MAX(I$4:I1335)+1))</f>
        <v/>
      </c>
      <c r="M1336" s="282" t="str">
        <f t="shared" si="160"/>
        <v/>
      </c>
    </row>
    <row r="1337" spans="4:13" ht="12" customHeight="1" x14ac:dyDescent="0.25">
      <c r="D1337" s="276" t="str">
        <f>IF(IF(ISNUMBER(B1337),"",MAX(D$4:D1336)+1)&lt;=D$3,IF(ISNUMBER(B1337),"",MAX(D$4:D1336)+1),"")</f>
        <v/>
      </c>
      <c r="H1337" s="276"/>
      <c r="I1337" s="276" t="str">
        <f>IF(O1337="","",IF(ISNUMBER(MATCH(O1337,$G$5:$G$1000,0)),"",IF(D1337=1,B$4,0)+MAX(I$4:I1336)+1))</f>
        <v/>
      </c>
      <c r="M1337" s="282" t="str">
        <f t="shared" si="160"/>
        <v/>
      </c>
    </row>
    <row r="1338" spans="4:13" ht="12" customHeight="1" x14ac:dyDescent="0.25">
      <c r="D1338" s="276" t="str">
        <f>IF(IF(ISNUMBER(B1338),"",MAX(D$4:D1337)+1)&lt;=D$3,IF(ISNUMBER(B1338),"",MAX(D$4:D1337)+1),"")</f>
        <v/>
      </c>
      <c r="H1338" s="276"/>
      <c r="I1338" s="276" t="str">
        <f>IF(O1338="","",IF(ISNUMBER(MATCH(O1338,$G$5:$G$1000,0)),"",IF(D1338=1,B$4,0)+MAX(I$4:I1337)+1))</f>
        <v/>
      </c>
      <c r="M1338" s="282" t="str">
        <f t="shared" si="160"/>
        <v/>
      </c>
    </row>
    <row r="1339" spans="4:13" ht="12" customHeight="1" x14ac:dyDescent="0.25">
      <c r="D1339" s="276" t="str">
        <f>IF(IF(ISNUMBER(B1339),"",MAX(D$4:D1338)+1)&lt;=D$3,IF(ISNUMBER(B1339),"",MAX(D$4:D1338)+1),"")</f>
        <v/>
      </c>
      <c r="H1339" s="276"/>
      <c r="I1339" s="276" t="str">
        <f>IF(O1339="","",IF(ISNUMBER(MATCH(O1339,$G$5:$G$1000,0)),"",IF(D1339=1,B$4,0)+MAX(I$4:I1338)+1))</f>
        <v/>
      </c>
      <c r="M1339" s="282" t="str">
        <f t="shared" si="160"/>
        <v/>
      </c>
    </row>
    <row r="1340" spans="4:13" ht="12" customHeight="1" x14ac:dyDescent="0.25">
      <c r="D1340" s="276" t="str">
        <f>IF(IF(ISNUMBER(B1340),"",MAX(D$4:D1339)+1)&lt;=D$3,IF(ISNUMBER(B1340),"",MAX(D$4:D1339)+1),"")</f>
        <v/>
      </c>
      <c r="H1340" s="276"/>
      <c r="I1340" s="276" t="str">
        <f>IF(O1340="","",IF(ISNUMBER(MATCH(O1340,$G$5:$G$1000,0)),"",IF(D1340=1,B$4,0)+MAX(I$4:I1339)+1))</f>
        <v/>
      </c>
      <c r="M1340" s="282" t="str">
        <f t="shared" si="160"/>
        <v/>
      </c>
    </row>
    <row r="1341" spans="4:13" ht="12" customHeight="1" x14ac:dyDescent="0.25">
      <c r="D1341" s="276" t="str">
        <f>IF(IF(ISNUMBER(B1341),"",MAX(D$4:D1340)+1)&lt;=D$3,IF(ISNUMBER(B1341),"",MAX(D$4:D1340)+1),"")</f>
        <v/>
      </c>
      <c r="H1341" s="276"/>
      <c r="I1341" s="276" t="str">
        <f>IF(O1341="","",IF(ISNUMBER(MATCH(O1341,$G$5:$G$1000,0)),"",IF(D1341=1,B$4,0)+MAX(I$4:I1340)+1))</f>
        <v/>
      </c>
      <c r="M1341" s="282" t="str">
        <f t="shared" si="160"/>
        <v/>
      </c>
    </row>
    <row r="1342" spans="4:13" ht="12" customHeight="1" x14ac:dyDescent="0.25">
      <c r="D1342" s="276" t="str">
        <f>IF(IF(ISNUMBER(B1342),"",MAX(D$4:D1341)+1)&lt;=D$3,IF(ISNUMBER(B1342),"",MAX(D$4:D1341)+1),"")</f>
        <v/>
      </c>
      <c r="H1342" s="276"/>
      <c r="I1342" s="276" t="str">
        <f>IF(O1342="","",IF(ISNUMBER(MATCH(O1342,$G$5:$G$1000,0)),"",IF(D1342=1,B$4,0)+MAX(I$4:I1341)+1))</f>
        <v/>
      </c>
      <c r="M1342" s="282" t="str">
        <f t="shared" si="160"/>
        <v/>
      </c>
    </row>
    <row r="1343" spans="4:13" ht="12" customHeight="1" x14ac:dyDescent="0.25">
      <c r="D1343" s="276" t="str">
        <f>IF(IF(ISNUMBER(B1343),"",MAX(D$4:D1342)+1)&lt;=D$3,IF(ISNUMBER(B1343),"",MAX(D$4:D1342)+1),"")</f>
        <v/>
      </c>
      <c r="H1343" s="276"/>
      <c r="I1343" s="276" t="str">
        <f>IF(O1343="","",IF(ISNUMBER(MATCH(O1343,$G$5:$G$1000,0)),"",IF(D1343=1,B$4,0)+MAX(I$4:I1342)+1))</f>
        <v/>
      </c>
      <c r="M1343" s="282" t="str">
        <f t="shared" si="160"/>
        <v/>
      </c>
    </row>
    <row r="1344" spans="4:13" ht="12" customHeight="1" x14ac:dyDescent="0.25">
      <c r="D1344" s="276" t="str">
        <f>IF(IF(ISNUMBER(B1344),"",MAX(D$4:D1343)+1)&lt;=D$3,IF(ISNUMBER(B1344),"",MAX(D$4:D1343)+1),"")</f>
        <v/>
      </c>
      <c r="H1344" s="276"/>
      <c r="I1344" s="276" t="str">
        <f>IF(O1344="","",IF(ISNUMBER(MATCH(O1344,$G$5:$G$1000,0)),"",IF(D1344=1,B$4,0)+MAX(I$4:I1343)+1))</f>
        <v/>
      </c>
      <c r="M1344" s="282" t="str">
        <f t="shared" si="160"/>
        <v/>
      </c>
    </row>
    <row r="1345" spans="4:13" ht="12" customHeight="1" x14ac:dyDescent="0.25">
      <c r="D1345" s="276" t="str">
        <f>IF(IF(ISNUMBER(B1345),"",MAX(D$4:D1344)+1)&lt;=D$3,IF(ISNUMBER(B1345),"",MAX(D$4:D1344)+1),"")</f>
        <v/>
      </c>
      <c r="H1345" s="276"/>
      <c r="I1345" s="276" t="str">
        <f>IF(O1345="","",IF(ISNUMBER(MATCH(O1345,$G$5:$G$1000,0)),"",IF(D1345=1,B$4,0)+MAX(I$4:I1344)+1))</f>
        <v/>
      </c>
      <c r="M1345" s="282" t="str">
        <f t="shared" si="160"/>
        <v/>
      </c>
    </row>
    <row r="1346" spans="4:13" ht="12" customHeight="1" x14ac:dyDescent="0.25">
      <c r="D1346" s="276" t="str">
        <f>IF(IF(ISNUMBER(B1346),"",MAX(D$4:D1345)+1)&lt;=D$3,IF(ISNUMBER(B1346),"",MAX(D$4:D1345)+1),"")</f>
        <v/>
      </c>
      <c r="H1346" s="276"/>
      <c r="I1346" s="276" t="str">
        <f>IF(O1346="","",IF(ISNUMBER(MATCH(O1346,$G$5:$G$1000,0)),"",IF(D1346=1,B$4,0)+MAX(I$4:I1345)+1))</f>
        <v/>
      </c>
      <c r="M1346" s="282" t="str">
        <f t="shared" si="160"/>
        <v/>
      </c>
    </row>
    <row r="1347" spans="4:13" ht="12" customHeight="1" x14ac:dyDescent="0.25">
      <c r="D1347" s="276" t="str">
        <f>IF(IF(ISNUMBER(B1347),"",MAX(D$4:D1346)+1)&lt;=D$3,IF(ISNUMBER(B1347),"",MAX(D$4:D1346)+1),"")</f>
        <v/>
      </c>
      <c r="H1347" s="276"/>
      <c r="I1347" s="276" t="str">
        <f>IF(O1347="","",IF(ISNUMBER(MATCH(O1347,$G$5:$G$1000,0)),"",IF(D1347=1,B$4,0)+MAX(I$4:I1346)+1))</f>
        <v/>
      </c>
      <c r="M1347" s="282" t="str">
        <f t="shared" si="160"/>
        <v/>
      </c>
    </row>
    <row r="1348" spans="4:13" ht="12" customHeight="1" x14ac:dyDescent="0.25">
      <c r="D1348" s="276" t="str">
        <f>IF(IF(ISNUMBER(B1348),"",MAX(D$4:D1347)+1)&lt;=D$3,IF(ISNUMBER(B1348),"",MAX(D$4:D1347)+1),"")</f>
        <v/>
      </c>
      <c r="H1348" s="276"/>
      <c r="I1348" s="276" t="str">
        <f>IF(O1348="","",IF(ISNUMBER(MATCH(O1348,$G$5:$G$1000,0)),"",IF(D1348=1,B$4,0)+MAX(I$4:I1347)+1))</f>
        <v/>
      </c>
      <c r="M1348" s="282" t="str">
        <f t="shared" si="160"/>
        <v/>
      </c>
    </row>
    <row r="1349" spans="4:13" ht="12" customHeight="1" x14ac:dyDescent="0.25">
      <c r="D1349" s="276" t="str">
        <f>IF(IF(ISNUMBER(B1349),"",MAX(D$4:D1348)+1)&lt;=D$3,IF(ISNUMBER(B1349),"",MAX(D$4:D1348)+1),"")</f>
        <v/>
      </c>
      <c r="H1349" s="276"/>
      <c r="I1349" s="276" t="str">
        <f>IF(O1349="","",IF(ISNUMBER(MATCH(O1349,$G$5:$G$1000,0)),"",IF(D1349=1,B$4,0)+MAX(I$4:I1348)+1))</f>
        <v/>
      </c>
      <c r="M1349" s="282" t="str">
        <f t="shared" ref="M1349:M1412" si="161">IF(ROW()-ROW(M$4)&lt;=1000,ROW()-ROW(M$4),"")</f>
        <v/>
      </c>
    </row>
    <row r="1350" spans="4:13" ht="12" customHeight="1" x14ac:dyDescent="0.25">
      <c r="D1350" s="276" t="str">
        <f>IF(IF(ISNUMBER(B1350),"",MAX(D$4:D1349)+1)&lt;=D$3,IF(ISNUMBER(B1350),"",MAX(D$4:D1349)+1),"")</f>
        <v/>
      </c>
      <c r="H1350" s="276"/>
      <c r="I1350" s="276" t="str">
        <f>IF(O1350="","",IF(ISNUMBER(MATCH(O1350,$G$5:$G$1000,0)),"",IF(D1350=1,B$4,0)+MAX(I$4:I1349)+1))</f>
        <v/>
      </c>
      <c r="M1350" s="282" t="str">
        <f t="shared" si="161"/>
        <v/>
      </c>
    </row>
    <row r="1351" spans="4:13" ht="12" customHeight="1" x14ac:dyDescent="0.25">
      <c r="D1351" s="276" t="str">
        <f>IF(IF(ISNUMBER(B1351),"",MAX(D$4:D1350)+1)&lt;=D$3,IF(ISNUMBER(B1351),"",MAX(D$4:D1350)+1),"")</f>
        <v/>
      </c>
      <c r="H1351" s="276"/>
      <c r="I1351" s="276" t="str">
        <f>IF(O1351="","",IF(ISNUMBER(MATCH(O1351,$G$5:$G$1000,0)),"",IF(D1351=1,B$4,0)+MAX(I$4:I1350)+1))</f>
        <v/>
      </c>
      <c r="M1351" s="282" t="str">
        <f t="shared" si="161"/>
        <v/>
      </c>
    </row>
    <row r="1352" spans="4:13" ht="12" customHeight="1" x14ac:dyDescent="0.25">
      <c r="D1352" s="276" t="str">
        <f>IF(IF(ISNUMBER(B1352),"",MAX(D$4:D1351)+1)&lt;=D$3,IF(ISNUMBER(B1352),"",MAX(D$4:D1351)+1),"")</f>
        <v/>
      </c>
      <c r="H1352" s="276"/>
      <c r="I1352" s="276" t="str">
        <f>IF(O1352="","",IF(ISNUMBER(MATCH(O1352,$G$5:$G$1000,0)),"",IF(D1352=1,B$4,0)+MAX(I$4:I1351)+1))</f>
        <v/>
      </c>
      <c r="M1352" s="282" t="str">
        <f t="shared" si="161"/>
        <v/>
      </c>
    </row>
    <row r="1353" spans="4:13" ht="12" customHeight="1" x14ac:dyDescent="0.25">
      <c r="D1353" s="276" t="str">
        <f>IF(IF(ISNUMBER(B1353),"",MAX(D$4:D1352)+1)&lt;=D$3,IF(ISNUMBER(B1353),"",MAX(D$4:D1352)+1),"")</f>
        <v/>
      </c>
      <c r="H1353" s="276"/>
      <c r="I1353" s="276" t="str">
        <f>IF(O1353="","",IF(ISNUMBER(MATCH(O1353,$G$5:$G$1000,0)),"",IF(D1353=1,B$4,0)+MAX(I$4:I1352)+1))</f>
        <v/>
      </c>
      <c r="M1353" s="282" t="str">
        <f t="shared" si="161"/>
        <v/>
      </c>
    </row>
    <row r="1354" spans="4:13" ht="12" customHeight="1" x14ac:dyDescent="0.25">
      <c r="D1354" s="276" t="str">
        <f>IF(IF(ISNUMBER(B1354),"",MAX(D$4:D1353)+1)&lt;=D$3,IF(ISNUMBER(B1354),"",MAX(D$4:D1353)+1),"")</f>
        <v/>
      </c>
      <c r="H1354" s="276"/>
      <c r="I1354" s="276" t="str">
        <f>IF(O1354="","",IF(ISNUMBER(MATCH(O1354,$G$5:$G$1000,0)),"",IF(D1354=1,B$4,0)+MAX(I$4:I1353)+1))</f>
        <v/>
      </c>
      <c r="M1354" s="282" t="str">
        <f t="shared" si="161"/>
        <v/>
      </c>
    </row>
    <row r="1355" spans="4:13" ht="12" customHeight="1" x14ac:dyDescent="0.25">
      <c r="D1355" s="276" t="str">
        <f>IF(IF(ISNUMBER(B1355),"",MAX(D$4:D1354)+1)&lt;=D$3,IF(ISNUMBER(B1355),"",MAX(D$4:D1354)+1),"")</f>
        <v/>
      </c>
      <c r="H1355" s="276"/>
      <c r="I1355" s="276" t="str">
        <f>IF(O1355="","",IF(ISNUMBER(MATCH(O1355,$G$5:$G$1000,0)),"",IF(D1355=1,B$4,0)+MAX(I$4:I1354)+1))</f>
        <v/>
      </c>
      <c r="M1355" s="282" t="str">
        <f t="shared" si="161"/>
        <v/>
      </c>
    </row>
    <row r="1356" spans="4:13" ht="12" customHeight="1" x14ac:dyDescent="0.25">
      <c r="D1356" s="276" t="str">
        <f>IF(IF(ISNUMBER(B1356),"",MAX(D$4:D1355)+1)&lt;=D$3,IF(ISNUMBER(B1356),"",MAX(D$4:D1355)+1),"")</f>
        <v/>
      </c>
      <c r="H1356" s="276"/>
      <c r="I1356" s="276" t="str">
        <f>IF(O1356="","",IF(ISNUMBER(MATCH(O1356,$G$5:$G$1000,0)),"",IF(D1356=1,B$4,0)+MAX(I$4:I1355)+1))</f>
        <v/>
      </c>
      <c r="M1356" s="282" t="str">
        <f t="shared" si="161"/>
        <v/>
      </c>
    </row>
    <row r="1357" spans="4:13" ht="12" customHeight="1" x14ac:dyDescent="0.25">
      <c r="D1357" s="276" t="str">
        <f>IF(IF(ISNUMBER(B1357),"",MAX(D$4:D1356)+1)&lt;=D$3,IF(ISNUMBER(B1357),"",MAX(D$4:D1356)+1),"")</f>
        <v/>
      </c>
      <c r="H1357" s="276"/>
      <c r="I1357" s="276" t="str">
        <f>IF(O1357="","",IF(ISNUMBER(MATCH(O1357,$G$5:$G$1000,0)),"",IF(D1357=1,B$4,0)+MAX(I$4:I1356)+1))</f>
        <v/>
      </c>
      <c r="M1357" s="282" t="str">
        <f t="shared" si="161"/>
        <v/>
      </c>
    </row>
    <row r="1358" spans="4:13" ht="12" customHeight="1" x14ac:dyDescent="0.25">
      <c r="D1358" s="276" t="str">
        <f>IF(IF(ISNUMBER(B1358),"",MAX(D$4:D1357)+1)&lt;=D$3,IF(ISNUMBER(B1358),"",MAX(D$4:D1357)+1),"")</f>
        <v/>
      </c>
      <c r="H1358" s="276"/>
      <c r="I1358" s="276" t="str">
        <f>IF(O1358="","",IF(ISNUMBER(MATCH(O1358,$G$5:$G$1000,0)),"",IF(D1358=1,B$4,0)+MAX(I$4:I1357)+1))</f>
        <v/>
      </c>
      <c r="M1358" s="282" t="str">
        <f t="shared" si="161"/>
        <v/>
      </c>
    </row>
    <row r="1359" spans="4:13" ht="12" customHeight="1" x14ac:dyDescent="0.25">
      <c r="D1359" s="276" t="str">
        <f>IF(IF(ISNUMBER(B1359),"",MAX(D$4:D1358)+1)&lt;=D$3,IF(ISNUMBER(B1359),"",MAX(D$4:D1358)+1),"")</f>
        <v/>
      </c>
      <c r="H1359" s="276"/>
      <c r="I1359" s="276" t="str">
        <f>IF(O1359="","",IF(ISNUMBER(MATCH(O1359,$G$5:$G$1000,0)),"",IF(D1359=1,B$4,0)+MAX(I$4:I1358)+1))</f>
        <v/>
      </c>
      <c r="M1359" s="282" t="str">
        <f t="shared" si="161"/>
        <v/>
      </c>
    </row>
    <row r="1360" spans="4:13" ht="12" customHeight="1" x14ac:dyDescent="0.25">
      <c r="D1360" s="276" t="str">
        <f>IF(IF(ISNUMBER(B1360),"",MAX(D$4:D1359)+1)&lt;=D$3,IF(ISNUMBER(B1360),"",MAX(D$4:D1359)+1),"")</f>
        <v/>
      </c>
      <c r="H1360" s="276"/>
      <c r="I1360" s="276" t="str">
        <f>IF(O1360="","",IF(ISNUMBER(MATCH(O1360,$G$5:$G$1000,0)),"",IF(D1360=1,B$4,0)+MAX(I$4:I1359)+1))</f>
        <v/>
      </c>
      <c r="M1360" s="282" t="str">
        <f t="shared" si="161"/>
        <v/>
      </c>
    </row>
    <row r="1361" spans="4:13" ht="12" customHeight="1" x14ac:dyDescent="0.25">
      <c r="D1361" s="276" t="str">
        <f>IF(IF(ISNUMBER(B1361),"",MAX(D$4:D1360)+1)&lt;=D$3,IF(ISNUMBER(B1361),"",MAX(D$4:D1360)+1),"")</f>
        <v/>
      </c>
      <c r="H1361" s="276"/>
      <c r="I1361" s="276" t="str">
        <f>IF(O1361="","",IF(ISNUMBER(MATCH(O1361,$G$5:$G$1000,0)),"",IF(D1361=1,B$4,0)+MAX(I$4:I1360)+1))</f>
        <v/>
      </c>
      <c r="M1361" s="282" t="str">
        <f t="shared" si="161"/>
        <v/>
      </c>
    </row>
    <row r="1362" spans="4:13" ht="12" customHeight="1" x14ac:dyDescent="0.25">
      <c r="D1362" s="276" t="str">
        <f>IF(IF(ISNUMBER(B1362),"",MAX(D$4:D1361)+1)&lt;=D$3,IF(ISNUMBER(B1362),"",MAX(D$4:D1361)+1),"")</f>
        <v/>
      </c>
      <c r="H1362" s="276"/>
      <c r="I1362" s="276" t="str">
        <f>IF(O1362="","",IF(ISNUMBER(MATCH(O1362,$G$5:$G$1000,0)),"",IF(D1362=1,B$4,0)+MAX(I$4:I1361)+1))</f>
        <v/>
      </c>
      <c r="M1362" s="282" t="str">
        <f t="shared" si="161"/>
        <v/>
      </c>
    </row>
    <row r="1363" spans="4:13" ht="12" customHeight="1" x14ac:dyDescent="0.25">
      <c r="D1363" s="276" t="str">
        <f>IF(IF(ISNUMBER(B1363),"",MAX(D$4:D1362)+1)&lt;=D$3,IF(ISNUMBER(B1363),"",MAX(D$4:D1362)+1),"")</f>
        <v/>
      </c>
      <c r="H1363" s="276"/>
      <c r="I1363" s="276" t="str">
        <f>IF(O1363="","",IF(ISNUMBER(MATCH(O1363,$G$5:$G$1000,0)),"",IF(D1363=1,B$4,0)+MAX(I$4:I1362)+1))</f>
        <v/>
      </c>
      <c r="M1363" s="282" t="str">
        <f t="shared" si="161"/>
        <v/>
      </c>
    </row>
    <row r="1364" spans="4:13" ht="12" customHeight="1" x14ac:dyDescent="0.25">
      <c r="D1364" s="276" t="str">
        <f>IF(IF(ISNUMBER(B1364),"",MAX(D$4:D1363)+1)&lt;=D$3,IF(ISNUMBER(B1364),"",MAX(D$4:D1363)+1),"")</f>
        <v/>
      </c>
      <c r="H1364" s="276"/>
      <c r="I1364" s="276" t="str">
        <f>IF(O1364="","",IF(ISNUMBER(MATCH(O1364,$G$5:$G$1000,0)),"",IF(D1364=1,B$4,0)+MAX(I$4:I1363)+1))</f>
        <v/>
      </c>
      <c r="M1364" s="282" t="str">
        <f t="shared" si="161"/>
        <v/>
      </c>
    </row>
    <row r="1365" spans="4:13" ht="12" customHeight="1" x14ac:dyDescent="0.25">
      <c r="D1365" s="276" t="str">
        <f>IF(IF(ISNUMBER(B1365),"",MAX(D$4:D1364)+1)&lt;=D$3,IF(ISNUMBER(B1365),"",MAX(D$4:D1364)+1),"")</f>
        <v/>
      </c>
      <c r="H1365" s="276"/>
      <c r="I1365" s="276" t="str">
        <f>IF(O1365="","",IF(ISNUMBER(MATCH(O1365,$G$5:$G$1000,0)),"",IF(D1365=1,B$4,0)+MAX(I$4:I1364)+1))</f>
        <v/>
      </c>
      <c r="M1365" s="282" t="str">
        <f t="shared" si="161"/>
        <v/>
      </c>
    </row>
    <row r="1366" spans="4:13" ht="12" customHeight="1" x14ac:dyDescent="0.25">
      <c r="D1366" s="276" t="str">
        <f>IF(IF(ISNUMBER(B1366),"",MAX(D$4:D1365)+1)&lt;=D$3,IF(ISNUMBER(B1366),"",MAX(D$4:D1365)+1),"")</f>
        <v/>
      </c>
      <c r="H1366" s="276"/>
      <c r="I1366" s="276" t="str">
        <f>IF(O1366="","",IF(ISNUMBER(MATCH(O1366,$G$5:$G$1000,0)),"",IF(D1366=1,B$4,0)+MAX(I$4:I1365)+1))</f>
        <v/>
      </c>
      <c r="M1366" s="282" t="str">
        <f t="shared" si="161"/>
        <v/>
      </c>
    </row>
    <row r="1367" spans="4:13" ht="12" customHeight="1" x14ac:dyDescent="0.25">
      <c r="D1367" s="276" t="str">
        <f>IF(IF(ISNUMBER(B1367),"",MAX(D$4:D1366)+1)&lt;=D$3,IF(ISNUMBER(B1367),"",MAX(D$4:D1366)+1),"")</f>
        <v/>
      </c>
      <c r="H1367" s="276"/>
      <c r="I1367" s="276" t="str">
        <f>IF(O1367="","",IF(ISNUMBER(MATCH(O1367,$G$5:$G$1000,0)),"",IF(D1367=1,B$4,0)+MAX(I$4:I1366)+1))</f>
        <v/>
      </c>
      <c r="M1367" s="282" t="str">
        <f t="shared" si="161"/>
        <v/>
      </c>
    </row>
    <row r="1368" spans="4:13" ht="12" customHeight="1" x14ac:dyDescent="0.25">
      <c r="D1368" s="276" t="str">
        <f>IF(IF(ISNUMBER(B1368),"",MAX(D$4:D1367)+1)&lt;=D$3,IF(ISNUMBER(B1368),"",MAX(D$4:D1367)+1),"")</f>
        <v/>
      </c>
      <c r="H1368" s="276"/>
      <c r="I1368" s="276" t="str">
        <f>IF(O1368="","",IF(ISNUMBER(MATCH(O1368,$G$5:$G$1000,0)),"",IF(D1368=1,B$4,0)+MAX(I$4:I1367)+1))</f>
        <v/>
      </c>
      <c r="M1368" s="282" t="str">
        <f t="shared" si="161"/>
        <v/>
      </c>
    </row>
    <row r="1369" spans="4:13" ht="12" customHeight="1" x14ac:dyDescent="0.25">
      <c r="D1369" s="276" t="str">
        <f>IF(IF(ISNUMBER(B1369),"",MAX(D$4:D1368)+1)&lt;=D$3,IF(ISNUMBER(B1369),"",MAX(D$4:D1368)+1),"")</f>
        <v/>
      </c>
      <c r="H1369" s="276"/>
      <c r="I1369" s="276" t="str">
        <f>IF(O1369="","",IF(ISNUMBER(MATCH(O1369,$G$5:$G$1000,0)),"",IF(D1369=1,B$4,0)+MAX(I$4:I1368)+1))</f>
        <v/>
      </c>
      <c r="M1369" s="282" t="str">
        <f t="shared" si="161"/>
        <v/>
      </c>
    </row>
    <row r="1370" spans="4:13" ht="12" customHeight="1" x14ac:dyDescent="0.25">
      <c r="D1370" s="276" t="str">
        <f>IF(IF(ISNUMBER(B1370),"",MAX(D$4:D1369)+1)&lt;=D$3,IF(ISNUMBER(B1370),"",MAX(D$4:D1369)+1),"")</f>
        <v/>
      </c>
      <c r="H1370" s="276"/>
      <c r="I1370" s="276" t="str">
        <f>IF(O1370="","",IF(ISNUMBER(MATCH(O1370,$G$5:$G$1000,0)),"",IF(D1370=1,B$4,0)+MAX(I$4:I1369)+1))</f>
        <v/>
      </c>
      <c r="M1370" s="282" t="str">
        <f t="shared" si="161"/>
        <v/>
      </c>
    </row>
    <row r="1371" spans="4:13" ht="12" customHeight="1" x14ac:dyDescent="0.25">
      <c r="D1371" s="276" t="str">
        <f>IF(IF(ISNUMBER(B1371),"",MAX(D$4:D1370)+1)&lt;=D$3,IF(ISNUMBER(B1371),"",MAX(D$4:D1370)+1),"")</f>
        <v/>
      </c>
      <c r="H1371" s="276"/>
      <c r="I1371" s="276" t="str">
        <f>IF(O1371="","",IF(ISNUMBER(MATCH(O1371,$G$5:$G$1000,0)),"",IF(D1371=1,B$4,0)+MAX(I$4:I1370)+1))</f>
        <v/>
      </c>
      <c r="M1371" s="282" t="str">
        <f t="shared" si="161"/>
        <v/>
      </c>
    </row>
    <row r="1372" spans="4:13" ht="12" customHeight="1" x14ac:dyDescent="0.25">
      <c r="D1372" s="276" t="str">
        <f>IF(IF(ISNUMBER(B1372),"",MAX(D$4:D1371)+1)&lt;=D$3,IF(ISNUMBER(B1372),"",MAX(D$4:D1371)+1),"")</f>
        <v/>
      </c>
      <c r="H1372" s="276"/>
      <c r="I1372" s="276" t="str">
        <f>IF(O1372="","",IF(ISNUMBER(MATCH(O1372,$G$5:$G$1000,0)),"",IF(D1372=1,B$4,0)+MAX(I$4:I1371)+1))</f>
        <v/>
      </c>
      <c r="M1372" s="282" t="str">
        <f t="shared" si="161"/>
        <v/>
      </c>
    </row>
    <row r="1373" spans="4:13" ht="12" customHeight="1" x14ac:dyDescent="0.25">
      <c r="D1373" s="276" t="str">
        <f>IF(IF(ISNUMBER(B1373),"",MAX(D$4:D1372)+1)&lt;=D$3,IF(ISNUMBER(B1373),"",MAX(D$4:D1372)+1),"")</f>
        <v/>
      </c>
      <c r="H1373" s="276"/>
      <c r="I1373" s="276" t="str">
        <f>IF(O1373="","",IF(ISNUMBER(MATCH(O1373,$G$5:$G$1000,0)),"",IF(D1373=1,B$4,0)+MAX(I$4:I1372)+1))</f>
        <v/>
      </c>
      <c r="M1373" s="282" t="str">
        <f t="shared" si="161"/>
        <v/>
      </c>
    </row>
    <row r="1374" spans="4:13" ht="12" customHeight="1" x14ac:dyDescent="0.25">
      <c r="D1374" s="276" t="str">
        <f>IF(IF(ISNUMBER(B1374),"",MAX(D$4:D1373)+1)&lt;=D$3,IF(ISNUMBER(B1374),"",MAX(D$4:D1373)+1),"")</f>
        <v/>
      </c>
      <c r="H1374" s="276"/>
      <c r="I1374" s="276" t="str">
        <f>IF(O1374="","",IF(ISNUMBER(MATCH(O1374,$G$5:$G$1000,0)),"",IF(D1374=1,B$4,0)+MAX(I$4:I1373)+1))</f>
        <v/>
      </c>
      <c r="M1374" s="282" t="str">
        <f t="shared" si="161"/>
        <v/>
      </c>
    </row>
    <row r="1375" spans="4:13" ht="12" customHeight="1" x14ac:dyDescent="0.25">
      <c r="D1375" s="276" t="str">
        <f>IF(IF(ISNUMBER(B1375),"",MAX(D$4:D1374)+1)&lt;=D$3,IF(ISNUMBER(B1375),"",MAX(D$4:D1374)+1),"")</f>
        <v/>
      </c>
      <c r="H1375" s="276"/>
      <c r="I1375" s="276" t="str">
        <f>IF(O1375="","",IF(ISNUMBER(MATCH(O1375,$G$5:$G$1000,0)),"",IF(D1375=1,B$4,0)+MAX(I$4:I1374)+1))</f>
        <v/>
      </c>
      <c r="M1375" s="282" t="str">
        <f t="shared" si="161"/>
        <v/>
      </c>
    </row>
    <row r="1376" spans="4:13" ht="12" customHeight="1" x14ac:dyDescent="0.25">
      <c r="D1376" s="276" t="str">
        <f>IF(IF(ISNUMBER(B1376),"",MAX(D$4:D1375)+1)&lt;=D$3,IF(ISNUMBER(B1376),"",MAX(D$4:D1375)+1),"")</f>
        <v/>
      </c>
      <c r="H1376" s="276"/>
      <c r="I1376" s="276" t="str">
        <f>IF(O1376="","",IF(ISNUMBER(MATCH(O1376,$G$5:$G$1000,0)),"",IF(D1376=1,B$4,0)+MAX(I$4:I1375)+1))</f>
        <v/>
      </c>
      <c r="M1376" s="282" t="str">
        <f t="shared" si="161"/>
        <v/>
      </c>
    </row>
    <row r="1377" spans="4:13" ht="12" customHeight="1" x14ac:dyDescent="0.25">
      <c r="D1377" s="276" t="str">
        <f>IF(IF(ISNUMBER(B1377),"",MAX(D$4:D1376)+1)&lt;=D$3,IF(ISNUMBER(B1377),"",MAX(D$4:D1376)+1),"")</f>
        <v/>
      </c>
      <c r="H1377" s="276"/>
      <c r="I1377" s="276" t="str">
        <f>IF(O1377="","",IF(ISNUMBER(MATCH(O1377,$G$5:$G$1000,0)),"",IF(D1377=1,B$4,0)+MAX(I$4:I1376)+1))</f>
        <v/>
      </c>
      <c r="M1377" s="282" t="str">
        <f t="shared" si="161"/>
        <v/>
      </c>
    </row>
    <row r="1378" spans="4:13" ht="12" customHeight="1" x14ac:dyDescent="0.25">
      <c r="D1378" s="276" t="str">
        <f>IF(IF(ISNUMBER(B1378),"",MAX(D$4:D1377)+1)&lt;=D$3,IF(ISNUMBER(B1378),"",MAX(D$4:D1377)+1),"")</f>
        <v/>
      </c>
      <c r="H1378" s="276"/>
      <c r="I1378" s="276" t="str">
        <f>IF(O1378="","",IF(ISNUMBER(MATCH(O1378,$G$5:$G$1000,0)),"",IF(D1378=1,B$4,0)+MAX(I$4:I1377)+1))</f>
        <v/>
      </c>
      <c r="M1378" s="282" t="str">
        <f t="shared" si="161"/>
        <v/>
      </c>
    </row>
    <row r="1379" spans="4:13" ht="12" customHeight="1" x14ac:dyDescent="0.25">
      <c r="D1379" s="276" t="str">
        <f>IF(IF(ISNUMBER(B1379),"",MAX(D$4:D1378)+1)&lt;=D$3,IF(ISNUMBER(B1379),"",MAX(D$4:D1378)+1),"")</f>
        <v/>
      </c>
      <c r="H1379" s="276"/>
      <c r="I1379" s="276" t="str">
        <f>IF(O1379="","",IF(ISNUMBER(MATCH(O1379,$G$5:$G$1000,0)),"",IF(D1379=1,B$4,0)+MAX(I$4:I1378)+1))</f>
        <v/>
      </c>
      <c r="M1379" s="282" t="str">
        <f t="shared" si="161"/>
        <v/>
      </c>
    </row>
    <row r="1380" spans="4:13" ht="12" customHeight="1" x14ac:dyDescent="0.25">
      <c r="D1380" s="276" t="str">
        <f>IF(IF(ISNUMBER(B1380),"",MAX(D$4:D1379)+1)&lt;=D$3,IF(ISNUMBER(B1380),"",MAX(D$4:D1379)+1),"")</f>
        <v/>
      </c>
      <c r="H1380" s="276"/>
      <c r="I1380" s="276" t="str">
        <f>IF(O1380="","",IF(ISNUMBER(MATCH(O1380,$G$5:$G$1000,0)),"",IF(D1380=1,B$4,0)+MAX(I$4:I1379)+1))</f>
        <v/>
      </c>
      <c r="M1380" s="282" t="str">
        <f t="shared" si="161"/>
        <v/>
      </c>
    </row>
    <row r="1381" spans="4:13" ht="12" customHeight="1" x14ac:dyDescent="0.25">
      <c r="D1381" s="276" t="str">
        <f>IF(IF(ISNUMBER(B1381),"",MAX(D$4:D1380)+1)&lt;=D$3,IF(ISNUMBER(B1381),"",MAX(D$4:D1380)+1),"")</f>
        <v/>
      </c>
      <c r="H1381" s="276"/>
      <c r="I1381" s="276" t="str">
        <f>IF(O1381="","",IF(ISNUMBER(MATCH(O1381,$G$5:$G$1000,0)),"",IF(D1381=1,B$4,0)+MAX(I$4:I1380)+1))</f>
        <v/>
      </c>
      <c r="M1381" s="282" t="str">
        <f t="shared" si="161"/>
        <v/>
      </c>
    </row>
    <row r="1382" spans="4:13" ht="12" customHeight="1" x14ac:dyDescent="0.25">
      <c r="D1382" s="276" t="str">
        <f>IF(IF(ISNUMBER(B1382),"",MAX(D$4:D1381)+1)&lt;=D$3,IF(ISNUMBER(B1382),"",MAX(D$4:D1381)+1),"")</f>
        <v/>
      </c>
      <c r="H1382" s="276"/>
      <c r="I1382" s="276" t="str">
        <f>IF(O1382="","",IF(ISNUMBER(MATCH(O1382,$G$5:$G$1000,0)),"",IF(D1382=1,B$4,0)+MAX(I$4:I1381)+1))</f>
        <v/>
      </c>
      <c r="M1382" s="282" t="str">
        <f t="shared" si="161"/>
        <v/>
      </c>
    </row>
    <row r="1383" spans="4:13" ht="12" customHeight="1" x14ac:dyDescent="0.25">
      <c r="D1383" s="276" t="str">
        <f>IF(IF(ISNUMBER(B1383),"",MAX(D$4:D1382)+1)&lt;=D$3,IF(ISNUMBER(B1383),"",MAX(D$4:D1382)+1),"")</f>
        <v/>
      </c>
      <c r="H1383" s="276"/>
      <c r="I1383" s="276" t="str">
        <f>IF(O1383="","",IF(ISNUMBER(MATCH(O1383,$G$5:$G$1000,0)),"",IF(D1383=1,B$4,0)+MAX(I$4:I1382)+1))</f>
        <v/>
      </c>
      <c r="M1383" s="282" t="str">
        <f t="shared" si="161"/>
        <v/>
      </c>
    </row>
    <row r="1384" spans="4:13" ht="12" customHeight="1" x14ac:dyDescent="0.25">
      <c r="D1384" s="276" t="str">
        <f>IF(IF(ISNUMBER(B1384),"",MAX(D$4:D1383)+1)&lt;=D$3,IF(ISNUMBER(B1384),"",MAX(D$4:D1383)+1),"")</f>
        <v/>
      </c>
      <c r="H1384" s="276"/>
      <c r="I1384" s="276" t="str">
        <f>IF(O1384="","",IF(ISNUMBER(MATCH(O1384,$G$5:$G$1000,0)),"",IF(D1384=1,B$4,0)+MAX(I$4:I1383)+1))</f>
        <v/>
      </c>
      <c r="M1384" s="282" t="str">
        <f t="shared" si="161"/>
        <v/>
      </c>
    </row>
    <row r="1385" spans="4:13" ht="12" customHeight="1" x14ac:dyDescent="0.25">
      <c r="D1385" s="276" t="str">
        <f>IF(IF(ISNUMBER(B1385),"",MAX(D$4:D1384)+1)&lt;=D$3,IF(ISNUMBER(B1385),"",MAX(D$4:D1384)+1),"")</f>
        <v/>
      </c>
      <c r="H1385" s="276"/>
      <c r="I1385" s="276" t="str">
        <f>IF(O1385="","",IF(ISNUMBER(MATCH(O1385,$G$5:$G$1000,0)),"",IF(D1385=1,B$4,0)+MAX(I$4:I1384)+1))</f>
        <v/>
      </c>
      <c r="M1385" s="282" t="str">
        <f t="shared" si="161"/>
        <v/>
      </c>
    </row>
    <row r="1386" spans="4:13" ht="12" customHeight="1" x14ac:dyDescent="0.25">
      <c r="D1386" s="276" t="str">
        <f>IF(IF(ISNUMBER(B1386),"",MAX(D$4:D1385)+1)&lt;=D$3,IF(ISNUMBER(B1386),"",MAX(D$4:D1385)+1),"")</f>
        <v/>
      </c>
      <c r="H1386" s="276"/>
      <c r="I1386" s="276" t="str">
        <f>IF(O1386="","",IF(ISNUMBER(MATCH(O1386,$G$5:$G$1000,0)),"",IF(D1386=1,B$4,0)+MAX(I$4:I1385)+1))</f>
        <v/>
      </c>
      <c r="M1386" s="282" t="str">
        <f t="shared" si="161"/>
        <v/>
      </c>
    </row>
    <row r="1387" spans="4:13" ht="12" customHeight="1" x14ac:dyDescent="0.25">
      <c r="D1387" s="276" t="str">
        <f>IF(IF(ISNUMBER(B1387),"",MAX(D$4:D1386)+1)&lt;=D$3,IF(ISNUMBER(B1387),"",MAX(D$4:D1386)+1),"")</f>
        <v/>
      </c>
      <c r="H1387" s="276"/>
      <c r="I1387" s="276" t="str">
        <f>IF(O1387="","",IF(ISNUMBER(MATCH(O1387,$G$5:$G$1000,0)),"",IF(D1387=1,B$4,0)+MAX(I$4:I1386)+1))</f>
        <v/>
      </c>
      <c r="M1387" s="282" t="str">
        <f t="shared" si="161"/>
        <v/>
      </c>
    </row>
    <row r="1388" spans="4:13" ht="12" customHeight="1" x14ac:dyDescent="0.25">
      <c r="D1388" s="276" t="str">
        <f>IF(IF(ISNUMBER(B1388),"",MAX(D$4:D1387)+1)&lt;=D$3,IF(ISNUMBER(B1388),"",MAX(D$4:D1387)+1),"")</f>
        <v/>
      </c>
      <c r="H1388" s="276"/>
      <c r="I1388" s="276" t="str">
        <f>IF(O1388="","",IF(ISNUMBER(MATCH(O1388,$G$5:$G$1000,0)),"",IF(D1388=1,B$4,0)+MAX(I$4:I1387)+1))</f>
        <v/>
      </c>
      <c r="M1388" s="282" t="str">
        <f t="shared" si="161"/>
        <v/>
      </c>
    </row>
    <row r="1389" spans="4:13" ht="12" customHeight="1" x14ac:dyDescent="0.25">
      <c r="D1389" s="276" t="str">
        <f>IF(IF(ISNUMBER(B1389),"",MAX(D$4:D1388)+1)&lt;=D$3,IF(ISNUMBER(B1389),"",MAX(D$4:D1388)+1),"")</f>
        <v/>
      </c>
      <c r="H1389" s="276"/>
      <c r="I1389" s="276" t="str">
        <f>IF(O1389="","",IF(ISNUMBER(MATCH(O1389,$G$5:$G$1000,0)),"",IF(D1389=1,B$4,0)+MAX(I$4:I1388)+1))</f>
        <v/>
      </c>
      <c r="M1389" s="282" t="str">
        <f t="shared" si="161"/>
        <v/>
      </c>
    </row>
    <row r="1390" spans="4:13" ht="12" customHeight="1" x14ac:dyDescent="0.25">
      <c r="D1390" s="276" t="str">
        <f>IF(IF(ISNUMBER(B1390),"",MAX(D$4:D1389)+1)&lt;=D$3,IF(ISNUMBER(B1390),"",MAX(D$4:D1389)+1),"")</f>
        <v/>
      </c>
      <c r="H1390" s="276"/>
      <c r="I1390" s="276" t="str">
        <f>IF(O1390="","",IF(ISNUMBER(MATCH(O1390,$G$5:$G$1000,0)),"",IF(D1390=1,B$4,0)+MAX(I$4:I1389)+1))</f>
        <v/>
      </c>
      <c r="M1390" s="282" t="str">
        <f t="shared" si="161"/>
        <v/>
      </c>
    </row>
    <row r="1391" spans="4:13" ht="12" customHeight="1" x14ac:dyDescent="0.25">
      <c r="D1391" s="276" t="str">
        <f>IF(IF(ISNUMBER(B1391),"",MAX(D$4:D1390)+1)&lt;=D$3,IF(ISNUMBER(B1391),"",MAX(D$4:D1390)+1),"")</f>
        <v/>
      </c>
      <c r="H1391" s="276"/>
      <c r="I1391" s="276" t="str">
        <f>IF(O1391="","",IF(ISNUMBER(MATCH(O1391,$G$5:$G$1000,0)),"",IF(D1391=1,B$4,0)+MAX(I$4:I1390)+1))</f>
        <v/>
      </c>
      <c r="M1391" s="282" t="str">
        <f t="shared" si="161"/>
        <v/>
      </c>
    </row>
    <row r="1392" spans="4:13" ht="12" customHeight="1" x14ac:dyDescent="0.25">
      <c r="D1392" s="276" t="str">
        <f>IF(IF(ISNUMBER(B1392),"",MAX(D$4:D1391)+1)&lt;=D$3,IF(ISNUMBER(B1392),"",MAX(D$4:D1391)+1),"")</f>
        <v/>
      </c>
      <c r="H1392" s="276"/>
      <c r="I1392" s="276" t="str">
        <f>IF(O1392="","",IF(ISNUMBER(MATCH(O1392,$G$5:$G$1000,0)),"",IF(D1392=1,B$4,0)+MAX(I$4:I1391)+1))</f>
        <v/>
      </c>
      <c r="M1392" s="282" t="str">
        <f t="shared" si="161"/>
        <v/>
      </c>
    </row>
    <row r="1393" spans="4:13" ht="12" customHeight="1" x14ac:dyDescent="0.25">
      <c r="D1393" s="276" t="str">
        <f>IF(IF(ISNUMBER(B1393),"",MAX(D$4:D1392)+1)&lt;=D$3,IF(ISNUMBER(B1393),"",MAX(D$4:D1392)+1),"")</f>
        <v/>
      </c>
      <c r="H1393" s="276"/>
      <c r="I1393" s="276" t="str">
        <f>IF(O1393="","",IF(ISNUMBER(MATCH(O1393,$G$5:$G$1000,0)),"",IF(D1393=1,B$4,0)+MAX(I$4:I1392)+1))</f>
        <v/>
      </c>
      <c r="M1393" s="282" t="str">
        <f t="shared" si="161"/>
        <v/>
      </c>
    </row>
    <row r="1394" spans="4:13" ht="12" customHeight="1" x14ac:dyDescent="0.25">
      <c r="D1394" s="276" t="str">
        <f>IF(IF(ISNUMBER(B1394),"",MAX(D$4:D1393)+1)&lt;=D$3,IF(ISNUMBER(B1394),"",MAX(D$4:D1393)+1),"")</f>
        <v/>
      </c>
      <c r="H1394" s="276"/>
      <c r="I1394" s="276" t="str">
        <f>IF(O1394="","",IF(ISNUMBER(MATCH(O1394,$G$5:$G$1000,0)),"",IF(D1394=1,B$4,0)+MAX(I$4:I1393)+1))</f>
        <v/>
      </c>
      <c r="M1394" s="282" t="str">
        <f t="shared" si="161"/>
        <v/>
      </c>
    </row>
    <row r="1395" spans="4:13" ht="12" customHeight="1" x14ac:dyDescent="0.25">
      <c r="D1395" s="276" t="str">
        <f>IF(IF(ISNUMBER(B1395),"",MAX(D$4:D1394)+1)&lt;=D$3,IF(ISNUMBER(B1395),"",MAX(D$4:D1394)+1),"")</f>
        <v/>
      </c>
      <c r="H1395" s="276"/>
      <c r="I1395" s="276" t="str">
        <f>IF(O1395="","",IF(ISNUMBER(MATCH(O1395,$G$5:$G$1000,0)),"",IF(D1395=1,B$4,0)+MAX(I$4:I1394)+1))</f>
        <v/>
      </c>
      <c r="M1395" s="282" t="str">
        <f t="shared" si="161"/>
        <v/>
      </c>
    </row>
    <row r="1396" spans="4:13" ht="12" customHeight="1" x14ac:dyDescent="0.25">
      <c r="D1396" s="276" t="str">
        <f>IF(IF(ISNUMBER(B1396),"",MAX(D$4:D1395)+1)&lt;=D$3,IF(ISNUMBER(B1396),"",MAX(D$4:D1395)+1),"")</f>
        <v/>
      </c>
      <c r="H1396" s="276"/>
      <c r="I1396" s="276" t="str">
        <f>IF(O1396="","",IF(ISNUMBER(MATCH(O1396,$G$5:$G$1000,0)),"",IF(D1396=1,B$4,0)+MAX(I$4:I1395)+1))</f>
        <v/>
      </c>
      <c r="M1396" s="282" t="str">
        <f t="shared" si="161"/>
        <v/>
      </c>
    </row>
    <row r="1397" spans="4:13" ht="12" customHeight="1" x14ac:dyDescent="0.25">
      <c r="D1397" s="276" t="str">
        <f>IF(IF(ISNUMBER(B1397),"",MAX(D$4:D1396)+1)&lt;=D$3,IF(ISNUMBER(B1397),"",MAX(D$4:D1396)+1),"")</f>
        <v/>
      </c>
      <c r="H1397" s="276"/>
      <c r="I1397" s="276" t="str">
        <f>IF(O1397="","",IF(ISNUMBER(MATCH(O1397,$G$5:$G$1000,0)),"",IF(D1397=1,B$4,0)+MAX(I$4:I1396)+1))</f>
        <v/>
      </c>
      <c r="M1397" s="282" t="str">
        <f t="shared" si="161"/>
        <v/>
      </c>
    </row>
    <row r="1398" spans="4:13" ht="12" customHeight="1" x14ac:dyDescent="0.25">
      <c r="D1398" s="276" t="str">
        <f>IF(IF(ISNUMBER(B1398),"",MAX(D$4:D1397)+1)&lt;=D$3,IF(ISNUMBER(B1398),"",MAX(D$4:D1397)+1),"")</f>
        <v/>
      </c>
      <c r="H1398" s="276"/>
      <c r="I1398" s="276" t="str">
        <f>IF(O1398="","",IF(ISNUMBER(MATCH(O1398,$G$5:$G$1000,0)),"",IF(D1398=1,B$4,0)+MAX(I$4:I1397)+1))</f>
        <v/>
      </c>
      <c r="M1398" s="282" t="str">
        <f t="shared" si="161"/>
        <v/>
      </c>
    </row>
    <row r="1399" spans="4:13" ht="12" customHeight="1" x14ac:dyDescent="0.25">
      <c r="D1399" s="276" t="str">
        <f>IF(IF(ISNUMBER(B1399),"",MAX(D$4:D1398)+1)&lt;=D$3,IF(ISNUMBER(B1399),"",MAX(D$4:D1398)+1),"")</f>
        <v/>
      </c>
      <c r="H1399" s="276"/>
      <c r="I1399" s="276" t="str">
        <f>IF(O1399="","",IF(ISNUMBER(MATCH(O1399,$G$5:$G$1000,0)),"",IF(D1399=1,B$4,0)+MAX(I$4:I1398)+1))</f>
        <v/>
      </c>
      <c r="M1399" s="282" t="str">
        <f t="shared" si="161"/>
        <v/>
      </c>
    </row>
    <row r="1400" spans="4:13" ht="12" customHeight="1" x14ac:dyDescent="0.25">
      <c r="D1400" s="276" t="str">
        <f>IF(IF(ISNUMBER(B1400),"",MAX(D$4:D1399)+1)&lt;=D$3,IF(ISNUMBER(B1400),"",MAX(D$4:D1399)+1),"")</f>
        <v/>
      </c>
      <c r="H1400" s="276"/>
      <c r="I1400" s="276" t="str">
        <f>IF(O1400="","",IF(ISNUMBER(MATCH(O1400,$G$5:$G$1000,0)),"",IF(D1400=1,B$4,0)+MAX(I$4:I1399)+1))</f>
        <v/>
      </c>
      <c r="M1400" s="282" t="str">
        <f t="shared" si="161"/>
        <v/>
      </c>
    </row>
    <row r="1401" spans="4:13" ht="12" customHeight="1" x14ac:dyDescent="0.25">
      <c r="D1401" s="276" t="str">
        <f>IF(IF(ISNUMBER(B1401),"",MAX(D$4:D1400)+1)&lt;=D$3,IF(ISNUMBER(B1401),"",MAX(D$4:D1400)+1),"")</f>
        <v/>
      </c>
      <c r="H1401" s="276"/>
      <c r="I1401" s="276" t="str">
        <f>IF(O1401="","",IF(ISNUMBER(MATCH(O1401,$G$5:$G$1000,0)),"",IF(D1401=1,B$4,0)+MAX(I$4:I1400)+1))</f>
        <v/>
      </c>
      <c r="M1401" s="282" t="str">
        <f t="shared" si="161"/>
        <v/>
      </c>
    </row>
    <row r="1402" spans="4:13" ht="12" customHeight="1" x14ac:dyDescent="0.25">
      <c r="D1402" s="276" t="str">
        <f>IF(IF(ISNUMBER(B1402),"",MAX(D$4:D1401)+1)&lt;=D$3,IF(ISNUMBER(B1402),"",MAX(D$4:D1401)+1),"")</f>
        <v/>
      </c>
      <c r="H1402" s="276"/>
      <c r="I1402" s="276" t="str">
        <f>IF(O1402="","",IF(ISNUMBER(MATCH(O1402,$G$5:$G$1000,0)),"",IF(D1402=1,B$4,0)+MAX(I$4:I1401)+1))</f>
        <v/>
      </c>
      <c r="M1402" s="282" t="str">
        <f t="shared" si="161"/>
        <v/>
      </c>
    </row>
    <row r="1403" spans="4:13" ht="12" customHeight="1" x14ac:dyDescent="0.25">
      <c r="D1403" s="276" t="str">
        <f>IF(IF(ISNUMBER(B1403),"",MAX(D$4:D1402)+1)&lt;=D$3,IF(ISNUMBER(B1403),"",MAX(D$4:D1402)+1),"")</f>
        <v/>
      </c>
      <c r="H1403" s="276"/>
      <c r="I1403" s="276" t="str">
        <f>IF(O1403="","",IF(ISNUMBER(MATCH(O1403,$G$5:$G$1000,0)),"",IF(D1403=1,B$4,0)+MAX(I$4:I1402)+1))</f>
        <v/>
      </c>
      <c r="M1403" s="282" t="str">
        <f t="shared" si="161"/>
        <v/>
      </c>
    </row>
    <row r="1404" spans="4:13" ht="12" customHeight="1" x14ac:dyDescent="0.25">
      <c r="D1404" s="276" t="str">
        <f>IF(IF(ISNUMBER(B1404),"",MAX(D$4:D1403)+1)&lt;=D$3,IF(ISNUMBER(B1404),"",MAX(D$4:D1403)+1),"")</f>
        <v/>
      </c>
      <c r="H1404" s="276"/>
      <c r="I1404" s="276" t="str">
        <f>IF(O1404="","",IF(ISNUMBER(MATCH(O1404,$G$5:$G$1000,0)),"",IF(D1404=1,B$4,0)+MAX(I$4:I1403)+1))</f>
        <v/>
      </c>
      <c r="M1404" s="282" t="str">
        <f t="shared" si="161"/>
        <v/>
      </c>
    </row>
    <row r="1405" spans="4:13" ht="12" customHeight="1" x14ac:dyDescent="0.25">
      <c r="D1405" s="276" t="str">
        <f>IF(IF(ISNUMBER(B1405),"",MAX(D$4:D1404)+1)&lt;=D$3,IF(ISNUMBER(B1405),"",MAX(D$4:D1404)+1),"")</f>
        <v/>
      </c>
      <c r="H1405" s="276"/>
      <c r="I1405" s="276" t="str">
        <f>IF(O1405="","",IF(ISNUMBER(MATCH(O1405,$G$5:$G$1000,0)),"",IF(D1405=1,B$4,0)+MAX(I$4:I1404)+1))</f>
        <v/>
      </c>
      <c r="M1405" s="282" t="str">
        <f t="shared" si="161"/>
        <v/>
      </c>
    </row>
    <row r="1406" spans="4:13" ht="12" customHeight="1" x14ac:dyDescent="0.25">
      <c r="D1406" s="276" t="str">
        <f>IF(IF(ISNUMBER(B1406),"",MAX(D$4:D1405)+1)&lt;=D$3,IF(ISNUMBER(B1406),"",MAX(D$4:D1405)+1),"")</f>
        <v/>
      </c>
      <c r="H1406" s="276"/>
      <c r="I1406" s="276" t="str">
        <f>IF(O1406="","",IF(ISNUMBER(MATCH(O1406,$G$5:$G$1000,0)),"",IF(D1406=1,B$4,0)+MAX(I$4:I1405)+1))</f>
        <v/>
      </c>
      <c r="M1406" s="282" t="str">
        <f t="shared" si="161"/>
        <v/>
      </c>
    </row>
    <row r="1407" spans="4:13" ht="12" customHeight="1" x14ac:dyDescent="0.25">
      <c r="D1407" s="276" t="str">
        <f>IF(IF(ISNUMBER(B1407),"",MAX(D$4:D1406)+1)&lt;=D$3,IF(ISNUMBER(B1407),"",MAX(D$4:D1406)+1),"")</f>
        <v/>
      </c>
      <c r="H1407" s="276"/>
      <c r="I1407" s="276" t="str">
        <f>IF(O1407="","",IF(ISNUMBER(MATCH(O1407,$G$5:$G$1000,0)),"",IF(D1407=1,B$4,0)+MAX(I$4:I1406)+1))</f>
        <v/>
      </c>
      <c r="M1407" s="282" t="str">
        <f t="shared" si="161"/>
        <v/>
      </c>
    </row>
    <row r="1408" spans="4:13" ht="12" customHeight="1" x14ac:dyDescent="0.25">
      <c r="D1408" s="276" t="str">
        <f>IF(IF(ISNUMBER(B1408),"",MAX(D$4:D1407)+1)&lt;=D$3,IF(ISNUMBER(B1408),"",MAX(D$4:D1407)+1),"")</f>
        <v/>
      </c>
      <c r="H1408" s="276"/>
      <c r="I1408" s="276" t="str">
        <f>IF(O1408="","",IF(ISNUMBER(MATCH(O1408,$G$5:$G$1000,0)),"",IF(D1408=1,B$4,0)+MAX(I$4:I1407)+1))</f>
        <v/>
      </c>
      <c r="M1408" s="282" t="str">
        <f t="shared" si="161"/>
        <v/>
      </c>
    </row>
    <row r="1409" spans="4:13" ht="12" customHeight="1" x14ac:dyDescent="0.25">
      <c r="D1409" s="276" t="str">
        <f>IF(IF(ISNUMBER(B1409),"",MAX(D$4:D1408)+1)&lt;=D$3,IF(ISNUMBER(B1409),"",MAX(D$4:D1408)+1),"")</f>
        <v/>
      </c>
      <c r="H1409" s="276"/>
      <c r="I1409" s="276" t="str">
        <f>IF(O1409="","",IF(ISNUMBER(MATCH(O1409,$G$5:$G$1000,0)),"",IF(D1409=1,B$4,0)+MAX(I$4:I1408)+1))</f>
        <v/>
      </c>
      <c r="M1409" s="282" t="str">
        <f t="shared" si="161"/>
        <v/>
      </c>
    </row>
    <row r="1410" spans="4:13" ht="12" customHeight="1" x14ac:dyDescent="0.25">
      <c r="D1410" s="276" t="str">
        <f>IF(IF(ISNUMBER(B1410),"",MAX(D$4:D1409)+1)&lt;=D$3,IF(ISNUMBER(B1410),"",MAX(D$4:D1409)+1),"")</f>
        <v/>
      </c>
      <c r="H1410" s="276"/>
      <c r="I1410" s="276" t="str">
        <f>IF(O1410="","",IF(ISNUMBER(MATCH(O1410,$G$5:$G$1000,0)),"",IF(D1410=1,B$4,0)+MAX(I$4:I1409)+1))</f>
        <v/>
      </c>
      <c r="M1410" s="282" t="str">
        <f t="shared" si="161"/>
        <v/>
      </c>
    </row>
    <row r="1411" spans="4:13" ht="12" customHeight="1" x14ac:dyDescent="0.25">
      <c r="D1411" s="276" t="str">
        <f>IF(IF(ISNUMBER(B1411),"",MAX(D$4:D1410)+1)&lt;=D$3,IF(ISNUMBER(B1411),"",MAX(D$4:D1410)+1),"")</f>
        <v/>
      </c>
      <c r="H1411" s="276"/>
      <c r="I1411" s="276" t="str">
        <f>IF(O1411="","",IF(ISNUMBER(MATCH(O1411,$G$5:$G$1000,0)),"",IF(D1411=1,B$4,0)+MAX(I$4:I1410)+1))</f>
        <v/>
      </c>
      <c r="M1411" s="282" t="str">
        <f t="shared" si="161"/>
        <v/>
      </c>
    </row>
    <row r="1412" spans="4:13" ht="12" customHeight="1" x14ac:dyDescent="0.25">
      <c r="D1412" s="276" t="str">
        <f>IF(IF(ISNUMBER(B1412),"",MAX(D$4:D1411)+1)&lt;=D$3,IF(ISNUMBER(B1412),"",MAX(D$4:D1411)+1),"")</f>
        <v/>
      </c>
      <c r="H1412" s="276"/>
      <c r="I1412" s="276" t="str">
        <f>IF(O1412="","",IF(ISNUMBER(MATCH(O1412,$G$5:$G$1000,0)),"",IF(D1412=1,B$4,0)+MAX(I$4:I1411)+1))</f>
        <v/>
      </c>
      <c r="M1412" s="282" t="str">
        <f t="shared" si="161"/>
        <v/>
      </c>
    </row>
    <row r="1413" spans="4:13" ht="12" customHeight="1" x14ac:dyDescent="0.25">
      <c r="D1413" s="276" t="str">
        <f>IF(IF(ISNUMBER(B1413),"",MAX(D$4:D1412)+1)&lt;=D$3,IF(ISNUMBER(B1413),"",MAX(D$4:D1412)+1),"")</f>
        <v/>
      </c>
      <c r="H1413" s="276"/>
      <c r="I1413" s="276" t="str">
        <f>IF(O1413="","",IF(ISNUMBER(MATCH(O1413,$G$5:$G$1000,0)),"",IF(D1413=1,B$4,0)+MAX(I$4:I1412)+1))</f>
        <v/>
      </c>
      <c r="M1413" s="282" t="str">
        <f t="shared" ref="M1413:M1476" si="162">IF(ROW()-ROW(M$4)&lt;=1000,ROW()-ROW(M$4),"")</f>
        <v/>
      </c>
    </row>
    <row r="1414" spans="4:13" ht="12" customHeight="1" x14ac:dyDescent="0.25">
      <c r="D1414" s="276" t="str">
        <f>IF(IF(ISNUMBER(B1414),"",MAX(D$4:D1413)+1)&lt;=D$3,IF(ISNUMBER(B1414),"",MAX(D$4:D1413)+1),"")</f>
        <v/>
      </c>
      <c r="H1414" s="276"/>
      <c r="I1414" s="276" t="str">
        <f>IF(O1414="","",IF(ISNUMBER(MATCH(O1414,$G$5:$G$1000,0)),"",IF(D1414=1,B$4,0)+MAX(I$4:I1413)+1))</f>
        <v/>
      </c>
      <c r="M1414" s="282" t="str">
        <f t="shared" si="162"/>
        <v/>
      </c>
    </row>
    <row r="1415" spans="4:13" ht="12" customHeight="1" x14ac:dyDescent="0.25">
      <c r="D1415" s="276" t="str">
        <f>IF(IF(ISNUMBER(B1415),"",MAX(D$4:D1414)+1)&lt;=D$3,IF(ISNUMBER(B1415),"",MAX(D$4:D1414)+1),"")</f>
        <v/>
      </c>
      <c r="H1415" s="276"/>
      <c r="I1415" s="276" t="str">
        <f>IF(O1415="","",IF(ISNUMBER(MATCH(O1415,$G$5:$G$1000,0)),"",IF(D1415=1,B$4,0)+MAX(I$4:I1414)+1))</f>
        <v/>
      </c>
      <c r="M1415" s="282" t="str">
        <f t="shared" si="162"/>
        <v/>
      </c>
    </row>
    <row r="1416" spans="4:13" ht="12" customHeight="1" x14ac:dyDescent="0.25">
      <c r="D1416" s="276" t="str">
        <f>IF(IF(ISNUMBER(B1416),"",MAX(D$4:D1415)+1)&lt;=D$3,IF(ISNUMBER(B1416),"",MAX(D$4:D1415)+1),"")</f>
        <v/>
      </c>
      <c r="H1416" s="276"/>
      <c r="I1416" s="276" t="str">
        <f>IF(O1416="","",IF(ISNUMBER(MATCH(O1416,$G$5:$G$1000,0)),"",IF(D1416=1,B$4,0)+MAX(I$4:I1415)+1))</f>
        <v/>
      </c>
      <c r="M1416" s="282" t="str">
        <f t="shared" si="162"/>
        <v/>
      </c>
    </row>
    <row r="1417" spans="4:13" ht="12" customHeight="1" x14ac:dyDescent="0.25">
      <c r="D1417" s="276" t="str">
        <f>IF(IF(ISNUMBER(B1417),"",MAX(D$4:D1416)+1)&lt;=D$3,IF(ISNUMBER(B1417),"",MAX(D$4:D1416)+1),"")</f>
        <v/>
      </c>
      <c r="H1417" s="276"/>
      <c r="I1417" s="276" t="str">
        <f>IF(O1417="","",IF(ISNUMBER(MATCH(O1417,$G$5:$G$1000,0)),"",IF(D1417=1,B$4,0)+MAX(I$4:I1416)+1))</f>
        <v/>
      </c>
      <c r="M1417" s="282" t="str">
        <f t="shared" si="162"/>
        <v/>
      </c>
    </row>
    <row r="1418" spans="4:13" ht="12" customHeight="1" x14ac:dyDescent="0.25">
      <c r="D1418" s="276" t="str">
        <f>IF(IF(ISNUMBER(B1418),"",MAX(D$4:D1417)+1)&lt;=D$3,IF(ISNUMBER(B1418),"",MAX(D$4:D1417)+1),"")</f>
        <v/>
      </c>
      <c r="H1418" s="276"/>
      <c r="I1418" s="276" t="str">
        <f>IF(O1418="","",IF(ISNUMBER(MATCH(O1418,$G$5:$G$1000,0)),"",IF(D1418=1,B$4,0)+MAX(I$4:I1417)+1))</f>
        <v/>
      </c>
      <c r="M1418" s="282" t="str">
        <f t="shared" si="162"/>
        <v/>
      </c>
    </row>
    <row r="1419" spans="4:13" ht="12" customHeight="1" x14ac:dyDescent="0.25">
      <c r="D1419" s="276" t="str">
        <f>IF(IF(ISNUMBER(B1419),"",MAX(D$4:D1418)+1)&lt;=D$3,IF(ISNUMBER(B1419),"",MAX(D$4:D1418)+1),"")</f>
        <v/>
      </c>
      <c r="H1419" s="276"/>
      <c r="I1419" s="276" t="str">
        <f>IF(O1419="","",IF(ISNUMBER(MATCH(O1419,$G$5:$G$1000,0)),"",IF(D1419=1,B$4,0)+MAX(I$4:I1418)+1))</f>
        <v/>
      </c>
      <c r="M1419" s="282" t="str">
        <f t="shared" si="162"/>
        <v/>
      </c>
    </row>
    <row r="1420" spans="4:13" ht="12" customHeight="1" x14ac:dyDescent="0.25">
      <c r="D1420" s="276" t="str">
        <f>IF(IF(ISNUMBER(B1420),"",MAX(D$4:D1419)+1)&lt;=D$3,IF(ISNUMBER(B1420),"",MAX(D$4:D1419)+1),"")</f>
        <v/>
      </c>
      <c r="H1420" s="276"/>
      <c r="I1420" s="276" t="str">
        <f>IF(O1420="","",IF(ISNUMBER(MATCH(O1420,$G$5:$G$1000,0)),"",IF(D1420=1,B$4,0)+MAX(I$4:I1419)+1))</f>
        <v/>
      </c>
      <c r="M1420" s="282" t="str">
        <f t="shared" si="162"/>
        <v/>
      </c>
    </row>
    <row r="1421" spans="4:13" ht="12" customHeight="1" x14ac:dyDescent="0.25">
      <c r="D1421" s="276" t="str">
        <f>IF(IF(ISNUMBER(B1421),"",MAX(D$4:D1420)+1)&lt;=D$3,IF(ISNUMBER(B1421),"",MAX(D$4:D1420)+1),"")</f>
        <v/>
      </c>
      <c r="H1421" s="276"/>
      <c r="I1421" s="276" t="str">
        <f>IF(O1421="","",IF(ISNUMBER(MATCH(O1421,$G$5:$G$1000,0)),"",IF(D1421=1,B$4,0)+MAX(I$4:I1420)+1))</f>
        <v/>
      </c>
      <c r="M1421" s="282" t="str">
        <f t="shared" si="162"/>
        <v/>
      </c>
    </row>
    <row r="1422" spans="4:13" ht="12" customHeight="1" x14ac:dyDescent="0.25">
      <c r="D1422" s="276" t="str">
        <f>IF(IF(ISNUMBER(B1422),"",MAX(D$4:D1421)+1)&lt;=D$3,IF(ISNUMBER(B1422),"",MAX(D$4:D1421)+1),"")</f>
        <v/>
      </c>
      <c r="H1422" s="276"/>
      <c r="I1422" s="276" t="str">
        <f>IF(O1422="","",IF(ISNUMBER(MATCH(O1422,$G$5:$G$1000,0)),"",IF(D1422=1,B$4,0)+MAX(I$4:I1421)+1))</f>
        <v/>
      </c>
      <c r="M1422" s="282" t="str">
        <f t="shared" si="162"/>
        <v/>
      </c>
    </row>
    <row r="1423" spans="4:13" ht="12" customHeight="1" x14ac:dyDescent="0.25">
      <c r="D1423" s="276" t="str">
        <f>IF(IF(ISNUMBER(B1423),"",MAX(D$4:D1422)+1)&lt;=D$3,IF(ISNUMBER(B1423),"",MAX(D$4:D1422)+1),"")</f>
        <v/>
      </c>
      <c r="H1423" s="276"/>
      <c r="I1423" s="276" t="str">
        <f>IF(O1423="","",IF(ISNUMBER(MATCH(O1423,$G$5:$G$1000,0)),"",IF(D1423=1,B$4,0)+MAX(I$4:I1422)+1))</f>
        <v/>
      </c>
      <c r="M1423" s="282" t="str">
        <f t="shared" si="162"/>
        <v/>
      </c>
    </row>
    <row r="1424" spans="4:13" ht="12" customHeight="1" x14ac:dyDescent="0.25">
      <c r="D1424" s="276" t="str">
        <f>IF(IF(ISNUMBER(B1424),"",MAX(D$4:D1423)+1)&lt;=D$3,IF(ISNUMBER(B1424),"",MAX(D$4:D1423)+1),"")</f>
        <v/>
      </c>
      <c r="H1424" s="276"/>
      <c r="I1424" s="276" t="str">
        <f>IF(O1424="","",IF(ISNUMBER(MATCH(O1424,$G$5:$G$1000,0)),"",IF(D1424=1,B$4,0)+MAX(I$4:I1423)+1))</f>
        <v/>
      </c>
      <c r="M1424" s="282" t="str">
        <f t="shared" si="162"/>
        <v/>
      </c>
    </row>
    <row r="1425" spans="4:13" ht="12" customHeight="1" x14ac:dyDescent="0.25">
      <c r="D1425" s="276" t="str">
        <f>IF(IF(ISNUMBER(B1425),"",MAX(D$4:D1424)+1)&lt;=D$3,IF(ISNUMBER(B1425),"",MAX(D$4:D1424)+1),"")</f>
        <v/>
      </c>
      <c r="H1425" s="276"/>
      <c r="I1425" s="276" t="str">
        <f>IF(O1425="","",IF(ISNUMBER(MATCH(O1425,$G$5:$G$1000,0)),"",IF(D1425=1,B$4,0)+MAX(I$4:I1424)+1))</f>
        <v/>
      </c>
      <c r="M1425" s="282" t="str">
        <f t="shared" si="162"/>
        <v/>
      </c>
    </row>
    <row r="1426" spans="4:13" ht="12" customHeight="1" x14ac:dyDescent="0.25">
      <c r="D1426" s="276" t="str">
        <f>IF(IF(ISNUMBER(B1426),"",MAX(D$4:D1425)+1)&lt;=D$3,IF(ISNUMBER(B1426),"",MAX(D$4:D1425)+1),"")</f>
        <v/>
      </c>
      <c r="H1426" s="276"/>
      <c r="I1426" s="276" t="str">
        <f>IF(O1426="","",IF(ISNUMBER(MATCH(O1426,$G$5:$G$1000,0)),"",IF(D1426=1,B$4,0)+MAX(I$4:I1425)+1))</f>
        <v/>
      </c>
      <c r="M1426" s="282" t="str">
        <f t="shared" si="162"/>
        <v/>
      </c>
    </row>
    <row r="1427" spans="4:13" ht="12" customHeight="1" x14ac:dyDescent="0.25">
      <c r="D1427" s="276" t="str">
        <f>IF(IF(ISNUMBER(B1427),"",MAX(D$4:D1426)+1)&lt;=D$3,IF(ISNUMBER(B1427),"",MAX(D$4:D1426)+1),"")</f>
        <v/>
      </c>
      <c r="H1427" s="276"/>
      <c r="I1427" s="276" t="str">
        <f>IF(O1427="","",IF(ISNUMBER(MATCH(O1427,$G$5:$G$1000,0)),"",IF(D1427=1,B$4,0)+MAX(I$4:I1426)+1))</f>
        <v/>
      </c>
      <c r="M1427" s="282" t="str">
        <f t="shared" si="162"/>
        <v/>
      </c>
    </row>
    <row r="1428" spans="4:13" ht="12" customHeight="1" x14ac:dyDescent="0.25">
      <c r="D1428" s="276" t="str">
        <f>IF(IF(ISNUMBER(B1428),"",MAX(D$4:D1427)+1)&lt;=D$3,IF(ISNUMBER(B1428),"",MAX(D$4:D1427)+1),"")</f>
        <v/>
      </c>
      <c r="H1428" s="276"/>
      <c r="I1428" s="276" t="str">
        <f>IF(O1428="","",IF(ISNUMBER(MATCH(O1428,$G$5:$G$1000,0)),"",IF(D1428=1,B$4,0)+MAX(I$4:I1427)+1))</f>
        <v/>
      </c>
      <c r="M1428" s="282" t="str">
        <f t="shared" si="162"/>
        <v/>
      </c>
    </row>
    <row r="1429" spans="4:13" ht="12" customHeight="1" x14ac:dyDescent="0.25">
      <c r="D1429" s="276" t="str">
        <f>IF(IF(ISNUMBER(B1429),"",MAX(D$4:D1428)+1)&lt;=D$3,IF(ISNUMBER(B1429),"",MAX(D$4:D1428)+1),"")</f>
        <v/>
      </c>
      <c r="H1429" s="276"/>
      <c r="I1429" s="276" t="str">
        <f>IF(O1429="","",IF(ISNUMBER(MATCH(O1429,$G$5:$G$1000,0)),"",IF(D1429=1,B$4,0)+MAX(I$4:I1428)+1))</f>
        <v/>
      </c>
      <c r="M1429" s="282" t="str">
        <f t="shared" si="162"/>
        <v/>
      </c>
    </row>
    <row r="1430" spans="4:13" ht="12" customHeight="1" x14ac:dyDescent="0.25">
      <c r="D1430" s="276" t="str">
        <f>IF(IF(ISNUMBER(B1430),"",MAX(D$4:D1429)+1)&lt;=D$3,IF(ISNUMBER(B1430),"",MAX(D$4:D1429)+1),"")</f>
        <v/>
      </c>
      <c r="H1430" s="276"/>
      <c r="I1430" s="276" t="str">
        <f>IF(O1430="","",IF(ISNUMBER(MATCH(O1430,$G$5:$G$1000,0)),"",IF(D1430=1,B$4,0)+MAX(I$4:I1429)+1))</f>
        <v/>
      </c>
      <c r="M1430" s="282" t="str">
        <f t="shared" si="162"/>
        <v/>
      </c>
    </row>
    <row r="1431" spans="4:13" ht="12" customHeight="1" x14ac:dyDescent="0.25">
      <c r="D1431" s="276" t="str">
        <f>IF(IF(ISNUMBER(B1431),"",MAX(D$4:D1430)+1)&lt;=D$3,IF(ISNUMBER(B1431),"",MAX(D$4:D1430)+1),"")</f>
        <v/>
      </c>
      <c r="H1431" s="276"/>
      <c r="I1431" s="276" t="str">
        <f>IF(O1431="","",IF(ISNUMBER(MATCH(O1431,$G$5:$G$1000,0)),"",IF(D1431=1,B$4,0)+MAX(I$4:I1430)+1))</f>
        <v/>
      </c>
      <c r="M1431" s="282" t="str">
        <f t="shared" si="162"/>
        <v/>
      </c>
    </row>
    <row r="1432" spans="4:13" ht="12" customHeight="1" x14ac:dyDescent="0.25">
      <c r="D1432" s="276" t="str">
        <f>IF(IF(ISNUMBER(B1432),"",MAX(D$4:D1431)+1)&lt;=D$3,IF(ISNUMBER(B1432),"",MAX(D$4:D1431)+1),"")</f>
        <v/>
      </c>
      <c r="H1432" s="276"/>
      <c r="I1432" s="276" t="str">
        <f>IF(O1432="","",IF(ISNUMBER(MATCH(O1432,$G$5:$G$1000,0)),"",IF(D1432=1,B$4,0)+MAX(I$4:I1431)+1))</f>
        <v/>
      </c>
      <c r="M1432" s="282" t="str">
        <f t="shared" si="162"/>
        <v/>
      </c>
    </row>
    <row r="1433" spans="4:13" ht="12" customHeight="1" x14ac:dyDescent="0.25">
      <c r="D1433" s="276" t="str">
        <f>IF(IF(ISNUMBER(B1433),"",MAX(D$4:D1432)+1)&lt;=D$3,IF(ISNUMBER(B1433),"",MAX(D$4:D1432)+1),"")</f>
        <v/>
      </c>
      <c r="H1433" s="276"/>
      <c r="I1433" s="276" t="str">
        <f>IF(O1433="","",IF(ISNUMBER(MATCH(O1433,$G$5:$G$1000,0)),"",IF(D1433=1,B$4,0)+MAX(I$4:I1432)+1))</f>
        <v/>
      </c>
      <c r="M1433" s="282" t="str">
        <f t="shared" si="162"/>
        <v/>
      </c>
    </row>
    <row r="1434" spans="4:13" ht="12" customHeight="1" x14ac:dyDescent="0.25">
      <c r="D1434" s="276" t="str">
        <f>IF(IF(ISNUMBER(B1434),"",MAX(D$4:D1433)+1)&lt;=D$3,IF(ISNUMBER(B1434),"",MAX(D$4:D1433)+1),"")</f>
        <v/>
      </c>
      <c r="H1434" s="276"/>
      <c r="I1434" s="276" t="str">
        <f>IF(O1434="","",IF(ISNUMBER(MATCH(O1434,$G$5:$G$1000,0)),"",IF(D1434=1,B$4,0)+MAX(I$4:I1433)+1))</f>
        <v/>
      </c>
      <c r="M1434" s="282" t="str">
        <f t="shared" si="162"/>
        <v/>
      </c>
    </row>
    <row r="1435" spans="4:13" ht="12" customHeight="1" x14ac:dyDescent="0.25">
      <c r="D1435" s="276" t="str">
        <f>IF(IF(ISNUMBER(B1435),"",MAX(D$4:D1434)+1)&lt;=D$3,IF(ISNUMBER(B1435),"",MAX(D$4:D1434)+1),"")</f>
        <v/>
      </c>
      <c r="H1435" s="276"/>
      <c r="I1435" s="276" t="str">
        <f>IF(O1435="","",IF(ISNUMBER(MATCH(O1435,$G$5:$G$1000,0)),"",IF(D1435=1,B$4,0)+MAX(I$4:I1434)+1))</f>
        <v/>
      </c>
      <c r="M1435" s="282" t="str">
        <f t="shared" si="162"/>
        <v/>
      </c>
    </row>
    <row r="1436" spans="4:13" ht="12" customHeight="1" x14ac:dyDescent="0.25">
      <c r="D1436" s="276" t="str">
        <f>IF(IF(ISNUMBER(B1436),"",MAX(D$4:D1435)+1)&lt;=D$3,IF(ISNUMBER(B1436),"",MAX(D$4:D1435)+1),"")</f>
        <v/>
      </c>
      <c r="H1436" s="276"/>
      <c r="I1436" s="276" t="str">
        <f>IF(O1436="","",IF(ISNUMBER(MATCH(O1436,$G$5:$G$1000,0)),"",IF(D1436=1,B$4,0)+MAX(I$4:I1435)+1))</f>
        <v/>
      </c>
      <c r="M1436" s="282" t="str">
        <f t="shared" si="162"/>
        <v/>
      </c>
    </row>
    <row r="1437" spans="4:13" ht="12" customHeight="1" x14ac:dyDescent="0.25">
      <c r="D1437" s="276" t="str">
        <f>IF(IF(ISNUMBER(B1437),"",MAX(D$4:D1436)+1)&lt;=D$3,IF(ISNUMBER(B1437),"",MAX(D$4:D1436)+1),"")</f>
        <v/>
      </c>
      <c r="H1437" s="276"/>
      <c r="I1437" s="276" t="str">
        <f>IF(O1437="","",IF(ISNUMBER(MATCH(O1437,$G$5:$G$1000,0)),"",IF(D1437=1,B$4,0)+MAX(I$4:I1436)+1))</f>
        <v/>
      </c>
      <c r="M1437" s="282" t="str">
        <f t="shared" si="162"/>
        <v/>
      </c>
    </row>
    <row r="1438" spans="4:13" ht="12" customHeight="1" x14ac:dyDescent="0.25">
      <c r="D1438" s="276" t="str">
        <f>IF(IF(ISNUMBER(B1438),"",MAX(D$4:D1437)+1)&lt;=D$3,IF(ISNUMBER(B1438),"",MAX(D$4:D1437)+1),"")</f>
        <v/>
      </c>
      <c r="H1438" s="276"/>
      <c r="I1438" s="276" t="str">
        <f>IF(O1438="","",IF(ISNUMBER(MATCH(O1438,$G$5:$G$1000,0)),"",IF(D1438=1,B$4,0)+MAX(I$4:I1437)+1))</f>
        <v/>
      </c>
      <c r="M1438" s="282" t="str">
        <f t="shared" si="162"/>
        <v/>
      </c>
    </row>
    <row r="1439" spans="4:13" ht="12" customHeight="1" x14ac:dyDescent="0.25">
      <c r="D1439" s="276" t="str">
        <f>IF(IF(ISNUMBER(B1439),"",MAX(D$4:D1438)+1)&lt;=D$3,IF(ISNUMBER(B1439),"",MAX(D$4:D1438)+1),"")</f>
        <v/>
      </c>
      <c r="H1439" s="276"/>
      <c r="I1439" s="276" t="str">
        <f>IF(O1439="","",IF(ISNUMBER(MATCH(O1439,$G$5:$G$1000,0)),"",IF(D1439=1,B$4,0)+MAX(I$4:I1438)+1))</f>
        <v/>
      </c>
      <c r="M1439" s="282" t="str">
        <f t="shared" si="162"/>
        <v/>
      </c>
    </row>
    <row r="1440" spans="4:13" ht="12" customHeight="1" x14ac:dyDescent="0.25">
      <c r="D1440" s="276" t="str">
        <f>IF(IF(ISNUMBER(B1440),"",MAX(D$4:D1439)+1)&lt;=D$3,IF(ISNUMBER(B1440),"",MAX(D$4:D1439)+1),"")</f>
        <v/>
      </c>
      <c r="H1440" s="276"/>
      <c r="I1440" s="276" t="str">
        <f>IF(O1440="","",IF(ISNUMBER(MATCH(O1440,$G$5:$G$1000,0)),"",IF(D1440=1,B$4,0)+MAX(I$4:I1439)+1))</f>
        <v/>
      </c>
      <c r="M1440" s="282" t="str">
        <f t="shared" si="162"/>
        <v/>
      </c>
    </row>
    <row r="1441" spans="4:13" ht="12" customHeight="1" x14ac:dyDescent="0.25">
      <c r="D1441" s="276" t="str">
        <f>IF(IF(ISNUMBER(B1441),"",MAX(D$4:D1440)+1)&lt;=D$3,IF(ISNUMBER(B1441),"",MAX(D$4:D1440)+1),"")</f>
        <v/>
      </c>
      <c r="H1441" s="276"/>
      <c r="I1441" s="276" t="str">
        <f>IF(O1441="","",IF(ISNUMBER(MATCH(O1441,$G$5:$G$1000,0)),"",IF(D1441=1,B$4,0)+MAX(I$4:I1440)+1))</f>
        <v/>
      </c>
      <c r="M1441" s="282" t="str">
        <f t="shared" si="162"/>
        <v/>
      </c>
    </row>
    <row r="1442" spans="4:13" ht="12" customHeight="1" x14ac:dyDescent="0.25">
      <c r="D1442" s="276" t="str">
        <f>IF(IF(ISNUMBER(B1442),"",MAX(D$4:D1441)+1)&lt;=D$3,IF(ISNUMBER(B1442),"",MAX(D$4:D1441)+1),"")</f>
        <v/>
      </c>
      <c r="H1442" s="276"/>
      <c r="I1442" s="276" t="str">
        <f>IF(O1442="","",IF(ISNUMBER(MATCH(O1442,$G$5:$G$1000,0)),"",IF(D1442=1,B$4,0)+MAX(I$4:I1441)+1))</f>
        <v/>
      </c>
      <c r="M1442" s="282" t="str">
        <f t="shared" si="162"/>
        <v/>
      </c>
    </row>
    <row r="1443" spans="4:13" ht="12" customHeight="1" x14ac:dyDescent="0.25">
      <c r="D1443" s="276" t="str">
        <f>IF(IF(ISNUMBER(B1443),"",MAX(D$4:D1442)+1)&lt;=D$3,IF(ISNUMBER(B1443),"",MAX(D$4:D1442)+1),"")</f>
        <v/>
      </c>
      <c r="H1443" s="276"/>
      <c r="I1443" s="276" t="str">
        <f>IF(O1443="","",IF(ISNUMBER(MATCH(O1443,$G$5:$G$1000,0)),"",IF(D1443=1,B$4,0)+MAX(I$4:I1442)+1))</f>
        <v/>
      </c>
      <c r="M1443" s="282" t="str">
        <f t="shared" si="162"/>
        <v/>
      </c>
    </row>
    <row r="1444" spans="4:13" ht="12" customHeight="1" x14ac:dyDescent="0.25">
      <c r="D1444" s="276" t="str">
        <f>IF(IF(ISNUMBER(B1444),"",MAX(D$4:D1443)+1)&lt;=D$3,IF(ISNUMBER(B1444),"",MAX(D$4:D1443)+1),"")</f>
        <v/>
      </c>
      <c r="H1444" s="276"/>
      <c r="I1444" s="276" t="str">
        <f>IF(O1444="","",IF(ISNUMBER(MATCH(O1444,$G$5:$G$1000,0)),"",IF(D1444=1,B$4,0)+MAX(I$4:I1443)+1))</f>
        <v/>
      </c>
      <c r="M1444" s="282" t="str">
        <f t="shared" si="162"/>
        <v/>
      </c>
    </row>
    <row r="1445" spans="4:13" ht="12" customHeight="1" x14ac:dyDescent="0.25">
      <c r="D1445" s="276" t="str">
        <f>IF(IF(ISNUMBER(B1445),"",MAX(D$4:D1444)+1)&lt;=D$3,IF(ISNUMBER(B1445),"",MAX(D$4:D1444)+1),"")</f>
        <v/>
      </c>
      <c r="H1445" s="276"/>
      <c r="I1445" s="276" t="str">
        <f>IF(O1445="","",IF(ISNUMBER(MATCH(O1445,$G$5:$G$1000,0)),"",IF(D1445=1,B$4,0)+MAX(I$4:I1444)+1))</f>
        <v/>
      </c>
      <c r="M1445" s="282" t="str">
        <f t="shared" si="162"/>
        <v/>
      </c>
    </row>
    <row r="1446" spans="4:13" ht="12" customHeight="1" x14ac:dyDescent="0.25">
      <c r="D1446" s="276" t="str">
        <f>IF(IF(ISNUMBER(B1446),"",MAX(D$4:D1445)+1)&lt;=D$3,IF(ISNUMBER(B1446),"",MAX(D$4:D1445)+1),"")</f>
        <v/>
      </c>
      <c r="H1446" s="276"/>
      <c r="I1446" s="276" t="str">
        <f>IF(O1446="","",IF(ISNUMBER(MATCH(O1446,$G$5:$G$1000,0)),"",IF(D1446=1,B$4,0)+MAX(I$4:I1445)+1))</f>
        <v/>
      </c>
      <c r="M1446" s="282" t="str">
        <f t="shared" si="162"/>
        <v/>
      </c>
    </row>
    <row r="1447" spans="4:13" ht="12" customHeight="1" x14ac:dyDescent="0.25">
      <c r="D1447" s="276" t="str">
        <f>IF(IF(ISNUMBER(B1447),"",MAX(D$4:D1446)+1)&lt;=D$3,IF(ISNUMBER(B1447),"",MAX(D$4:D1446)+1),"")</f>
        <v/>
      </c>
      <c r="H1447" s="276"/>
      <c r="I1447" s="276" t="str">
        <f>IF(O1447="","",IF(ISNUMBER(MATCH(O1447,$G$5:$G$1000,0)),"",IF(D1447=1,B$4,0)+MAX(I$4:I1446)+1))</f>
        <v/>
      </c>
      <c r="M1447" s="282" t="str">
        <f t="shared" si="162"/>
        <v/>
      </c>
    </row>
    <row r="1448" spans="4:13" ht="12" customHeight="1" x14ac:dyDescent="0.25">
      <c r="D1448" s="276" t="str">
        <f>IF(IF(ISNUMBER(B1448),"",MAX(D$4:D1447)+1)&lt;=D$3,IF(ISNUMBER(B1448),"",MAX(D$4:D1447)+1),"")</f>
        <v/>
      </c>
      <c r="H1448" s="276"/>
      <c r="I1448" s="276" t="str">
        <f>IF(O1448="","",IF(ISNUMBER(MATCH(O1448,$G$5:$G$1000,0)),"",IF(D1448=1,B$4,0)+MAX(I$4:I1447)+1))</f>
        <v/>
      </c>
      <c r="M1448" s="282" t="str">
        <f t="shared" si="162"/>
        <v/>
      </c>
    </row>
    <row r="1449" spans="4:13" ht="12" customHeight="1" x14ac:dyDescent="0.25">
      <c r="D1449" s="276" t="str">
        <f>IF(IF(ISNUMBER(B1449),"",MAX(D$4:D1448)+1)&lt;=D$3,IF(ISNUMBER(B1449),"",MAX(D$4:D1448)+1),"")</f>
        <v/>
      </c>
      <c r="H1449" s="276"/>
      <c r="I1449" s="276" t="str">
        <f>IF(O1449="","",IF(ISNUMBER(MATCH(O1449,$G$5:$G$1000,0)),"",IF(D1449=1,B$4,0)+MAX(I$4:I1448)+1))</f>
        <v/>
      </c>
      <c r="M1449" s="282" t="str">
        <f t="shared" si="162"/>
        <v/>
      </c>
    </row>
    <row r="1450" spans="4:13" ht="12" customHeight="1" x14ac:dyDescent="0.25">
      <c r="D1450" s="276" t="str">
        <f>IF(IF(ISNUMBER(B1450),"",MAX(D$4:D1449)+1)&lt;=D$3,IF(ISNUMBER(B1450),"",MAX(D$4:D1449)+1),"")</f>
        <v/>
      </c>
      <c r="H1450" s="276"/>
      <c r="I1450" s="276" t="str">
        <f>IF(O1450="","",IF(ISNUMBER(MATCH(O1450,$G$5:$G$1000,0)),"",IF(D1450=1,B$4,0)+MAX(I$4:I1449)+1))</f>
        <v/>
      </c>
      <c r="M1450" s="282" t="str">
        <f t="shared" si="162"/>
        <v/>
      </c>
    </row>
    <row r="1451" spans="4:13" ht="12" customHeight="1" x14ac:dyDescent="0.25">
      <c r="D1451" s="276" t="str">
        <f>IF(IF(ISNUMBER(B1451),"",MAX(D$4:D1450)+1)&lt;=D$3,IF(ISNUMBER(B1451),"",MAX(D$4:D1450)+1),"")</f>
        <v/>
      </c>
      <c r="H1451" s="276"/>
      <c r="I1451" s="276" t="str">
        <f>IF(O1451="","",IF(ISNUMBER(MATCH(O1451,$G$5:$G$1000,0)),"",IF(D1451=1,B$4,0)+MAX(I$4:I1450)+1))</f>
        <v/>
      </c>
      <c r="M1451" s="282" t="str">
        <f t="shared" si="162"/>
        <v/>
      </c>
    </row>
    <row r="1452" spans="4:13" ht="12" customHeight="1" x14ac:dyDescent="0.25">
      <c r="D1452" s="276" t="str">
        <f>IF(IF(ISNUMBER(B1452),"",MAX(D$4:D1451)+1)&lt;=D$3,IF(ISNUMBER(B1452),"",MAX(D$4:D1451)+1),"")</f>
        <v/>
      </c>
      <c r="H1452" s="276"/>
      <c r="I1452" s="276" t="str">
        <f>IF(O1452="","",IF(ISNUMBER(MATCH(O1452,$G$5:$G$1000,0)),"",IF(D1452=1,B$4,0)+MAX(I$4:I1451)+1))</f>
        <v/>
      </c>
      <c r="M1452" s="282" t="str">
        <f t="shared" si="162"/>
        <v/>
      </c>
    </row>
    <row r="1453" spans="4:13" ht="12" customHeight="1" x14ac:dyDescent="0.25">
      <c r="D1453" s="276" t="str">
        <f>IF(IF(ISNUMBER(B1453),"",MAX(D$4:D1452)+1)&lt;=D$3,IF(ISNUMBER(B1453),"",MAX(D$4:D1452)+1),"")</f>
        <v/>
      </c>
      <c r="H1453" s="276"/>
      <c r="I1453" s="276" t="str">
        <f>IF(O1453="","",IF(ISNUMBER(MATCH(O1453,$G$5:$G$1000,0)),"",IF(D1453=1,B$4,0)+MAX(I$4:I1452)+1))</f>
        <v/>
      </c>
      <c r="M1453" s="282" t="str">
        <f t="shared" si="162"/>
        <v/>
      </c>
    </row>
    <row r="1454" spans="4:13" ht="12" customHeight="1" x14ac:dyDescent="0.25">
      <c r="D1454" s="276" t="str">
        <f>IF(IF(ISNUMBER(B1454),"",MAX(D$4:D1453)+1)&lt;=D$3,IF(ISNUMBER(B1454),"",MAX(D$4:D1453)+1),"")</f>
        <v/>
      </c>
      <c r="H1454" s="276"/>
      <c r="I1454" s="276" t="str">
        <f>IF(O1454="","",IF(ISNUMBER(MATCH(O1454,$G$5:$G$1000,0)),"",IF(D1454=1,B$4,0)+MAX(I$4:I1453)+1))</f>
        <v/>
      </c>
      <c r="M1454" s="282" t="str">
        <f t="shared" si="162"/>
        <v/>
      </c>
    </row>
    <row r="1455" spans="4:13" ht="12" customHeight="1" x14ac:dyDescent="0.25">
      <c r="D1455" s="276" t="str">
        <f>IF(IF(ISNUMBER(B1455),"",MAX(D$4:D1454)+1)&lt;=D$3,IF(ISNUMBER(B1455),"",MAX(D$4:D1454)+1),"")</f>
        <v/>
      </c>
      <c r="H1455" s="276"/>
      <c r="I1455" s="276" t="str">
        <f>IF(O1455="","",IF(ISNUMBER(MATCH(O1455,$G$5:$G$1000,0)),"",IF(D1455=1,B$4,0)+MAX(I$4:I1454)+1))</f>
        <v/>
      </c>
      <c r="M1455" s="282" t="str">
        <f t="shared" si="162"/>
        <v/>
      </c>
    </row>
    <row r="1456" spans="4:13" ht="12" customHeight="1" x14ac:dyDescent="0.25">
      <c r="D1456" s="276" t="str">
        <f>IF(IF(ISNUMBER(B1456),"",MAX(D$4:D1455)+1)&lt;=D$3,IF(ISNUMBER(B1456),"",MAX(D$4:D1455)+1),"")</f>
        <v/>
      </c>
      <c r="H1456" s="276"/>
      <c r="I1456" s="276" t="str">
        <f>IF(O1456="","",IF(ISNUMBER(MATCH(O1456,$G$5:$G$1000,0)),"",IF(D1456=1,B$4,0)+MAX(I$4:I1455)+1))</f>
        <v/>
      </c>
      <c r="M1456" s="282" t="str">
        <f t="shared" si="162"/>
        <v/>
      </c>
    </row>
    <row r="1457" spans="4:13" ht="12" customHeight="1" x14ac:dyDescent="0.25">
      <c r="D1457" s="276" t="str">
        <f>IF(IF(ISNUMBER(B1457),"",MAX(D$4:D1456)+1)&lt;=D$3,IF(ISNUMBER(B1457),"",MAX(D$4:D1456)+1),"")</f>
        <v/>
      </c>
      <c r="H1457" s="276"/>
      <c r="I1457" s="276" t="str">
        <f>IF(O1457="","",IF(ISNUMBER(MATCH(O1457,$G$5:$G$1000,0)),"",IF(D1457=1,B$4,0)+MAX(I$4:I1456)+1))</f>
        <v/>
      </c>
      <c r="M1457" s="282" t="str">
        <f t="shared" si="162"/>
        <v/>
      </c>
    </row>
    <row r="1458" spans="4:13" ht="12" customHeight="1" x14ac:dyDescent="0.25">
      <c r="D1458" s="276" t="str">
        <f>IF(IF(ISNUMBER(B1458),"",MAX(D$4:D1457)+1)&lt;=D$3,IF(ISNUMBER(B1458),"",MAX(D$4:D1457)+1),"")</f>
        <v/>
      </c>
      <c r="H1458" s="276"/>
      <c r="I1458" s="276" t="str">
        <f>IF(O1458="","",IF(ISNUMBER(MATCH(O1458,$G$5:$G$1000,0)),"",IF(D1458=1,B$4,0)+MAX(I$4:I1457)+1))</f>
        <v/>
      </c>
      <c r="M1458" s="282" t="str">
        <f t="shared" si="162"/>
        <v/>
      </c>
    </row>
    <row r="1459" spans="4:13" ht="12" customHeight="1" x14ac:dyDescent="0.25">
      <c r="D1459" s="276" t="str">
        <f>IF(IF(ISNUMBER(B1459),"",MAX(D$4:D1458)+1)&lt;=D$3,IF(ISNUMBER(B1459),"",MAX(D$4:D1458)+1),"")</f>
        <v/>
      </c>
      <c r="H1459" s="276"/>
      <c r="I1459" s="276" t="str">
        <f>IF(O1459="","",IF(ISNUMBER(MATCH(O1459,$G$5:$G$1000,0)),"",IF(D1459=1,B$4,0)+MAX(I$4:I1458)+1))</f>
        <v/>
      </c>
      <c r="M1459" s="282" t="str">
        <f t="shared" si="162"/>
        <v/>
      </c>
    </row>
    <row r="1460" spans="4:13" ht="12" customHeight="1" x14ac:dyDescent="0.25">
      <c r="D1460" s="276" t="str">
        <f>IF(IF(ISNUMBER(B1460),"",MAX(D$4:D1459)+1)&lt;=D$3,IF(ISNUMBER(B1460),"",MAX(D$4:D1459)+1),"")</f>
        <v/>
      </c>
      <c r="H1460" s="276"/>
      <c r="I1460" s="276" t="str">
        <f>IF(O1460="","",IF(ISNUMBER(MATCH(O1460,$G$5:$G$1000,0)),"",IF(D1460=1,B$4,0)+MAX(I$4:I1459)+1))</f>
        <v/>
      </c>
      <c r="M1460" s="282" t="str">
        <f t="shared" si="162"/>
        <v/>
      </c>
    </row>
    <row r="1461" spans="4:13" ht="12" customHeight="1" x14ac:dyDescent="0.25">
      <c r="D1461" s="276" t="str">
        <f>IF(IF(ISNUMBER(B1461),"",MAX(D$4:D1460)+1)&lt;=D$3,IF(ISNUMBER(B1461),"",MAX(D$4:D1460)+1),"")</f>
        <v/>
      </c>
      <c r="H1461" s="276"/>
      <c r="I1461" s="276" t="str">
        <f>IF(O1461="","",IF(ISNUMBER(MATCH(O1461,$G$5:$G$1000,0)),"",IF(D1461=1,B$4,0)+MAX(I$4:I1460)+1))</f>
        <v/>
      </c>
      <c r="M1461" s="282" t="str">
        <f t="shared" si="162"/>
        <v/>
      </c>
    </row>
    <row r="1462" spans="4:13" ht="12" customHeight="1" x14ac:dyDescent="0.25">
      <c r="D1462" s="276" t="str">
        <f>IF(IF(ISNUMBER(B1462),"",MAX(D$4:D1461)+1)&lt;=D$3,IF(ISNUMBER(B1462),"",MAX(D$4:D1461)+1),"")</f>
        <v/>
      </c>
      <c r="H1462" s="276"/>
      <c r="I1462" s="276" t="str">
        <f>IF(O1462="","",IF(ISNUMBER(MATCH(O1462,$G$5:$G$1000,0)),"",IF(D1462=1,B$4,0)+MAX(I$4:I1461)+1))</f>
        <v/>
      </c>
      <c r="M1462" s="282" t="str">
        <f t="shared" si="162"/>
        <v/>
      </c>
    </row>
    <row r="1463" spans="4:13" ht="12" customHeight="1" x14ac:dyDescent="0.25">
      <c r="D1463" s="276" t="str">
        <f>IF(IF(ISNUMBER(B1463),"",MAX(D$4:D1462)+1)&lt;=D$3,IF(ISNUMBER(B1463),"",MAX(D$4:D1462)+1),"")</f>
        <v/>
      </c>
      <c r="H1463" s="276"/>
      <c r="I1463" s="276" t="str">
        <f>IF(O1463="","",IF(ISNUMBER(MATCH(O1463,$G$5:$G$1000,0)),"",IF(D1463=1,B$4,0)+MAX(I$4:I1462)+1))</f>
        <v/>
      </c>
      <c r="M1463" s="282" t="str">
        <f t="shared" si="162"/>
        <v/>
      </c>
    </row>
    <row r="1464" spans="4:13" ht="12" customHeight="1" x14ac:dyDescent="0.25">
      <c r="D1464" s="276" t="str">
        <f>IF(IF(ISNUMBER(B1464),"",MAX(D$4:D1463)+1)&lt;=D$3,IF(ISNUMBER(B1464),"",MAX(D$4:D1463)+1),"")</f>
        <v/>
      </c>
      <c r="H1464" s="276"/>
      <c r="I1464" s="276" t="str">
        <f>IF(O1464="","",IF(ISNUMBER(MATCH(O1464,$G$5:$G$1000,0)),"",IF(D1464=1,B$4,0)+MAX(I$4:I1463)+1))</f>
        <v/>
      </c>
      <c r="M1464" s="282" t="str">
        <f t="shared" si="162"/>
        <v/>
      </c>
    </row>
    <row r="1465" spans="4:13" ht="12" customHeight="1" x14ac:dyDescent="0.25">
      <c r="D1465" s="276" t="str">
        <f>IF(IF(ISNUMBER(B1465),"",MAX(D$4:D1464)+1)&lt;=D$3,IF(ISNUMBER(B1465),"",MAX(D$4:D1464)+1),"")</f>
        <v/>
      </c>
      <c r="H1465" s="276"/>
      <c r="I1465" s="276" t="str">
        <f>IF(O1465="","",IF(ISNUMBER(MATCH(O1465,$G$5:$G$1000,0)),"",IF(D1465=1,B$4,0)+MAX(I$4:I1464)+1))</f>
        <v/>
      </c>
      <c r="M1465" s="282" t="str">
        <f t="shared" si="162"/>
        <v/>
      </c>
    </row>
    <row r="1466" spans="4:13" ht="12" customHeight="1" x14ac:dyDescent="0.25">
      <c r="D1466" s="276" t="str">
        <f>IF(IF(ISNUMBER(B1466),"",MAX(D$4:D1465)+1)&lt;=D$3,IF(ISNUMBER(B1466),"",MAX(D$4:D1465)+1),"")</f>
        <v/>
      </c>
      <c r="H1466" s="276"/>
      <c r="I1466" s="276" t="str">
        <f>IF(O1466="","",IF(ISNUMBER(MATCH(O1466,$G$5:$G$1000,0)),"",IF(D1466=1,B$4,0)+MAX(I$4:I1465)+1))</f>
        <v/>
      </c>
      <c r="M1466" s="282" t="str">
        <f t="shared" si="162"/>
        <v/>
      </c>
    </row>
    <row r="1467" spans="4:13" ht="12" customHeight="1" x14ac:dyDescent="0.25">
      <c r="D1467" s="276" t="str">
        <f>IF(IF(ISNUMBER(B1467),"",MAX(D$4:D1466)+1)&lt;=D$3,IF(ISNUMBER(B1467),"",MAX(D$4:D1466)+1),"")</f>
        <v/>
      </c>
      <c r="H1467" s="276"/>
      <c r="I1467" s="276" t="str">
        <f>IF(O1467="","",IF(ISNUMBER(MATCH(O1467,$G$5:$G$1000,0)),"",IF(D1467=1,B$4,0)+MAX(I$4:I1466)+1))</f>
        <v/>
      </c>
      <c r="M1467" s="282" t="str">
        <f t="shared" si="162"/>
        <v/>
      </c>
    </row>
    <row r="1468" spans="4:13" ht="12" customHeight="1" x14ac:dyDescent="0.25">
      <c r="D1468" s="276" t="str">
        <f>IF(IF(ISNUMBER(B1468),"",MAX(D$4:D1467)+1)&lt;=D$3,IF(ISNUMBER(B1468),"",MAX(D$4:D1467)+1),"")</f>
        <v/>
      </c>
      <c r="H1468" s="276"/>
      <c r="I1468" s="276" t="str">
        <f>IF(O1468="","",IF(ISNUMBER(MATCH(O1468,$G$5:$G$1000,0)),"",IF(D1468=1,B$4,0)+MAX(I$4:I1467)+1))</f>
        <v/>
      </c>
      <c r="M1468" s="282" t="str">
        <f t="shared" si="162"/>
        <v/>
      </c>
    </row>
    <row r="1469" spans="4:13" ht="12" customHeight="1" x14ac:dyDescent="0.25">
      <c r="D1469" s="276" t="str">
        <f>IF(IF(ISNUMBER(B1469),"",MAX(D$4:D1468)+1)&lt;=D$3,IF(ISNUMBER(B1469),"",MAX(D$4:D1468)+1),"")</f>
        <v/>
      </c>
      <c r="H1469" s="276"/>
      <c r="I1469" s="276" t="str">
        <f>IF(O1469="","",IF(ISNUMBER(MATCH(O1469,$G$5:$G$1000,0)),"",IF(D1469=1,B$4,0)+MAX(I$4:I1468)+1))</f>
        <v/>
      </c>
      <c r="M1469" s="282" t="str">
        <f t="shared" si="162"/>
        <v/>
      </c>
    </row>
    <row r="1470" spans="4:13" ht="12" customHeight="1" x14ac:dyDescent="0.25">
      <c r="D1470" s="276" t="str">
        <f>IF(IF(ISNUMBER(B1470),"",MAX(D$4:D1469)+1)&lt;=D$3,IF(ISNUMBER(B1470),"",MAX(D$4:D1469)+1),"")</f>
        <v/>
      </c>
      <c r="H1470" s="276"/>
      <c r="I1470" s="276" t="str">
        <f>IF(O1470="","",IF(ISNUMBER(MATCH(O1470,$G$5:$G$1000,0)),"",IF(D1470=1,B$4,0)+MAX(I$4:I1469)+1))</f>
        <v/>
      </c>
      <c r="M1470" s="282" t="str">
        <f t="shared" si="162"/>
        <v/>
      </c>
    </row>
    <row r="1471" spans="4:13" ht="12" customHeight="1" x14ac:dyDescent="0.25">
      <c r="D1471" s="276" t="str">
        <f>IF(IF(ISNUMBER(B1471),"",MAX(D$4:D1470)+1)&lt;=D$3,IF(ISNUMBER(B1471),"",MAX(D$4:D1470)+1),"")</f>
        <v/>
      </c>
      <c r="H1471" s="276"/>
      <c r="I1471" s="276" t="str">
        <f>IF(O1471="","",IF(ISNUMBER(MATCH(O1471,$G$5:$G$1000,0)),"",IF(D1471=1,B$4,0)+MAX(I$4:I1470)+1))</f>
        <v/>
      </c>
      <c r="M1471" s="282" t="str">
        <f t="shared" si="162"/>
        <v/>
      </c>
    </row>
    <row r="1472" spans="4:13" ht="12" customHeight="1" x14ac:dyDescent="0.25">
      <c r="D1472" s="276" t="str">
        <f>IF(IF(ISNUMBER(B1472),"",MAX(D$4:D1471)+1)&lt;=D$3,IF(ISNUMBER(B1472),"",MAX(D$4:D1471)+1),"")</f>
        <v/>
      </c>
      <c r="H1472" s="276"/>
      <c r="I1472" s="276" t="str">
        <f>IF(O1472="","",IF(ISNUMBER(MATCH(O1472,$G$5:$G$1000,0)),"",IF(D1472=1,B$4,0)+MAX(I$4:I1471)+1))</f>
        <v/>
      </c>
      <c r="M1472" s="282" t="str">
        <f t="shared" si="162"/>
        <v/>
      </c>
    </row>
    <row r="1473" spans="4:13" ht="12" customHeight="1" x14ac:dyDescent="0.25">
      <c r="D1473" s="276" t="str">
        <f>IF(IF(ISNUMBER(B1473),"",MAX(D$4:D1472)+1)&lt;=D$3,IF(ISNUMBER(B1473),"",MAX(D$4:D1472)+1),"")</f>
        <v/>
      </c>
      <c r="H1473" s="276"/>
      <c r="I1473" s="276" t="str">
        <f>IF(O1473="","",IF(ISNUMBER(MATCH(O1473,$G$5:$G$1000,0)),"",IF(D1473=1,B$4,0)+MAX(I$4:I1472)+1))</f>
        <v/>
      </c>
      <c r="M1473" s="282" t="str">
        <f t="shared" si="162"/>
        <v/>
      </c>
    </row>
    <row r="1474" spans="4:13" ht="12" customHeight="1" x14ac:dyDescent="0.25">
      <c r="D1474" s="276" t="str">
        <f>IF(IF(ISNUMBER(B1474),"",MAX(D$4:D1473)+1)&lt;=D$3,IF(ISNUMBER(B1474),"",MAX(D$4:D1473)+1),"")</f>
        <v/>
      </c>
      <c r="H1474" s="276"/>
      <c r="I1474" s="276" t="str">
        <f>IF(O1474="","",IF(ISNUMBER(MATCH(O1474,$G$5:$G$1000,0)),"",IF(D1474=1,B$4,0)+MAX(I$4:I1473)+1))</f>
        <v/>
      </c>
      <c r="M1474" s="282" t="str">
        <f t="shared" si="162"/>
        <v/>
      </c>
    </row>
    <row r="1475" spans="4:13" ht="12" customHeight="1" x14ac:dyDescent="0.25">
      <c r="D1475" s="276" t="str">
        <f>IF(IF(ISNUMBER(B1475),"",MAX(D$4:D1474)+1)&lt;=D$3,IF(ISNUMBER(B1475),"",MAX(D$4:D1474)+1),"")</f>
        <v/>
      </c>
      <c r="H1475" s="276"/>
      <c r="I1475" s="276" t="str">
        <f>IF(O1475="","",IF(ISNUMBER(MATCH(O1475,$G$5:$G$1000,0)),"",IF(D1475=1,B$4,0)+MAX(I$4:I1474)+1))</f>
        <v/>
      </c>
      <c r="M1475" s="282" t="str">
        <f t="shared" si="162"/>
        <v/>
      </c>
    </row>
    <row r="1476" spans="4:13" ht="12" customHeight="1" x14ac:dyDescent="0.25">
      <c r="D1476" s="276" t="str">
        <f>IF(IF(ISNUMBER(B1476),"",MAX(D$4:D1475)+1)&lt;=D$3,IF(ISNUMBER(B1476),"",MAX(D$4:D1475)+1),"")</f>
        <v/>
      </c>
      <c r="H1476" s="276"/>
      <c r="I1476" s="276" t="str">
        <f>IF(O1476="","",IF(ISNUMBER(MATCH(O1476,$G$5:$G$1000,0)),"",IF(D1476=1,B$4,0)+MAX(I$4:I1475)+1))</f>
        <v/>
      </c>
      <c r="M1476" s="282" t="str">
        <f t="shared" si="162"/>
        <v/>
      </c>
    </row>
    <row r="1477" spans="4:13" ht="12" customHeight="1" x14ac:dyDescent="0.25">
      <c r="D1477" s="276" t="str">
        <f>IF(IF(ISNUMBER(B1477),"",MAX(D$4:D1476)+1)&lt;=D$3,IF(ISNUMBER(B1477),"",MAX(D$4:D1476)+1),"")</f>
        <v/>
      </c>
      <c r="H1477" s="276"/>
      <c r="I1477" s="276" t="str">
        <f>IF(O1477="","",IF(ISNUMBER(MATCH(O1477,$G$5:$G$1000,0)),"",IF(D1477=1,B$4,0)+MAX(I$4:I1476)+1))</f>
        <v/>
      </c>
      <c r="M1477" s="282" t="str">
        <f t="shared" ref="M1477:M1525" si="163">IF(ROW()-ROW(M$4)&lt;=1000,ROW()-ROW(M$4),"")</f>
        <v/>
      </c>
    </row>
    <row r="1478" spans="4:13" ht="12" customHeight="1" x14ac:dyDescent="0.25">
      <c r="D1478" s="276" t="str">
        <f>IF(IF(ISNUMBER(B1478),"",MAX(D$4:D1477)+1)&lt;=D$3,IF(ISNUMBER(B1478),"",MAX(D$4:D1477)+1),"")</f>
        <v/>
      </c>
      <c r="H1478" s="276"/>
      <c r="I1478" s="276" t="str">
        <f>IF(O1478="","",IF(ISNUMBER(MATCH(O1478,$G$5:$G$1000,0)),"",IF(D1478=1,B$4,0)+MAX(I$4:I1477)+1))</f>
        <v/>
      </c>
      <c r="M1478" s="282" t="str">
        <f t="shared" si="163"/>
        <v/>
      </c>
    </row>
    <row r="1479" spans="4:13" ht="12" customHeight="1" x14ac:dyDescent="0.25">
      <c r="D1479" s="276" t="str">
        <f>IF(IF(ISNUMBER(B1479),"",MAX(D$4:D1478)+1)&lt;=D$3,IF(ISNUMBER(B1479),"",MAX(D$4:D1478)+1),"")</f>
        <v/>
      </c>
      <c r="H1479" s="276"/>
      <c r="I1479" s="276" t="str">
        <f>IF(O1479="","",IF(ISNUMBER(MATCH(O1479,$G$5:$G$1000,0)),"",IF(D1479=1,B$4,0)+MAX(I$4:I1478)+1))</f>
        <v/>
      </c>
      <c r="M1479" s="282" t="str">
        <f t="shared" si="163"/>
        <v/>
      </c>
    </row>
    <row r="1480" spans="4:13" ht="12" customHeight="1" x14ac:dyDescent="0.25">
      <c r="D1480" s="276" t="str">
        <f>IF(IF(ISNUMBER(B1480),"",MAX(D$4:D1479)+1)&lt;=D$3,IF(ISNUMBER(B1480),"",MAX(D$4:D1479)+1),"")</f>
        <v/>
      </c>
      <c r="H1480" s="276"/>
      <c r="I1480" s="276" t="str">
        <f>IF(O1480="","",IF(ISNUMBER(MATCH(O1480,$G$5:$G$1000,0)),"",IF(D1480=1,B$4,0)+MAX(I$4:I1479)+1))</f>
        <v/>
      </c>
      <c r="M1480" s="282" t="str">
        <f t="shared" si="163"/>
        <v/>
      </c>
    </row>
    <row r="1481" spans="4:13" ht="12" customHeight="1" x14ac:dyDescent="0.25">
      <c r="D1481" s="276" t="str">
        <f>IF(IF(ISNUMBER(B1481),"",MAX(D$4:D1480)+1)&lt;=D$3,IF(ISNUMBER(B1481),"",MAX(D$4:D1480)+1),"")</f>
        <v/>
      </c>
      <c r="H1481" s="276"/>
      <c r="I1481" s="276" t="str">
        <f>IF(O1481="","",IF(ISNUMBER(MATCH(O1481,$G$5:$G$1000,0)),"",IF(D1481=1,B$4,0)+MAX(I$4:I1480)+1))</f>
        <v/>
      </c>
      <c r="M1481" s="282" t="str">
        <f t="shared" si="163"/>
        <v/>
      </c>
    </row>
    <row r="1482" spans="4:13" ht="12" customHeight="1" x14ac:dyDescent="0.25">
      <c r="D1482" s="276" t="str">
        <f>IF(IF(ISNUMBER(B1482),"",MAX(D$4:D1481)+1)&lt;=D$3,IF(ISNUMBER(B1482),"",MAX(D$4:D1481)+1),"")</f>
        <v/>
      </c>
      <c r="H1482" s="276"/>
      <c r="I1482" s="276" t="str">
        <f>IF(O1482="","",IF(ISNUMBER(MATCH(O1482,$G$5:$G$1000,0)),"",IF(D1482=1,B$4,0)+MAX(I$4:I1481)+1))</f>
        <v/>
      </c>
      <c r="M1482" s="282" t="str">
        <f t="shared" si="163"/>
        <v/>
      </c>
    </row>
    <row r="1483" spans="4:13" ht="12" customHeight="1" x14ac:dyDescent="0.25">
      <c r="D1483" s="276" t="str">
        <f>IF(IF(ISNUMBER(B1483),"",MAX(D$4:D1482)+1)&lt;=D$3,IF(ISNUMBER(B1483),"",MAX(D$4:D1482)+1),"")</f>
        <v/>
      </c>
      <c r="H1483" s="276"/>
      <c r="I1483" s="276" t="str">
        <f>IF(O1483="","",IF(ISNUMBER(MATCH(O1483,$G$5:$G$1000,0)),"",IF(D1483=1,B$4,0)+MAX(I$4:I1482)+1))</f>
        <v/>
      </c>
      <c r="M1483" s="282" t="str">
        <f t="shared" si="163"/>
        <v/>
      </c>
    </row>
    <row r="1484" spans="4:13" ht="12" customHeight="1" x14ac:dyDescent="0.25">
      <c r="D1484" s="276" t="str">
        <f>IF(IF(ISNUMBER(B1484),"",MAX(D$4:D1483)+1)&lt;=D$3,IF(ISNUMBER(B1484),"",MAX(D$4:D1483)+1),"")</f>
        <v/>
      </c>
      <c r="H1484" s="276"/>
      <c r="I1484" s="276" t="str">
        <f>IF(O1484="","",IF(ISNUMBER(MATCH(O1484,$G$5:$G$1000,0)),"",IF(D1484=1,B$4,0)+MAX(I$4:I1483)+1))</f>
        <v/>
      </c>
      <c r="M1484" s="282" t="str">
        <f t="shared" si="163"/>
        <v/>
      </c>
    </row>
    <row r="1485" spans="4:13" ht="12" customHeight="1" x14ac:dyDescent="0.25">
      <c r="D1485" s="276" t="str">
        <f>IF(IF(ISNUMBER(B1485),"",MAX(D$4:D1484)+1)&lt;=D$3,IF(ISNUMBER(B1485),"",MAX(D$4:D1484)+1),"")</f>
        <v/>
      </c>
      <c r="H1485" s="276"/>
      <c r="I1485" s="276" t="str">
        <f>IF(O1485="","",IF(ISNUMBER(MATCH(O1485,$G$5:$G$1000,0)),"",IF(D1485=1,B$4,0)+MAX(I$4:I1484)+1))</f>
        <v/>
      </c>
      <c r="M1485" s="282" t="str">
        <f t="shared" si="163"/>
        <v/>
      </c>
    </row>
    <row r="1486" spans="4:13" ht="12" customHeight="1" x14ac:dyDescent="0.25">
      <c r="D1486" s="276" t="str">
        <f>IF(IF(ISNUMBER(B1486),"",MAX(D$4:D1485)+1)&lt;=D$3,IF(ISNUMBER(B1486),"",MAX(D$4:D1485)+1),"")</f>
        <v/>
      </c>
      <c r="H1486" s="276"/>
      <c r="I1486" s="276" t="str">
        <f>IF(O1486="","",IF(ISNUMBER(MATCH(O1486,$G$5:$G$1000,0)),"",IF(D1486=1,B$4,0)+MAX(I$4:I1485)+1))</f>
        <v/>
      </c>
      <c r="M1486" s="282" t="str">
        <f t="shared" si="163"/>
        <v/>
      </c>
    </row>
    <row r="1487" spans="4:13" ht="12" customHeight="1" x14ac:dyDescent="0.25">
      <c r="D1487" s="276" t="str">
        <f>IF(IF(ISNUMBER(B1487),"",MAX(D$4:D1486)+1)&lt;=D$3,IF(ISNUMBER(B1487),"",MAX(D$4:D1486)+1),"")</f>
        <v/>
      </c>
      <c r="H1487" s="276"/>
      <c r="I1487" s="276" t="str">
        <f>IF(O1487="","",IF(ISNUMBER(MATCH(O1487,$G$5:$G$1000,0)),"",IF(D1487=1,B$4,0)+MAX(I$4:I1486)+1))</f>
        <v/>
      </c>
      <c r="M1487" s="282" t="str">
        <f t="shared" si="163"/>
        <v/>
      </c>
    </row>
    <row r="1488" spans="4:13" ht="12" customHeight="1" x14ac:dyDescent="0.25">
      <c r="D1488" s="276" t="str">
        <f>IF(IF(ISNUMBER(B1488),"",MAX(D$4:D1487)+1)&lt;=D$3,IF(ISNUMBER(B1488),"",MAX(D$4:D1487)+1),"")</f>
        <v/>
      </c>
      <c r="H1488" s="276"/>
      <c r="I1488" s="276" t="str">
        <f>IF(O1488="","",IF(ISNUMBER(MATCH(O1488,$G$5:$G$1000,0)),"",IF(D1488=1,B$4,0)+MAX(I$4:I1487)+1))</f>
        <v/>
      </c>
      <c r="M1488" s="282" t="str">
        <f t="shared" si="163"/>
        <v/>
      </c>
    </row>
    <row r="1489" spans="4:13" ht="12" customHeight="1" x14ac:dyDescent="0.25">
      <c r="D1489" s="276" t="str">
        <f>IF(IF(ISNUMBER(B1489),"",MAX(D$4:D1488)+1)&lt;=D$3,IF(ISNUMBER(B1489),"",MAX(D$4:D1488)+1),"")</f>
        <v/>
      </c>
      <c r="H1489" s="276"/>
      <c r="I1489" s="276" t="str">
        <f>IF(O1489="","",IF(ISNUMBER(MATCH(O1489,$G$5:$G$1000,0)),"",IF(D1489=1,B$4,0)+MAX(I$4:I1488)+1))</f>
        <v/>
      </c>
      <c r="M1489" s="282" t="str">
        <f t="shared" si="163"/>
        <v/>
      </c>
    </row>
    <row r="1490" spans="4:13" ht="12" customHeight="1" x14ac:dyDescent="0.25">
      <c r="D1490" s="276" t="str">
        <f>IF(IF(ISNUMBER(B1490),"",MAX(D$4:D1489)+1)&lt;=D$3,IF(ISNUMBER(B1490),"",MAX(D$4:D1489)+1),"")</f>
        <v/>
      </c>
      <c r="H1490" s="276"/>
      <c r="I1490" s="276" t="str">
        <f>IF(O1490="","",IF(ISNUMBER(MATCH(O1490,$G$5:$G$1000,0)),"",IF(D1490=1,B$4,0)+MAX(I$4:I1489)+1))</f>
        <v/>
      </c>
      <c r="M1490" s="282" t="str">
        <f t="shared" si="163"/>
        <v/>
      </c>
    </row>
    <row r="1491" spans="4:13" ht="12" customHeight="1" x14ac:dyDescent="0.25">
      <c r="D1491" s="276" t="str">
        <f>IF(IF(ISNUMBER(B1491),"",MAX(D$4:D1490)+1)&lt;=D$3,IF(ISNUMBER(B1491),"",MAX(D$4:D1490)+1),"")</f>
        <v/>
      </c>
      <c r="H1491" s="276"/>
      <c r="I1491" s="276" t="str">
        <f>IF(O1491="","",IF(ISNUMBER(MATCH(O1491,$G$5:$G$1000,0)),"",IF(D1491=1,B$4,0)+MAX(I$4:I1490)+1))</f>
        <v/>
      </c>
      <c r="M1491" s="282" t="str">
        <f t="shared" si="163"/>
        <v/>
      </c>
    </row>
    <row r="1492" spans="4:13" ht="12" customHeight="1" x14ac:dyDescent="0.25">
      <c r="D1492" s="276" t="str">
        <f>IF(IF(ISNUMBER(B1492),"",MAX(D$4:D1491)+1)&lt;=D$3,IF(ISNUMBER(B1492),"",MAX(D$4:D1491)+1),"")</f>
        <v/>
      </c>
      <c r="H1492" s="276"/>
      <c r="I1492" s="276" t="str">
        <f>IF(O1492="","",IF(ISNUMBER(MATCH(O1492,$G$5:$G$1000,0)),"",IF(D1492=1,B$4,0)+MAX(I$4:I1491)+1))</f>
        <v/>
      </c>
      <c r="M1492" s="282" t="str">
        <f t="shared" si="163"/>
        <v/>
      </c>
    </row>
    <row r="1493" spans="4:13" ht="12" customHeight="1" x14ac:dyDescent="0.25">
      <c r="D1493" s="276" t="str">
        <f>IF(IF(ISNUMBER(B1493),"",MAX(D$4:D1492)+1)&lt;=D$3,IF(ISNUMBER(B1493),"",MAX(D$4:D1492)+1),"")</f>
        <v/>
      </c>
      <c r="H1493" s="276"/>
      <c r="I1493" s="276" t="str">
        <f>IF(O1493="","",IF(ISNUMBER(MATCH(O1493,$G$5:$G$1000,0)),"",IF(D1493=1,B$4,0)+MAX(I$4:I1492)+1))</f>
        <v/>
      </c>
      <c r="M1493" s="282" t="str">
        <f t="shared" si="163"/>
        <v/>
      </c>
    </row>
    <row r="1494" spans="4:13" ht="12" customHeight="1" x14ac:dyDescent="0.25">
      <c r="D1494" s="276" t="str">
        <f>IF(IF(ISNUMBER(B1494),"",MAX(D$4:D1493)+1)&lt;=D$3,IF(ISNUMBER(B1494),"",MAX(D$4:D1493)+1),"")</f>
        <v/>
      </c>
      <c r="H1494" s="276"/>
      <c r="I1494" s="276" t="str">
        <f>IF(O1494="","",IF(ISNUMBER(MATCH(O1494,$G$5:$G$1000,0)),"",IF(D1494=1,B$4,0)+MAX(I$4:I1493)+1))</f>
        <v/>
      </c>
      <c r="M1494" s="282" t="str">
        <f t="shared" si="163"/>
        <v/>
      </c>
    </row>
    <row r="1495" spans="4:13" ht="12" customHeight="1" x14ac:dyDescent="0.25">
      <c r="D1495" s="276" t="str">
        <f>IF(IF(ISNUMBER(B1495),"",MAX(D$4:D1494)+1)&lt;=D$3,IF(ISNUMBER(B1495),"",MAX(D$4:D1494)+1),"")</f>
        <v/>
      </c>
      <c r="H1495" s="276"/>
      <c r="I1495" s="276" t="str">
        <f>IF(O1495="","",IF(ISNUMBER(MATCH(O1495,$G$5:$G$1000,0)),"",IF(D1495=1,B$4,0)+MAX(I$4:I1494)+1))</f>
        <v/>
      </c>
      <c r="M1495" s="282" t="str">
        <f t="shared" si="163"/>
        <v/>
      </c>
    </row>
    <row r="1496" spans="4:13" ht="12" customHeight="1" x14ac:dyDescent="0.25">
      <c r="D1496" s="276" t="str">
        <f>IF(IF(ISNUMBER(B1496),"",MAX(D$4:D1495)+1)&lt;=D$3,IF(ISNUMBER(B1496),"",MAX(D$4:D1495)+1),"")</f>
        <v/>
      </c>
      <c r="H1496" s="276"/>
      <c r="I1496" s="276" t="str">
        <f>IF(O1496="","",IF(ISNUMBER(MATCH(O1496,$G$5:$G$1000,0)),"",IF(D1496=1,B$4,0)+MAX(I$4:I1495)+1))</f>
        <v/>
      </c>
      <c r="M1496" s="282" t="str">
        <f t="shared" si="163"/>
        <v/>
      </c>
    </row>
    <row r="1497" spans="4:13" ht="12" customHeight="1" x14ac:dyDescent="0.25">
      <c r="D1497" s="276" t="str">
        <f>IF(IF(ISNUMBER(B1497),"",MAX(D$4:D1496)+1)&lt;=D$3,IF(ISNUMBER(B1497),"",MAX(D$4:D1496)+1),"")</f>
        <v/>
      </c>
      <c r="H1497" s="276"/>
      <c r="I1497" s="276" t="str">
        <f>IF(O1497="","",IF(ISNUMBER(MATCH(O1497,$G$5:$G$1000,0)),"",IF(D1497=1,B$4,0)+MAX(I$4:I1496)+1))</f>
        <v/>
      </c>
      <c r="M1497" s="282" t="str">
        <f t="shared" si="163"/>
        <v/>
      </c>
    </row>
    <row r="1498" spans="4:13" ht="12" customHeight="1" x14ac:dyDescent="0.25">
      <c r="D1498" s="276" t="str">
        <f>IF(IF(ISNUMBER(B1498),"",MAX(D$4:D1497)+1)&lt;=D$3,IF(ISNUMBER(B1498),"",MAX(D$4:D1497)+1),"")</f>
        <v/>
      </c>
      <c r="H1498" s="276"/>
      <c r="I1498" s="276" t="str">
        <f>IF(O1498="","",IF(ISNUMBER(MATCH(O1498,$G$5:$G$1000,0)),"",IF(D1498=1,B$4,0)+MAX(I$4:I1497)+1))</f>
        <v/>
      </c>
      <c r="M1498" s="282" t="str">
        <f t="shared" si="163"/>
        <v/>
      </c>
    </row>
    <row r="1499" spans="4:13" ht="12" customHeight="1" x14ac:dyDescent="0.25">
      <c r="D1499" s="276" t="str">
        <f>IF(IF(ISNUMBER(B1499),"",MAX(D$4:D1498)+1)&lt;=D$3,IF(ISNUMBER(B1499),"",MAX(D$4:D1498)+1),"")</f>
        <v/>
      </c>
      <c r="H1499" s="276"/>
      <c r="I1499" s="276" t="str">
        <f>IF(O1499="","",IF(ISNUMBER(MATCH(O1499,$G$5:$G$1000,0)),"",IF(D1499=1,B$4,0)+MAX(I$4:I1498)+1))</f>
        <v/>
      </c>
      <c r="M1499" s="282" t="str">
        <f t="shared" si="163"/>
        <v/>
      </c>
    </row>
    <row r="1500" spans="4:13" ht="12" customHeight="1" x14ac:dyDescent="0.25">
      <c r="D1500" s="276" t="str">
        <f>IF(IF(ISNUMBER(B1500),"",MAX(D$4:D1499)+1)&lt;=D$3,IF(ISNUMBER(B1500),"",MAX(D$4:D1499)+1),"")</f>
        <v/>
      </c>
      <c r="H1500" s="276"/>
      <c r="I1500" s="276" t="str">
        <f>IF(O1500="","",IF(ISNUMBER(MATCH(O1500,$G$5:$G$1000,0)),"",IF(D1500=1,B$4,0)+MAX(I$4:I1499)+1))</f>
        <v/>
      </c>
      <c r="M1500" s="282" t="str">
        <f t="shared" si="163"/>
        <v/>
      </c>
    </row>
    <row r="1501" spans="4:13" ht="12" customHeight="1" x14ac:dyDescent="0.25">
      <c r="D1501" s="276" t="str">
        <f>IF(IF(ISNUMBER(B1501),"",MAX(D$4:D1500)+1)&lt;=D$3,IF(ISNUMBER(B1501),"",MAX(D$4:D1500)+1),"")</f>
        <v/>
      </c>
      <c r="H1501" s="276"/>
      <c r="I1501" s="276" t="str">
        <f>IF(O1501="","",IF(ISNUMBER(MATCH(O1501,$G$5:$G$1000,0)),"",IF(D1501=1,B$4,0)+MAX(I$4:I1500)+1))</f>
        <v/>
      </c>
      <c r="M1501" s="282" t="str">
        <f t="shared" si="163"/>
        <v/>
      </c>
    </row>
    <row r="1502" spans="4:13" ht="12" customHeight="1" x14ac:dyDescent="0.25">
      <c r="D1502" s="276" t="str">
        <f>IF(IF(ISNUMBER(B1502),"",MAX(D$4:D1501)+1)&lt;=D$3,IF(ISNUMBER(B1502),"",MAX(D$4:D1501)+1),"")</f>
        <v/>
      </c>
      <c r="H1502" s="276"/>
      <c r="I1502" s="276" t="str">
        <f>IF(O1502="","",IF(ISNUMBER(MATCH(O1502,$G$5:$G$1000,0)),"",IF(D1502=1,B$4,0)+MAX(I$4:I1501)+1))</f>
        <v/>
      </c>
      <c r="M1502" s="282" t="str">
        <f t="shared" si="163"/>
        <v/>
      </c>
    </row>
    <row r="1503" spans="4:13" ht="12" customHeight="1" x14ac:dyDescent="0.25">
      <c r="D1503" s="276" t="str">
        <f>IF(IF(ISNUMBER(B1503),"",MAX(D$4:D1502)+1)&lt;=D$3,IF(ISNUMBER(B1503),"",MAX(D$4:D1502)+1),"")</f>
        <v/>
      </c>
      <c r="H1503" s="276"/>
      <c r="I1503" s="276" t="str">
        <f>IF(O1503="","",IF(ISNUMBER(MATCH(O1503,$G$5:$G$1000,0)),"",IF(D1503=1,B$4,0)+MAX(I$4:I1502)+1))</f>
        <v/>
      </c>
      <c r="M1503" s="282" t="str">
        <f t="shared" si="163"/>
        <v/>
      </c>
    </row>
    <row r="1504" spans="4:13" ht="12" customHeight="1" x14ac:dyDescent="0.25">
      <c r="D1504" s="276" t="str">
        <f>IF(IF(ISNUMBER(B1504),"",MAX(D$4:D1503)+1)&lt;=D$3,IF(ISNUMBER(B1504),"",MAX(D$4:D1503)+1),"")</f>
        <v/>
      </c>
      <c r="H1504" s="276"/>
      <c r="I1504" s="276" t="str">
        <f>IF(O1504="","",IF(ISNUMBER(MATCH(O1504,$G$5:$G$1000,0)),"",IF(D1504=1,B$4,0)+MAX(I$4:I1503)+1))</f>
        <v/>
      </c>
      <c r="M1504" s="282" t="str">
        <f t="shared" si="163"/>
        <v/>
      </c>
    </row>
    <row r="1505" spans="4:13" ht="12" customHeight="1" x14ac:dyDescent="0.25">
      <c r="D1505" s="276" t="str">
        <f>IF(IF(ISNUMBER(B1505),"",MAX(D$4:D1504)+1)&lt;=D$3,IF(ISNUMBER(B1505),"",MAX(D$4:D1504)+1),"")</f>
        <v/>
      </c>
      <c r="H1505" s="276"/>
      <c r="I1505" s="276" t="str">
        <f>IF(O1505="","",IF(ISNUMBER(MATCH(O1505,$G$5:$G$1000,0)),"",IF(D1505=1,B$4,0)+MAX(I$4:I1504)+1))</f>
        <v/>
      </c>
      <c r="M1505" s="282" t="str">
        <f t="shared" si="163"/>
        <v/>
      </c>
    </row>
    <row r="1506" spans="4:13" ht="12" customHeight="1" x14ac:dyDescent="0.25">
      <c r="D1506" s="276" t="str">
        <f>IF(IF(ISNUMBER(B1506),"",MAX(D$4:D1505)+1)&lt;=D$3,IF(ISNUMBER(B1506),"",MAX(D$4:D1505)+1),"")</f>
        <v/>
      </c>
      <c r="H1506" s="276"/>
      <c r="I1506" s="276" t="str">
        <f>IF(O1506="","",IF(ISNUMBER(MATCH(O1506,$G$5:$G$1000,0)),"",IF(D1506=1,B$4,0)+MAX(I$4:I1505)+1))</f>
        <v/>
      </c>
      <c r="M1506" s="282" t="str">
        <f t="shared" si="163"/>
        <v/>
      </c>
    </row>
    <row r="1507" spans="4:13" ht="12" customHeight="1" x14ac:dyDescent="0.25">
      <c r="D1507" s="276" t="str">
        <f>IF(IF(ISNUMBER(B1507),"",MAX(D$4:D1506)+1)&lt;=D$3,IF(ISNUMBER(B1507),"",MAX(D$4:D1506)+1),"")</f>
        <v/>
      </c>
      <c r="H1507" s="276"/>
      <c r="I1507" s="276" t="str">
        <f>IF(O1507="","",IF(ISNUMBER(MATCH(O1507,$G$5:$G$1000,0)),"",IF(D1507=1,B$4,0)+MAX(I$4:I1506)+1))</f>
        <v/>
      </c>
      <c r="M1507" s="282" t="str">
        <f t="shared" si="163"/>
        <v/>
      </c>
    </row>
    <row r="1508" spans="4:13" ht="12" customHeight="1" x14ac:dyDescent="0.25">
      <c r="D1508" s="276" t="str">
        <f>IF(IF(ISNUMBER(B1508),"",MAX(D$4:D1507)+1)&lt;=D$3,IF(ISNUMBER(B1508),"",MAX(D$4:D1507)+1),"")</f>
        <v/>
      </c>
      <c r="H1508" s="276"/>
      <c r="I1508" s="276" t="str">
        <f>IF(O1508="","",IF(ISNUMBER(MATCH(O1508,$G$5:$G$1000,0)),"",IF(D1508=1,B$4,0)+MAX(I$4:I1507)+1))</f>
        <v/>
      </c>
      <c r="M1508" s="282" t="str">
        <f t="shared" si="163"/>
        <v/>
      </c>
    </row>
    <row r="1509" spans="4:13" ht="12" customHeight="1" x14ac:dyDescent="0.25">
      <c r="D1509" s="276" t="str">
        <f>IF(IF(ISNUMBER(B1509),"",MAX(D$4:D1508)+1)&lt;=D$3,IF(ISNUMBER(B1509),"",MAX(D$4:D1508)+1),"")</f>
        <v/>
      </c>
      <c r="H1509" s="276"/>
      <c r="I1509" s="276" t="str">
        <f>IF(O1509="","",IF(ISNUMBER(MATCH(O1509,$G$5:$G$1000,0)),"",IF(D1509=1,B$4,0)+MAX(I$4:I1508)+1))</f>
        <v/>
      </c>
      <c r="M1509" s="282" t="str">
        <f t="shared" si="163"/>
        <v/>
      </c>
    </row>
    <row r="1510" spans="4:13" ht="12" customHeight="1" x14ac:dyDescent="0.25">
      <c r="D1510" s="276" t="str">
        <f>IF(IF(ISNUMBER(B1510),"",MAX(D$4:D1509)+1)&lt;=D$3,IF(ISNUMBER(B1510),"",MAX(D$4:D1509)+1),"")</f>
        <v/>
      </c>
      <c r="H1510" s="276"/>
      <c r="I1510" s="276" t="str">
        <f>IF(O1510="","",IF(ISNUMBER(MATCH(O1510,$G$5:$G$1000,0)),"",IF(D1510=1,B$4,0)+MAX(I$4:I1509)+1))</f>
        <v/>
      </c>
      <c r="M1510" s="282" t="str">
        <f t="shared" si="163"/>
        <v/>
      </c>
    </row>
    <row r="1511" spans="4:13" ht="12" customHeight="1" x14ac:dyDescent="0.25">
      <c r="D1511" s="276" t="str">
        <f>IF(IF(ISNUMBER(B1511),"",MAX(D$4:D1510)+1)&lt;=D$3,IF(ISNUMBER(B1511),"",MAX(D$4:D1510)+1),"")</f>
        <v/>
      </c>
      <c r="H1511" s="276"/>
      <c r="I1511" s="276" t="str">
        <f>IF(O1511="","",IF(ISNUMBER(MATCH(O1511,$G$5:$G$1000,0)),"",IF(D1511=1,B$4,0)+MAX(I$4:I1510)+1))</f>
        <v/>
      </c>
      <c r="M1511" s="282" t="str">
        <f t="shared" si="163"/>
        <v/>
      </c>
    </row>
    <row r="1512" spans="4:13" ht="12" customHeight="1" x14ac:dyDescent="0.25">
      <c r="D1512" s="276" t="str">
        <f>IF(IF(ISNUMBER(B1512),"",MAX(D$4:D1511)+1)&lt;=D$3,IF(ISNUMBER(B1512),"",MAX(D$4:D1511)+1),"")</f>
        <v/>
      </c>
      <c r="H1512" s="276"/>
      <c r="I1512" s="276" t="str">
        <f>IF(O1512="","",IF(ISNUMBER(MATCH(O1512,$G$5:$G$1000,0)),"",IF(D1512=1,B$4,0)+MAX(I$4:I1511)+1))</f>
        <v/>
      </c>
      <c r="M1512" s="282" t="str">
        <f t="shared" si="163"/>
        <v/>
      </c>
    </row>
    <row r="1513" spans="4:13" ht="12" customHeight="1" x14ac:dyDescent="0.25">
      <c r="D1513" s="276" t="str">
        <f>IF(IF(ISNUMBER(B1513),"",MAX(D$4:D1512)+1)&lt;=D$3,IF(ISNUMBER(B1513),"",MAX(D$4:D1512)+1),"")</f>
        <v/>
      </c>
      <c r="H1513" s="276"/>
      <c r="I1513" s="276" t="str">
        <f>IF(O1513="","",IF(ISNUMBER(MATCH(O1513,$G$5:$G$1000,0)),"",IF(D1513=1,B$4,0)+MAX(I$4:I1512)+1))</f>
        <v/>
      </c>
      <c r="M1513" s="282" t="str">
        <f t="shared" si="163"/>
        <v/>
      </c>
    </row>
    <row r="1514" spans="4:13" ht="12" customHeight="1" x14ac:dyDescent="0.25">
      <c r="D1514" s="276" t="str">
        <f>IF(IF(ISNUMBER(B1514),"",MAX(D$4:D1513)+1)&lt;=D$3,IF(ISNUMBER(B1514),"",MAX(D$4:D1513)+1),"")</f>
        <v/>
      </c>
      <c r="H1514" s="276"/>
      <c r="I1514" s="276" t="str">
        <f>IF(O1514="","",IF(ISNUMBER(MATCH(O1514,$G$5:$G$1000,0)),"",IF(D1514=1,B$4,0)+MAX(I$4:I1513)+1))</f>
        <v/>
      </c>
      <c r="M1514" s="282" t="str">
        <f t="shared" si="163"/>
        <v/>
      </c>
    </row>
    <row r="1515" spans="4:13" ht="12" customHeight="1" x14ac:dyDescent="0.25">
      <c r="D1515" s="276" t="str">
        <f>IF(IF(ISNUMBER(B1515),"",MAX(D$4:D1514)+1)&lt;=D$3,IF(ISNUMBER(B1515),"",MAX(D$4:D1514)+1),"")</f>
        <v/>
      </c>
      <c r="H1515" s="276"/>
      <c r="I1515" s="276" t="str">
        <f>IF(O1515="","",IF(ISNUMBER(MATCH(O1515,$G$5:$G$1000,0)),"",IF(D1515=1,B$4,0)+MAX(I$4:I1514)+1))</f>
        <v/>
      </c>
      <c r="M1515" s="282" t="str">
        <f t="shared" si="163"/>
        <v/>
      </c>
    </row>
    <row r="1516" spans="4:13" ht="12" customHeight="1" x14ac:dyDescent="0.25">
      <c r="D1516" s="276" t="str">
        <f>IF(IF(ISNUMBER(B1516),"",MAX(D$4:D1515)+1)&lt;=D$3,IF(ISNUMBER(B1516),"",MAX(D$4:D1515)+1),"")</f>
        <v/>
      </c>
      <c r="H1516" s="276"/>
      <c r="I1516" s="276" t="str">
        <f>IF(O1516="","",IF(ISNUMBER(MATCH(O1516,$G$5:$G$1000,0)),"",IF(D1516=1,B$4,0)+MAX(I$4:I1515)+1))</f>
        <v/>
      </c>
      <c r="M1516" s="282" t="str">
        <f t="shared" si="163"/>
        <v/>
      </c>
    </row>
    <row r="1517" spans="4:13" ht="12" customHeight="1" x14ac:dyDescent="0.25">
      <c r="D1517" s="276" t="str">
        <f>IF(IF(ISNUMBER(B1517),"",MAX(D$4:D1516)+1)&lt;=D$3,IF(ISNUMBER(B1517),"",MAX(D$4:D1516)+1),"")</f>
        <v/>
      </c>
      <c r="H1517" s="276"/>
      <c r="I1517" s="276" t="str">
        <f>IF(O1517="","",IF(ISNUMBER(MATCH(O1517,$G$5:$G$1000,0)),"",IF(D1517=1,B$4,0)+MAX(I$4:I1516)+1))</f>
        <v/>
      </c>
      <c r="M1517" s="282" t="str">
        <f t="shared" si="163"/>
        <v/>
      </c>
    </row>
    <row r="1518" spans="4:13" ht="12" customHeight="1" x14ac:dyDescent="0.25">
      <c r="D1518" s="276" t="str">
        <f>IF(IF(ISNUMBER(B1518),"",MAX(D$4:D1517)+1)&lt;=D$3,IF(ISNUMBER(B1518),"",MAX(D$4:D1517)+1),"")</f>
        <v/>
      </c>
      <c r="H1518" s="276"/>
      <c r="I1518" s="276" t="str">
        <f>IF(O1518="","",IF(ISNUMBER(MATCH(O1518,$G$5:$G$1000,0)),"",IF(D1518=1,B$4,0)+MAX(I$4:I1517)+1))</f>
        <v/>
      </c>
      <c r="M1518" s="282" t="str">
        <f t="shared" si="163"/>
        <v/>
      </c>
    </row>
    <row r="1519" spans="4:13" ht="12" customHeight="1" x14ac:dyDescent="0.25">
      <c r="D1519" s="276" t="str">
        <f>IF(IF(ISNUMBER(B1519),"",MAX(D$4:D1518)+1)&lt;=D$3,IF(ISNUMBER(B1519),"",MAX(D$4:D1518)+1),"")</f>
        <v/>
      </c>
      <c r="H1519" s="276"/>
      <c r="I1519" s="276" t="str">
        <f>IF(O1519="","",IF(ISNUMBER(MATCH(O1519,$G$5:$G$1000,0)),"",IF(D1519=1,B$4,0)+MAX(I$4:I1518)+1))</f>
        <v/>
      </c>
      <c r="M1519" s="282" t="str">
        <f t="shared" si="163"/>
        <v/>
      </c>
    </row>
    <row r="1520" spans="4:13" ht="12" customHeight="1" x14ac:dyDescent="0.25">
      <c r="D1520" s="276" t="str">
        <f>IF(IF(ISNUMBER(B1520),"",MAX(D$4:D1519)+1)&lt;=D$3,IF(ISNUMBER(B1520),"",MAX(D$4:D1519)+1),"")</f>
        <v/>
      </c>
      <c r="H1520" s="276"/>
      <c r="I1520" s="276" t="str">
        <f>IF(O1520="","",IF(ISNUMBER(MATCH(O1520,$G$5:$G$1000,0)),"",IF(D1520=1,B$4,0)+MAX(I$4:I1519)+1))</f>
        <v/>
      </c>
      <c r="M1520" s="282" t="str">
        <f t="shared" si="163"/>
        <v/>
      </c>
    </row>
    <row r="1521" spans="4:13" ht="12" customHeight="1" x14ac:dyDescent="0.25">
      <c r="D1521" s="276" t="str">
        <f>IF(IF(ISNUMBER(B1521),"",MAX(D$4:D1520)+1)&lt;=D$3,IF(ISNUMBER(B1521),"",MAX(D$4:D1520)+1),"")</f>
        <v/>
      </c>
      <c r="H1521" s="276"/>
      <c r="I1521" s="276" t="str">
        <f>IF(O1521="","",IF(ISNUMBER(MATCH(O1521,$G$5:$G$1000,0)),"",IF(D1521=1,B$4,0)+MAX(I$4:I1520)+1))</f>
        <v/>
      </c>
      <c r="M1521" s="282" t="str">
        <f t="shared" si="163"/>
        <v/>
      </c>
    </row>
    <row r="1522" spans="4:13" ht="12" customHeight="1" x14ac:dyDescent="0.25">
      <c r="D1522" s="276" t="str">
        <f>IF(IF(ISNUMBER(B1522),"",MAX(D$4:D1521)+1)&lt;=D$3,IF(ISNUMBER(B1522),"",MAX(D$4:D1521)+1),"")</f>
        <v/>
      </c>
      <c r="H1522" s="276"/>
      <c r="I1522" s="276" t="str">
        <f>IF(O1522="","",IF(ISNUMBER(MATCH(O1522,$G$5:$G$1000,0)),"",IF(D1522=1,B$4,0)+MAX(I$4:I1521)+1))</f>
        <v/>
      </c>
      <c r="M1522" s="282" t="str">
        <f t="shared" si="163"/>
        <v/>
      </c>
    </row>
    <row r="1523" spans="4:13" ht="12" customHeight="1" x14ac:dyDescent="0.25">
      <c r="D1523" s="276" t="str">
        <f>IF(IF(ISNUMBER(B1523),"",MAX(D$4:D1522)+1)&lt;=D$3,IF(ISNUMBER(B1523),"",MAX(D$4:D1522)+1),"")</f>
        <v/>
      </c>
      <c r="H1523" s="276"/>
      <c r="I1523" s="276" t="str">
        <f>IF(O1523="","",IF(ISNUMBER(MATCH(O1523,$G$5:$G$1000,0)),"",IF(D1523=1,B$4,0)+MAX(I$4:I1522)+1))</f>
        <v/>
      </c>
      <c r="M1523" s="282" t="str">
        <f t="shared" si="163"/>
        <v/>
      </c>
    </row>
    <row r="1524" spans="4:13" ht="12" customHeight="1" x14ac:dyDescent="0.25">
      <c r="D1524" s="276" t="str">
        <f>IF(IF(ISNUMBER(B1524),"",MAX(D$4:D1523)+1)&lt;=D$3,IF(ISNUMBER(B1524),"",MAX(D$4:D1523)+1),"")</f>
        <v/>
      </c>
      <c r="H1524" s="276"/>
      <c r="I1524" s="276" t="str">
        <f>IF(O1524="","",IF(ISNUMBER(MATCH(O1524,$G$5:$G$1000,0)),"",IF(D1524=1,B$4,0)+MAX(I$4:I1523)+1))</f>
        <v/>
      </c>
      <c r="M1524" s="282" t="str">
        <f t="shared" si="163"/>
        <v/>
      </c>
    </row>
    <row r="1525" spans="4:13" ht="12" customHeight="1" x14ac:dyDescent="0.25">
      <c r="D1525" s="276" t="str">
        <f>IF(IF(ISNUMBER(B1525),"",MAX(D$4:D1524)+1)&lt;=D$3,IF(ISNUMBER(B1525),"",MAX(D$4:D1524)+1),"")</f>
        <v/>
      </c>
      <c r="H1525" s="276"/>
      <c r="I1525" s="276" t="str">
        <f>IF(O1525="","",IF(ISNUMBER(MATCH(O1525,$G$5:$G$1000,0)),"",IF(D1525=1,B$4,0)+MAX(I$4:I1524)+1))</f>
        <v/>
      </c>
      <c r="M1525" s="282" t="str">
        <f t="shared" si="163"/>
        <v/>
      </c>
    </row>
  </sheetData>
  <phoneticPr fontId="12" type="noConversion"/>
  <conditionalFormatting sqref="G5:G127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5:BM134">
    <cfRule type="notContainsBlanks" dxfId="18" priority="40">
      <formula>LEN(TRIM(BG5))&gt;0</formula>
    </cfRule>
  </conditionalFormatting>
  <conditionalFormatting sqref="BM4">
    <cfRule type="notContainsBlanks" dxfId="17" priority="2">
      <formula>LEN(TRIM(BM4))&gt;0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13978-4F4A-462C-871C-97FC3306BB60}">
  <dimension ref="A1:CC1457"/>
  <sheetViews>
    <sheetView zoomScale="85" zoomScaleNormal="85" workbookViewId="0">
      <selection activeCell="X23" sqref="X23"/>
    </sheetView>
  </sheetViews>
  <sheetFormatPr defaultRowHeight="15" x14ac:dyDescent="0.25"/>
  <cols>
    <col min="2" max="2" width="3.85546875" customWidth="1"/>
    <col min="3" max="3" width="2.5703125" customWidth="1"/>
    <col min="4" max="4" width="4.85546875" customWidth="1"/>
    <col min="5" max="7" width="3.28515625" customWidth="1"/>
    <col min="8" max="9" width="4.5703125" customWidth="1"/>
    <col min="10" max="10" width="5.42578125" customWidth="1"/>
    <col min="11" max="11" width="3.85546875" customWidth="1"/>
    <col min="12" max="12" width="4.85546875" customWidth="1"/>
    <col min="13" max="13" width="6.140625" customWidth="1"/>
    <col min="14" max="21" width="1" customWidth="1"/>
    <col min="22" max="22" width="5.42578125" customWidth="1"/>
    <col min="23" max="25" width="2.7109375" customWidth="1"/>
    <col min="26" max="27" width="1.140625" customWidth="1"/>
    <col min="28" max="28" width="4.28515625" customWidth="1"/>
    <col min="30" max="37" width="0.5703125" customWidth="1"/>
    <col min="38" max="38" width="3.28515625" bestFit="1" customWidth="1"/>
    <col min="39" max="39" width="2.28515625" bestFit="1" customWidth="1"/>
    <col min="40" max="40" width="3.28515625" bestFit="1" customWidth="1"/>
    <col min="41" max="41" width="2.28515625" bestFit="1" customWidth="1"/>
    <col min="42" max="42" width="5.28515625" bestFit="1" customWidth="1"/>
    <col min="43" max="43" width="3.28515625" bestFit="1" customWidth="1"/>
    <col min="44" max="44" width="9" customWidth="1"/>
    <col min="45" max="45" width="5.28515625" customWidth="1"/>
    <col min="46" max="46" width="2.28515625" bestFit="1" customWidth="1"/>
    <col min="47" max="47" width="8.28515625" bestFit="1" customWidth="1"/>
    <col min="48" max="48" width="5.42578125" customWidth="1"/>
    <col min="49" max="49" width="6.42578125" customWidth="1"/>
    <col min="50" max="51" width="3" bestFit="1" customWidth="1"/>
    <col min="52" max="52" width="2.42578125" customWidth="1"/>
    <col min="53" max="55" width="4.5703125" customWidth="1"/>
    <col min="56" max="56" width="2.42578125" customWidth="1"/>
    <col min="57" max="57" width="3.28515625" customWidth="1"/>
    <col min="58" max="61" width="6.140625" customWidth="1"/>
    <col min="62" max="63" width="9.140625" style="368"/>
    <col min="64" max="68" width="5.28515625" customWidth="1"/>
    <col min="69" max="69" width="2.140625" customWidth="1"/>
  </cols>
  <sheetData>
    <row r="1" spans="1:8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366"/>
      <c r="BK1" s="366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</row>
    <row r="2" spans="1:81" x14ac:dyDescent="0.25">
      <c r="A2" s="1"/>
      <c r="C2" t="s">
        <v>1354</v>
      </c>
      <c r="D2" t="s">
        <v>1355</v>
      </c>
      <c r="E2" t="s">
        <v>1356</v>
      </c>
      <c r="F2" t="s">
        <v>850</v>
      </c>
      <c r="G2" t="s">
        <v>1357</v>
      </c>
      <c r="H2" t="s">
        <v>1358</v>
      </c>
      <c r="I2" t="s">
        <v>1359</v>
      </c>
      <c r="J2" t="s">
        <v>1360</v>
      </c>
      <c r="K2" t="s">
        <v>1361</v>
      </c>
      <c r="L2" t="s">
        <v>1362</v>
      </c>
      <c r="M2" t="s">
        <v>1363</v>
      </c>
      <c r="N2" t="s">
        <v>1364</v>
      </c>
      <c r="O2" t="s">
        <v>1365</v>
      </c>
      <c r="P2" t="s">
        <v>1366</v>
      </c>
      <c r="Q2" t="s">
        <v>1367</v>
      </c>
      <c r="R2" t="s">
        <v>1368</v>
      </c>
      <c r="S2" t="s">
        <v>1369</v>
      </c>
      <c r="T2" t="s">
        <v>1370</v>
      </c>
      <c r="U2" t="s">
        <v>1371</v>
      </c>
      <c r="V2" t="s">
        <v>1372</v>
      </c>
      <c r="W2" t="s">
        <v>1373</v>
      </c>
      <c r="X2" t="s">
        <v>1374</v>
      </c>
      <c r="Y2" t="s">
        <v>1375</v>
      </c>
      <c r="Z2" t="s">
        <v>1376</v>
      </c>
      <c r="AA2" t="s">
        <v>1377</v>
      </c>
      <c r="AB2" t="s">
        <v>1378</v>
      </c>
      <c r="AC2" t="s">
        <v>1379</v>
      </c>
      <c r="AD2" t="s">
        <v>1380</v>
      </c>
      <c r="AE2" t="s">
        <v>1381</v>
      </c>
      <c r="AF2" t="s">
        <v>1382</v>
      </c>
      <c r="AG2" t="s">
        <v>1383</v>
      </c>
      <c r="AH2" t="s">
        <v>1384</v>
      </c>
      <c r="AI2" t="s">
        <v>1385</v>
      </c>
      <c r="AJ2" t="s">
        <v>1386</v>
      </c>
      <c r="AK2" t="s">
        <v>1387</v>
      </c>
      <c r="AL2" s="1" t="s">
        <v>821</v>
      </c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366"/>
      <c r="BK2" s="366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</row>
    <row r="3" spans="1:81" s="353" customFormat="1" ht="15.75" x14ac:dyDescent="0.25">
      <c r="A3" s="352"/>
      <c r="B3" s="75">
        <v>0</v>
      </c>
      <c r="C3" s="75">
        <v>0</v>
      </c>
      <c r="D3" s="75">
        <v>1</v>
      </c>
      <c r="E3" s="75">
        <v>1</v>
      </c>
      <c r="F3" s="75">
        <v>4</v>
      </c>
      <c r="G3" s="75">
        <v>0</v>
      </c>
      <c r="H3" s="75">
        <v>0</v>
      </c>
      <c r="I3" s="75">
        <v>0</v>
      </c>
      <c r="J3" s="75">
        <v>0</v>
      </c>
      <c r="K3" s="75">
        <v>0</v>
      </c>
      <c r="L3" s="75">
        <v>0</v>
      </c>
      <c r="M3" s="75">
        <v>0</v>
      </c>
      <c r="N3" s="75">
        <v>3.6999999999999998E-2</v>
      </c>
      <c r="O3" s="75">
        <v>0</v>
      </c>
      <c r="P3" s="75">
        <v>0</v>
      </c>
      <c r="Q3" s="75">
        <v>0</v>
      </c>
      <c r="R3" s="75">
        <v>0</v>
      </c>
      <c r="S3" s="75">
        <v>0</v>
      </c>
      <c r="T3" s="75">
        <v>0</v>
      </c>
      <c r="U3" s="75">
        <v>0</v>
      </c>
      <c r="V3" s="75">
        <v>1381.0038999999999</v>
      </c>
      <c r="W3" s="75">
        <v>3.28084</v>
      </c>
      <c r="X3" s="75">
        <v>0</v>
      </c>
      <c r="Y3" s="75">
        <v>0</v>
      </c>
      <c r="Z3" s="75">
        <v>0</v>
      </c>
      <c r="AA3" s="75">
        <v>0</v>
      </c>
      <c r="AB3" s="75">
        <v>0</v>
      </c>
      <c r="AC3" s="75">
        <v>0</v>
      </c>
      <c r="AD3" s="75">
        <v>0</v>
      </c>
      <c r="AE3" s="75">
        <v>1278.1496999999999</v>
      </c>
      <c r="AF3" s="75">
        <v>23.194326</v>
      </c>
      <c r="AG3" s="75">
        <v>0</v>
      </c>
      <c r="AH3" s="75">
        <v>0</v>
      </c>
      <c r="AI3" s="75">
        <v>0</v>
      </c>
      <c r="AJ3" s="75">
        <v>0</v>
      </c>
      <c r="AK3" s="75">
        <v>0</v>
      </c>
      <c r="AL3" s="352"/>
      <c r="AM3" s="352"/>
      <c r="AN3" s="352"/>
      <c r="AO3" s="352"/>
      <c r="AP3" s="352"/>
      <c r="AQ3" s="352"/>
      <c r="AR3" s="352"/>
      <c r="AS3" s="352"/>
      <c r="AT3" s="352"/>
      <c r="AU3" s="352"/>
      <c r="AV3" s="352"/>
      <c r="AW3" s="352"/>
      <c r="AX3" s="352"/>
      <c r="AY3" s="352"/>
      <c r="AZ3" s="352"/>
      <c r="BA3" s="1"/>
      <c r="BB3" s="1"/>
      <c r="BC3" s="1"/>
      <c r="BD3" s="1"/>
      <c r="BE3" s="1"/>
      <c r="BF3" s="1"/>
      <c r="BG3" s="1"/>
      <c r="BH3" s="1"/>
      <c r="BI3" s="1"/>
      <c r="BJ3" s="366"/>
      <c r="BK3" s="366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</row>
    <row r="4" spans="1:81" x14ac:dyDescent="0.25">
      <c r="A4" s="1"/>
      <c r="B4" s="75">
        <v>1</v>
      </c>
      <c r="C4" s="75">
        <v>0</v>
      </c>
      <c r="D4" s="75">
        <v>2</v>
      </c>
      <c r="E4" s="75">
        <v>1</v>
      </c>
      <c r="F4" s="75">
        <v>4</v>
      </c>
      <c r="G4" s="75">
        <v>0</v>
      </c>
      <c r="H4" s="75">
        <v>0</v>
      </c>
      <c r="I4" s="75">
        <v>0</v>
      </c>
      <c r="J4" s="75">
        <v>0</v>
      </c>
      <c r="K4" s="75">
        <v>0</v>
      </c>
      <c r="L4" s="75">
        <v>0</v>
      </c>
      <c r="M4" s="75">
        <v>0</v>
      </c>
      <c r="N4" s="75">
        <v>3.6999999999999998E-2</v>
      </c>
      <c r="O4" s="75">
        <v>0</v>
      </c>
      <c r="P4" s="75">
        <v>0</v>
      </c>
      <c r="Q4" s="75">
        <v>0</v>
      </c>
      <c r="R4" s="75">
        <v>0</v>
      </c>
      <c r="S4" s="75">
        <v>0</v>
      </c>
      <c r="T4" s="75">
        <v>0</v>
      </c>
      <c r="U4" s="75">
        <v>0</v>
      </c>
      <c r="V4" s="75">
        <v>1297.8674000000001</v>
      </c>
      <c r="W4" s="75">
        <v>125.40331999999999</v>
      </c>
      <c r="X4" s="75">
        <v>0</v>
      </c>
      <c r="Y4" s="75">
        <v>0</v>
      </c>
      <c r="Z4" s="75">
        <v>0</v>
      </c>
      <c r="AA4" s="75">
        <v>0</v>
      </c>
      <c r="AB4" s="75">
        <v>0</v>
      </c>
      <c r="AC4" s="75">
        <v>0</v>
      </c>
      <c r="AD4" s="75">
        <v>0</v>
      </c>
      <c r="AE4" s="75">
        <v>1278.1496999999999</v>
      </c>
      <c r="AF4" s="75">
        <v>126.76539</v>
      </c>
      <c r="AG4" s="75">
        <v>0</v>
      </c>
      <c r="AH4" s="75">
        <v>0</v>
      </c>
      <c r="AI4" s="75">
        <v>0</v>
      </c>
      <c r="AJ4" s="75">
        <v>0</v>
      </c>
      <c r="AK4" s="75">
        <v>0</v>
      </c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366"/>
      <c r="BK4" s="366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</row>
    <row r="5" spans="1:81" x14ac:dyDescent="0.25">
      <c r="A5" s="1"/>
      <c r="B5" s="75">
        <v>2</v>
      </c>
      <c r="C5" s="75">
        <v>0</v>
      </c>
      <c r="D5" s="75">
        <v>3</v>
      </c>
      <c r="E5" s="75">
        <v>1</v>
      </c>
      <c r="F5" s="75">
        <v>6</v>
      </c>
      <c r="G5" s="75">
        <v>0</v>
      </c>
      <c r="H5" s="75">
        <v>0</v>
      </c>
      <c r="I5" s="75">
        <v>0</v>
      </c>
      <c r="J5" s="75">
        <v>0</v>
      </c>
      <c r="K5" s="75">
        <v>0</v>
      </c>
      <c r="L5" s="75">
        <v>0</v>
      </c>
      <c r="M5" s="75">
        <v>0</v>
      </c>
      <c r="N5" s="75">
        <v>3.6999999999999998E-2</v>
      </c>
      <c r="O5" s="75">
        <v>0</v>
      </c>
      <c r="P5" s="75">
        <v>0</v>
      </c>
      <c r="Q5" s="75">
        <v>0</v>
      </c>
      <c r="R5" s="75">
        <v>0</v>
      </c>
      <c r="S5" s="75">
        <v>0</v>
      </c>
      <c r="T5" s="75">
        <v>0</v>
      </c>
      <c r="U5" s="75">
        <v>0</v>
      </c>
      <c r="V5" s="75">
        <v>1400.8530000000001</v>
      </c>
      <c r="W5" s="75">
        <v>3.28084</v>
      </c>
      <c r="X5" s="75">
        <v>0</v>
      </c>
      <c r="Y5" s="75">
        <v>0</v>
      </c>
      <c r="Z5" s="75">
        <v>0</v>
      </c>
      <c r="AA5" s="75">
        <v>0</v>
      </c>
      <c r="AB5" s="75">
        <v>0</v>
      </c>
      <c r="AC5" s="75">
        <v>0</v>
      </c>
      <c r="AD5" s="75">
        <v>0</v>
      </c>
      <c r="AE5" s="75">
        <v>1211.2861</v>
      </c>
      <c r="AF5" s="75">
        <v>21.228680000000001</v>
      </c>
      <c r="AG5" s="75">
        <v>0</v>
      </c>
      <c r="AH5" s="75">
        <v>0</v>
      </c>
      <c r="AI5" s="75">
        <v>0</v>
      </c>
      <c r="AJ5" s="75">
        <v>0</v>
      </c>
      <c r="AK5" s="75">
        <v>0</v>
      </c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366"/>
      <c r="BK5" s="366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</row>
    <row r="6" spans="1:81" x14ac:dyDescent="0.25">
      <c r="A6" s="1"/>
      <c r="B6" s="75">
        <v>3</v>
      </c>
      <c r="C6" s="75">
        <v>0</v>
      </c>
      <c r="D6" s="75">
        <v>4</v>
      </c>
      <c r="E6" s="75">
        <v>1</v>
      </c>
      <c r="F6" s="75">
        <v>6</v>
      </c>
      <c r="G6" s="75">
        <v>0</v>
      </c>
      <c r="H6" s="75">
        <v>0</v>
      </c>
      <c r="I6" s="75">
        <v>0</v>
      </c>
      <c r="J6" s="75">
        <v>0</v>
      </c>
      <c r="K6" s="75">
        <v>0</v>
      </c>
      <c r="L6" s="75">
        <v>0</v>
      </c>
      <c r="M6" s="75">
        <v>0</v>
      </c>
      <c r="N6" s="75">
        <v>3.6999999999999998E-2</v>
      </c>
      <c r="O6" s="75">
        <v>0</v>
      </c>
      <c r="P6" s="75">
        <v>0</v>
      </c>
      <c r="Q6" s="75">
        <v>0</v>
      </c>
      <c r="R6" s="75">
        <v>0</v>
      </c>
      <c r="S6" s="75">
        <v>0</v>
      </c>
      <c r="T6" s="75">
        <v>0</v>
      </c>
      <c r="U6" s="75">
        <v>0</v>
      </c>
      <c r="V6" s="75">
        <v>1278.1496999999999</v>
      </c>
      <c r="W6" s="75">
        <v>128.92930000000001</v>
      </c>
      <c r="X6" s="75">
        <v>0</v>
      </c>
      <c r="Y6" s="75">
        <v>0</v>
      </c>
      <c r="Z6" s="75">
        <v>0</v>
      </c>
      <c r="AA6" s="75">
        <v>0</v>
      </c>
      <c r="AB6" s="75">
        <v>0</v>
      </c>
      <c r="AC6" s="75">
        <v>0</v>
      </c>
      <c r="AD6" s="75">
        <v>0</v>
      </c>
      <c r="AE6" s="75">
        <v>1211.2861</v>
      </c>
      <c r="AF6" s="75">
        <v>129.97047000000001</v>
      </c>
      <c r="AG6" s="75">
        <v>0</v>
      </c>
      <c r="AH6" s="75">
        <v>0</v>
      </c>
      <c r="AI6" s="75">
        <v>0</v>
      </c>
      <c r="AJ6" s="75">
        <v>0</v>
      </c>
      <c r="AK6" s="75">
        <v>0</v>
      </c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366"/>
      <c r="BK6" s="366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</row>
    <row r="7" spans="1:81" x14ac:dyDescent="0.25">
      <c r="A7" s="1"/>
      <c r="B7" s="75">
        <v>4</v>
      </c>
      <c r="C7" s="75">
        <v>0</v>
      </c>
      <c r="D7" s="75">
        <v>5</v>
      </c>
      <c r="E7" s="75">
        <v>1</v>
      </c>
      <c r="F7" s="75">
        <v>8</v>
      </c>
      <c r="G7" s="75">
        <v>0</v>
      </c>
      <c r="H7" s="75">
        <v>0</v>
      </c>
      <c r="I7" s="75">
        <v>0</v>
      </c>
      <c r="J7" s="75">
        <v>0</v>
      </c>
      <c r="K7" s="75">
        <v>0</v>
      </c>
      <c r="L7" s="75">
        <v>0</v>
      </c>
      <c r="M7" s="75">
        <v>0</v>
      </c>
      <c r="N7" s="75">
        <v>3.6999999999999998E-2</v>
      </c>
      <c r="O7" s="75">
        <v>0</v>
      </c>
      <c r="P7" s="75">
        <v>0</v>
      </c>
      <c r="Q7" s="75">
        <v>0</v>
      </c>
      <c r="R7" s="75">
        <v>0</v>
      </c>
      <c r="S7" s="75">
        <v>0</v>
      </c>
      <c r="T7" s="75">
        <v>0</v>
      </c>
      <c r="U7" s="75">
        <v>0</v>
      </c>
      <c r="V7" s="75">
        <v>1300.8859</v>
      </c>
      <c r="W7" s="75">
        <v>3.28084</v>
      </c>
      <c r="X7" s="75">
        <v>0</v>
      </c>
      <c r="Y7" s="75">
        <v>0</v>
      </c>
      <c r="Z7" s="75">
        <v>0</v>
      </c>
      <c r="AA7" s="75">
        <v>0</v>
      </c>
      <c r="AB7" s="75">
        <v>0</v>
      </c>
      <c r="AC7" s="75">
        <v>0</v>
      </c>
      <c r="AD7" s="75">
        <v>0</v>
      </c>
      <c r="AE7" s="75">
        <v>1162.9265</v>
      </c>
      <c r="AF7" s="75">
        <v>25.381979000000001</v>
      </c>
      <c r="AG7" s="75">
        <v>0</v>
      </c>
      <c r="AH7" s="75">
        <v>0</v>
      </c>
      <c r="AI7" s="75">
        <v>0</v>
      </c>
      <c r="AJ7" s="75">
        <v>0</v>
      </c>
      <c r="AK7" s="75">
        <v>0</v>
      </c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366"/>
      <c r="BK7" s="366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</row>
    <row r="8" spans="1:81" x14ac:dyDescent="0.25">
      <c r="A8" s="1"/>
      <c r="B8" s="75">
        <v>5</v>
      </c>
      <c r="C8" s="75">
        <v>0</v>
      </c>
      <c r="D8" s="75">
        <v>6</v>
      </c>
      <c r="E8" s="75">
        <v>1</v>
      </c>
      <c r="F8" s="75">
        <v>8</v>
      </c>
      <c r="G8" s="75">
        <v>0</v>
      </c>
      <c r="H8" s="75">
        <v>0</v>
      </c>
      <c r="I8" s="75">
        <v>0</v>
      </c>
      <c r="J8" s="75">
        <v>0</v>
      </c>
      <c r="K8" s="75">
        <v>0</v>
      </c>
      <c r="L8" s="75">
        <v>0</v>
      </c>
      <c r="M8" s="75">
        <v>0</v>
      </c>
      <c r="N8" s="75">
        <v>3.6999999999999998E-2</v>
      </c>
      <c r="O8" s="75">
        <v>0</v>
      </c>
      <c r="P8" s="75">
        <v>0</v>
      </c>
      <c r="Q8" s="75">
        <v>0</v>
      </c>
      <c r="R8" s="75">
        <v>0</v>
      </c>
      <c r="S8" s="75">
        <v>0</v>
      </c>
      <c r="T8" s="75">
        <v>0</v>
      </c>
      <c r="U8" s="75">
        <v>0</v>
      </c>
      <c r="V8" s="75">
        <v>1211.2861</v>
      </c>
      <c r="W8" s="75">
        <v>131.74399</v>
      </c>
      <c r="X8" s="75">
        <v>0</v>
      </c>
      <c r="Y8" s="75">
        <v>0</v>
      </c>
      <c r="Z8" s="75">
        <v>0</v>
      </c>
      <c r="AA8" s="75">
        <v>0</v>
      </c>
      <c r="AB8" s="75">
        <v>0</v>
      </c>
      <c r="AC8" s="75">
        <v>0</v>
      </c>
      <c r="AD8" s="75">
        <v>0</v>
      </c>
      <c r="AE8" s="75">
        <v>1162.9265</v>
      </c>
      <c r="AF8" s="75">
        <v>133.34614999999999</v>
      </c>
      <c r="AG8" s="75">
        <v>0</v>
      </c>
      <c r="AH8" s="75">
        <v>0</v>
      </c>
      <c r="AI8" s="75">
        <v>0</v>
      </c>
      <c r="AJ8" s="75">
        <v>0</v>
      </c>
      <c r="AK8" s="75">
        <v>0</v>
      </c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366"/>
      <c r="BK8" s="366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</row>
    <row r="9" spans="1:81" x14ac:dyDescent="0.25">
      <c r="A9" s="1"/>
      <c r="B9" s="75">
        <v>6</v>
      </c>
      <c r="C9" s="75">
        <v>0</v>
      </c>
      <c r="D9" s="75">
        <v>7</v>
      </c>
      <c r="E9" s="75">
        <v>1</v>
      </c>
      <c r="F9" s="75">
        <v>10</v>
      </c>
      <c r="G9" s="75">
        <v>0</v>
      </c>
      <c r="H9" s="75">
        <v>0</v>
      </c>
      <c r="I9" s="75">
        <v>0</v>
      </c>
      <c r="J9" s="75">
        <v>0</v>
      </c>
      <c r="K9" s="75">
        <v>0</v>
      </c>
      <c r="L9" s="75">
        <v>0</v>
      </c>
      <c r="M9" s="75">
        <v>0</v>
      </c>
      <c r="N9" s="75">
        <v>3.6999999999999998E-2</v>
      </c>
      <c r="O9" s="75">
        <v>0</v>
      </c>
      <c r="P9" s="75">
        <v>0</v>
      </c>
      <c r="Q9" s="75">
        <v>0</v>
      </c>
      <c r="R9" s="75">
        <v>0</v>
      </c>
      <c r="S9" s="75">
        <v>0</v>
      </c>
      <c r="T9" s="75">
        <v>0</v>
      </c>
      <c r="U9" s="75">
        <v>0</v>
      </c>
      <c r="V9" s="75">
        <v>1309.6456000000001</v>
      </c>
      <c r="W9" s="75">
        <v>3.28084</v>
      </c>
      <c r="X9" s="75">
        <v>0</v>
      </c>
      <c r="Y9" s="75">
        <v>0</v>
      </c>
      <c r="Z9" s="75">
        <v>0</v>
      </c>
      <c r="AA9" s="75">
        <v>0</v>
      </c>
      <c r="AB9" s="75">
        <v>0</v>
      </c>
      <c r="AC9" s="75">
        <v>0</v>
      </c>
      <c r="AD9" s="75">
        <v>0</v>
      </c>
      <c r="AE9" s="75">
        <v>1133.9567</v>
      </c>
      <c r="AF9" s="75">
        <v>26.083403000000001</v>
      </c>
      <c r="AG9" s="75">
        <v>0</v>
      </c>
      <c r="AH9" s="75">
        <v>0</v>
      </c>
      <c r="AI9" s="75">
        <v>0</v>
      </c>
      <c r="AJ9" s="75">
        <v>0</v>
      </c>
      <c r="AK9" s="75">
        <v>0</v>
      </c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366"/>
      <c r="BK9" s="366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</row>
    <row r="10" spans="1:81" x14ac:dyDescent="0.25">
      <c r="A10" s="1"/>
      <c r="B10" s="75">
        <v>7</v>
      </c>
      <c r="C10" s="75">
        <v>0</v>
      </c>
      <c r="D10" s="75">
        <v>8</v>
      </c>
      <c r="E10" s="75">
        <v>1</v>
      </c>
      <c r="F10" s="75">
        <v>10</v>
      </c>
      <c r="G10" s="75">
        <v>0</v>
      </c>
      <c r="H10" s="75">
        <v>0</v>
      </c>
      <c r="I10" s="75">
        <v>0</v>
      </c>
      <c r="J10" s="75">
        <v>0</v>
      </c>
      <c r="K10" s="75">
        <v>0</v>
      </c>
      <c r="L10" s="75">
        <v>0</v>
      </c>
      <c r="M10" s="75">
        <v>0</v>
      </c>
      <c r="N10" s="75">
        <v>3.6999999999999998E-2</v>
      </c>
      <c r="O10" s="75">
        <v>0</v>
      </c>
      <c r="P10" s="75">
        <v>0</v>
      </c>
      <c r="Q10" s="75">
        <v>0</v>
      </c>
      <c r="R10" s="75">
        <v>0</v>
      </c>
      <c r="S10" s="75">
        <v>0</v>
      </c>
      <c r="T10" s="75">
        <v>0</v>
      </c>
      <c r="U10" s="75">
        <v>0</v>
      </c>
      <c r="V10" s="75">
        <v>1162.9265</v>
      </c>
      <c r="W10" s="75">
        <v>135.80672000000001</v>
      </c>
      <c r="X10" s="75">
        <v>0</v>
      </c>
      <c r="Y10" s="75">
        <v>0</v>
      </c>
      <c r="Z10" s="75">
        <v>0</v>
      </c>
      <c r="AA10" s="75">
        <v>0</v>
      </c>
      <c r="AB10" s="75">
        <v>0</v>
      </c>
      <c r="AC10" s="75">
        <v>0</v>
      </c>
      <c r="AD10" s="75">
        <v>0</v>
      </c>
      <c r="AE10" s="75">
        <v>1133.9567</v>
      </c>
      <c r="AF10" s="75">
        <v>140.35135</v>
      </c>
      <c r="AG10" s="75">
        <v>0</v>
      </c>
      <c r="AH10" s="75">
        <v>0</v>
      </c>
      <c r="AI10" s="75">
        <v>0</v>
      </c>
      <c r="AJ10" s="75">
        <v>0</v>
      </c>
      <c r="AK10" s="75">
        <v>0</v>
      </c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366"/>
      <c r="BK10" s="366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</row>
    <row r="11" spans="1:81" x14ac:dyDescent="0.25">
      <c r="A11" s="1"/>
      <c r="B11" s="75">
        <v>8</v>
      </c>
      <c r="C11" s="75">
        <v>0</v>
      </c>
      <c r="D11" s="75">
        <v>9</v>
      </c>
      <c r="E11" s="75">
        <v>1</v>
      </c>
      <c r="F11" s="75">
        <v>11</v>
      </c>
      <c r="G11" s="75">
        <v>0</v>
      </c>
      <c r="H11" s="75">
        <v>0</v>
      </c>
      <c r="I11" s="75">
        <v>0</v>
      </c>
      <c r="J11" s="75">
        <v>0</v>
      </c>
      <c r="K11" s="75">
        <v>0</v>
      </c>
      <c r="L11" s="75">
        <v>0</v>
      </c>
      <c r="M11" s="75">
        <v>0</v>
      </c>
      <c r="N11" s="75">
        <v>3.6999999999999998E-2</v>
      </c>
      <c r="O11" s="75">
        <v>0</v>
      </c>
      <c r="P11" s="75">
        <v>0</v>
      </c>
      <c r="Q11" s="75">
        <v>0</v>
      </c>
      <c r="R11" s="75">
        <v>0</v>
      </c>
      <c r="S11" s="75">
        <v>0</v>
      </c>
      <c r="T11" s="75">
        <v>0</v>
      </c>
      <c r="U11" s="75">
        <v>0</v>
      </c>
      <c r="V11" s="75">
        <v>1390.7152000000001</v>
      </c>
      <c r="W11" s="75">
        <v>3.28084</v>
      </c>
      <c r="X11" s="75">
        <v>0</v>
      </c>
      <c r="Y11" s="75">
        <v>0</v>
      </c>
      <c r="Z11" s="75">
        <v>0</v>
      </c>
      <c r="AA11" s="75">
        <v>0</v>
      </c>
      <c r="AB11" s="75">
        <v>0</v>
      </c>
      <c r="AC11" s="75">
        <v>0</v>
      </c>
      <c r="AD11" s="75">
        <v>0</v>
      </c>
      <c r="AE11" s="75">
        <v>1128.7401</v>
      </c>
      <c r="AF11" s="75">
        <v>28.720306000000001</v>
      </c>
      <c r="AG11" s="75">
        <v>0</v>
      </c>
      <c r="AH11" s="75">
        <v>0</v>
      </c>
      <c r="AI11" s="75">
        <v>0</v>
      </c>
      <c r="AJ11" s="75">
        <v>0</v>
      </c>
      <c r="AK11" s="75">
        <v>0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366"/>
      <c r="BK11" s="366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</row>
    <row r="12" spans="1:81" x14ac:dyDescent="0.25">
      <c r="A12" s="1"/>
      <c r="B12" s="75">
        <v>9</v>
      </c>
      <c r="C12" s="75">
        <v>0</v>
      </c>
      <c r="D12" s="75">
        <v>10</v>
      </c>
      <c r="E12" s="75">
        <v>1</v>
      </c>
      <c r="F12" s="75">
        <v>11</v>
      </c>
      <c r="G12" s="75">
        <v>0</v>
      </c>
      <c r="H12" s="75">
        <v>0</v>
      </c>
      <c r="I12" s="75">
        <v>0</v>
      </c>
      <c r="J12" s="75">
        <v>0</v>
      </c>
      <c r="K12" s="75">
        <v>0</v>
      </c>
      <c r="L12" s="75">
        <v>0</v>
      </c>
      <c r="M12" s="75">
        <v>0</v>
      </c>
      <c r="N12" s="75">
        <v>3.6999999999999998E-2</v>
      </c>
      <c r="O12" s="75">
        <v>0</v>
      </c>
      <c r="P12" s="75">
        <v>0</v>
      </c>
      <c r="Q12" s="75">
        <v>0</v>
      </c>
      <c r="R12" s="75">
        <v>0</v>
      </c>
      <c r="S12" s="75">
        <v>0</v>
      </c>
      <c r="T12" s="75">
        <v>0</v>
      </c>
      <c r="U12" s="75">
        <v>0</v>
      </c>
      <c r="V12" s="75">
        <v>1133.9567</v>
      </c>
      <c r="W12" s="75">
        <v>142.82187999999999</v>
      </c>
      <c r="X12" s="75">
        <v>0</v>
      </c>
      <c r="Y12" s="75">
        <v>0</v>
      </c>
      <c r="Z12" s="75">
        <v>0</v>
      </c>
      <c r="AA12" s="75">
        <v>0</v>
      </c>
      <c r="AB12" s="75">
        <v>0</v>
      </c>
      <c r="AC12" s="75">
        <v>0</v>
      </c>
      <c r="AD12" s="75">
        <v>0</v>
      </c>
      <c r="AE12" s="75">
        <v>1128.7401</v>
      </c>
      <c r="AF12" s="75">
        <v>143.68216000000001</v>
      </c>
      <c r="AG12" s="75">
        <v>0</v>
      </c>
      <c r="AH12" s="75">
        <v>0</v>
      </c>
      <c r="AI12" s="75">
        <v>0</v>
      </c>
      <c r="AJ12" s="75">
        <v>0</v>
      </c>
      <c r="AK12" s="75">
        <v>0</v>
      </c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366"/>
      <c r="BK12" s="366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</row>
    <row r="13" spans="1:81" x14ac:dyDescent="0.25">
      <c r="A13" s="1"/>
      <c r="B13" s="75">
        <v>10</v>
      </c>
      <c r="C13" s="75">
        <v>0</v>
      </c>
      <c r="D13" s="75">
        <v>11</v>
      </c>
      <c r="E13" s="75">
        <v>1</v>
      </c>
      <c r="F13" s="75">
        <v>0</v>
      </c>
      <c r="G13" s="75">
        <v>0</v>
      </c>
      <c r="H13" s="75">
        <v>0</v>
      </c>
      <c r="I13" s="75">
        <v>0</v>
      </c>
      <c r="J13" s="75">
        <v>0</v>
      </c>
      <c r="K13" s="75">
        <v>0</v>
      </c>
      <c r="L13" s="75">
        <v>0</v>
      </c>
      <c r="M13" s="75">
        <v>0</v>
      </c>
      <c r="N13" s="75">
        <v>3.6999999999999998E-2</v>
      </c>
      <c r="O13" s="75">
        <v>0</v>
      </c>
      <c r="P13" s="75">
        <v>0</v>
      </c>
      <c r="Q13" s="75">
        <v>0</v>
      </c>
      <c r="R13" s="75">
        <v>0</v>
      </c>
      <c r="S13" s="75">
        <v>0</v>
      </c>
      <c r="T13" s="75">
        <v>0</v>
      </c>
      <c r="U13" s="75">
        <v>0</v>
      </c>
      <c r="V13" s="75">
        <v>1128.7401</v>
      </c>
      <c r="W13" s="75">
        <v>146.60144</v>
      </c>
      <c r="X13" s="75">
        <v>0</v>
      </c>
      <c r="Y13" s="75">
        <v>0</v>
      </c>
      <c r="Z13" s="75">
        <v>0</v>
      </c>
      <c r="AA13" s="75">
        <v>0</v>
      </c>
      <c r="AB13" s="75">
        <v>0</v>
      </c>
      <c r="AC13" s="75">
        <v>0</v>
      </c>
      <c r="AD13" s="75">
        <v>0</v>
      </c>
      <c r="AE13" s="75">
        <v>1122.1785</v>
      </c>
      <c r="AF13" s="75">
        <v>148.26309000000001</v>
      </c>
      <c r="AG13" s="75">
        <v>0</v>
      </c>
      <c r="AH13" s="75">
        <v>0</v>
      </c>
      <c r="AI13" s="75">
        <v>0</v>
      </c>
      <c r="AJ13" s="75">
        <v>0</v>
      </c>
      <c r="AK13" s="75">
        <v>0</v>
      </c>
      <c r="AL13" s="338">
        <v>11</v>
      </c>
      <c r="AM13" s="338" t="s">
        <v>1389</v>
      </c>
      <c r="AN13" s="338"/>
      <c r="AO13" s="338"/>
      <c r="AP13" s="338"/>
      <c r="AQ13" s="338"/>
      <c r="AR13" s="338"/>
      <c r="AS13" s="338"/>
      <c r="AT13" s="338"/>
      <c r="AU13" s="338"/>
      <c r="AV13" s="338"/>
      <c r="AW13" s="338"/>
      <c r="AX13" s="338"/>
      <c r="AY13" s="338"/>
      <c r="AZ13" s="338"/>
      <c r="BA13" s="338"/>
      <c r="BB13" s="338"/>
      <c r="BC13" s="338"/>
      <c r="BD13" s="1" t="s">
        <v>821</v>
      </c>
      <c r="BE13" s="1"/>
      <c r="BF13" s="1"/>
      <c r="BG13" s="1"/>
      <c r="BH13" s="1"/>
      <c r="BI13" s="1"/>
      <c r="BJ13" s="366"/>
      <c r="BK13" s="366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</row>
    <row r="14" spans="1:81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356">
        <f t="shared" ref="AQ14:AS15" si="0">K17</f>
        <v>9</v>
      </c>
      <c r="AR14" s="356">
        <f t="shared" si="0"/>
        <v>10</v>
      </c>
      <c r="AS14" s="356">
        <f t="shared" si="0"/>
        <v>11</v>
      </c>
      <c r="AT14" s="356"/>
      <c r="AU14" s="1"/>
      <c r="AV14" s="1"/>
      <c r="AW14" s="1"/>
      <c r="AX14" s="1"/>
      <c r="AY14" s="1"/>
      <c r="AZ14" s="1"/>
      <c r="BA14" s="1"/>
      <c r="BB14" s="1"/>
      <c r="BC14" s="1"/>
      <c r="BD14" s="1" t="s">
        <v>821</v>
      </c>
      <c r="BE14" s="1"/>
      <c r="BF14" s="1"/>
      <c r="BG14" s="1"/>
      <c r="BH14" s="1"/>
      <c r="BI14" s="1"/>
      <c r="BJ14" s="366"/>
      <c r="BK14" s="366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</row>
    <row r="15" spans="1:81" ht="15.75" x14ac:dyDescent="0.25">
      <c r="A15" s="1"/>
      <c r="B15" s="338" t="s">
        <v>1388</v>
      </c>
      <c r="C15" s="338"/>
      <c r="D15" s="338"/>
      <c r="E15" s="338"/>
      <c r="F15" s="338"/>
      <c r="G15" s="338"/>
      <c r="H15" s="338"/>
      <c r="I15" s="338"/>
      <c r="J15" s="338"/>
      <c r="K15" s="81"/>
      <c r="L15" s="81"/>
      <c r="M15" s="81"/>
      <c r="N15" s="81"/>
      <c r="O15" s="81"/>
      <c r="P15" s="81"/>
      <c r="Q15" s="81"/>
      <c r="R15" s="81"/>
      <c r="S15" s="81"/>
      <c r="T15" s="81"/>
      <c r="U15" s="81"/>
      <c r="V15" s="81"/>
      <c r="W15" s="81"/>
      <c r="X15" s="81"/>
      <c r="Y15" s="81"/>
      <c r="Z15" s="81"/>
      <c r="AA15" s="81"/>
      <c r="AB15" s="81"/>
      <c r="AC15" s="81"/>
      <c r="AD15" s="1"/>
      <c r="AE15" s="1"/>
      <c r="AF15" s="1"/>
      <c r="AG15" s="1"/>
      <c r="AH15" s="1"/>
      <c r="AI15" s="1"/>
      <c r="AJ15" s="1"/>
      <c r="AK15" s="1"/>
      <c r="AL15" s="81"/>
      <c r="AM15" s="81"/>
      <c r="AN15" s="81"/>
      <c r="AO15" s="81"/>
      <c r="AP15" s="81"/>
      <c r="AQ15" s="355" t="str">
        <f t="shared" si="0"/>
        <v>width</v>
      </c>
      <c r="AR15" s="355" t="str">
        <f t="shared" si="0"/>
        <v>slope</v>
      </c>
      <c r="AS15" s="355" t="str">
        <f t="shared" si="0"/>
        <v>strtop</v>
      </c>
      <c r="AT15" s="355"/>
      <c r="AU15" s="81"/>
      <c r="AV15" s="81"/>
      <c r="AW15" s="81"/>
      <c r="AX15" s="81"/>
      <c r="AY15" s="81"/>
      <c r="AZ15" s="1"/>
      <c r="BA15" s="338" t="s">
        <v>832</v>
      </c>
      <c r="BB15" s="338"/>
      <c r="BC15" s="338"/>
      <c r="BD15" s="1" t="s">
        <v>821</v>
      </c>
      <c r="BE15" s="1"/>
      <c r="BF15" s="338" t="s">
        <v>1395</v>
      </c>
      <c r="BG15" s="338"/>
      <c r="BH15" s="338"/>
      <c r="BI15" s="338"/>
      <c r="BJ15" s="338"/>
      <c r="BK15" s="338"/>
      <c r="BL15" s="338" t="s">
        <v>1389</v>
      </c>
      <c r="BM15" s="338"/>
      <c r="BN15" s="338"/>
      <c r="BO15" s="338"/>
      <c r="BP15" s="338"/>
      <c r="BQ15" s="1" t="s">
        <v>821</v>
      </c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</row>
    <row r="16" spans="1:81" x14ac:dyDescent="0.25">
      <c r="A16" s="1"/>
      <c r="B16" s="81" t="s">
        <v>41</v>
      </c>
      <c r="C16" s="81"/>
      <c r="D16" s="81"/>
      <c r="E16" s="81"/>
      <c r="F16" s="81"/>
      <c r="G16" s="81"/>
      <c r="H16" s="81">
        <f>MAX(H19:H511)</f>
        <v>11</v>
      </c>
      <c r="I16" s="81"/>
      <c r="J16" s="81"/>
      <c r="K16" s="81"/>
      <c r="L16" s="81"/>
      <c r="M16" s="81"/>
      <c r="N16" s="81"/>
      <c r="O16" s="81"/>
      <c r="P16" s="81"/>
      <c r="Q16" s="81"/>
      <c r="R16" s="81"/>
      <c r="S16" s="81"/>
      <c r="T16" s="81"/>
      <c r="U16" s="81"/>
      <c r="V16" s="81"/>
      <c r="W16" s="81"/>
      <c r="X16" s="81"/>
      <c r="Y16" s="81"/>
      <c r="Z16" s="81"/>
      <c r="AA16" s="81"/>
      <c r="AB16" s="81"/>
      <c r="AC16" s="81"/>
      <c r="AD16" s="1"/>
      <c r="AE16" s="1"/>
      <c r="AF16" s="1"/>
      <c r="AG16" s="1"/>
      <c r="AH16" s="1"/>
      <c r="AI16" s="1"/>
      <c r="AJ16" s="1"/>
      <c r="AK16" s="1"/>
      <c r="AL16" s="362"/>
      <c r="AM16" s="362"/>
      <c r="AN16" s="362"/>
      <c r="AO16" s="362"/>
      <c r="AP16" s="362"/>
      <c r="AQ16" s="362"/>
      <c r="AR16" s="362"/>
      <c r="AS16" s="362"/>
      <c r="AT16" s="362"/>
      <c r="AU16" s="81">
        <v>3</v>
      </c>
      <c r="AV16" s="81">
        <v>0</v>
      </c>
      <c r="AW16" s="81">
        <v>9</v>
      </c>
      <c r="AX16" s="81" t="s">
        <v>30</v>
      </c>
      <c r="AY16" s="81"/>
      <c r="AZ16" s="1"/>
      <c r="BA16" s="81"/>
      <c r="BB16" s="81"/>
      <c r="BC16" s="81"/>
      <c r="BD16" s="1" t="s">
        <v>821</v>
      </c>
      <c r="BE16" s="1"/>
      <c r="BF16" s="81"/>
      <c r="BG16" s="81"/>
      <c r="BH16" s="81"/>
      <c r="BI16" s="81"/>
      <c r="BJ16" s="81"/>
      <c r="BK16" s="81"/>
      <c r="BL16" s="81"/>
      <c r="BM16" s="81"/>
      <c r="BN16" s="81"/>
      <c r="BO16" s="81"/>
      <c r="BP16" s="8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</row>
    <row r="17" spans="1:81" ht="15.75" x14ac:dyDescent="0.25">
      <c r="A17" s="1"/>
      <c r="B17" s="81">
        <v>0</v>
      </c>
      <c r="C17" s="81">
        <f>B17+1</f>
        <v>1</v>
      </c>
      <c r="D17" s="81">
        <f t="shared" ref="D17:Z17" si="1">C17+1</f>
        <v>2</v>
      </c>
      <c r="E17" s="81">
        <f t="shared" si="1"/>
        <v>3</v>
      </c>
      <c r="F17" s="81">
        <f t="shared" si="1"/>
        <v>4</v>
      </c>
      <c r="G17" s="81">
        <f t="shared" si="1"/>
        <v>5</v>
      </c>
      <c r="H17" s="351">
        <f t="shared" si="1"/>
        <v>6</v>
      </c>
      <c r="I17" s="351">
        <f t="shared" si="1"/>
        <v>7</v>
      </c>
      <c r="J17" s="81">
        <f t="shared" si="1"/>
        <v>8</v>
      </c>
      <c r="K17" s="356">
        <f t="shared" si="1"/>
        <v>9</v>
      </c>
      <c r="L17" s="356">
        <f t="shared" si="1"/>
        <v>10</v>
      </c>
      <c r="M17" s="356">
        <f t="shared" si="1"/>
        <v>11</v>
      </c>
      <c r="N17" s="81">
        <f t="shared" si="1"/>
        <v>12</v>
      </c>
      <c r="O17" s="81">
        <f t="shared" si="1"/>
        <v>13</v>
      </c>
      <c r="P17" s="81">
        <f t="shared" si="1"/>
        <v>14</v>
      </c>
      <c r="Q17" s="81">
        <f t="shared" si="1"/>
        <v>15</v>
      </c>
      <c r="R17" s="81">
        <f t="shared" si="1"/>
        <v>16</v>
      </c>
      <c r="S17" s="81">
        <f t="shared" si="1"/>
        <v>17</v>
      </c>
      <c r="T17" s="81">
        <f t="shared" si="1"/>
        <v>18</v>
      </c>
      <c r="U17" s="81">
        <f t="shared" si="1"/>
        <v>19</v>
      </c>
      <c r="V17" s="351">
        <f t="shared" si="1"/>
        <v>20</v>
      </c>
      <c r="W17" s="81">
        <f t="shared" si="1"/>
        <v>21</v>
      </c>
      <c r="X17" s="81">
        <f t="shared" si="1"/>
        <v>22</v>
      </c>
      <c r="Y17" s="81">
        <f t="shared" si="1"/>
        <v>23</v>
      </c>
      <c r="Z17" s="81">
        <f t="shared" si="1"/>
        <v>24</v>
      </c>
      <c r="AA17" s="81"/>
      <c r="AB17" s="81"/>
      <c r="AC17" s="81">
        <f>COUNT(C19:C511)</f>
        <v>493</v>
      </c>
      <c r="AD17" s="1"/>
      <c r="AE17" s="1"/>
      <c r="AF17" s="1"/>
      <c r="AG17" s="1"/>
      <c r="AH17" s="1"/>
      <c r="AI17" s="1"/>
      <c r="AJ17" s="1"/>
      <c r="AK17" s="1"/>
      <c r="AL17" s="20" t="s">
        <v>6</v>
      </c>
      <c r="AM17" s="21" t="s">
        <v>7</v>
      </c>
      <c r="AN17" s="22" t="s">
        <v>8</v>
      </c>
      <c r="AO17" s="22" t="s">
        <v>9</v>
      </c>
      <c r="AP17" s="23"/>
      <c r="AQ17" s="21"/>
      <c r="AR17" s="21"/>
      <c r="AS17" s="21"/>
      <c r="AT17" s="21" t="s">
        <v>10</v>
      </c>
      <c r="AU17" s="21"/>
      <c r="AV17" s="23"/>
      <c r="AW17" s="21" t="s">
        <v>12</v>
      </c>
      <c r="AX17" s="21"/>
      <c r="AY17" s="21" t="s">
        <v>13</v>
      </c>
      <c r="AZ17" s="1"/>
      <c r="BA17" s="351"/>
      <c r="BB17" s="367">
        <f>H17</f>
        <v>6</v>
      </c>
      <c r="BC17" s="367">
        <f>I17</f>
        <v>7</v>
      </c>
      <c r="BD17" s="1" t="s">
        <v>821</v>
      </c>
      <c r="BE17" s="1"/>
      <c r="BF17" s="81"/>
      <c r="BG17" s="81"/>
      <c r="BH17" s="81"/>
      <c r="BI17" s="81"/>
      <c r="BJ17" s="367">
        <f>H17</f>
        <v>6</v>
      </c>
      <c r="BK17" s="367">
        <f>I17</f>
        <v>7</v>
      </c>
      <c r="BL17" s="81"/>
      <c r="BM17" s="81"/>
      <c r="BN17" s="81"/>
      <c r="BO17" s="81"/>
      <c r="BP17" s="81"/>
      <c r="BQ17" s="1" t="s">
        <v>821</v>
      </c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</row>
    <row r="18" spans="1:81" ht="15.75" x14ac:dyDescent="0.25">
      <c r="A18" s="1"/>
      <c r="B18" s="360" t="s">
        <v>10</v>
      </c>
      <c r="C18" s="360" t="s">
        <v>835</v>
      </c>
      <c r="D18" s="360" t="s">
        <v>836</v>
      </c>
      <c r="E18" s="360" t="s">
        <v>837</v>
      </c>
      <c r="F18" s="360" t="s">
        <v>24</v>
      </c>
      <c r="G18" s="360" t="s">
        <v>25</v>
      </c>
      <c r="H18" s="363" t="s">
        <v>838</v>
      </c>
      <c r="I18" s="363" t="s">
        <v>839</v>
      </c>
      <c r="J18" s="360" t="s">
        <v>840</v>
      </c>
      <c r="K18" s="355" t="s">
        <v>841</v>
      </c>
      <c r="L18" s="355" t="s">
        <v>558</v>
      </c>
      <c r="M18" s="355" t="s">
        <v>842</v>
      </c>
      <c r="N18" s="360" t="s">
        <v>843</v>
      </c>
      <c r="O18" s="360" t="s">
        <v>844</v>
      </c>
      <c r="P18" s="360" t="s">
        <v>845</v>
      </c>
      <c r="Q18" s="360" t="s">
        <v>846</v>
      </c>
      <c r="R18" s="360" t="s">
        <v>847</v>
      </c>
      <c r="S18" s="360" t="s">
        <v>848</v>
      </c>
      <c r="T18" s="360" t="s">
        <v>849</v>
      </c>
      <c r="U18" s="360" t="s">
        <v>850</v>
      </c>
      <c r="V18" s="363" t="s">
        <v>851</v>
      </c>
      <c r="W18" s="360" t="s">
        <v>852</v>
      </c>
      <c r="X18" s="360" t="s">
        <v>853</v>
      </c>
      <c r="Y18" s="360" t="s">
        <v>854</v>
      </c>
      <c r="Z18" s="360" t="s">
        <v>855</v>
      </c>
      <c r="AA18" s="360"/>
      <c r="AB18" s="160">
        <f t="array" ref="AB18:AB42">TRANSPOSE(B17:Z17)</f>
        <v>0</v>
      </c>
      <c r="AC18" s="361" t="str">
        <f t="array" ref="AC18:AC42">TRANSPOSE(B18:Z18)</f>
        <v>-</v>
      </c>
      <c r="AD18" s="1"/>
      <c r="AE18" s="1"/>
      <c r="AF18" s="1"/>
      <c r="AG18" s="1"/>
      <c r="AH18" s="1"/>
      <c r="AI18" s="1"/>
      <c r="AJ18" s="1"/>
      <c r="AK18" s="1"/>
      <c r="AL18" s="21"/>
      <c r="AM18" s="23"/>
      <c r="AN18" s="22" t="s">
        <v>24</v>
      </c>
      <c r="AO18" s="22" t="s">
        <v>25</v>
      </c>
      <c r="AP18" s="21" t="s">
        <v>26</v>
      </c>
      <c r="AQ18" s="21" t="s">
        <v>27</v>
      </c>
      <c r="AR18" s="23"/>
      <c r="AS18" s="21" t="s">
        <v>28</v>
      </c>
      <c r="AT18" s="21" t="s">
        <v>10</v>
      </c>
      <c r="AU18" s="23"/>
      <c r="AV18" s="21" t="s">
        <v>29</v>
      </c>
      <c r="AW18" s="23">
        <v>0</v>
      </c>
      <c r="AX18" s="23"/>
      <c r="AY18" s="23">
        <v>0</v>
      </c>
      <c r="AZ18" s="1"/>
      <c r="BA18" s="351"/>
      <c r="BB18" s="367" t="str">
        <f>H18</f>
        <v>iseg</v>
      </c>
      <c r="BC18" s="367" t="str">
        <f>I18</f>
        <v>ireach</v>
      </c>
      <c r="BD18" s="1" t="s">
        <v>821</v>
      </c>
      <c r="BE18" s="1"/>
      <c r="BF18" s="81"/>
      <c r="BG18" s="81" t="s">
        <v>24</v>
      </c>
      <c r="BH18" s="81" t="s">
        <v>25</v>
      </c>
      <c r="BI18" s="81" t="s">
        <v>835</v>
      </c>
      <c r="BJ18" s="367" t="str">
        <f>H18</f>
        <v>iseg</v>
      </c>
      <c r="BK18" s="367" t="str">
        <f>I18</f>
        <v>ireach</v>
      </c>
      <c r="BL18" s="81" t="s">
        <v>1390</v>
      </c>
      <c r="BM18" s="81" t="s">
        <v>1391</v>
      </c>
      <c r="BN18" s="81" t="s">
        <v>1392</v>
      </c>
      <c r="BO18" s="81" t="s">
        <v>1393</v>
      </c>
      <c r="BP18" s="81" t="s">
        <v>1394</v>
      </c>
      <c r="BQ18" s="1" t="s">
        <v>821</v>
      </c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</row>
    <row r="19" spans="1:81" ht="15.75" x14ac:dyDescent="0.25">
      <c r="A19" s="1"/>
      <c r="B19" s="77">
        <v>439</v>
      </c>
      <c r="C19" s="77">
        <v>1</v>
      </c>
      <c r="D19" s="77">
        <v>13279</v>
      </c>
      <c r="E19" s="77">
        <v>0</v>
      </c>
      <c r="F19" s="77">
        <v>82</v>
      </c>
      <c r="G19" s="77">
        <v>159</v>
      </c>
      <c r="H19" s="168">
        <v>1</v>
      </c>
      <c r="I19" s="370">
        <v>1</v>
      </c>
      <c r="J19" s="354">
        <v>29.546015000000001</v>
      </c>
      <c r="K19" s="354">
        <v>3.3077676</v>
      </c>
      <c r="L19" s="365">
        <v>4.6001254170324898E-2</v>
      </c>
      <c r="M19" s="354">
        <v>1380.8645935168099</v>
      </c>
      <c r="N19" s="77">
        <v>1</v>
      </c>
      <c r="O19" s="77">
        <v>5</v>
      </c>
      <c r="P19" s="77">
        <v>0</v>
      </c>
      <c r="Q19" s="77">
        <v>0</v>
      </c>
      <c r="R19" s="77">
        <v>0</v>
      </c>
      <c r="S19" s="77">
        <v>0</v>
      </c>
      <c r="T19" s="77">
        <v>2</v>
      </c>
      <c r="U19" s="77">
        <v>4</v>
      </c>
      <c r="V19" s="357">
        <v>4.5028123999999998</v>
      </c>
      <c r="W19" s="77">
        <v>1815711</v>
      </c>
      <c r="X19" s="77" t="s">
        <v>856</v>
      </c>
      <c r="Y19" s="77" t="s">
        <v>857</v>
      </c>
      <c r="Z19" s="77" t="s">
        <v>821</v>
      </c>
      <c r="AA19" s="352"/>
      <c r="AB19" s="230">
        <v>1</v>
      </c>
      <c r="AC19" s="358" t="str">
        <v>rno</v>
      </c>
      <c r="AD19" s="1"/>
      <c r="AE19" s="1"/>
      <c r="AF19" s="1"/>
      <c r="AG19" s="1"/>
      <c r="AH19" s="1"/>
      <c r="AI19" s="1"/>
      <c r="AJ19" s="1"/>
      <c r="AK19" s="1"/>
      <c r="AL19" s="40">
        <v>0</v>
      </c>
      <c r="AM19" s="40">
        <v>0</v>
      </c>
      <c r="AN19" s="12">
        <v>0</v>
      </c>
      <c r="AO19" s="348">
        <v>0</v>
      </c>
      <c r="AP19" s="42">
        <v>4500</v>
      </c>
      <c r="AQ19" s="42">
        <v>12</v>
      </c>
      <c r="AR19" s="42">
        <v>8.6767896000000005E-4</v>
      </c>
      <c r="AS19" s="43">
        <v>1093.048</v>
      </c>
      <c r="AT19" s="44">
        <v>3</v>
      </c>
      <c r="AU19" s="45">
        <v>3.0000000000000001E-5</v>
      </c>
      <c r="AV19" s="45">
        <v>2.9999999999999898E-2</v>
      </c>
      <c r="AW19" s="41">
        <v>1</v>
      </c>
      <c r="AX19" s="41">
        <v>1</v>
      </c>
      <c r="AY19" s="41">
        <v>0</v>
      </c>
      <c r="AZ19" s="1"/>
      <c r="BA19" s="347">
        <v>1</v>
      </c>
      <c r="BB19" s="13">
        <v>1</v>
      </c>
      <c r="BC19" s="369">
        <f>IF(BA19&lt;&gt;0,1,#REF!+1)</f>
        <v>1</v>
      </c>
      <c r="BD19" s="1" t="s">
        <v>821</v>
      </c>
      <c r="BE19" s="1"/>
      <c r="BF19">
        <v>511</v>
      </c>
      <c r="BG19">
        <v>110</v>
      </c>
      <c r="BH19">
        <v>114</v>
      </c>
      <c r="BI19">
        <v>1</v>
      </c>
      <c r="BJ19" s="368">
        <v>1</v>
      </c>
      <c r="BK19" s="368">
        <v>1</v>
      </c>
      <c r="BL19" s="128">
        <v>208.80975000000001</v>
      </c>
      <c r="BM19" s="128">
        <v>1454.6370045331901</v>
      </c>
      <c r="BN19" s="128">
        <v>1350.01</v>
      </c>
      <c r="BO19" s="128">
        <v>1325.7077999999999</v>
      </c>
      <c r="BP19" s="128">
        <v>1325.7077999999999</v>
      </c>
      <c r="BQ19" s="1" t="s">
        <v>821</v>
      </c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</row>
    <row r="20" spans="1:81" ht="15.75" x14ac:dyDescent="0.25">
      <c r="A20" s="1"/>
      <c r="B20" s="77">
        <v>440</v>
      </c>
      <c r="C20" s="77">
        <v>2</v>
      </c>
      <c r="D20" s="77">
        <v>13278</v>
      </c>
      <c r="E20" s="77">
        <v>0</v>
      </c>
      <c r="F20" s="77">
        <v>82</v>
      </c>
      <c r="G20" s="77">
        <v>158</v>
      </c>
      <c r="H20" s="168">
        <v>1</v>
      </c>
      <c r="I20" s="370">
        <v>2</v>
      </c>
      <c r="J20" s="354">
        <v>258.70886000000002</v>
      </c>
      <c r="K20" s="354">
        <v>3.5704769999999999</v>
      </c>
      <c r="L20" s="365">
        <v>8.5195092826510308E-3</v>
      </c>
      <c r="M20" s="354">
        <v>1379.5054397809299</v>
      </c>
      <c r="N20" s="77">
        <v>1</v>
      </c>
      <c r="O20" s="77">
        <v>1</v>
      </c>
      <c r="P20" s="77">
        <v>0</v>
      </c>
      <c r="Q20" s="77">
        <v>0</v>
      </c>
      <c r="R20" s="77">
        <v>0</v>
      </c>
      <c r="S20" s="77">
        <v>0</v>
      </c>
      <c r="T20" s="77">
        <v>3</v>
      </c>
      <c r="U20" s="77">
        <v>4</v>
      </c>
      <c r="V20" s="357">
        <v>48.432853999999999</v>
      </c>
      <c r="W20" s="77">
        <v>1815711</v>
      </c>
      <c r="X20" s="77" t="s">
        <v>856</v>
      </c>
      <c r="Y20" s="77" t="s">
        <v>858</v>
      </c>
      <c r="Z20" s="77" t="s">
        <v>821</v>
      </c>
      <c r="AA20" s="352"/>
      <c r="AB20" s="230">
        <v>2</v>
      </c>
      <c r="AC20" s="358" t="str">
        <v>node</v>
      </c>
      <c r="AD20" s="1"/>
      <c r="AE20" s="1"/>
      <c r="AF20" s="1"/>
      <c r="AG20" s="1"/>
      <c r="AH20" s="1"/>
      <c r="AI20" s="1"/>
      <c r="AJ20" s="1"/>
      <c r="AK20" s="1"/>
      <c r="AL20" s="40">
        <v>1</v>
      </c>
      <c r="AM20" s="40">
        <v>0</v>
      </c>
      <c r="AN20" s="12">
        <v>1</v>
      </c>
      <c r="AO20" s="348">
        <v>1</v>
      </c>
      <c r="AP20" s="42">
        <v>7000</v>
      </c>
      <c r="AQ20" s="42">
        <v>12</v>
      </c>
      <c r="AR20" s="42">
        <v>8.6767896000000005E-4</v>
      </c>
      <c r="AS20" s="43">
        <v>1088.05899999999</v>
      </c>
      <c r="AT20" s="44">
        <v>3</v>
      </c>
      <c r="AU20" s="45">
        <v>3.0000000000000001E-5</v>
      </c>
      <c r="AV20" s="45">
        <v>2.9999999999999898E-2</v>
      </c>
      <c r="AW20" s="41">
        <v>2</v>
      </c>
      <c r="AX20" s="41">
        <v>1</v>
      </c>
      <c r="AY20" s="41">
        <v>0</v>
      </c>
      <c r="AZ20" s="1"/>
      <c r="BA20" s="12">
        <v>0</v>
      </c>
      <c r="BB20" s="13">
        <v>1</v>
      </c>
      <c r="BC20" s="369">
        <f t="shared" ref="BC20:BC55" si="2">IF(BA20&lt;&gt;0,1,BC19+1)</f>
        <v>2</v>
      </c>
      <c r="BD20" s="1" t="s">
        <v>821</v>
      </c>
      <c r="BE20" s="1"/>
      <c r="BF20">
        <v>512</v>
      </c>
      <c r="BG20">
        <v>110</v>
      </c>
      <c r="BH20">
        <v>115</v>
      </c>
      <c r="BI20">
        <v>2</v>
      </c>
      <c r="BJ20" s="368">
        <v>1</v>
      </c>
      <c r="BK20" s="368">
        <v>2</v>
      </c>
      <c r="BL20" s="128">
        <v>502.90877999999998</v>
      </c>
      <c r="BM20" s="128">
        <v>1427.95565282543</v>
      </c>
      <c r="BN20" s="128">
        <v>1350.23</v>
      </c>
      <c r="BO20" s="128">
        <v>1317.3358000000001</v>
      </c>
      <c r="BP20" s="128">
        <v>1317.3358000000001</v>
      </c>
      <c r="BQ20" s="1" t="s">
        <v>821</v>
      </c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/>
      <c r="CC20" s="1"/>
    </row>
    <row r="21" spans="1:81" ht="15.75" x14ac:dyDescent="0.25">
      <c r="A21" s="1"/>
      <c r="B21" s="77">
        <v>441</v>
      </c>
      <c r="C21" s="77">
        <v>3</v>
      </c>
      <c r="D21" s="77">
        <v>13277</v>
      </c>
      <c r="E21" s="77">
        <v>0</v>
      </c>
      <c r="F21" s="77">
        <v>82</v>
      </c>
      <c r="G21" s="77">
        <v>157</v>
      </c>
      <c r="H21" s="168">
        <v>1</v>
      </c>
      <c r="I21" s="370">
        <v>3</v>
      </c>
      <c r="J21" s="354">
        <v>208.73987</v>
      </c>
      <c r="K21" s="354">
        <v>3.9965003000000001</v>
      </c>
      <c r="L21" s="365">
        <v>9.1242792919261004E-3</v>
      </c>
      <c r="M21" s="354">
        <v>1377.3013672270199</v>
      </c>
      <c r="N21" s="77">
        <v>1</v>
      </c>
      <c r="O21" s="77">
        <v>1</v>
      </c>
      <c r="P21" s="77">
        <v>0</v>
      </c>
      <c r="Q21" s="77">
        <v>0</v>
      </c>
      <c r="R21" s="77">
        <v>0</v>
      </c>
      <c r="S21" s="77">
        <v>0</v>
      </c>
      <c r="T21" s="77">
        <v>4</v>
      </c>
      <c r="U21" s="77">
        <v>4</v>
      </c>
      <c r="V21" s="357">
        <v>119.67204</v>
      </c>
      <c r="W21" s="77">
        <v>1815711</v>
      </c>
      <c r="X21" s="77" t="s">
        <v>856</v>
      </c>
      <c r="Y21" s="77" t="s">
        <v>859</v>
      </c>
      <c r="Z21" s="77" t="s">
        <v>821</v>
      </c>
      <c r="AA21" s="352"/>
      <c r="AB21" s="230">
        <v>3</v>
      </c>
      <c r="AC21" s="358" t="str">
        <v>k</v>
      </c>
      <c r="AD21" s="1"/>
      <c r="AE21" s="1"/>
      <c r="AF21" s="1"/>
      <c r="AG21" s="1"/>
      <c r="AH21" s="1"/>
      <c r="AI21" s="1"/>
      <c r="AJ21" s="1"/>
      <c r="AK21" s="1"/>
      <c r="AL21" s="40">
        <v>2</v>
      </c>
      <c r="AM21" s="40">
        <v>0</v>
      </c>
      <c r="AN21" s="12">
        <v>2</v>
      </c>
      <c r="AO21" s="348">
        <v>2</v>
      </c>
      <c r="AP21" s="42">
        <v>6000</v>
      </c>
      <c r="AQ21" s="42">
        <v>12</v>
      </c>
      <c r="AR21" s="42">
        <v>8.6767896000000005E-4</v>
      </c>
      <c r="AS21" s="43">
        <v>1082.4190000000001</v>
      </c>
      <c r="AT21" s="44">
        <v>3</v>
      </c>
      <c r="AU21" s="45">
        <v>3.0000000000000001E-5</v>
      </c>
      <c r="AV21" s="45">
        <v>2.9999999999999898E-2</v>
      </c>
      <c r="AW21" s="41">
        <v>2</v>
      </c>
      <c r="AX21" s="41">
        <v>1</v>
      </c>
      <c r="AY21" s="41">
        <v>0</v>
      </c>
      <c r="AZ21" s="1"/>
      <c r="BA21" s="12">
        <v>0</v>
      </c>
      <c r="BB21" s="13">
        <v>1</v>
      </c>
      <c r="BC21" s="369">
        <f t="shared" si="2"/>
        <v>3</v>
      </c>
      <c r="BD21" s="1" t="s">
        <v>821</v>
      </c>
      <c r="BE21" s="1"/>
      <c r="BF21">
        <v>513</v>
      </c>
      <c r="BG21">
        <v>110</v>
      </c>
      <c r="BH21">
        <v>116</v>
      </c>
      <c r="BI21">
        <v>3</v>
      </c>
      <c r="BJ21" s="368">
        <v>1</v>
      </c>
      <c r="BK21" s="368">
        <v>3</v>
      </c>
      <c r="BL21" s="128">
        <v>544.52940000000001</v>
      </c>
      <c r="BM21" s="128">
        <v>1410.14435792121</v>
      </c>
      <c r="BN21" s="128">
        <v>1329.16</v>
      </c>
      <c r="BO21" s="128">
        <v>1316.4191000000001</v>
      </c>
      <c r="BP21" s="128">
        <v>1316.4191000000001</v>
      </c>
      <c r="BQ21" s="1" t="s">
        <v>821</v>
      </c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</row>
    <row r="22" spans="1:81" ht="15.75" x14ac:dyDescent="0.25">
      <c r="A22" s="1"/>
      <c r="B22" s="77">
        <v>442</v>
      </c>
      <c r="C22" s="77">
        <v>4</v>
      </c>
      <c r="D22" s="77">
        <v>13437</v>
      </c>
      <c r="E22" s="77">
        <v>0</v>
      </c>
      <c r="F22" s="77">
        <v>83</v>
      </c>
      <c r="G22" s="77">
        <v>157</v>
      </c>
      <c r="H22" s="168">
        <v>1</v>
      </c>
      <c r="I22" s="370">
        <v>4</v>
      </c>
      <c r="J22" s="354">
        <v>195.19568000000001</v>
      </c>
      <c r="K22" s="354">
        <v>4.3646390000000004</v>
      </c>
      <c r="L22" s="365">
        <v>7.7462852485155002E-3</v>
      </c>
      <c r="M22" s="354">
        <v>1375.39676637053</v>
      </c>
      <c r="N22" s="77">
        <v>1</v>
      </c>
      <c r="O22" s="77">
        <v>1</v>
      </c>
      <c r="P22" s="77">
        <v>0</v>
      </c>
      <c r="Q22" s="77">
        <v>0</v>
      </c>
      <c r="R22" s="77">
        <v>0</v>
      </c>
      <c r="S22" s="77">
        <v>0</v>
      </c>
      <c r="T22" s="77">
        <v>5</v>
      </c>
      <c r="U22" s="77">
        <v>4</v>
      </c>
      <c r="V22" s="357">
        <v>181.23181</v>
      </c>
      <c r="W22" s="77">
        <v>1815711</v>
      </c>
      <c r="X22" s="77" t="s">
        <v>856</v>
      </c>
      <c r="Y22" s="77" t="s">
        <v>860</v>
      </c>
      <c r="Z22" s="77" t="s">
        <v>821</v>
      </c>
      <c r="AA22" s="352"/>
      <c r="AB22" s="230">
        <v>4</v>
      </c>
      <c r="AC22" s="358" t="str">
        <v>i</v>
      </c>
      <c r="AD22" s="1"/>
      <c r="AE22" s="1"/>
      <c r="AF22" s="1"/>
      <c r="AG22" s="1"/>
      <c r="AH22" s="1"/>
      <c r="AI22" s="1"/>
      <c r="AJ22" s="1"/>
      <c r="AK22" s="1"/>
      <c r="AL22" s="40">
        <v>3</v>
      </c>
      <c r="AM22" s="40">
        <v>0</v>
      </c>
      <c r="AN22" s="12">
        <v>2</v>
      </c>
      <c r="AO22" s="348">
        <v>3</v>
      </c>
      <c r="AP22" s="42">
        <v>5550</v>
      </c>
      <c r="AQ22" s="42">
        <v>12</v>
      </c>
      <c r="AR22" s="42">
        <v>8.6767896000000005E-4</v>
      </c>
      <c r="AS22" s="43">
        <v>1077.4079999999899</v>
      </c>
      <c r="AT22" s="44">
        <v>3</v>
      </c>
      <c r="AU22" s="45">
        <v>3.0000000000000001E-5</v>
      </c>
      <c r="AV22" s="45">
        <v>2.9999999999999898E-2</v>
      </c>
      <c r="AW22" s="41">
        <v>3</v>
      </c>
      <c r="AX22" s="41">
        <v>1</v>
      </c>
      <c r="AY22" s="41">
        <v>1</v>
      </c>
      <c r="AZ22" s="1"/>
      <c r="BA22" s="12">
        <v>0</v>
      </c>
      <c r="BB22" s="13">
        <v>1</v>
      </c>
      <c r="BC22" s="369">
        <f t="shared" si="2"/>
        <v>4</v>
      </c>
      <c r="BD22" s="1" t="s">
        <v>821</v>
      </c>
      <c r="BE22" s="1"/>
      <c r="BF22">
        <v>514</v>
      </c>
      <c r="BG22">
        <v>109</v>
      </c>
      <c r="BH22">
        <v>116</v>
      </c>
      <c r="BI22">
        <v>4</v>
      </c>
      <c r="BJ22" s="368">
        <v>1</v>
      </c>
      <c r="BK22" s="368">
        <v>4</v>
      </c>
      <c r="BL22" s="128">
        <v>764.89760000000001</v>
      </c>
      <c r="BM22" s="128">
        <v>1396.2447897203999</v>
      </c>
      <c r="BN22" s="128">
        <v>1339.78</v>
      </c>
      <c r="BO22" s="128">
        <v>1307.7917</v>
      </c>
      <c r="BP22" s="128">
        <v>1307.7917</v>
      </c>
      <c r="BQ22" s="1" t="s">
        <v>821</v>
      </c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</row>
    <row r="23" spans="1:81" ht="15.75" x14ac:dyDescent="0.25">
      <c r="A23" s="1"/>
      <c r="B23" s="77">
        <v>443</v>
      </c>
      <c r="C23" s="77">
        <v>5</v>
      </c>
      <c r="D23" s="77">
        <v>13436</v>
      </c>
      <c r="E23" s="77">
        <v>0</v>
      </c>
      <c r="F23" s="77">
        <v>83</v>
      </c>
      <c r="G23" s="77">
        <v>156</v>
      </c>
      <c r="H23" s="168">
        <v>1</v>
      </c>
      <c r="I23" s="370">
        <v>5</v>
      </c>
      <c r="J23" s="354">
        <v>125.48434</v>
      </c>
      <c r="K23" s="354">
        <v>4.6569000000000003</v>
      </c>
      <c r="L23" s="365">
        <v>1.11739391570089E-2</v>
      </c>
      <c r="M23" s="354">
        <v>1373.88472496396</v>
      </c>
      <c r="N23" s="77">
        <v>1</v>
      </c>
      <c r="O23" s="77">
        <v>1</v>
      </c>
      <c r="P23" s="77">
        <v>0</v>
      </c>
      <c r="Q23" s="77">
        <v>0</v>
      </c>
      <c r="R23" s="77">
        <v>0</v>
      </c>
      <c r="S23" s="77">
        <v>0</v>
      </c>
      <c r="T23" s="77">
        <v>6</v>
      </c>
      <c r="U23" s="77">
        <v>4</v>
      </c>
      <c r="V23" s="357">
        <v>230.10345000000001</v>
      </c>
      <c r="W23" s="77">
        <v>1815711</v>
      </c>
      <c r="X23" s="77" t="s">
        <v>856</v>
      </c>
      <c r="Y23" s="77" t="s">
        <v>861</v>
      </c>
      <c r="Z23" s="77" t="s">
        <v>821</v>
      </c>
      <c r="AA23" s="352"/>
      <c r="AB23" s="230">
        <v>5</v>
      </c>
      <c r="AC23" s="358" t="str">
        <v>j</v>
      </c>
      <c r="AD23" s="1"/>
      <c r="AE23" s="1"/>
      <c r="AF23" s="1"/>
      <c r="AG23" s="1"/>
      <c r="AH23" s="1"/>
      <c r="AI23" s="1"/>
      <c r="AJ23" s="1"/>
      <c r="AK23" s="1"/>
      <c r="AL23" s="40">
        <v>4</v>
      </c>
      <c r="AM23" s="40">
        <v>0</v>
      </c>
      <c r="AN23" s="347">
        <v>3</v>
      </c>
      <c r="AO23" s="349">
        <v>4</v>
      </c>
      <c r="AP23" s="42">
        <v>6500</v>
      </c>
      <c r="AQ23" s="42">
        <v>12</v>
      </c>
      <c r="AR23" s="42">
        <v>9.4339624000000001E-4</v>
      </c>
      <c r="AS23" s="43">
        <v>1071.93399999999</v>
      </c>
      <c r="AT23" s="44">
        <v>3</v>
      </c>
      <c r="AU23" s="45">
        <v>3.0000000000000001E-5</v>
      </c>
      <c r="AV23" s="45">
        <v>2.9999999999999898E-2</v>
      </c>
      <c r="AW23" s="41">
        <v>2</v>
      </c>
      <c r="AX23" s="41">
        <v>1</v>
      </c>
      <c r="AY23" s="41">
        <v>0</v>
      </c>
      <c r="AZ23" s="1"/>
      <c r="BA23" s="12">
        <v>0</v>
      </c>
      <c r="BB23" s="13">
        <v>1</v>
      </c>
      <c r="BC23" s="369">
        <f t="shared" si="2"/>
        <v>5</v>
      </c>
      <c r="BD23" s="1" t="s">
        <v>821</v>
      </c>
      <c r="BE23" s="1"/>
      <c r="BF23">
        <v>515</v>
      </c>
      <c r="BG23">
        <v>109</v>
      </c>
      <c r="BH23">
        <v>117</v>
      </c>
      <c r="BI23">
        <v>5</v>
      </c>
      <c r="BJ23" s="368">
        <v>1</v>
      </c>
      <c r="BK23" s="368">
        <v>5</v>
      </c>
      <c r="BL23" s="128">
        <v>927.51310000000001</v>
      </c>
      <c r="BM23" s="128">
        <v>1375.9259521254301</v>
      </c>
      <c r="BN23" s="128">
        <v>1340.06</v>
      </c>
      <c r="BO23" s="128">
        <v>1301.5571</v>
      </c>
      <c r="BP23" s="128">
        <v>1301.5571</v>
      </c>
      <c r="BQ23" s="1" t="s">
        <v>821</v>
      </c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</row>
    <row r="24" spans="1:81" ht="15.75" x14ac:dyDescent="0.25">
      <c r="A24" s="1"/>
      <c r="B24" s="77">
        <v>444</v>
      </c>
      <c r="C24" s="77">
        <v>6</v>
      </c>
      <c r="D24" s="77">
        <v>13596</v>
      </c>
      <c r="E24" s="77">
        <v>0</v>
      </c>
      <c r="F24" s="77">
        <v>84</v>
      </c>
      <c r="G24" s="77">
        <v>156</v>
      </c>
      <c r="H24" s="168">
        <v>1</v>
      </c>
      <c r="I24" s="370">
        <v>6</v>
      </c>
      <c r="J24" s="354">
        <v>171.89035000000001</v>
      </c>
      <c r="K24" s="354">
        <v>4.9279210000000004</v>
      </c>
      <c r="L24" s="365">
        <v>1.1921869805087601E-2</v>
      </c>
      <c r="M24" s="354">
        <v>1372.4825706188001</v>
      </c>
      <c r="N24" s="77">
        <v>1</v>
      </c>
      <c r="O24" s="77">
        <v>1</v>
      </c>
      <c r="P24" s="77">
        <v>0</v>
      </c>
      <c r="Q24" s="77">
        <v>0</v>
      </c>
      <c r="R24" s="77">
        <v>0</v>
      </c>
      <c r="S24" s="77">
        <v>0</v>
      </c>
      <c r="T24" s="77">
        <v>7</v>
      </c>
      <c r="U24" s="77">
        <v>4</v>
      </c>
      <c r="V24" s="357">
        <v>275.42334</v>
      </c>
      <c r="W24" s="77">
        <v>1815711</v>
      </c>
      <c r="X24" s="77" t="s">
        <v>856</v>
      </c>
      <c r="Y24" s="77" t="s">
        <v>862</v>
      </c>
      <c r="Z24" s="77" t="s">
        <v>821</v>
      </c>
      <c r="AA24" s="352"/>
      <c r="AB24" s="364">
        <v>6</v>
      </c>
      <c r="AC24" s="364" t="str">
        <v>iseg</v>
      </c>
      <c r="AD24" s="1"/>
      <c r="AE24" s="1"/>
      <c r="AF24" s="1"/>
      <c r="AG24" s="1"/>
      <c r="AH24" s="1"/>
      <c r="AI24" s="1"/>
      <c r="AJ24" s="1"/>
      <c r="AK24" s="1"/>
      <c r="AL24" s="40">
        <v>5</v>
      </c>
      <c r="AM24" s="40">
        <v>0</v>
      </c>
      <c r="AN24" s="12">
        <v>4</v>
      </c>
      <c r="AO24" s="349">
        <v>5</v>
      </c>
      <c r="AP24" s="42">
        <v>5000</v>
      </c>
      <c r="AQ24" s="42">
        <v>12</v>
      </c>
      <c r="AR24" s="42">
        <v>9.4339624000000001E-4</v>
      </c>
      <c r="AS24" s="43">
        <v>1066.509</v>
      </c>
      <c r="AT24" s="44">
        <v>3</v>
      </c>
      <c r="AU24" s="45">
        <v>3.0000000000000001E-5</v>
      </c>
      <c r="AV24" s="45">
        <v>2.9999999999999898E-2</v>
      </c>
      <c r="AW24" s="41">
        <v>2</v>
      </c>
      <c r="AX24" s="41">
        <v>1</v>
      </c>
      <c r="AY24" s="41">
        <v>0</v>
      </c>
      <c r="AZ24" s="1"/>
      <c r="BA24" s="347">
        <v>2</v>
      </c>
      <c r="BB24" s="13">
        <v>2</v>
      </c>
      <c r="BC24" s="369">
        <f t="shared" si="2"/>
        <v>1</v>
      </c>
      <c r="BD24" s="1" t="s">
        <v>821</v>
      </c>
      <c r="BE24" s="1"/>
      <c r="BF24">
        <v>516</v>
      </c>
      <c r="BG24">
        <v>110</v>
      </c>
      <c r="BH24">
        <v>117</v>
      </c>
      <c r="BI24">
        <v>6</v>
      </c>
      <c r="BJ24" s="368">
        <v>1</v>
      </c>
      <c r="BK24" s="368">
        <v>6</v>
      </c>
      <c r="BL24" s="128">
        <v>1063.2299</v>
      </c>
      <c r="BM24" s="128">
        <v>1360.09820686581</v>
      </c>
      <c r="BN24" s="128">
        <v>1317.34</v>
      </c>
      <c r="BO24" s="128">
        <v>1299.0736999999999</v>
      </c>
      <c r="BP24" s="128">
        <v>1299.0736999999999</v>
      </c>
      <c r="BQ24" s="1" t="s">
        <v>821</v>
      </c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</row>
    <row r="25" spans="1:81" ht="15.75" x14ac:dyDescent="0.25">
      <c r="A25" s="1"/>
      <c r="B25" s="77">
        <v>445</v>
      </c>
      <c r="C25" s="77">
        <v>7</v>
      </c>
      <c r="D25" s="77">
        <v>13595</v>
      </c>
      <c r="E25" s="77">
        <v>0</v>
      </c>
      <c r="F25" s="77">
        <v>84</v>
      </c>
      <c r="G25" s="77">
        <v>155</v>
      </c>
      <c r="H25" s="168">
        <v>1</v>
      </c>
      <c r="I25" s="370">
        <v>7</v>
      </c>
      <c r="J25" s="354">
        <v>262.72375</v>
      </c>
      <c r="K25" s="354">
        <v>5.3240194000000001</v>
      </c>
      <c r="L25" s="365">
        <v>6.3001300686455E-3</v>
      </c>
      <c r="M25" s="354">
        <v>1370.43331624128</v>
      </c>
      <c r="N25" s="77">
        <v>1</v>
      </c>
      <c r="O25" s="77">
        <v>1</v>
      </c>
      <c r="P25" s="77">
        <v>0</v>
      </c>
      <c r="Q25" s="77">
        <v>0</v>
      </c>
      <c r="R25" s="77">
        <v>0</v>
      </c>
      <c r="S25" s="77">
        <v>0</v>
      </c>
      <c r="T25" s="77">
        <v>8</v>
      </c>
      <c r="U25" s="77">
        <v>4</v>
      </c>
      <c r="V25" s="357">
        <v>341.65854000000002</v>
      </c>
      <c r="W25" s="77">
        <v>1815711</v>
      </c>
      <c r="X25" s="77" t="s">
        <v>856</v>
      </c>
      <c r="Y25" s="77" t="s">
        <v>863</v>
      </c>
      <c r="Z25" s="77" t="s">
        <v>821</v>
      </c>
      <c r="AA25" s="352"/>
      <c r="AB25" s="364">
        <v>7</v>
      </c>
      <c r="AC25" s="364" t="str">
        <v>ireach</v>
      </c>
      <c r="AD25" s="1"/>
      <c r="AE25" s="1"/>
      <c r="AF25" s="1"/>
      <c r="AG25" s="1"/>
      <c r="AH25" s="1"/>
      <c r="AI25" s="1"/>
      <c r="AJ25" s="1"/>
      <c r="AK25" s="1"/>
      <c r="AL25" s="40">
        <v>6</v>
      </c>
      <c r="AM25" s="40">
        <v>0</v>
      </c>
      <c r="AN25" s="12">
        <v>5</v>
      </c>
      <c r="AO25" s="349">
        <v>5</v>
      </c>
      <c r="AP25" s="42">
        <v>5000</v>
      </c>
      <c r="AQ25" s="42">
        <v>12</v>
      </c>
      <c r="AR25" s="42">
        <v>9.4339624000000001E-4</v>
      </c>
      <c r="AS25" s="43">
        <v>1061.7919999999899</v>
      </c>
      <c r="AT25" s="44">
        <v>3</v>
      </c>
      <c r="AU25" s="45">
        <v>3.0000000000000001E-5</v>
      </c>
      <c r="AV25" s="45">
        <v>2.9999999999999898E-2</v>
      </c>
      <c r="AW25" s="41">
        <v>2</v>
      </c>
      <c r="AX25" s="41">
        <v>1</v>
      </c>
      <c r="AY25" s="41">
        <v>0</v>
      </c>
      <c r="AZ25" s="1"/>
      <c r="BA25" s="12">
        <v>0</v>
      </c>
      <c r="BB25" s="13">
        <v>2</v>
      </c>
      <c r="BC25" s="369">
        <f t="shared" si="2"/>
        <v>2</v>
      </c>
      <c r="BD25" s="1" t="s">
        <v>821</v>
      </c>
      <c r="BE25" s="1"/>
      <c r="BF25">
        <v>517</v>
      </c>
      <c r="BG25">
        <v>110</v>
      </c>
      <c r="BH25">
        <v>118</v>
      </c>
      <c r="BI25">
        <v>7</v>
      </c>
      <c r="BJ25" s="368">
        <v>1</v>
      </c>
      <c r="BK25" s="368">
        <v>7</v>
      </c>
      <c r="BL25" s="128">
        <v>1313.2742000000001</v>
      </c>
      <c r="BM25" s="128">
        <v>1339.6320263820101</v>
      </c>
      <c r="BN25" s="128">
        <v>1314.73</v>
      </c>
      <c r="BO25" s="128">
        <v>1294.8148000000001</v>
      </c>
      <c r="BP25" s="128">
        <v>1294.8148000000001</v>
      </c>
      <c r="BQ25" s="1" t="s">
        <v>821</v>
      </c>
      <c r="BR25" s="1"/>
      <c r="BS25" s="1"/>
      <c r="BT25" s="1"/>
      <c r="BU25" s="1"/>
      <c r="BV25" s="1"/>
      <c r="BW25" s="1"/>
      <c r="BX25" s="1"/>
      <c r="BY25" s="1"/>
      <c r="BZ25" s="1"/>
      <c r="CA25" s="1"/>
      <c r="CB25" s="1"/>
      <c r="CC25" s="1"/>
    </row>
    <row r="26" spans="1:81" ht="15.75" x14ac:dyDescent="0.25">
      <c r="A26" s="1"/>
      <c r="B26" s="77">
        <v>446</v>
      </c>
      <c r="C26" s="77">
        <v>8</v>
      </c>
      <c r="D26" s="77">
        <v>13594</v>
      </c>
      <c r="E26" s="77">
        <v>0</v>
      </c>
      <c r="F26" s="77">
        <v>84</v>
      </c>
      <c r="G26" s="77">
        <v>154</v>
      </c>
      <c r="H26" s="168">
        <v>1</v>
      </c>
      <c r="I26" s="370">
        <v>8</v>
      </c>
      <c r="J26" s="354">
        <v>88.316779999999994</v>
      </c>
      <c r="K26" s="354">
        <v>5.6439504999999999</v>
      </c>
      <c r="L26" s="365">
        <v>1.6842231882263602E-2</v>
      </c>
      <c r="M26" s="354">
        <v>1368.7781224133901</v>
      </c>
      <c r="N26" s="77">
        <v>1</v>
      </c>
      <c r="O26" s="77">
        <v>1</v>
      </c>
      <c r="P26" s="77">
        <v>0</v>
      </c>
      <c r="Q26" s="77">
        <v>0</v>
      </c>
      <c r="R26" s="77">
        <v>0</v>
      </c>
      <c r="S26" s="77">
        <v>0</v>
      </c>
      <c r="T26" s="77">
        <v>9</v>
      </c>
      <c r="U26" s="77">
        <v>4</v>
      </c>
      <c r="V26" s="357">
        <v>395.15710000000001</v>
      </c>
      <c r="W26" s="77">
        <v>1815711</v>
      </c>
      <c r="X26" s="77" t="s">
        <v>856</v>
      </c>
      <c r="Y26" s="77" t="s">
        <v>864</v>
      </c>
      <c r="Z26" s="77" t="s">
        <v>821</v>
      </c>
      <c r="AA26" s="352"/>
      <c r="AB26" s="230">
        <v>8</v>
      </c>
      <c r="AC26" s="358" t="str">
        <v>rchlen</v>
      </c>
      <c r="AD26" s="1"/>
      <c r="AE26" s="1"/>
      <c r="AF26" s="1"/>
      <c r="AG26" s="1"/>
      <c r="AH26" s="1"/>
      <c r="AI26" s="1"/>
      <c r="AJ26" s="1"/>
      <c r="AK26" s="1"/>
      <c r="AL26" s="40">
        <v>7</v>
      </c>
      <c r="AM26" s="40">
        <v>0</v>
      </c>
      <c r="AN26" s="12">
        <v>6</v>
      </c>
      <c r="AO26" s="349">
        <v>5</v>
      </c>
      <c r="AP26" s="42">
        <v>5000</v>
      </c>
      <c r="AQ26" s="42">
        <v>12</v>
      </c>
      <c r="AR26" s="42">
        <v>9.4339624000000001E-4</v>
      </c>
      <c r="AS26" s="43">
        <v>1057.075</v>
      </c>
      <c r="AT26" s="44">
        <v>3</v>
      </c>
      <c r="AU26" s="45">
        <v>3.0000000000000001E-5</v>
      </c>
      <c r="AV26" s="45">
        <v>2.9999999999999898E-2</v>
      </c>
      <c r="AW26" s="41">
        <v>2</v>
      </c>
      <c r="AX26" s="41">
        <v>1</v>
      </c>
      <c r="AY26" s="41">
        <v>0</v>
      </c>
      <c r="AZ26" s="1"/>
      <c r="BA26" s="12">
        <v>0</v>
      </c>
      <c r="BB26" s="13">
        <v>2</v>
      </c>
      <c r="BC26" s="369">
        <f t="shared" si="2"/>
        <v>3</v>
      </c>
      <c r="BD26" s="1" t="s">
        <v>821</v>
      </c>
      <c r="BE26" s="1"/>
      <c r="BF26">
        <v>518</v>
      </c>
      <c r="BG26">
        <v>110</v>
      </c>
      <c r="BH26">
        <v>119</v>
      </c>
      <c r="BI26">
        <v>8</v>
      </c>
      <c r="BJ26" s="368">
        <v>1</v>
      </c>
      <c r="BK26" s="368">
        <v>8</v>
      </c>
      <c r="BL26" s="128">
        <v>1581.856</v>
      </c>
      <c r="BM26" s="128">
        <v>1312.1167991518801</v>
      </c>
      <c r="BN26" s="128">
        <v>1309.1400000000001</v>
      </c>
      <c r="BO26" s="128">
        <v>1294.7872</v>
      </c>
      <c r="BP26" s="128">
        <v>1294.7872</v>
      </c>
      <c r="BQ26" s="1" t="s">
        <v>821</v>
      </c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</row>
    <row r="27" spans="1:81" ht="15.75" x14ac:dyDescent="0.25">
      <c r="A27" s="1"/>
      <c r="B27" s="77">
        <v>447</v>
      </c>
      <c r="C27" s="77">
        <v>9</v>
      </c>
      <c r="D27" s="77">
        <v>13434</v>
      </c>
      <c r="E27" s="77">
        <v>0</v>
      </c>
      <c r="F27" s="77">
        <v>83</v>
      </c>
      <c r="G27" s="77">
        <v>154</v>
      </c>
      <c r="H27" s="168">
        <v>1</v>
      </c>
      <c r="I27" s="370">
        <v>9</v>
      </c>
      <c r="J27" s="354">
        <v>227.14778000000001</v>
      </c>
      <c r="K27" s="354">
        <v>5.9314584999999997</v>
      </c>
      <c r="L27" s="365">
        <v>9.8084368717551301E-3</v>
      </c>
      <c r="M27" s="354">
        <v>1367.2906707240199</v>
      </c>
      <c r="N27" s="77">
        <v>1</v>
      </c>
      <c r="O27" s="77">
        <v>1</v>
      </c>
      <c r="P27" s="77">
        <v>0</v>
      </c>
      <c r="Q27" s="77">
        <v>0</v>
      </c>
      <c r="R27" s="77">
        <v>0</v>
      </c>
      <c r="S27" s="77">
        <v>0</v>
      </c>
      <c r="T27" s="77">
        <v>10</v>
      </c>
      <c r="U27" s="77">
        <v>4</v>
      </c>
      <c r="V27" s="357">
        <v>443.23392000000001</v>
      </c>
      <c r="W27" s="77">
        <v>1815711</v>
      </c>
      <c r="X27" s="77" t="s">
        <v>856</v>
      </c>
      <c r="Y27" s="77" t="s">
        <v>865</v>
      </c>
      <c r="Z27" s="77" t="s">
        <v>821</v>
      </c>
      <c r="AA27" s="352"/>
      <c r="AB27" s="359">
        <v>9</v>
      </c>
      <c r="AC27" s="359" t="str">
        <v>width</v>
      </c>
      <c r="AD27" s="1"/>
      <c r="AE27" s="1"/>
      <c r="AF27" s="1"/>
      <c r="AG27" s="1"/>
      <c r="AH27" s="1"/>
      <c r="AI27" s="1"/>
      <c r="AJ27" s="1"/>
      <c r="AK27" s="1"/>
      <c r="AL27" s="40">
        <v>8</v>
      </c>
      <c r="AM27" s="40">
        <v>0</v>
      </c>
      <c r="AN27" s="12">
        <v>7</v>
      </c>
      <c r="AO27" s="349">
        <v>5</v>
      </c>
      <c r="AP27" s="42">
        <v>5000</v>
      </c>
      <c r="AQ27" s="42">
        <v>12</v>
      </c>
      <c r="AR27" s="42">
        <v>9.4339624000000001E-4</v>
      </c>
      <c r="AS27" s="43">
        <v>1052.3589999999899</v>
      </c>
      <c r="AT27" s="44">
        <v>3</v>
      </c>
      <c r="AU27" s="45">
        <v>3.0000000000000001E-5</v>
      </c>
      <c r="AV27" s="45">
        <v>2.9999999999999898E-2</v>
      </c>
      <c r="AW27" s="41">
        <v>2</v>
      </c>
      <c r="AX27" s="41">
        <v>1</v>
      </c>
      <c r="AY27" s="41">
        <v>0</v>
      </c>
      <c r="AZ27" s="1"/>
      <c r="BA27" s="12">
        <v>0</v>
      </c>
      <c r="BB27" s="13">
        <v>2</v>
      </c>
      <c r="BC27" s="369">
        <f t="shared" si="2"/>
        <v>4</v>
      </c>
      <c r="BD27" s="1" t="s">
        <v>821</v>
      </c>
      <c r="BE27" s="1"/>
      <c r="BF27">
        <v>296</v>
      </c>
      <c r="BG27">
        <v>110</v>
      </c>
      <c r="BH27">
        <v>119</v>
      </c>
      <c r="BI27">
        <v>9</v>
      </c>
      <c r="BJ27" s="368">
        <v>2</v>
      </c>
      <c r="BK27" s="368">
        <v>1</v>
      </c>
      <c r="BL27" s="128">
        <v>72.61439</v>
      </c>
      <c r="BM27" s="128">
        <v>1309.07153320312</v>
      </c>
      <c r="BN27" s="128">
        <v>1309.1400000000001</v>
      </c>
      <c r="BO27" s="128">
        <v>1294.7872</v>
      </c>
      <c r="BP27" s="128">
        <v>1294.7872</v>
      </c>
      <c r="BQ27" s="1" t="s">
        <v>821</v>
      </c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</row>
    <row r="28" spans="1:81" ht="15.75" x14ac:dyDescent="0.25">
      <c r="A28" s="1"/>
      <c r="B28" s="77">
        <v>448</v>
      </c>
      <c r="C28" s="77">
        <v>10</v>
      </c>
      <c r="D28" s="77">
        <v>13433</v>
      </c>
      <c r="E28" s="77">
        <v>0</v>
      </c>
      <c r="F28" s="77">
        <v>83</v>
      </c>
      <c r="G28" s="77">
        <v>153</v>
      </c>
      <c r="H28" s="168">
        <v>1</v>
      </c>
      <c r="I28" s="370">
        <v>10</v>
      </c>
      <c r="J28" s="354">
        <v>245.36812</v>
      </c>
      <c r="K28" s="354">
        <v>6.3620995999999996</v>
      </c>
      <c r="L28" s="365">
        <v>7.12125291707103E-3</v>
      </c>
      <c r="M28" s="354">
        <v>1365.06270604987</v>
      </c>
      <c r="N28" s="77">
        <v>1</v>
      </c>
      <c r="O28" s="77">
        <v>1</v>
      </c>
      <c r="P28" s="77">
        <v>0</v>
      </c>
      <c r="Q28" s="77">
        <v>0</v>
      </c>
      <c r="R28" s="77">
        <v>0</v>
      </c>
      <c r="S28" s="77">
        <v>0</v>
      </c>
      <c r="T28" s="77">
        <v>11</v>
      </c>
      <c r="U28" s="77">
        <v>4</v>
      </c>
      <c r="V28" s="357">
        <v>515.24536000000001</v>
      </c>
      <c r="W28" s="77">
        <v>1815711</v>
      </c>
      <c r="X28" s="77" t="s">
        <v>856</v>
      </c>
      <c r="Y28" s="77" t="s">
        <v>866</v>
      </c>
      <c r="Z28" s="77" t="s">
        <v>821</v>
      </c>
      <c r="AA28" s="352"/>
      <c r="AB28" s="359">
        <v>10</v>
      </c>
      <c r="AC28" s="359" t="str">
        <v>slope</v>
      </c>
      <c r="AD28" s="1"/>
      <c r="AE28" s="1"/>
      <c r="AF28" s="1"/>
      <c r="AG28" s="1"/>
      <c r="AH28" s="1"/>
      <c r="AI28" s="1"/>
      <c r="AJ28" s="1"/>
      <c r="AK28" s="1"/>
      <c r="AL28" s="40">
        <v>9</v>
      </c>
      <c r="AM28" s="40">
        <v>0</v>
      </c>
      <c r="AN28" s="347">
        <v>2</v>
      </c>
      <c r="AO28" s="348">
        <v>4</v>
      </c>
      <c r="AP28" s="42">
        <v>5000</v>
      </c>
      <c r="AQ28" s="42">
        <v>10</v>
      </c>
      <c r="AR28" s="42">
        <v>5.4545456000000005E-4</v>
      </c>
      <c r="AS28" s="43">
        <v>1073.63599999999</v>
      </c>
      <c r="AT28" s="44">
        <v>2</v>
      </c>
      <c r="AU28" s="45">
        <v>3.0000000000000001E-5</v>
      </c>
      <c r="AV28" s="45">
        <v>2.9999999999999898E-2</v>
      </c>
      <c r="AW28" s="41">
        <v>2</v>
      </c>
      <c r="AX28" s="41">
        <v>0</v>
      </c>
      <c r="AY28" s="41">
        <v>0</v>
      </c>
      <c r="AZ28" s="1"/>
      <c r="BA28" s="12">
        <v>0</v>
      </c>
      <c r="BB28" s="13">
        <v>2</v>
      </c>
      <c r="BC28" s="369">
        <f t="shared" si="2"/>
        <v>5</v>
      </c>
      <c r="BD28" s="1" t="s">
        <v>821</v>
      </c>
      <c r="BE28" s="1"/>
      <c r="BF28">
        <v>521</v>
      </c>
      <c r="BG28">
        <v>82</v>
      </c>
      <c r="BH28">
        <v>159</v>
      </c>
      <c r="BI28">
        <v>10</v>
      </c>
      <c r="BJ28" s="368">
        <v>3</v>
      </c>
      <c r="BK28" s="368">
        <v>1</v>
      </c>
      <c r="BL28" s="128">
        <v>29.543554</v>
      </c>
      <c r="BM28" s="128">
        <v>1380.86460519308</v>
      </c>
      <c r="BN28" s="128">
        <v>1397.49</v>
      </c>
      <c r="BO28" s="128">
        <v>1378.6823999999999</v>
      </c>
      <c r="BP28" s="128">
        <v>1378.6823999999999</v>
      </c>
      <c r="BQ28" s="1" t="s">
        <v>821</v>
      </c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</row>
    <row r="29" spans="1:81" ht="15.75" x14ac:dyDescent="0.25">
      <c r="A29" s="1"/>
      <c r="B29" s="77">
        <v>449</v>
      </c>
      <c r="C29" s="77">
        <v>11</v>
      </c>
      <c r="D29" s="77">
        <v>13593</v>
      </c>
      <c r="E29" s="77">
        <v>0</v>
      </c>
      <c r="F29" s="77">
        <v>84</v>
      </c>
      <c r="G29" s="77">
        <v>153</v>
      </c>
      <c r="H29" s="168">
        <v>1</v>
      </c>
      <c r="I29" s="370">
        <v>11</v>
      </c>
      <c r="J29" s="354">
        <v>125.21223999999999</v>
      </c>
      <c r="K29" s="354">
        <v>6.6998385999999996</v>
      </c>
      <c r="L29" s="365">
        <v>1.5820073333041602E-2</v>
      </c>
      <c r="M29" s="354">
        <v>1363.31537762177</v>
      </c>
      <c r="N29" s="77">
        <v>1</v>
      </c>
      <c r="O29" s="77">
        <v>1</v>
      </c>
      <c r="P29" s="77">
        <v>0</v>
      </c>
      <c r="Q29" s="77">
        <v>0</v>
      </c>
      <c r="R29" s="77">
        <v>0</v>
      </c>
      <c r="S29" s="77">
        <v>0</v>
      </c>
      <c r="T29" s="77">
        <v>12</v>
      </c>
      <c r="U29" s="77">
        <v>4</v>
      </c>
      <c r="V29" s="357">
        <v>571.72180000000003</v>
      </c>
      <c r="W29" s="77">
        <v>1815711</v>
      </c>
      <c r="X29" s="77" t="s">
        <v>856</v>
      </c>
      <c r="Y29" s="77" t="s">
        <v>867</v>
      </c>
      <c r="Z29" s="77" t="s">
        <v>821</v>
      </c>
      <c r="AA29" s="352"/>
      <c r="AB29" s="230">
        <v>11</v>
      </c>
      <c r="AC29" s="358" t="str">
        <v>strtop</v>
      </c>
      <c r="AD29" s="1"/>
      <c r="AE29" s="1"/>
      <c r="AF29" s="1"/>
      <c r="AG29" s="1"/>
      <c r="AH29" s="1"/>
      <c r="AI29" s="1"/>
      <c r="AJ29" s="1"/>
      <c r="AK29" s="1"/>
      <c r="AL29" s="40">
        <v>10</v>
      </c>
      <c r="AM29" s="40">
        <v>0</v>
      </c>
      <c r="AN29" s="12">
        <v>2</v>
      </c>
      <c r="AO29" s="348">
        <v>5</v>
      </c>
      <c r="AP29" s="42">
        <v>5000</v>
      </c>
      <c r="AQ29" s="42">
        <v>10</v>
      </c>
      <c r="AR29" s="42">
        <v>5.4545456000000005E-4</v>
      </c>
      <c r="AS29" s="43">
        <v>1070.9090000000001</v>
      </c>
      <c r="AT29" s="44">
        <v>2</v>
      </c>
      <c r="AU29" s="45">
        <v>3.0000000000000001E-5</v>
      </c>
      <c r="AV29" s="45">
        <v>2.9999999999999898E-2</v>
      </c>
      <c r="AW29" s="41">
        <v>2</v>
      </c>
      <c r="AX29" s="41">
        <v>1</v>
      </c>
      <c r="AY29" s="41">
        <v>0</v>
      </c>
      <c r="AZ29" s="1"/>
      <c r="BA29" s="347">
        <v>3</v>
      </c>
      <c r="BB29" s="13">
        <v>3</v>
      </c>
      <c r="BC29" s="369">
        <f t="shared" si="2"/>
        <v>1</v>
      </c>
      <c r="BD29" s="1" t="s">
        <v>821</v>
      </c>
      <c r="BE29" s="1"/>
      <c r="BF29">
        <v>522</v>
      </c>
      <c r="BG29">
        <v>82</v>
      </c>
      <c r="BH29">
        <v>158</v>
      </c>
      <c r="BI29">
        <v>11</v>
      </c>
      <c r="BJ29" s="368">
        <v>3</v>
      </c>
      <c r="BK29" s="368">
        <v>2</v>
      </c>
      <c r="BL29" s="128">
        <v>288.25247000000002</v>
      </c>
      <c r="BM29" s="128">
        <v>1379.5054636089201</v>
      </c>
      <c r="BN29" s="128">
        <v>1400.85</v>
      </c>
      <c r="BO29" s="128">
        <v>1378.2929999999999</v>
      </c>
      <c r="BP29" s="128">
        <v>1378.2929999999999</v>
      </c>
      <c r="BQ29" s="1" t="s">
        <v>821</v>
      </c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</row>
    <row r="30" spans="1:81" ht="15.75" x14ac:dyDescent="0.25">
      <c r="A30" s="1"/>
      <c r="B30" s="77">
        <v>450</v>
      </c>
      <c r="C30" s="77">
        <v>12</v>
      </c>
      <c r="D30" s="77">
        <v>13592</v>
      </c>
      <c r="E30" s="77">
        <v>0</v>
      </c>
      <c r="F30" s="77">
        <v>84</v>
      </c>
      <c r="G30" s="77">
        <v>152</v>
      </c>
      <c r="H30" s="168">
        <v>1</v>
      </c>
      <c r="I30" s="370">
        <v>12</v>
      </c>
      <c r="J30" s="354">
        <v>294.89834999999999</v>
      </c>
      <c r="K30" s="354">
        <v>7.082719</v>
      </c>
      <c r="L30" s="365">
        <v>8.8719779929934996E-3</v>
      </c>
      <c r="M30" s="354">
        <v>1361.33451076913</v>
      </c>
      <c r="N30" s="77">
        <v>1</v>
      </c>
      <c r="O30" s="77">
        <v>1</v>
      </c>
      <c r="P30" s="77">
        <v>0</v>
      </c>
      <c r="Q30" s="77">
        <v>0</v>
      </c>
      <c r="R30" s="77">
        <v>0</v>
      </c>
      <c r="S30" s="77">
        <v>0</v>
      </c>
      <c r="T30" s="77">
        <v>13</v>
      </c>
      <c r="U30" s="77">
        <v>4</v>
      </c>
      <c r="V30" s="357">
        <v>635.74663999999996</v>
      </c>
      <c r="W30" s="77">
        <v>1815711</v>
      </c>
      <c r="X30" s="77" t="s">
        <v>856</v>
      </c>
      <c r="Y30" s="77" t="s">
        <v>868</v>
      </c>
      <c r="Z30" s="77" t="s">
        <v>821</v>
      </c>
      <c r="AA30" s="352"/>
      <c r="AB30" s="230">
        <v>12</v>
      </c>
      <c r="AC30" s="358" t="str">
        <v>strthick</v>
      </c>
      <c r="AD30" s="1"/>
      <c r="AE30" s="1"/>
      <c r="AF30" s="1"/>
      <c r="AG30" s="1"/>
      <c r="AH30" s="1"/>
      <c r="AI30" s="1"/>
      <c r="AJ30" s="1"/>
      <c r="AK30" s="1"/>
      <c r="AL30" s="40">
        <v>11</v>
      </c>
      <c r="AM30" s="40">
        <v>0</v>
      </c>
      <c r="AN30" s="12">
        <v>2</v>
      </c>
      <c r="AO30" s="348">
        <v>6</v>
      </c>
      <c r="AP30" s="42">
        <v>4500</v>
      </c>
      <c r="AQ30" s="42">
        <v>10</v>
      </c>
      <c r="AR30" s="42">
        <v>5.4545456000000005E-4</v>
      </c>
      <c r="AS30" s="43">
        <v>1068.31799999999</v>
      </c>
      <c r="AT30" s="44">
        <v>2</v>
      </c>
      <c r="AU30" s="45">
        <v>3.0000000000000001E-5</v>
      </c>
      <c r="AV30" s="45">
        <v>2.9999999999999898E-2</v>
      </c>
      <c r="AW30" s="41">
        <v>2</v>
      </c>
      <c r="AX30" s="41">
        <v>1</v>
      </c>
      <c r="AY30" s="41">
        <v>0</v>
      </c>
      <c r="AZ30" s="1"/>
      <c r="BA30" s="12">
        <v>0</v>
      </c>
      <c r="BB30" s="13">
        <v>3</v>
      </c>
      <c r="BC30" s="369">
        <f t="shared" si="2"/>
        <v>2</v>
      </c>
      <c r="BD30" s="1" t="s">
        <v>821</v>
      </c>
      <c r="BE30" s="1"/>
      <c r="BF30">
        <v>523</v>
      </c>
      <c r="BG30">
        <v>82</v>
      </c>
      <c r="BH30">
        <v>157</v>
      </c>
      <c r="BI30">
        <v>12</v>
      </c>
      <c r="BJ30" s="368">
        <v>3</v>
      </c>
      <c r="BK30" s="368">
        <v>3</v>
      </c>
      <c r="BL30" s="128">
        <v>496.99419999999998</v>
      </c>
      <c r="BM30" s="128">
        <v>1377.3013833176699</v>
      </c>
      <c r="BN30" s="128">
        <v>1395.34</v>
      </c>
      <c r="BO30" s="128">
        <v>1374.3809000000001</v>
      </c>
      <c r="BP30" s="128">
        <v>1374.3809000000001</v>
      </c>
      <c r="BQ30" s="1" t="s">
        <v>821</v>
      </c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</row>
    <row r="31" spans="1:81" ht="15.75" x14ac:dyDescent="0.25">
      <c r="A31" s="1"/>
      <c r="B31" s="77">
        <v>451</v>
      </c>
      <c r="C31" s="77">
        <v>13</v>
      </c>
      <c r="D31" s="77">
        <v>13751</v>
      </c>
      <c r="E31" s="77">
        <v>0</v>
      </c>
      <c r="F31" s="77">
        <v>85</v>
      </c>
      <c r="G31" s="77">
        <v>151</v>
      </c>
      <c r="H31" s="168">
        <v>1</v>
      </c>
      <c r="I31" s="370">
        <v>13</v>
      </c>
      <c r="J31" s="354">
        <v>259.98415999999997</v>
      </c>
      <c r="K31" s="354">
        <v>7.6017900000000003</v>
      </c>
      <c r="L31" s="365">
        <v>9.3477222653082E-3</v>
      </c>
      <c r="M31" s="354">
        <v>1358.71817913372</v>
      </c>
      <c r="N31" s="77">
        <v>1</v>
      </c>
      <c r="O31" s="77">
        <v>1</v>
      </c>
      <c r="P31" s="77">
        <v>0</v>
      </c>
      <c r="Q31" s="77">
        <v>0</v>
      </c>
      <c r="R31" s="77">
        <v>0</v>
      </c>
      <c r="S31" s="77">
        <v>0</v>
      </c>
      <c r="T31" s="77">
        <v>14</v>
      </c>
      <c r="U31" s="77">
        <v>4</v>
      </c>
      <c r="V31" s="357">
        <v>722.54520000000002</v>
      </c>
      <c r="W31" s="77">
        <v>1815711</v>
      </c>
      <c r="X31" s="77" t="s">
        <v>856</v>
      </c>
      <c r="Y31" s="77" t="s">
        <v>869</v>
      </c>
      <c r="Z31" s="77" t="s">
        <v>821</v>
      </c>
      <c r="AA31" s="352"/>
      <c r="AB31" s="230">
        <v>13</v>
      </c>
      <c r="AC31" s="358" t="str">
        <v>strhc1</v>
      </c>
      <c r="AD31" s="1"/>
      <c r="AE31" s="1"/>
      <c r="AF31" s="1"/>
      <c r="AG31" s="1"/>
      <c r="AH31" s="1"/>
      <c r="AI31" s="1"/>
      <c r="AJ31" s="1"/>
      <c r="AK31" s="1"/>
      <c r="AL31" s="40">
        <v>12</v>
      </c>
      <c r="AM31" s="40">
        <v>0</v>
      </c>
      <c r="AN31" s="12">
        <v>3</v>
      </c>
      <c r="AO31" s="348">
        <v>7</v>
      </c>
      <c r="AP31" s="42">
        <v>6000</v>
      </c>
      <c r="AQ31" s="42">
        <v>10</v>
      </c>
      <c r="AR31" s="42">
        <v>5.4545456000000005E-4</v>
      </c>
      <c r="AS31" s="43">
        <v>1065.4549999999899</v>
      </c>
      <c r="AT31" s="44">
        <v>2</v>
      </c>
      <c r="AU31" s="45">
        <v>3.0000000000000001E-5</v>
      </c>
      <c r="AV31" s="45">
        <v>2.9999999999999898E-2</v>
      </c>
      <c r="AW31" s="41">
        <v>2</v>
      </c>
      <c r="AX31" s="41">
        <v>1</v>
      </c>
      <c r="AY31" s="41">
        <v>0</v>
      </c>
      <c r="AZ31" s="1"/>
      <c r="BA31" s="12">
        <v>0</v>
      </c>
      <c r="BB31" s="13">
        <v>3</v>
      </c>
      <c r="BC31" s="369">
        <f t="shared" si="2"/>
        <v>3</v>
      </c>
      <c r="BD31" s="1" t="s">
        <v>821</v>
      </c>
      <c r="BE31" s="1"/>
      <c r="BF31">
        <v>524</v>
      </c>
      <c r="BG31">
        <v>83</v>
      </c>
      <c r="BH31">
        <v>157</v>
      </c>
      <c r="BI31">
        <v>13</v>
      </c>
      <c r="BJ31" s="368">
        <v>3</v>
      </c>
      <c r="BK31" s="368">
        <v>4</v>
      </c>
      <c r="BL31" s="128">
        <v>692.18510000000003</v>
      </c>
      <c r="BM31" s="128">
        <v>1375.3967970103699</v>
      </c>
      <c r="BN31" s="128">
        <v>1384.62</v>
      </c>
      <c r="BO31" s="128">
        <v>1366.9943000000001</v>
      </c>
      <c r="BP31" s="128">
        <v>1366.9943000000001</v>
      </c>
      <c r="BQ31" s="1" t="s">
        <v>821</v>
      </c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</row>
    <row r="32" spans="1:81" ht="15.75" x14ac:dyDescent="0.25">
      <c r="A32" s="1"/>
      <c r="B32" s="77">
        <v>452</v>
      </c>
      <c r="C32" s="77">
        <v>14</v>
      </c>
      <c r="D32" s="77">
        <v>13750</v>
      </c>
      <c r="E32" s="77">
        <v>0</v>
      </c>
      <c r="F32" s="77">
        <v>85</v>
      </c>
      <c r="G32" s="77">
        <v>150</v>
      </c>
      <c r="H32" s="168">
        <v>1</v>
      </c>
      <c r="I32" s="370">
        <v>14</v>
      </c>
      <c r="J32" s="354">
        <v>255.43496999999999</v>
      </c>
      <c r="K32" s="354">
        <v>8.0715319999999995</v>
      </c>
      <c r="L32" s="365">
        <v>9.3324401740360607E-3</v>
      </c>
      <c r="M32" s="354">
        <v>1356.2879193997901</v>
      </c>
      <c r="N32" s="77">
        <v>1</v>
      </c>
      <c r="O32" s="77">
        <v>1</v>
      </c>
      <c r="P32" s="77">
        <v>0</v>
      </c>
      <c r="Q32" s="77">
        <v>0</v>
      </c>
      <c r="R32" s="77">
        <v>0</v>
      </c>
      <c r="S32" s="77">
        <v>0</v>
      </c>
      <c r="T32" s="77">
        <v>15</v>
      </c>
      <c r="U32" s="77">
        <v>4</v>
      </c>
      <c r="V32" s="357">
        <v>801.0951</v>
      </c>
      <c r="W32" s="77">
        <v>1815711</v>
      </c>
      <c r="X32" s="77" t="s">
        <v>856</v>
      </c>
      <c r="Y32" s="77" t="s">
        <v>870</v>
      </c>
      <c r="Z32" s="77" t="s">
        <v>821</v>
      </c>
      <c r="AA32" s="352"/>
      <c r="AB32" s="230">
        <v>14</v>
      </c>
      <c r="AC32" s="358" t="str">
        <v>thts</v>
      </c>
      <c r="AD32" s="1"/>
      <c r="AE32" s="1"/>
      <c r="AF32" s="1"/>
      <c r="AG32" s="1"/>
      <c r="AH32" s="1"/>
      <c r="AI32" s="1"/>
      <c r="AJ32" s="1"/>
      <c r="AK32" s="1"/>
      <c r="AL32" s="40">
        <v>13</v>
      </c>
      <c r="AM32" s="40">
        <v>0</v>
      </c>
      <c r="AN32" s="12">
        <v>4</v>
      </c>
      <c r="AO32" s="348">
        <v>7</v>
      </c>
      <c r="AP32" s="42">
        <v>5000</v>
      </c>
      <c r="AQ32" s="42">
        <v>10</v>
      </c>
      <c r="AR32" s="42">
        <v>5.4545456000000005E-4</v>
      </c>
      <c r="AS32" s="43">
        <v>1062.4549999999899</v>
      </c>
      <c r="AT32" s="44">
        <v>2</v>
      </c>
      <c r="AU32" s="45">
        <v>3.0000000000000001E-5</v>
      </c>
      <c r="AV32" s="45">
        <v>2.9999999999999898E-2</v>
      </c>
      <c r="AW32" s="41">
        <v>2</v>
      </c>
      <c r="AX32" s="41">
        <v>1</v>
      </c>
      <c r="AY32" s="41">
        <v>0</v>
      </c>
      <c r="AZ32" s="1"/>
      <c r="BA32" s="12">
        <v>0</v>
      </c>
      <c r="BB32" s="13">
        <v>3</v>
      </c>
      <c r="BC32" s="369">
        <f t="shared" si="2"/>
        <v>4</v>
      </c>
      <c r="BD32" s="1" t="s">
        <v>821</v>
      </c>
      <c r="BE32" s="1"/>
      <c r="BF32">
        <v>525</v>
      </c>
      <c r="BG32">
        <v>83</v>
      </c>
      <c r="BH32">
        <v>156</v>
      </c>
      <c r="BI32">
        <v>14</v>
      </c>
      <c r="BJ32" s="368">
        <v>3</v>
      </c>
      <c r="BK32" s="368">
        <v>5</v>
      </c>
      <c r="BL32" s="128">
        <v>817.67349999999999</v>
      </c>
      <c r="BM32" s="128">
        <v>1373.8847592939701</v>
      </c>
      <c r="BN32" s="128">
        <v>1383.18</v>
      </c>
      <c r="BO32" s="128">
        <v>1365.0199</v>
      </c>
      <c r="BP32" s="128">
        <v>1365.0199</v>
      </c>
      <c r="BQ32" s="1" t="s">
        <v>821</v>
      </c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</row>
    <row r="33" spans="1:81" ht="15.75" x14ac:dyDescent="0.25">
      <c r="A33" s="1"/>
      <c r="B33" s="77">
        <v>453</v>
      </c>
      <c r="C33" s="77">
        <v>15</v>
      </c>
      <c r="D33" s="77">
        <v>13749</v>
      </c>
      <c r="E33" s="77">
        <v>0</v>
      </c>
      <c r="F33" s="77">
        <v>85</v>
      </c>
      <c r="G33" s="77">
        <v>149</v>
      </c>
      <c r="H33" s="168">
        <v>1</v>
      </c>
      <c r="I33" s="370">
        <v>15</v>
      </c>
      <c r="J33" s="354">
        <v>250.13744</v>
      </c>
      <c r="K33" s="354">
        <v>8.5323010000000004</v>
      </c>
      <c r="L33" s="365">
        <v>9.9122982410537602E-3</v>
      </c>
      <c r="M33" s="354">
        <v>1353.90408785152</v>
      </c>
      <c r="N33" s="77">
        <v>1</v>
      </c>
      <c r="O33" s="77">
        <v>1</v>
      </c>
      <c r="P33" s="77">
        <v>0</v>
      </c>
      <c r="Q33" s="77">
        <v>0</v>
      </c>
      <c r="R33" s="77">
        <v>0</v>
      </c>
      <c r="S33" s="77">
        <v>0</v>
      </c>
      <c r="T33" s="77">
        <v>16</v>
      </c>
      <c r="U33" s="77">
        <v>4</v>
      </c>
      <c r="V33" s="357">
        <v>878.14435000000003</v>
      </c>
      <c r="W33" s="77">
        <v>1815711</v>
      </c>
      <c r="X33" s="77" t="s">
        <v>856</v>
      </c>
      <c r="Y33" s="77" t="s">
        <v>871</v>
      </c>
      <c r="Z33" s="77" t="s">
        <v>821</v>
      </c>
      <c r="AA33" s="352"/>
      <c r="AB33" s="230">
        <v>15</v>
      </c>
      <c r="AC33" s="358" t="str">
        <v>thti</v>
      </c>
      <c r="AD33" s="1"/>
      <c r="AE33" s="1"/>
      <c r="AF33" s="1"/>
      <c r="AG33" s="1"/>
      <c r="AH33" s="1"/>
      <c r="AI33" s="1"/>
      <c r="AJ33" s="1"/>
      <c r="AK33" s="1"/>
      <c r="AL33" s="40">
        <v>14</v>
      </c>
      <c r="AM33" s="40">
        <v>0</v>
      </c>
      <c r="AN33" s="12">
        <v>5</v>
      </c>
      <c r="AO33" s="348">
        <v>7</v>
      </c>
      <c r="AP33" s="42">
        <v>2000</v>
      </c>
      <c r="AQ33" s="42">
        <v>10</v>
      </c>
      <c r="AR33" s="42">
        <v>5.4545456000000005E-4</v>
      </c>
      <c r="AS33" s="43">
        <v>1060.5450000000001</v>
      </c>
      <c r="AT33" s="44">
        <v>2</v>
      </c>
      <c r="AU33" s="45">
        <v>3.0000000000000001E-5</v>
      </c>
      <c r="AV33" s="45">
        <v>2.9999999999999898E-2</v>
      </c>
      <c r="AW33" s="41">
        <v>2</v>
      </c>
      <c r="AX33" s="41">
        <v>1</v>
      </c>
      <c r="AY33" s="41">
        <v>0</v>
      </c>
      <c r="AZ33" s="1"/>
      <c r="BA33" s="12">
        <v>0</v>
      </c>
      <c r="BB33" s="13">
        <v>3</v>
      </c>
      <c r="BC33" s="369">
        <f t="shared" si="2"/>
        <v>5</v>
      </c>
      <c r="BD33" s="1" t="s">
        <v>821</v>
      </c>
      <c r="BE33" s="1"/>
      <c r="BF33">
        <v>526</v>
      </c>
      <c r="BG33">
        <v>84</v>
      </c>
      <c r="BH33">
        <v>156</v>
      </c>
      <c r="BI33">
        <v>15</v>
      </c>
      <c r="BJ33" s="368">
        <v>3</v>
      </c>
      <c r="BK33" s="368">
        <v>6</v>
      </c>
      <c r="BL33" s="128">
        <v>989.56259999999997</v>
      </c>
      <c r="BM33" s="128">
        <v>1372.4825924638601</v>
      </c>
      <c r="BN33" s="128">
        <v>1380.69</v>
      </c>
      <c r="BO33" s="128">
        <v>1359.9362000000001</v>
      </c>
      <c r="BP33" s="128">
        <v>1359.9362000000001</v>
      </c>
      <c r="BQ33" s="1" t="s">
        <v>821</v>
      </c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</row>
    <row r="34" spans="1:81" ht="15.75" x14ac:dyDescent="0.25">
      <c r="A34" s="1"/>
      <c r="B34" s="77">
        <v>454</v>
      </c>
      <c r="C34" s="77">
        <v>16</v>
      </c>
      <c r="D34" s="77">
        <v>13748</v>
      </c>
      <c r="E34" s="77">
        <v>0</v>
      </c>
      <c r="F34" s="77">
        <v>85</v>
      </c>
      <c r="G34" s="77">
        <v>148</v>
      </c>
      <c r="H34" s="168">
        <v>1</v>
      </c>
      <c r="I34" s="370">
        <v>16</v>
      </c>
      <c r="J34" s="354">
        <v>275.71194000000003</v>
      </c>
      <c r="K34" s="354">
        <v>9.0115490000000005</v>
      </c>
      <c r="L34" s="365">
        <v>6.3275357258445802E-3</v>
      </c>
      <c r="M34" s="354">
        <v>1351.4246509855</v>
      </c>
      <c r="N34" s="77">
        <v>1</v>
      </c>
      <c r="O34" s="77">
        <v>1</v>
      </c>
      <c r="P34" s="77">
        <v>0</v>
      </c>
      <c r="Q34" s="77">
        <v>0</v>
      </c>
      <c r="R34" s="77">
        <v>0</v>
      </c>
      <c r="S34" s="77">
        <v>0</v>
      </c>
      <c r="T34" s="77">
        <v>17</v>
      </c>
      <c r="U34" s="77">
        <v>4</v>
      </c>
      <c r="V34" s="357">
        <v>958.28375000000005</v>
      </c>
      <c r="W34" s="77">
        <v>1815711</v>
      </c>
      <c r="X34" s="77" t="s">
        <v>856</v>
      </c>
      <c r="Y34" s="77" t="s">
        <v>872</v>
      </c>
      <c r="Z34" s="77" t="s">
        <v>821</v>
      </c>
      <c r="AA34" s="352"/>
      <c r="AB34" s="230">
        <v>16</v>
      </c>
      <c r="AC34" s="358" t="str">
        <v>eps</v>
      </c>
      <c r="AD34" s="1"/>
      <c r="AE34" s="1"/>
      <c r="AF34" s="1"/>
      <c r="AG34" s="1"/>
      <c r="AH34" s="1"/>
      <c r="AI34" s="1"/>
      <c r="AJ34" s="1"/>
      <c r="AK34" s="1"/>
      <c r="AL34" s="40">
        <v>15</v>
      </c>
      <c r="AM34" s="40">
        <v>0</v>
      </c>
      <c r="AN34" s="347">
        <v>4</v>
      </c>
      <c r="AO34" s="349">
        <v>9</v>
      </c>
      <c r="AP34" s="42">
        <v>2500</v>
      </c>
      <c r="AQ34" s="42">
        <v>10</v>
      </c>
      <c r="AR34" s="42">
        <v>1.81818179999999E-3</v>
      </c>
      <c r="AS34" s="43">
        <v>1077.7270000000001</v>
      </c>
      <c r="AT34" s="44">
        <v>3</v>
      </c>
      <c r="AU34" s="45">
        <v>3.0000000000000001E-5</v>
      </c>
      <c r="AV34" s="45">
        <v>2.9999999999999898E-2</v>
      </c>
      <c r="AW34" s="41">
        <v>1</v>
      </c>
      <c r="AX34" s="41">
        <v>1</v>
      </c>
      <c r="AY34" s="41">
        <v>0</v>
      </c>
      <c r="AZ34" s="1"/>
      <c r="BA34" s="12">
        <v>0</v>
      </c>
      <c r="BB34" s="13">
        <v>3</v>
      </c>
      <c r="BC34" s="369">
        <f t="shared" si="2"/>
        <v>6</v>
      </c>
      <c r="BD34" s="1" t="s">
        <v>821</v>
      </c>
      <c r="BE34" s="1"/>
      <c r="BF34">
        <v>527</v>
      </c>
      <c r="BG34">
        <v>84</v>
      </c>
      <c r="BH34">
        <v>155</v>
      </c>
      <c r="BI34">
        <v>16</v>
      </c>
      <c r="BJ34" s="368">
        <v>3</v>
      </c>
      <c r="BK34" s="368">
        <v>7</v>
      </c>
      <c r="BL34" s="128">
        <v>1252.2858000000001</v>
      </c>
      <c r="BM34" s="128">
        <v>1370.4333483964299</v>
      </c>
      <c r="BN34" s="128">
        <v>1370.41</v>
      </c>
      <c r="BO34" s="128">
        <v>1356.2331999999999</v>
      </c>
      <c r="BP34" s="128">
        <v>1356.2331999999999</v>
      </c>
      <c r="BQ34" s="1" t="s">
        <v>821</v>
      </c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</row>
    <row r="35" spans="1:81" ht="15.75" x14ac:dyDescent="0.25">
      <c r="A35" s="1"/>
      <c r="B35" s="77">
        <v>455</v>
      </c>
      <c r="C35" s="77">
        <v>17</v>
      </c>
      <c r="D35" s="77">
        <v>13747</v>
      </c>
      <c r="E35" s="77">
        <v>0</v>
      </c>
      <c r="F35" s="77">
        <v>85</v>
      </c>
      <c r="G35" s="77">
        <v>147</v>
      </c>
      <c r="H35" s="168">
        <v>1</v>
      </c>
      <c r="I35" s="370">
        <v>17</v>
      </c>
      <c r="J35" s="354">
        <v>94.285420000000002</v>
      </c>
      <c r="K35" s="354">
        <v>9.3487570000000009</v>
      </c>
      <c r="L35" s="365">
        <v>1.29555540895773E-2</v>
      </c>
      <c r="M35" s="354">
        <v>1349.6800738061299</v>
      </c>
      <c r="N35" s="77">
        <v>1</v>
      </c>
      <c r="O35" s="77">
        <v>1</v>
      </c>
      <c r="P35" s="77">
        <v>0</v>
      </c>
      <c r="Q35" s="77">
        <v>0</v>
      </c>
      <c r="R35" s="77">
        <v>0</v>
      </c>
      <c r="S35" s="77">
        <v>0</v>
      </c>
      <c r="T35" s="77">
        <v>18</v>
      </c>
      <c r="U35" s="77">
        <v>4</v>
      </c>
      <c r="V35" s="357">
        <v>1014.6713999999999</v>
      </c>
      <c r="W35" s="77">
        <v>1815711</v>
      </c>
      <c r="X35" s="77" t="s">
        <v>856</v>
      </c>
      <c r="Y35" s="77" t="s">
        <v>873</v>
      </c>
      <c r="Z35" s="77" t="s">
        <v>821</v>
      </c>
      <c r="AA35" s="352"/>
      <c r="AB35" s="230">
        <v>17</v>
      </c>
      <c r="AC35" s="358" t="str">
        <v>uhc</v>
      </c>
      <c r="AD35" s="1"/>
      <c r="AE35" s="1"/>
      <c r="AF35" s="1"/>
      <c r="AG35" s="1"/>
      <c r="AH35" s="1"/>
      <c r="AI35" s="1"/>
      <c r="AJ35" s="1"/>
      <c r="AK35" s="1"/>
      <c r="AL35" s="40">
        <v>16</v>
      </c>
      <c r="AM35" s="40">
        <v>0</v>
      </c>
      <c r="AN35" s="12">
        <v>4</v>
      </c>
      <c r="AO35" s="349">
        <v>8</v>
      </c>
      <c r="AP35" s="42">
        <v>5000</v>
      </c>
      <c r="AQ35" s="42">
        <v>10</v>
      </c>
      <c r="AR35" s="42">
        <v>1.81818179999999E-3</v>
      </c>
      <c r="AS35" s="43">
        <v>1070.9090000000001</v>
      </c>
      <c r="AT35" s="44">
        <v>3</v>
      </c>
      <c r="AU35" s="45">
        <v>3.0000000000000001E-5</v>
      </c>
      <c r="AV35" s="45">
        <v>2.9999999999999898E-2</v>
      </c>
      <c r="AW35" s="41">
        <v>2</v>
      </c>
      <c r="AX35" s="41">
        <v>1</v>
      </c>
      <c r="AY35" s="41">
        <v>0</v>
      </c>
      <c r="AZ35" s="1"/>
      <c r="BA35" s="347">
        <v>4</v>
      </c>
      <c r="BB35" s="13">
        <v>4</v>
      </c>
      <c r="BC35" s="369">
        <f t="shared" si="2"/>
        <v>1</v>
      </c>
      <c r="BD35" s="1" t="s">
        <v>821</v>
      </c>
      <c r="BE35" s="1"/>
      <c r="BF35">
        <v>528</v>
      </c>
      <c r="BG35">
        <v>84</v>
      </c>
      <c r="BH35">
        <v>154</v>
      </c>
      <c r="BI35">
        <v>17</v>
      </c>
      <c r="BJ35" s="368">
        <v>3</v>
      </c>
      <c r="BK35" s="368">
        <v>8</v>
      </c>
      <c r="BL35" s="128">
        <v>1340.6061999999999</v>
      </c>
      <c r="BM35" s="128">
        <v>1368.7781404928</v>
      </c>
      <c r="BN35" s="128">
        <v>1360.03</v>
      </c>
      <c r="BO35" s="128">
        <v>1354.6151</v>
      </c>
      <c r="BP35" s="128">
        <v>1354.6151</v>
      </c>
      <c r="BQ35" s="1" t="s">
        <v>821</v>
      </c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</row>
    <row r="36" spans="1:81" ht="15.75" x14ac:dyDescent="0.25">
      <c r="A36" s="1"/>
      <c r="B36" s="77">
        <v>456</v>
      </c>
      <c r="C36" s="77">
        <v>18</v>
      </c>
      <c r="D36" s="77">
        <v>13587</v>
      </c>
      <c r="E36" s="77">
        <v>0</v>
      </c>
      <c r="F36" s="77">
        <v>84</v>
      </c>
      <c r="G36" s="77">
        <v>147</v>
      </c>
      <c r="H36" s="168">
        <v>1</v>
      </c>
      <c r="I36" s="370">
        <v>18</v>
      </c>
      <c r="J36" s="354">
        <v>164.77963</v>
      </c>
      <c r="K36" s="354">
        <v>9.5848639999999996</v>
      </c>
      <c r="L36" s="365">
        <v>1.20016083210074E-2</v>
      </c>
      <c r="M36" s="354">
        <v>1348.4585539049799</v>
      </c>
      <c r="N36" s="77">
        <v>1</v>
      </c>
      <c r="O36" s="77">
        <v>1</v>
      </c>
      <c r="P36" s="77">
        <v>0</v>
      </c>
      <c r="Q36" s="77">
        <v>0</v>
      </c>
      <c r="R36" s="77">
        <v>0</v>
      </c>
      <c r="S36" s="77">
        <v>0</v>
      </c>
      <c r="T36" s="77">
        <v>19</v>
      </c>
      <c r="U36" s="77">
        <v>4</v>
      </c>
      <c r="V36" s="357">
        <v>1054.153</v>
      </c>
      <c r="W36" s="77">
        <v>1815711</v>
      </c>
      <c r="X36" s="77" t="s">
        <v>856</v>
      </c>
      <c r="Y36" s="77" t="s">
        <v>874</v>
      </c>
      <c r="Z36" s="77" t="s">
        <v>821</v>
      </c>
      <c r="AA36" s="352"/>
      <c r="AB36" s="230">
        <v>18</v>
      </c>
      <c r="AC36" s="358" t="str">
        <v>outreach</v>
      </c>
      <c r="AD36" s="1"/>
      <c r="AE36" s="1"/>
      <c r="AF36" s="1"/>
      <c r="AG36" s="1"/>
      <c r="AH36" s="1"/>
      <c r="AI36" s="1"/>
      <c r="AJ36" s="1"/>
      <c r="AK36" s="1"/>
      <c r="AL36" s="40">
        <v>17</v>
      </c>
      <c r="AM36" s="40">
        <v>0</v>
      </c>
      <c r="AN36" s="12">
        <v>5</v>
      </c>
      <c r="AO36" s="349">
        <v>7</v>
      </c>
      <c r="AP36" s="42">
        <v>3500</v>
      </c>
      <c r="AQ36" s="42">
        <v>10</v>
      </c>
      <c r="AR36" s="42">
        <v>1.81818179999999E-3</v>
      </c>
      <c r="AS36" s="43">
        <v>1063.182</v>
      </c>
      <c r="AT36" s="44">
        <v>3</v>
      </c>
      <c r="AU36" s="45">
        <v>3.0000000000000001E-5</v>
      </c>
      <c r="AV36" s="45">
        <v>2.9999999999999898E-2</v>
      </c>
      <c r="AW36" s="41">
        <v>2</v>
      </c>
      <c r="AX36" s="41">
        <v>1</v>
      </c>
      <c r="AY36" s="41">
        <v>0</v>
      </c>
      <c r="AZ36" s="1"/>
      <c r="BA36" s="12">
        <v>0</v>
      </c>
      <c r="BB36" s="13">
        <v>4</v>
      </c>
      <c r="BC36" s="369">
        <f t="shared" si="2"/>
        <v>2</v>
      </c>
      <c r="BD36" s="1" t="s">
        <v>821</v>
      </c>
      <c r="BE36" s="1"/>
      <c r="BF36">
        <v>529</v>
      </c>
      <c r="BG36">
        <v>83</v>
      </c>
      <c r="BH36">
        <v>154</v>
      </c>
      <c r="BI36">
        <v>18</v>
      </c>
      <c r="BJ36" s="368">
        <v>3</v>
      </c>
      <c r="BK36" s="368">
        <v>9</v>
      </c>
      <c r="BL36" s="128">
        <v>1567.751</v>
      </c>
      <c r="BM36" s="128">
        <v>1367.29068730021</v>
      </c>
      <c r="BN36" s="128">
        <v>1363.25</v>
      </c>
      <c r="BO36" s="128">
        <v>1350.058</v>
      </c>
      <c r="BP36" s="128">
        <v>1350.058</v>
      </c>
      <c r="BQ36" s="1" t="s">
        <v>821</v>
      </c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</row>
    <row r="37" spans="1:81" ht="15.75" x14ac:dyDescent="0.25">
      <c r="A37" s="1"/>
      <c r="B37" s="77">
        <v>457</v>
      </c>
      <c r="C37" s="77">
        <v>19</v>
      </c>
      <c r="D37" s="77">
        <v>13586</v>
      </c>
      <c r="E37" s="77">
        <v>0</v>
      </c>
      <c r="F37" s="77">
        <v>84</v>
      </c>
      <c r="G37" s="77">
        <v>146</v>
      </c>
      <c r="H37" s="168">
        <v>1</v>
      </c>
      <c r="I37" s="370">
        <v>19</v>
      </c>
      <c r="J37" s="354">
        <v>254.64177000000001</v>
      </c>
      <c r="K37" s="354">
        <v>9.9671149999999997</v>
      </c>
      <c r="L37" s="365">
        <v>8.8235150222225108E-3</v>
      </c>
      <c r="M37" s="354">
        <v>1346.4809332956099</v>
      </c>
      <c r="N37" s="77">
        <v>1</v>
      </c>
      <c r="O37" s="77">
        <v>1</v>
      </c>
      <c r="P37" s="77">
        <v>0</v>
      </c>
      <c r="Q37" s="77">
        <v>0</v>
      </c>
      <c r="R37" s="77">
        <v>0</v>
      </c>
      <c r="S37" s="77">
        <v>0</v>
      </c>
      <c r="T37" s="77">
        <v>20</v>
      </c>
      <c r="U37" s="77">
        <v>4</v>
      </c>
      <c r="V37" s="357">
        <v>1118.0727999999999</v>
      </c>
      <c r="W37" s="77">
        <v>1815711</v>
      </c>
      <c r="X37" s="77" t="s">
        <v>856</v>
      </c>
      <c r="Y37" s="77" t="s">
        <v>875</v>
      </c>
      <c r="Z37" s="77" t="s">
        <v>821</v>
      </c>
      <c r="AA37" s="352"/>
      <c r="AB37" s="230">
        <v>19</v>
      </c>
      <c r="AC37" s="358" t="str">
        <v>outseg</v>
      </c>
      <c r="AD37" s="1"/>
      <c r="AE37" s="1"/>
      <c r="AF37" s="1"/>
      <c r="AG37" s="1"/>
      <c r="AH37" s="1"/>
      <c r="AI37" s="1"/>
      <c r="AJ37" s="1"/>
      <c r="AK37" s="1"/>
      <c r="AL37" s="40">
        <v>18</v>
      </c>
      <c r="AM37" s="40">
        <v>0</v>
      </c>
      <c r="AN37" s="12">
        <v>5</v>
      </c>
      <c r="AO37" s="349">
        <v>7</v>
      </c>
      <c r="AP37" s="42">
        <v>4000</v>
      </c>
      <c r="AQ37" s="42">
        <v>15</v>
      </c>
      <c r="AR37" s="42">
        <v>1E-3</v>
      </c>
      <c r="AS37" s="43">
        <v>1058</v>
      </c>
      <c r="AT37" s="44">
        <v>3</v>
      </c>
      <c r="AU37" s="45">
        <v>3.0000000000000001E-5</v>
      </c>
      <c r="AV37" s="45">
        <v>2.9999999999999898E-2</v>
      </c>
      <c r="AW37" s="41">
        <v>3</v>
      </c>
      <c r="AX37" s="41">
        <v>1</v>
      </c>
      <c r="AY37" s="41">
        <v>0</v>
      </c>
      <c r="AZ37" s="1"/>
      <c r="BA37" s="12">
        <v>0</v>
      </c>
      <c r="BB37" s="13">
        <v>4</v>
      </c>
      <c r="BC37" s="369">
        <f t="shared" si="2"/>
        <v>3</v>
      </c>
      <c r="BD37" s="1" t="s">
        <v>821</v>
      </c>
      <c r="BE37" s="1"/>
      <c r="BF37">
        <v>530</v>
      </c>
      <c r="BG37">
        <v>83</v>
      </c>
      <c r="BH37">
        <v>153</v>
      </c>
      <c r="BI37">
        <v>19</v>
      </c>
      <c r="BJ37" s="368">
        <v>3</v>
      </c>
      <c r="BK37" s="368">
        <v>10</v>
      </c>
      <c r="BL37" s="128">
        <v>1813.1210000000001</v>
      </c>
      <c r="BM37" s="128">
        <v>1365.0627295787201</v>
      </c>
      <c r="BN37" s="128">
        <v>1356.87</v>
      </c>
      <c r="BO37" s="128">
        <v>1349.3574000000001</v>
      </c>
      <c r="BP37" s="128">
        <v>1349.3574000000001</v>
      </c>
      <c r="BQ37" s="1" t="s">
        <v>821</v>
      </c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</row>
    <row r="38" spans="1:81" ht="15.75" x14ac:dyDescent="0.25">
      <c r="A38" s="1"/>
      <c r="B38" s="77">
        <v>458</v>
      </c>
      <c r="C38" s="77">
        <v>20</v>
      </c>
      <c r="D38" s="77">
        <v>13585</v>
      </c>
      <c r="E38" s="77">
        <v>0</v>
      </c>
      <c r="F38" s="77">
        <v>84</v>
      </c>
      <c r="G38" s="77">
        <v>145</v>
      </c>
      <c r="H38" s="168">
        <v>1</v>
      </c>
      <c r="I38" s="370">
        <v>20</v>
      </c>
      <c r="J38" s="354">
        <v>221.87612999999999</v>
      </c>
      <c r="K38" s="354">
        <v>10.401403999999999</v>
      </c>
      <c r="L38" s="365">
        <v>1.0041173716264101E-2</v>
      </c>
      <c r="M38" s="354">
        <v>1344.23409781795</v>
      </c>
      <c r="N38" s="77">
        <v>1</v>
      </c>
      <c r="O38" s="77">
        <v>1</v>
      </c>
      <c r="P38" s="77">
        <v>0</v>
      </c>
      <c r="Q38" s="77">
        <v>0</v>
      </c>
      <c r="R38" s="77">
        <v>0</v>
      </c>
      <c r="S38" s="77">
        <v>0</v>
      </c>
      <c r="T38" s="77">
        <v>21</v>
      </c>
      <c r="U38" s="77">
        <v>4</v>
      </c>
      <c r="V38" s="357">
        <v>1190.6940999999999</v>
      </c>
      <c r="W38" s="77">
        <v>1815711</v>
      </c>
      <c r="X38" s="77" t="s">
        <v>856</v>
      </c>
      <c r="Y38" s="77" t="s">
        <v>876</v>
      </c>
      <c r="Z38" s="77" t="s">
        <v>821</v>
      </c>
      <c r="AA38" s="352"/>
      <c r="AB38" s="364">
        <v>20</v>
      </c>
      <c r="AC38" s="364" t="str">
        <v>asum</v>
      </c>
      <c r="AD38" s="1"/>
      <c r="AE38" s="1"/>
      <c r="AF38" s="1"/>
      <c r="AG38" s="1"/>
      <c r="AH38" s="1"/>
      <c r="AI38" s="1"/>
      <c r="AJ38" s="1"/>
      <c r="AK38" s="1"/>
      <c r="AL38" s="40">
        <v>19</v>
      </c>
      <c r="AM38" s="40">
        <v>0</v>
      </c>
      <c r="AN38" s="347">
        <v>6</v>
      </c>
      <c r="AO38" s="348">
        <v>6</v>
      </c>
      <c r="AP38" s="42">
        <v>5000</v>
      </c>
      <c r="AQ38" s="42">
        <v>15</v>
      </c>
      <c r="AR38" s="42">
        <v>1E-3</v>
      </c>
      <c r="AS38" s="43">
        <v>1053.5</v>
      </c>
      <c r="AT38" s="44">
        <v>3</v>
      </c>
      <c r="AU38" s="45">
        <v>3.0000000000000001E-5</v>
      </c>
      <c r="AV38" s="45">
        <v>2.9999999999999898E-2</v>
      </c>
      <c r="AW38" s="41">
        <v>2</v>
      </c>
      <c r="AX38" s="41">
        <v>1</v>
      </c>
      <c r="AY38" s="41">
        <v>0</v>
      </c>
      <c r="AZ38" s="1"/>
      <c r="BA38" s="12">
        <v>0</v>
      </c>
      <c r="BB38" s="13">
        <v>4</v>
      </c>
      <c r="BC38" s="369">
        <f t="shared" si="2"/>
        <v>4</v>
      </c>
      <c r="BD38" s="1" t="s">
        <v>821</v>
      </c>
      <c r="BE38" s="1"/>
      <c r="BF38">
        <v>531</v>
      </c>
      <c r="BG38">
        <v>84</v>
      </c>
      <c r="BH38">
        <v>153</v>
      </c>
      <c r="BI38">
        <v>20</v>
      </c>
      <c r="BJ38" s="368">
        <v>3</v>
      </c>
      <c r="BK38" s="368">
        <v>11</v>
      </c>
      <c r="BL38" s="128">
        <v>1938.3298</v>
      </c>
      <c r="BM38" s="128">
        <v>1363.31540899621</v>
      </c>
      <c r="BN38" s="128">
        <v>1360.59</v>
      </c>
      <c r="BO38" s="128">
        <v>1348.9905000000001</v>
      </c>
      <c r="BP38" s="128">
        <v>1348.9905000000001</v>
      </c>
      <c r="BQ38" s="1" t="s">
        <v>821</v>
      </c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</row>
    <row r="39" spans="1:81" ht="15.75" x14ac:dyDescent="0.25">
      <c r="A39" s="1"/>
      <c r="B39" s="77">
        <v>459</v>
      </c>
      <c r="C39" s="77">
        <v>21</v>
      </c>
      <c r="D39" s="77">
        <v>13425</v>
      </c>
      <c r="E39" s="77">
        <v>0</v>
      </c>
      <c r="F39" s="77">
        <v>83</v>
      </c>
      <c r="G39" s="77">
        <v>145</v>
      </c>
      <c r="H39" s="168">
        <v>1</v>
      </c>
      <c r="I39" s="370">
        <v>21</v>
      </c>
      <c r="J39" s="354">
        <v>250.62551999999999</v>
      </c>
      <c r="K39" s="354">
        <v>10.832032</v>
      </c>
      <c r="L39" s="365">
        <v>9.4813509156080993E-3</v>
      </c>
      <c r="M39" s="354">
        <v>1342.00620106165</v>
      </c>
      <c r="N39" s="77">
        <v>1</v>
      </c>
      <c r="O39" s="77">
        <v>1</v>
      </c>
      <c r="P39" s="77">
        <v>0</v>
      </c>
      <c r="Q39" s="77">
        <v>0</v>
      </c>
      <c r="R39" s="77">
        <v>0</v>
      </c>
      <c r="S39" s="77">
        <v>0</v>
      </c>
      <c r="T39" s="77">
        <v>22</v>
      </c>
      <c r="U39" s="77">
        <v>4</v>
      </c>
      <c r="V39" s="357">
        <v>1262.7031999999999</v>
      </c>
      <c r="W39" s="77">
        <v>1815711</v>
      </c>
      <c r="X39" s="77" t="s">
        <v>856</v>
      </c>
      <c r="Y39" s="77" t="s">
        <v>877</v>
      </c>
      <c r="Z39" s="77" t="s">
        <v>821</v>
      </c>
      <c r="AA39" s="352"/>
      <c r="AB39" s="230">
        <v>21</v>
      </c>
      <c r="AC39" s="358" t="str">
        <v>line_id</v>
      </c>
      <c r="AD39" s="1"/>
      <c r="AE39" s="1"/>
      <c r="AF39" s="1"/>
      <c r="AG39" s="1"/>
      <c r="AH39" s="1"/>
      <c r="AI39" s="1"/>
      <c r="AJ39" s="1"/>
      <c r="AK39" s="1"/>
      <c r="AL39" s="40">
        <v>20</v>
      </c>
      <c r="AM39" s="40">
        <v>0</v>
      </c>
      <c r="AN39" s="12">
        <v>7</v>
      </c>
      <c r="AO39" s="348">
        <v>6</v>
      </c>
      <c r="AP39" s="42">
        <v>3500</v>
      </c>
      <c r="AQ39" s="42">
        <v>15</v>
      </c>
      <c r="AR39" s="42">
        <v>1E-3</v>
      </c>
      <c r="AS39" s="43">
        <v>1049.25</v>
      </c>
      <c r="AT39" s="44">
        <v>3</v>
      </c>
      <c r="AU39" s="45">
        <v>3.0000000000000001E-5</v>
      </c>
      <c r="AV39" s="45">
        <v>2.9999999999999898E-2</v>
      </c>
      <c r="AW39" s="41">
        <v>2</v>
      </c>
      <c r="AX39" s="41">
        <v>1</v>
      </c>
      <c r="AY39" s="41">
        <v>0</v>
      </c>
      <c r="AZ39" s="1"/>
      <c r="BA39" s="347">
        <v>5</v>
      </c>
      <c r="BB39" s="13">
        <v>5</v>
      </c>
      <c r="BC39" s="369">
        <f t="shared" si="2"/>
        <v>1</v>
      </c>
      <c r="BD39" s="1" t="s">
        <v>821</v>
      </c>
      <c r="BE39" s="1"/>
      <c r="BF39">
        <v>532</v>
      </c>
      <c r="BG39">
        <v>84</v>
      </c>
      <c r="BH39">
        <v>152</v>
      </c>
      <c r="BI39">
        <v>21</v>
      </c>
      <c r="BJ39" s="368">
        <v>3</v>
      </c>
      <c r="BK39" s="368">
        <v>12</v>
      </c>
      <c r="BL39" s="128">
        <v>2233.2294999999999</v>
      </c>
      <c r="BM39" s="128">
        <v>1361.33455126578</v>
      </c>
      <c r="BN39" s="128">
        <v>1358.06</v>
      </c>
      <c r="BO39" s="128">
        <v>1346.2067</v>
      </c>
      <c r="BP39" s="128">
        <v>1346.2067</v>
      </c>
      <c r="BQ39" s="1" t="s">
        <v>821</v>
      </c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</row>
    <row r="40" spans="1:81" ht="15.75" x14ac:dyDescent="0.25">
      <c r="A40" s="1"/>
      <c r="B40" s="77">
        <v>460</v>
      </c>
      <c r="C40" s="77">
        <v>22</v>
      </c>
      <c r="D40" s="77">
        <v>13265</v>
      </c>
      <c r="E40" s="77">
        <v>0</v>
      </c>
      <c r="F40" s="77">
        <v>82</v>
      </c>
      <c r="G40" s="77">
        <v>145</v>
      </c>
      <c r="H40" s="168">
        <v>1</v>
      </c>
      <c r="I40" s="370">
        <v>22</v>
      </c>
      <c r="J40" s="354">
        <v>253.34209999999999</v>
      </c>
      <c r="K40" s="354">
        <v>11.291338</v>
      </c>
      <c r="L40" s="365">
        <v>9.3966038641990109E-3</v>
      </c>
      <c r="M40" s="354">
        <v>1339.62993256952</v>
      </c>
      <c r="N40" s="77">
        <v>1</v>
      </c>
      <c r="O40" s="77">
        <v>1</v>
      </c>
      <c r="P40" s="77">
        <v>0</v>
      </c>
      <c r="Q40" s="77">
        <v>0</v>
      </c>
      <c r="R40" s="77">
        <v>0</v>
      </c>
      <c r="S40" s="77">
        <v>0</v>
      </c>
      <c r="T40" s="77">
        <v>23</v>
      </c>
      <c r="U40" s="77">
        <v>4</v>
      </c>
      <c r="V40" s="357">
        <v>1339.5079000000001</v>
      </c>
      <c r="W40" s="77">
        <v>1815711</v>
      </c>
      <c r="X40" s="77" t="s">
        <v>856</v>
      </c>
      <c r="Y40" s="77" t="s">
        <v>878</v>
      </c>
      <c r="Z40" s="77" t="s">
        <v>821</v>
      </c>
      <c r="AA40" s="352"/>
      <c r="AB40" s="230">
        <v>22</v>
      </c>
      <c r="AC40" s="358" t="str">
        <v>name</v>
      </c>
      <c r="AD40" s="1"/>
      <c r="AE40" s="1"/>
      <c r="AF40" s="1"/>
      <c r="AG40" s="1"/>
      <c r="AH40" s="1"/>
      <c r="AI40" s="1"/>
      <c r="AJ40" s="1"/>
      <c r="AK40" s="1"/>
      <c r="AL40" s="40">
        <v>21</v>
      </c>
      <c r="AM40" s="40">
        <v>0</v>
      </c>
      <c r="AN40" s="12">
        <v>7</v>
      </c>
      <c r="AO40" s="348">
        <v>5</v>
      </c>
      <c r="AP40" s="42">
        <v>2500</v>
      </c>
      <c r="AQ40" s="42">
        <v>15</v>
      </c>
      <c r="AR40" s="42">
        <v>1E-3</v>
      </c>
      <c r="AS40" s="43">
        <v>1046.25</v>
      </c>
      <c r="AT40" s="44">
        <v>3</v>
      </c>
      <c r="AU40" s="45">
        <v>3.0000000000000001E-5</v>
      </c>
      <c r="AV40" s="45">
        <v>2.9999999999999898E-2</v>
      </c>
      <c r="AW40" s="41">
        <v>2</v>
      </c>
      <c r="AX40" s="41">
        <v>1</v>
      </c>
      <c r="AY40" s="41">
        <v>0</v>
      </c>
      <c r="AZ40" s="1"/>
      <c r="BA40" s="12">
        <v>0</v>
      </c>
      <c r="BB40" s="13">
        <v>5</v>
      </c>
      <c r="BC40" s="369">
        <f t="shared" si="2"/>
        <v>2</v>
      </c>
      <c r="BD40" s="1" t="s">
        <v>821</v>
      </c>
      <c r="BE40" s="1"/>
      <c r="BF40">
        <v>533</v>
      </c>
      <c r="BG40">
        <v>85</v>
      </c>
      <c r="BH40">
        <v>151</v>
      </c>
      <c r="BI40">
        <v>22</v>
      </c>
      <c r="BJ40" s="368">
        <v>3</v>
      </c>
      <c r="BK40" s="368">
        <v>13</v>
      </c>
      <c r="BL40" s="128">
        <v>2493.2121999999999</v>
      </c>
      <c r="BM40" s="128">
        <v>1358.7182233382</v>
      </c>
      <c r="BN40" s="128">
        <v>1352.16</v>
      </c>
      <c r="BO40" s="128">
        <v>1339.4607000000001</v>
      </c>
      <c r="BP40" s="128">
        <v>1339.4607000000001</v>
      </c>
      <c r="BQ40" s="1" t="s">
        <v>821</v>
      </c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</row>
    <row r="41" spans="1:81" ht="15.75" x14ac:dyDescent="0.25">
      <c r="A41" s="1"/>
      <c r="B41" s="77">
        <v>461</v>
      </c>
      <c r="C41" s="77">
        <v>23</v>
      </c>
      <c r="D41" s="77">
        <v>13264</v>
      </c>
      <c r="E41" s="77">
        <v>0</v>
      </c>
      <c r="F41" s="77">
        <v>82</v>
      </c>
      <c r="G41" s="77">
        <v>144</v>
      </c>
      <c r="H41" s="168">
        <v>1</v>
      </c>
      <c r="I41" s="370">
        <v>23</v>
      </c>
      <c r="J41" s="354">
        <v>251.53546</v>
      </c>
      <c r="K41" s="354">
        <v>11.751473000000001</v>
      </c>
      <c r="L41" s="365">
        <v>9.4039776897785303E-3</v>
      </c>
      <c r="M41" s="354">
        <v>1337.24937719442</v>
      </c>
      <c r="N41" s="77">
        <v>1</v>
      </c>
      <c r="O41" s="77">
        <v>1</v>
      </c>
      <c r="P41" s="77">
        <v>0</v>
      </c>
      <c r="Q41" s="77">
        <v>0</v>
      </c>
      <c r="R41" s="77">
        <v>0</v>
      </c>
      <c r="S41" s="77">
        <v>0</v>
      </c>
      <c r="T41" s="77">
        <v>24</v>
      </c>
      <c r="U41" s="77">
        <v>4</v>
      </c>
      <c r="V41" s="357">
        <v>1416.4512999999999</v>
      </c>
      <c r="W41" s="77">
        <v>1815711</v>
      </c>
      <c r="X41" s="77" t="s">
        <v>856</v>
      </c>
      <c r="Y41" s="77" t="s">
        <v>879</v>
      </c>
      <c r="Z41" s="77" t="s">
        <v>821</v>
      </c>
      <c r="AA41" s="352"/>
      <c r="AB41" s="230">
        <v>23</v>
      </c>
      <c r="AC41" s="358" t="str">
        <v>geometry</v>
      </c>
      <c r="AD41" s="1"/>
      <c r="AE41" s="1"/>
      <c r="AF41" s="1"/>
      <c r="AG41" s="1"/>
      <c r="AH41" s="1"/>
      <c r="AI41" s="1"/>
      <c r="AJ41" s="1"/>
      <c r="AK41" s="1"/>
      <c r="AL41" s="40">
        <v>22</v>
      </c>
      <c r="AM41" s="40">
        <v>0</v>
      </c>
      <c r="AN41" s="12">
        <v>8</v>
      </c>
      <c r="AO41" s="348">
        <v>5</v>
      </c>
      <c r="AP41" s="42">
        <v>5000</v>
      </c>
      <c r="AQ41" s="42">
        <v>12</v>
      </c>
      <c r="AR41" s="42">
        <v>9.0909091999999902E-4</v>
      </c>
      <c r="AS41" s="43">
        <v>1042.7270000000001</v>
      </c>
      <c r="AT41" s="44">
        <v>3</v>
      </c>
      <c r="AU41" s="45">
        <v>3.0000000000000001E-5</v>
      </c>
      <c r="AV41" s="45">
        <v>2.9999999999999898E-2</v>
      </c>
      <c r="AW41" s="41">
        <v>3</v>
      </c>
      <c r="AX41" s="41">
        <v>1</v>
      </c>
      <c r="AY41" s="41">
        <v>0</v>
      </c>
      <c r="AZ41" s="1"/>
      <c r="BA41" s="12">
        <v>0</v>
      </c>
      <c r="BB41" s="13">
        <v>5</v>
      </c>
      <c r="BC41" s="369">
        <f t="shared" si="2"/>
        <v>3</v>
      </c>
      <c r="BD41" s="1" t="s">
        <v>821</v>
      </c>
      <c r="BE41" s="1"/>
      <c r="BF41">
        <v>534</v>
      </c>
      <c r="BG41">
        <v>85</v>
      </c>
      <c r="BH41">
        <v>150</v>
      </c>
      <c r="BI41">
        <v>23</v>
      </c>
      <c r="BJ41" s="368">
        <v>3</v>
      </c>
      <c r="BK41" s="368">
        <v>14</v>
      </c>
      <c r="BL41" s="128">
        <v>2748.6471999999999</v>
      </c>
      <c r="BM41" s="128">
        <v>1356.2879718167501</v>
      </c>
      <c r="BN41" s="128">
        <v>1352.45</v>
      </c>
      <c r="BO41" s="128">
        <v>1336.6461999999999</v>
      </c>
      <c r="BP41" s="128">
        <v>1336.6461999999999</v>
      </c>
      <c r="BQ41" s="1" t="s">
        <v>821</v>
      </c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</row>
    <row r="42" spans="1:81" ht="15.75" x14ac:dyDescent="0.25">
      <c r="A42" s="1"/>
      <c r="B42" s="77">
        <v>462</v>
      </c>
      <c r="C42" s="77">
        <v>24</v>
      </c>
      <c r="D42" s="77">
        <v>13263</v>
      </c>
      <c r="E42" s="77">
        <v>0</v>
      </c>
      <c r="F42" s="77">
        <v>82</v>
      </c>
      <c r="G42" s="77">
        <v>143</v>
      </c>
      <c r="H42" s="168">
        <v>1</v>
      </c>
      <c r="I42" s="370">
        <v>24</v>
      </c>
      <c r="J42" s="354">
        <v>250.13594000000001</v>
      </c>
      <c r="K42" s="354">
        <v>12.208686</v>
      </c>
      <c r="L42" s="365">
        <v>9.6498446282231101E-3</v>
      </c>
      <c r="M42" s="354">
        <v>1334.88394332699</v>
      </c>
      <c r="N42" s="77">
        <v>1</v>
      </c>
      <c r="O42" s="77">
        <v>1</v>
      </c>
      <c r="P42" s="77">
        <v>0</v>
      </c>
      <c r="Q42" s="77">
        <v>0</v>
      </c>
      <c r="R42" s="77">
        <v>0</v>
      </c>
      <c r="S42" s="77">
        <v>0</v>
      </c>
      <c r="T42" s="77">
        <v>25</v>
      </c>
      <c r="U42" s="77">
        <v>4</v>
      </c>
      <c r="V42" s="357">
        <v>1492.9059999999999</v>
      </c>
      <c r="W42" s="77">
        <v>1815711</v>
      </c>
      <c r="X42" s="77" t="s">
        <v>856</v>
      </c>
      <c r="Y42" s="77" t="s">
        <v>880</v>
      </c>
      <c r="Z42" s="77" t="s">
        <v>821</v>
      </c>
      <c r="AA42" s="352"/>
      <c r="AB42" s="230">
        <v>24</v>
      </c>
      <c r="AC42" s="358" t="str">
        <v>no</v>
      </c>
      <c r="AD42" s="1"/>
      <c r="AE42" s="1"/>
      <c r="AF42" s="1"/>
      <c r="AG42" s="1"/>
      <c r="AH42" s="1"/>
      <c r="AI42" s="1"/>
      <c r="AJ42" s="1"/>
      <c r="AK42" s="1"/>
      <c r="AL42" s="40">
        <v>23</v>
      </c>
      <c r="AM42" s="40">
        <v>0</v>
      </c>
      <c r="AN42" s="347">
        <v>9</v>
      </c>
      <c r="AO42" s="349">
        <v>6</v>
      </c>
      <c r="AP42" s="42">
        <v>5000</v>
      </c>
      <c r="AQ42" s="42">
        <v>12</v>
      </c>
      <c r="AR42" s="42">
        <v>9.0909091999999902E-4</v>
      </c>
      <c r="AS42" s="43">
        <v>1038.182</v>
      </c>
      <c r="AT42" s="44">
        <v>3</v>
      </c>
      <c r="AU42" s="45">
        <v>3.0000000000000001E-5</v>
      </c>
      <c r="AV42" s="45">
        <v>2.9999999999999898E-2</v>
      </c>
      <c r="AW42" s="41">
        <v>2</v>
      </c>
      <c r="AX42" s="41">
        <v>1</v>
      </c>
      <c r="AY42" s="41">
        <v>0</v>
      </c>
      <c r="AZ42" s="1"/>
      <c r="BA42" s="12">
        <v>0</v>
      </c>
      <c r="BB42" s="13">
        <v>5</v>
      </c>
      <c r="BC42" s="369">
        <f t="shared" si="2"/>
        <v>4</v>
      </c>
      <c r="BD42" s="1" t="s">
        <v>821</v>
      </c>
      <c r="BE42" s="1"/>
      <c r="BF42">
        <v>535</v>
      </c>
      <c r="BG42">
        <v>85</v>
      </c>
      <c r="BH42">
        <v>149</v>
      </c>
      <c r="BI42">
        <v>24</v>
      </c>
      <c r="BJ42" s="368">
        <v>3</v>
      </c>
      <c r="BK42" s="368">
        <v>15</v>
      </c>
      <c r="BL42" s="128">
        <v>2998.7847000000002</v>
      </c>
      <c r="BM42" s="128">
        <v>1353.90414385142</v>
      </c>
      <c r="BN42" s="128">
        <v>1350.23</v>
      </c>
      <c r="BO42" s="128">
        <v>1333.4016999999999</v>
      </c>
      <c r="BP42" s="128">
        <v>1333.4016999999999</v>
      </c>
      <c r="BQ42" s="1" t="s">
        <v>821</v>
      </c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</row>
    <row r="43" spans="1:81" ht="15.75" x14ac:dyDescent="0.25">
      <c r="A43" s="1"/>
      <c r="B43" s="77">
        <v>463</v>
      </c>
      <c r="C43" s="77">
        <v>25</v>
      </c>
      <c r="D43" s="77">
        <v>13262</v>
      </c>
      <c r="E43" s="77">
        <v>0</v>
      </c>
      <c r="F43" s="77">
        <v>82</v>
      </c>
      <c r="G43" s="77">
        <v>142</v>
      </c>
      <c r="H43" s="168">
        <v>1</v>
      </c>
      <c r="I43" s="370">
        <v>25</v>
      </c>
      <c r="J43" s="354">
        <v>261.78640000000001</v>
      </c>
      <c r="K43" s="354">
        <v>12.675241</v>
      </c>
      <c r="L43" s="365">
        <v>9.2348490020220907E-3</v>
      </c>
      <c r="M43" s="354">
        <v>1332.4701703647299</v>
      </c>
      <c r="N43" s="77">
        <v>1</v>
      </c>
      <c r="O43" s="77">
        <v>1</v>
      </c>
      <c r="P43" s="77">
        <v>0</v>
      </c>
      <c r="Q43" s="77">
        <v>0</v>
      </c>
      <c r="R43" s="77">
        <v>0</v>
      </c>
      <c r="S43" s="77">
        <v>0</v>
      </c>
      <c r="T43" s="77">
        <v>26</v>
      </c>
      <c r="U43" s="77">
        <v>4</v>
      </c>
      <c r="V43" s="357">
        <v>1570.923</v>
      </c>
      <c r="W43" s="77">
        <v>1815711</v>
      </c>
      <c r="X43" s="77" t="s">
        <v>856</v>
      </c>
      <c r="Y43" s="77" t="s">
        <v>881</v>
      </c>
      <c r="Z43" s="77" t="s">
        <v>821</v>
      </c>
      <c r="AA43" s="352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40">
        <v>24</v>
      </c>
      <c r="AM43" s="40">
        <v>0</v>
      </c>
      <c r="AN43" s="12">
        <v>10</v>
      </c>
      <c r="AO43" s="349">
        <v>6</v>
      </c>
      <c r="AP43" s="42">
        <v>5000</v>
      </c>
      <c r="AQ43" s="42">
        <v>12</v>
      </c>
      <c r="AR43" s="42">
        <v>9.0909091999999902E-4</v>
      </c>
      <c r="AS43" s="43">
        <v>1033.63599999999</v>
      </c>
      <c r="AT43" s="44">
        <v>3</v>
      </c>
      <c r="AU43" s="45">
        <v>3.0000000000000001E-5</v>
      </c>
      <c r="AV43" s="45">
        <v>2.9999999999999898E-2</v>
      </c>
      <c r="AW43" s="41">
        <v>2</v>
      </c>
      <c r="AX43" s="41">
        <v>1</v>
      </c>
      <c r="AY43" s="41">
        <v>0</v>
      </c>
      <c r="AZ43" s="1"/>
      <c r="BA43" s="347">
        <v>6</v>
      </c>
      <c r="BB43" s="13">
        <v>6</v>
      </c>
      <c r="BC43" s="369">
        <f t="shared" si="2"/>
        <v>1</v>
      </c>
      <c r="BD43" s="1" t="s">
        <v>821</v>
      </c>
      <c r="BE43" s="1"/>
      <c r="BF43">
        <v>536</v>
      </c>
      <c r="BG43">
        <v>85</v>
      </c>
      <c r="BH43">
        <v>148</v>
      </c>
      <c r="BI43">
        <v>25</v>
      </c>
      <c r="BJ43" s="368">
        <v>3</v>
      </c>
      <c r="BK43" s="368">
        <v>16</v>
      </c>
      <c r="BL43" s="128">
        <v>3274.4965999999999</v>
      </c>
      <c r="BM43" s="128">
        <v>1351.4247060150899</v>
      </c>
      <c r="BN43" s="128">
        <v>1337.18</v>
      </c>
      <c r="BO43" s="128">
        <v>1330.2731000000001</v>
      </c>
      <c r="BP43" s="128">
        <v>1330.2731000000001</v>
      </c>
      <c r="BQ43" s="1" t="s">
        <v>821</v>
      </c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</row>
    <row r="44" spans="1:81" ht="15.75" x14ac:dyDescent="0.25">
      <c r="A44" s="1"/>
      <c r="B44" s="77">
        <v>464</v>
      </c>
      <c r="C44" s="77">
        <v>26</v>
      </c>
      <c r="D44" s="77">
        <v>13261</v>
      </c>
      <c r="E44" s="77">
        <v>0</v>
      </c>
      <c r="F44" s="77">
        <v>82</v>
      </c>
      <c r="G44" s="77">
        <v>141</v>
      </c>
      <c r="H44" s="168">
        <v>1</v>
      </c>
      <c r="I44" s="370">
        <v>26</v>
      </c>
      <c r="J44" s="354">
        <v>250.93888999999999</v>
      </c>
      <c r="K44" s="354">
        <v>13.142529</v>
      </c>
      <c r="L44" s="365">
        <v>5.4736342287779799E-3</v>
      </c>
      <c r="M44" s="354">
        <v>1330.05261242095</v>
      </c>
      <c r="N44" s="77">
        <v>1</v>
      </c>
      <c r="O44" s="77">
        <v>1</v>
      </c>
      <c r="P44" s="77">
        <v>0</v>
      </c>
      <c r="Q44" s="77">
        <v>0</v>
      </c>
      <c r="R44" s="77">
        <v>0</v>
      </c>
      <c r="S44" s="77">
        <v>0</v>
      </c>
      <c r="T44" s="77">
        <v>27</v>
      </c>
      <c r="U44" s="77">
        <v>4</v>
      </c>
      <c r="V44" s="357">
        <v>1649.0624</v>
      </c>
      <c r="W44" s="77">
        <v>1815711</v>
      </c>
      <c r="X44" s="77" t="s">
        <v>856</v>
      </c>
      <c r="Y44" s="77" t="s">
        <v>882</v>
      </c>
      <c r="Z44" s="77" t="s">
        <v>821</v>
      </c>
      <c r="AA44" s="352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40">
        <v>25</v>
      </c>
      <c r="AM44" s="40">
        <v>0</v>
      </c>
      <c r="AN44" s="12">
        <v>11</v>
      </c>
      <c r="AO44" s="349">
        <v>6</v>
      </c>
      <c r="AP44" s="42">
        <v>5000</v>
      </c>
      <c r="AQ44" s="42">
        <v>12</v>
      </c>
      <c r="AR44" s="42">
        <v>9.0909091999999902E-4</v>
      </c>
      <c r="AS44" s="43">
        <v>1029.0909999999899</v>
      </c>
      <c r="AT44" s="44">
        <v>3</v>
      </c>
      <c r="AU44" s="45">
        <v>3.0000000000000001E-5</v>
      </c>
      <c r="AV44" s="45">
        <v>2.9999999999999898E-2</v>
      </c>
      <c r="AW44" s="41">
        <v>2</v>
      </c>
      <c r="AX44" s="41">
        <v>1</v>
      </c>
      <c r="AY44" s="41">
        <v>0</v>
      </c>
      <c r="AZ44" s="1"/>
      <c r="BA44" s="12">
        <v>0</v>
      </c>
      <c r="BB44" s="13">
        <v>6</v>
      </c>
      <c r="BC44" s="369">
        <f t="shared" si="2"/>
        <v>2</v>
      </c>
      <c r="BD44" s="1" t="s">
        <v>821</v>
      </c>
      <c r="BE44" s="1"/>
      <c r="BF44">
        <v>537</v>
      </c>
      <c r="BG44">
        <v>85</v>
      </c>
      <c r="BH44">
        <v>147</v>
      </c>
      <c r="BI44">
        <v>26</v>
      </c>
      <c r="BJ44" s="368">
        <v>3</v>
      </c>
      <c r="BK44" s="368">
        <v>17</v>
      </c>
      <c r="BL44" s="128">
        <v>3368.7860000000001</v>
      </c>
      <c r="BM44" s="128">
        <v>1349.6801090522499</v>
      </c>
      <c r="BN44" s="128">
        <v>1338.43</v>
      </c>
      <c r="BO44" s="128">
        <v>1327.4907000000001</v>
      </c>
      <c r="BP44" s="128">
        <v>1327.4907000000001</v>
      </c>
      <c r="BQ44" s="1" t="s">
        <v>821</v>
      </c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</row>
    <row r="45" spans="1:81" ht="15.75" x14ac:dyDescent="0.25">
      <c r="A45" s="1"/>
      <c r="B45" s="77">
        <v>465</v>
      </c>
      <c r="C45" s="77">
        <v>27</v>
      </c>
      <c r="D45" s="77">
        <v>13260</v>
      </c>
      <c r="E45" s="77">
        <v>0</v>
      </c>
      <c r="F45" s="77">
        <v>82</v>
      </c>
      <c r="G45" s="77">
        <v>140</v>
      </c>
      <c r="H45" s="168">
        <v>1</v>
      </c>
      <c r="I45" s="370">
        <v>27</v>
      </c>
      <c r="J45" s="354">
        <v>40.368492000000003</v>
      </c>
      <c r="K45" s="354">
        <v>13.40802</v>
      </c>
      <c r="L45" s="365">
        <v>3.04599362212827E-2</v>
      </c>
      <c r="M45" s="354">
        <v>1328.67906473126</v>
      </c>
      <c r="N45" s="77">
        <v>1</v>
      </c>
      <c r="O45" s="77">
        <v>1</v>
      </c>
      <c r="P45" s="77">
        <v>0</v>
      </c>
      <c r="Q45" s="77">
        <v>0</v>
      </c>
      <c r="R45" s="77">
        <v>0</v>
      </c>
      <c r="S45" s="77">
        <v>0</v>
      </c>
      <c r="T45" s="77">
        <v>28</v>
      </c>
      <c r="U45" s="77">
        <v>4</v>
      </c>
      <c r="V45" s="357">
        <v>1693.4575</v>
      </c>
      <c r="W45" s="77">
        <v>1815711</v>
      </c>
      <c r="X45" s="77" t="s">
        <v>856</v>
      </c>
      <c r="Y45" s="77" t="s">
        <v>883</v>
      </c>
      <c r="Z45" s="77" t="s">
        <v>821</v>
      </c>
      <c r="AA45" s="352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40">
        <v>26</v>
      </c>
      <c r="AM45" s="40">
        <v>0</v>
      </c>
      <c r="AN45" s="12">
        <v>12</v>
      </c>
      <c r="AO45" s="349">
        <v>6</v>
      </c>
      <c r="AP45" s="42">
        <v>2000</v>
      </c>
      <c r="AQ45" s="42">
        <v>12</v>
      </c>
      <c r="AR45" s="42">
        <v>9.0909091999999902E-4</v>
      </c>
      <c r="AS45" s="43">
        <v>1025.9090000000001</v>
      </c>
      <c r="AT45" s="44">
        <v>3</v>
      </c>
      <c r="AU45" s="45">
        <v>3.0000000000000001E-5</v>
      </c>
      <c r="AV45" s="45">
        <v>2.9999999999999898E-2</v>
      </c>
      <c r="AW45" s="41">
        <v>2</v>
      </c>
      <c r="AX45" s="41">
        <v>1</v>
      </c>
      <c r="AY45" s="41">
        <v>0</v>
      </c>
      <c r="AZ45" s="1"/>
      <c r="BA45" s="12">
        <v>0</v>
      </c>
      <c r="BB45" s="13">
        <v>6</v>
      </c>
      <c r="BC45" s="369">
        <f t="shared" si="2"/>
        <v>3</v>
      </c>
      <c r="BD45" s="1" t="s">
        <v>821</v>
      </c>
      <c r="BE45" s="1"/>
      <c r="BF45">
        <v>538</v>
      </c>
      <c r="BG45">
        <v>84</v>
      </c>
      <c r="BH45">
        <v>147</v>
      </c>
      <c r="BI45">
        <v>27</v>
      </c>
      <c r="BJ45" s="368">
        <v>3</v>
      </c>
      <c r="BK45" s="368">
        <v>18</v>
      </c>
      <c r="BL45" s="128">
        <v>3533.5617999999999</v>
      </c>
      <c r="BM45" s="128">
        <v>1348.4585898073301</v>
      </c>
      <c r="BN45" s="128">
        <v>1347.26</v>
      </c>
      <c r="BO45" s="128">
        <v>1319.1537000000001</v>
      </c>
      <c r="BP45" s="128">
        <v>1319.1537000000001</v>
      </c>
      <c r="BQ45" s="1" t="s">
        <v>821</v>
      </c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</row>
    <row r="46" spans="1:81" ht="15.75" x14ac:dyDescent="0.25">
      <c r="A46" s="1"/>
      <c r="B46" s="77">
        <v>466</v>
      </c>
      <c r="C46" s="77">
        <v>28</v>
      </c>
      <c r="D46" s="77">
        <v>13100</v>
      </c>
      <c r="E46" s="77">
        <v>0</v>
      </c>
      <c r="F46" s="77">
        <v>81</v>
      </c>
      <c r="G46" s="77">
        <v>140</v>
      </c>
      <c r="H46" s="168">
        <v>1</v>
      </c>
      <c r="I46" s="370">
        <v>28</v>
      </c>
      <c r="J46" s="354">
        <v>220.41446999999999</v>
      </c>
      <c r="K46" s="354">
        <v>13.645693</v>
      </c>
      <c r="L46" s="365">
        <v>1.02937605213104E-2</v>
      </c>
      <c r="M46" s="354">
        <v>1327.4494430357299</v>
      </c>
      <c r="N46" s="77">
        <v>1</v>
      </c>
      <c r="O46" s="77">
        <v>1</v>
      </c>
      <c r="P46" s="77">
        <v>0</v>
      </c>
      <c r="Q46" s="77">
        <v>0</v>
      </c>
      <c r="R46" s="77">
        <v>0</v>
      </c>
      <c r="S46" s="77">
        <v>0</v>
      </c>
      <c r="T46" s="77">
        <v>29</v>
      </c>
      <c r="U46" s="77">
        <v>4</v>
      </c>
      <c r="V46" s="357">
        <v>1733.2009</v>
      </c>
      <c r="W46" s="77">
        <v>1815711</v>
      </c>
      <c r="X46" s="77" t="s">
        <v>856</v>
      </c>
      <c r="Y46" s="77" t="s">
        <v>884</v>
      </c>
      <c r="Z46" s="77" t="s">
        <v>821</v>
      </c>
      <c r="AA46" s="352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40">
        <v>27</v>
      </c>
      <c r="AM46" s="40">
        <v>0</v>
      </c>
      <c r="AN46" s="347">
        <v>13</v>
      </c>
      <c r="AO46" s="348">
        <v>8</v>
      </c>
      <c r="AP46" s="42">
        <v>5000</v>
      </c>
      <c r="AQ46" s="42">
        <v>55</v>
      </c>
      <c r="AR46" s="42">
        <v>9.67741939999999E-4</v>
      </c>
      <c r="AS46" s="43">
        <v>1037.5809999999899</v>
      </c>
      <c r="AT46" s="44">
        <v>3</v>
      </c>
      <c r="AU46" s="45">
        <v>6.0000000000000002E-5</v>
      </c>
      <c r="AV46" s="45">
        <v>2.5000000000000001E-2</v>
      </c>
      <c r="AW46" s="41">
        <v>1</v>
      </c>
      <c r="AX46" s="41">
        <v>1</v>
      </c>
      <c r="AY46" s="41">
        <v>0</v>
      </c>
      <c r="AZ46" s="1"/>
      <c r="BA46" s="12">
        <v>0</v>
      </c>
      <c r="BB46" s="13">
        <v>6</v>
      </c>
      <c r="BC46" s="369">
        <f t="shared" si="2"/>
        <v>4</v>
      </c>
      <c r="BD46" s="1" t="s">
        <v>821</v>
      </c>
      <c r="BE46" s="1"/>
      <c r="BF46">
        <v>539</v>
      </c>
      <c r="BG46">
        <v>84</v>
      </c>
      <c r="BH46">
        <v>146</v>
      </c>
      <c r="BI46">
        <v>28</v>
      </c>
      <c r="BJ46" s="368">
        <v>3</v>
      </c>
      <c r="BK46" s="368">
        <v>19</v>
      </c>
      <c r="BL46" s="128">
        <v>3788.2012</v>
      </c>
      <c r="BM46" s="128">
        <v>1346.48100249256</v>
      </c>
      <c r="BN46" s="128">
        <v>1332.16</v>
      </c>
      <c r="BO46" s="128">
        <v>1315.2308</v>
      </c>
      <c r="BP46" s="128">
        <v>1315.2308</v>
      </c>
      <c r="BQ46" s="1" t="s">
        <v>821</v>
      </c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</row>
    <row r="47" spans="1:81" ht="15.75" x14ac:dyDescent="0.25">
      <c r="A47" s="1"/>
      <c r="B47" s="77">
        <v>467</v>
      </c>
      <c r="C47" s="77">
        <v>29</v>
      </c>
      <c r="D47" s="77">
        <v>13099</v>
      </c>
      <c r="E47" s="77">
        <v>0</v>
      </c>
      <c r="F47" s="77">
        <v>81</v>
      </c>
      <c r="G47" s="77">
        <v>139</v>
      </c>
      <c r="H47" s="168">
        <v>1</v>
      </c>
      <c r="I47" s="370">
        <v>29</v>
      </c>
      <c r="J47" s="354">
        <v>260.78296</v>
      </c>
      <c r="K47" s="354">
        <v>14.084246</v>
      </c>
      <c r="L47" s="365">
        <v>9.6235020747154898E-3</v>
      </c>
      <c r="M47" s="354">
        <v>1325.1805492199301</v>
      </c>
      <c r="N47" s="77">
        <v>1</v>
      </c>
      <c r="O47" s="77">
        <v>1</v>
      </c>
      <c r="P47" s="77">
        <v>0</v>
      </c>
      <c r="Q47" s="77">
        <v>0</v>
      </c>
      <c r="R47" s="77">
        <v>0</v>
      </c>
      <c r="S47" s="77">
        <v>0</v>
      </c>
      <c r="T47" s="77">
        <v>30</v>
      </c>
      <c r="U47" s="77">
        <v>4</v>
      </c>
      <c r="V47" s="357">
        <v>1806.5354</v>
      </c>
      <c r="W47" s="77">
        <v>1815711</v>
      </c>
      <c r="X47" s="77" t="s">
        <v>856</v>
      </c>
      <c r="Y47" s="77" t="s">
        <v>885</v>
      </c>
      <c r="Z47" s="77" t="s">
        <v>821</v>
      </c>
      <c r="AA47" s="352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40">
        <v>28</v>
      </c>
      <c r="AM47" s="40">
        <v>0</v>
      </c>
      <c r="AN47" s="12">
        <v>12</v>
      </c>
      <c r="AO47" s="348">
        <v>7</v>
      </c>
      <c r="AP47" s="42">
        <v>5500</v>
      </c>
      <c r="AQ47" s="42">
        <v>55</v>
      </c>
      <c r="AR47" s="42">
        <v>9.67741939999999E-4</v>
      </c>
      <c r="AS47" s="43">
        <v>1032.5</v>
      </c>
      <c r="AT47" s="44">
        <v>3</v>
      </c>
      <c r="AU47" s="45">
        <v>6.0000000000000002E-5</v>
      </c>
      <c r="AV47" s="45">
        <v>2.5000000000000001E-2</v>
      </c>
      <c r="AW47" s="41">
        <v>2</v>
      </c>
      <c r="AX47" s="41">
        <v>1</v>
      </c>
      <c r="AY47" s="41">
        <v>0</v>
      </c>
      <c r="AZ47" s="1"/>
      <c r="BA47" s="347">
        <v>7</v>
      </c>
      <c r="BB47" s="13">
        <v>7</v>
      </c>
      <c r="BC47" s="369">
        <f t="shared" si="2"/>
        <v>1</v>
      </c>
      <c r="BD47" s="1" t="s">
        <v>821</v>
      </c>
      <c r="BE47" s="1"/>
      <c r="BF47">
        <v>540</v>
      </c>
      <c r="BG47">
        <v>84</v>
      </c>
      <c r="BH47">
        <v>145</v>
      </c>
      <c r="BI47">
        <v>29</v>
      </c>
      <c r="BJ47" s="368">
        <v>3</v>
      </c>
      <c r="BK47" s="368">
        <v>20</v>
      </c>
      <c r="BL47" s="128">
        <v>4010.0823</v>
      </c>
      <c r="BM47" s="128">
        <v>1344.2341567104399</v>
      </c>
      <c r="BN47" s="128">
        <v>1314.91</v>
      </c>
      <c r="BO47" s="128">
        <v>1312.2370000000001</v>
      </c>
      <c r="BP47" s="128">
        <v>1312.2370000000001</v>
      </c>
      <c r="BQ47" s="1" t="s">
        <v>821</v>
      </c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</row>
    <row r="48" spans="1:81" ht="15.75" x14ac:dyDescent="0.25">
      <c r="A48" s="1"/>
      <c r="B48" s="77">
        <v>468</v>
      </c>
      <c r="C48" s="77">
        <v>30</v>
      </c>
      <c r="D48" s="77">
        <v>13098</v>
      </c>
      <c r="E48" s="77">
        <v>0</v>
      </c>
      <c r="F48" s="77">
        <v>81</v>
      </c>
      <c r="G48" s="77">
        <v>138</v>
      </c>
      <c r="H48" s="168">
        <v>1</v>
      </c>
      <c r="I48" s="370">
        <v>30</v>
      </c>
      <c r="J48" s="354">
        <v>271.47201999999999</v>
      </c>
      <c r="K48" s="354">
        <v>14.569331999999999</v>
      </c>
      <c r="L48" s="365">
        <v>9.3468436479062101E-3</v>
      </c>
      <c r="M48" s="354">
        <v>1322.6709038730901</v>
      </c>
      <c r="N48" s="77">
        <v>1</v>
      </c>
      <c r="O48" s="77">
        <v>1</v>
      </c>
      <c r="P48" s="77">
        <v>0</v>
      </c>
      <c r="Q48" s="77">
        <v>0</v>
      </c>
      <c r="R48" s="77">
        <v>0</v>
      </c>
      <c r="S48" s="77">
        <v>0</v>
      </c>
      <c r="T48" s="77">
        <v>31</v>
      </c>
      <c r="U48" s="77">
        <v>4</v>
      </c>
      <c r="V48" s="357">
        <v>1887.6510000000001</v>
      </c>
      <c r="W48" s="77">
        <v>1815711</v>
      </c>
      <c r="X48" s="77" t="s">
        <v>856</v>
      </c>
      <c r="Y48" s="77" t="s">
        <v>886</v>
      </c>
      <c r="Z48" s="77" t="s">
        <v>821</v>
      </c>
      <c r="AA48" s="352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40">
        <v>29</v>
      </c>
      <c r="AM48" s="40">
        <v>0</v>
      </c>
      <c r="AN48" s="12">
        <v>12</v>
      </c>
      <c r="AO48" s="348">
        <v>6</v>
      </c>
      <c r="AP48" s="42">
        <v>5000</v>
      </c>
      <c r="AQ48" s="42">
        <v>55</v>
      </c>
      <c r="AR48" s="42">
        <v>9.67741939999999E-4</v>
      </c>
      <c r="AS48" s="43">
        <v>1027.4190000000001</v>
      </c>
      <c r="AT48" s="44">
        <v>3</v>
      </c>
      <c r="AU48" s="45">
        <v>6.0000000000000002E-5</v>
      </c>
      <c r="AV48" s="45">
        <v>2.5000000000000001E-2</v>
      </c>
      <c r="AW48" s="41">
        <v>2</v>
      </c>
      <c r="AX48" s="41">
        <v>1</v>
      </c>
      <c r="AY48" s="41">
        <v>0</v>
      </c>
      <c r="AZ48" s="1"/>
      <c r="BA48" s="12">
        <v>0</v>
      </c>
      <c r="BB48" s="13">
        <v>7</v>
      </c>
      <c r="BC48" s="369">
        <f t="shared" si="2"/>
        <v>2</v>
      </c>
      <c r="BD48" s="1" t="s">
        <v>821</v>
      </c>
      <c r="BE48" s="1"/>
      <c r="BF48">
        <v>541</v>
      </c>
      <c r="BG48">
        <v>83</v>
      </c>
      <c r="BH48">
        <v>145</v>
      </c>
      <c r="BI48">
        <v>30</v>
      </c>
      <c r="BJ48" s="368">
        <v>3</v>
      </c>
      <c r="BK48" s="368">
        <v>21</v>
      </c>
      <c r="BL48" s="128">
        <v>4260.7079999999996</v>
      </c>
      <c r="BM48" s="128">
        <v>1342.0062358257301</v>
      </c>
      <c r="BN48" s="128">
        <v>1310.52</v>
      </c>
      <c r="BO48" s="128">
        <v>1306.7555</v>
      </c>
      <c r="BP48" s="128">
        <v>1306.7555</v>
      </c>
      <c r="BQ48" s="1" t="s">
        <v>821</v>
      </c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</row>
    <row r="49" spans="1:81" ht="15.75" x14ac:dyDescent="0.25">
      <c r="A49" s="1"/>
      <c r="B49" s="77">
        <v>469</v>
      </c>
      <c r="C49" s="77">
        <v>31</v>
      </c>
      <c r="D49" s="77">
        <v>12937</v>
      </c>
      <c r="E49" s="77">
        <v>0</v>
      </c>
      <c r="F49" s="77">
        <v>80</v>
      </c>
      <c r="G49" s="77">
        <v>137</v>
      </c>
      <c r="H49" s="168">
        <v>1</v>
      </c>
      <c r="I49" s="370">
        <v>31</v>
      </c>
      <c r="J49" s="354">
        <v>266.67259999999999</v>
      </c>
      <c r="K49" s="354">
        <v>15.071384</v>
      </c>
      <c r="L49" s="365">
        <v>5.9653398643194399E-3</v>
      </c>
      <c r="M49" s="354">
        <v>1320.13349739055</v>
      </c>
      <c r="N49" s="77">
        <v>1</v>
      </c>
      <c r="O49" s="77">
        <v>1</v>
      </c>
      <c r="P49" s="77">
        <v>0</v>
      </c>
      <c r="Q49" s="77">
        <v>0</v>
      </c>
      <c r="R49" s="77">
        <v>0</v>
      </c>
      <c r="S49" s="77">
        <v>0</v>
      </c>
      <c r="T49" s="77">
        <v>32</v>
      </c>
      <c r="U49" s="77">
        <v>4</v>
      </c>
      <c r="V49" s="357">
        <v>1971.6039000000001</v>
      </c>
      <c r="W49" s="77">
        <v>1815711</v>
      </c>
      <c r="X49" s="77" t="s">
        <v>856</v>
      </c>
      <c r="Y49" s="77" t="s">
        <v>887</v>
      </c>
      <c r="Z49" s="77" t="s">
        <v>821</v>
      </c>
      <c r="AA49" s="352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40">
        <v>30</v>
      </c>
      <c r="AM49" s="40">
        <v>0</v>
      </c>
      <c r="AN49" s="12">
        <v>12</v>
      </c>
      <c r="AO49" s="348">
        <v>5</v>
      </c>
      <c r="AP49" s="42">
        <v>5000</v>
      </c>
      <c r="AQ49" s="42">
        <v>40</v>
      </c>
      <c r="AR49" s="42">
        <v>1.25E-3</v>
      </c>
      <c r="AS49" s="43">
        <v>1021.875</v>
      </c>
      <c r="AT49" s="44">
        <v>3</v>
      </c>
      <c r="AU49" s="45">
        <v>6.0000000000000002E-5</v>
      </c>
      <c r="AV49" s="45">
        <v>2.5000000000000001E-2</v>
      </c>
      <c r="AW49" s="41">
        <v>3</v>
      </c>
      <c r="AX49" s="41">
        <v>1</v>
      </c>
      <c r="AY49" s="41">
        <v>0</v>
      </c>
      <c r="AZ49" s="1"/>
      <c r="BA49" s="12">
        <v>0</v>
      </c>
      <c r="BB49" s="13">
        <v>7</v>
      </c>
      <c r="BC49" s="369">
        <f t="shared" si="2"/>
        <v>3</v>
      </c>
      <c r="BD49" s="1" t="s">
        <v>821</v>
      </c>
      <c r="BE49" s="1"/>
      <c r="BF49">
        <v>542</v>
      </c>
      <c r="BG49">
        <v>82</v>
      </c>
      <c r="BH49">
        <v>145</v>
      </c>
      <c r="BI49">
        <v>31</v>
      </c>
      <c r="BJ49" s="368">
        <v>3</v>
      </c>
      <c r="BK49" s="368">
        <v>22</v>
      </c>
      <c r="BL49" s="128">
        <v>4514.0474000000004</v>
      </c>
      <c r="BM49" s="128">
        <v>1339.62998702855</v>
      </c>
      <c r="BN49" s="128">
        <v>1333.65</v>
      </c>
      <c r="BO49" s="128">
        <v>1306.7555</v>
      </c>
      <c r="BP49" s="128">
        <v>1306.7555</v>
      </c>
      <c r="BQ49" s="1" t="s">
        <v>821</v>
      </c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</row>
    <row r="50" spans="1:81" ht="15.75" x14ac:dyDescent="0.25">
      <c r="A50" s="1"/>
      <c r="B50" s="77">
        <v>470</v>
      </c>
      <c r="C50" s="77">
        <v>32</v>
      </c>
      <c r="D50" s="77">
        <v>12936</v>
      </c>
      <c r="E50" s="77">
        <v>0</v>
      </c>
      <c r="F50" s="77">
        <v>80</v>
      </c>
      <c r="G50" s="77">
        <v>136</v>
      </c>
      <c r="H50" s="168">
        <v>1</v>
      </c>
      <c r="I50" s="370">
        <v>32</v>
      </c>
      <c r="J50" s="354">
        <v>70.708960000000005</v>
      </c>
      <c r="K50" s="354">
        <v>15.378867</v>
      </c>
      <c r="L50" s="365">
        <v>2.3732632152352599E-2</v>
      </c>
      <c r="M50" s="354">
        <v>1318.54270465477</v>
      </c>
      <c r="N50" s="77">
        <v>1</v>
      </c>
      <c r="O50" s="77">
        <v>1</v>
      </c>
      <c r="P50" s="77">
        <v>0</v>
      </c>
      <c r="Q50" s="77">
        <v>0</v>
      </c>
      <c r="R50" s="77">
        <v>0</v>
      </c>
      <c r="S50" s="77">
        <v>0</v>
      </c>
      <c r="T50" s="77">
        <v>33</v>
      </c>
      <c r="U50" s="77">
        <v>4</v>
      </c>
      <c r="V50" s="357">
        <v>2023.0208</v>
      </c>
      <c r="W50" s="77">
        <v>1815711</v>
      </c>
      <c r="X50" s="77" t="s">
        <v>856</v>
      </c>
      <c r="Y50" s="77" t="s">
        <v>888</v>
      </c>
      <c r="Z50" s="77" t="s">
        <v>821</v>
      </c>
      <c r="AA50" s="352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40">
        <v>31</v>
      </c>
      <c r="AM50" s="40">
        <v>0</v>
      </c>
      <c r="AN50" s="347">
        <v>12</v>
      </c>
      <c r="AO50" s="349">
        <v>4</v>
      </c>
      <c r="AP50" s="42">
        <v>5000</v>
      </c>
      <c r="AQ50" s="42">
        <v>40</v>
      </c>
      <c r="AR50" s="42">
        <v>1.25E-3</v>
      </c>
      <c r="AS50" s="43">
        <v>1015.625</v>
      </c>
      <c r="AT50" s="44">
        <v>3</v>
      </c>
      <c r="AU50" s="45">
        <v>6.0000000000000002E-5</v>
      </c>
      <c r="AV50" s="45">
        <v>2.5000000000000001E-2</v>
      </c>
      <c r="AW50" s="41">
        <v>2</v>
      </c>
      <c r="AX50" s="41">
        <v>1</v>
      </c>
      <c r="AY50" s="41">
        <v>0</v>
      </c>
      <c r="AZ50" s="1"/>
      <c r="BA50" s="12">
        <v>0</v>
      </c>
      <c r="BB50" s="13">
        <v>7</v>
      </c>
      <c r="BC50" s="369">
        <f t="shared" si="2"/>
        <v>4</v>
      </c>
      <c r="BD50" s="1" t="s">
        <v>821</v>
      </c>
      <c r="BE50" s="1"/>
      <c r="BF50">
        <v>543</v>
      </c>
      <c r="BG50">
        <v>82</v>
      </c>
      <c r="BH50">
        <v>144</v>
      </c>
      <c r="BI50">
        <v>32</v>
      </c>
      <c r="BJ50" s="368">
        <v>3</v>
      </c>
      <c r="BK50" s="368">
        <v>23</v>
      </c>
      <c r="BL50" s="128">
        <v>4765.5829999999996</v>
      </c>
      <c r="BM50" s="128">
        <v>1337.2494421415299</v>
      </c>
      <c r="BN50" s="128">
        <v>1319.5</v>
      </c>
      <c r="BO50" s="128">
        <v>1306.2988</v>
      </c>
      <c r="BP50" s="128">
        <v>1306.2988</v>
      </c>
      <c r="BQ50" s="1" t="s">
        <v>821</v>
      </c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</row>
    <row r="51" spans="1:81" ht="15.75" x14ac:dyDescent="0.25">
      <c r="A51" s="1"/>
      <c r="B51" s="77">
        <v>471</v>
      </c>
      <c r="C51" s="77">
        <v>33</v>
      </c>
      <c r="D51" s="77">
        <v>13096</v>
      </c>
      <c r="E51" s="77">
        <v>0</v>
      </c>
      <c r="F51" s="77">
        <v>81</v>
      </c>
      <c r="G51" s="77">
        <v>136</v>
      </c>
      <c r="H51" s="168">
        <v>1</v>
      </c>
      <c r="I51" s="370">
        <v>33</v>
      </c>
      <c r="J51" s="354">
        <v>285.19080000000002</v>
      </c>
      <c r="K51" s="354">
        <v>15.703227</v>
      </c>
      <c r="L51" s="365">
        <v>7.1519081950094498E-3</v>
      </c>
      <c r="M51" s="354">
        <v>1316.8645948819301</v>
      </c>
      <c r="N51" s="77">
        <v>1</v>
      </c>
      <c r="O51" s="77">
        <v>1</v>
      </c>
      <c r="P51" s="77">
        <v>0</v>
      </c>
      <c r="Q51" s="77">
        <v>0</v>
      </c>
      <c r="R51" s="77">
        <v>0</v>
      </c>
      <c r="S51" s="77">
        <v>0</v>
      </c>
      <c r="T51" s="77">
        <v>34</v>
      </c>
      <c r="U51" s="77">
        <v>4</v>
      </c>
      <c r="V51" s="357">
        <v>2077.2600000000002</v>
      </c>
      <c r="W51" s="77">
        <v>1815711</v>
      </c>
      <c r="X51" s="77" t="s">
        <v>856</v>
      </c>
      <c r="Y51" s="77" t="s">
        <v>889</v>
      </c>
      <c r="Z51" s="77" t="s">
        <v>821</v>
      </c>
      <c r="AA51" s="352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40">
        <v>32</v>
      </c>
      <c r="AM51" s="40">
        <v>0</v>
      </c>
      <c r="AN51" s="12">
        <v>12</v>
      </c>
      <c r="AO51" s="349">
        <v>3</v>
      </c>
      <c r="AP51" s="42">
        <v>5000</v>
      </c>
      <c r="AQ51" s="42">
        <v>40</v>
      </c>
      <c r="AR51" s="42">
        <v>1.25E-3</v>
      </c>
      <c r="AS51" s="43">
        <v>1009.375</v>
      </c>
      <c r="AT51" s="44">
        <v>3</v>
      </c>
      <c r="AU51" s="45">
        <v>6.0000000000000002E-5</v>
      </c>
      <c r="AV51" s="45">
        <v>2.5000000000000001E-2</v>
      </c>
      <c r="AW51" s="41">
        <v>2</v>
      </c>
      <c r="AX51" s="41">
        <v>1</v>
      </c>
      <c r="AY51" s="41">
        <v>0</v>
      </c>
      <c r="AZ51" s="1"/>
      <c r="BA51" s="347">
        <v>8</v>
      </c>
      <c r="BB51" s="13">
        <v>8</v>
      </c>
      <c r="BC51" s="369">
        <f t="shared" si="2"/>
        <v>1</v>
      </c>
      <c r="BD51" s="1" t="s">
        <v>821</v>
      </c>
      <c r="BE51" s="1"/>
      <c r="BF51">
        <v>544</v>
      </c>
      <c r="BG51">
        <v>82</v>
      </c>
      <c r="BH51">
        <v>143</v>
      </c>
      <c r="BI51">
        <v>33</v>
      </c>
      <c r="BJ51" s="368">
        <v>3</v>
      </c>
      <c r="BK51" s="368">
        <v>24</v>
      </c>
      <c r="BL51" s="128">
        <v>5015.7187999999996</v>
      </c>
      <c r="BM51" s="128">
        <v>1334.88400954485</v>
      </c>
      <c r="BN51" s="128">
        <v>1317.68</v>
      </c>
      <c r="BO51" s="128">
        <v>1306.2988</v>
      </c>
      <c r="BP51" s="128">
        <v>1306.2988</v>
      </c>
      <c r="BQ51" s="1" t="s">
        <v>821</v>
      </c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</row>
    <row r="52" spans="1:81" ht="15.75" x14ac:dyDescent="0.25">
      <c r="A52" s="1"/>
      <c r="B52" s="77">
        <v>472</v>
      </c>
      <c r="C52" s="77">
        <v>34</v>
      </c>
      <c r="D52" s="77">
        <v>13095</v>
      </c>
      <c r="E52" s="77">
        <v>0</v>
      </c>
      <c r="F52" s="77">
        <v>81</v>
      </c>
      <c r="G52" s="77">
        <v>135</v>
      </c>
      <c r="H52" s="168">
        <v>1</v>
      </c>
      <c r="I52" s="370">
        <v>34</v>
      </c>
      <c r="J52" s="354">
        <v>147.38857999999999</v>
      </c>
      <c r="K52" s="354">
        <v>16.097470999999999</v>
      </c>
      <c r="L52" s="365">
        <v>8.9095611206939703E-3</v>
      </c>
      <c r="M52" s="354">
        <v>1314.8249364916001</v>
      </c>
      <c r="N52" s="77">
        <v>1</v>
      </c>
      <c r="O52" s="77">
        <v>1</v>
      </c>
      <c r="P52" s="77">
        <v>0</v>
      </c>
      <c r="Q52" s="77">
        <v>0</v>
      </c>
      <c r="R52" s="77">
        <v>0</v>
      </c>
      <c r="S52" s="77">
        <v>0</v>
      </c>
      <c r="T52" s="77">
        <v>35</v>
      </c>
      <c r="U52" s="77">
        <v>4</v>
      </c>
      <c r="V52" s="357">
        <v>2143.1849999999999</v>
      </c>
      <c r="W52" s="77">
        <v>1815711</v>
      </c>
      <c r="X52" s="77" t="s">
        <v>856</v>
      </c>
      <c r="Y52" s="77" t="s">
        <v>890</v>
      </c>
      <c r="Z52" s="77" t="s">
        <v>821</v>
      </c>
      <c r="AA52" s="352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40">
        <v>33</v>
      </c>
      <c r="AM52" s="40">
        <v>0</v>
      </c>
      <c r="AN52" s="12">
        <v>12</v>
      </c>
      <c r="AO52" s="349">
        <v>2</v>
      </c>
      <c r="AP52" s="42">
        <v>5000</v>
      </c>
      <c r="AQ52" s="42">
        <v>40</v>
      </c>
      <c r="AR52" s="42">
        <v>1.25E-3</v>
      </c>
      <c r="AS52" s="43">
        <v>1003.125</v>
      </c>
      <c r="AT52" s="44">
        <v>3</v>
      </c>
      <c r="AU52" s="45">
        <v>6.0000000000000002E-5</v>
      </c>
      <c r="AV52" s="45">
        <v>2.5000000000000001E-2</v>
      </c>
      <c r="AW52" s="41">
        <v>2</v>
      </c>
      <c r="AX52" s="41">
        <v>1</v>
      </c>
      <c r="AY52" s="41">
        <v>0</v>
      </c>
      <c r="AZ52" s="1"/>
      <c r="BA52" s="12">
        <v>0</v>
      </c>
      <c r="BB52" s="13">
        <v>8</v>
      </c>
      <c r="BC52" s="369">
        <f t="shared" si="2"/>
        <v>2</v>
      </c>
      <c r="BD52" s="1" t="s">
        <v>821</v>
      </c>
      <c r="BE52" s="1"/>
      <c r="BF52">
        <v>545</v>
      </c>
      <c r="BG52">
        <v>82</v>
      </c>
      <c r="BH52">
        <v>142</v>
      </c>
      <c r="BI52">
        <v>34</v>
      </c>
      <c r="BJ52" s="368">
        <v>3</v>
      </c>
      <c r="BK52" s="368">
        <v>25</v>
      </c>
      <c r="BL52" s="128">
        <v>5277.5054</v>
      </c>
      <c r="BM52" s="128">
        <v>1332.4702378793099</v>
      </c>
      <c r="BN52" s="128">
        <v>1315.98</v>
      </c>
      <c r="BO52" s="128">
        <v>1305.3344999999999</v>
      </c>
      <c r="BP52" s="128">
        <v>1305.3344999999999</v>
      </c>
      <c r="BQ52" s="1" t="s">
        <v>821</v>
      </c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</row>
    <row r="53" spans="1:81" ht="15.75" x14ac:dyDescent="0.25">
      <c r="A53" s="1"/>
      <c r="B53" s="77">
        <v>473</v>
      </c>
      <c r="C53" s="77">
        <v>35</v>
      </c>
      <c r="D53" s="77">
        <v>13255</v>
      </c>
      <c r="E53" s="77">
        <v>0</v>
      </c>
      <c r="F53" s="77">
        <v>82</v>
      </c>
      <c r="G53" s="77">
        <v>135</v>
      </c>
      <c r="H53" s="168">
        <v>1</v>
      </c>
      <c r="I53" s="370">
        <v>35</v>
      </c>
      <c r="J53" s="354">
        <v>131.114</v>
      </c>
      <c r="K53" s="354">
        <v>16.351292000000001</v>
      </c>
      <c r="L53" s="365">
        <v>1.59629473152764E-2</v>
      </c>
      <c r="M53" s="354">
        <v>1313.5117689267299</v>
      </c>
      <c r="N53" s="77">
        <v>1</v>
      </c>
      <c r="O53" s="77">
        <v>1</v>
      </c>
      <c r="P53" s="77">
        <v>0</v>
      </c>
      <c r="Q53" s="77">
        <v>0</v>
      </c>
      <c r="R53" s="77">
        <v>0</v>
      </c>
      <c r="S53" s="77">
        <v>0</v>
      </c>
      <c r="T53" s="77">
        <v>36</v>
      </c>
      <c r="U53" s="77">
        <v>4</v>
      </c>
      <c r="V53" s="357">
        <v>2185.6289999999999</v>
      </c>
      <c r="W53" s="77">
        <v>1815711</v>
      </c>
      <c r="X53" s="77" t="s">
        <v>856</v>
      </c>
      <c r="Y53" s="77" t="s">
        <v>891</v>
      </c>
      <c r="Z53" s="77" t="s">
        <v>821</v>
      </c>
      <c r="AA53" s="352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40">
        <v>34</v>
      </c>
      <c r="AM53" s="40">
        <v>0</v>
      </c>
      <c r="AN53" s="12">
        <v>12</v>
      </c>
      <c r="AO53" s="349">
        <v>1</v>
      </c>
      <c r="AP53" s="42">
        <v>5000</v>
      </c>
      <c r="AQ53" s="42">
        <v>40</v>
      </c>
      <c r="AR53" s="42">
        <v>1.25E-3</v>
      </c>
      <c r="AS53" s="43">
        <v>996.875</v>
      </c>
      <c r="AT53" s="44">
        <v>3</v>
      </c>
      <c r="AU53" s="45">
        <v>6.0000000000000002E-5</v>
      </c>
      <c r="AV53" s="45">
        <v>2.5000000000000001E-2</v>
      </c>
      <c r="AW53" s="41">
        <v>2</v>
      </c>
      <c r="AX53" s="41">
        <v>1</v>
      </c>
      <c r="AY53" s="41">
        <v>0</v>
      </c>
      <c r="AZ53" s="1"/>
      <c r="BA53" s="12">
        <v>0</v>
      </c>
      <c r="BB53" s="13">
        <v>8</v>
      </c>
      <c r="BC53" s="369">
        <f t="shared" si="2"/>
        <v>3</v>
      </c>
      <c r="BD53" s="1" t="s">
        <v>821</v>
      </c>
      <c r="BE53" s="1"/>
      <c r="BF53">
        <v>546</v>
      </c>
      <c r="BG53">
        <v>82</v>
      </c>
      <c r="BH53">
        <v>141</v>
      </c>
      <c r="BI53">
        <v>35</v>
      </c>
      <c r="BJ53" s="368">
        <v>3</v>
      </c>
      <c r="BK53" s="368">
        <v>26</v>
      </c>
      <c r="BL53" s="128">
        <v>5528.4443000000001</v>
      </c>
      <c r="BM53" s="128">
        <v>1330.0526812343001</v>
      </c>
      <c r="BN53" s="128">
        <v>1311.5</v>
      </c>
      <c r="BO53" s="128">
        <v>1299.7708</v>
      </c>
      <c r="BP53" s="128">
        <v>1299.7708</v>
      </c>
      <c r="BQ53" s="1" t="s">
        <v>821</v>
      </c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</row>
    <row r="54" spans="1:81" ht="15.75" x14ac:dyDescent="0.25">
      <c r="A54" s="1"/>
      <c r="B54" s="77">
        <v>474</v>
      </c>
      <c r="C54" s="77">
        <v>36</v>
      </c>
      <c r="D54" s="77">
        <v>13254</v>
      </c>
      <c r="E54" s="77">
        <v>0</v>
      </c>
      <c r="F54" s="77">
        <v>82</v>
      </c>
      <c r="G54" s="77">
        <v>134</v>
      </c>
      <c r="H54" s="168">
        <v>1</v>
      </c>
      <c r="I54" s="370">
        <v>36</v>
      </c>
      <c r="J54" s="354">
        <v>312.77048000000002</v>
      </c>
      <c r="K54" s="354">
        <v>16.755839999999999</v>
      </c>
      <c r="L54" s="365">
        <v>8.7985612759837201E-3</v>
      </c>
      <c r="M54" s="354">
        <v>1311.41880307777</v>
      </c>
      <c r="N54" s="77">
        <v>1</v>
      </c>
      <c r="O54" s="77">
        <v>1</v>
      </c>
      <c r="P54" s="77">
        <v>0</v>
      </c>
      <c r="Q54" s="77">
        <v>0</v>
      </c>
      <c r="R54" s="77">
        <v>0</v>
      </c>
      <c r="S54" s="77">
        <v>0</v>
      </c>
      <c r="T54" s="77">
        <v>37</v>
      </c>
      <c r="U54" s="77">
        <v>4</v>
      </c>
      <c r="V54" s="357">
        <v>2253.2768999999998</v>
      </c>
      <c r="W54" s="77">
        <v>1815711</v>
      </c>
      <c r="X54" s="77" t="s">
        <v>856</v>
      </c>
      <c r="Y54" s="77" t="s">
        <v>892</v>
      </c>
      <c r="Z54" s="77" t="s">
        <v>821</v>
      </c>
      <c r="AA54" s="352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40">
        <v>35</v>
      </c>
      <c r="AM54" s="40">
        <v>0</v>
      </c>
      <c r="AN54" s="347">
        <v>12</v>
      </c>
      <c r="AO54" s="348">
        <v>0</v>
      </c>
      <c r="AP54" s="42">
        <v>3000</v>
      </c>
      <c r="AQ54" s="42">
        <v>40</v>
      </c>
      <c r="AR54" s="42">
        <v>1.25E-3</v>
      </c>
      <c r="AS54" s="43">
        <v>991.875</v>
      </c>
      <c r="AT54" s="44">
        <v>3</v>
      </c>
      <c r="AU54" s="45">
        <v>6.0000000000000002E-5</v>
      </c>
      <c r="AV54" s="45">
        <v>2.5000000000000001E-2</v>
      </c>
      <c r="AW54" s="41">
        <v>1</v>
      </c>
      <c r="AX54" s="41">
        <v>1</v>
      </c>
      <c r="AY54" s="41">
        <v>0</v>
      </c>
      <c r="AZ54" s="1"/>
      <c r="BA54" s="12">
        <v>0</v>
      </c>
      <c r="BB54" s="13">
        <v>8</v>
      </c>
      <c r="BC54" s="369">
        <f t="shared" si="2"/>
        <v>4</v>
      </c>
      <c r="BD54" s="1" t="s">
        <v>821</v>
      </c>
      <c r="BE54" s="1"/>
      <c r="BF54">
        <v>547</v>
      </c>
      <c r="BG54">
        <v>82</v>
      </c>
      <c r="BH54">
        <v>140</v>
      </c>
      <c r="BI54">
        <v>36</v>
      </c>
      <c r="BJ54" s="368">
        <v>3</v>
      </c>
      <c r="BK54" s="368">
        <v>27</v>
      </c>
      <c r="BL54" s="128">
        <v>5568.8163999999997</v>
      </c>
      <c r="BM54" s="128">
        <v>1328.6791204686999</v>
      </c>
      <c r="BN54" s="128">
        <v>1302.24</v>
      </c>
      <c r="BO54" s="128">
        <v>1299.7708</v>
      </c>
      <c r="BP54" s="128">
        <v>1299.7708</v>
      </c>
      <c r="BQ54" s="1" t="s">
        <v>821</v>
      </c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</row>
    <row r="55" spans="1:81" ht="15.75" x14ac:dyDescent="0.25">
      <c r="A55" s="1"/>
      <c r="B55" s="77">
        <v>475</v>
      </c>
      <c r="C55" s="77">
        <v>37</v>
      </c>
      <c r="D55" s="77">
        <v>13413</v>
      </c>
      <c r="E55" s="77">
        <v>0</v>
      </c>
      <c r="F55" s="77">
        <v>83</v>
      </c>
      <c r="G55" s="77">
        <v>133</v>
      </c>
      <c r="H55" s="168">
        <v>1</v>
      </c>
      <c r="I55" s="370">
        <v>37</v>
      </c>
      <c r="J55" s="354">
        <v>270.87002999999999</v>
      </c>
      <c r="K55" s="354">
        <v>17.295680000000001</v>
      </c>
      <c r="L55" s="365">
        <v>8.5938422933682108E-3</v>
      </c>
      <c r="M55" s="354">
        <v>1308.6668728679699</v>
      </c>
      <c r="N55" s="77">
        <v>1</v>
      </c>
      <c r="O55" s="77">
        <v>1</v>
      </c>
      <c r="P55" s="77">
        <v>0</v>
      </c>
      <c r="Q55" s="77">
        <v>0</v>
      </c>
      <c r="R55" s="77">
        <v>0</v>
      </c>
      <c r="S55" s="77">
        <v>0</v>
      </c>
      <c r="T55" s="77">
        <v>38</v>
      </c>
      <c r="U55" s="77">
        <v>4</v>
      </c>
      <c r="V55" s="357">
        <v>2343.5479999999998</v>
      </c>
      <c r="W55" s="77">
        <v>1815711</v>
      </c>
      <c r="X55" s="77" t="s">
        <v>856</v>
      </c>
      <c r="Y55" s="77" t="s">
        <v>893</v>
      </c>
      <c r="Z55" s="77" t="s">
        <v>821</v>
      </c>
      <c r="AA55" s="352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3"/>
      <c r="AM55" s="3"/>
      <c r="AN55" s="52"/>
      <c r="AO55" s="52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1"/>
      <c r="BA55" s="347">
        <v>9</v>
      </c>
      <c r="BB55" s="13">
        <v>8</v>
      </c>
      <c r="BC55" s="369">
        <f t="shared" si="2"/>
        <v>1</v>
      </c>
      <c r="BD55" s="1" t="s">
        <v>821</v>
      </c>
      <c r="BE55" s="1"/>
      <c r="BF55">
        <v>548</v>
      </c>
      <c r="BG55">
        <v>81</v>
      </c>
      <c r="BH55">
        <v>140</v>
      </c>
      <c r="BI55">
        <v>37</v>
      </c>
      <c r="BJ55" s="368">
        <v>3</v>
      </c>
      <c r="BK55" s="368">
        <v>28</v>
      </c>
      <c r="BL55" s="128">
        <v>5789.2269999999999</v>
      </c>
      <c r="BM55" s="128">
        <v>1327.4495040383499</v>
      </c>
      <c r="BN55" s="128">
        <v>1311.76</v>
      </c>
      <c r="BO55" s="128">
        <v>1299.7708</v>
      </c>
      <c r="BP55" s="128">
        <v>1299.7708</v>
      </c>
      <c r="BQ55" s="1" t="s">
        <v>821</v>
      </c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</row>
    <row r="56" spans="1:81" x14ac:dyDescent="0.25">
      <c r="A56" s="1"/>
      <c r="B56" s="77">
        <v>476</v>
      </c>
      <c r="C56" s="77">
        <v>38</v>
      </c>
      <c r="D56" s="77">
        <v>13573</v>
      </c>
      <c r="E56" s="77">
        <v>0</v>
      </c>
      <c r="F56" s="77">
        <v>84</v>
      </c>
      <c r="G56" s="77">
        <v>133</v>
      </c>
      <c r="H56" s="168">
        <v>1</v>
      </c>
      <c r="I56" s="370">
        <v>38</v>
      </c>
      <c r="J56" s="354">
        <v>222.82241999999999</v>
      </c>
      <c r="K56" s="354">
        <v>17.745619999999999</v>
      </c>
      <c r="L56" s="365">
        <v>9.5134532970193499E-3</v>
      </c>
      <c r="M56" s="354">
        <v>1306.33905858566</v>
      </c>
      <c r="N56" s="77">
        <v>1</v>
      </c>
      <c r="O56" s="77">
        <v>1</v>
      </c>
      <c r="P56" s="77">
        <v>0</v>
      </c>
      <c r="Q56" s="77">
        <v>0</v>
      </c>
      <c r="R56" s="77">
        <v>0</v>
      </c>
      <c r="S56" s="77">
        <v>0</v>
      </c>
      <c r="T56" s="77">
        <v>39</v>
      </c>
      <c r="U56" s="77">
        <v>4</v>
      </c>
      <c r="V56" s="357">
        <v>2418.7869000000001</v>
      </c>
      <c r="W56" s="77">
        <v>1815711</v>
      </c>
      <c r="X56" s="77" t="s">
        <v>856</v>
      </c>
      <c r="Y56" s="77" t="s">
        <v>894</v>
      </c>
      <c r="Z56" s="77" t="s">
        <v>821</v>
      </c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1"/>
      <c r="BA56" s="1"/>
      <c r="BB56" s="1"/>
      <c r="BC56" s="1"/>
      <c r="BD56" s="1" t="s">
        <v>821</v>
      </c>
      <c r="BE56" s="1"/>
      <c r="BF56">
        <v>549</v>
      </c>
      <c r="BG56">
        <v>81</v>
      </c>
      <c r="BH56">
        <v>139</v>
      </c>
      <c r="BI56">
        <v>38</v>
      </c>
      <c r="BJ56" s="368">
        <v>3</v>
      </c>
      <c r="BK56" s="368">
        <v>29</v>
      </c>
      <c r="BL56" s="128">
        <v>6050.0102999999999</v>
      </c>
      <c r="BM56" s="128">
        <v>1325.1806206506401</v>
      </c>
      <c r="BN56" s="128">
        <v>1310</v>
      </c>
      <c r="BO56" s="128">
        <v>1299.7708</v>
      </c>
      <c r="BP56" s="128">
        <v>1299.7708</v>
      </c>
      <c r="BQ56" s="1" t="s">
        <v>821</v>
      </c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</row>
    <row r="57" spans="1:81" x14ac:dyDescent="0.25">
      <c r="A57" s="1"/>
      <c r="B57" s="77">
        <v>477</v>
      </c>
      <c r="C57" s="77">
        <v>39</v>
      </c>
      <c r="D57" s="77">
        <v>13572</v>
      </c>
      <c r="E57" s="77">
        <v>0</v>
      </c>
      <c r="F57" s="77">
        <v>84</v>
      </c>
      <c r="G57" s="77">
        <v>132</v>
      </c>
      <c r="H57" s="168">
        <v>1</v>
      </c>
      <c r="I57" s="370">
        <v>39</v>
      </c>
      <c r="J57" s="354">
        <v>226.75629000000001</v>
      </c>
      <c r="K57" s="354">
        <v>18.155356999999999</v>
      </c>
      <c r="L57" s="365">
        <v>5.5335710489504497E-3</v>
      </c>
      <c r="M57" s="354">
        <v>1304.2192479164701</v>
      </c>
      <c r="N57" s="77">
        <v>1</v>
      </c>
      <c r="O57" s="77">
        <v>1</v>
      </c>
      <c r="P57" s="77">
        <v>0</v>
      </c>
      <c r="Q57" s="77">
        <v>0</v>
      </c>
      <c r="R57" s="77">
        <v>0</v>
      </c>
      <c r="S57" s="77">
        <v>0</v>
      </c>
      <c r="T57" s="77">
        <v>40</v>
      </c>
      <c r="U57" s="77">
        <v>4</v>
      </c>
      <c r="V57" s="357">
        <v>2487.3027000000002</v>
      </c>
      <c r="W57" s="77">
        <v>1815711</v>
      </c>
      <c r="X57" s="77" t="s">
        <v>856</v>
      </c>
      <c r="Y57" s="77" t="s">
        <v>895</v>
      </c>
      <c r="Z57" s="77" t="s">
        <v>821</v>
      </c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1"/>
      <c r="BA57" s="1"/>
      <c r="BB57" s="1"/>
      <c r="BC57" s="1"/>
      <c r="BD57" s="1" t="s">
        <v>821</v>
      </c>
      <c r="BE57" s="1"/>
      <c r="BF57">
        <v>550</v>
      </c>
      <c r="BG57">
        <v>81</v>
      </c>
      <c r="BH57">
        <v>138</v>
      </c>
      <c r="BI57">
        <v>39</v>
      </c>
      <c r="BJ57" s="368">
        <v>3</v>
      </c>
      <c r="BK57" s="368">
        <v>30</v>
      </c>
      <c r="BL57" s="128">
        <v>6321.4853999999996</v>
      </c>
      <c r="BM57" s="128">
        <v>1322.67096283823</v>
      </c>
      <c r="BN57" s="128">
        <v>1311.63</v>
      </c>
      <c r="BO57" s="128">
        <v>1296.5156999999999</v>
      </c>
      <c r="BP57" s="128">
        <v>1296.5156999999999</v>
      </c>
      <c r="BQ57" s="1" t="s">
        <v>821</v>
      </c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</row>
    <row r="58" spans="1:81" x14ac:dyDescent="0.25">
      <c r="A58" s="1"/>
      <c r="B58" s="77">
        <v>478</v>
      </c>
      <c r="C58" s="77">
        <v>40</v>
      </c>
      <c r="D58" s="77">
        <v>13732</v>
      </c>
      <c r="E58" s="77">
        <v>0</v>
      </c>
      <c r="F58" s="77">
        <v>85</v>
      </c>
      <c r="G58" s="77">
        <v>132</v>
      </c>
      <c r="H58" s="168">
        <v>1</v>
      </c>
      <c r="I58" s="370">
        <v>40</v>
      </c>
      <c r="J58" s="354">
        <v>39.361153000000002</v>
      </c>
      <c r="K58" s="354">
        <v>18.39789</v>
      </c>
      <c r="L58" s="365">
        <v>3.5337869237504503E-2</v>
      </c>
      <c r="M58" s="354">
        <v>1302.9644758936499</v>
      </c>
      <c r="N58" s="77">
        <v>1</v>
      </c>
      <c r="O58" s="77">
        <v>1</v>
      </c>
      <c r="P58" s="77">
        <v>0</v>
      </c>
      <c r="Q58" s="77">
        <v>0</v>
      </c>
      <c r="R58" s="77">
        <v>0</v>
      </c>
      <c r="S58" s="77">
        <v>0</v>
      </c>
      <c r="T58" s="77">
        <v>41</v>
      </c>
      <c r="U58" s="77">
        <v>4</v>
      </c>
      <c r="V58" s="357">
        <v>2527.8589999999999</v>
      </c>
      <c r="W58" s="77">
        <v>1815711</v>
      </c>
      <c r="X58" s="77" t="s">
        <v>856</v>
      </c>
      <c r="Y58" s="77" t="s">
        <v>896</v>
      </c>
      <c r="Z58" s="77" t="s">
        <v>821</v>
      </c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1"/>
      <c r="BA58" s="1"/>
      <c r="BB58" s="1"/>
      <c r="BC58" s="1"/>
      <c r="BD58" s="1" t="s">
        <v>821</v>
      </c>
      <c r="BE58" s="1"/>
      <c r="BF58">
        <v>551</v>
      </c>
      <c r="BG58">
        <v>80</v>
      </c>
      <c r="BH58">
        <v>137</v>
      </c>
      <c r="BI58">
        <v>40</v>
      </c>
      <c r="BJ58" s="368">
        <v>3</v>
      </c>
      <c r="BK58" s="368">
        <v>31</v>
      </c>
      <c r="BL58" s="128">
        <v>6588.1580000000004</v>
      </c>
      <c r="BM58" s="128">
        <v>1320.1335393004399</v>
      </c>
      <c r="BN58" s="128">
        <v>1299.1300000000001</v>
      </c>
      <c r="BO58" s="128">
        <v>1296.5156999999999</v>
      </c>
      <c r="BP58" s="128">
        <v>1296.5156999999999</v>
      </c>
      <c r="BQ58" s="1" t="s">
        <v>821</v>
      </c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</row>
    <row r="59" spans="1:81" x14ac:dyDescent="0.25">
      <c r="A59" s="1"/>
      <c r="B59" s="77">
        <v>479</v>
      </c>
      <c r="C59" s="77">
        <v>41</v>
      </c>
      <c r="D59" s="77">
        <v>13731</v>
      </c>
      <c r="E59" s="77">
        <v>0</v>
      </c>
      <c r="F59" s="77">
        <v>85</v>
      </c>
      <c r="G59" s="77">
        <v>131</v>
      </c>
      <c r="H59" s="168">
        <v>1</v>
      </c>
      <c r="I59" s="370">
        <v>41</v>
      </c>
      <c r="J59" s="354">
        <v>255.63345000000001</v>
      </c>
      <c r="K59" s="354">
        <v>18.666741999999999</v>
      </c>
      <c r="L59" s="365">
        <v>1.0258485247756501E-2</v>
      </c>
      <c r="M59" s="354">
        <v>1301.57353662831</v>
      </c>
      <c r="N59" s="77">
        <v>1</v>
      </c>
      <c r="O59" s="77">
        <v>1</v>
      </c>
      <c r="P59" s="77">
        <v>0</v>
      </c>
      <c r="Q59" s="77">
        <v>0</v>
      </c>
      <c r="R59" s="77">
        <v>0</v>
      </c>
      <c r="S59" s="77">
        <v>0</v>
      </c>
      <c r="T59" s="77">
        <v>42</v>
      </c>
      <c r="U59" s="77">
        <v>4</v>
      </c>
      <c r="V59" s="357">
        <v>2572.8162000000002</v>
      </c>
      <c r="W59" s="77">
        <v>1815711</v>
      </c>
      <c r="X59" s="77" t="s">
        <v>856</v>
      </c>
      <c r="Y59" s="77" t="s">
        <v>897</v>
      </c>
      <c r="Z59" s="77" t="s">
        <v>821</v>
      </c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1"/>
      <c r="BA59" s="1"/>
      <c r="BB59" s="1"/>
      <c r="BC59" s="1"/>
      <c r="BD59" s="1" t="s">
        <v>821</v>
      </c>
      <c r="BE59" s="1"/>
      <c r="BF59">
        <v>552</v>
      </c>
      <c r="BG59">
        <v>80</v>
      </c>
      <c r="BH59">
        <v>136</v>
      </c>
      <c r="BI59">
        <v>41</v>
      </c>
      <c r="BJ59" s="368">
        <v>3</v>
      </c>
      <c r="BK59" s="368">
        <v>32</v>
      </c>
      <c r="BL59" s="128">
        <v>6658.8687</v>
      </c>
      <c r="BM59" s="128">
        <v>1318.54274281466</v>
      </c>
      <c r="BN59" s="128">
        <v>1300.29</v>
      </c>
      <c r="BO59" s="128">
        <v>1296.5156999999999</v>
      </c>
      <c r="BP59" s="128">
        <v>1296.5156999999999</v>
      </c>
      <c r="BQ59" s="1" t="s">
        <v>821</v>
      </c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</row>
    <row r="60" spans="1:81" x14ac:dyDescent="0.25">
      <c r="A60" s="1"/>
      <c r="B60" s="77">
        <v>480</v>
      </c>
      <c r="C60" s="77">
        <v>42</v>
      </c>
      <c r="D60" s="77">
        <v>13730</v>
      </c>
      <c r="E60" s="77">
        <v>0</v>
      </c>
      <c r="F60" s="77">
        <v>85</v>
      </c>
      <c r="G60" s="77">
        <v>130</v>
      </c>
      <c r="H60" s="168">
        <v>1</v>
      </c>
      <c r="I60" s="370">
        <v>42</v>
      </c>
      <c r="J60" s="354">
        <v>300.53872999999999</v>
      </c>
      <c r="K60" s="354">
        <v>19.173625999999999</v>
      </c>
      <c r="L60" s="365">
        <v>5.81735058394184E-3</v>
      </c>
      <c r="M60" s="354">
        <v>1298.95112461809</v>
      </c>
      <c r="N60" s="77">
        <v>1</v>
      </c>
      <c r="O60" s="77">
        <v>1</v>
      </c>
      <c r="P60" s="77">
        <v>0</v>
      </c>
      <c r="Q60" s="77">
        <v>0</v>
      </c>
      <c r="R60" s="77">
        <v>0</v>
      </c>
      <c r="S60" s="77">
        <v>0</v>
      </c>
      <c r="T60" s="77">
        <v>43</v>
      </c>
      <c r="U60" s="77">
        <v>4</v>
      </c>
      <c r="V60" s="357">
        <v>2657.5770000000002</v>
      </c>
      <c r="W60" s="77">
        <v>1815711</v>
      </c>
      <c r="X60" s="77" t="s">
        <v>856</v>
      </c>
      <c r="Y60" s="77" t="s">
        <v>898</v>
      </c>
      <c r="Z60" s="77" t="s">
        <v>821</v>
      </c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1"/>
      <c r="BA60" s="1"/>
      <c r="BB60" s="1"/>
      <c r="BC60" s="1"/>
      <c r="BD60" s="1" t="s">
        <v>821</v>
      </c>
      <c r="BE60" s="1"/>
      <c r="BF60">
        <v>553</v>
      </c>
      <c r="BG60">
        <v>81</v>
      </c>
      <c r="BH60">
        <v>136</v>
      </c>
      <c r="BI60">
        <v>42</v>
      </c>
      <c r="BJ60" s="368">
        <v>3</v>
      </c>
      <c r="BK60" s="368">
        <v>33</v>
      </c>
      <c r="BL60" s="128">
        <v>6944.0576000000001</v>
      </c>
      <c r="BM60" s="128">
        <v>1316.8646385479301</v>
      </c>
      <c r="BN60" s="128">
        <v>1301.79</v>
      </c>
      <c r="BO60" s="128">
        <v>1296.9419</v>
      </c>
      <c r="BP60" s="128">
        <v>1296.5156999999999</v>
      </c>
      <c r="BQ60" s="1" t="s">
        <v>821</v>
      </c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</row>
    <row r="61" spans="1:81" x14ac:dyDescent="0.25">
      <c r="A61" s="1"/>
      <c r="B61" s="77">
        <v>481</v>
      </c>
      <c r="C61" s="77">
        <v>43</v>
      </c>
      <c r="D61" s="77">
        <v>13729</v>
      </c>
      <c r="E61" s="77">
        <v>0</v>
      </c>
      <c r="F61" s="77">
        <v>85</v>
      </c>
      <c r="G61" s="77">
        <v>129</v>
      </c>
      <c r="H61" s="168">
        <v>1</v>
      </c>
      <c r="I61" s="370">
        <v>43</v>
      </c>
      <c r="J61" s="354">
        <v>70.257320000000007</v>
      </c>
      <c r="K61" s="354">
        <v>19.511562000000001</v>
      </c>
      <c r="L61" s="365">
        <v>2.58619858799716E-2</v>
      </c>
      <c r="M61" s="354">
        <v>1297.2027854802</v>
      </c>
      <c r="N61" s="77">
        <v>1</v>
      </c>
      <c r="O61" s="77">
        <v>1</v>
      </c>
      <c r="P61" s="77">
        <v>0</v>
      </c>
      <c r="Q61" s="77">
        <v>0</v>
      </c>
      <c r="R61" s="77">
        <v>0</v>
      </c>
      <c r="S61" s="77">
        <v>0</v>
      </c>
      <c r="T61" s="77">
        <v>44</v>
      </c>
      <c r="U61" s="77">
        <v>4</v>
      </c>
      <c r="V61" s="357">
        <v>2714.0862000000002</v>
      </c>
      <c r="W61" s="77">
        <v>1815711</v>
      </c>
      <c r="X61" s="77" t="s">
        <v>856</v>
      </c>
      <c r="Y61" s="77" t="s">
        <v>899</v>
      </c>
      <c r="Z61" s="77" t="s">
        <v>821</v>
      </c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1"/>
      <c r="BA61" s="1"/>
      <c r="BB61" s="1"/>
      <c r="BC61" s="1"/>
      <c r="BD61" s="1" t="s">
        <v>821</v>
      </c>
      <c r="BE61" s="1"/>
      <c r="BF61">
        <v>554</v>
      </c>
      <c r="BG61">
        <v>81</v>
      </c>
      <c r="BH61">
        <v>135</v>
      </c>
      <c r="BI61">
        <v>43</v>
      </c>
      <c r="BJ61" s="368">
        <v>3</v>
      </c>
      <c r="BK61" s="368">
        <v>34</v>
      </c>
      <c r="BL61" s="128">
        <v>7091.4472999999998</v>
      </c>
      <c r="BM61" s="128">
        <v>1314.82498125335</v>
      </c>
      <c r="BN61" s="128">
        <v>1303.6500000000001</v>
      </c>
      <c r="BO61" s="128">
        <v>1299.7675999999999</v>
      </c>
      <c r="BP61" s="128">
        <v>1296.5156999999999</v>
      </c>
      <c r="BQ61" s="1" t="s">
        <v>821</v>
      </c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</row>
    <row r="62" spans="1:81" x14ac:dyDescent="0.25">
      <c r="A62" s="1"/>
      <c r="B62" s="77">
        <v>482</v>
      </c>
      <c r="C62" s="77">
        <v>44</v>
      </c>
      <c r="D62" s="77">
        <v>13889</v>
      </c>
      <c r="E62" s="77">
        <v>0</v>
      </c>
      <c r="F62" s="77">
        <v>86</v>
      </c>
      <c r="G62" s="77">
        <v>129</v>
      </c>
      <c r="H62" s="168">
        <v>1</v>
      </c>
      <c r="I62" s="370">
        <v>44</v>
      </c>
      <c r="J62" s="354">
        <v>315.09625</v>
      </c>
      <c r="K62" s="354">
        <v>19.862766000000001</v>
      </c>
      <c r="L62" s="365">
        <v>5.03656624718279E-3</v>
      </c>
      <c r="M62" s="354">
        <v>1295.3857917506</v>
      </c>
      <c r="N62" s="77">
        <v>1</v>
      </c>
      <c r="O62" s="77">
        <v>1</v>
      </c>
      <c r="P62" s="77">
        <v>0</v>
      </c>
      <c r="Q62" s="77">
        <v>0</v>
      </c>
      <c r="R62" s="77">
        <v>0</v>
      </c>
      <c r="S62" s="77">
        <v>0</v>
      </c>
      <c r="T62" s="77">
        <v>45</v>
      </c>
      <c r="U62" s="77">
        <v>4</v>
      </c>
      <c r="V62" s="357">
        <v>2772.8139999999999</v>
      </c>
      <c r="W62" s="77">
        <v>1815711</v>
      </c>
      <c r="X62" s="77" t="s">
        <v>856</v>
      </c>
      <c r="Y62" s="77" t="s">
        <v>900</v>
      </c>
      <c r="Z62" s="77" t="s">
        <v>821</v>
      </c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1"/>
      <c r="BA62" s="1"/>
      <c r="BB62" s="1"/>
      <c r="BC62" s="1"/>
      <c r="BD62" s="1" t="s">
        <v>821</v>
      </c>
      <c r="BE62" s="1"/>
      <c r="BF62">
        <v>555</v>
      </c>
      <c r="BG62">
        <v>82</v>
      </c>
      <c r="BH62">
        <v>135</v>
      </c>
      <c r="BI62">
        <v>44</v>
      </c>
      <c r="BJ62" s="368">
        <v>3</v>
      </c>
      <c r="BK62" s="368">
        <v>35</v>
      </c>
      <c r="BL62" s="128">
        <v>7222.56</v>
      </c>
      <c r="BM62" s="128">
        <v>1313.5118097893301</v>
      </c>
      <c r="BN62" s="128">
        <v>1304.81</v>
      </c>
      <c r="BO62" s="128">
        <v>1299.7675999999999</v>
      </c>
      <c r="BP62" s="128">
        <v>1296.5156999999999</v>
      </c>
      <c r="BQ62" s="1" t="s">
        <v>821</v>
      </c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</row>
    <row r="63" spans="1:81" x14ac:dyDescent="0.25">
      <c r="A63" s="1"/>
      <c r="B63" s="77">
        <v>483</v>
      </c>
      <c r="C63" s="77">
        <v>45</v>
      </c>
      <c r="D63" s="77">
        <v>13888</v>
      </c>
      <c r="E63" s="77">
        <v>0</v>
      </c>
      <c r="F63" s="77">
        <v>86</v>
      </c>
      <c r="G63" s="77">
        <v>128</v>
      </c>
      <c r="H63" s="168">
        <v>1</v>
      </c>
      <c r="I63" s="370">
        <v>45</v>
      </c>
      <c r="J63" s="354">
        <v>21.481985000000002</v>
      </c>
      <c r="K63" s="354">
        <v>20.169516000000002</v>
      </c>
      <c r="L63" s="365">
        <v>6.7337558115150006E-2</v>
      </c>
      <c r="M63" s="354">
        <v>1293.79878860094</v>
      </c>
      <c r="N63" s="77">
        <v>1</v>
      </c>
      <c r="O63" s="77">
        <v>1</v>
      </c>
      <c r="P63" s="77">
        <v>0</v>
      </c>
      <c r="Q63" s="77">
        <v>0</v>
      </c>
      <c r="R63" s="77">
        <v>0</v>
      </c>
      <c r="S63" s="77">
        <v>0</v>
      </c>
      <c r="T63" s="77">
        <v>46</v>
      </c>
      <c r="U63" s="77">
        <v>4</v>
      </c>
      <c r="V63" s="357">
        <v>2824.1084000000001</v>
      </c>
      <c r="W63" s="77">
        <v>1815711</v>
      </c>
      <c r="X63" s="77" t="s">
        <v>856</v>
      </c>
      <c r="Y63" s="77" t="s">
        <v>901</v>
      </c>
      <c r="Z63" s="77" t="s">
        <v>821</v>
      </c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1"/>
      <c r="BA63" s="1"/>
      <c r="BB63" s="1"/>
      <c r="BC63" s="1"/>
      <c r="BD63" s="1" t="s">
        <v>821</v>
      </c>
      <c r="BE63" s="1"/>
      <c r="BF63">
        <v>556</v>
      </c>
      <c r="BG63">
        <v>82</v>
      </c>
      <c r="BH63">
        <v>134</v>
      </c>
      <c r="BI63">
        <v>45</v>
      </c>
      <c r="BJ63" s="368">
        <v>3</v>
      </c>
      <c r="BK63" s="368">
        <v>36</v>
      </c>
      <c r="BL63" s="128">
        <v>7535.3325000000004</v>
      </c>
      <c r="BM63" s="128">
        <v>1311.41884506475</v>
      </c>
      <c r="BN63" s="128">
        <v>1303.07</v>
      </c>
      <c r="BO63" s="128">
        <v>1299.6813999999999</v>
      </c>
      <c r="BP63" s="128">
        <v>1296.5156999999999</v>
      </c>
      <c r="BQ63" s="1" t="s">
        <v>821</v>
      </c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</row>
    <row r="64" spans="1:81" x14ac:dyDescent="0.25">
      <c r="A64" s="1"/>
      <c r="B64" s="77">
        <v>484</v>
      </c>
      <c r="C64" s="77">
        <v>46</v>
      </c>
      <c r="D64" s="77">
        <v>14048</v>
      </c>
      <c r="E64" s="77">
        <v>0</v>
      </c>
      <c r="F64" s="77">
        <v>87</v>
      </c>
      <c r="G64" s="77">
        <v>128</v>
      </c>
      <c r="H64" s="168">
        <v>1</v>
      </c>
      <c r="I64" s="370">
        <v>46</v>
      </c>
      <c r="J64" s="354">
        <v>285.30783000000002</v>
      </c>
      <c r="K64" s="354">
        <v>20.449117999999999</v>
      </c>
      <c r="L64" s="365">
        <v>9.2509418382694299E-3</v>
      </c>
      <c r="M64" s="354">
        <v>1292.35224418137</v>
      </c>
      <c r="N64" s="77">
        <v>1</v>
      </c>
      <c r="O64" s="77">
        <v>1</v>
      </c>
      <c r="P64" s="77">
        <v>0</v>
      </c>
      <c r="Q64" s="77">
        <v>0</v>
      </c>
      <c r="R64" s="77">
        <v>0</v>
      </c>
      <c r="S64" s="77">
        <v>0</v>
      </c>
      <c r="T64" s="77">
        <v>47</v>
      </c>
      <c r="U64" s="77">
        <v>4</v>
      </c>
      <c r="V64" s="357">
        <v>2870.8633</v>
      </c>
      <c r="W64" s="77">
        <v>1815711</v>
      </c>
      <c r="X64" s="77" t="s">
        <v>856</v>
      </c>
      <c r="Y64" s="77" t="s">
        <v>902</v>
      </c>
      <c r="Z64" s="77" t="s">
        <v>821</v>
      </c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1"/>
      <c r="BA64" s="1"/>
      <c r="BB64" s="1"/>
      <c r="BC64" s="1"/>
      <c r="BD64" s="1" t="s">
        <v>821</v>
      </c>
      <c r="BE64" s="1"/>
      <c r="BF64">
        <v>557</v>
      </c>
      <c r="BG64">
        <v>83</v>
      </c>
      <c r="BH64">
        <v>133</v>
      </c>
      <c r="BI64">
        <v>46</v>
      </c>
      <c r="BJ64" s="368">
        <v>3</v>
      </c>
      <c r="BK64" s="368">
        <v>37</v>
      </c>
      <c r="BL64" s="128">
        <v>7806.2060000000001</v>
      </c>
      <c r="BM64" s="128">
        <v>1308.6668887057499</v>
      </c>
      <c r="BN64" s="128">
        <v>1307.27</v>
      </c>
      <c r="BO64" s="128">
        <v>1299.655</v>
      </c>
      <c r="BP64" s="128">
        <v>1296.5156999999999</v>
      </c>
      <c r="BQ64" s="1" t="s">
        <v>821</v>
      </c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</row>
    <row r="65" spans="1:81" x14ac:dyDescent="0.25">
      <c r="A65" s="1"/>
      <c r="B65" s="77">
        <v>485</v>
      </c>
      <c r="C65" s="77">
        <v>47</v>
      </c>
      <c r="D65" s="77">
        <v>14047</v>
      </c>
      <c r="E65" s="77">
        <v>0</v>
      </c>
      <c r="F65" s="77">
        <v>87</v>
      </c>
      <c r="G65" s="77">
        <v>127</v>
      </c>
      <c r="H65" s="168">
        <v>1</v>
      </c>
      <c r="I65" s="370">
        <v>47</v>
      </c>
      <c r="J65" s="354">
        <v>274.45999999999998</v>
      </c>
      <c r="K65" s="354">
        <v>20.959278000000001</v>
      </c>
      <c r="L65" s="365">
        <v>9.3887479263057606E-3</v>
      </c>
      <c r="M65" s="354">
        <v>1289.7128780325399</v>
      </c>
      <c r="N65" s="77">
        <v>1</v>
      </c>
      <c r="O65" s="77">
        <v>1</v>
      </c>
      <c r="P65" s="77">
        <v>0</v>
      </c>
      <c r="Q65" s="77">
        <v>0</v>
      </c>
      <c r="R65" s="77">
        <v>0</v>
      </c>
      <c r="S65" s="77">
        <v>0</v>
      </c>
      <c r="T65" s="77">
        <v>48</v>
      </c>
      <c r="U65" s="77">
        <v>4</v>
      </c>
      <c r="V65" s="357">
        <v>2956.1718999999998</v>
      </c>
      <c r="W65" s="77">
        <v>1815711</v>
      </c>
      <c r="X65" s="77" t="s">
        <v>856</v>
      </c>
      <c r="Y65" s="77" t="s">
        <v>903</v>
      </c>
      <c r="Z65" s="77" t="s">
        <v>821</v>
      </c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3"/>
      <c r="AN65" s="3"/>
      <c r="AO65" s="3"/>
      <c r="AP65" s="3"/>
      <c r="AQ65" s="3"/>
      <c r="AR65" s="3"/>
      <c r="AS65" s="3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 t="s">
        <v>821</v>
      </c>
      <c r="BE65" s="1"/>
      <c r="BF65">
        <v>558</v>
      </c>
      <c r="BG65">
        <v>84</v>
      </c>
      <c r="BH65">
        <v>133</v>
      </c>
      <c r="BI65">
        <v>47</v>
      </c>
      <c r="BJ65" s="368">
        <v>3</v>
      </c>
      <c r="BK65" s="368">
        <v>38</v>
      </c>
      <c r="BL65" s="128">
        <v>8029.027</v>
      </c>
      <c r="BM65" s="128">
        <v>1306.33906646479</v>
      </c>
      <c r="BN65" s="128">
        <v>1309.1500000000001</v>
      </c>
      <c r="BO65" s="128">
        <v>1299.655</v>
      </c>
      <c r="BP65" s="128">
        <v>1296.5156999999999</v>
      </c>
      <c r="BQ65" s="1" t="s">
        <v>821</v>
      </c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</row>
    <row r="66" spans="1:81" x14ac:dyDescent="0.25">
      <c r="A66" s="1"/>
      <c r="B66" s="77">
        <v>486</v>
      </c>
      <c r="C66" s="77">
        <v>48</v>
      </c>
      <c r="D66" s="77">
        <v>14046</v>
      </c>
      <c r="E66" s="77">
        <v>0</v>
      </c>
      <c r="F66" s="77">
        <v>87</v>
      </c>
      <c r="G66" s="77">
        <v>126</v>
      </c>
      <c r="H66" s="168">
        <v>1</v>
      </c>
      <c r="I66" s="370">
        <v>48</v>
      </c>
      <c r="J66" s="354">
        <v>272.04498000000001</v>
      </c>
      <c r="K66" s="354">
        <v>21.457352</v>
      </c>
      <c r="L66" s="365">
        <v>7.1752185008177203E-3</v>
      </c>
      <c r="M66" s="354">
        <v>1287.1360423569099</v>
      </c>
      <c r="N66" s="77">
        <v>1</v>
      </c>
      <c r="O66" s="77">
        <v>1</v>
      </c>
      <c r="P66" s="77">
        <v>0</v>
      </c>
      <c r="Q66" s="77">
        <v>0</v>
      </c>
      <c r="R66" s="77">
        <v>0</v>
      </c>
      <c r="S66" s="77">
        <v>0</v>
      </c>
      <c r="T66" s="77">
        <v>49</v>
      </c>
      <c r="U66" s="77">
        <v>4</v>
      </c>
      <c r="V66" s="357">
        <v>3039.4591999999998</v>
      </c>
      <c r="W66" s="77">
        <v>1815711</v>
      </c>
      <c r="X66" s="77" t="s">
        <v>856</v>
      </c>
      <c r="Y66" s="77" t="s">
        <v>904</v>
      </c>
      <c r="Z66" s="77" t="s">
        <v>821</v>
      </c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3"/>
      <c r="AN66" s="3"/>
      <c r="AO66" s="3"/>
      <c r="AP66" s="3"/>
      <c r="AQ66" s="3"/>
      <c r="AR66" s="3"/>
      <c r="AS66" s="3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 t="s">
        <v>821</v>
      </c>
      <c r="BE66" s="1"/>
      <c r="BF66">
        <v>559</v>
      </c>
      <c r="BG66">
        <v>84</v>
      </c>
      <c r="BH66">
        <v>132</v>
      </c>
      <c r="BI66">
        <v>48</v>
      </c>
      <c r="BJ66" s="368">
        <v>3</v>
      </c>
      <c r="BK66" s="368">
        <v>39</v>
      </c>
      <c r="BL66" s="128">
        <v>8255.7829999999994</v>
      </c>
      <c r="BM66" s="128">
        <v>1304.2192661435899</v>
      </c>
      <c r="BN66" s="128">
        <v>1302.8900000000001</v>
      </c>
      <c r="BO66" s="128">
        <v>1299.655</v>
      </c>
      <c r="BP66" s="128">
        <v>1296.5156999999999</v>
      </c>
      <c r="BQ66" s="1" t="s">
        <v>821</v>
      </c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</row>
    <row r="67" spans="1:81" x14ac:dyDescent="0.25">
      <c r="A67" s="1"/>
      <c r="B67" s="77">
        <v>487</v>
      </c>
      <c r="C67" s="77">
        <v>49</v>
      </c>
      <c r="D67" s="77">
        <v>14045</v>
      </c>
      <c r="E67" s="77">
        <v>0</v>
      </c>
      <c r="F67" s="77">
        <v>87</v>
      </c>
      <c r="G67" s="77">
        <v>125</v>
      </c>
      <c r="H67" s="168">
        <v>1</v>
      </c>
      <c r="I67" s="370">
        <v>49</v>
      </c>
      <c r="J67" s="354">
        <v>141.93960000000001</v>
      </c>
      <c r="K67" s="354">
        <v>21.834648000000001</v>
      </c>
      <c r="L67" s="365">
        <v>8.5356954285788107E-3</v>
      </c>
      <c r="M67" s="354">
        <v>1285.1840601624799</v>
      </c>
      <c r="N67" s="77">
        <v>1</v>
      </c>
      <c r="O67" s="77">
        <v>1</v>
      </c>
      <c r="P67" s="77">
        <v>0</v>
      </c>
      <c r="Q67" s="77">
        <v>0</v>
      </c>
      <c r="R67" s="77">
        <v>0</v>
      </c>
      <c r="S67" s="77">
        <v>0</v>
      </c>
      <c r="T67" s="77">
        <v>50</v>
      </c>
      <c r="U67" s="77">
        <v>4</v>
      </c>
      <c r="V67" s="357">
        <v>3102.5504999999998</v>
      </c>
      <c r="W67" s="77">
        <v>1815711</v>
      </c>
      <c r="X67" s="77" t="s">
        <v>856</v>
      </c>
      <c r="Y67" s="77" t="s">
        <v>905</v>
      </c>
      <c r="Z67" s="77" t="s">
        <v>821</v>
      </c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 t="s">
        <v>821</v>
      </c>
      <c r="BE67" s="1"/>
      <c r="BF67">
        <v>560</v>
      </c>
      <c r="BG67">
        <v>85</v>
      </c>
      <c r="BH67">
        <v>132</v>
      </c>
      <c r="BI67">
        <v>49</v>
      </c>
      <c r="BJ67" s="368">
        <v>3</v>
      </c>
      <c r="BK67" s="368">
        <v>40</v>
      </c>
      <c r="BL67" s="128">
        <v>8295.1450000000004</v>
      </c>
      <c r="BM67" s="128">
        <v>1302.96449019027</v>
      </c>
      <c r="BN67" s="128">
        <v>1311.53</v>
      </c>
      <c r="BO67" s="128">
        <v>1301.0926999999999</v>
      </c>
      <c r="BP67" s="128">
        <v>1296.5156999999999</v>
      </c>
      <c r="BQ67" s="1" t="s">
        <v>821</v>
      </c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</row>
    <row r="68" spans="1:81" x14ac:dyDescent="0.25">
      <c r="A68" s="1"/>
      <c r="B68" s="77">
        <v>488</v>
      </c>
      <c r="C68" s="77">
        <v>50</v>
      </c>
      <c r="D68" s="77">
        <v>13885</v>
      </c>
      <c r="E68" s="77">
        <v>0</v>
      </c>
      <c r="F68" s="77">
        <v>86</v>
      </c>
      <c r="G68" s="77">
        <v>125</v>
      </c>
      <c r="H68" s="168">
        <v>1</v>
      </c>
      <c r="I68" s="370">
        <v>50</v>
      </c>
      <c r="J68" s="354">
        <v>115.01175000000001</v>
      </c>
      <c r="K68" s="354">
        <v>22.068829000000001</v>
      </c>
      <c r="L68" s="365">
        <v>1.5174732017769E-2</v>
      </c>
      <c r="M68" s="354">
        <v>1283.9725069188601</v>
      </c>
      <c r="N68" s="77">
        <v>1</v>
      </c>
      <c r="O68" s="77">
        <v>1</v>
      </c>
      <c r="P68" s="77">
        <v>0</v>
      </c>
      <c r="Q68" s="77">
        <v>0</v>
      </c>
      <c r="R68" s="77">
        <v>0</v>
      </c>
      <c r="S68" s="77">
        <v>0</v>
      </c>
      <c r="T68" s="77">
        <v>51</v>
      </c>
      <c r="U68" s="77">
        <v>4</v>
      </c>
      <c r="V68" s="357">
        <v>3141.71</v>
      </c>
      <c r="W68" s="77">
        <v>1815711</v>
      </c>
      <c r="X68" s="77" t="s">
        <v>856</v>
      </c>
      <c r="Y68" s="77" t="s">
        <v>906</v>
      </c>
      <c r="Z68" s="77" t="s">
        <v>821</v>
      </c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 t="s">
        <v>821</v>
      </c>
      <c r="BE68" s="1"/>
      <c r="BF68">
        <v>561</v>
      </c>
      <c r="BG68">
        <v>85</v>
      </c>
      <c r="BH68">
        <v>131</v>
      </c>
      <c r="BI68">
        <v>50</v>
      </c>
      <c r="BJ68" s="368">
        <v>3</v>
      </c>
      <c r="BK68" s="368">
        <v>41</v>
      </c>
      <c r="BL68" s="128">
        <v>8550.7780000000002</v>
      </c>
      <c r="BM68" s="128">
        <v>1301.57355167216</v>
      </c>
      <c r="BN68" s="128">
        <v>1310.6199999999999</v>
      </c>
      <c r="BO68" s="128">
        <v>1301.1120000000001</v>
      </c>
      <c r="BP68" s="128">
        <v>1296.5156999999999</v>
      </c>
      <c r="BQ68" s="1" t="s">
        <v>821</v>
      </c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</row>
    <row r="69" spans="1:81" x14ac:dyDescent="0.25">
      <c r="A69" s="1"/>
      <c r="B69" s="77">
        <v>489</v>
      </c>
      <c r="C69" s="77">
        <v>51</v>
      </c>
      <c r="D69" s="77">
        <v>13884</v>
      </c>
      <c r="E69" s="77">
        <v>0</v>
      </c>
      <c r="F69" s="77">
        <v>86</v>
      </c>
      <c r="G69" s="77">
        <v>124</v>
      </c>
      <c r="H69" s="168">
        <v>1</v>
      </c>
      <c r="I69" s="370">
        <v>51</v>
      </c>
      <c r="J69" s="354">
        <v>255.13408000000001</v>
      </c>
      <c r="K69" s="354">
        <v>22.406172000000002</v>
      </c>
      <c r="L69" s="365">
        <v>8.4533213426291904E-3</v>
      </c>
      <c r="M69" s="354">
        <v>1282.2272344448299</v>
      </c>
      <c r="N69" s="77">
        <v>1</v>
      </c>
      <c r="O69" s="77">
        <v>1</v>
      </c>
      <c r="P69" s="77">
        <v>0</v>
      </c>
      <c r="Q69" s="77">
        <v>0</v>
      </c>
      <c r="R69" s="77">
        <v>0</v>
      </c>
      <c r="S69" s="77">
        <v>0</v>
      </c>
      <c r="T69" s="77">
        <v>52</v>
      </c>
      <c r="U69" s="77">
        <v>4</v>
      </c>
      <c r="V69" s="357">
        <v>3198.12</v>
      </c>
      <c r="W69" s="77">
        <v>1815711</v>
      </c>
      <c r="X69" s="77" t="s">
        <v>856</v>
      </c>
      <c r="Y69" s="77" t="s">
        <v>907</v>
      </c>
      <c r="Z69" s="77" t="s">
        <v>821</v>
      </c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 t="s">
        <v>821</v>
      </c>
      <c r="BE69" s="1"/>
      <c r="BF69">
        <v>562</v>
      </c>
      <c r="BG69">
        <v>85</v>
      </c>
      <c r="BH69">
        <v>130</v>
      </c>
      <c r="BI69">
        <v>51</v>
      </c>
      <c r="BJ69" s="368">
        <v>3</v>
      </c>
      <c r="BK69" s="368">
        <v>42</v>
      </c>
      <c r="BL69" s="128">
        <v>8851.3150000000005</v>
      </c>
      <c r="BM69" s="128">
        <v>1298.9511502799401</v>
      </c>
      <c r="BN69" s="128">
        <v>1304.97</v>
      </c>
      <c r="BO69" s="128">
        <v>1300.2139</v>
      </c>
      <c r="BP69" s="128">
        <v>1296.5156999999999</v>
      </c>
      <c r="BQ69" s="1" t="s">
        <v>821</v>
      </c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</row>
    <row r="70" spans="1:81" x14ac:dyDescent="0.25">
      <c r="A70" s="1"/>
      <c r="B70" s="77">
        <v>490</v>
      </c>
      <c r="C70" s="77">
        <v>52</v>
      </c>
      <c r="D70" s="77">
        <v>13883</v>
      </c>
      <c r="E70" s="77">
        <v>0</v>
      </c>
      <c r="F70" s="77">
        <v>86</v>
      </c>
      <c r="G70" s="77">
        <v>123</v>
      </c>
      <c r="H70" s="168">
        <v>1</v>
      </c>
      <c r="I70" s="370">
        <v>52</v>
      </c>
      <c r="J70" s="354">
        <v>202.27318</v>
      </c>
      <c r="K70" s="354">
        <v>22.823043999999999</v>
      </c>
      <c r="L70" s="365">
        <v>6.2816625519192702E-3</v>
      </c>
      <c r="M70" s="354">
        <v>1280.0705040897601</v>
      </c>
      <c r="N70" s="77">
        <v>1</v>
      </c>
      <c r="O70" s="77">
        <v>1</v>
      </c>
      <c r="P70" s="77">
        <v>0</v>
      </c>
      <c r="Q70" s="77">
        <v>0</v>
      </c>
      <c r="R70" s="77">
        <v>0</v>
      </c>
      <c r="S70" s="77">
        <v>0</v>
      </c>
      <c r="T70" s="77">
        <v>53</v>
      </c>
      <c r="U70" s="77">
        <v>4</v>
      </c>
      <c r="V70" s="357">
        <v>3267.8290000000002</v>
      </c>
      <c r="W70" s="77">
        <v>1815711</v>
      </c>
      <c r="X70" s="77" t="s">
        <v>856</v>
      </c>
      <c r="Y70" s="77" t="s">
        <v>908</v>
      </c>
      <c r="Z70" s="77" t="s">
        <v>821</v>
      </c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 t="s">
        <v>821</v>
      </c>
      <c r="BE70" s="1"/>
      <c r="BF70">
        <v>563</v>
      </c>
      <c r="BG70">
        <v>85</v>
      </c>
      <c r="BH70">
        <v>129</v>
      </c>
      <c r="BI70">
        <v>52</v>
      </c>
      <c r="BJ70" s="368">
        <v>3</v>
      </c>
      <c r="BK70" s="368">
        <v>43</v>
      </c>
      <c r="BL70" s="128">
        <v>8921.5750000000007</v>
      </c>
      <c r="BM70" s="128">
        <v>1297.2028028720999</v>
      </c>
      <c r="BN70" s="128">
        <v>1301.32</v>
      </c>
      <c r="BO70" s="128">
        <v>1300.6249</v>
      </c>
      <c r="BP70" s="128">
        <v>1296.5156999999999</v>
      </c>
      <c r="BQ70" s="1" t="s">
        <v>821</v>
      </c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</row>
    <row r="71" spans="1:81" x14ac:dyDescent="0.25">
      <c r="A71" s="1"/>
      <c r="B71" s="77">
        <v>491</v>
      </c>
      <c r="C71" s="77">
        <v>53</v>
      </c>
      <c r="D71" s="77">
        <v>14043</v>
      </c>
      <c r="E71" s="77">
        <v>0</v>
      </c>
      <c r="F71" s="77">
        <v>87</v>
      </c>
      <c r="G71" s="77">
        <v>123</v>
      </c>
      <c r="H71" s="168">
        <v>1</v>
      </c>
      <c r="I71" s="370">
        <v>53</v>
      </c>
      <c r="J71" s="354">
        <v>67.203599999999994</v>
      </c>
      <c r="K71" s="354">
        <v>23.068639999999998</v>
      </c>
      <c r="L71" s="365">
        <v>7.1955362103935496E-3</v>
      </c>
      <c r="M71" s="354">
        <v>1278.79989224163</v>
      </c>
      <c r="N71" s="77">
        <v>1</v>
      </c>
      <c r="O71" s="77">
        <v>1</v>
      </c>
      <c r="P71" s="77">
        <v>0</v>
      </c>
      <c r="Q71" s="77">
        <v>0</v>
      </c>
      <c r="R71" s="77">
        <v>0</v>
      </c>
      <c r="S71" s="77">
        <v>0</v>
      </c>
      <c r="T71" s="77">
        <v>54</v>
      </c>
      <c r="U71" s="77">
        <v>4</v>
      </c>
      <c r="V71" s="357">
        <v>3308.8971999999999</v>
      </c>
      <c r="W71" s="77">
        <v>1815711</v>
      </c>
      <c r="X71" s="77" t="s">
        <v>856</v>
      </c>
      <c r="Y71" s="77" t="s">
        <v>909</v>
      </c>
      <c r="Z71" s="77" t="s">
        <v>821</v>
      </c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 t="s">
        <v>821</v>
      </c>
      <c r="BE71" s="1"/>
      <c r="BF71">
        <v>564</v>
      </c>
      <c r="BG71">
        <v>86</v>
      </c>
      <c r="BH71">
        <v>129</v>
      </c>
      <c r="BI71">
        <v>53</v>
      </c>
      <c r="BJ71" s="368">
        <v>3</v>
      </c>
      <c r="BK71" s="368">
        <v>44</v>
      </c>
      <c r="BL71" s="128">
        <v>9236.6689999999999</v>
      </c>
      <c r="BM71" s="128">
        <v>1295.3858193278199</v>
      </c>
      <c r="BN71" s="128">
        <v>1308.49</v>
      </c>
      <c r="BO71" s="128">
        <v>1300.4721999999999</v>
      </c>
      <c r="BP71" s="128">
        <v>1296.5156999999999</v>
      </c>
      <c r="BQ71" s="1" t="s">
        <v>821</v>
      </c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</row>
    <row r="72" spans="1:81" x14ac:dyDescent="0.25">
      <c r="A72" s="1"/>
      <c r="B72" s="77">
        <v>492</v>
      </c>
      <c r="C72" s="77">
        <v>54</v>
      </c>
      <c r="D72" s="77">
        <v>14042</v>
      </c>
      <c r="E72" s="77">
        <v>0</v>
      </c>
      <c r="F72" s="77">
        <v>87</v>
      </c>
      <c r="G72" s="77">
        <v>122</v>
      </c>
      <c r="H72" s="168">
        <v>1</v>
      </c>
      <c r="I72" s="370">
        <v>54</v>
      </c>
      <c r="J72" s="354">
        <v>35.352493000000003</v>
      </c>
      <c r="K72" s="354">
        <v>23.162106999999999</v>
      </c>
      <c r="L72" s="365">
        <v>1.01216956958058E-2</v>
      </c>
      <c r="M72" s="354">
        <v>1278.31632631859</v>
      </c>
      <c r="N72" s="77">
        <v>1</v>
      </c>
      <c r="O72" s="77">
        <v>1</v>
      </c>
      <c r="P72" s="77">
        <v>0</v>
      </c>
      <c r="Q72" s="77">
        <v>0</v>
      </c>
      <c r="R72" s="77">
        <v>0</v>
      </c>
      <c r="S72" s="77">
        <v>0</v>
      </c>
      <c r="T72" s="77">
        <v>135</v>
      </c>
      <c r="U72" s="77">
        <v>4</v>
      </c>
      <c r="V72" s="357">
        <v>3324.5268999999998</v>
      </c>
      <c r="W72" s="77">
        <v>1815711</v>
      </c>
      <c r="X72" s="77" t="s">
        <v>856</v>
      </c>
      <c r="Y72" s="77" t="s">
        <v>910</v>
      </c>
      <c r="Z72" s="77" t="s">
        <v>821</v>
      </c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 t="s">
        <v>821</v>
      </c>
      <c r="BE72" s="1"/>
      <c r="BF72">
        <v>565</v>
      </c>
      <c r="BG72">
        <v>86</v>
      </c>
      <c r="BH72">
        <v>128</v>
      </c>
      <c r="BI72">
        <v>54</v>
      </c>
      <c r="BJ72" s="368">
        <v>3</v>
      </c>
      <c r="BK72" s="368">
        <v>45</v>
      </c>
      <c r="BL72" s="128">
        <v>9258.1530000000002</v>
      </c>
      <c r="BM72" s="128">
        <v>1293.7988170307301</v>
      </c>
      <c r="BN72" s="128">
        <v>1306.71</v>
      </c>
      <c r="BO72" s="128">
        <v>1300.4721999999999</v>
      </c>
      <c r="BP72" s="128">
        <v>1296.5156999999999</v>
      </c>
      <c r="BQ72" s="1" t="s">
        <v>821</v>
      </c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</row>
    <row r="73" spans="1:81" x14ac:dyDescent="0.25">
      <c r="A73" s="1"/>
      <c r="B73" s="77">
        <v>339</v>
      </c>
      <c r="C73" s="77">
        <v>55</v>
      </c>
      <c r="D73" s="77">
        <v>17720</v>
      </c>
      <c r="E73" s="77">
        <v>0</v>
      </c>
      <c r="F73" s="77">
        <v>110</v>
      </c>
      <c r="G73" s="77">
        <v>120</v>
      </c>
      <c r="H73" s="168">
        <v>2</v>
      </c>
      <c r="I73" s="370">
        <v>1</v>
      </c>
      <c r="J73" s="354">
        <v>134.02790999999999</v>
      </c>
      <c r="K73" s="354">
        <v>125.4169</v>
      </c>
      <c r="L73" s="365">
        <v>3.8368913177382401E-3</v>
      </c>
      <c r="M73" s="354">
        <v>1297.6706355578599</v>
      </c>
      <c r="N73" s="77">
        <v>1</v>
      </c>
      <c r="O73" s="77">
        <v>1</v>
      </c>
      <c r="P73" s="77">
        <v>0</v>
      </c>
      <c r="Q73" s="77">
        <v>0</v>
      </c>
      <c r="R73" s="77">
        <v>0</v>
      </c>
      <c r="S73" s="77">
        <v>0</v>
      </c>
      <c r="T73" s="77">
        <v>56</v>
      </c>
      <c r="U73" s="77">
        <v>4</v>
      </c>
      <c r="V73" s="357">
        <v>95409.43</v>
      </c>
      <c r="W73" s="77">
        <v>1814967</v>
      </c>
      <c r="X73" s="77" t="s">
        <v>911</v>
      </c>
      <c r="Y73" s="77" t="s">
        <v>912</v>
      </c>
      <c r="Z73" s="77" t="s">
        <v>821</v>
      </c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 t="s">
        <v>821</v>
      </c>
      <c r="BE73" s="1"/>
      <c r="BF73">
        <v>566</v>
      </c>
      <c r="BG73">
        <v>87</v>
      </c>
      <c r="BH73">
        <v>128</v>
      </c>
      <c r="BI73">
        <v>55</v>
      </c>
      <c r="BJ73" s="368">
        <v>3</v>
      </c>
      <c r="BK73" s="368">
        <v>46</v>
      </c>
      <c r="BL73" s="128">
        <v>9543.4599999999991</v>
      </c>
      <c r="BM73" s="128">
        <v>1292.3522641790701</v>
      </c>
      <c r="BN73" s="128">
        <v>1308.82</v>
      </c>
      <c r="BO73" s="128">
        <v>1300.4721999999999</v>
      </c>
      <c r="BP73" s="128">
        <v>1296.5156999999999</v>
      </c>
      <c r="BQ73" s="1" t="s">
        <v>821</v>
      </c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</row>
    <row r="74" spans="1:81" x14ac:dyDescent="0.25">
      <c r="A74" s="1"/>
      <c r="B74" s="77">
        <v>340</v>
      </c>
      <c r="C74" s="77">
        <v>56</v>
      </c>
      <c r="D74" s="77">
        <v>17560</v>
      </c>
      <c r="E74" s="77">
        <v>0</v>
      </c>
      <c r="F74" s="77">
        <v>109</v>
      </c>
      <c r="G74" s="77">
        <v>120</v>
      </c>
      <c r="H74" s="168">
        <v>2</v>
      </c>
      <c r="I74" s="370">
        <v>2</v>
      </c>
      <c r="J74" s="354">
        <v>216.20222000000001</v>
      </c>
      <c r="K74" s="354">
        <v>125.45241</v>
      </c>
      <c r="L74" s="365">
        <v>2.2595676097363899E-3</v>
      </c>
      <c r="M74" s="354">
        <v>1297.1563850400701</v>
      </c>
      <c r="N74" s="77">
        <v>1</v>
      </c>
      <c r="O74" s="77">
        <v>1</v>
      </c>
      <c r="P74" s="77">
        <v>0</v>
      </c>
      <c r="Q74" s="77">
        <v>0</v>
      </c>
      <c r="R74" s="77">
        <v>0</v>
      </c>
      <c r="S74" s="77">
        <v>0</v>
      </c>
      <c r="T74" s="77">
        <v>57</v>
      </c>
      <c r="U74" s="77">
        <v>4</v>
      </c>
      <c r="V74" s="357">
        <v>95462.804999999993</v>
      </c>
      <c r="W74" s="77">
        <v>1814967</v>
      </c>
      <c r="X74" s="77" t="s">
        <v>911</v>
      </c>
      <c r="Y74" s="77" t="s">
        <v>913</v>
      </c>
      <c r="Z74" s="77" t="s">
        <v>821</v>
      </c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 t="s">
        <v>821</v>
      </c>
      <c r="BE74" s="1"/>
      <c r="BF74">
        <v>567</v>
      </c>
      <c r="BG74">
        <v>87</v>
      </c>
      <c r="BH74">
        <v>127</v>
      </c>
      <c r="BI74">
        <v>56</v>
      </c>
      <c r="BJ74" s="368">
        <v>3</v>
      </c>
      <c r="BK74" s="368">
        <v>47</v>
      </c>
      <c r="BL74" s="128">
        <v>9817.92</v>
      </c>
      <c r="BM74" s="128">
        <v>1289.71289944815</v>
      </c>
      <c r="BN74" s="128">
        <v>1307.8499999999999</v>
      </c>
      <c r="BO74" s="128">
        <v>1300.7301</v>
      </c>
      <c r="BP74" s="128">
        <v>1296.5156999999999</v>
      </c>
      <c r="BQ74" s="1" t="s">
        <v>821</v>
      </c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</row>
    <row r="75" spans="1:81" x14ac:dyDescent="0.25">
      <c r="A75" s="1"/>
      <c r="B75" s="77">
        <v>341</v>
      </c>
      <c r="C75" s="77">
        <v>57</v>
      </c>
      <c r="D75" s="77">
        <v>17561</v>
      </c>
      <c r="E75" s="77">
        <v>0</v>
      </c>
      <c r="F75" s="77">
        <v>109</v>
      </c>
      <c r="G75" s="77">
        <v>121</v>
      </c>
      <c r="H75" s="168">
        <v>2</v>
      </c>
      <c r="I75" s="370">
        <v>3</v>
      </c>
      <c r="J75" s="354">
        <v>116.506584</v>
      </c>
      <c r="K75" s="354">
        <v>125.48614000000001</v>
      </c>
      <c r="L75" s="365">
        <v>5.2879280396556398E-3</v>
      </c>
      <c r="M75" s="354">
        <v>1296.6678614959101</v>
      </c>
      <c r="N75" s="77">
        <v>1</v>
      </c>
      <c r="O75" s="77">
        <v>1</v>
      </c>
      <c r="P75" s="77">
        <v>0</v>
      </c>
      <c r="Q75" s="77">
        <v>0</v>
      </c>
      <c r="R75" s="77">
        <v>0</v>
      </c>
      <c r="S75" s="77">
        <v>0</v>
      </c>
      <c r="T75" s="77">
        <v>58</v>
      </c>
      <c r="U75" s="77">
        <v>4</v>
      </c>
      <c r="V75" s="357">
        <v>95513.51</v>
      </c>
      <c r="W75" s="77">
        <v>1814967</v>
      </c>
      <c r="X75" s="77" t="s">
        <v>911</v>
      </c>
      <c r="Y75" s="77" t="s">
        <v>914</v>
      </c>
      <c r="Z75" s="77" t="s">
        <v>821</v>
      </c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 t="s">
        <v>821</v>
      </c>
      <c r="BE75" s="1"/>
      <c r="BF75">
        <v>568</v>
      </c>
      <c r="BG75">
        <v>87</v>
      </c>
      <c r="BH75">
        <v>126</v>
      </c>
      <c r="BI75">
        <v>57</v>
      </c>
      <c r="BJ75" s="368">
        <v>3</v>
      </c>
      <c r="BK75" s="368">
        <v>48</v>
      </c>
      <c r="BL75" s="128">
        <v>10089.965</v>
      </c>
      <c r="BM75" s="128">
        <v>1287.13607436604</v>
      </c>
      <c r="BN75" s="128">
        <v>1310.4100000000001</v>
      </c>
      <c r="BO75" s="128">
        <v>1298.9084</v>
      </c>
      <c r="BP75" s="128">
        <v>1296.5156999999999</v>
      </c>
      <c r="BQ75" s="1" t="s">
        <v>821</v>
      </c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</row>
    <row r="76" spans="1:81" x14ac:dyDescent="0.25">
      <c r="A76" s="1"/>
      <c r="B76" s="77">
        <v>342</v>
      </c>
      <c r="C76" s="77">
        <v>58</v>
      </c>
      <c r="D76" s="77">
        <v>17401</v>
      </c>
      <c r="E76" s="77">
        <v>0</v>
      </c>
      <c r="F76" s="77">
        <v>108</v>
      </c>
      <c r="G76" s="77">
        <v>121</v>
      </c>
      <c r="H76" s="168">
        <v>2</v>
      </c>
      <c r="I76" s="370">
        <v>4</v>
      </c>
      <c r="J76" s="354">
        <v>303.07346000000001</v>
      </c>
      <c r="K76" s="354">
        <v>125.52867999999999</v>
      </c>
      <c r="L76" s="365">
        <v>2.68010376181434E-3</v>
      </c>
      <c r="M76" s="354">
        <v>1296.05178306269</v>
      </c>
      <c r="N76" s="77">
        <v>1</v>
      </c>
      <c r="O76" s="77">
        <v>1</v>
      </c>
      <c r="P76" s="77">
        <v>0</v>
      </c>
      <c r="Q76" s="77">
        <v>0</v>
      </c>
      <c r="R76" s="77">
        <v>0</v>
      </c>
      <c r="S76" s="77">
        <v>0</v>
      </c>
      <c r="T76" s="77">
        <v>59</v>
      </c>
      <c r="U76" s="77">
        <v>4</v>
      </c>
      <c r="V76" s="357">
        <v>95577.45</v>
      </c>
      <c r="W76" s="77">
        <v>1814967</v>
      </c>
      <c r="X76" s="77" t="s">
        <v>911</v>
      </c>
      <c r="Y76" s="77" t="s">
        <v>915</v>
      </c>
      <c r="Z76" s="77" t="s">
        <v>821</v>
      </c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 t="s">
        <v>821</v>
      </c>
      <c r="BE76" s="1"/>
      <c r="BF76">
        <v>569</v>
      </c>
      <c r="BG76">
        <v>87</v>
      </c>
      <c r="BH76">
        <v>125</v>
      </c>
      <c r="BI76">
        <v>58</v>
      </c>
      <c r="BJ76" s="368">
        <v>3</v>
      </c>
      <c r="BK76" s="368">
        <v>49</v>
      </c>
      <c r="BL76" s="128">
        <v>10231.907999999999</v>
      </c>
      <c r="BM76" s="128">
        <v>1285.1840748018601</v>
      </c>
      <c r="BN76" s="128">
        <v>1307.46</v>
      </c>
      <c r="BO76" s="128">
        <v>1288.7914000000001</v>
      </c>
      <c r="BP76" s="128">
        <v>1288.7914000000001</v>
      </c>
      <c r="BQ76" s="1" t="s">
        <v>821</v>
      </c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</row>
    <row r="77" spans="1:81" x14ac:dyDescent="0.25">
      <c r="A77" s="1"/>
      <c r="B77" s="77">
        <v>343</v>
      </c>
      <c r="C77" s="77">
        <v>59</v>
      </c>
      <c r="D77" s="77">
        <v>17241</v>
      </c>
      <c r="E77" s="77">
        <v>0</v>
      </c>
      <c r="F77" s="77">
        <v>107</v>
      </c>
      <c r="G77" s="77">
        <v>121</v>
      </c>
      <c r="H77" s="168">
        <v>2</v>
      </c>
      <c r="I77" s="370">
        <v>5</v>
      </c>
      <c r="J77" s="354">
        <v>250.12155000000001</v>
      </c>
      <c r="K77" s="354">
        <v>125.584755</v>
      </c>
      <c r="L77" s="365">
        <v>2.2019682575086302E-3</v>
      </c>
      <c r="M77" s="354">
        <v>1295.2395147536699</v>
      </c>
      <c r="N77" s="77">
        <v>1</v>
      </c>
      <c r="O77" s="77">
        <v>1</v>
      </c>
      <c r="P77" s="77">
        <v>0</v>
      </c>
      <c r="Q77" s="77">
        <v>0</v>
      </c>
      <c r="R77" s="77">
        <v>0</v>
      </c>
      <c r="S77" s="77">
        <v>0</v>
      </c>
      <c r="T77" s="77">
        <v>60</v>
      </c>
      <c r="U77" s="77">
        <v>4</v>
      </c>
      <c r="V77" s="357">
        <v>95661.759999999995</v>
      </c>
      <c r="W77" s="77">
        <v>1814967</v>
      </c>
      <c r="X77" s="77" t="s">
        <v>911</v>
      </c>
      <c r="Y77" s="77" t="s">
        <v>916</v>
      </c>
      <c r="Z77" s="77" t="s">
        <v>821</v>
      </c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 t="s">
        <v>821</v>
      </c>
      <c r="BE77" s="1"/>
      <c r="BF77">
        <v>570</v>
      </c>
      <c r="BG77">
        <v>86</v>
      </c>
      <c r="BH77">
        <v>125</v>
      </c>
      <c r="BI77">
        <v>59</v>
      </c>
      <c r="BJ77" s="368">
        <v>3</v>
      </c>
      <c r="BK77" s="368">
        <v>50</v>
      </c>
      <c r="BL77" s="128">
        <v>10346.915999999999</v>
      </c>
      <c r="BM77" s="128">
        <v>1283.9725222091099</v>
      </c>
      <c r="BN77" s="128">
        <v>1301.76</v>
      </c>
      <c r="BO77" s="128">
        <v>1285.1723999999999</v>
      </c>
      <c r="BP77" s="128">
        <v>1285.1723999999999</v>
      </c>
      <c r="BQ77" s="1" t="s">
        <v>821</v>
      </c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</row>
    <row r="78" spans="1:81" x14ac:dyDescent="0.25">
      <c r="A78" s="1"/>
      <c r="B78" s="77">
        <v>344</v>
      </c>
      <c r="C78" s="77">
        <v>60</v>
      </c>
      <c r="D78" s="77">
        <v>17081</v>
      </c>
      <c r="E78" s="77">
        <v>0</v>
      </c>
      <c r="F78" s="77">
        <v>106</v>
      </c>
      <c r="G78" s="77">
        <v>121</v>
      </c>
      <c r="H78" s="168">
        <v>2</v>
      </c>
      <c r="I78" s="370">
        <v>6</v>
      </c>
      <c r="J78" s="354">
        <v>124.97299</v>
      </c>
      <c r="K78" s="354">
        <v>125.62278999999999</v>
      </c>
      <c r="L78" s="365">
        <v>2.9787297520407902E-3</v>
      </c>
      <c r="M78" s="354">
        <v>1294.6887550367101</v>
      </c>
      <c r="N78" s="77">
        <v>1</v>
      </c>
      <c r="O78" s="77">
        <v>1</v>
      </c>
      <c r="P78" s="77">
        <v>0</v>
      </c>
      <c r="Q78" s="77">
        <v>0</v>
      </c>
      <c r="R78" s="77">
        <v>0</v>
      </c>
      <c r="S78" s="77">
        <v>0</v>
      </c>
      <c r="T78" s="77">
        <v>61</v>
      </c>
      <c r="U78" s="77">
        <v>4</v>
      </c>
      <c r="V78" s="357">
        <v>95718.92</v>
      </c>
      <c r="W78" s="77">
        <v>1814967</v>
      </c>
      <c r="X78" s="77" t="s">
        <v>911</v>
      </c>
      <c r="Y78" s="77" t="s">
        <v>917</v>
      </c>
      <c r="Z78" s="77" t="s">
        <v>821</v>
      </c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 t="s">
        <v>821</v>
      </c>
      <c r="BE78" s="1"/>
      <c r="BF78">
        <v>571</v>
      </c>
      <c r="BG78">
        <v>86</v>
      </c>
      <c r="BH78">
        <v>124</v>
      </c>
      <c r="BI78">
        <v>60</v>
      </c>
      <c r="BJ78" s="368">
        <v>3</v>
      </c>
      <c r="BK78" s="368">
        <v>51</v>
      </c>
      <c r="BL78" s="128">
        <v>10602.05</v>
      </c>
      <c r="BM78" s="128">
        <v>1282.22726909107</v>
      </c>
      <c r="BN78" s="128">
        <v>1298.1199999999999</v>
      </c>
      <c r="BO78" s="128">
        <v>1275.5547999999999</v>
      </c>
      <c r="BP78" s="128">
        <v>1275.5547999999999</v>
      </c>
      <c r="BQ78" s="1" t="s">
        <v>821</v>
      </c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</row>
    <row r="79" spans="1:81" x14ac:dyDescent="0.25">
      <c r="A79" s="1"/>
      <c r="B79" s="77">
        <v>345</v>
      </c>
      <c r="C79" s="77">
        <v>61</v>
      </c>
      <c r="D79" s="77">
        <v>17082</v>
      </c>
      <c r="E79" s="77">
        <v>0</v>
      </c>
      <c r="F79" s="77">
        <v>106</v>
      </c>
      <c r="G79" s="77">
        <v>122</v>
      </c>
      <c r="H79" s="168">
        <v>2</v>
      </c>
      <c r="I79" s="370">
        <v>7</v>
      </c>
      <c r="J79" s="354">
        <v>128.55511000000001</v>
      </c>
      <c r="K79" s="354">
        <v>125.64849</v>
      </c>
      <c r="L79" s="365">
        <v>4.3480787619170399E-3</v>
      </c>
      <c r="M79" s="354">
        <v>1294.31649426741</v>
      </c>
      <c r="N79" s="77">
        <v>1</v>
      </c>
      <c r="O79" s="77">
        <v>1</v>
      </c>
      <c r="P79" s="77">
        <v>0</v>
      </c>
      <c r="Q79" s="77">
        <v>0</v>
      </c>
      <c r="R79" s="77">
        <v>0</v>
      </c>
      <c r="S79" s="77">
        <v>0</v>
      </c>
      <c r="T79" s="77">
        <v>62</v>
      </c>
      <c r="U79" s="77">
        <v>4</v>
      </c>
      <c r="V79" s="357">
        <v>95757.56</v>
      </c>
      <c r="W79" s="77">
        <v>1814967</v>
      </c>
      <c r="X79" s="77" t="s">
        <v>911</v>
      </c>
      <c r="Y79" s="77" t="s">
        <v>918</v>
      </c>
      <c r="Z79" s="77" t="s">
        <v>821</v>
      </c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 t="s">
        <v>821</v>
      </c>
      <c r="BE79" s="1"/>
      <c r="BF79">
        <v>572</v>
      </c>
      <c r="BG79">
        <v>86</v>
      </c>
      <c r="BH79">
        <v>123</v>
      </c>
      <c r="BI79">
        <v>61</v>
      </c>
      <c r="BJ79" s="368">
        <v>3</v>
      </c>
      <c r="BK79" s="368">
        <v>52</v>
      </c>
      <c r="BL79" s="128">
        <v>10804.323</v>
      </c>
      <c r="BM79" s="128">
        <v>1280.07053989463</v>
      </c>
      <c r="BN79" s="128">
        <v>1298.4000000000001</v>
      </c>
      <c r="BO79" s="128">
        <v>1274.5217</v>
      </c>
      <c r="BP79" s="128">
        <v>1274.5217</v>
      </c>
      <c r="BQ79" s="1" t="s">
        <v>821</v>
      </c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</row>
    <row r="80" spans="1:81" x14ac:dyDescent="0.25">
      <c r="A80" s="1"/>
      <c r="B80" s="77">
        <v>346</v>
      </c>
      <c r="C80" s="77">
        <v>62</v>
      </c>
      <c r="D80" s="77">
        <v>16922</v>
      </c>
      <c r="E80" s="77">
        <v>0</v>
      </c>
      <c r="F80" s="77">
        <v>105</v>
      </c>
      <c r="G80" s="77">
        <v>122</v>
      </c>
      <c r="H80" s="168">
        <v>2</v>
      </c>
      <c r="I80" s="370">
        <v>8</v>
      </c>
      <c r="J80" s="354">
        <v>252.12965</v>
      </c>
      <c r="K80" s="354">
        <v>125.68707999999999</v>
      </c>
      <c r="L80" s="365">
        <v>1.8466885551669001E-3</v>
      </c>
      <c r="M80" s="354">
        <v>1293.7575265032499</v>
      </c>
      <c r="N80" s="77">
        <v>1</v>
      </c>
      <c r="O80" s="77">
        <v>1</v>
      </c>
      <c r="P80" s="77">
        <v>0</v>
      </c>
      <c r="Q80" s="77">
        <v>0</v>
      </c>
      <c r="R80" s="77">
        <v>0</v>
      </c>
      <c r="S80" s="77">
        <v>0</v>
      </c>
      <c r="T80" s="77">
        <v>63</v>
      </c>
      <c r="U80" s="77">
        <v>4</v>
      </c>
      <c r="V80" s="357">
        <v>95815.58</v>
      </c>
      <c r="W80" s="77">
        <v>1814967</v>
      </c>
      <c r="X80" s="77" t="s">
        <v>911</v>
      </c>
      <c r="Y80" s="77" t="s">
        <v>919</v>
      </c>
      <c r="Z80" s="77" t="s">
        <v>821</v>
      </c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 t="s">
        <v>821</v>
      </c>
      <c r="BE80" s="1"/>
      <c r="BF80">
        <v>573</v>
      </c>
      <c r="BG80">
        <v>87</v>
      </c>
      <c r="BH80">
        <v>123</v>
      </c>
      <c r="BI80">
        <v>62</v>
      </c>
      <c r="BJ80" s="368">
        <v>3</v>
      </c>
      <c r="BK80" s="368">
        <v>53</v>
      </c>
      <c r="BL80" s="128">
        <v>10871.526</v>
      </c>
      <c r="BM80" s="128">
        <v>1278.79992872909</v>
      </c>
      <c r="BN80" s="128">
        <v>1281.9100000000001</v>
      </c>
      <c r="BO80" s="128">
        <v>1274.5217</v>
      </c>
      <c r="BP80" s="128">
        <v>1274.5217</v>
      </c>
      <c r="BQ80" s="1" t="s">
        <v>821</v>
      </c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</row>
    <row r="81" spans="1:81" x14ac:dyDescent="0.25">
      <c r="A81" s="1"/>
      <c r="B81" s="77">
        <v>347</v>
      </c>
      <c r="C81" s="77">
        <v>63</v>
      </c>
      <c r="D81" s="77">
        <v>16762</v>
      </c>
      <c r="E81" s="77">
        <v>0</v>
      </c>
      <c r="F81" s="77">
        <v>104</v>
      </c>
      <c r="G81" s="77">
        <v>122</v>
      </c>
      <c r="H81" s="168">
        <v>2</v>
      </c>
      <c r="I81" s="370">
        <v>9</v>
      </c>
      <c r="J81" s="354">
        <v>64.970410000000001</v>
      </c>
      <c r="K81" s="354">
        <v>125.71923</v>
      </c>
      <c r="L81" s="365">
        <v>5.9080016911411898E-3</v>
      </c>
      <c r="M81" s="354">
        <v>1293.29192155691</v>
      </c>
      <c r="N81" s="77">
        <v>1</v>
      </c>
      <c r="O81" s="77">
        <v>1</v>
      </c>
      <c r="P81" s="77">
        <v>0</v>
      </c>
      <c r="Q81" s="77">
        <v>0</v>
      </c>
      <c r="R81" s="77">
        <v>0</v>
      </c>
      <c r="S81" s="77">
        <v>0</v>
      </c>
      <c r="T81" s="77">
        <v>64</v>
      </c>
      <c r="U81" s="77">
        <v>4</v>
      </c>
      <c r="V81" s="357">
        <v>95863.9</v>
      </c>
      <c r="W81" s="77">
        <v>1814967</v>
      </c>
      <c r="X81" s="77" t="s">
        <v>911</v>
      </c>
      <c r="Y81" s="77" t="s">
        <v>920</v>
      </c>
      <c r="Z81" s="77" t="s">
        <v>821</v>
      </c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 t="s">
        <v>821</v>
      </c>
      <c r="BE81" s="1"/>
      <c r="BF81">
        <v>574</v>
      </c>
      <c r="BG81">
        <v>87</v>
      </c>
      <c r="BH81">
        <v>122</v>
      </c>
      <c r="BI81">
        <v>63</v>
      </c>
      <c r="BJ81" s="368">
        <v>3</v>
      </c>
      <c r="BK81" s="368">
        <v>54</v>
      </c>
      <c r="BL81" s="128">
        <v>10906.880999999999</v>
      </c>
      <c r="BM81" s="128">
        <v>1278.31635385664</v>
      </c>
      <c r="BN81" s="128">
        <v>1284.9000000000001</v>
      </c>
      <c r="BO81" s="128">
        <v>1274.5217</v>
      </c>
      <c r="BP81" s="128">
        <v>1274.5217</v>
      </c>
      <c r="BQ81" s="1" t="s">
        <v>821</v>
      </c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</row>
    <row r="82" spans="1:81" x14ac:dyDescent="0.25">
      <c r="A82" s="1"/>
      <c r="B82" s="77">
        <v>348</v>
      </c>
      <c r="C82" s="77">
        <v>64</v>
      </c>
      <c r="D82" s="77">
        <v>16761</v>
      </c>
      <c r="E82" s="77">
        <v>0</v>
      </c>
      <c r="F82" s="77">
        <v>104</v>
      </c>
      <c r="G82" s="77">
        <v>121</v>
      </c>
      <c r="H82" s="168">
        <v>2</v>
      </c>
      <c r="I82" s="370">
        <v>10</v>
      </c>
      <c r="J82" s="354">
        <v>196.44710000000001</v>
      </c>
      <c r="K82" s="354">
        <v>125.74572999999999</v>
      </c>
      <c r="L82" s="365">
        <v>2.5290472316753E-3</v>
      </c>
      <c r="M82" s="354">
        <v>1292.90807624581</v>
      </c>
      <c r="N82" s="77">
        <v>1</v>
      </c>
      <c r="O82" s="77">
        <v>1</v>
      </c>
      <c r="P82" s="77">
        <v>0</v>
      </c>
      <c r="Q82" s="77">
        <v>0</v>
      </c>
      <c r="R82" s="77">
        <v>0</v>
      </c>
      <c r="S82" s="77">
        <v>0</v>
      </c>
      <c r="T82" s="77">
        <v>65</v>
      </c>
      <c r="U82" s="77">
        <v>4</v>
      </c>
      <c r="V82" s="357">
        <v>95903.74</v>
      </c>
      <c r="W82" s="77">
        <v>1814967</v>
      </c>
      <c r="X82" s="77" t="s">
        <v>911</v>
      </c>
      <c r="Y82" s="77" t="s">
        <v>921</v>
      </c>
      <c r="Z82" s="77" t="s">
        <v>821</v>
      </c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 t="s">
        <v>821</v>
      </c>
      <c r="BE82" s="1"/>
      <c r="BF82">
        <v>263</v>
      </c>
      <c r="BG82">
        <v>110</v>
      </c>
      <c r="BH82">
        <v>120</v>
      </c>
      <c r="BI82">
        <v>64</v>
      </c>
      <c r="BJ82" s="368">
        <v>4</v>
      </c>
      <c r="BK82" s="368">
        <v>1</v>
      </c>
      <c r="BL82" s="128">
        <v>205.67558</v>
      </c>
      <c r="BM82" s="128">
        <v>1297.5686223893799</v>
      </c>
      <c r="BN82" s="128">
        <v>1298.28</v>
      </c>
      <c r="BO82" s="128">
        <v>1294.3286000000001</v>
      </c>
      <c r="BP82" s="128">
        <v>1294.3286000000001</v>
      </c>
      <c r="BQ82" s="1" t="s">
        <v>821</v>
      </c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</row>
    <row r="83" spans="1:81" x14ac:dyDescent="0.25">
      <c r="A83" s="1"/>
      <c r="B83" s="77">
        <v>349</v>
      </c>
      <c r="C83" s="77">
        <v>65</v>
      </c>
      <c r="D83" s="77">
        <v>16601</v>
      </c>
      <c r="E83" s="77">
        <v>0</v>
      </c>
      <c r="F83" s="77">
        <v>103</v>
      </c>
      <c r="G83" s="77">
        <v>121</v>
      </c>
      <c r="H83" s="168">
        <v>2</v>
      </c>
      <c r="I83" s="370">
        <v>11</v>
      </c>
      <c r="J83" s="354">
        <v>141.91461000000001</v>
      </c>
      <c r="K83" s="354">
        <v>125.78003</v>
      </c>
      <c r="L83" s="365">
        <v>2.7870167254846799E-3</v>
      </c>
      <c r="M83" s="354">
        <v>1292.4112522569999</v>
      </c>
      <c r="N83" s="77">
        <v>1</v>
      </c>
      <c r="O83" s="77">
        <v>1</v>
      </c>
      <c r="P83" s="77">
        <v>0</v>
      </c>
      <c r="Q83" s="77">
        <v>0</v>
      </c>
      <c r="R83" s="77">
        <v>0</v>
      </c>
      <c r="S83" s="77">
        <v>0</v>
      </c>
      <c r="T83" s="77">
        <v>66</v>
      </c>
      <c r="U83" s="77">
        <v>4</v>
      </c>
      <c r="V83" s="357">
        <v>95955.304999999993</v>
      </c>
      <c r="W83" s="77">
        <v>1814967</v>
      </c>
      <c r="X83" s="77" t="s">
        <v>911</v>
      </c>
      <c r="Y83" s="77" t="s">
        <v>922</v>
      </c>
      <c r="Z83" s="77" t="s">
        <v>821</v>
      </c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 t="s">
        <v>821</v>
      </c>
      <c r="BE83" s="1"/>
      <c r="BF83">
        <v>264</v>
      </c>
      <c r="BG83">
        <v>109</v>
      </c>
      <c r="BH83">
        <v>120</v>
      </c>
      <c r="BI83">
        <v>65</v>
      </c>
      <c r="BJ83" s="368">
        <v>4</v>
      </c>
      <c r="BK83" s="368">
        <v>2</v>
      </c>
      <c r="BL83" s="128">
        <v>421.88029999999998</v>
      </c>
      <c r="BM83" s="128">
        <v>1296.95570693119</v>
      </c>
      <c r="BN83" s="128">
        <v>1298.6300000000001</v>
      </c>
      <c r="BO83" s="128">
        <v>1293.9721999999999</v>
      </c>
      <c r="BP83" s="128">
        <v>1293.9721999999999</v>
      </c>
      <c r="BQ83" s="1" t="s">
        <v>821</v>
      </c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</row>
    <row r="84" spans="1:81" x14ac:dyDescent="0.25">
      <c r="A84" s="1"/>
      <c r="B84" s="77">
        <v>350</v>
      </c>
      <c r="C84" s="77">
        <v>66</v>
      </c>
      <c r="D84" s="77">
        <v>16602</v>
      </c>
      <c r="E84" s="77">
        <v>0</v>
      </c>
      <c r="F84" s="77">
        <v>103</v>
      </c>
      <c r="G84" s="77">
        <v>122</v>
      </c>
      <c r="H84" s="168">
        <v>2</v>
      </c>
      <c r="I84" s="370">
        <v>12</v>
      </c>
      <c r="J84" s="354">
        <v>127.45314</v>
      </c>
      <c r="K84" s="354">
        <v>125.80734</v>
      </c>
      <c r="L84" s="365">
        <v>4.6213673094562396E-3</v>
      </c>
      <c r="M84" s="354">
        <v>1292.0157338602801</v>
      </c>
      <c r="N84" s="77">
        <v>1</v>
      </c>
      <c r="O84" s="77">
        <v>1</v>
      </c>
      <c r="P84" s="77">
        <v>0</v>
      </c>
      <c r="Q84" s="77">
        <v>0</v>
      </c>
      <c r="R84" s="77">
        <v>0</v>
      </c>
      <c r="S84" s="77">
        <v>0</v>
      </c>
      <c r="T84" s="77">
        <v>67</v>
      </c>
      <c r="U84" s="77">
        <v>4</v>
      </c>
      <c r="V84" s="357">
        <v>95996.36</v>
      </c>
      <c r="W84" s="77">
        <v>1814967</v>
      </c>
      <c r="X84" s="77" t="s">
        <v>911</v>
      </c>
      <c r="Y84" s="77" t="s">
        <v>923</v>
      </c>
      <c r="Z84" s="77" t="s">
        <v>821</v>
      </c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 t="s">
        <v>821</v>
      </c>
      <c r="BE84" s="1"/>
      <c r="BF84">
        <v>265</v>
      </c>
      <c r="BG84">
        <v>109</v>
      </c>
      <c r="BH84">
        <v>121</v>
      </c>
      <c r="BI84">
        <v>66</v>
      </c>
      <c r="BJ84" s="368">
        <v>4</v>
      </c>
      <c r="BK84" s="368">
        <v>3</v>
      </c>
      <c r="BL84" s="128">
        <v>538.38440000000003</v>
      </c>
      <c r="BM84" s="128">
        <v>1296.47234149523</v>
      </c>
      <c r="BN84" s="128">
        <v>1295.8800000000001</v>
      </c>
      <c r="BO84" s="128">
        <v>1293.6814999999999</v>
      </c>
      <c r="BP84" s="128">
        <v>1293.6814999999999</v>
      </c>
      <c r="BQ84" s="1" t="s">
        <v>821</v>
      </c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</row>
    <row r="85" spans="1:81" x14ac:dyDescent="0.25">
      <c r="A85" s="1"/>
      <c r="B85" s="77">
        <v>351</v>
      </c>
      <c r="C85" s="77">
        <v>67</v>
      </c>
      <c r="D85" s="77">
        <v>16442</v>
      </c>
      <c r="E85" s="77">
        <v>0</v>
      </c>
      <c r="F85" s="77">
        <v>102</v>
      </c>
      <c r="G85" s="77">
        <v>122</v>
      </c>
      <c r="H85" s="168">
        <v>2</v>
      </c>
      <c r="I85" s="370">
        <v>13</v>
      </c>
      <c r="J85" s="354">
        <v>273.69042999999999</v>
      </c>
      <c r="K85" s="354">
        <v>125.84801</v>
      </c>
      <c r="L85" s="365">
        <v>2.9737496977108001E-3</v>
      </c>
      <c r="M85" s="354">
        <v>1291.4267260843999</v>
      </c>
      <c r="N85" s="77">
        <v>1</v>
      </c>
      <c r="O85" s="77">
        <v>1</v>
      </c>
      <c r="P85" s="77">
        <v>0</v>
      </c>
      <c r="Q85" s="77">
        <v>0</v>
      </c>
      <c r="R85" s="77">
        <v>0</v>
      </c>
      <c r="S85" s="77">
        <v>0</v>
      </c>
      <c r="T85" s="77">
        <v>68</v>
      </c>
      <c r="U85" s="77">
        <v>4</v>
      </c>
      <c r="V85" s="357">
        <v>96057.49</v>
      </c>
      <c r="W85" s="77">
        <v>1814967</v>
      </c>
      <c r="X85" s="77" t="s">
        <v>911</v>
      </c>
      <c r="Y85" s="77" t="s">
        <v>924</v>
      </c>
      <c r="Z85" s="77" t="s">
        <v>821</v>
      </c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 t="s">
        <v>821</v>
      </c>
      <c r="BE85" s="1"/>
      <c r="BF85">
        <v>266</v>
      </c>
      <c r="BG85">
        <v>108</v>
      </c>
      <c r="BH85">
        <v>121</v>
      </c>
      <c r="BI85">
        <v>67</v>
      </c>
      <c r="BJ85" s="368">
        <v>4</v>
      </c>
      <c r="BK85" s="368">
        <v>4</v>
      </c>
      <c r="BL85" s="128">
        <v>841.4579</v>
      </c>
      <c r="BM85" s="128">
        <v>1295.86277151386</v>
      </c>
      <c r="BN85" s="128">
        <v>1299.5899999999999</v>
      </c>
      <c r="BO85" s="128">
        <v>1293.4137000000001</v>
      </c>
      <c r="BP85" s="128">
        <v>1293.4137000000001</v>
      </c>
      <c r="BQ85" s="1" t="s">
        <v>821</v>
      </c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</row>
    <row r="86" spans="1:81" x14ac:dyDescent="0.25">
      <c r="A86" s="1"/>
      <c r="B86" s="77">
        <v>352</v>
      </c>
      <c r="C86" s="77">
        <v>68</v>
      </c>
      <c r="D86" s="77">
        <v>16281</v>
      </c>
      <c r="E86" s="77">
        <v>0</v>
      </c>
      <c r="F86" s="77">
        <v>101</v>
      </c>
      <c r="G86" s="77">
        <v>121</v>
      </c>
      <c r="H86" s="168">
        <v>2</v>
      </c>
      <c r="I86" s="370">
        <v>14</v>
      </c>
      <c r="J86" s="354">
        <v>280.60660000000001</v>
      </c>
      <c r="K86" s="354">
        <v>125.904884</v>
      </c>
      <c r="L86" s="365">
        <v>2.9414017439662399E-3</v>
      </c>
      <c r="M86" s="354">
        <v>1290.6128392518499</v>
      </c>
      <c r="N86" s="77">
        <v>1</v>
      </c>
      <c r="O86" s="77">
        <v>1</v>
      </c>
      <c r="P86" s="77">
        <v>0</v>
      </c>
      <c r="Q86" s="77">
        <v>0</v>
      </c>
      <c r="R86" s="77">
        <v>0</v>
      </c>
      <c r="S86" s="77">
        <v>0</v>
      </c>
      <c r="T86" s="77">
        <v>69</v>
      </c>
      <c r="U86" s="77">
        <v>4</v>
      </c>
      <c r="V86" s="357">
        <v>96142.99</v>
      </c>
      <c r="W86" s="77">
        <v>1814967</v>
      </c>
      <c r="X86" s="77" t="s">
        <v>911</v>
      </c>
      <c r="Y86" s="77" t="s">
        <v>925</v>
      </c>
      <c r="Z86" s="77" t="s">
        <v>821</v>
      </c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 t="s">
        <v>821</v>
      </c>
      <c r="BE86" s="1"/>
      <c r="BF86">
        <v>267</v>
      </c>
      <c r="BG86">
        <v>107</v>
      </c>
      <c r="BH86">
        <v>121</v>
      </c>
      <c r="BI86">
        <v>68</v>
      </c>
      <c r="BJ86" s="368">
        <v>4</v>
      </c>
      <c r="BK86" s="368">
        <v>5</v>
      </c>
      <c r="BL86" s="128">
        <v>1091.5795000000001</v>
      </c>
      <c r="BM86" s="128">
        <v>1295.05907959357</v>
      </c>
      <c r="BN86" s="128">
        <v>1300.43</v>
      </c>
      <c r="BO86" s="128">
        <v>1292.894</v>
      </c>
      <c r="BP86" s="128">
        <v>1292.894</v>
      </c>
      <c r="BQ86" s="1" t="s">
        <v>821</v>
      </c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</row>
    <row r="87" spans="1:81" x14ac:dyDescent="0.25">
      <c r="A87" s="1"/>
      <c r="B87" s="77">
        <v>353</v>
      </c>
      <c r="C87" s="77">
        <v>69</v>
      </c>
      <c r="D87" s="77">
        <v>16121</v>
      </c>
      <c r="E87" s="77">
        <v>0</v>
      </c>
      <c r="F87" s="77">
        <v>100</v>
      </c>
      <c r="G87" s="77">
        <v>121</v>
      </c>
      <c r="H87" s="168">
        <v>2</v>
      </c>
      <c r="I87" s="370">
        <v>15</v>
      </c>
      <c r="J87" s="354">
        <v>281.51641999999998</v>
      </c>
      <c r="K87" s="354">
        <v>125.96187</v>
      </c>
      <c r="L87" s="365">
        <v>2.0418294115766198E-3</v>
      </c>
      <c r="M87" s="354">
        <v>1289.78746251542</v>
      </c>
      <c r="N87" s="77">
        <v>1</v>
      </c>
      <c r="O87" s="77">
        <v>1</v>
      </c>
      <c r="P87" s="77">
        <v>0</v>
      </c>
      <c r="Q87" s="77">
        <v>0</v>
      </c>
      <c r="R87" s="77">
        <v>0</v>
      </c>
      <c r="S87" s="77">
        <v>0</v>
      </c>
      <c r="T87" s="77">
        <v>70</v>
      </c>
      <c r="U87" s="77">
        <v>4</v>
      </c>
      <c r="V87" s="357">
        <v>96228.66</v>
      </c>
      <c r="W87" s="77">
        <v>1814967</v>
      </c>
      <c r="X87" s="77" t="s">
        <v>911</v>
      </c>
      <c r="Y87" s="77" t="s">
        <v>926</v>
      </c>
      <c r="Z87" s="77" t="s">
        <v>821</v>
      </c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 t="s">
        <v>821</v>
      </c>
      <c r="BE87" s="1"/>
      <c r="BF87">
        <v>268</v>
      </c>
      <c r="BG87">
        <v>106</v>
      </c>
      <c r="BH87">
        <v>121</v>
      </c>
      <c r="BI87">
        <v>69</v>
      </c>
      <c r="BJ87" s="368">
        <v>4</v>
      </c>
      <c r="BK87" s="368">
        <v>6</v>
      </c>
      <c r="BL87" s="128">
        <v>1216.5609999999999</v>
      </c>
      <c r="BM87" s="128">
        <v>1294.5141226953399</v>
      </c>
      <c r="BN87" s="128">
        <v>1298.21</v>
      </c>
      <c r="BO87" s="128">
        <v>1292.894</v>
      </c>
      <c r="BP87" s="128">
        <v>1292.894</v>
      </c>
      <c r="BQ87" s="1" t="s">
        <v>821</v>
      </c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</row>
    <row r="88" spans="1:81" x14ac:dyDescent="0.25">
      <c r="A88" s="1"/>
      <c r="B88" s="77">
        <v>354</v>
      </c>
      <c r="C88" s="77">
        <v>70</v>
      </c>
      <c r="D88" s="77">
        <v>16122</v>
      </c>
      <c r="E88" s="77">
        <v>0</v>
      </c>
      <c r="F88" s="77">
        <v>100</v>
      </c>
      <c r="G88" s="77">
        <v>122</v>
      </c>
      <c r="H88" s="168">
        <v>2</v>
      </c>
      <c r="I88" s="370">
        <v>16</v>
      </c>
      <c r="J88" s="354">
        <v>109.95650000000001</v>
      </c>
      <c r="K88" s="354">
        <v>126.00156</v>
      </c>
      <c r="L88" s="365">
        <v>3.5075330957910801E-3</v>
      </c>
      <c r="M88" s="354">
        <v>1289.21265401237</v>
      </c>
      <c r="N88" s="77">
        <v>1</v>
      </c>
      <c r="O88" s="77">
        <v>1</v>
      </c>
      <c r="P88" s="77">
        <v>0</v>
      </c>
      <c r="Q88" s="77">
        <v>0</v>
      </c>
      <c r="R88" s="77">
        <v>0</v>
      </c>
      <c r="S88" s="77">
        <v>0</v>
      </c>
      <c r="T88" s="77">
        <v>71</v>
      </c>
      <c r="U88" s="77">
        <v>4</v>
      </c>
      <c r="V88" s="357">
        <v>96288.320000000007</v>
      </c>
      <c r="W88" s="77">
        <v>1814967</v>
      </c>
      <c r="X88" s="77" t="s">
        <v>911</v>
      </c>
      <c r="Y88" s="77" t="s">
        <v>927</v>
      </c>
      <c r="Z88" s="77" t="s">
        <v>821</v>
      </c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 t="s">
        <v>821</v>
      </c>
      <c r="BE88" s="1"/>
      <c r="BF88">
        <v>269</v>
      </c>
      <c r="BG88">
        <v>106</v>
      </c>
      <c r="BH88">
        <v>122</v>
      </c>
      <c r="BI88">
        <v>70</v>
      </c>
      <c r="BJ88" s="368">
        <v>4</v>
      </c>
      <c r="BK88" s="368">
        <v>7</v>
      </c>
      <c r="BL88" s="128">
        <v>1345.1077</v>
      </c>
      <c r="BM88" s="128">
        <v>1294.1457924660201</v>
      </c>
      <c r="BN88" s="128">
        <v>1294.1099999999999</v>
      </c>
      <c r="BO88" s="128">
        <v>1292.6378</v>
      </c>
      <c r="BP88" s="128">
        <v>1292.6378</v>
      </c>
      <c r="BQ88" s="1" t="s">
        <v>821</v>
      </c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</row>
    <row r="89" spans="1:81" x14ac:dyDescent="0.25">
      <c r="A89" s="1"/>
      <c r="B89" s="77">
        <v>355</v>
      </c>
      <c r="C89" s="77">
        <v>71</v>
      </c>
      <c r="D89" s="77">
        <v>15962</v>
      </c>
      <c r="E89" s="77">
        <v>0</v>
      </c>
      <c r="F89" s="77">
        <v>99</v>
      </c>
      <c r="G89" s="77">
        <v>122</v>
      </c>
      <c r="H89" s="168">
        <v>2</v>
      </c>
      <c r="I89" s="370">
        <v>17</v>
      </c>
      <c r="J89" s="354">
        <v>152.70769999999999</v>
      </c>
      <c r="K89" s="354">
        <v>126.02818000000001</v>
      </c>
      <c r="L89" s="365">
        <v>3.70910347596231E-3</v>
      </c>
      <c r="M89" s="354">
        <v>1288.82697795937</v>
      </c>
      <c r="N89" s="77">
        <v>1</v>
      </c>
      <c r="O89" s="77">
        <v>1</v>
      </c>
      <c r="P89" s="77">
        <v>0</v>
      </c>
      <c r="Q89" s="77">
        <v>0</v>
      </c>
      <c r="R89" s="77">
        <v>0</v>
      </c>
      <c r="S89" s="77">
        <v>0</v>
      </c>
      <c r="T89" s="77">
        <v>72</v>
      </c>
      <c r="U89" s="77">
        <v>4</v>
      </c>
      <c r="V89" s="357">
        <v>96328.35</v>
      </c>
      <c r="W89" s="77">
        <v>1814967</v>
      </c>
      <c r="X89" s="77" t="s">
        <v>911</v>
      </c>
      <c r="Y89" s="77" t="s">
        <v>928</v>
      </c>
      <c r="Z89" s="77" t="s">
        <v>821</v>
      </c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 t="s">
        <v>821</v>
      </c>
      <c r="BE89" s="1"/>
      <c r="BF89">
        <v>270</v>
      </c>
      <c r="BG89">
        <v>105</v>
      </c>
      <c r="BH89">
        <v>122</v>
      </c>
      <c r="BI89">
        <v>71</v>
      </c>
      <c r="BJ89" s="368">
        <v>4</v>
      </c>
      <c r="BK89" s="368">
        <v>8</v>
      </c>
      <c r="BL89" s="128">
        <v>1597.2373</v>
      </c>
      <c r="BM89" s="128">
        <v>1293.5927390142299</v>
      </c>
      <c r="BN89" s="128">
        <v>1296.25</v>
      </c>
      <c r="BO89" s="128">
        <v>1292.2566999999999</v>
      </c>
      <c r="BP89" s="128">
        <v>1292.2566999999999</v>
      </c>
      <c r="BQ89" s="1" t="s">
        <v>821</v>
      </c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</row>
    <row r="90" spans="1:81" x14ac:dyDescent="0.25">
      <c r="A90" s="1"/>
      <c r="B90" s="77">
        <v>356</v>
      </c>
      <c r="C90" s="77">
        <v>72</v>
      </c>
      <c r="D90" s="77">
        <v>15963</v>
      </c>
      <c r="E90" s="77">
        <v>0</v>
      </c>
      <c r="F90" s="77">
        <v>99</v>
      </c>
      <c r="G90" s="77">
        <v>123</v>
      </c>
      <c r="H90" s="168">
        <v>2</v>
      </c>
      <c r="I90" s="370">
        <v>18</v>
      </c>
      <c r="J90" s="354">
        <v>233.04485</v>
      </c>
      <c r="K90" s="354">
        <v>126.06729</v>
      </c>
      <c r="L90" s="365">
        <v>3.0441790124945398E-3</v>
      </c>
      <c r="M90" s="354">
        <v>1288.26056928871</v>
      </c>
      <c r="N90" s="77">
        <v>1</v>
      </c>
      <c r="O90" s="77">
        <v>1</v>
      </c>
      <c r="P90" s="77">
        <v>0</v>
      </c>
      <c r="Q90" s="77">
        <v>0</v>
      </c>
      <c r="R90" s="77">
        <v>0</v>
      </c>
      <c r="S90" s="77">
        <v>0</v>
      </c>
      <c r="T90" s="77">
        <v>73</v>
      </c>
      <c r="U90" s="77">
        <v>4</v>
      </c>
      <c r="V90" s="357">
        <v>96387.13</v>
      </c>
      <c r="W90" s="77">
        <v>1814967</v>
      </c>
      <c r="X90" s="77" t="s">
        <v>911</v>
      </c>
      <c r="Y90" s="77" t="s">
        <v>929</v>
      </c>
      <c r="Z90" s="77" t="s">
        <v>821</v>
      </c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 t="s">
        <v>821</v>
      </c>
      <c r="BE90" s="1"/>
      <c r="BF90">
        <v>271</v>
      </c>
      <c r="BG90">
        <v>104</v>
      </c>
      <c r="BH90">
        <v>122</v>
      </c>
      <c r="BI90">
        <v>72</v>
      </c>
      <c r="BJ90" s="368">
        <v>4</v>
      </c>
      <c r="BK90" s="368">
        <v>9</v>
      </c>
      <c r="BL90" s="128">
        <v>1662.2025000000001</v>
      </c>
      <c r="BM90" s="128">
        <v>1293.1320576370899</v>
      </c>
      <c r="BN90" s="128">
        <v>1294.49</v>
      </c>
      <c r="BO90" s="128">
        <v>1292.2192</v>
      </c>
      <c r="BP90" s="128">
        <v>1292.2192</v>
      </c>
      <c r="BQ90" s="1" t="s">
        <v>821</v>
      </c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</row>
    <row r="91" spans="1:81" x14ac:dyDescent="0.25">
      <c r="A91" s="1"/>
      <c r="B91" s="77">
        <v>357</v>
      </c>
      <c r="C91" s="77">
        <v>73</v>
      </c>
      <c r="D91" s="77">
        <v>15803</v>
      </c>
      <c r="E91" s="77">
        <v>0</v>
      </c>
      <c r="F91" s="77">
        <v>98</v>
      </c>
      <c r="G91" s="77">
        <v>123</v>
      </c>
      <c r="H91" s="168">
        <v>2</v>
      </c>
      <c r="I91" s="370">
        <v>19</v>
      </c>
      <c r="J91" s="354">
        <v>250.11233999999999</v>
      </c>
      <c r="K91" s="354">
        <v>126.11627</v>
      </c>
      <c r="L91" s="365">
        <v>3.0258321339669599E-3</v>
      </c>
      <c r="M91" s="354">
        <v>1287.5511390608301</v>
      </c>
      <c r="N91" s="77">
        <v>1</v>
      </c>
      <c r="O91" s="77">
        <v>1</v>
      </c>
      <c r="P91" s="77">
        <v>0</v>
      </c>
      <c r="Q91" s="77">
        <v>0</v>
      </c>
      <c r="R91" s="77">
        <v>0</v>
      </c>
      <c r="S91" s="77">
        <v>0</v>
      </c>
      <c r="T91" s="77">
        <v>74</v>
      </c>
      <c r="U91" s="77">
        <v>4</v>
      </c>
      <c r="V91" s="357">
        <v>96460.77</v>
      </c>
      <c r="W91" s="77">
        <v>1814967</v>
      </c>
      <c r="X91" s="77" t="s">
        <v>911</v>
      </c>
      <c r="Y91" s="77" t="s">
        <v>930</v>
      </c>
      <c r="Z91" s="77" t="s">
        <v>821</v>
      </c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 t="s">
        <v>821</v>
      </c>
      <c r="BE91" s="1"/>
      <c r="BF91">
        <v>272</v>
      </c>
      <c r="BG91">
        <v>104</v>
      </c>
      <c r="BH91">
        <v>121</v>
      </c>
      <c r="BI91">
        <v>73</v>
      </c>
      <c r="BJ91" s="368">
        <v>4</v>
      </c>
      <c r="BK91" s="368">
        <v>10</v>
      </c>
      <c r="BL91" s="128">
        <v>1858.6548</v>
      </c>
      <c r="BM91" s="128">
        <v>1292.7522658915</v>
      </c>
      <c r="BN91" s="128">
        <v>1296.46</v>
      </c>
      <c r="BO91" s="128">
        <v>1291.7619999999999</v>
      </c>
      <c r="BP91" s="128">
        <v>1291.7619999999999</v>
      </c>
      <c r="BQ91" s="1" t="s">
        <v>821</v>
      </c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</row>
    <row r="92" spans="1:81" x14ac:dyDescent="0.25">
      <c r="A92" s="1"/>
      <c r="B92" s="77">
        <v>358</v>
      </c>
      <c r="C92" s="77">
        <v>74</v>
      </c>
      <c r="D92" s="77">
        <v>15643</v>
      </c>
      <c r="E92" s="77">
        <v>0</v>
      </c>
      <c r="F92" s="77">
        <v>97</v>
      </c>
      <c r="G92" s="77">
        <v>123</v>
      </c>
      <c r="H92" s="168">
        <v>2</v>
      </c>
      <c r="I92" s="370">
        <v>20</v>
      </c>
      <c r="J92" s="354">
        <v>265.30466000000001</v>
      </c>
      <c r="K92" s="354">
        <v>126.168526</v>
      </c>
      <c r="L92" s="365">
        <v>1.7395056549399999E-3</v>
      </c>
      <c r="M92" s="354">
        <v>1286.7943411198601</v>
      </c>
      <c r="N92" s="77">
        <v>1</v>
      </c>
      <c r="O92" s="77">
        <v>1</v>
      </c>
      <c r="P92" s="77">
        <v>0</v>
      </c>
      <c r="Q92" s="77">
        <v>0</v>
      </c>
      <c r="R92" s="77">
        <v>0</v>
      </c>
      <c r="S92" s="77">
        <v>0</v>
      </c>
      <c r="T92" s="77">
        <v>75</v>
      </c>
      <c r="U92" s="77">
        <v>4</v>
      </c>
      <c r="V92" s="357">
        <v>96539.32</v>
      </c>
      <c r="W92" s="77">
        <v>1814967</v>
      </c>
      <c r="X92" s="77" t="s">
        <v>911</v>
      </c>
      <c r="Y92" s="77" t="s">
        <v>931</v>
      </c>
      <c r="Z92" s="77" t="s">
        <v>821</v>
      </c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 t="s">
        <v>821</v>
      </c>
      <c r="BE92" s="1"/>
      <c r="BF92">
        <v>273</v>
      </c>
      <c r="BG92">
        <v>103</v>
      </c>
      <c r="BH92">
        <v>121</v>
      </c>
      <c r="BI92">
        <v>74</v>
      </c>
      <c r="BJ92" s="368">
        <v>4</v>
      </c>
      <c r="BK92" s="368">
        <v>11</v>
      </c>
      <c r="BL92" s="128">
        <v>2000.5735999999999</v>
      </c>
      <c r="BM92" s="128">
        <v>1292.26067417338</v>
      </c>
      <c r="BN92" s="128">
        <v>1300.5</v>
      </c>
      <c r="BO92" s="128">
        <v>1291.3461</v>
      </c>
      <c r="BP92" s="128">
        <v>1291.3461</v>
      </c>
      <c r="BQ92" s="1" t="s">
        <v>821</v>
      </c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</row>
    <row r="93" spans="1:81" x14ac:dyDescent="0.25">
      <c r="A93" s="1"/>
      <c r="B93" s="77">
        <v>359</v>
      </c>
      <c r="C93" s="77">
        <v>75</v>
      </c>
      <c r="D93" s="77">
        <v>15483</v>
      </c>
      <c r="E93" s="77">
        <v>0</v>
      </c>
      <c r="F93" s="77">
        <v>96</v>
      </c>
      <c r="G93" s="77">
        <v>123</v>
      </c>
      <c r="H93" s="168">
        <v>2</v>
      </c>
      <c r="I93" s="370">
        <v>21</v>
      </c>
      <c r="J93" s="354">
        <v>48.998733999999999</v>
      </c>
      <c r="K93" s="354">
        <v>126.20038599999999</v>
      </c>
      <c r="L93" s="365">
        <v>9.7798410807973992E-3</v>
      </c>
      <c r="M93" s="354">
        <v>1286.33284216876</v>
      </c>
      <c r="N93" s="77">
        <v>1</v>
      </c>
      <c r="O93" s="77">
        <v>1</v>
      </c>
      <c r="P93" s="77">
        <v>0</v>
      </c>
      <c r="Q93" s="77">
        <v>0</v>
      </c>
      <c r="R93" s="77">
        <v>0</v>
      </c>
      <c r="S93" s="77">
        <v>0</v>
      </c>
      <c r="T93" s="77">
        <v>76</v>
      </c>
      <c r="U93" s="77">
        <v>4</v>
      </c>
      <c r="V93" s="357">
        <v>96587.22</v>
      </c>
      <c r="W93" s="77">
        <v>1814967</v>
      </c>
      <c r="X93" s="77" t="s">
        <v>911</v>
      </c>
      <c r="Y93" s="77" t="s">
        <v>932</v>
      </c>
      <c r="Z93" s="77" t="s">
        <v>821</v>
      </c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 t="s">
        <v>821</v>
      </c>
      <c r="BE93" s="1"/>
      <c r="BF93">
        <v>274</v>
      </c>
      <c r="BG93">
        <v>103</v>
      </c>
      <c r="BH93">
        <v>122</v>
      </c>
      <c r="BI93">
        <v>75</v>
      </c>
      <c r="BJ93" s="368">
        <v>4</v>
      </c>
      <c r="BK93" s="368">
        <v>12</v>
      </c>
      <c r="BL93" s="128">
        <v>2128.0225</v>
      </c>
      <c r="BM93" s="128">
        <v>1291.86933152915</v>
      </c>
      <c r="BN93" s="128">
        <v>1291.9100000000001</v>
      </c>
      <c r="BO93" s="128">
        <v>1291.3461</v>
      </c>
      <c r="BP93" s="128">
        <v>1291.3461</v>
      </c>
      <c r="BQ93" s="1" t="s">
        <v>821</v>
      </c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</row>
    <row r="94" spans="1:81" x14ac:dyDescent="0.25">
      <c r="A94" s="1"/>
      <c r="B94" s="77">
        <v>360</v>
      </c>
      <c r="C94" s="77">
        <v>76</v>
      </c>
      <c r="D94" s="77">
        <v>15482</v>
      </c>
      <c r="E94" s="77">
        <v>0</v>
      </c>
      <c r="F94" s="77">
        <v>96</v>
      </c>
      <c r="G94" s="77">
        <v>122</v>
      </c>
      <c r="H94" s="168">
        <v>2</v>
      </c>
      <c r="I94" s="370">
        <v>22</v>
      </c>
      <c r="J94" s="354">
        <v>277.36009999999999</v>
      </c>
      <c r="K94" s="354">
        <v>126.233475</v>
      </c>
      <c r="L94" s="365">
        <v>1.9906475963628999E-3</v>
      </c>
      <c r="M94" s="354">
        <v>1285.85364234177</v>
      </c>
      <c r="N94" s="77">
        <v>1</v>
      </c>
      <c r="O94" s="77">
        <v>1</v>
      </c>
      <c r="P94" s="77">
        <v>0</v>
      </c>
      <c r="Q94" s="77">
        <v>0</v>
      </c>
      <c r="R94" s="77">
        <v>0</v>
      </c>
      <c r="S94" s="77">
        <v>0</v>
      </c>
      <c r="T94" s="77">
        <v>77</v>
      </c>
      <c r="U94" s="77">
        <v>4</v>
      </c>
      <c r="V94" s="357">
        <v>96636.95</v>
      </c>
      <c r="W94" s="77">
        <v>1814967</v>
      </c>
      <c r="X94" s="77" t="s">
        <v>911</v>
      </c>
      <c r="Y94" s="77" t="s">
        <v>933</v>
      </c>
      <c r="Z94" s="77" t="s">
        <v>821</v>
      </c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 t="s">
        <v>821</v>
      </c>
      <c r="BE94" s="1"/>
      <c r="BF94">
        <v>275</v>
      </c>
      <c r="BG94">
        <v>102</v>
      </c>
      <c r="BH94">
        <v>122</v>
      </c>
      <c r="BI94">
        <v>76</v>
      </c>
      <c r="BJ94" s="368">
        <v>4</v>
      </c>
      <c r="BK94" s="368">
        <v>13</v>
      </c>
      <c r="BL94" s="128">
        <v>2401.7130000000002</v>
      </c>
      <c r="BM94" s="128">
        <v>1291.2865492153301</v>
      </c>
      <c r="BN94" s="128">
        <v>1299.7</v>
      </c>
      <c r="BO94" s="128">
        <v>1291.0297</v>
      </c>
      <c r="BP94" s="128">
        <v>1291.0297</v>
      </c>
      <c r="BQ94" s="1" t="s">
        <v>821</v>
      </c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</row>
    <row r="95" spans="1:81" x14ac:dyDescent="0.25">
      <c r="A95" s="1"/>
      <c r="B95" s="77">
        <v>361</v>
      </c>
      <c r="C95" s="77">
        <v>77</v>
      </c>
      <c r="D95" s="77">
        <v>15322</v>
      </c>
      <c r="E95" s="77">
        <v>0</v>
      </c>
      <c r="F95" s="77">
        <v>95</v>
      </c>
      <c r="G95" s="77">
        <v>122</v>
      </c>
      <c r="H95" s="168">
        <v>2</v>
      </c>
      <c r="I95" s="370">
        <v>23</v>
      </c>
      <c r="J95" s="354">
        <v>98.665589999999995</v>
      </c>
      <c r="K95" s="354">
        <v>126.27160000000001</v>
      </c>
      <c r="L95" s="365">
        <v>4.2377527629638501E-3</v>
      </c>
      <c r="M95" s="354">
        <v>1285.3015161106</v>
      </c>
      <c r="N95" s="77">
        <v>1</v>
      </c>
      <c r="O95" s="77">
        <v>1</v>
      </c>
      <c r="P95" s="77">
        <v>0</v>
      </c>
      <c r="Q95" s="77">
        <v>0</v>
      </c>
      <c r="R95" s="77">
        <v>0</v>
      </c>
      <c r="S95" s="77">
        <v>0</v>
      </c>
      <c r="T95" s="77">
        <v>78</v>
      </c>
      <c r="U95" s="77">
        <v>4</v>
      </c>
      <c r="V95" s="357">
        <v>96694.266000000003</v>
      </c>
      <c r="W95" s="77">
        <v>1814967</v>
      </c>
      <c r="X95" s="77" t="s">
        <v>911</v>
      </c>
      <c r="Y95" s="77" t="s">
        <v>934</v>
      </c>
      <c r="Z95" s="77" t="s">
        <v>821</v>
      </c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 t="s">
        <v>821</v>
      </c>
      <c r="BE95" s="1"/>
      <c r="BF95">
        <v>276</v>
      </c>
      <c r="BG95">
        <v>101</v>
      </c>
      <c r="BH95">
        <v>121</v>
      </c>
      <c r="BI95">
        <v>77</v>
      </c>
      <c r="BJ95" s="368">
        <v>4</v>
      </c>
      <c r="BK95" s="368">
        <v>14</v>
      </c>
      <c r="BL95" s="128">
        <v>2682.3227999999999</v>
      </c>
      <c r="BM95" s="128">
        <v>1290.4812516044999</v>
      </c>
      <c r="BN95" s="128">
        <v>1291.33</v>
      </c>
      <c r="BO95" s="128">
        <v>1290.6257000000001</v>
      </c>
      <c r="BP95" s="128">
        <v>1290.6257000000001</v>
      </c>
      <c r="BQ95" s="1" t="s">
        <v>821</v>
      </c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</row>
    <row r="96" spans="1:81" x14ac:dyDescent="0.25">
      <c r="A96" s="1"/>
      <c r="B96" s="77">
        <v>362</v>
      </c>
      <c r="C96" s="77">
        <v>78</v>
      </c>
      <c r="D96" s="77">
        <v>15321</v>
      </c>
      <c r="E96" s="77">
        <v>0</v>
      </c>
      <c r="F96" s="77">
        <v>95</v>
      </c>
      <c r="G96" s="77">
        <v>121</v>
      </c>
      <c r="H96" s="168">
        <v>2</v>
      </c>
      <c r="I96" s="370">
        <v>24</v>
      </c>
      <c r="J96" s="354">
        <v>186.09399999999999</v>
      </c>
      <c r="K96" s="354">
        <v>126.30046</v>
      </c>
      <c r="L96" s="365">
        <v>1.85695137657074E-3</v>
      </c>
      <c r="M96" s="354">
        <v>1284.8833957408399</v>
      </c>
      <c r="N96" s="77">
        <v>1</v>
      </c>
      <c r="O96" s="77">
        <v>1</v>
      </c>
      <c r="P96" s="77">
        <v>0</v>
      </c>
      <c r="Q96" s="77">
        <v>0</v>
      </c>
      <c r="R96" s="77">
        <v>0</v>
      </c>
      <c r="S96" s="77">
        <v>0</v>
      </c>
      <c r="T96" s="77">
        <v>79</v>
      </c>
      <c r="U96" s="77">
        <v>4</v>
      </c>
      <c r="V96" s="357">
        <v>96737.66</v>
      </c>
      <c r="W96" s="77">
        <v>1814967</v>
      </c>
      <c r="X96" s="77" t="s">
        <v>911</v>
      </c>
      <c r="Y96" s="77" t="s">
        <v>935</v>
      </c>
      <c r="Z96" s="77" t="s">
        <v>821</v>
      </c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 t="s">
        <v>821</v>
      </c>
      <c r="BE96" s="1"/>
      <c r="BF96">
        <v>277</v>
      </c>
      <c r="BG96">
        <v>100</v>
      </c>
      <c r="BH96">
        <v>121</v>
      </c>
      <c r="BI96">
        <v>78</v>
      </c>
      <c r="BJ96" s="368">
        <v>4</v>
      </c>
      <c r="BK96" s="368">
        <v>15</v>
      </c>
      <c r="BL96" s="128">
        <v>2963.8407999999999</v>
      </c>
      <c r="BM96" s="128">
        <v>1289.6645818597699</v>
      </c>
      <c r="BN96" s="128">
        <v>1296.79</v>
      </c>
      <c r="BO96" s="128">
        <v>1290.2704000000001</v>
      </c>
      <c r="BP96" s="128">
        <v>1290.2704000000001</v>
      </c>
      <c r="BQ96" s="1" t="s">
        <v>821</v>
      </c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</row>
    <row r="97" spans="1:81" x14ac:dyDescent="0.25">
      <c r="A97" s="1"/>
      <c r="B97" s="77">
        <v>363</v>
      </c>
      <c r="C97" s="77">
        <v>79</v>
      </c>
      <c r="D97" s="77">
        <v>15161</v>
      </c>
      <c r="E97" s="77">
        <v>0</v>
      </c>
      <c r="F97" s="77">
        <v>94</v>
      </c>
      <c r="G97" s="77">
        <v>121</v>
      </c>
      <c r="H97" s="168">
        <v>2</v>
      </c>
      <c r="I97" s="370">
        <v>25</v>
      </c>
      <c r="J97" s="354">
        <v>49.255592</v>
      </c>
      <c r="K97" s="354">
        <v>126.324326</v>
      </c>
      <c r="L97" s="365">
        <v>1.2463102055992799E-2</v>
      </c>
      <c r="M97" s="354">
        <v>1284.53782824225</v>
      </c>
      <c r="N97" s="77">
        <v>1</v>
      </c>
      <c r="O97" s="77">
        <v>1</v>
      </c>
      <c r="P97" s="77">
        <v>0</v>
      </c>
      <c r="Q97" s="77">
        <v>0</v>
      </c>
      <c r="R97" s="77">
        <v>0</v>
      </c>
      <c r="S97" s="77">
        <v>0</v>
      </c>
      <c r="T97" s="77">
        <v>80</v>
      </c>
      <c r="U97" s="77">
        <v>4</v>
      </c>
      <c r="V97" s="357">
        <v>96773.52</v>
      </c>
      <c r="W97" s="77">
        <v>1814967</v>
      </c>
      <c r="X97" s="77" t="s">
        <v>911</v>
      </c>
      <c r="Y97" s="77" t="s">
        <v>936</v>
      </c>
      <c r="Z97" s="77" t="s">
        <v>821</v>
      </c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 t="s">
        <v>821</v>
      </c>
      <c r="BE97" s="1"/>
      <c r="BF97">
        <v>278</v>
      </c>
      <c r="BG97">
        <v>100</v>
      </c>
      <c r="BH97">
        <v>122</v>
      </c>
      <c r="BI97">
        <v>79</v>
      </c>
      <c r="BJ97" s="368">
        <v>4</v>
      </c>
      <c r="BK97" s="368">
        <v>16</v>
      </c>
      <c r="BL97" s="128">
        <v>3073.7959999999998</v>
      </c>
      <c r="BM97" s="128">
        <v>1289.0958425103699</v>
      </c>
      <c r="BN97" s="128">
        <v>1299.3599999999999</v>
      </c>
      <c r="BO97" s="128">
        <v>1290.2704000000001</v>
      </c>
      <c r="BP97" s="128">
        <v>1290.2704000000001</v>
      </c>
      <c r="BQ97" s="1" t="s">
        <v>821</v>
      </c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</row>
    <row r="98" spans="1:81" x14ac:dyDescent="0.25">
      <c r="A98" s="1"/>
      <c r="B98" s="77">
        <v>364</v>
      </c>
      <c r="C98" s="77">
        <v>80</v>
      </c>
      <c r="D98" s="77">
        <v>15162</v>
      </c>
      <c r="E98" s="77">
        <v>0</v>
      </c>
      <c r="F98" s="77">
        <v>94</v>
      </c>
      <c r="G98" s="77">
        <v>122</v>
      </c>
      <c r="H98" s="168">
        <v>2</v>
      </c>
      <c r="I98" s="370">
        <v>26</v>
      </c>
      <c r="J98" s="354">
        <v>368.82526000000001</v>
      </c>
      <c r="K98" s="354">
        <v>126.36671</v>
      </c>
      <c r="L98" s="365">
        <v>2.5548055007200499E-3</v>
      </c>
      <c r="M98" s="354">
        <v>1283.9239507680099</v>
      </c>
      <c r="N98" s="77">
        <v>1</v>
      </c>
      <c r="O98" s="77">
        <v>1</v>
      </c>
      <c r="P98" s="77">
        <v>0</v>
      </c>
      <c r="Q98" s="77">
        <v>0</v>
      </c>
      <c r="R98" s="77">
        <v>0</v>
      </c>
      <c r="S98" s="77">
        <v>0</v>
      </c>
      <c r="T98" s="77">
        <v>81</v>
      </c>
      <c r="U98" s="77">
        <v>4</v>
      </c>
      <c r="V98" s="357">
        <v>96837.24</v>
      </c>
      <c r="W98" s="77">
        <v>1814967</v>
      </c>
      <c r="X98" s="77" t="s">
        <v>911</v>
      </c>
      <c r="Y98" s="77" t="s">
        <v>937</v>
      </c>
      <c r="Z98" s="77" t="s">
        <v>821</v>
      </c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 t="s">
        <v>821</v>
      </c>
      <c r="BE98" s="1"/>
      <c r="BF98">
        <v>279</v>
      </c>
      <c r="BG98">
        <v>99</v>
      </c>
      <c r="BH98">
        <v>122</v>
      </c>
      <c r="BI98">
        <v>80</v>
      </c>
      <c r="BJ98" s="368">
        <v>4</v>
      </c>
      <c r="BK98" s="368">
        <v>17</v>
      </c>
      <c r="BL98" s="128">
        <v>3226.5050000000001</v>
      </c>
      <c r="BM98" s="128">
        <v>1288.7142393529</v>
      </c>
      <c r="BN98" s="128">
        <v>1298.23</v>
      </c>
      <c r="BO98" s="128">
        <v>1290.1022</v>
      </c>
      <c r="BP98" s="128">
        <v>1290.1022</v>
      </c>
      <c r="BQ98" s="1" t="s">
        <v>821</v>
      </c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</row>
    <row r="99" spans="1:81" x14ac:dyDescent="0.25">
      <c r="A99" s="1"/>
      <c r="B99" s="77">
        <v>365</v>
      </c>
      <c r="C99" s="77">
        <v>81</v>
      </c>
      <c r="D99" s="77">
        <v>15002</v>
      </c>
      <c r="E99" s="77">
        <v>0</v>
      </c>
      <c r="F99" s="77">
        <v>93</v>
      </c>
      <c r="G99" s="77">
        <v>122</v>
      </c>
      <c r="H99" s="168">
        <v>2</v>
      </c>
      <c r="I99" s="370">
        <v>27</v>
      </c>
      <c r="J99" s="354">
        <v>272.91226</v>
      </c>
      <c r="K99" s="354">
        <v>126.43176</v>
      </c>
      <c r="L99" s="365">
        <v>2.87665566513231E-3</v>
      </c>
      <c r="M99" s="354">
        <v>1282.9816739742901</v>
      </c>
      <c r="N99" s="77">
        <v>1</v>
      </c>
      <c r="O99" s="77">
        <v>1</v>
      </c>
      <c r="P99" s="77">
        <v>0</v>
      </c>
      <c r="Q99" s="77">
        <v>0</v>
      </c>
      <c r="R99" s="77">
        <v>0</v>
      </c>
      <c r="S99" s="77">
        <v>0</v>
      </c>
      <c r="T99" s="77">
        <v>82</v>
      </c>
      <c r="U99" s="77">
        <v>4</v>
      </c>
      <c r="V99" s="357">
        <v>96935.05</v>
      </c>
      <c r="W99" s="77">
        <v>1814967</v>
      </c>
      <c r="X99" s="77" t="s">
        <v>911</v>
      </c>
      <c r="Y99" s="77" t="s">
        <v>938</v>
      </c>
      <c r="Z99" s="77" t="s">
        <v>821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 t="s">
        <v>821</v>
      </c>
      <c r="BE99" s="1"/>
      <c r="BF99">
        <v>280</v>
      </c>
      <c r="BG99">
        <v>99</v>
      </c>
      <c r="BH99">
        <v>123</v>
      </c>
      <c r="BI99">
        <v>81</v>
      </c>
      <c r="BJ99" s="368">
        <v>4</v>
      </c>
      <c r="BK99" s="368">
        <v>18</v>
      </c>
      <c r="BL99" s="128">
        <v>3459.5479</v>
      </c>
      <c r="BM99" s="128">
        <v>1288.15381185508</v>
      </c>
      <c r="BN99" s="128">
        <v>1290.0999999999999</v>
      </c>
      <c r="BO99" s="128">
        <v>1289.3104000000001</v>
      </c>
      <c r="BP99" s="128">
        <v>1289.3104000000001</v>
      </c>
      <c r="BQ99" s="1" t="s">
        <v>821</v>
      </c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</row>
    <row r="100" spans="1:81" x14ac:dyDescent="0.25">
      <c r="A100" s="1"/>
      <c r="B100" s="77">
        <v>366</v>
      </c>
      <c r="C100" s="77">
        <v>82</v>
      </c>
      <c r="D100" s="77">
        <v>14842</v>
      </c>
      <c r="E100" s="77">
        <v>0</v>
      </c>
      <c r="F100" s="77">
        <v>92</v>
      </c>
      <c r="G100" s="77">
        <v>122</v>
      </c>
      <c r="H100" s="168">
        <v>2</v>
      </c>
      <c r="I100" s="370">
        <v>28</v>
      </c>
      <c r="J100" s="354">
        <v>261.76272999999998</v>
      </c>
      <c r="K100" s="354">
        <v>126.48596999999999</v>
      </c>
      <c r="L100" s="365">
        <v>2.9057422188099001E-3</v>
      </c>
      <c r="M100" s="354">
        <v>1282.19659936983</v>
      </c>
      <c r="N100" s="77">
        <v>1</v>
      </c>
      <c r="O100" s="77">
        <v>1</v>
      </c>
      <c r="P100" s="77">
        <v>0</v>
      </c>
      <c r="Q100" s="77">
        <v>0</v>
      </c>
      <c r="R100" s="77">
        <v>0</v>
      </c>
      <c r="S100" s="77">
        <v>0</v>
      </c>
      <c r="T100" s="77">
        <v>83</v>
      </c>
      <c r="U100" s="77">
        <v>4</v>
      </c>
      <c r="V100" s="357">
        <v>97016.53</v>
      </c>
      <c r="W100" s="77">
        <v>1814967</v>
      </c>
      <c r="X100" s="77" t="s">
        <v>911</v>
      </c>
      <c r="Y100" s="77" t="s">
        <v>939</v>
      </c>
      <c r="Z100" s="77" t="s">
        <v>821</v>
      </c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 t="s">
        <v>821</v>
      </c>
      <c r="BE100" s="1"/>
      <c r="BF100">
        <v>281</v>
      </c>
      <c r="BG100">
        <v>98</v>
      </c>
      <c r="BH100">
        <v>123</v>
      </c>
      <c r="BI100">
        <v>82</v>
      </c>
      <c r="BJ100" s="368">
        <v>4</v>
      </c>
      <c r="BK100" s="368">
        <v>19</v>
      </c>
      <c r="BL100" s="128">
        <v>3709.6601999999998</v>
      </c>
      <c r="BM100" s="128">
        <v>1287.45187503077</v>
      </c>
      <c r="BN100" s="128">
        <v>1289.29</v>
      </c>
      <c r="BO100" s="128">
        <v>1288.0146</v>
      </c>
      <c r="BP100" s="128">
        <v>1288.0146</v>
      </c>
      <c r="BQ100" s="1" t="s">
        <v>821</v>
      </c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</row>
    <row r="101" spans="1:81" x14ac:dyDescent="0.25">
      <c r="A101" s="1"/>
      <c r="B101" s="77">
        <v>367</v>
      </c>
      <c r="C101" s="77">
        <v>83</v>
      </c>
      <c r="D101" s="77">
        <v>14682</v>
      </c>
      <c r="E101" s="77">
        <v>0</v>
      </c>
      <c r="F101" s="77">
        <v>91</v>
      </c>
      <c r="G101" s="77">
        <v>122</v>
      </c>
      <c r="H101" s="168">
        <v>2</v>
      </c>
      <c r="I101" s="370">
        <v>29</v>
      </c>
      <c r="J101" s="354">
        <v>256.25335999999999</v>
      </c>
      <c r="K101" s="354">
        <v>126.53848000000001</v>
      </c>
      <c r="L101" s="365">
        <v>2.9032155467705102E-3</v>
      </c>
      <c r="M101" s="354">
        <v>1281.43598436607</v>
      </c>
      <c r="N101" s="77">
        <v>1</v>
      </c>
      <c r="O101" s="77">
        <v>1</v>
      </c>
      <c r="P101" s="77">
        <v>0</v>
      </c>
      <c r="Q101" s="77">
        <v>0</v>
      </c>
      <c r="R101" s="77">
        <v>0</v>
      </c>
      <c r="S101" s="77">
        <v>0</v>
      </c>
      <c r="T101" s="77">
        <v>84</v>
      </c>
      <c r="U101" s="77">
        <v>4</v>
      </c>
      <c r="V101" s="357">
        <v>97095.48</v>
      </c>
      <c r="W101" s="77">
        <v>1814967</v>
      </c>
      <c r="X101" s="77" t="s">
        <v>911</v>
      </c>
      <c r="Y101" s="77" t="s">
        <v>940</v>
      </c>
      <c r="Z101" s="77" t="s">
        <v>821</v>
      </c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 t="s">
        <v>821</v>
      </c>
      <c r="BE101" s="1"/>
      <c r="BF101">
        <v>282</v>
      </c>
      <c r="BG101">
        <v>97</v>
      </c>
      <c r="BH101">
        <v>123</v>
      </c>
      <c r="BI101">
        <v>83</v>
      </c>
      <c r="BJ101" s="368">
        <v>4</v>
      </c>
      <c r="BK101" s="368">
        <v>20</v>
      </c>
      <c r="BL101" s="128">
        <v>3974.9648000000002</v>
      </c>
      <c r="BM101" s="128">
        <v>1286.70306779098</v>
      </c>
      <c r="BN101" s="128">
        <v>1297.29</v>
      </c>
      <c r="BO101" s="128">
        <v>1286.8857</v>
      </c>
      <c r="BP101" s="128">
        <v>1286.8857</v>
      </c>
      <c r="BQ101" s="1" t="s">
        <v>821</v>
      </c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</row>
    <row r="102" spans="1:81" x14ac:dyDescent="0.25">
      <c r="A102" s="1"/>
      <c r="B102" s="77">
        <v>368</v>
      </c>
      <c r="C102" s="77">
        <v>84</v>
      </c>
      <c r="D102" s="77">
        <v>14522</v>
      </c>
      <c r="E102" s="77">
        <v>0</v>
      </c>
      <c r="F102" s="77">
        <v>90</v>
      </c>
      <c r="G102" s="77">
        <v>122</v>
      </c>
      <c r="H102" s="168">
        <v>2</v>
      </c>
      <c r="I102" s="370">
        <v>30</v>
      </c>
      <c r="J102" s="354">
        <v>250.41933</v>
      </c>
      <c r="K102" s="354">
        <v>126.58985</v>
      </c>
      <c r="L102" s="365">
        <v>2.94212440936215E-3</v>
      </c>
      <c r="M102" s="354">
        <v>1280.6920256363101</v>
      </c>
      <c r="N102" s="77">
        <v>1</v>
      </c>
      <c r="O102" s="77">
        <v>1</v>
      </c>
      <c r="P102" s="77">
        <v>0</v>
      </c>
      <c r="Q102" s="77">
        <v>0</v>
      </c>
      <c r="R102" s="77">
        <v>0</v>
      </c>
      <c r="S102" s="77">
        <v>0</v>
      </c>
      <c r="T102" s="77">
        <v>85</v>
      </c>
      <c r="U102" s="77">
        <v>4</v>
      </c>
      <c r="V102" s="357">
        <v>97172.69</v>
      </c>
      <c r="W102" s="77">
        <v>1814967</v>
      </c>
      <c r="X102" s="77" t="s">
        <v>911</v>
      </c>
      <c r="Y102" s="77" t="s">
        <v>941</v>
      </c>
      <c r="Z102" s="77" t="s">
        <v>821</v>
      </c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 t="s">
        <v>821</v>
      </c>
      <c r="BE102" s="1"/>
      <c r="BF102">
        <v>283</v>
      </c>
      <c r="BG102">
        <v>96</v>
      </c>
      <c r="BH102">
        <v>123</v>
      </c>
      <c r="BI102">
        <v>84</v>
      </c>
      <c r="BJ102" s="368">
        <v>4</v>
      </c>
      <c r="BK102" s="368">
        <v>21</v>
      </c>
      <c r="BL102" s="128">
        <v>4023.9603999999999</v>
      </c>
      <c r="BM102" s="128">
        <v>1286.2464465728001</v>
      </c>
      <c r="BN102" s="128">
        <v>1299.31</v>
      </c>
      <c r="BO102" s="128">
        <v>1286.8857</v>
      </c>
      <c r="BP102" s="128">
        <v>1286.8857</v>
      </c>
      <c r="BQ102" s="1" t="s">
        <v>821</v>
      </c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</row>
    <row r="103" spans="1:81" x14ac:dyDescent="0.25">
      <c r="A103" s="1"/>
      <c r="B103" s="77">
        <v>369</v>
      </c>
      <c r="C103" s="77">
        <v>85</v>
      </c>
      <c r="D103" s="77">
        <v>14362</v>
      </c>
      <c r="E103" s="77">
        <v>0</v>
      </c>
      <c r="F103" s="77">
        <v>89</v>
      </c>
      <c r="G103" s="77">
        <v>122</v>
      </c>
      <c r="H103" s="168">
        <v>2</v>
      </c>
      <c r="I103" s="370">
        <v>31</v>
      </c>
      <c r="J103" s="354">
        <v>251.35461000000001</v>
      </c>
      <c r="K103" s="354">
        <v>126.64072400000001</v>
      </c>
      <c r="L103" s="365">
        <v>2.97593033439769E-3</v>
      </c>
      <c r="M103" s="354">
        <v>1279.9552608224101</v>
      </c>
      <c r="N103" s="77">
        <v>1</v>
      </c>
      <c r="O103" s="77">
        <v>1</v>
      </c>
      <c r="P103" s="77">
        <v>0</v>
      </c>
      <c r="Q103" s="77">
        <v>0</v>
      </c>
      <c r="R103" s="77">
        <v>0</v>
      </c>
      <c r="S103" s="77">
        <v>0</v>
      </c>
      <c r="T103" s="77">
        <v>86</v>
      </c>
      <c r="U103" s="77">
        <v>4</v>
      </c>
      <c r="V103" s="357">
        <v>97249.164000000004</v>
      </c>
      <c r="W103" s="77">
        <v>1814967</v>
      </c>
      <c r="X103" s="77" t="s">
        <v>911</v>
      </c>
      <c r="Y103" s="77" t="s">
        <v>942</v>
      </c>
      <c r="Z103" s="77" t="s">
        <v>821</v>
      </c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 t="s">
        <v>821</v>
      </c>
      <c r="BE103" s="1"/>
      <c r="BF103">
        <v>284</v>
      </c>
      <c r="BG103">
        <v>96</v>
      </c>
      <c r="BH103">
        <v>122</v>
      </c>
      <c r="BI103">
        <v>85</v>
      </c>
      <c r="BJ103" s="368">
        <v>4</v>
      </c>
      <c r="BK103" s="368">
        <v>22</v>
      </c>
      <c r="BL103" s="128">
        <v>4301.3236999999999</v>
      </c>
      <c r="BM103" s="128">
        <v>1285.77230640891</v>
      </c>
      <c r="BN103" s="128">
        <v>1291.98</v>
      </c>
      <c r="BO103" s="128">
        <v>1285.2665999999999</v>
      </c>
      <c r="BP103" s="128">
        <v>1285.2665999999999</v>
      </c>
      <c r="BQ103" s="1" t="s">
        <v>821</v>
      </c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</row>
    <row r="104" spans="1:81" x14ac:dyDescent="0.25">
      <c r="A104" s="1"/>
      <c r="B104" s="77">
        <v>370</v>
      </c>
      <c r="C104" s="77">
        <v>86</v>
      </c>
      <c r="D104" s="77">
        <v>14202</v>
      </c>
      <c r="E104" s="77">
        <v>0</v>
      </c>
      <c r="F104" s="77">
        <v>88</v>
      </c>
      <c r="G104" s="77">
        <v>122</v>
      </c>
      <c r="H104" s="168">
        <v>2</v>
      </c>
      <c r="I104" s="370">
        <v>32</v>
      </c>
      <c r="J104" s="354">
        <v>258.08017000000001</v>
      </c>
      <c r="K104" s="354">
        <v>126.69237</v>
      </c>
      <c r="L104" s="365">
        <v>2.7831173665178702E-3</v>
      </c>
      <c r="M104" s="354">
        <v>1279.2072470011501</v>
      </c>
      <c r="N104" s="77">
        <v>1</v>
      </c>
      <c r="O104" s="77">
        <v>1</v>
      </c>
      <c r="P104" s="77">
        <v>0</v>
      </c>
      <c r="Q104" s="77">
        <v>0</v>
      </c>
      <c r="R104" s="77">
        <v>0</v>
      </c>
      <c r="S104" s="77">
        <v>0</v>
      </c>
      <c r="T104" s="77">
        <v>87</v>
      </c>
      <c r="U104" s="77">
        <v>4</v>
      </c>
      <c r="V104" s="357">
        <v>97326.8</v>
      </c>
      <c r="W104" s="77">
        <v>1814967</v>
      </c>
      <c r="X104" s="77" t="s">
        <v>911</v>
      </c>
      <c r="Y104" s="77" t="s">
        <v>943</v>
      </c>
      <c r="Z104" s="77" t="s">
        <v>821</v>
      </c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 t="s">
        <v>821</v>
      </c>
      <c r="BE104" s="1"/>
      <c r="BF104">
        <v>285</v>
      </c>
      <c r="BG104">
        <v>95</v>
      </c>
      <c r="BH104">
        <v>122</v>
      </c>
      <c r="BI104">
        <v>86</v>
      </c>
      <c r="BJ104" s="368">
        <v>4</v>
      </c>
      <c r="BK104" s="368">
        <v>23</v>
      </c>
      <c r="BL104" s="128">
        <v>4399.9862999999996</v>
      </c>
      <c r="BM104" s="128">
        <v>1285.2260084203499</v>
      </c>
      <c r="BN104" s="128">
        <v>1288.02</v>
      </c>
      <c r="BO104" s="128">
        <v>1284.4905000000001</v>
      </c>
      <c r="BP104" s="128">
        <v>1284.4905000000001</v>
      </c>
      <c r="BQ104" s="1" t="s">
        <v>821</v>
      </c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</row>
    <row r="105" spans="1:81" x14ac:dyDescent="0.25">
      <c r="A105" s="1"/>
      <c r="B105" s="77">
        <v>371</v>
      </c>
      <c r="C105" s="77">
        <v>87</v>
      </c>
      <c r="D105" s="77">
        <v>14042</v>
      </c>
      <c r="E105" s="77">
        <v>0</v>
      </c>
      <c r="F105" s="77">
        <v>87</v>
      </c>
      <c r="G105" s="77">
        <v>122</v>
      </c>
      <c r="H105" s="168">
        <v>2</v>
      </c>
      <c r="I105" s="370">
        <v>33</v>
      </c>
      <c r="J105" s="354">
        <v>231.09567000000001</v>
      </c>
      <c r="K105" s="354">
        <v>126.74196000000001</v>
      </c>
      <c r="L105" s="365">
        <v>2.2955014843809899E-3</v>
      </c>
      <c r="M105" s="354">
        <v>1278.48897959896</v>
      </c>
      <c r="N105" s="77">
        <v>1</v>
      </c>
      <c r="O105" s="77">
        <v>1</v>
      </c>
      <c r="P105" s="77">
        <v>0</v>
      </c>
      <c r="Q105" s="77">
        <v>0</v>
      </c>
      <c r="R105" s="77">
        <v>0</v>
      </c>
      <c r="S105" s="77">
        <v>0</v>
      </c>
      <c r="T105" s="77">
        <v>135</v>
      </c>
      <c r="U105" s="77">
        <v>4</v>
      </c>
      <c r="V105" s="357">
        <v>97401.35</v>
      </c>
      <c r="W105" s="77">
        <v>1814967</v>
      </c>
      <c r="X105" s="77" t="s">
        <v>911</v>
      </c>
      <c r="Y105" s="77" t="s">
        <v>944</v>
      </c>
      <c r="Z105" s="77" t="s">
        <v>821</v>
      </c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 t="s">
        <v>821</v>
      </c>
      <c r="BE105" s="1"/>
      <c r="BF105">
        <v>286</v>
      </c>
      <c r="BG105">
        <v>95</v>
      </c>
      <c r="BH105">
        <v>121</v>
      </c>
      <c r="BI105">
        <v>87</v>
      </c>
      <c r="BJ105" s="368">
        <v>4</v>
      </c>
      <c r="BK105" s="368">
        <v>24</v>
      </c>
      <c r="BL105" s="128">
        <v>4586.0834999999997</v>
      </c>
      <c r="BM105" s="128">
        <v>1284.81230422097</v>
      </c>
      <c r="BN105" s="128">
        <v>1301.27</v>
      </c>
      <c r="BO105" s="128">
        <v>1283.3651</v>
      </c>
      <c r="BP105" s="128">
        <v>1283.3651</v>
      </c>
      <c r="BQ105" s="1" t="s">
        <v>821</v>
      </c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</row>
    <row r="106" spans="1:81" x14ac:dyDescent="0.25">
      <c r="A106" s="1"/>
      <c r="B106" s="77">
        <v>292</v>
      </c>
      <c r="C106" s="77">
        <v>88</v>
      </c>
      <c r="D106" s="77">
        <v>16255</v>
      </c>
      <c r="E106" s="77">
        <v>0</v>
      </c>
      <c r="F106" s="77">
        <v>101</v>
      </c>
      <c r="G106" s="77">
        <v>95</v>
      </c>
      <c r="H106" s="168">
        <v>3</v>
      </c>
      <c r="I106" s="370">
        <v>1</v>
      </c>
      <c r="J106" s="354">
        <v>237.85654</v>
      </c>
      <c r="K106" s="354">
        <v>3.5134256000000001</v>
      </c>
      <c r="L106" s="365">
        <v>2.18304957420941E-2</v>
      </c>
      <c r="M106" s="354">
        <v>1398.3964347741701</v>
      </c>
      <c r="N106" s="77">
        <v>1</v>
      </c>
      <c r="O106" s="77">
        <v>1</v>
      </c>
      <c r="P106" s="77">
        <v>0</v>
      </c>
      <c r="Q106" s="77">
        <v>0</v>
      </c>
      <c r="R106" s="77">
        <v>0</v>
      </c>
      <c r="S106" s="77">
        <v>0</v>
      </c>
      <c r="T106" s="77">
        <v>89</v>
      </c>
      <c r="U106" s="77">
        <v>6</v>
      </c>
      <c r="V106" s="357">
        <v>36.249336</v>
      </c>
      <c r="W106" s="77">
        <v>1814949</v>
      </c>
      <c r="X106" s="77" t="s">
        <v>856</v>
      </c>
      <c r="Y106" s="77" t="s">
        <v>945</v>
      </c>
      <c r="Z106" s="77" t="s">
        <v>821</v>
      </c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 t="s">
        <v>821</v>
      </c>
      <c r="BE106" s="1"/>
      <c r="BF106">
        <v>287</v>
      </c>
      <c r="BG106">
        <v>94</v>
      </c>
      <c r="BH106">
        <v>121</v>
      </c>
      <c r="BI106">
        <v>88</v>
      </c>
      <c r="BJ106" s="368">
        <v>4</v>
      </c>
      <c r="BK106" s="368">
        <v>25</v>
      </c>
      <c r="BL106" s="128">
        <v>4635.3410000000003</v>
      </c>
      <c r="BM106" s="128">
        <v>1284.4703783258601</v>
      </c>
      <c r="BN106" s="128">
        <v>1307.06</v>
      </c>
      <c r="BO106" s="128">
        <v>1283.3651</v>
      </c>
      <c r="BP106" s="128">
        <v>1283.3651</v>
      </c>
      <c r="BQ106" s="1" t="s">
        <v>821</v>
      </c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</row>
    <row r="107" spans="1:81" x14ac:dyDescent="0.25">
      <c r="A107" s="1"/>
      <c r="B107" s="77">
        <v>293</v>
      </c>
      <c r="C107" s="77">
        <v>89</v>
      </c>
      <c r="D107" s="77">
        <v>16095</v>
      </c>
      <c r="E107" s="77">
        <v>0</v>
      </c>
      <c r="F107" s="77">
        <v>100</v>
      </c>
      <c r="G107" s="77">
        <v>95</v>
      </c>
      <c r="H107" s="168">
        <v>3</v>
      </c>
      <c r="I107" s="370">
        <v>2</v>
      </c>
      <c r="J107" s="354">
        <v>264.90334999999999</v>
      </c>
      <c r="K107" s="354">
        <v>4.0050439999999998</v>
      </c>
      <c r="L107" s="365">
        <v>1.5859069501335001E-2</v>
      </c>
      <c r="M107" s="354">
        <v>1393.20390865891</v>
      </c>
      <c r="N107" s="77">
        <v>1</v>
      </c>
      <c r="O107" s="77">
        <v>1</v>
      </c>
      <c r="P107" s="77">
        <v>0</v>
      </c>
      <c r="Q107" s="77">
        <v>0</v>
      </c>
      <c r="R107" s="77">
        <v>0</v>
      </c>
      <c r="S107" s="77">
        <v>0</v>
      </c>
      <c r="T107" s="77">
        <v>90</v>
      </c>
      <c r="U107" s="77">
        <v>6</v>
      </c>
      <c r="V107" s="357">
        <v>112.86994</v>
      </c>
      <c r="W107" s="77">
        <v>1814949</v>
      </c>
      <c r="X107" s="77" t="s">
        <v>856</v>
      </c>
      <c r="Y107" s="77" t="s">
        <v>946</v>
      </c>
      <c r="Z107" s="77" t="s">
        <v>821</v>
      </c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 t="s">
        <v>821</v>
      </c>
      <c r="BE107" s="1"/>
      <c r="BF107">
        <v>288</v>
      </c>
      <c r="BG107">
        <v>94</v>
      </c>
      <c r="BH107">
        <v>122</v>
      </c>
      <c r="BI107">
        <v>89</v>
      </c>
      <c r="BJ107" s="368">
        <v>4</v>
      </c>
      <c r="BK107" s="368">
        <v>26</v>
      </c>
      <c r="BL107" s="128">
        <v>5004.1646000000001</v>
      </c>
      <c r="BM107" s="128">
        <v>1283.86298109882</v>
      </c>
      <c r="BN107" s="128">
        <v>1284.56</v>
      </c>
      <c r="BO107" s="128">
        <v>1282.2217000000001</v>
      </c>
      <c r="BP107" s="128">
        <v>1282.2217000000001</v>
      </c>
      <c r="BQ107" s="1" t="s">
        <v>821</v>
      </c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</row>
    <row r="108" spans="1:81" x14ac:dyDescent="0.25">
      <c r="A108" s="1"/>
      <c r="B108" s="77">
        <v>294</v>
      </c>
      <c r="C108" s="77">
        <v>90</v>
      </c>
      <c r="D108" s="77">
        <v>16096</v>
      </c>
      <c r="E108" s="77">
        <v>0</v>
      </c>
      <c r="F108" s="77">
        <v>100</v>
      </c>
      <c r="G108" s="77">
        <v>96</v>
      </c>
      <c r="H108" s="168">
        <v>3</v>
      </c>
      <c r="I108" s="370">
        <v>3</v>
      </c>
      <c r="J108" s="354">
        <v>141.86505</v>
      </c>
      <c r="K108" s="354">
        <v>4.4027987</v>
      </c>
      <c r="L108" s="365">
        <v>1.9176071559542599E-2</v>
      </c>
      <c r="M108" s="354">
        <v>1389.0027880069599</v>
      </c>
      <c r="N108" s="77">
        <v>1</v>
      </c>
      <c r="O108" s="77">
        <v>1</v>
      </c>
      <c r="P108" s="77">
        <v>0</v>
      </c>
      <c r="Q108" s="77">
        <v>0</v>
      </c>
      <c r="R108" s="77">
        <v>0</v>
      </c>
      <c r="S108" s="77">
        <v>0</v>
      </c>
      <c r="T108" s="77">
        <v>91</v>
      </c>
      <c r="U108" s="77">
        <v>6</v>
      </c>
      <c r="V108" s="357">
        <v>174.86144999999999</v>
      </c>
      <c r="W108" s="77">
        <v>1814949</v>
      </c>
      <c r="X108" s="77" t="s">
        <v>856</v>
      </c>
      <c r="Y108" s="77" t="s">
        <v>947</v>
      </c>
      <c r="Z108" s="77" t="s">
        <v>821</v>
      </c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 t="s">
        <v>821</v>
      </c>
      <c r="BE108" s="1"/>
      <c r="BF108">
        <v>289</v>
      </c>
      <c r="BG108">
        <v>93</v>
      </c>
      <c r="BH108">
        <v>122</v>
      </c>
      <c r="BI108">
        <v>90</v>
      </c>
      <c r="BJ108" s="368">
        <v>4</v>
      </c>
      <c r="BK108" s="368">
        <v>27</v>
      </c>
      <c r="BL108" s="128">
        <v>5277.0766999999996</v>
      </c>
      <c r="BM108" s="128">
        <v>1282.93065623456</v>
      </c>
      <c r="BN108" s="128">
        <v>1282.29</v>
      </c>
      <c r="BO108" s="128">
        <v>1281.3610000000001</v>
      </c>
      <c r="BP108" s="128">
        <v>1281.3610000000001</v>
      </c>
      <c r="BQ108" s="1" t="s">
        <v>821</v>
      </c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</row>
    <row r="109" spans="1:81" x14ac:dyDescent="0.25">
      <c r="A109" s="1"/>
      <c r="B109" s="77">
        <v>295</v>
      </c>
      <c r="C109" s="77">
        <v>91</v>
      </c>
      <c r="D109" s="77">
        <v>15936</v>
      </c>
      <c r="E109" s="77">
        <v>0</v>
      </c>
      <c r="F109" s="77">
        <v>99</v>
      </c>
      <c r="G109" s="77">
        <v>96</v>
      </c>
      <c r="H109" s="168">
        <v>3</v>
      </c>
      <c r="I109" s="370">
        <v>4</v>
      </c>
      <c r="J109" s="354">
        <v>121.53572</v>
      </c>
      <c r="K109" s="354">
        <v>4.6603621999999998</v>
      </c>
      <c r="L109" s="365">
        <v>3.1599038988674201E-2</v>
      </c>
      <c r="M109" s="354">
        <v>1386.2823736320199</v>
      </c>
      <c r="N109" s="77">
        <v>1</v>
      </c>
      <c r="O109" s="77">
        <v>1</v>
      </c>
      <c r="P109" s="77">
        <v>0</v>
      </c>
      <c r="Q109" s="77">
        <v>0</v>
      </c>
      <c r="R109" s="77">
        <v>0</v>
      </c>
      <c r="S109" s="77">
        <v>0</v>
      </c>
      <c r="T109" s="77">
        <v>92</v>
      </c>
      <c r="U109" s="77">
        <v>6</v>
      </c>
      <c r="V109" s="357">
        <v>215.00371999999999</v>
      </c>
      <c r="W109" s="77">
        <v>1814949</v>
      </c>
      <c r="X109" s="77" t="s">
        <v>856</v>
      </c>
      <c r="Y109" s="77" t="s">
        <v>948</v>
      </c>
      <c r="Z109" s="77" t="s">
        <v>821</v>
      </c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 t="s">
        <v>821</v>
      </c>
      <c r="BE109" s="1"/>
      <c r="BF109">
        <v>290</v>
      </c>
      <c r="BG109">
        <v>92</v>
      </c>
      <c r="BH109">
        <v>122</v>
      </c>
      <c r="BI109">
        <v>91</v>
      </c>
      <c r="BJ109" s="368">
        <v>4</v>
      </c>
      <c r="BK109" s="368">
        <v>28</v>
      </c>
      <c r="BL109" s="128">
        <v>5538.8393999999998</v>
      </c>
      <c r="BM109" s="128">
        <v>1282.1538708922999</v>
      </c>
      <c r="BN109" s="128">
        <v>1283.07</v>
      </c>
      <c r="BO109" s="128">
        <v>1280.5645</v>
      </c>
      <c r="BP109" s="128">
        <v>1280.5645</v>
      </c>
      <c r="BQ109" s="1" t="s">
        <v>821</v>
      </c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</row>
    <row r="110" spans="1:81" x14ac:dyDescent="0.25">
      <c r="A110" s="1"/>
      <c r="B110" s="77">
        <v>296</v>
      </c>
      <c r="C110" s="77">
        <v>92</v>
      </c>
      <c r="D110" s="77">
        <v>15937</v>
      </c>
      <c r="E110" s="77">
        <v>0</v>
      </c>
      <c r="F110" s="77">
        <v>99</v>
      </c>
      <c r="G110" s="77">
        <v>97</v>
      </c>
      <c r="H110" s="168">
        <v>3</v>
      </c>
      <c r="I110" s="370">
        <v>5</v>
      </c>
      <c r="J110" s="354">
        <v>250.30739</v>
      </c>
      <c r="K110" s="354">
        <v>5.0239653999999998</v>
      </c>
      <c r="L110" s="365">
        <v>2.16676450323058E-2</v>
      </c>
      <c r="M110" s="354">
        <v>1382.44196165114</v>
      </c>
      <c r="N110" s="77">
        <v>1</v>
      </c>
      <c r="O110" s="77">
        <v>1</v>
      </c>
      <c r="P110" s="77">
        <v>0</v>
      </c>
      <c r="Q110" s="77">
        <v>0</v>
      </c>
      <c r="R110" s="77">
        <v>0</v>
      </c>
      <c r="S110" s="77">
        <v>0</v>
      </c>
      <c r="T110" s="77">
        <v>93</v>
      </c>
      <c r="U110" s="77">
        <v>6</v>
      </c>
      <c r="V110" s="357">
        <v>271.67259999999999</v>
      </c>
      <c r="W110" s="77">
        <v>1814949</v>
      </c>
      <c r="X110" s="77" t="s">
        <v>856</v>
      </c>
      <c r="Y110" s="77" t="s">
        <v>949</v>
      </c>
      <c r="Z110" s="77" t="s">
        <v>821</v>
      </c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 t="s">
        <v>821</v>
      </c>
      <c r="BE110" s="1"/>
      <c r="BF110">
        <v>291</v>
      </c>
      <c r="BG110">
        <v>91</v>
      </c>
      <c r="BH110">
        <v>122</v>
      </c>
      <c r="BI110">
        <v>92</v>
      </c>
      <c r="BJ110" s="368">
        <v>4</v>
      </c>
      <c r="BK110" s="368">
        <v>29</v>
      </c>
      <c r="BL110" s="128">
        <v>5795.0929999999998</v>
      </c>
      <c r="BM110" s="128">
        <v>1281.4012868924301</v>
      </c>
      <c r="BN110" s="128">
        <v>1280.6400000000001</v>
      </c>
      <c r="BO110" s="128">
        <v>1279.4636</v>
      </c>
      <c r="BP110" s="128">
        <v>1279.4636</v>
      </c>
      <c r="BQ110" s="1" t="s">
        <v>821</v>
      </c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</row>
    <row r="111" spans="1:81" x14ac:dyDescent="0.25">
      <c r="A111" s="1"/>
      <c r="B111" s="77">
        <v>297</v>
      </c>
      <c r="C111" s="77">
        <v>93</v>
      </c>
      <c r="D111" s="77">
        <v>15938</v>
      </c>
      <c r="E111" s="77">
        <v>0</v>
      </c>
      <c r="F111" s="77">
        <v>99</v>
      </c>
      <c r="G111" s="77">
        <v>98</v>
      </c>
      <c r="H111" s="168">
        <v>3</v>
      </c>
      <c r="I111" s="370">
        <v>6</v>
      </c>
      <c r="J111" s="354">
        <v>274.82326999999998</v>
      </c>
      <c r="K111" s="354">
        <v>5.5374594000000004</v>
      </c>
      <c r="L111" s="365">
        <v>1.78112931800882E-2</v>
      </c>
      <c r="M111" s="354">
        <v>1377.01839001237</v>
      </c>
      <c r="N111" s="77">
        <v>1</v>
      </c>
      <c r="O111" s="77">
        <v>1</v>
      </c>
      <c r="P111" s="77">
        <v>0</v>
      </c>
      <c r="Q111" s="77">
        <v>0</v>
      </c>
      <c r="R111" s="77">
        <v>0</v>
      </c>
      <c r="S111" s="77">
        <v>0</v>
      </c>
      <c r="T111" s="77">
        <v>94</v>
      </c>
      <c r="U111" s="77">
        <v>6</v>
      </c>
      <c r="V111" s="357">
        <v>351.70254999999997</v>
      </c>
      <c r="W111" s="77">
        <v>1814949</v>
      </c>
      <c r="X111" s="77" t="s">
        <v>856</v>
      </c>
      <c r="Y111" s="77" t="s">
        <v>950</v>
      </c>
      <c r="Z111" s="77" t="s">
        <v>821</v>
      </c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 t="s">
        <v>821</v>
      </c>
      <c r="BE111" s="1"/>
      <c r="BF111">
        <v>292</v>
      </c>
      <c r="BG111">
        <v>90</v>
      </c>
      <c r="BH111">
        <v>122</v>
      </c>
      <c r="BI111">
        <v>93</v>
      </c>
      <c r="BJ111" s="368">
        <v>4</v>
      </c>
      <c r="BK111" s="368">
        <v>30</v>
      </c>
      <c r="BL111" s="128">
        <v>6045.5119999999997</v>
      </c>
      <c r="BM111" s="128">
        <v>1280.6651833001799</v>
      </c>
      <c r="BN111" s="128">
        <v>1283.33</v>
      </c>
      <c r="BO111" s="128">
        <v>1278.7043000000001</v>
      </c>
      <c r="BP111" s="128">
        <v>1278.7043000000001</v>
      </c>
      <c r="BQ111" s="1" t="s">
        <v>821</v>
      </c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</row>
    <row r="112" spans="1:81" x14ac:dyDescent="0.25">
      <c r="A112" s="1"/>
      <c r="B112" s="77">
        <v>298</v>
      </c>
      <c r="C112" s="77">
        <v>94</v>
      </c>
      <c r="D112" s="77">
        <v>15939</v>
      </c>
      <c r="E112" s="77">
        <v>0</v>
      </c>
      <c r="F112" s="77">
        <v>99</v>
      </c>
      <c r="G112" s="77">
        <v>99</v>
      </c>
      <c r="H112" s="168">
        <v>3</v>
      </c>
      <c r="I112" s="370">
        <v>7</v>
      </c>
      <c r="J112" s="354">
        <v>199.12504999999999</v>
      </c>
      <c r="K112" s="354">
        <v>6.0009046000000001</v>
      </c>
      <c r="L112" s="365">
        <v>1.7354604928116499E-2</v>
      </c>
      <c r="M112" s="354">
        <v>1372.1234321295101</v>
      </c>
      <c r="N112" s="77">
        <v>1</v>
      </c>
      <c r="O112" s="77">
        <v>1</v>
      </c>
      <c r="P112" s="77">
        <v>0</v>
      </c>
      <c r="Q112" s="77">
        <v>0</v>
      </c>
      <c r="R112" s="77">
        <v>0</v>
      </c>
      <c r="S112" s="77">
        <v>0</v>
      </c>
      <c r="T112" s="77">
        <v>95</v>
      </c>
      <c r="U112" s="77">
        <v>6</v>
      </c>
      <c r="V112" s="357">
        <v>423.93225000000001</v>
      </c>
      <c r="W112" s="77">
        <v>1814949</v>
      </c>
      <c r="X112" s="77" t="s">
        <v>856</v>
      </c>
      <c r="Y112" s="77" t="s">
        <v>951</v>
      </c>
      <c r="Z112" s="77" t="s">
        <v>821</v>
      </c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 t="s">
        <v>821</v>
      </c>
      <c r="BE112" s="1"/>
      <c r="BF112">
        <v>293</v>
      </c>
      <c r="BG112">
        <v>89</v>
      </c>
      <c r="BH112">
        <v>122</v>
      </c>
      <c r="BI112">
        <v>94</v>
      </c>
      <c r="BJ112" s="368">
        <v>4</v>
      </c>
      <c r="BK112" s="368">
        <v>31</v>
      </c>
      <c r="BL112" s="128">
        <v>6296.8666999999996</v>
      </c>
      <c r="BM112" s="128">
        <v>1279.9361976663499</v>
      </c>
      <c r="BN112" s="128">
        <v>1278.5</v>
      </c>
      <c r="BO112" s="128">
        <v>1277.9673</v>
      </c>
      <c r="BP112" s="128">
        <v>1277.9673</v>
      </c>
      <c r="BQ112" s="1" t="s">
        <v>821</v>
      </c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</row>
    <row r="113" spans="1:81" x14ac:dyDescent="0.25">
      <c r="A113" s="1"/>
      <c r="B113" s="77">
        <v>299</v>
      </c>
      <c r="C113" s="77">
        <v>95</v>
      </c>
      <c r="D113" s="77">
        <v>15779</v>
      </c>
      <c r="E113" s="77">
        <v>0</v>
      </c>
      <c r="F113" s="77">
        <v>98</v>
      </c>
      <c r="G113" s="77">
        <v>99</v>
      </c>
      <c r="H113" s="168">
        <v>3</v>
      </c>
      <c r="I113" s="370">
        <v>8</v>
      </c>
      <c r="J113" s="354">
        <v>135.47241</v>
      </c>
      <c r="K113" s="354">
        <v>6.3280873</v>
      </c>
      <c r="L113" s="365">
        <v>2.4368222010599901E-2</v>
      </c>
      <c r="M113" s="354">
        <v>1368.6676956287699</v>
      </c>
      <c r="N113" s="77">
        <v>1</v>
      </c>
      <c r="O113" s="77">
        <v>1</v>
      </c>
      <c r="P113" s="77">
        <v>0</v>
      </c>
      <c r="Q113" s="77">
        <v>0</v>
      </c>
      <c r="R113" s="77">
        <v>0</v>
      </c>
      <c r="S113" s="77">
        <v>0</v>
      </c>
      <c r="T113" s="77">
        <v>96</v>
      </c>
      <c r="U113" s="77">
        <v>6</v>
      </c>
      <c r="V113" s="357">
        <v>474.92489999999998</v>
      </c>
      <c r="W113" s="77">
        <v>1814949</v>
      </c>
      <c r="X113" s="77" t="s">
        <v>856</v>
      </c>
      <c r="Y113" s="77" t="s">
        <v>952</v>
      </c>
      <c r="Z113" s="77" t="s">
        <v>821</v>
      </c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 t="s">
        <v>821</v>
      </c>
      <c r="BE113" s="1"/>
      <c r="BF113">
        <v>294</v>
      </c>
      <c r="BG113">
        <v>88</v>
      </c>
      <c r="BH113">
        <v>122</v>
      </c>
      <c r="BI113">
        <v>95</v>
      </c>
      <c r="BJ113" s="368">
        <v>4</v>
      </c>
      <c r="BK113" s="368">
        <v>32</v>
      </c>
      <c r="BL113" s="128">
        <v>6554.9470000000001</v>
      </c>
      <c r="BM113" s="128">
        <v>1279.19608179856</v>
      </c>
      <c r="BN113" s="128">
        <v>1282.3699999999999</v>
      </c>
      <c r="BO113" s="128">
        <v>1276.7331999999999</v>
      </c>
      <c r="BP113" s="128">
        <v>1276.7331999999999</v>
      </c>
      <c r="BQ113" s="1" t="s">
        <v>821</v>
      </c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</row>
    <row r="114" spans="1:81" x14ac:dyDescent="0.25">
      <c r="A114" s="1"/>
      <c r="B114" s="77">
        <v>300</v>
      </c>
      <c r="C114" s="77">
        <v>96</v>
      </c>
      <c r="D114" s="77">
        <v>15780</v>
      </c>
      <c r="E114" s="77">
        <v>0</v>
      </c>
      <c r="F114" s="77">
        <v>98</v>
      </c>
      <c r="G114" s="77">
        <v>100</v>
      </c>
      <c r="H114" s="168">
        <v>3</v>
      </c>
      <c r="I114" s="370">
        <v>9</v>
      </c>
      <c r="J114" s="354">
        <v>184.16417000000001</v>
      </c>
      <c r="K114" s="354">
        <v>6.6406406999999996</v>
      </c>
      <c r="L114" s="365">
        <v>2.4700383304037999E-2</v>
      </c>
      <c r="M114" s="354">
        <v>1365.3664738141799</v>
      </c>
      <c r="N114" s="77">
        <v>1</v>
      </c>
      <c r="O114" s="77">
        <v>1</v>
      </c>
      <c r="P114" s="77">
        <v>0</v>
      </c>
      <c r="Q114" s="77">
        <v>0</v>
      </c>
      <c r="R114" s="77">
        <v>0</v>
      </c>
      <c r="S114" s="77">
        <v>0</v>
      </c>
      <c r="T114" s="77">
        <v>97</v>
      </c>
      <c r="U114" s="77">
        <v>6</v>
      </c>
      <c r="V114" s="357">
        <v>523.63750000000005</v>
      </c>
      <c r="W114" s="77">
        <v>1814949</v>
      </c>
      <c r="X114" s="77" t="s">
        <v>856</v>
      </c>
      <c r="Y114" s="77" t="s">
        <v>953</v>
      </c>
      <c r="Z114" s="77" t="s">
        <v>821</v>
      </c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 t="s">
        <v>821</v>
      </c>
      <c r="BE114" s="1"/>
      <c r="BF114">
        <v>295</v>
      </c>
      <c r="BG114">
        <v>87</v>
      </c>
      <c r="BH114">
        <v>122</v>
      </c>
      <c r="BI114">
        <v>96</v>
      </c>
      <c r="BJ114" s="368">
        <v>4</v>
      </c>
      <c r="BK114" s="368">
        <v>33</v>
      </c>
      <c r="BL114" s="128">
        <v>6786.0420000000004</v>
      </c>
      <c r="BM114" s="128">
        <v>1278.4853996890699</v>
      </c>
      <c r="BN114" s="128">
        <v>1284.9000000000001</v>
      </c>
      <c r="BO114" s="128">
        <v>1274.5217</v>
      </c>
      <c r="BP114" s="128">
        <v>1274.5217</v>
      </c>
      <c r="BQ114" s="1" t="s">
        <v>821</v>
      </c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</row>
    <row r="115" spans="1:81" x14ac:dyDescent="0.25">
      <c r="A115" s="1"/>
      <c r="B115" s="77">
        <v>301</v>
      </c>
      <c r="C115" s="77">
        <v>97</v>
      </c>
      <c r="D115" s="77">
        <v>15620</v>
      </c>
      <c r="E115" s="77">
        <v>0</v>
      </c>
      <c r="F115" s="77">
        <v>97</v>
      </c>
      <c r="G115" s="77">
        <v>100</v>
      </c>
      <c r="H115" s="168">
        <v>3</v>
      </c>
      <c r="I115" s="370">
        <v>10</v>
      </c>
      <c r="J115" s="354">
        <v>256.28026999999997</v>
      </c>
      <c r="K115" s="354">
        <v>7.0713252999999998</v>
      </c>
      <c r="L115" s="365">
        <v>1.9788341873681101E-2</v>
      </c>
      <c r="M115" s="354">
        <v>1360.8175482413101</v>
      </c>
      <c r="N115" s="77">
        <v>1</v>
      </c>
      <c r="O115" s="77">
        <v>1</v>
      </c>
      <c r="P115" s="77">
        <v>0</v>
      </c>
      <c r="Q115" s="77">
        <v>0</v>
      </c>
      <c r="R115" s="77">
        <v>0</v>
      </c>
      <c r="S115" s="77">
        <v>0</v>
      </c>
      <c r="T115" s="77">
        <v>98</v>
      </c>
      <c r="U115" s="77">
        <v>6</v>
      </c>
      <c r="V115" s="357">
        <v>590.76120000000003</v>
      </c>
      <c r="W115" s="77">
        <v>1814949</v>
      </c>
      <c r="X115" s="77" t="s">
        <v>856</v>
      </c>
      <c r="Y115" s="77" t="s">
        <v>954</v>
      </c>
      <c r="Z115" s="77" t="s">
        <v>821</v>
      </c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 t="s">
        <v>821</v>
      </c>
      <c r="BE115" s="1"/>
      <c r="BF115">
        <v>464</v>
      </c>
      <c r="BG115">
        <v>101</v>
      </c>
      <c r="BH115">
        <v>95</v>
      </c>
      <c r="BI115">
        <v>97</v>
      </c>
      <c r="BJ115" s="368">
        <v>5</v>
      </c>
      <c r="BK115" s="368">
        <v>1</v>
      </c>
      <c r="BL115" s="128">
        <v>237.85668999999999</v>
      </c>
      <c r="BM115" s="128">
        <v>1398.3964326754201</v>
      </c>
      <c r="BN115" s="128">
        <v>1400.34</v>
      </c>
      <c r="BO115" s="128">
        <v>1398.7228</v>
      </c>
      <c r="BP115" s="128">
        <v>1398.7228</v>
      </c>
      <c r="BQ115" s="1" t="s">
        <v>821</v>
      </c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</row>
    <row r="116" spans="1:81" x14ac:dyDescent="0.25">
      <c r="A116" s="1"/>
      <c r="B116" s="77">
        <v>302</v>
      </c>
      <c r="C116" s="77">
        <v>98</v>
      </c>
      <c r="D116" s="77">
        <v>15460</v>
      </c>
      <c r="E116" s="77">
        <v>0</v>
      </c>
      <c r="F116" s="77">
        <v>96</v>
      </c>
      <c r="G116" s="77">
        <v>100</v>
      </c>
      <c r="H116" s="168">
        <v>3</v>
      </c>
      <c r="I116" s="370">
        <v>11</v>
      </c>
      <c r="J116" s="354">
        <v>234.74832000000001</v>
      </c>
      <c r="K116" s="354">
        <v>7.5514726999999997</v>
      </c>
      <c r="L116" s="365">
        <v>1.8846330085404098E-2</v>
      </c>
      <c r="M116" s="354">
        <v>1355.7461865750499</v>
      </c>
      <c r="N116" s="77">
        <v>1</v>
      </c>
      <c r="O116" s="77">
        <v>1</v>
      </c>
      <c r="P116" s="77">
        <v>0</v>
      </c>
      <c r="Q116" s="77">
        <v>0</v>
      </c>
      <c r="R116" s="77">
        <v>0</v>
      </c>
      <c r="S116" s="77">
        <v>0</v>
      </c>
      <c r="T116" s="77">
        <v>99</v>
      </c>
      <c r="U116" s="77">
        <v>6</v>
      </c>
      <c r="V116" s="357">
        <v>665.59400000000005</v>
      </c>
      <c r="W116" s="77">
        <v>1814949</v>
      </c>
      <c r="X116" s="77" t="s">
        <v>856</v>
      </c>
      <c r="Y116" s="77" t="s">
        <v>955</v>
      </c>
      <c r="Z116" s="77" t="s">
        <v>821</v>
      </c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 t="s">
        <v>821</v>
      </c>
      <c r="BE116" s="1"/>
      <c r="BF116">
        <v>465</v>
      </c>
      <c r="BG116">
        <v>100</v>
      </c>
      <c r="BH116">
        <v>95</v>
      </c>
      <c r="BI116">
        <v>98</v>
      </c>
      <c r="BJ116" s="368">
        <v>5</v>
      </c>
      <c r="BK116" s="368">
        <v>2</v>
      </c>
      <c r="BL116" s="128">
        <v>502.76163000000003</v>
      </c>
      <c r="BM116" s="128">
        <v>1393.2038881198</v>
      </c>
      <c r="BN116" s="128">
        <v>1399.63</v>
      </c>
      <c r="BO116" s="128">
        <v>1397.7535</v>
      </c>
      <c r="BP116" s="128">
        <v>1397.7535</v>
      </c>
      <c r="BQ116" s="1" t="s">
        <v>821</v>
      </c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</row>
    <row r="117" spans="1:81" x14ac:dyDescent="0.25">
      <c r="A117" s="1"/>
      <c r="B117" s="77">
        <v>303</v>
      </c>
      <c r="C117" s="77">
        <v>99</v>
      </c>
      <c r="D117" s="77">
        <v>15461</v>
      </c>
      <c r="E117" s="77">
        <v>0</v>
      </c>
      <c r="F117" s="77">
        <v>96</v>
      </c>
      <c r="G117" s="77">
        <v>101</v>
      </c>
      <c r="H117" s="168">
        <v>3</v>
      </c>
      <c r="I117" s="370">
        <v>12</v>
      </c>
      <c r="J117" s="354">
        <v>193.61409</v>
      </c>
      <c r="K117" s="354">
        <v>7.9703419999999996</v>
      </c>
      <c r="L117" s="365">
        <v>1.8771319689243799E-2</v>
      </c>
      <c r="M117" s="354">
        <v>1351.3220422204399</v>
      </c>
      <c r="N117" s="77">
        <v>1</v>
      </c>
      <c r="O117" s="77">
        <v>1</v>
      </c>
      <c r="P117" s="77">
        <v>0</v>
      </c>
      <c r="Q117" s="77">
        <v>0</v>
      </c>
      <c r="R117" s="77">
        <v>0</v>
      </c>
      <c r="S117" s="77">
        <v>0</v>
      </c>
      <c r="T117" s="77">
        <v>100</v>
      </c>
      <c r="U117" s="77">
        <v>6</v>
      </c>
      <c r="V117" s="357">
        <v>730.87645999999995</v>
      </c>
      <c r="W117" s="77">
        <v>1814949</v>
      </c>
      <c r="X117" s="77" t="s">
        <v>856</v>
      </c>
      <c r="Y117" s="77" t="s">
        <v>956</v>
      </c>
      <c r="Z117" s="77" t="s">
        <v>821</v>
      </c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 t="s">
        <v>821</v>
      </c>
      <c r="BE117" s="1"/>
      <c r="BF117">
        <v>466</v>
      </c>
      <c r="BG117">
        <v>100</v>
      </c>
      <c r="BH117">
        <v>96</v>
      </c>
      <c r="BI117">
        <v>99</v>
      </c>
      <c r="BJ117" s="368">
        <v>5</v>
      </c>
      <c r="BK117" s="368">
        <v>3</v>
      </c>
      <c r="BL117" s="128">
        <v>644.62549999999999</v>
      </c>
      <c r="BM117" s="128">
        <v>1389.00276027002</v>
      </c>
      <c r="BN117" s="128">
        <v>1398.39</v>
      </c>
      <c r="BO117" s="128">
        <v>1396.4226000000001</v>
      </c>
      <c r="BP117" s="128">
        <v>1396.4226000000001</v>
      </c>
      <c r="BQ117" s="1" t="s">
        <v>821</v>
      </c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</row>
    <row r="118" spans="1:81" x14ac:dyDescent="0.25">
      <c r="A118" s="1"/>
      <c r="B118" s="77">
        <v>304</v>
      </c>
      <c r="C118" s="77">
        <v>100</v>
      </c>
      <c r="D118" s="77">
        <v>15301</v>
      </c>
      <c r="E118" s="77">
        <v>0</v>
      </c>
      <c r="F118" s="77">
        <v>95</v>
      </c>
      <c r="G118" s="77">
        <v>101</v>
      </c>
      <c r="H118" s="168">
        <v>3</v>
      </c>
      <c r="I118" s="370">
        <v>13</v>
      </c>
      <c r="J118" s="354">
        <v>158.28112999999999</v>
      </c>
      <c r="K118" s="354">
        <v>8.3144399999999994</v>
      </c>
      <c r="L118" s="365">
        <v>2.5090352266994902E-2</v>
      </c>
      <c r="M118" s="354">
        <v>1347.68765024135</v>
      </c>
      <c r="N118" s="77">
        <v>1</v>
      </c>
      <c r="O118" s="77">
        <v>1</v>
      </c>
      <c r="P118" s="77">
        <v>0</v>
      </c>
      <c r="Q118" s="77">
        <v>0</v>
      </c>
      <c r="R118" s="77">
        <v>0</v>
      </c>
      <c r="S118" s="77">
        <v>0</v>
      </c>
      <c r="T118" s="77">
        <v>101</v>
      </c>
      <c r="U118" s="77">
        <v>6</v>
      </c>
      <c r="V118" s="357">
        <v>784.50525000000005</v>
      </c>
      <c r="W118" s="77">
        <v>1814949</v>
      </c>
      <c r="X118" s="77" t="s">
        <v>856</v>
      </c>
      <c r="Y118" s="77" t="s">
        <v>957</v>
      </c>
      <c r="Z118" s="77" t="s">
        <v>821</v>
      </c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 t="s">
        <v>821</v>
      </c>
      <c r="BE118" s="1"/>
      <c r="BF118">
        <v>467</v>
      </c>
      <c r="BG118">
        <v>99</v>
      </c>
      <c r="BH118">
        <v>96</v>
      </c>
      <c r="BI118">
        <v>100</v>
      </c>
      <c r="BJ118" s="368">
        <v>5</v>
      </c>
      <c r="BK118" s="368">
        <v>4</v>
      </c>
      <c r="BL118" s="128">
        <v>766.16219999999998</v>
      </c>
      <c r="BM118" s="128">
        <v>1386.2823478376099</v>
      </c>
      <c r="BN118" s="128">
        <v>1400.1</v>
      </c>
      <c r="BO118" s="128">
        <v>1394.2114999999999</v>
      </c>
      <c r="BP118" s="128">
        <v>1394.2114999999999</v>
      </c>
      <c r="BQ118" s="1" t="s">
        <v>821</v>
      </c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</row>
    <row r="119" spans="1:81" x14ac:dyDescent="0.25">
      <c r="A119" s="1"/>
      <c r="B119" s="77">
        <v>305</v>
      </c>
      <c r="C119" s="77">
        <v>101</v>
      </c>
      <c r="D119" s="77">
        <v>15302</v>
      </c>
      <c r="E119" s="77">
        <v>0</v>
      </c>
      <c r="F119" s="77">
        <v>95</v>
      </c>
      <c r="G119" s="77">
        <v>102</v>
      </c>
      <c r="H119" s="168">
        <v>3</v>
      </c>
      <c r="I119" s="370">
        <v>14</v>
      </c>
      <c r="J119" s="354">
        <v>226.23751999999999</v>
      </c>
      <c r="K119" s="354">
        <v>8.6904369999999993</v>
      </c>
      <c r="L119" s="365">
        <v>1.40095410149884E-2</v>
      </c>
      <c r="M119" s="354">
        <v>1343.71632098438</v>
      </c>
      <c r="N119" s="77">
        <v>1</v>
      </c>
      <c r="O119" s="77">
        <v>1</v>
      </c>
      <c r="P119" s="77">
        <v>0</v>
      </c>
      <c r="Q119" s="77">
        <v>0</v>
      </c>
      <c r="R119" s="77">
        <v>0</v>
      </c>
      <c r="S119" s="77">
        <v>0</v>
      </c>
      <c r="T119" s="77">
        <v>102</v>
      </c>
      <c r="U119" s="77">
        <v>6</v>
      </c>
      <c r="V119" s="357">
        <v>843.10590000000002</v>
      </c>
      <c r="W119" s="77">
        <v>1814949</v>
      </c>
      <c r="X119" s="77" t="s">
        <v>856</v>
      </c>
      <c r="Y119" s="77" t="s">
        <v>958</v>
      </c>
      <c r="Z119" s="77" t="s">
        <v>821</v>
      </c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 t="s">
        <v>821</v>
      </c>
      <c r="BE119" s="1"/>
      <c r="BF119">
        <v>468</v>
      </c>
      <c r="BG119">
        <v>99</v>
      </c>
      <c r="BH119">
        <v>97</v>
      </c>
      <c r="BI119">
        <v>101</v>
      </c>
      <c r="BJ119" s="368">
        <v>5</v>
      </c>
      <c r="BK119" s="368">
        <v>5</v>
      </c>
      <c r="BL119" s="128">
        <v>1016.4696</v>
      </c>
      <c r="BM119" s="128">
        <v>1382.4419249534301</v>
      </c>
      <c r="BN119" s="128">
        <v>1399.22</v>
      </c>
      <c r="BO119" s="128">
        <v>1389.7031999999999</v>
      </c>
      <c r="BP119" s="128">
        <v>1389.7031999999999</v>
      </c>
      <c r="BQ119" s="1" t="s">
        <v>821</v>
      </c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</row>
    <row r="120" spans="1:81" x14ac:dyDescent="0.25">
      <c r="A120" s="1"/>
      <c r="B120" s="77">
        <v>306</v>
      </c>
      <c r="C120" s="77">
        <v>102</v>
      </c>
      <c r="D120" s="77">
        <v>15142</v>
      </c>
      <c r="E120" s="77">
        <v>0</v>
      </c>
      <c r="F120" s="77">
        <v>94</v>
      </c>
      <c r="G120" s="77">
        <v>102</v>
      </c>
      <c r="H120" s="168">
        <v>3</v>
      </c>
      <c r="I120" s="370">
        <v>15</v>
      </c>
      <c r="J120" s="354">
        <v>80.643935999999997</v>
      </c>
      <c r="K120" s="354">
        <v>8.9905190000000008</v>
      </c>
      <c r="L120" s="365">
        <v>4.5506696836812299E-2</v>
      </c>
      <c r="M120" s="354">
        <v>1340.5468371924801</v>
      </c>
      <c r="N120" s="77">
        <v>1</v>
      </c>
      <c r="O120" s="77">
        <v>1</v>
      </c>
      <c r="P120" s="77">
        <v>0</v>
      </c>
      <c r="Q120" s="77">
        <v>0</v>
      </c>
      <c r="R120" s="77">
        <v>0</v>
      </c>
      <c r="S120" s="77">
        <v>0</v>
      </c>
      <c r="T120" s="77">
        <v>103</v>
      </c>
      <c r="U120" s="77">
        <v>6</v>
      </c>
      <c r="V120" s="357">
        <v>889.87463000000002</v>
      </c>
      <c r="W120" s="77">
        <v>1814949</v>
      </c>
      <c r="X120" s="77" t="s">
        <v>856</v>
      </c>
      <c r="Y120" s="77" t="s">
        <v>959</v>
      </c>
      <c r="Z120" s="77" t="s">
        <v>821</v>
      </c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 t="s">
        <v>821</v>
      </c>
      <c r="BE120" s="1"/>
      <c r="BF120">
        <v>469</v>
      </c>
      <c r="BG120">
        <v>99</v>
      </c>
      <c r="BH120">
        <v>98</v>
      </c>
      <c r="BI120">
        <v>102</v>
      </c>
      <c r="BJ120" s="368">
        <v>5</v>
      </c>
      <c r="BK120" s="368">
        <v>6</v>
      </c>
      <c r="BL120" s="128">
        <v>1291.2931000000001</v>
      </c>
      <c r="BM120" s="128">
        <v>1377.01834963891</v>
      </c>
      <c r="BN120" s="128">
        <v>1394.25</v>
      </c>
      <c r="BO120" s="128">
        <v>1384.3010999999999</v>
      </c>
      <c r="BP120" s="128">
        <v>1384.3010999999999</v>
      </c>
      <c r="BQ120" s="1" t="s">
        <v>821</v>
      </c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</row>
    <row r="121" spans="1:81" x14ac:dyDescent="0.25">
      <c r="A121" s="1"/>
      <c r="B121" s="77">
        <v>307</v>
      </c>
      <c r="C121" s="77">
        <v>103</v>
      </c>
      <c r="D121" s="77">
        <v>15143</v>
      </c>
      <c r="E121" s="77">
        <v>0</v>
      </c>
      <c r="F121" s="77">
        <v>94</v>
      </c>
      <c r="G121" s="77">
        <v>103</v>
      </c>
      <c r="H121" s="168">
        <v>3</v>
      </c>
      <c r="I121" s="370">
        <v>16</v>
      </c>
      <c r="J121" s="354">
        <v>274.68396000000001</v>
      </c>
      <c r="K121" s="354">
        <v>9.3379720000000006</v>
      </c>
      <c r="L121" s="365">
        <v>1.6786939857458001E-2</v>
      </c>
      <c r="M121" s="354">
        <v>1336.87699803804</v>
      </c>
      <c r="N121" s="77">
        <v>1</v>
      </c>
      <c r="O121" s="77">
        <v>1</v>
      </c>
      <c r="P121" s="77">
        <v>0</v>
      </c>
      <c r="Q121" s="77">
        <v>0</v>
      </c>
      <c r="R121" s="77">
        <v>0</v>
      </c>
      <c r="S121" s="77">
        <v>0</v>
      </c>
      <c r="T121" s="77">
        <v>104</v>
      </c>
      <c r="U121" s="77">
        <v>6</v>
      </c>
      <c r="V121" s="357">
        <v>944.02660000000003</v>
      </c>
      <c r="W121" s="77">
        <v>1814949</v>
      </c>
      <c r="X121" s="77" t="s">
        <v>856</v>
      </c>
      <c r="Y121" s="77" t="s">
        <v>960</v>
      </c>
      <c r="Z121" s="77" t="s">
        <v>821</v>
      </c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 t="s">
        <v>821</v>
      </c>
      <c r="BE121" s="1"/>
      <c r="BF121">
        <v>470</v>
      </c>
      <c r="BG121">
        <v>99</v>
      </c>
      <c r="BH121">
        <v>99</v>
      </c>
      <c r="BI121">
        <v>103</v>
      </c>
      <c r="BJ121" s="368">
        <v>5</v>
      </c>
      <c r="BK121" s="368">
        <v>7</v>
      </c>
      <c r="BL121" s="128">
        <v>1490.4167</v>
      </c>
      <c r="BM121" s="128">
        <v>1372.12340080028</v>
      </c>
      <c r="BN121" s="128">
        <v>1390.44</v>
      </c>
      <c r="BO121" s="128">
        <v>1381.1871000000001</v>
      </c>
      <c r="BP121" s="128">
        <v>1381.1871000000001</v>
      </c>
      <c r="BQ121" s="1" t="s">
        <v>821</v>
      </c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</row>
    <row r="122" spans="1:81" x14ac:dyDescent="0.25">
      <c r="A122" s="1"/>
      <c r="B122" s="77">
        <v>308</v>
      </c>
      <c r="C122" s="77">
        <v>104</v>
      </c>
      <c r="D122" s="77">
        <v>15144</v>
      </c>
      <c r="E122" s="77">
        <v>0</v>
      </c>
      <c r="F122" s="77">
        <v>94</v>
      </c>
      <c r="G122" s="77">
        <v>104</v>
      </c>
      <c r="H122" s="168">
        <v>3</v>
      </c>
      <c r="I122" s="370">
        <v>17</v>
      </c>
      <c r="J122" s="354">
        <v>171.78038000000001</v>
      </c>
      <c r="K122" s="354">
        <v>9.7745429999999995</v>
      </c>
      <c r="L122" s="365">
        <v>2.04937868361902E-2</v>
      </c>
      <c r="M122" s="354">
        <v>1332.2658949223701</v>
      </c>
      <c r="N122" s="77">
        <v>1</v>
      </c>
      <c r="O122" s="77">
        <v>1</v>
      </c>
      <c r="P122" s="77">
        <v>0</v>
      </c>
      <c r="Q122" s="77">
        <v>0</v>
      </c>
      <c r="R122" s="77">
        <v>0</v>
      </c>
      <c r="S122" s="77">
        <v>0</v>
      </c>
      <c r="T122" s="77">
        <v>105</v>
      </c>
      <c r="U122" s="77">
        <v>6</v>
      </c>
      <c r="V122" s="357">
        <v>1012.0678</v>
      </c>
      <c r="W122" s="77">
        <v>1814949</v>
      </c>
      <c r="X122" s="77" t="s">
        <v>856</v>
      </c>
      <c r="Y122" s="77" t="s">
        <v>961</v>
      </c>
      <c r="Z122" s="77" t="s">
        <v>821</v>
      </c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 t="s">
        <v>821</v>
      </c>
      <c r="BE122" s="1"/>
      <c r="BF122">
        <v>471</v>
      </c>
      <c r="BG122">
        <v>98</v>
      </c>
      <c r="BH122">
        <v>99</v>
      </c>
      <c r="BI122">
        <v>104</v>
      </c>
      <c r="BJ122" s="368">
        <v>5</v>
      </c>
      <c r="BK122" s="368">
        <v>8</v>
      </c>
      <c r="BL122" s="128">
        <v>1625.8910000000001</v>
      </c>
      <c r="BM122" s="128">
        <v>1368.6676585210901</v>
      </c>
      <c r="BN122" s="128">
        <v>1389.99</v>
      </c>
      <c r="BO122" s="128">
        <v>1378.5540000000001</v>
      </c>
      <c r="BP122" s="128">
        <v>1378.5540000000001</v>
      </c>
      <c r="BQ122" s="1" t="s">
        <v>821</v>
      </c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</row>
    <row r="123" spans="1:81" x14ac:dyDescent="0.25">
      <c r="A123" s="1"/>
      <c r="B123" s="77">
        <v>309</v>
      </c>
      <c r="C123" s="77">
        <v>105</v>
      </c>
      <c r="D123" s="77">
        <v>14984</v>
      </c>
      <c r="E123" s="77">
        <v>0</v>
      </c>
      <c r="F123" s="77">
        <v>93</v>
      </c>
      <c r="G123" s="77">
        <v>104</v>
      </c>
      <c r="H123" s="168">
        <v>3</v>
      </c>
      <c r="I123" s="370">
        <v>18</v>
      </c>
      <c r="J123" s="354">
        <v>169.08074999999999</v>
      </c>
      <c r="K123" s="354">
        <v>10.107849999999999</v>
      </c>
      <c r="L123" s="365">
        <v>2.0978362823213699E-2</v>
      </c>
      <c r="M123" s="354">
        <v>1328.7454644269101</v>
      </c>
      <c r="N123" s="77">
        <v>1</v>
      </c>
      <c r="O123" s="77">
        <v>1</v>
      </c>
      <c r="P123" s="77">
        <v>0</v>
      </c>
      <c r="Q123" s="77">
        <v>0</v>
      </c>
      <c r="R123" s="77">
        <v>0</v>
      </c>
      <c r="S123" s="77">
        <v>0</v>
      </c>
      <c r="T123" s="77">
        <v>106</v>
      </c>
      <c r="U123" s="77">
        <v>6</v>
      </c>
      <c r="V123" s="357">
        <v>1064.0150000000001</v>
      </c>
      <c r="W123" s="77">
        <v>1814949</v>
      </c>
      <c r="X123" s="77" t="s">
        <v>856</v>
      </c>
      <c r="Y123" s="77" t="s">
        <v>962</v>
      </c>
      <c r="Z123" s="77" t="s">
        <v>821</v>
      </c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 t="s">
        <v>821</v>
      </c>
      <c r="BE123" s="1"/>
      <c r="BF123">
        <v>472</v>
      </c>
      <c r="BG123">
        <v>98</v>
      </c>
      <c r="BH123">
        <v>100</v>
      </c>
      <c r="BI123">
        <v>105</v>
      </c>
      <c r="BJ123" s="368">
        <v>5</v>
      </c>
      <c r="BK123" s="368">
        <v>9</v>
      </c>
      <c r="BL123" s="128">
        <v>1810.0532000000001</v>
      </c>
      <c r="BM123" s="128">
        <v>1365.36644104692</v>
      </c>
      <c r="BN123" s="128">
        <v>1379.11</v>
      </c>
      <c r="BO123" s="128">
        <v>1374.597</v>
      </c>
      <c r="BP123" s="128">
        <v>1374.597</v>
      </c>
      <c r="BQ123" s="1" t="s">
        <v>821</v>
      </c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</row>
    <row r="124" spans="1:81" x14ac:dyDescent="0.25">
      <c r="A124" s="1"/>
      <c r="B124" s="77">
        <v>310</v>
      </c>
      <c r="C124" s="77">
        <v>106</v>
      </c>
      <c r="D124" s="77">
        <v>14985</v>
      </c>
      <c r="E124" s="77">
        <v>0</v>
      </c>
      <c r="F124" s="77">
        <v>93</v>
      </c>
      <c r="G124" s="77">
        <v>105</v>
      </c>
      <c r="H124" s="168">
        <v>3</v>
      </c>
      <c r="I124" s="370">
        <v>19</v>
      </c>
      <c r="J124" s="354">
        <v>174.35668999999999</v>
      </c>
      <c r="K124" s="354">
        <v>10.443676999999999</v>
      </c>
      <c r="L124" s="365">
        <v>2.1018872560346701E-2</v>
      </c>
      <c r="M124" s="354">
        <v>1325.19842711723</v>
      </c>
      <c r="N124" s="77">
        <v>1</v>
      </c>
      <c r="O124" s="77">
        <v>1</v>
      </c>
      <c r="P124" s="77">
        <v>0</v>
      </c>
      <c r="Q124" s="77">
        <v>0</v>
      </c>
      <c r="R124" s="77">
        <v>0</v>
      </c>
      <c r="S124" s="77">
        <v>0</v>
      </c>
      <c r="T124" s="77">
        <v>107</v>
      </c>
      <c r="U124" s="77">
        <v>6</v>
      </c>
      <c r="V124" s="357">
        <v>1116.3549</v>
      </c>
      <c r="W124" s="77">
        <v>1814949</v>
      </c>
      <c r="X124" s="77" t="s">
        <v>856</v>
      </c>
      <c r="Y124" s="77" t="s">
        <v>963</v>
      </c>
      <c r="Z124" s="77" t="s">
        <v>821</v>
      </c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 t="s">
        <v>821</v>
      </c>
      <c r="BE124" s="1"/>
      <c r="BF124">
        <v>473</v>
      </c>
      <c r="BG124">
        <v>97</v>
      </c>
      <c r="BH124">
        <v>100</v>
      </c>
      <c r="BI124">
        <v>106</v>
      </c>
      <c r="BJ124" s="368">
        <v>5</v>
      </c>
      <c r="BK124" s="368">
        <v>10</v>
      </c>
      <c r="BL124" s="128">
        <v>2066.3335000000002</v>
      </c>
      <c r="BM124" s="128">
        <v>1360.81752963492</v>
      </c>
      <c r="BN124" s="128">
        <v>1379.32</v>
      </c>
      <c r="BO124" s="128">
        <v>1371.5126</v>
      </c>
      <c r="BP124" s="128">
        <v>1371.5126</v>
      </c>
      <c r="BQ124" s="1" t="s">
        <v>821</v>
      </c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</row>
    <row r="125" spans="1:81" x14ac:dyDescent="0.25">
      <c r="A125" s="1"/>
      <c r="B125" s="77">
        <v>311</v>
      </c>
      <c r="C125" s="77">
        <v>107</v>
      </c>
      <c r="D125" s="77">
        <v>14825</v>
      </c>
      <c r="E125" s="77">
        <v>0</v>
      </c>
      <c r="F125" s="77">
        <v>92</v>
      </c>
      <c r="G125" s="77">
        <v>105</v>
      </c>
      <c r="H125" s="168">
        <v>3</v>
      </c>
      <c r="I125" s="370">
        <v>20</v>
      </c>
      <c r="J125" s="354">
        <v>180.48175000000001</v>
      </c>
      <c r="K125" s="354">
        <v>10.790652</v>
      </c>
      <c r="L125" s="365">
        <v>2.5898105667789401E-2</v>
      </c>
      <c r="M125" s="354">
        <v>1321.5336460815699</v>
      </c>
      <c r="N125" s="77">
        <v>1</v>
      </c>
      <c r="O125" s="77">
        <v>1</v>
      </c>
      <c r="P125" s="77">
        <v>0</v>
      </c>
      <c r="Q125" s="77">
        <v>0</v>
      </c>
      <c r="R125" s="77">
        <v>0</v>
      </c>
      <c r="S125" s="77">
        <v>0</v>
      </c>
      <c r="T125" s="77">
        <v>108</v>
      </c>
      <c r="U125" s="77">
        <v>6</v>
      </c>
      <c r="V125" s="357">
        <v>1170.4322999999999</v>
      </c>
      <c r="W125" s="77">
        <v>1814949</v>
      </c>
      <c r="X125" s="77" t="s">
        <v>856</v>
      </c>
      <c r="Y125" s="77" t="s">
        <v>964</v>
      </c>
      <c r="Z125" s="77" t="s">
        <v>821</v>
      </c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 t="s">
        <v>821</v>
      </c>
      <c r="BE125" s="1"/>
      <c r="BF125">
        <v>474</v>
      </c>
      <c r="BG125">
        <v>96</v>
      </c>
      <c r="BH125">
        <v>100</v>
      </c>
      <c r="BI125">
        <v>107</v>
      </c>
      <c r="BJ125" s="368">
        <v>5</v>
      </c>
      <c r="BK125" s="368">
        <v>11</v>
      </c>
      <c r="BL125" s="128">
        <v>2301.0832999999998</v>
      </c>
      <c r="BM125" s="128">
        <v>1355.7461517603899</v>
      </c>
      <c r="BN125" s="128">
        <v>1384.65</v>
      </c>
      <c r="BO125" s="128">
        <v>1365.8538000000001</v>
      </c>
      <c r="BP125" s="128">
        <v>1365.8538000000001</v>
      </c>
      <c r="BQ125" s="1" t="s">
        <v>821</v>
      </c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</row>
    <row r="126" spans="1:81" x14ac:dyDescent="0.25">
      <c r="A126" s="1"/>
      <c r="B126" s="77">
        <v>312</v>
      </c>
      <c r="C126" s="77">
        <v>108</v>
      </c>
      <c r="D126" s="77">
        <v>14826</v>
      </c>
      <c r="E126" s="77">
        <v>0</v>
      </c>
      <c r="F126" s="77">
        <v>92</v>
      </c>
      <c r="G126" s="77">
        <v>106</v>
      </c>
      <c r="H126" s="168">
        <v>3</v>
      </c>
      <c r="I126" s="370">
        <v>21</v>
      </c>
      <c r="J126" s="354">
        <v>272.08510000000001</v>
      </c>
      <c r="K126" s="354">
        <v>11.233191</v>
      </c>
      <c r="L126" s="365">
        <v>1.27878016822894E-2</v>
      </c>
      <c r="M126" s="354">
        <v>1316.85951063632</v>
      </c>
      <c r="N126" s="77">
        <v>1</v>
      </c>
      <c r="O126" s="77">
        <v>1</v>
      </c>
      <c r="P126" s="77">
        <v>0</v>
      </c>
      <c r="Q126" s="77">
        <v>0</v>
      </c>
      <c r="R126" s="77">
        <v>0</v>
      </c>
      <c r="S126" s="77">
        <v>0</v>
      </c>
      <c r="T126" s="77">
        <v>109</v>
      </c>
      <c r="U126" s="77">
        <v>6</v>
      </c>
      <c r="V126" s="357">
        <v>1239.4033999999999</v>
      </c>
      <c r="W126" s="77">
        <v>1814949</v>
      </c>
      <c r="X126" s="77" t="s">
        <v>856</v>
      </c>
      <c r="Y126" s="77" t="s">
        <v>965</v>
      </c>
      <c r="Z126" s="77" t="s">
        <v>821</v>
      </c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 t="s">
        <v>821</v>
      </c>
      <c r="BE126" s="1"/>
      <c r="BF126">
        <v>475</v>
      </c>
      <c r="BG126">
        <v>96</v>
      </c>
      <c r="BH126">
        <v>101</v>
      </c>
      <c r="BI126">
        <v>108</v>
      </c>
      <c r="BJ126" s="368">
        <v>5</v>
      </c>
      <c r="BK126" s="368">
        <v>12</v>
      </c>
      <c r="BL126" s="128">
        <v>2494.6959999999999</v>
      </c>
      <c r="BM126" s="128">
        <v>1351.32200142123</v>
      </c>
      <c r="BN126" s="128">
        <v>1376.05</v>
      </c>
      <c r="BO126" s="128">
        <v>1360.8371999999999</v>
      </c>
      <c r="BP126" s="128">
        <v>1360.8371999999999</v>
      </c>
      <c r="BQ126" s="1" t="s">
        <v>821</v>
      </c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</row>
    <row r="127" spans="1:81" x14ac:dyDescent="0.25">
      <c r="A127" s="1"/>
      <c r="B127" s="77">
        <v>313</v>
      </c>
      <c r="C127" s="77">
        <v>109</v>
      </c>
      <c r="D127" s="77">
        <v>14827</v>
      </c>
      <c r="E127" s="77">
        <v>0</v>
      </c>
      <c r="F127" s="77">
        <v>92</v>
      </c>
      <c r="G127" s="77">
        <v>107</v>
      </c>
      <c r="H127" s="168">
        <v>3</v>
      </c>
      <c r="I127" s="370">
        <v>22</v>
      </c>
      <c r="J127" s="354">
        <v>64.800820000000002</v>
      </c>
      <c r="K127" s="354">
        <v>11.562611</v>
      </c>
      <c r="L127" s="365">
        <v>5.5083383043465398E-2</v>
      </c>
      <c r="M127" s="354">
        <v>1313.38014016385</v>
      </c>
      <c r="N127" s="77">
        <v>1</v>
      </c>
      <c r="O127" s="77">
        <v>1</v>
      </c>
      <c r="P127" s="77">
        <v>0</v>
      </c>
      <c r="Q127" s="77">
        <v>0</v>
      </c>
      <c r="R127" s="77">
        <v>0</v>
      </c>
      <c r="S127" s="77">
        <v>0</v>
      </c>
      <c r="T127" s="77">
        <v>110</v>
      </c>
      <c r="U127" s="77">
        <v>6</v>
      </c>
      <c r="V127" s="357">
        <v>1290.7448999999999</v>
      </c>
      <c r="W127" s="77">
        <v>1814949</v>
      </c>
      <c r="X127" s="77" t="s">
        <v>856</v>
      </c>
      <c r="Y127" s="77" t="s">
        <v>966</v>
      </c>
      <c r="Z127" s="77" t="s">
        <v>821</v>
      </c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 t="s">
        <v>821</v>
      </c>
      <c r="BE127" s="1"/>
      <c r="BF127">
        <v>476</v>
      </c>
      <c r="BG127">
        <v>95</v>
      </c>
      <c r="BH127">
        <v>101</v>
      </c>
      <c r="BI127">
        <v>109</v>
      </c>
      <c r="BJ127" s="368">
        <v>5</v>
      </c>
      <c r="BK127" s="368">
        <v>13</v>
      </c>
      <c r="BL127" s="128">
        <v>2652.9792000000002</v>
      </c>
      <c r="BM127" s="128">
        <v>1347.6876036256799</v>
      </c>
      <c r="BN127" s="128">
        <v>1378.54</v>
      </c>
      <c r="BO127" s="128">
        <v>1357.5143</v>
      </c>
      <c r="BP127" s="128">
        <v>1357.5143</v>
      </c>
      <c r="BQ127" s="1" t="s">
        <v>821</v>
      </c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</row>
    <row r="128" spans="1:81" x14ac:dyDescent="0.25">
      <c r="A128" s="1"/>
      <c r="B128" s="77">
        <v>314</v>
      </c>
      <c r="C128" s="77">
        <v>110</v>
      </c>
      <c r="D128" s="77">
        <v>14667</v>
      </c>
      <c r="E128" s="77">
        <v>0</v>
      </c>
      <c r="F128" s="77">
        <v>91</v>
      </c>
      <c r="G128" s="77">
        <v>107</v>
      </c>
      <c r="H128" s="168">
        <v>3</v>
      </c>
      <c r="I128" s="370">
        <v>23</v>
      </c>
      <c r="J128" s="354">
        <v>280.80725000000001</v>
      </c>
      <c r="K128" s="354">
        <v>11.90056</v>
      </c>
      <c r="L128" s="365">
        <v>1.5123155169820299E-2</v>
      </c>
      <c r="M128" s="354">
        <v>1309.81069180748</v>
      </c>
      <c r="N128" s="77">
        <v>1</v>
      </c>
      <c r="O128" s="77">
        <v>1</v>
      </c>
      <c r="P128" s="77">
        <v>0</v>
      </c>
      <c r="Q128" s="77">
        <v>0</v>
      </c>
      <c r="R128" s="77">
        <v>0</v>
      </c>
      <c r="S128" s="77">
        <v>0</v>
      </c>
      <c r="T128" s="77">
        <v>111</v>
      </c>
      <c r="U128" s="77">
        <v>6</v>
      </c>
      <c r="V128" s="357">
        <v>1343.4155000000001</v>
      </c>
      <c r="W128" s="77">
        <v>1814949</v>
      </c>
      <c r="X128" s="77" t="s">
        <v>856</v>
      </c>
      <c r="Y128" s="77" t="s">
        <v>967</v>
      </c>
      <c r="Z128" s="77" t="s">
        <v>821</v>
      </c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 t="s">
        <v>821</v>
      </c>
      <c r="BE128" s="1"/>
      <c r="BF128">
        <v>477</v>
      </c>
      <c r="BG128">
        <v>95</v>
      </c>
      <c r="BH128">
        <v>102</v>
      </c>
      <c r="BI128">
        <v>110</v>
      </c>
      <c r="BJ128" s="368">
        <v>5</v>
      </c>
      <c r="BK128" s="368">
        <v>14</v>
      </c>
      <c r="BL128" s="128">
        <v>2879.2150000000001</v>
      </c>
      <c r="BM128" s="128">
        <v>1343.7162735235199</v>
      </c>
      <c r="BN128" s="128">
        <v>1371.66</v>
      </c>
      <c r="BO128" s="128">
        <v>1350.4190000000001</v>
      </c>
      <c r="BP128" s="128">
        <v>1350.4190000000001</v>
      </c>
      <c r="BQ128" s="1" t="s">
        <v>821</v>
      </c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</row>
    <row r="129" spans="1:81" x14ac:dyDescent="0.25">
      <c r="A129" s="1"/>
      <c r="B129" s="77">
        <v>315</v>
      </c>
      <c r="C129" s="77">
        <v>111</v>
      </c>
      <c r="D129" s="77">
        <v>14668</v>
      </c>
      <c r="E129" s="77">
        <v>0</v>
      </c>
      <c r="F129" s="77">
        <v>91</v>
      </c>
      <c r="G129" s="77">
        <v>108</v>
      </c>
      <c r="H129" s="168">
        <v>3</v>
      </c>
      <c r="I129" s="370">
        <v>24</v>
      </c>
      <c r="J129" s="354">
        <v>130.3732</v>
      </c>
      <c r="K129" s="354">
        <v>12.302628500000001</v>
      </c>
      <c r="L129" s="365">
        <v>2.52015654420591E-2</v>
      </c>
      <c r="M129" s="354">
        <v>1305.5640001781501</v>
      </c>
      <c r="N129" s="77">
        <v>1</v>
      </c>
      <c r="O129" s="77">
        <v>1</v>
      </c>
      <c r="P129" s="77">
        <v>0</v>
      </c>
      <c r="Q129" s="77">
        <v>0</v>
      </c>
      <c r="R129" s="77">
        <v>0</v>
      </c>
      <c r="S129" s="77">
        <v>0</v>
      </c>
      <c r="T129" s="77">
        <v>112</v>
      </c>
      <c r="U129" s="77">
        <v>6</v>
      </c>
      <c r="V129" s="357">
        <v>1406.0795000000001</v>
      </c>
      <c r="W129" s="77">
        <v>1814949</v>
      </c>
      <c r="X129" s="77" t="s">
        <v>856</v>
      </c>
      <c r="Y129" s="77" t="s">
        <v>968</v>
      </c>
      <c r="Z129" s="77" t="s">
        <v>821</v>
      </c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 t="s">
        <v>821</v>
      </c>
      <c r="BE129" s="1"/>
      <c r="BF129">
        <v>478</v>
      </c>
      <c r="BG129">
        <v>94</v>
      </c>
      <c r="BH129">
        <v>102</v>
      </c>
      <c r="BI129">
        <v>111</v>
      </c>
      <c r="BJ129" s="368">
        <v>5</v>
      </c>
      <c r="BK129" s="368">
        <v>15</v>
      </c>
      <c r="BL129" s="128">
        <v>2959.8604</v>
      </c>
      <c r="BM129" s="128">
        <v>1340.5467890570801</v>
      </c>
      <c r="BN129" s="128">
        <v>1373.06</v>
      </c>
      <c r="BO129" s="128">
        <v>1347.1472000000001</v>
      </c>
      <c r="BP129" s="128">
        <v>1347.1472000000001</v>
      </c>
      <c r="BQ129" s="1" t="s">
        <v>821</v>
      </c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</row>
    <row r="130" spans="1:81" x14ac:dyDescent="0.25">
      <c r="A130" s="1"/>
      <c r="B130" s="77">
        <v>316</v>
      </c>
      <c r="C130" s="77">
        <v>112</v>
      </c>
      <c r="D130" s="77">
        <v>14508</v>
      </c>
      <c r="E130" s="77">
        <v>0</v>
      </c>
      <c r="F130" s="77">
        <v>90</v>
      </c>
      <c r="G130" s="77">
        <v>108</v>
      </c>
      <c r="H130" s="168">
        <v>3</v>
      </c>
      <c r="I130" s="370">
        <v>25</v>
      </c>
      <c r="J130" s="354">
        <v>187.75174999999999</v>
      </c>
      <c r="K130" s="354">
        <v>12.613704</v>
      </c>
      <c r="L130" s="365">
        <v>2.05665572239297E-2</v>
      </c>
      <c r="M130" s="354">
        <v>1302.27839145999</v>
      </c>
      <c r="N130" s="77">
        <v>1</v>
      </c>
      <c r="O130" s="77">
        <v>1</v>
      </c>
      <c r="P130" s="77">
        <v>0</v>
      </c>
      <c r="Q130" s="77">
        <v>0</v>
      </c>
      <c r="R130" s="77">
        <v>0</v>
      </c>
      <c r="S130" s="77">
        <v>0</v>
      </c>
      <c r="T130" s="77">
        <v>113</v>
      </c>
      <c r="U130" s="77">
        <v>6</v>
      </c>
      <c r="V130" s="357">
        <v>1454.5616</v>
      </c>
      <c r="W130" s="77">
        <v>1814949</v>
      </c>
      <c r="X130" s="77" t="s">
        <v>856</v>
      </c>
      <c r="Y130" s="77" t="s">
        <v>969</v>
      </c>
      <c r="Z130" s="77" t="s">
        <v>821</v>
      </c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 t="s">
        <v>821</v>
      </c>
      <c r="BE130" s="1"/>
      <c r="BF130">
        <v>479</v>
      </c>
      <c r="BG130">
        <v>94</v>
      </c>
      <c r="BH130">
        <v>103</v>
      </c>
      <c r="BI130">
        <v>112</v>
      </c>
      <c r="BJ130" s="368">
        <v>5</v>
      </c>
      <c r="BK130" s="368">
        <v>16</v>
      </c>
      <c r="BL130" s="128">
        <v>3234.5441999999998</v>
      </c>
      <c r="BM130" s="128">
        <v>1336.8769390356499</v>
      </c>
      <c r="BN130" s="128">
        <v>1367.52</v>
      </c>
      <c r="BO130" s="128">
        <v>1338.8716999999999</v>
      </c>
      <c r="BP130" s="128">
        <v>1338.8716999999999</v>
      </c>
      <c r="BQ130" s="1" t="s">
        <v>821</v>
      </c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</row>
    <row r="131" spans="1:81" x14ac:dyDescent="0.25">
      <c r="A131" s="1"/>
      <c r="B131" s="77">
        <v>317</v>
      </c>
      <c r="C131" s="77">
        <v>113</v>
      </c>
      <c r="D131" s="77">
        <v>14509</v>
      </c>
      <c r="E131" s="77">
        <v>0</v>
      </c>
      <c r="F131" s="77">
        <v>90</v>
      </c>
      <c r="G131" s="77">
        <v>109</v>
      </c>
      <c r="H131" s="168">
        <v>3</v>
      </c>
      <c r="I131" s="370">
        <v>26</v>
      </c>
      <c r="J131" s="354">
        <v>186.12332000000001</v>
      </c>
      <c r="K131" s="354">
        <v>12.979293999999999</v>
      </c>
      <c r="L131" s="365">
        <v>1.7919364099074998E-2</v>
      </c>
      <c r="M131" s="354">
        <v>1298.4169842518099</v>
      </c>
      <c r="N131" s="77">
        <v>1</v>
      </c>
      <c r="O131" s="77">
        <v>1</v>
      </c>
      <c r="P131" s="77">
        <v>0</v>
      </c>
      <c r="Q131" s="77">
        <v>0</v>
      </c>
      <c r="R131" s="77">
        <v>0</v>
      </c>
      <c r="S131" s="77">
        <v>0</v>
      </c>
      <c r="T131" s="77">
        <v>114</v>
      </c>
      <c r="U131" s="77">
        <v>6</v>
      </c>
      <c r="V131" s="357">
        <v>1511.5402999999999</v>
      </c>
      <c r="W131" s="77">
        <v>1814949</v>
      </c>
      <c r="X131" s="77" t="s">
        <v>856</v>
      </c>
      <c r="Y131" s="77" t="s">
        <v>970</v>
      </c>
      <c r="Z131" s="77" t="s">
        <v>821</v>
      </c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 t="s">
        <v>821</v>
      </c>
      <c r="BE131" s="1"/>
      <c r="BF131">
        <v>480</v>
      </c>
      <c r="BG131">
        <v>94</v>
      </c>
      <c r="BH131">
        <v>104</v>
      </c>
      <c r="BI131">
        <v>113</v>
      </c>
      <c r="BJ131" s="368">
        <v>5</v>
      </c>
      <c r="BK131" s="368">
        <v>17</v>
      </c>
      <c r="BL131" s="128">
        <v>3406.3231999999998</v>
      </c>
      <c r="BM131" s="128">
        <v>1332.2658500676</v>
      </c>
      <c r="BN131" s="128">
        <v>1352.34</v>
      </c>
      <c r="BO131" s="128">
        <v>1335.0790999999999</v>
      </c>
      <c r="BP131" s="128">
        <v>1335.0790999999999</v>
      </c>
      <c r="BQ131" s="1" t="s">
        <v>821</v>
      </c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</row>
    <row r="132" spans="1:81" x14ac:dyDescent="0.25">
      <c r="A132" s="1"/>
      <c r="B132" s="77">
        <v>318</v>
      </c>
      <c r="C132" s="77">
        <v>114</v>
      </c>
      <c r="D132" s="77">
        <v>14349</v>
      </c>
      <c r="E132" s="77">
        <v>0</v>
      </c>
      <c r="F132" s="77">
        <v>89</v>
      </c>
      <c r="G132" s="77">
        <v>109</v>
      </c>
      <c r="H132" s="168">
        <v>3</v>
      </c>
      <c r="I132" s="370">
        <v>27</v>
      </c>
      <c r="J132" s="354">
        <v>136.80521999999999</v>
      </c>
      <c r="K132" s="354">
        <v>13.295067</v>
      </c>
      <c r="L132" s="365">
        <v>2.8362269876850199E-2</v>
      </c>
      <c r="M132" s="354">
        <v>1295.08177268593</v>
      </c>
      <c r="N132" s="77">
        <v>1</v>
      </c>
      <c r="O132" s="77">
        <v>1</v>
      </c>
      <c r="P132" s="77">
        <v>0</v>
      </c>
      <c r="Q132" s="77">
        <v>0</v>
      </c>
      <c r="R132" s="77">
        <v>0</v>
      </c>
      <c r="S132" s="77">
        <v>0</v>
      </c>
      <c r="T132" s="77">
        <v>115</v>
      </c>
      <c r="U132" s="77">
        <v>6</v>
      </c>
      <c r="V132" s="357">
        <v>1560.7545</v>
      </c>
      <c r="W132" s="77">
        <v>1814949</v>
      </c>
      <c r="X132" s="77" t="s">
        <v>856</v>
      </c>
      <c r="Y132" s="77" t="s">
        <v>971</v>
      </c>
      <c r="Z132" s="77" t="s">
        <v>821</v>
      </c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 t="s">
        <v>821</v>
      </c>
      <c r="BE132" s="1"/>
      <c r="BF132">
        <v>481</v>
      </c>
      <c r="BG132">
        <v>93</v>
      </c>
      <c r="BH132">
        <v>104</v>
      </c>
      <c r="BI132">
        <v>114</v>
      </c>
      <c r="BJ132" s="368">
        <v>5</v>
      </c>
      <c r="BK132" s="368">
        <v>18</v>
      </c>
      <c r="BL132" s="128">
        <v>3575.4059999999999</v>
      </c>
      <c r="BM132" s="128">
        <v>1328.7454087369299</v>
      </c>
      <c r="BN132" s="128">
        <v>1354.9</v>
      </c>
      <c r="BO132" s="128">
        <v>1332.1748</v>
      </c>
      <c r="BP132" s="128">
        <v>1332.1748</v>
      </c>
      <c r="BQ132" s="1" t="s">
        <v>821</v>
      </c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</row>
    <row r="133" spans="1:81" x14ac:dyDescent="0.25">
      <c r="A133" s="1"/>
      <c r="B133" s="77">
        <v>319</v>
      </c>
      <c r="C133" s="77">
        <v>115</v>
      </c>
      <c r="D133" s="77">
        <v>14350</v>
      </c>
      <c r="E133" s="77">
        <v>0</v>
      </c>
      <c r="F133" s="77">
        <v>89</v>
      </c>
      <c r="G133" s="77">
        <v>110</v>
      </c>
      <c r="H133" s="168">
        <v>3</v>
      </c>
      <c r="I133" s="370">
        <v>28</v>
      </c>
      <c r="J133" s="354">
        <v>238.88147000000001</v>
      </c>
      <c r="K133" s="354">
        <v>13.662428</v>
      </c>
      <c r="L133" s="365">
        <v>2.16002793652228E-2</v>
      </c>
      <c r="M133" s="354">
        <v>1291.2016660715501</v>
      </c>
      <c r="N133" s="77">
        <v>1</v>
      </c>
      <c r="O133" s="77">
        <v>1</v>
      </c>
      <c r="P133" s="77">
        <v>0</v>
      </c>
      <c r="Q133" s="77">
        <v>0</v>
      </c>
      <c r="R133" s="77">
        <v>0</v>
      </c>
      <c r="S133" s="77">
        <v>0</v>
      </c>
      <c r="T133" s="77">
        <v>116</v>
      </c>
      <c r="U133" s="77">
        <v>6</v>
      </c>
      <c r="V133" s="357">
        <v>1618.0092999999999</v>
      </c>
      <c r="W133" s="77">
        <v>1814949</v>
      </c>
      <c r="X133" s="77" t="s">
        <v>856</v>
      </c>
      <c r="Y133" s="77" t="s">
        <v>972</v>
      </c>
      <c r="Z133" s="77" t="s">
        <v>821</v>
      </c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 t="s">
        <v>821</v>
      </c>
      <c r="BE133" s="1"/>
      <c r="BF133">
        <v>482</v>
      </c>
      <c r="BG133">
        <v>93</v>
      </c>
      <c r="BH133">
        <v>105</v>
      </c>
      <c r="BI133">
        <v>115</v>
      </c>
      <c r="BJ133" s="368">
        <v>5</v>
      </c>
      <c r="BK133" s="368">
        <v>19</v>
      </c>
      <c r="BL133" s="128">
        <v>3749.7606999999998</v>
      </c>
      <c r="BM133" s="128">
        <v>1325.19837571536</v>
      </c>
      <c r="BN133" s="128">
        <v>1342.13</v>
      </c>
      <c r="BO133" s="128">
        <v>1327.4875</v>
      </c>
      <c r="BP133" s="128">
        <v>1327.4875</v>
      </c>
      <c r="BQ133" s="1" t="s">
        <v>821</v>
      </c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</row>
    <row r="134" spans="1:81" x14ac:dyDescent="0.25">
      <c r="A134" s="1"/>
      <c r="B134" s="77">
        <v>320</v>
      </c>
      <c r="C134" s="77">
        <v>116</v>
      </c>
      <c r="D134" s="77">
        <v>14190</v>
      </c>
      <c r="E134" s="77">
        <v>0</v>
      </c>
      <c r="F134" s="77">
        <v>88</v>
      </c>
      <c r="G134" s="77">
        <v>110</v>
      </c>
      <c r="H134" s="168">
        <v>3</v>
      </c>
      <c r="I134" s="370">
        <v>29</v>
      </c>
      <c r="J134" s="354">
        <v>260.71910000000003</v>
      </c>
      <c r="K134" s="354">
        <v>14.150957</v>
      </c>
      <c r="L134" s="365">
        <v>2.0393464259185201E-2</v>
      </c>
      <c r="M134" s="354">
        <v>1286.04175959028</v>
      </c>
      <c r="N134" s="77">
        <v>1</v>
      </c>
      <c r="O134" s="77">
        <v>1</v>
      </c>
      <c r="P134" s="77">
        <v>0</v>
      </c>
      <c r="Q134" s="77">
        <v>0</v>
      </c>
      <c r="R134" s="77">
        <v>0</v>
      </c>
      <c r="S134" s="77">
        <v>0</v>
      </c>
      <c r="T134" s="77">
        <v>117</v>
      </c>
      <c r="U134" s="77">
        <v>6</v>
      </c>
      <c r="V134" s="357">
        <v>1694.1483000000001</v>
      </c>
      <c r="W134" s="77">
        <v>1814949</v>
      </c>
      <c r="X134" s="77" t="s">
        <v>856</v>
      </c>
      <c r="Y134" s="77" t="s">
        <v>973</v>
      </c>
      <c r="Z134" s="77" t="s">
        <v>821</v>
      </c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 t="s">
        <v>821</v>
      </c>
      <c r="BE134" s="1"/>
      <c r="BF134">
        <v>483</v>
      </c>
      <c r="BG134">
        <v>92</v>
      </c>
      <c r="BH134">
        <v>105</v>
      </c>
      <c r="BI134">
        <v>116</v>
      </c>
      <c r="BJ134" s="368">
        <v>5</v>
      </c>
      <c r="BK134" s="368">
        <v>20</v>
      </c>
      <c r="BL134" s="128">
        <v>3930.2440000000001</v>
      </c>
      <c r="BM134" s="128">
        <v>1321.5335888567699</v>
      </c>
      <c r="BN134" s="128">
        <v>1349.09</v>
      </c>
      <c r="BO134" s="128">
        <v>1321.6538</v>
      </c>
      <c r="BP134" s="128">
        <v>1321.6538</v>
      </c>
      <c r="BQ134" s="1" t="s">
        <v>821</v>
      </c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</row>
    <row r="135" spans="1:81" x14ac:dyDescent="0.25">
      <c r="A135" s="1"/>
      <c r="B135" s="77">
        <v>321</v>
      </c>
      <c r="C135" s="77">
        <v>117</v>
      </c>
      <c r="D135" s="77">
        <v>14030</v>
      </c>
      <c r="E135" s="77">
        <v>0</v>
      </c>
      <c r="F135" s="77">
        <v>87</v>
      </c>
      <c r="G135" s="77">
        <v>110</v>
      </c>
      <c r="H135" s="168">
        <v>3</v>
      </c>
      <c r="I135" s="370">
        <v>30</v>
      </c>
      <c r="J135" s="354">
        <v>254.08926</v>
      </c>
      <c r="K135" s="354">
        <v>14.654358</v>
      </c>
      <c r="L135" s="365">
        <v>1.9022977171623E-2</v>
      </c>
      <c r="M135" s="354">
        <v>1280.72479423451</v>
      </c>
      <c r="N135" s="77">
        <v>1</v>
      </c>
      <c r="O135" s="77">
        <v>1</v>
      </c>
      <c r="P135" s="77">
        <v>0</v>
      </c>
      <c r="Q135" s="77">
        <v>0</v>
      </c>
      <c r="R135" s="77">
        <v>0</v>
      </c>
      <c r="S135" s="77">
        <v>0</v>
      </c>
      <c r="T135" s="77">
        <v>118</v>
      </c>
      <c r="U135" s="77">
        <v>6</v>
      </c>
      <c r="V135" s="357">
        <v>1772.6051</v>
      </c>
      <c r="W135" s="77">
        <v>1814949</v>
      </c>
      <c r="X135" s="77" t="s">
        <v>856</v>
      </c>
      <c r="Y135" s="77" t="s">
        <v>974</v>
      </c>
      <c r="Z135" s="77" t="s">
        <v>821</v>
      </c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 t="s">
        <v>821</v>
      </c>
      <c r="BE135" s="1"/>
      <c r="BF135">
        <v>484</v>
      </c>
      <c r="BG135">
        <v>92</v>
      </c>
      <c r="BH135">
        <v>106</v>
      </c>
      <c r="BI135">
        <v>117</v>
      </c>
      <c r="BJ135" s="368">
        <v>5</v>
      </c>
      <c r="BK135" s="368">
        <v>21</v>
      </c>
      <c r="BL135" s="128">
        <v>4202.3289999999997</v>
      </c>
      <c r="BM135" s="128">
        <v>1316.85944233077</v>
      </c>
      <c r="BN135" s="128">
        <v>1338.58</v>
      </c>
      <c r="BO135" s="128">
        <v>1315.1106</v>
      </c>
      <c r="BP135" s="128">
        <v>1315.1106</v>
      </c>
      <c r="BQ135" s="1" t="s">
        <v>821</v>
      </c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</row>
    <row r="136" spans="1:81" x14ac:dyDescent="0.25">
      <c r="A136" s="1"/>
      <c r="B136" s="77">
        <v>322</v>
      </c>
      <c r="C136" s="77">
        <v>118</v>
      </c>
      <c r="D136" s="77">
        <v>13870</v>
      </c>
      <c r="E136" s="77">
        <v>0</v>
      </c>
      <c r="F136" s="77">
        <v>86</v>
      </c>
      <c r="G136" s="77">
        <v>110</v>
      </c>
      <c r="H136" s="168">
        <v>3</v>
      </c>
      <c r="I136" s="370">
        <v>31</v>
      </c>
      <c r="J136" s="354">
        <v>213.91228000000001</v>
      </c>
      <c r="K136" s="354">
        <v>15.111988</v>
      </c>
      <c r="L136" s="365">
        <v>1.8473115929234899E-2</v>
      </c>
      <c r="M136" s="354">
        <v>1275.89125996748</v>
      </c>
      <c r="N136" s="77">
        <v>1</v>
      </c>
      <c r="O136" s="77">
        <v>1</v>
      </c>
      <c r="P136" s="77">
        <v>0</v>
      </c>
      <c r="Q136" s="77">
        <v>0</v>
      </c>
      <c r="R136" s="77">
        <v>0</v>
      </c>
      <c r="S136" s="77">
        <v>0</v>
      </c>
      <c r="T136" s="77">
        <v>119</v>
      </c>
      <c r="U136" s="77">
        <v>6</v>
      </c>
      <c r="V136" s="357">
        <v>1843.9286</v>
      </c>
      <c r="W136" s="77">
        <v>1814949</v>
      </c>
      <c r="X136" s="77" t="s">
        <v>856</v>
      </c>
      <c r="Y136" s="77" t="s">
        <v>975</v>
      </c>
      <c r="Z136" s="77" t="s">
        <v>821</v>
      </c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 t="s">
        <v>821</v>
      </c>
      <c r="BE136" s="1"/>
      <c r="BF136">
        <v>485</v>
      </c>
      <c r="BG136">
        <v>92</v>
      </c>
      <c r="BH136">
        <v>107</v>
      </c>
      <c r="BI136">
        <v>118</v>
      </c>
      <c r="BJ136" s="368">
        <v>5</v>
      </c>
      <c r="BK136" s="368">
        <v>22</v>
      </c>
      <c r="BL136" s="128">
        <v>4267.1289999999999</v>
      </c>
      <c r="BM136" s="128">
        <v>1313.3800812038101</v>
      </c>
      <c r="BN136" s="128">
        <v>1321.19</v>
      </c>
      <c r="BO136" s="128">
        <v>1313.8683000000001</v>
      </c>
      <c r="BP136" s="128">
        <v>1313.8683000000001</v>
      </c>
      <c r="BQ136" s="1" t="s">
        <v>821</v>
      </c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</row>
    <row r="137" spans="1:81" x14ac:dyDescent="0.25">
      <c r="A137" s="1"/>
      <c r="B137" s="77">
        <v>323</v>
      </c>
      <c r="C137" s="77">
        <v>119</v>
      </c>
      <c r="D137" s="77">
        <v>13871</v>
      </c>
      <c r="E137" s="77">
        <v>0</v>
      </c>
      <c r="F137" s="77">
        <v>86</v>
      </c>
      <c r="G137" s="77">
        <v>111</v>
      </c>
      <c r="H137" s="168">
        <v>3</v>
      </c>
      <c r="I137" s="370">
        <v>32</v>
      </c>
      <c r="J137" s="354">
        <v>168.69974999999999</v>
      </c>
      <c r="K137" s="354">
        <v>15.486121000000001</v>
      </c>
      <c r="L137" s="365">
        <v>2.7582952660311001E-2</v>
      </c>
      <c r="M137" s="354">
        <v>1271.93963367168</v>
      </c>
      <c r="N137" s="77">
        <v>1</v>
      </c>
      <c r="O137" s="77">
        <v>1</v>
      </c>
      <c r="P137" s="77">
        <v>0</v>
      </c>
      <c r="Q137" s="77">
        <v>0</v>
      </c>
      <c r="R137" s="77">
        <v>0</v>
      </c>
      <c r="S137" s="77">
        <v>0</v>
      </c>
      <c r="T137" s="77">
        <v>120</v>
      </c>
      <c r="U137" s="77">
        <v>6</v>
      </c>
      <c r="V137" s="357">
        <v>1902.2385999999999</v>
      </c>
      <c r="W137" s="77">
        <v>1814949</v>
      </c>
      <c r="X137" s="77" t="s">
        <v>856</v>
      </c>
      <c r="Y137" s="77" t="s">
        <v>976</v>
      </c>
      <c r="Z137" s="77" t="s">
        <v>821</v>
      </c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 t="s">
        <v>821</v>
      </c>
      <c r="BE137" s="1"/>
      <c r="BF137">
        <v>486</v>
      </c>
      <c r="BG137">
        <v>91</v>
      </c>
      <c r="BH137">
        <v>107</v>
      </c>
      <c r="BI137">
        <v>119</v>
      </c>
      <c r="BJ137" s="368">
        <v>5</v>
      </c>
      <c r="BK137" s="368">
        <v>23</v>
      </c>
      <c r="BL137" s="128">
        <v>4547.9369999999999</v>
      </c>
      <c r="BM137" s="128">
        <v>1309.81063208778</v>
      </c>
      <c r="BN137" s="128">
        <v>1331.44</v>
      </c>
      <c r="BO137" s="128">
        <v>1306.8605</v>
      </c>
      <c r="BP137" s="128">
        <v>1306.8605</v>
      </c>
      <c r="BQ137" s="1" t="s">
        <v>821</v>
      </c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</row>
    <row r="138" spans="1:81" x14ac:dyDescent="0.25">
      <c r="A138" s="1"/>
      <c r="B138" s="77">
        <v>324</v>
      </c>
      <c r="C138" s="77">
        <v>120</v>
      </c>
      <c r="D138" s="77">
        <v>13711</v>
      </c>
      <c r="E138" s="77">
        <v>0</v>
      </c>
      <c r="F138" s="77">
        <v>85</v>
      </c>
      <c r="G138" s="77">
        <v>111</v>
      </c>
      <c r="H138" s="168">
        <v>3</v>
      </c>
      <c r="I138" s="370">
        <v>33</v>
      </c>
      <c r="J138" s="354">
        <v>281.84363000000002</v>
      </c>
      <c r="K138" s="354">
        <v>15.926681</v>
      </c>
      <c r="L138" s="365">
        <v>1.41988109423753E-2</v>
      </c>
      <c r="M138" s="354">
        <v>1267.2863963761799</v>
      </c>
      <c r="N138" s="77">
        <v>1</v>
      </c>
      <c r="O138" s="77">
        <v>1</v>
      </c>
      <c r="P138" s="77">
        <v>0</v>
      </c>
      <c r="Q138" s="77">
        <v>0</v>
      </c>
      <c r="R138" s="77">
        <v>0</v>
      </c>
      <c r="S138" s="77">
        <v>0</v>
      </c>
      <c r="T138" s="77">
        <v>121</v>
      </c>
      <c r="U138" s="77">
        <v>6</v>
      </c>
      <c r="V138" s="357">
        <v>1970.9014999999999</v>
      </c>
      <c r="W138" s="77">
        <v>1814949</v>
      </c>
      <c r="X138" s="77" t="s">
        <v>856</v>
      </c>
      <c r="Y138" s="77" t="s">
        <v>977</v>
      </c>
      <c r="Z138" s="77" t="s">
        <v>821</v>
      </c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 t="s">
        <v>821</v>
      </c>
      <c r="BE138" s="1"/>
      <c r="BF138">
        <v>487</v>
      </c>
      <c r="BG138">
        <v>91</v>
      </c>
      <c r="BH138">
        <v>108</v>
      </c>
      <c r="BI138">
        <v>120</v>
      </c>
      <c r="BJ138" s="368">
        <v>5</v>
      </c>
      <c r="BK138" s="368">
        <v>24</v>
      </c>
      <c r="BL138" s="128">
        <v>4678.3090000000002</v>
      </c>
      <c r="BM138" s="128">
        <v>1305.56393955466</v>
      </c>
      <c r="BN138" s="128">
        <v>1319.87</v>
      </c>
      <c r="BO138" s="128">
        <v>1302.9884</v>
      </c>
      <c r="BP138" s="128">
        <v>1302.9884</v>
      </c>
      <c r="BQ138" s="1" t="s">
        <v>821</v>
      </c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</row>
    <row r="139" spans="1:81" x14ac:dyDescent="0.25">
      <c r="A139" s="1"/>
      <c r="B139" s="77">
        <v>325</v>
      </c>
      <c r="C139" s="77">
        <v>121</v>
      </c>
      <c r="D139" s="77">
        <v>13551</v>
      </c>
      <c r="E139" s="77">
        <v>0</v>
      </c>
      <c r="F139" s="77">
        <v>84</v>
      </c>
      <c r="G139" s="77">
        <v>111</v>
      </c>
      <c r="H139" s="168">
        <v>3</v>
      </c>
      <c r="I139" s="370">
        <v>34</v>
      </c>
      <c r="J139" s="354">
        <v>105.62990000000001</v>
      </c>
      <c r="K139" s="354">
        <v>16.305568999999998</v>
      </c>
      <c r="L139" s="365">
        <v>2.8205536516269902E-2</v>
      </c>
      <c r="M139" s="354">
        <v>1263.2845519878899</v>
      </c>
      <c r="N139" s="77">
        <v>1</v>
      </c>
      <c r="O139" s="77">
        <v>1</v>
      </c>
      <c r="P139" s="77">
        <v>0</v>
      </c>
      <c r="Q139" s="77">
        <v>0</v>
      </c>
      <c r="R139" s="77">
        <v>0</v>
      </c>
      <c r="S139" s="77">
        <v>0</v>
      </c>
      <c r="T139" s="77">
        <v>122</v>
      </c>
      <c r="U139" s="77">
        <v>6</v>
      </c>
      <c r="V139" s="357">
        <v>2029.9523999999999</v>
      </c>
      <c r="W139" s="77">
        <v>1814949</v>
      </c>
      <c r="X139" s="77" t="s">
        <v>856</v>
      </c>
      <c r="Y139" s="77" t="s">
        <v>978</v>
      </c>
      <c r="Z139" s="77" t="s">
        <v>821</v>
      </c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 t="s">
        <v>821</v>
      </c>
      <c r="BE139" s="1"/>
      <c r="BF139">
        <v>488</v>
      </c>
      <c r="BG139">
        <v>90</v>
      </c>
      <c r="BH139">
        <v>108</v>
      </c>
      <c r="BI139">
        <v>121</v>
      </c>
      <c r="BJ139" s="368">
        <v>5</v>
      </c>
      <c r="BK139" s="368">
        <v>25</v>
      </c>
      <c r="BL139" s="128">
        <v>4866.0625</v>
      </c>
      <c r="BM139" s="128">
        <v>1302.2783301372599</v>
      </c>
      <c r="BN139" s="128">
        <v>1320.59</v>
      </c>
      <c r="BO139" s="128">
        <v>1297.7535</v>
      </c>
      <c r="BP139" s="128">
        <v>1297.7535</v>
      </c>
      <c r="BQ139" s="1" t="s">
        <v>821</v>
      </c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</row>
    <row r="140" spans="1:81" x14ac:dyDescent="0.25">
      <c r="A140" s="1"/>
      <c r="B140" s="77">
        <v>326</v>
      </c>
      <c r="C140" s="77">
        <v>122</v>
      </c>
      <c r="D140" s="77">
        <v>13550</v>
      </c>
      <c r="E140" s="77">
        <v>0</v>
      </c>
      <c r="F140" s="77">
        <v>84</v>
      </c>
      <c r="G140" s="77">
        <v>110</v>
      </c>
      <c r="H140" s="168">
        <v>3</v>
      </c>
      <c r="I140" s="370">
        <v>35</v>
      </c>
      <c r="J140" s="354">
        <v>182.84174999999999</v>
      </c>
      <c r="K140" s="354">
        <v>16.587645999999999</v>
      </c>
      <c r="L140" s="365">
        <v>1.8538739994868401E-2</v>
      </c>
      <c r="M140" s="354">
        <v>1260.3052040406301</v>
      </c>
      <c r="N140" s="77">
        <v>1</v>
      </c>
      <c r="O140" s="77">
        <v>1</v>
      </c>
      <c r="P140" s="77">
        <v>0</v>
      </c>
      <c r="Q140" s="77">
        <v>0</v>
      </c>
      <c r="R140" s="77">
        <v>0</v>
      </c>
      <c r="S140" s="77">
        <v>0</v>
      </c>
      <c r="T140" s="77">
        <v>123</v>
      </c>
      <c r="U140" s="77">
        <v>6</v>
      </c>
      <c r="V140" s="357">
        <v>2073.9155000000001</v>
      </c>
      <c r="W140" s="77">
        <v>1814949</v>
      </c>
      <c r="X140" s="77" t="s">
        <v>856</v>
      </c>
      <c r="Y140" s="77" t="s">
        <v>979</v>
      </c>
      <c r="Z140" s="77" t="s">
        <v>821</v>
      </c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 t="s">
        <v>821</v>
      </c>
      <c r="BE140" s="1"/>
      <c r="BF140">
        <v>489</v>
      </c>
      <c r="BG140">
        <v>90</v>
      </c>
      <c r="BH140">
        <v>109</v>
      </c>
      <c r="BI140">
        <v>122</v>
      </c>
      <c r="BJ140" s="368">
        <v>5</v>
      </c>
      <c r="BK140" s="368">
        <v>26</v>
      </c>
      <c r="BL140" s="128">
        <v>5052.1836000000003</v>
      </c>
      <c r="BM140" s="128">
        <v>1298.41693219327</v>
      </c>
      <c r="BN140" s="128">
        <v>1309.8800000000001</v>
      </c>
      <c r="BO140" s="128">
        <v>1293.6986999999999</v>
      </c>
      <c r="BP140" s="128">
        <v>1293.6986999999999</v>
      </c>
      <c r="BQ140" s="1" t="s">
        <v>821</v>
      </c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</row>
    <row r="141" spans="1:81" x14ac:dyDescent="0.25">
      <c r="A141" s="1"/>
      <c r="B141" s="77">
        <v>327</v>
      </c>
      <c r="C141" s="77">
        <v>123</v>
      </c>
      <c r="D141" s="77">
        <v>13390</v>
      </c>
      <c r="E141" s="77">
        <v>0</v>
      </c>
      <c r="F141" s="77">
        <v>83</v>
      </c>
      <c r="G141" s="77">
        <v>110</v>
      </c>
      <c r="H141" s="168">
        <v>3</v>
      </c>
      <c r="I141" s="370">
        <v>36</v>
      </c>
      <c r="J141" s="354">
        <v>145.35756000000001</v>
      </c>
      <c r="K141" s="354">
        <v>16.908573000000001</v>
      </c>
      <c r="L141" s="365">
        <v>2.3979166938772299E-2</v>
      </c>
      <c r="M141" s="354">
        <v>1256.9155483568099</v>
      </c>
      <c r="N141" s="77">
        <v>1</v>
      </c>
      <c r="O141" s="77">
        <v>1</v>
      </c>
      <c r="P141" s="77">
        <v>0</v>
      </c>
      <c r="Q141" s="77">
        <v>0</v>
      </c>
      <c r="R141" s="77">
        <v>0</v>
      </c>
      <c r="S141" s="77">
        <v>0</v>
      </c>
      <c r="T141" s="77">
        <v>124</v>
      </c>
      <c r="U141" s="77">
        <v>6</v>
      </c>
      <c r="V141" s="357">
        <v>2123.933</v>
      </c>
      <c r="W141" s="77">
        <v>1814949</v>
      </c>
      <c r="X141" s="77" t="s">
        <v>856</v>
      </c>
      <c r="Y141" s="77" t="s">
        <v>980</v>
      </c>
      <c r="Z141" s="77" t="s">
        <v>821</v>
      </c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 t="s">
        <v>821</v>
      </c>
      <c r="BE141" s="1"/>
      <c r="BF141">
        <v>490</v>
      </c>
      <c r="BG141">
        <v>89</v>
      </c>
      <c r="BH141">
        <v>109</v>
      </c>
      <c r="BI141">
        <v>123</v>
      </c>
      <c r="BJ141" s="368">
        <v>5</v>
      </c>
      <c r="BK141" s="368">
        <v>27</v>
      </c>
      <c r="BL141" s="128">
        <v>5188.99</v>
      </c>
      <c r="BM141" s="128">
        <v>1295.0817199175799</v>
      </c>
      <c r="BN141" s="128">
        <v>1306.78</v>
      </c>
      <c r="BO141" s="128">
        <v>1290.0505000000001</v>
      </c>
      <c r="BP141" s="128">
        <v>1290.0505000000001</v>
      </c>
      <c r="BQ141" s="1" t="s">
        <v>821</v>
      </c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</row>
    <row r="142" spans="1:81" x14ac:dyDescent="0.25">
      <c r="A142" s="1"/>
      <c r="B142" s="77">
        <v>328</v>
      </c>
      <c r="C142" s="77">
        <v>124</v>
      </c>
      <c r="D142" s="77">
        <v>13391</v>
      </c>
      <c r="E142" s="77">
        <v>0</v>
      </c>
      <c r="F142" s="77">
        <v>83</v>
      </c>
      <c r="G142" s="77">
        <v>111</v>
      </c>
      <c r="H142" s="168">
        <v>3</v>
      </c>
      <c r="I142" s="370">
        <v>37</v>
      </c>
      <c r="J142" s="354">
        <v>192.12643</v>
      </c>
      <c r="K142" s="354">
        <v>17.238579000000001</v>
      </c>
      <c r="L142" s="365">
        <v>1.83770032534568E-2</v>
      </c>
      <c r="M142" s="354">
        <v>1253.42999517884</v>
      </c>
      <c r="N142" s="77">
        <v>1</v>
      </c>
      <c r="O142" s="77">
        <v>1</v>
      </c>
      <c r="P142" s="77">
        <v>0</v>
      </c>
      <c r="Q142" s="77">
        <v>0</v>
      </c>
      <c r="R142" s="77">
        <v>0</v>
      </c>
      <c r="S142" s="77">
        <v>0</v>
      </c>
      <c r="T142" s="77">
        <v>125</v>
      </c>
      <c r="U142" s="77">
        <v>6</v>
      </c>
      <c r="V142" s="357">
        <v>2175.3656999999998</v>
      </c>
      <c r="W142" s="77">
        <v>1814949</v>
      </c>
      <c r="X142" s="77" t="s">
        <v>856</v>
      </c>
      <c r="Y142" s="77" t="s">
        <v>981</v>
      </c>
      <c r="Z142" s="77" t="s">
        <v>821</v>
      </c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 t="s">
        <v>821</v>
      </c>
      <c r="BE142" s="1"/>
      <c r="BF142">
        <v>491</v>
      </c>
      <c r="BG142">
        <v>89</v>
      </c>
      <c r="BH142">
        <v>110</v>
      </c>
      <c r="BI142">
        <v>124</v>
      </c>
      <c r="BJ142" s="368">
        <v>5</v>
      </c>
      <c r="BK142" s="368">
        <v>28</v>
      </c>
      <c r="BL142" s="128">
        <v>5427.87</v>
      </c>
      <c r="BM142" s="128">
        <v>1291.20161247743</v>
      </c>
      <c r="BN142" s="128">
        <v>1297.58</v>
      </c>
      <c r="BO142" s="128">
        <v>1287.1448</v>
      </c>
      <c r="BP142" s="128">
        <v>1287.1448</v>
      </c>
      <c r="BQ142" s="1" t="s">
        <v>821</v>
      </c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</row>
    <row r="143" spans="1:81" x14ac:dyDescent="0.25">
      <c r="A143" s="1"/>
      <c r="B143" s="77">
        <v>329</v>
      </c>
      <c r="C143" s="77">
        <v>125</v>
      </c>
      <c r="D143" s="77">
        <v>13231</v>
      </c>
      <c r="E143" s="77">
        <v>0</v>
      </c>
      <c r="F143" s="77">
        <v>82</v>
      </c>
      <c r="G143" s="77">
        <v>111</v>
      </c>
      <c r="H143" s="168">
        <v>3</v>
      </c>
      <c r="I143" s="370">
        <v>38</v>
      </c>
      <c r="J143" s="354">
        <v>149.7303</v>
      </c>
      <c r="K143" s="354">
        <v>17.572859000000001</v>
      </c>
      <c r="L143" s="365">
        <v>2.27625545643436E-2</v>
      </c>
      <c r="M143" s="354">
        <v>1249.89928707015</v>
      </c>
      <c r="N143" s="77">
        <v>1</v>
      </c>
      <c r="O143" s="77">
        <v>1</v>
      </c>
      <c r="P143" s="77">
        <v>0</v>
      </c>
      <c r="Q143" s="77">
        <v>0</v>
      </c>
      <c r="R143" s="77">
        <v>0</v>
      </c>
      <c r="S143" s="77">
        <v>0</v>
      </c>
      <c r="T143" s="77">
        <v>126</v>
      </c>
      <c r="U143" s="77">
        <v>6</v>
      </c>
      <c r="V143" s="357">
        <v>2227.4645999999998</v>
      </c>
      <c r="W143" s="77">
        <v>1814949</v>
      </c>
      <c r="X143" s="77" t="s">
        <v>856</v>
      </c>
      <c r="Y143" s="77" t="s">
        <v>982</v>
      </c>
      <c r="Z143" s="77" t="s">
        <v>821</v>
      </c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 t="s">
        <v>821</v>
      </c>
      <c r="BE143" s="1"/>
      <c r="BF143">
        <v>492</v>
      </c>
      <c r="BG143">
        <v>88</v>
      </c>
      <c r="BH143">
        <v>110</v>
      </c>
      <c r="BI143">
        <v>125</v>
      </c>
      <c r="BJ143" s="368">
        <v>5</v>
      </c>
      <c r="BK143" s="368">
        <v>29</v>
      </c>
      <c r="BL143" s="128">
        <v>5688.5893999999998</v>
      </c>
      <c r="BM143" s="128">
        <v>1286.04172506998</v>
      </c>
      <c r="BN143" s="128">
        <v>1285.3800000000001</v>
      </c>
      <c r="BO143" s="128">
        <v>1281.1566</v>
      </c>
      <c r="BP143" s="128">
        <v>1281.1566</v>
      </c>
      <c r="BQ143" s="1" t="s">
        <v>821</v>
      </c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</row>
    <row r="144" spans="1:81" x14ac:dyDescent="0.25">
      <c r="A144" s="1"/>
      <c r="B144" s="77">
        <v>330</v>
      </c>
      <c r="C144" s="77">
        <v>126</v>
      </c>
      <c r="D144" s="77">
        <v>13232</v>
      </c>
      <c r="E144" s="77">
        <v>0</v>
      </c>
      <c r="F144" s="77">
        <v>82</v>
      </c>
      <c r="G144" s="77">
        <v>112</v>
      </c>
      <c r="H144" s="168">
        <v>3</v>
      </c>
      <c r="I144" s="370">
        <v>39</v>
      </c>
      <c r="J144" s="354">
        <v>180.26922999999999</v>
      </c>
      <c r="K144" s="354">
        <v>17.895546</v>
      </c>
      <c r="L144" s="365">
        <v>2.6368009374951699E-2</v>
      </c>
      <c r="M144" s="354">
        <v>1246.4910429259</v>
      </c>
      <c r="N144" s="77">
        <v>1</v>
      </c>
      <c r="O144" s="77">
        <v>1</v>
      </c>
      <c r="P144" s="77">
        <v>0</v>
      </c>
      <c r="Q144" s="77">
        <v>0</v>
      </c>
      <c r="R144" s="77">
        <v>0</v>
      </c>
      <c r="S144" s="77">
        <v>0</v>
      </c>
      <c r="T144" s="77">
        <v>127</v>
      </c>
      <c r="U144" s="77">
        <v>6</v>
      </c>
      <c r="V144" s="357">
        <v>2277.7566000000002</v>
      </c>
      <c r="W144" s="77">
        <v>1814949</v>
      </c>
      <c r="X144" s="77" t="s">
        <v>856</v>
      </c>
      <c r="Y144" s="77" t="s">
        <v>983</v>
      </c>
      <c r="Z144" s="77" t="s">
        <v>821</v>
      </c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 t="s">
        <v>821</v>
      </c>
      <c r="BE144" s="1"/>
      <c r="BF144">
        <v>493</v>
      </c>
      <c r="BG144">
        <v>87</v>
      </c>
      <c r="BH144">
        <v>110</v>
      </c>
      <c r="BI144">
        <v>126</v>
      </c>
      <c r="BJ144" s="368">
        <v>5</v>
      </c>
      <c r="BK144" s="368">
        <v>30</v>
      </c>
      <c r="BL144" s="128">
        <v>5942.6787000000004</v>
      </c>
      <c r="BM144" s="128">
        <v>1280.7247585826401</v>
      </c>
      <c r="BN144" s="128">
        <v>1279.99</v>
      </c>
      <c r="BO144" s="128">
        <v>1272.2201</v>
      </c>
      <c r="BP144" s="128">
        <v>1272.2201</v>
      </c>
      <c r="BQ144" s="1" t="s">
        <v>821</v>
      </c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</row>
    <row r="145" spans="1:81" x14ac:dyDescent="0.25">
      <c r="A145" s="1"/>
      <c r="B145" s="77">
        <v>331</v>
      </c>
      <c r="C145" s="77">
        <v>127</v>
      </c>
      <c r="D145" s="77">
        <v>13072</v>
      </c>
      <c r="E145" s="77">
        <v>0</v>
      </c>
      <c r="F145" s="77">
        <v>81</v>
      </c>
      <c r="G145" s="77">
        <v>112</v>
      </c>
      <c r="H145" s="168">
        <v>3</v>
      </c>
      <c r="I145" s="370">
        <v>40</v>
      </c>
      <c r="J145" s="354">
        <v>279.9667</v>
      </c>
      <c r="K145" s="354">
        <v>18.345583000000001</v>
      </c>
      <c r="L145" s="365">
        <v>1.0914219680380199E-2</v>
      </c>
      <c r="M145" s="354">
        <v>1241.73770228276</v>
      </c>
      <c r="N145" s="77">
        <v>1</v>
      </c>
      <c r="O145" s="77">
        <v>1</v>
      </c>
      <c r="P145" s="77">
        <v>0</v>
      </c>
      <c r="Q145" s="77">
        <v>0</v>
      </c>
      <c r="R145" s="77">
        <v>0</v>
      </c>
      <c r="S145" s="77">
        <v>0</v>
      </c>
      <c r="T145" s="77">
        <v>128</v>
      </c>
      <c r="U145" s="77">
        <v>6</v>
      </c>
      <c r="V145" s="357">
        <v>2347.8964999999998</v>
      </c>
      <c r="W145" s="77">
        <v>1814949</v>
      </c>
      <c r="X145" s="77" t="s">
        <v>856</v>
      </c>
      <c r="Y145" s="77" t="s">
        <v>984</v>
      </c>
      <c r="Z145" s="77" t="s">
        <v>821</v>
      </c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 t="s">
        <v>821</v>
      </c>
      <c r="BE145" s="1"/>
      <c r="BF145">
        <v>494</v>
      </c>
      <c r="BG145">
        <v>86</v>
      </c>
      <c r="BH145">
        <v>110</v>
      </c>
      <c r="BI145">
        <v>127</v>
      </c>
      <c r="BJ145" s="368">
        <v>5</v>
      </c>
      <c r="BK145" s="368">
        <v>31</v>
      </c>
      <c r="BL145" s="128">
        <v>6156.5929999999998</v>
      </c>
      <c r="BM145" s="128">
        <v>1275.89120311497</v>
      </c>
      <c r="BN145" s="128">
        <v>1279.3399999999999</v>
      </c>
      <c r="BO145" s="128">
        <v>1266.4607000000001</v>
      </c>
      <c r="BP145" s="128">
        <v>1266.4607000000001</v>
      </c>
      <c r="BQ145" s="1" t="s">
        <v>821</v>
      </c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</row>
    <row r="146" spans="1:81" x14ac:dyDescent="0.25">
      <c r="A146" s="1"/>
      <c r="B146" s="77">
        <v>332</v>
      </c>
      <c r="C146" s="77">
        <v>128</v>
      </c>
      <c r="D146" s="77">
        <v>13071</v>
      </c>
      <c r="E146" s="77">
        <v>0</v>
      </c>
      <c r="F146" s="77">
        <v>81</v>
      </c>
      <c r="G146" s="77">
        <v>111</v>
      </c>
      <c r="H146" s="168">
        <v>3</v>
      </c>
      <c r="I146" s="370">
        <v>41</v>
      </c>
      <c r="J146" s="354">
        <v>15.889154</v>
      </c>
      <c r="K146" s="354">
        <v>18.634884</v>
      </c>
      <c r="L146" s="365">
        <v>0.191255330640065</v>
      </c>
      <c r="M146" s="354">
        <v>1238.68208415768</v>
      </c>
      <c r="N146" s="77">
        <v>1</v>
      </c>
      <c r="O146" s="77">
        <v>1</v>
      </c>
      <c r="P146" s="77">
        <v>0</v>
      </c>
      <c r="Q146" s="77">
        <v>0</v>
      </c>
      <c r="R146" s="77">
        <v>0</v>
      </c>
      <c r="S146" s="77">
        <v>0</v>
      </c>
      <c r="T146" s="77">
        <v>129</v>
      </c>
      <c r="U146" s="77">
        <v>6</v>
      </c>
      <c r="V146" s="357">
        <v>2392.9848999999999</v>
      </c>
      <c r="W146" s="77">
        <v>1814949</v>
      </c>
      <c r="X146" s="77" t="s">
        <v>856</v>
      </c>
      <c r="Y146" s="77" t="s">
        <v>985</v>
      </c>
      <c r="Z146" s="77" t="s">
        <v>821</v>
      </c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 t="s">
        <v>821</v>
      </c>
      <c r="BE146" s="1"/>
      <c r="BF146">
        <v>495</v>
      </c>
      <c r="BG146">
        <v>86</v>
      </c>
      <c r="BH146">
        <v>111</v>
      </c>
      <c r="BI146">
        <v>128</v>
      </c>
      <c r="BJ146" s="368">
        <v>5</v>
      </c>
      <c r="BK146" s="368">
        <v>32</v>
      </c>
      <c r="BL146" s="128">
        <v>6325.2910000000002</v>
      </c>
      <c r="BM146" s="128">
        <v>1271.9395658922001</v>
      </c>
      <c r="BN146" s="128">
        <v>1272.45</v>
      </c>
      <c r="BO146" s="128">
        <v>1262.9381000000001</v>
      </c>
      <c r="BP146" s="128">
        <v>1262.9381000000001</v>
      </c>
      <c r="BQ146" s="1" t="s">
        <v>821</v>
      </c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</row>
    <row r="147" spans="1:81" x14ac:dyDescent="0.25">
      <c r="A147" s="1"/>
      <c r="B147" s="77">
        <v>333</v>
      </c>
      <c r="C147" s="77">
        <v>129</v>
      </c>
      <c r="D147" s="77">
        <v>12911</v>
      </c>
      <c r="E147" s="77">
        <v>0</v>
      </c>
      <c r="F147" s="77">
        <v>80</v>
      </c>
      <c r="G147" s="77">
        <v>111</v>
      </c>
      <c r="H147" s="168">
        <v>3</v>
      </c>
      <c r="I147" s="370">
        <v>42</v>
      </c>
      <c r="J147" s="354">
        <v>278.34708000000001</v>
      </c>
      <c r="K147" s="354">
        <v>18.922599999999999</v>
      </c>
      <c r="L147" s="365">
        <v>1.9744921106202101E-2</v>
      </c>
      <c r="M147" s="354">
        <v>1235.64319867278</v>
      </c>
      <c r="N147" s="77">
        <v>1</v>
      </c>
      <c r="O147" s="77">
        <v>1</v>
      </c>
      <c r="P147" s="77">
        <v>0</v>
      </c>
      <c r="Q147" s="77">
        <v>0</v>
      </c>
      <c r="R147" s="77">
        <v>0</v>
      </c>
      <c r="S147" s="77">
        <v>0</v>
      </c>
      <c r="T147" s="77">
        <v>130</v>
      </c>
      <c r="U147" s="77">
        <v>6</v>
      </c>
      <c r="V147" s="357">
        <v>2437.8263999999999</v>
      </c>
      <c r="W147" s="77">
        <v>1814949</v>
      </c>
      <c r="X147" s="77" t="s">
        <v>856</v>
      </c>
      <c r="Y147" s="77" t="s">
        <v>986</v>
      </c>
      <c r="Z147" s="77" t="s">
        <v>821</v>
      </c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 t="s">
        <v>821</v>
      </c>
      <c r="BE147" s="1"/>
      <c r="BF147">
        <v>496</v>
      </c>
      <c r="BG147">
        <v>85</v>
      </c>
      <c r="BH147">
        <v>111</v>
      </c>
      <c r="BI147">
        <v>129</v>
      </c>
      <c r="BJ147" s="368">
        <v>5</v>
      </c>
      <c r="BK147" s="368">
        <v>33</v>
      </c>
      <c r="BL147" s="128">
        <v>6607.1350000000002</v>
      </c>
      <c r="BM147" s="128">
        <v>1267.2863477783501</v>
      </c>
      <c r="BN147" s="128">
        <v>1261.3499999999999</v>
      </c>
      <c r="BO147" s="128">
        <v>1257.4597000000001</v>
      </c>
      <c r="BP147" s="128">
        <v>1257.4597000000001</v>
      </c>
      <c r="BQ147" s="1" t="s">
        <v>821</v>
      </c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</row>
    <row r="148" spans="1:81" x14ac:dyDescent="0.25">
      <c r="A148" s="1"/>
      <c r="B148" s="77">
        <v>334</v>
      </c>
      <c r="C148" s="77">
        <v>130</v>
      </c>
      <c r="D148" s="77">
        <v>12751</v>
      </c>
      <c r="E148" s="77">
        <v>0</v>
      </c>
      <c r="F148" s="77">
        <v>79</v>
      </c>
      <c r="G148" s="77">
        <v>111</v>
      </c>
      <c r="H148" s="168">
        <v>3</v>
      </c>
      <c r="I148" s="370">
        <v>43</v>
      </c>
      <c r="J148" s="354">
        <v>253.7921</v>
      </c>
      <c r="K148" s="354">
        <v>19.442945000000002</v>
      </c>
      <c r="L148" s="365">
        <v>2.07257834565975E-2</v>
      </c>
      <c r="M148" s="354">
        <v>1230.1472576087999</v>
      </c>
      <c r="N148" s="77">
        <v>1</v>
      </c>
      <c r="O148" s="77">
        <v>1</v>
      </c>
      <c r="P148" s="77">
        <v>0</v>
      </c>
      <c r="Q148" s="77">
        <v>0</v>
      </c>
      <c r="R148" s="77">
        <v>0</v>
      </c>
      <c r="S148" s="77">
        <v>0</v>
      </c>
      <c r="T148" s="77">
        <v>131</v>
      </c>
      <c r="U148" s="77">
        <v>6</v>
      </c>
      <c r="V148" s="357">
        <v>2518.9245999999998</v>
      </c>
      <c r="W148" s="77">
        <v>1814949</v>
      </c>
      <c r="X148" s="77" t="s">
        <v>856</v>
      </c>
      <c r="Y148" s="77" t="s">
        <v>987</v>
      </c>
      <c r="Z148" s="77" t="s">
        <v>821</v>
      </c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 t="s">
        <v>821</v>
      </c>
      <c r="BE148" s="1"/>
      <c r="BF148">
        <v>497</v>
      </c>
      <c r="BG148">
        <v>84</v>
      </c>
      <c r="BH148">
        <v>111</v>
      </c>
      <c r="BI148">
        <v>130</v>
      </c>
      <c r="BJ148" s="368">
        <v>5</v>
      </c>
      <c r="BK148" s="368">
        <v>34</v>
      </c>
      <c r="BL148" s="128">
        <v>6712.7610000000004</v>
      </c>
      <c r="BM148" s="128">
        <v>1263.28454288231</v>
      </c>
      <c r="BN148" s="128">
        <v>1254.3699999999999</v>
      </c>
      <c r="BO148" s="128">
        <v>1253.4259</v>
      </c>
      <c r="BP148" s="128">
        <v>1253.4259</v>
      </c>
      <c r="BQ148" s="1" t="s">
        <v>821</v>
      </c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</row>
    <row r="149" spans="1:81" x14ac:dyDescent="0.25">
      <c r="A149" s="1"/>
      <c r="B149" s="77">
        <v>335</v>
      </c>
      <c r="C149" s="77">
        <v>131</v>
      </c>
      <c r="D149" s="77">
        <v>12591</v>
      </c>
      <c r="E149" s="77">
        <v>0</v>
      </c>
      <c r="F149" s="77">
        <v>78</v>
      </c>
      <c r="G149" s="77">
        <v>111</v>
      </c>
      <c r="H149" s="168">
        <v>3</v>
      </c>
      <c r="I149" s="370">
        <v>44</v>
      </c>
      <c r="J149" s="354">
        <v>255.50504000000001</v>
      </c>
      <c r="K149" s="354">
        <v>19.940956</v>
      </c>
      <c r="L149" s="365">
        <v>1.94140425640776E-2</v>
      </c>
      <c r="M149" s="354">
        <v>1224.8872175219501</v>
      </c>
      <c r="N149" s="77">
        <v>1</v>
      </c>
      <c r="O149" s="77">
        <v>1</v>
      </c>
      <c r="P149" s="77">
        <v>0</v>
      </c>
      <c r="Q149" s="77">
        <v>0</v>
      </c>
      <c r="R149" s="77">
        <v>0</v>
      </c>
      <c r="S149" s="77">
        <v>0</v>
      </c>
      <c r="T149" s="77">
        <v>132</v>
      </c>
      <c r="U149" s="77">
        <v>6</v>
      </c>
      <c r="V149" s="357">
        <v>2596.5414999999998</v>
      </c>
      <c r="W149" s="77">
        <v>1814949</v>
      </c>
      <c r="X149" s="77" t="s">
        <v>856</v>
      </c>
      <c r="Y149" s="77" t="s">
        <v>988</v>
      </c>
      <c r="Z149" s="77" t="s">
        <v>821</v>
      </c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 t="s">
        <v>821</v>
      </c>
      <c r="BE149" s="1"/>
      <c r="BF149">
        <v>498</v>
      </c>
      <c r="BG149">
        <v>84</v>
      </c>
      <c r="BH149">
        <v>110</v>
      </c>
      <c r="BI149">
        <v>131</v>
      </c>
      <c r="BJ149" s="368">
        <v>5</v>
      </c>
      <c r="BK149" s="368">
        <v>35</v>
      </c>
      <c r="BL149" s="128">
        <v>6895.6063999999997</v>
      </c>
      <c r="BM149" s="128">
        <v>1260.3051842150001</v>
      </c>
      <c r="BN149" s="128">
        <v>1270.18</v>
      </c>
      <c r="BO149" s="128">
        <v>1249.7322999999999</v>
      </c>
      <c r="BP149" s="128">
        <v>1249.7322999999999</v>
      </c>
      <c r="BQ149" s="1" t="s">
        <v>821</v>
      </c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</row>
    <row r="150" spans="1:81" x14ac:dyDescent="0.25">
      <c r="A150" s="1"/>
      <c r="B150" s="77">
        <v>336</v>
      </c>
      <c r="C150" s="77">
        <v>132</v>
      </c>
      <c r="D150" s="77">
        <v>12431</v>
      </c>
      <c r="E150" s="77">
        <v>0</v>
      </c>
      <c r="F150" s="77">
        <v>77</v>
      </c>
      <c r="G150" s="77">
        <v>111</v>
      </c>
      <c r="H150" s="168">
        <v>3</v>
      </c>
      <c r="I150" s="370">
        <v>45</v>
      </c>
      <c r="J150" s="354">
        <v>224.77708000000001</v>
      </c>
      <c r="K150" s="354">
        <v>20.410596999999999</v>
      </c>
      <c r="L150" s="365">
        <v>1.4970411950027501E-2</v>
      </c>
      <c r="M150" s="354">
        <v>1219.9268318893601</v>
      </c>
      <c r="N150" s="77">
        <v>1</v>
      </c>
      <c r="O150" s="77">
        <v>1</v>
      </c>
      <c r="P150" s="77">
        <v>0</v>
      </c>
      <c r="Q150" s="77">
        <v>0</v>
      </c>
      <c r="R150" s="77">
        <v>0</v>
      </c>
      <c r="S150" s="77">
        <v>0</v>
      </c>
      <c r="T150" s="77">
        <v>133</v>
      </c>
      <c r="U150" s="77">
        <v>6</v>
      </c>
      <c r="V150" s="357">
        <v>2669.7363</v>
      </c>
      <c r="W150" s="77">
        <v>1814949</v>
      </c>
      <c r="X150" s="77" t="s">
        <v>856</v>
      </c>
      <c r="Y150" s="77" t="s">
        <v>989</v>
      </c>
      <c r="Z150" s="77" t="s">
        <v>821</v>
      </c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 t="s">
        <v>821</v>
      </c>
      <c r="BE150" s="1"/>
      <c r="BF150">
        <v>499</v>
      </c>
      <c r="BG150">
        <v>83</v>
      </c>
      <c r="BH150">
        <v>110</v>
      </c>
      <c r="BI150">
        <v>132</v>
      </c>
      <c r="BJ150" s="368">
        <v>5</v>
      </c>
      <c r="BK150" s="368">
        <v>36</v>
      </c>
      <c r="BL150" s="128">
        <v>7040.9660000000003</v>
      </c>
      <c r="BM150" s="128">
        <v>1256.91547737988</v>
      </c>
      <c r="BN150" s="128">
        <v>1277.69</v>
      </c>
      <c r="BO150" s="128">
        <v>1247.0748000000001</v>
      </c>
      <c r="BP150" s="128">
        <v>1247.0748000000001</v>
      </c>
      <c r="BQ150" s="1" t="s">
        <v>821</v>
      </c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</row>
    <row r="151" spans="1:81" x14ac:dyDescent="0.25">
      <c r="A151" s="1"/>
      <c r="B151" s="77">
        <v>337</v>
      </c>
      <c r="C151" s="77">
        <v>133</v>
      </c>
      <c r="D151" s="77">
        <v>12430</v>
      </c>
      <c r="E151" s="77">
        <v>0</v>
      </c>
      <c r="F151" s="77">
        <v>77</v>
      </c>
      <c r="G151" s="77">
        <v>110</v>
      </c>
      <c r="H151" s="168">
        <v>3</v>
      </c>
      <c r="I151" s="370">
        <v>46</v>
      </c>
      <c r="J151" s="354">
        <v>101.0354</v>
      </c>
      <c r="K151" s="354">
        <v>20.729189000000002</v>
      </c>
      <c r="L151" s="365">
        <v>3.1272152895679202E-2</v>
      </c>
      <c r="M151" s="354">
        <v>1216.5618263397</v>
      </c>
      <c r="N151" s="77">
        <v>1</v>
      </c>
      <c r="O151" s="77">
        <v>1</v>
      </c>
      <c r="P151" s="77">
        <v>0</v>
      </c>
      <c r="Q151" s="77">
        <v>0</v>
      </c>
      <c r="R151" s="77">
        <v>0</v>
      </c>
      <c r="S151" s="77">
        <v>0</v>
      </c>
      <c r="T151" s="77">
        <v>134</v>
      </c>
      <c r="U151" s="77">
        <v>6</v>
      </c>
      <c r="V151" s="357">
        <v>2719.3901000000001</v>
      </c>
      <c r="W151" s="77">
        <v>1814949</v>
      </c>
      <c r="X151" s="77" t="s">
        <v>856</v>
      </c>
      <c r="Y151" s="77" t="s">
        <v>990</v>
      </c>
      <c r="Z151" s="77" t="s">
        <v>821</v>
      </c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 t="s">
        <v>821</v>
      </c>
      <c r="BE151" s="1"/>
      <c r="BF151">
        <v>500</v>
      </c>
      <c r="BG151">
        <v>83</v>
      </c>
      <c r="BH151">
        <v>111</v>
      </c>
      <c r="BI151">
        <v>133</v>
      </c>
      <c r="BJ151" s="368">
        <v>5</v>
      </c>
      <c r="BK151" s="368">
        <v>37</v>
      </c>
      <c r="BL151" s="128">
        <v>7233.0910000000003</v>
      </c>
      <c r="BM151" s="128">
        <v>1253.4299234601101</v>
      </c>
      <c r="BN151" s="128">
        <v>1260.0999999999999</v>
      </c>
      <c r="BO151" s="128">
        <v>1243.1934000000001</v>
      </c>
      <c r="BP151" s="128">
        <v>1243.1934000000001</v>
      </c>
      <c r="BQ151" s="1" t="s">
        <v>821</v>
      </c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</row>
    <row r="152" spans="1:81" x14ac:dyDescent="0.25">
      <c r="A152" s="1"/>
      <c r="B152" s="77">
        <v>338</v>
      </c>
      <c r="C152" s="77">
        <v>134</v>
      </c>
      <c r="D152" s="77">
        <v>12270</v>
      </c>
      <c r="E152" s="77">
        <v>0</v>
      </c>
      <c r="F152" s="77">
        <v>76</v>
      </c>
      <c r="G152" s="77">
        <v>110</v>
      </c>
      <c r="H152" s="168">
        <v>3</v>
      </c>
      <c r="I152" s="370">
        <v>47</v>
      </c>
      <c r="J152" s="354">
        <v>204.88766000000001</v>
      </c>
      <c r="K152" s="354">
        <v>21.028331999999999</v>
      </c>
      <c r="L152" s="365">
        <v>1.13009641074513E-2</v>
      </c>
      <c r="M152" s="354">
        <v>1213.40223185081</v>
      </c>
      <c r="N152" s="77">
        <v>1</v>
      </c>
      <c r="O152" s="77">
        <v>1</v>
      </c>
      <c r="P152" s="77">
        <v>0</v>
      </c>
      <c r="Q152" s="77">
        <v>0</v>
      </c>
      <c r="R152" s="77">
        <v>0</v>
      </c>
      <c r="S152" s="77">
        <v>0</v>
      </c>
      <c r="T152" s="77">
        <v>227</v>
      </c>
      <c r="U152" s="77">
        <v>6</v>
      </c>
      <c r="V152" s="357">
        <v>2766.0129999999999</v>
      </c>
      <c r="W152" s="77">
        <v>1814949</v>
      </c>
      <c r="X152" s="77" t="s">
        <v>856</v>
      </c>
      <c r="Y152" s="77" t="s">
        <v>991</v>
      </c>
      <c r="Z152" s="77" t="s">
        <v>821</v>
      </c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 t="s">
        <v>821</v>
      </c>
      <c r="BE152" s="1"/>
      <c r="BF152">
        <v>501</v>
      </c>
      <c r="BG152">
        <v>82</v>
      </c>
      <c r="BH152">
        <v>111</v>
      </c>
      <c r="BI152">
        <v>134</v>
      </c>
      <c r="BJ152" s="368">
        <v>5</v>
      </c>
      <c r="BK152" s="368">
        <v>38</v>
      </c>
      <c r="BL152" s="128">
        <v>7382.8227999999999</v>
      </c>
      <c r="BM152" s="128">
        <v>1249.8992146000101</v>
      </c>
      <c r="BN152" s="128">
        <v>1255.55</v>
      </c>
      <c r="BO152" s="128">
        <v>1237.8998999999999</v>
      </c>
      <c r="BP152" s="128">
        <v>1237.8998999999999</v>
      </c>
      <c r="BQ152" s="1" t="s">
        <v>821</v>
      </c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</row>
    <row r="153" spans="1:81" x14ac:dyDescent="0.25">
      <c r="A153" s="1"/>
      <c r="B153" s="77">
        <v>168</v>
      </c>
      <c r="C153" s="77">
        <v>135</v>
      </c>
      <c r="D153" s="77">
        <v>14042</v>
      </c>
      <c r="E153" s="77">
        <v>0</v>
      </c>
      <c r="F153" s="77">
        <v>87</v>
      </c>
      <c r="G153" s="77">
        <v>122</v>
      </c>
      <c r="H153" s="168">
        <v>4</v>
      </c>
      <c r="I153" s="370">
        <v>1</v>
      </c>
      <c r="J153" s="354">
        <v>30.4146</v>
      </c>
      <c r="K153" s="354">
        <v>128.93227999999999</v>
      </c>
      <c r="L153" s="365">
        <v>8.7356148135666306E-2</v>
      </c>
      <c r="M153" s="354">
        <v>1277.9584991394599</v>
      </c>
      <c r="N153" s="77">
        <v>1</v>
      </c>
      <c r="O153" s="77">
        <v>1</v>
      </c>
      <c r="P153" s="77">
        <v>0</v>
      </c>
      <c r="Q153" s="77">
        <v>0</v>
      </c>
      <c r="R153" s="77">
        <v>0</v>
      </c>
      <c r="S153" s="77">
        <v>0</v>
      </c>
      <c r="T153" s="77">
        <v>136</v>
      </c>
      <c r="U153" s="77">
        <v>6</v>
      </c>
      <c r="V153" s="357">
        <v>100797.63</v>
      </c>
      <c r="W153" s="77">
        <v>1814897</v>
      </c>
      <c r="X153" s="77" t="s">
        <v>911</v>
      </c>
      <c r="Y153" s="77" t="s">
        <v>992</v>
      </c>
      <c r="Z153" s="77" t="s">
        <v>821</v>
      </c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 t="s">
        <v>821</v>
      </c>
      <c r="BE153" s="1"/>
      <c r="BF153">
        <v>502</v>
      </c>
      <c r="BG153">
        <v>82</v>
      </c>
      <c r="BH153">
        <v>112</v>
      </c>
      <c r="BI153">
        <v>135</v>
      </c>
      <c r="BJ153" s="368">
        <v>5</v>
      </c>
      <c r="BK153" s="368">
        <v>39</v>
      </c>
      <c r="BL153" s="128">
        <v>7563.0902999999998</v>
      </c>
      <c r="BM153" s="128">
        <v>1246.4909596444299</v>
      </c>
      <c r="BN153" s="128">
        <v>1238.54</v>
      </c>
      <c r="BO153" s="128">
        <v>1234.9952000000001</v>
      </c>
      <c r="BP153" s="128">
        <v>1234.9952000000001</v>
      </c>
      <c r="BQ153" s="1" t="s">
        <v>821</v>
      </c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</row>
    <row r="154" spans="1:81" x14ac:dyDescent="0.25">
      <c r="A154" s="1"/>
      <c r="B154" s="77">
        <v>169</v>
      </c>
      <c r="C154" s="77">
        <v>136</v>
      </c>
      <c r="D154" s="77">
        <v>13882</v>
      </c>
      <c r="E154" s="77">
        <v>0</v>
      </c>
      <c r="F154" s="77">
        <v>86</v>
      </c>
      <c r="G154" s="77">
        <v>122</v>
      </c>
      <c r="H154" s="168">
        <v>4</v>
      </c>
      <c r="I154" s="370">
        <v>2</v>
      </c>
      <c r="J154" s="354">
        <v>392.31511999999998</v>
      </c>
      <c r="K154" s="354">
        <v>128.97359</v>
      </c>
      <c r="L154" s="365">
        <v>1.03817960246286E-2</v>
      </c>
      <c r="M154" s="354">
        <v>1275.3015968038501</v>
      </c>
      <c r="N154" s="77">
        <v>1</v>
      </c>
      <c r="O154" s="77">
        <v>1</v>
      </c>
      <c r="P154" s="77">
        <v>0</v>
      </c>
      <c r="Q154" s="77">
        <v>0</v>
      </c>
      <c r="R154" s="77">
        <v>0</v>
      </c>
      <c r="S154" s="77">
        <v>0</v>
      </c>
      <c r="T154" s="77">
        <v>137</v>
      </c>
      <c r="U154" s="77">
        <v>6</v>
      </c>
      <c r="V154" s="357">
        <v>100862.06</v>
      </c>
      <c r="W154" s="77">
        <v>1814897</v>
      </c>
      <c r="X154" s="77" t="s">
        <v>911</v>
      </c>
      <c r="Y154" s="77" t="s">
        <v>993</v>
      </c>
      <c r="Z154" s="77" t="s">
        <v>821</v>
      </c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 t="s">
        <v>821</v>
      </c>
      <c r="BE154" s="1"/>
      <c r="BF154">
        <v>503</v>
      </c>
      <c r="BG154">
        <v>81</v>
      </c>
      <c r="BH154">
        <v>112</v>
      </c>
      <c r="BI154">
        <v>136</v>
      </c>
      <c r="BJ154" s="368">
        <v>5</v>
      </c>
      <c r="BK154" s="368">
        <v>40</v>
      </c>
      <c r="BL154" s="128">
        <v>7843.0540000000001</v>
      </c>
      <c r="BM154" s="128">
        <v>1241.7376684195899</v>
      </c>
      <c r="BN154" s="128">
        <v>1237.71</v>
      </c>
      <c r="BO154" s="128">
        <v>1229.0317</v>
      </c>
      <c r="BP154" s="128">
        <v>1229.0317</v>
      </c>
      <c r="BQ154" s="1" t="s">
        <v>821</v>
      </c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</row>
    <row r="155" spans="1:81" x14ac:dyDescent="0.25">
      <c r="A155" s="1"/>
      <c r="B155" s="77">
        <v>170</v>
      </c>
      <c r="C155" s="77">
        <v>137</v>
      </c>
      <c r="D155" s="77">
        <v>13881</v>
      </c>
      <c r="E155" s="77">
        <v>0</v>
      </c>
      <c r="F155" s="77">
        <v>86</v>
      </c>
      <c r="G155" s="77">
        <v>121</v>
      </c>
      <c r="H155" s="168">
        <v>4</v>
      </c>
      <c r="I155" s="370">
        <v>3</v>
      </c>
      <c r="J155" s="354">
        <v>255.71441999999999</v>
      </c>
      <c r="K155" s="354">
        <v>129.0369</v>
      </c>
      <c r="L155" s="365">
        <v>1.2797080242547901E-2</v>
      </c>
      <c r="M155" s="354">
        <v>1271.2286612037899</v>
      </c>
      <c r="N155" s="77">
        <v>1</v>
      </c>
      <c r="O155" s="77">
        <v>1</v>
      </c>
      <c r="P155" s="77">
        <v>0</v>
      </c>
      <c r="Q155" s="77">
        <v>0</v>
      </c>
      <c r="R155" s="77">
        <v>0</v>
      </c>
      <c r="S155" s="77">
        <v>0</v>
      </c>
      <c r="T155" s="77">
        <v>138</v>
      </c>
      <c r="U155" s="77">
        <v>6</v>
      </c>
      <c r="V155" s="357">
        <v>100960.82</v>
      </c>
      <c r="W155" s="77">
        <v>1814897</v>
      </c>
      <c r="X155" s="77" t="s">
        <v>911</v>
      </c>
      <c r="Y155" s="77" t="s">
        <v>994</v>
      </c>
      <c r="Z155" s="77" t="s">
        <v>821</v>
      </c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 t="s">
        <v>821</v>
      </c>
      <c r="BE155" s="1"/>
      <c r="BF155">
        <v>504</v>
      </c>
      <c r="BG155">
        <v>81</v>
      </c>
      <c r="BH155">
        <v>111</v>
      </c>
      <c r="BI155">
        <v>137</v>
      </c>
      <c r="BJ155" s="368">
        <v>5</v>
      </c>
      <c r="BK155" s="368">
        <v>41</v>
      </c>
      <c r="BL155" s="128">
        <v>7858.9462999999996</v>
      </c>
      <c r="BM155" s="128">
        <v>1238.6820597301901</v>
      </c>
      <c r="BN155" s="128">
        <v>1246.55</v>
      </c>
      <c r="BO155" s="128">
        <v>1229.0317</v>
      </c>
      <c r="BP155" s="128">
        <v>1229.0317</v>
      </c>
      <c r="BQ155" s="1" t="s">
        <v>821</v>
      </c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</row>
    <row r="156" spans="1:81" x14ac:dyDescent="0.25">
      <c r="A156" s="1"/>
      <c r="B156" s="77">
        <v>171</v>
      </c>
      <c r="C156" s="77">
        <v>138</v>
      </c>
      <c r="D156" s="77">
        <v>13880</v>
      </c>
      <c r="E156" s="77">
        <v>0</v>
      </c>
      <c r="F156" s="77">
        <v>86</v>
      </c>
      <c r="G156" s="77">
        <v>120</v>
      </c>
      <c r="H156" s="168">
        <v>4</v>
      </c>
      <c r="I156" s="370">
        <v>4</v>
      </c>
      <c r="J156" s="354">
        <v>264.94439999999997</v>
      </c>
      <c r="K156" s="354">
        <v>129.08778000000001</v>
      </c>
      <c r="L156" s="365">
        <v>7.24052022598725E-3</v>
      </c>
      <c r="M156" s="354">
        <v>1267.9562632966099</v>
      </c>
      <c r="N156" s="77">
        <v>1</v>
      </c>
      <c r="O156" s="77">
        <v>1</v>
      </c>
      <c r="P156" s="77">
        <v>0</v>
      </c>
      <c r="Q156" s="77">
        <v>0</v>
      </c>
      <c r="R156" s="77">
        <v>0</v>
      </c>
      <c r="S156" s="77">
        <v>0</v>
      </c>
      <c r="T156" s="77">
        <v>139</v>
      </c>
      <c r="U156" s="77">
        <v>6</v>
      </c>
      <c r="V156" s="357">
        <v>101040.164</v>
      </c>
      <c r="W156" s="77">
        <v>1814897</v>
      </c>
      <c r="X156" s="77" t="s">
        <v>911</v>
      </c>
      <c r="Y156" s="77" t="s">
        <v>995</v>
      </c>
      <c r="Z156" s="77" t="s">
        <v>821</v>
      </c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 t="s">
        <v>821</v>
      </c>
      <c r="BE156" s="1"/>
      <c r="BF156">
        <v>505</v>
      </c>
      <c r="BG156">
        <v>80</v>
      </c>
      <c r="BH156">
        <v>111</v>
      </c>
      <c r="BI156">
        <v>138</v>
      </c>
      <c r="BJ156" s="368">
        <v>5</v>
      </c>
      <c r="BK156" s="368">
        <v>42</v>
      </c>
      <c r="BL156" s="128">
        <v>8137.2929999999997</v>
      </c>
      <c r="BM156" s="128">
        <v>1235.6431433406001</v>
      </c>
      <c r="BN156" s="128">
        <v>1244.4000000000001</v>
      </c>
      <c r="BO156" s="128">
        <v>1225.7385999999999</v>
      </c>
      <c r="BP156" s="128">
        <v>1225.7385999999999</v>
      </c>
      <c r="BQ156" s="1" t="s">
        <v>821</v>
      </c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</row>
    <row r="157" spans="1:81" x14ac:dyDescent="0.25">
      <c r="A157" s="1"/>
      <c r="B157" s="77">
        <v>172</v>
      </c>
      <c r="C157" s="77">
        <v>139</v>
      </c>
      <c r="D157" s="77">
        <v>13879</v>
      </c>
      <c r="E157" s="77">
        <v>0</v>
      </c>
      <c r="F157" s="77">
        <v>86</v>
      </c>
      <c r="G157" s="77">
        <v>119</v>
      </c>
      <c r="H157" s="168">
        <v>4</v>
      </c>
      <c r="I157" s="370">
        <v>5</v>
      </c>
      <c r="J157" s="354">
        <v>40.274783999999997</v>
      </c>
      <c r="K157" s="354">
        <v>129.11760000000001</v>
      </c>
      <c r="L157" s="365">
        <v>4.7592389084495298E-2</v>
      </c>
      <c r="M157" s="354">
        <v>1266.0379280315699</v>
      </c>
      <c r="N157" s="77">
        <v>1</v>
      </c>
      <c r="O157" s="77">
        <v>1</v>
      </c>
      <c r="P157" s="77">
        <v>0</v>
      </c>
      <c r="Q157" s="77">
        <v>0</v>
      </c>
      <c r="R157" s="77">
        <v>0</v>
      </c>
      <c r="S157" s="77">
        <v>0</v>
      </c>
      <c r="T157" s="77">
        <v>140</v>
      </c>
      <c r="U157" s="77">
        <v>6</v>
      </c>
      <c r="V157" s="357">
        <v>101086.68</v>
      </c>
      <c r="W157" s="77">
        <v>1814897</v>
      </c>
      <c r="X157" s="77" t="s">
        <v>911</v>
      </c>
      <c r="Y157" s="77" t="s">
        <v>996</v>
      </c>
      <c r="Z157" s="77" t="s">
        <v>821</v>
      </c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 t="s">
        <v>821</v>
      </c>
      <c r="BE157" s="1"/>
      <c r="BF157">
        <v>506</v>
      </c>
      <c r="BG157">
        <v>79</v>
      </c>
      <c r="BH157">
        <v>111</v>
      </c>
      <c r="BI157">
        <v>139</v>
      </c>
      <c r="BJ157" s="368">
        <v>5</v>
      </c>
      <c r="BK157" s="368">
        <v>43</v>
      </c>
      <c r="BL157" s="128">
        <v>8391.0849999999991</v>
      </c>
      <c r="BM157" s="128">
        <v>1230.14720110697</v>
      </c>
      <c r="BN157" s="128">
        <v>1237.78</v>
      </c>
      <c r="BO157" s="128">
        <v>1220.1102000000001</v>
      </c>
      <c r="BP157" s="128">
        <v>1220.1102000000001</v>
      </c>
      <c r="BQ157" s="1" t="s">
        <v>821</v>
      </c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</row>
    <row r="158" spans="1:81" x14ac:dyDescent="0.25">
      <c r="A158" s="1"/>
      <c r="B158" s="77">
        <v>173</v>
      </c>
      <c r="C158" s="77">
        <v>140</v>
      </c>
      <c r="D158" s="77">
        <v>13719</v>
      </c>
      <c r="E158" s="77">
        <v>0</v>
      </c>
      <c r="F158" s="77">
        <v>85</v>
      </c>
      <c r="G158" s="77">
        <v>119</v>
      </c>
      <c r="H158" s="168">
        <v>4</v>
      </c>
      <c r="I158" s="370">
        <v>6</v>
      </c>
      <c r="J158" s="354">
        <v>264.69567999999998</v>
      </c>
      <c r="K158" s="354">
        <v>129.1474</v>
      </c>
      <c r="L158" s="365">
        <v>1.2725809462478701E-2</v>
      </c>
      <c r="M158" s="354">
        <v>1264.1211548369499</v>
      </c>
      <c r="N158" s="77">
        <v>1</v>
      </c>
      <c r="O158" s="77">
        <v>1</v>
      </c>
      <c r="P158" s="77">
        <v>0</v>
      </c>
      <c r="Q158" s="77">
        <v>0</v>
      </c>
      <c r="R158" s="77">
        <v>0</v>
      </c>
      <c r="S158" s="77">
        <v>0</v>
      </c>
      <c r="T158" s="77">
        <v>141</v>
      </c>
      <c r="U158" s="77">
        <v>6</v>
      </c>
      <c r="V158" s="357">
        <v>101133.164</v>
      </c>
      <c r="W158" s="77">
        <v>1814897</v>
      </c>
      <c r="X158" s="77" t="s">
        <v>911</v>
      </c>
      <c r="Y158" s="77" t="s">
        <v>997</v>
      </c>
      <c r="Z158" s="77" t="s">
        <v>821</v>
      </c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 t="s">
        <v>821</v>
      </c>
      <c r="BE158" s="1"/>
      <c r="BF158">
        <v>507</v>
      </c>
      <c r="BG158">
        <v>78</v>
      </c>
      <c r="BH158">
        <v>111</v>
      </c>
      <c r="BI158">
        <v>140</v>
      </c>
      <c r="BJ158" s="368">
        <v>5</v>
      </c>
      <c r="BK158" s="368">
        <v>44</v>
      </c>
      <c r="BL158" s="128">
        <v>8646.59</v>
      </c>
      <c r="BM158" s="128">
        <v>1224.88715990067</v>
      </c>
      <c r="BN158" s="128">
        <v>1218.53</v>
      </c>
      <c r="BO158" s="128">
        <v>1204.0977</v>
      </c>
      <c r="BP158" s="128">
        <v>1204.0977</v>
      </c>
      <c r="BQ158" s="1" t="s">
        <v>821</v>
      </c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</row>
    <row r="159" spans="1:81" x14ac:dyDescent="0.25">
      <c r="A159" s="1"/>
      <c r="B159" s="77">
        <v>174</v>
      </c>
      <c r="C159" s="77">
        <v>141</v>
      </c>
      <c r="D159" s="77">
        <v>13559</v>
      </c>
      <c r="E159" s="77">
        <v>0</v>
      </c>
      <c r="F159" s="77">
        <v>84</v>
      </c>
      <c r="G159" s="77">
        <v>119</v>
      </c>
      <c r="H159" s="168">
        <v>4</v>
      </c>
      <c r="I159" s="370">
        <v>7</v>
      </c>
      <c r="J159" s="354">
        <v>271.24835000000002</v>
      </c>
      <c r="K159" s="354">
        <v>129.19977</v>
      </c>
      <c r="L159" s="365">
        <v>8.4267997972345791E-3</v>
      </c>
      <c r="M159" s="354">
        <v>1260.7526880641401</v>
      </c>
      <c r="N159" s="77">
        <v>1</v>
      </c>
      <c r="O159" s="77">
        <v>1</v>
      </c>
      <c r="P159" s="77">
        <v>0</v>
      </c>
      <c r="Q159" s="77">
        <v>0</v>
      </c>
      <c r="R159" s="77">
        <v>0</v>
      </c>
      <c r="S159" s="77">
        <v>0</v>
      </c>
      <c r="T159" s="77">
        <v>142</v>
      </c>
      <c r="U159" s="77">
        <v>6</v>
      </c>
      <c r="V159" s="357">
        <v>101214.836</v>
      </c>
      <c r="W159" s="77">
        <v>1814897</v>
      </c>
      <c r="X159" s="77" t="s">
        <v>911</v>
      </c>
      <c r="Y159" s="77" t="s">
        <v>998</v>
      </c>
      <c r="Z159" s="77" t="s">
        <v>821</v>
      </c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 t="s">
        <v>821</v>
      </c>
      <c r="BE159" s="1"/>
      <c r="BF159">
        <v>508</v>
      </c>
      <c r="BG159">
        <v>77</v>
      </c>
      <c r="BH159">
        <v>111</v>
      </c>
      <c r="BI159">
        <v>141</v>
      </c>
      <c r="BJ159" s="368">
        <v>5</v>
      </c>
      <c r="BK159" s="368">
        <v>45</v>
      </c>
      <c r="BL159" s="128">
        <v>8871.3639999999996</v>
      </c>
      <c r="BM159" s="128">
        <v>1219.9267933843601</v>
      </c>
      <c r="BN159" s="128">
        <v>1207.57</v>
      </c>
      <c r="BO159" s="128">
        <v>1202.2662</v>
      </c>
      <c r="BP159" s="128">
        <v>1202.2662</v>
      </c>
      <c r="BQ159" s="1" t="s">
        <v>821</v>
      </c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</row>
    <row r="160" spans="1:81" x14ac:dyDescent="0.25">
      <c r="A160" s="1"/>
      <c r="B160" s="77">
        <v>175</v>
      </c>
      <c r="C160" s="77">
        <v>142</v>
      </c>
      <c r="D160" s="77">
        <v>13399</v>
      </c>
      <c r="E160" s="77">
        <v>0</v>
      </c>
      <c r="F160" s="77">
        <v>83</v>
      </c>
      <c r="G160" s="77">
        <v>119</v>
      </c>
      <c r="H160" s="168">
        <v>4</v>
      </c>
      <c r="I160" s="370">
        <v>8</v>
      </c>
      <c r="J160" s="354">
        <v>92.429860000000005</v>
      </c>
      <c r="K160" s="354">
        <v>129.2353</v>
      </c>
      <c r="L160" s="365">
        <v>8.0785617171811302E-3</v>
      </c>
      <c r="M160" s="354">
        <v>1258.46693250608</v>
      </c>
      <c r="N160" s="77">
        <v>1</v>
      </c>
      <c r="O160" s="77">
        <v>1</v>
      </c>
      <c r="P160" s="77">
        <v>0</v>
      </c>
      <c r="Q160" s="77">
        <v>0</v>
      </c>
      <c r="R160" s="77">
        <v>0</v>
      </c>
      <c r="S160" s="77">
        <v>0</v>
      </c>
      <c r="T160" s="77">
        <v>143</v>
      </c>
      <c r="U160" s="77">
        <v>6</v>
      </c>
      <c r="V160" s="357">
        <v>101270.266</v>
      </c>
      <c r="W160" s="77">
        <v>1814897</v>
      </c>
      <c r="X160" s="77" t="s">
        <v>911</v>
      </c>
      <c r="Y160" s="77" t="s">
        <v>999</v>
      </c>
      <c r="Z160" s="77" t="s">
        <v>821</v>
      </c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 t="s">
        <v>821</v>
      </c>
      <c r="BE160" s="1"/>
      <c r="BF160">
        <v>509</v>
      </c>
      <c r="BG160">
        <v>77</v>
      </c>
      <c r="BH160">
        <v>110</v>
      </c>
      <c r="BI160">
        <v>142</v>
      </c>
      <c r="BJ160" s="368">
        <v>5</v>
      </c>
      <c r="BK160" s="368">
        <v>46</v>
      </c>
      <c r="BL160" s="128">
        <v>8972.402</v>
      </c>
      <c r="BM160" s="128">
        <v>1216.5618072905199</v>
      </c>
      <c r="BN160" s="128">
        <v>1214.47</v>
      </c>
      <c r="BO160" s="128">
        <v>1200.6564000000001</v>
      </c>
      <c r="BP160" s="128">
        <v>1200.6564000000001</v>
      </c>
      <c r="BQ160" s="1" t="s">
        <v>821</v>
      </c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</row>
    <row r="161" spans="1:81" x14ac:dyDescent="0.25">
      <c r="A161" s="1"/>
      <c r="B161" s="77">
        <v>176</v>
      </c>
      <c r="C161" s="77">
        <v>143</v>
      </c>
      <c r="D161" s="77">
        <v>13559</v>
      </c>
      <c r="E161" s="77">
        <v>0</v>
      </c>
      <c r="F161" s="77">
        <v>84</v>
      </c>
      <c r="G161" s="77">
        <v>119</v>
      </c>
      <c r="H161" s="168">
        <v>4</v>
      </c>
      <c r="I161" s="370">
        <v>9</v>
      </c>
      <c r="J161" s="354">
        <v>26.374811000000001</v>
      </c>
      <c r="K161" s="354">
        <v>129.24691999999999</v>
      </c>
      <c r="L161" s="365">
        <v>8.0761592911724203E-2</v>
      </c>
      <c r="M161" s="354">
        <v>1257.7202321535101</v>
      </c>
      <c r="N161" s="77">
        <v>1</v>
      </c>
      <c r="O161" s="77">
        <v>1</v>
      </c>
      <c r="P161" s="77">
        <v>0</v>
      </c>
      <c r="Q161" s="77">
        <v>0</v>
      </c>
      <c r="R161" s="77">
        <v>0</v>
      </c>
      <c r="S161" s="77">
        <v>0</v>
      </c>
      <c r="T161" s="77">
        <v>144</v>
      </c>
      <c r="U161" s="77">
        <v>6</v>
      </c>
      <c r="V161" s="357">
        <v>101288.37</v>
      </c>
      <c r="W161" s="77">
        <v>1814897</v>
      </c>
      <c r="X161" s="77" t="s">
        <v>911</v>
      </c>
      <c r="Y161" s="77" t="s">
        <v>1000</v>
      </c>
      <c r="Z161" s="77" t="s">
        <v>821</v>
      </c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 t="s">
        <v>821</v>
      </c>
      <c r="BE161" s="1"/>
      <c r="BF161">
        <v>510</v>
      </c>
      <c r="BG161">
        <v>76</v>
      </c>
      <c r="BH161">
        <v>110</v>
      </c>
      <c r="BI161">
        <v>143</v>
      </c>
      <c r="BJ161" s="368">
        <v>5</v>
      </c>
      <c r="BK161" s="368">
        <v>47</v>
      </c>
      <c r="BL161" s="128">
        <v>9177.2890000000007</v>
      </c>
      <c r="BM161" s="128">
        <v>1213.4021919572299</v>
      </c>
      <c r="BN161" s="128">
        <v>1200.08</v>
      </c>
      <c r="BO161" s="128">
        <v>1199.3090999999999</v>
      </c>
      <c r="BP161" s="128">
        <v>1199.3090999999999</v>
      </c>
      <c r="BQ161" s="1" t="s">
        <v>821</v>
      </c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</row>
    <row r="162" spans="1:81" x14ac:dyDescent="0.25">
      <c r="A162" s="1"/>
      <c r="B162" s="77">
        <v>177</v>
      </c>
      <c r="C162" s="77">
        <v>144</v>
      </c>
      <c r="D162" s="77">
        <v>13558</v>
      </c>
      <c r="E162" s="77">
        <v>0</v>
      </c>
      <c r="F162" s="77">
        <v>84</v>
      </c>
      <c r="G162" s="77">
        <v>118</v>
      </c>
      <c r="H162" s="168">
        <v>4</v>
      </c>
      <c r="I162" s="370">
        <v>10</v>
      </c>
      <c r="J162" s="354">
        <v>312.53296</v>
      </c>
      <c r="K162" s="354">
        <v>129.28003000000001</v>
      </c>
      <c r="L162" s="365">
        <v>8.2044567829603308E-3</v>
      </c>
      <c r="M162" s="354">
        <v>1255.5901603904799</v>
      </c>
      <c r="N162" s="77">
        <v>1</v>
      </c>
      <c r="O162" s="77">
        <v>1</v>
      </c>
      <c r="P162" s="77">
        <v>0</v>
      </c>
      <c r="Q162" s="77">
        <v>0</v>
      </c>
      <c r="R162" s="77">
        <v>0</v>
      </c>
      <c r="S162" s="77">
        <v>0</v>
      </c>
      <c r="T162" s="77">
        <v>145</v>
      </c>
      <c r="U162" s="77">
        <v>6</v>
      </c>
      <c r="V162" s="357">
        <v>101340.016</v>
      </c>
      <c r="W162" s="77">
        <v>1814897</v>
      </c>
      <c r="X162" s="77" t="s">
        <v>911</v>
      </c>
      <c r="Y162" s="77" t="s">
        <v>1001</v>
      </c>
      <c r="Z162" s="77" t="s">
        <v>821</v>
      </c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 t="s">
        <v>821</v>
      </c>
      <c r="BE162" s="1"/>
      <c r="BF162">
        <v>236</v>
      </c>
      <c r="BG162">
        <v>87</v>
      </c>
      <c r="BH162">
        <v>122</v>
      </c>
      <c r="BI162">
        <v>144</v>
      </c>
      <c r="BJ162" s="368">
        <v>6</v>
      </c>
      <c r="BK162" s="368">
        <v>1</v>
      </c>
      <c r="BL162" s="128">
        <v>30.414960000000001</v>
      </c>
      <c r="BM162" s="128">
        <v>1277.9584967509099</v>
      </c>
      <c r="BN162" s="128">
        <v>1284.9000000000001</v>
      </c>
      <c r="BO162" s="128">
        <v>1274.1775</v>
      </c>
      <c r="BP162" s="128">
        <v>1274.1775</v>
      </c>
      <c r="BQ162" s="1" t="s">
        <v>821</v>
      </c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</row>
    <row r="163" spans="1:81" x14ac:dyDescent="0.25">
      <c r="A163" s="1"/>
      <c r="B163" s="77">
        <v>178</v>
      </c>
      <c r="C163" s="77">
        <v>145</v>
      </c>
      <c r="D163" s="77">
        <v>13557</v>
      </c>
      <c r="E163" s="77">
        <v>0</v>
      </c>
      <c r="F163" s="77">
        <v>84</v>
      </c>
      <c r="G163" s="77">
        <v>117</v>
      </c>
      <c r="H163" s="168">
        <v>4</v>
      </c>
      <c r="I163" s="370">
        <v>11</v>
      </c>
      <c r="J163" s="354">
        <v>95.441370000000006</v>
      </c>
      <c r="K163" s="354">
        <v>129.31988999999999</v>
      </c>
      <c r="L163" s="365">
        <v>1.9312365697169698E-2</v>
      </c>
      <c r="M163" s="354">
        <v>1253.0259972352401</v>
      </c>
      <c r="N163" s="77">
        <v>1</v>
      </c>
      <c r="O163" s="77">
        <v>1</v>
      </c>
      <c r="P163" s="77">
        <v>0</v>
      </c>
      <c r="Q163" s="77">
        <v>0</v>
      </c>
      <c r="R163" s="77">
        <v>0</v>
      </c>
      <c r="S163" s="77">
        <v>0</v>
      </c>
      <c r="T163" s="77">
        <v>146</v>
      </c>
      <c r="U163" s="77">
        <v>6</v>
      </c>
      <c r="V163" s="357">
        <v>101402.19500000001</v>
      </c>
      <c r="W163" s="77">
        <v>1814897</v>
      </c>
      <c r="X163" s="77" t="s">
        <v>911</v>
      </c>
      <c r="Y163" s="77" t="s">
        <v>1002</v>
      </c>
      <c r="Z163" s="77" t="s">
        <v>821</v>
      </c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 t="s">
        <v>821</v>
      </c>
      <c r="BE163" s="1"/>
      <c r="BF163">
        <v>237</v>
      </c>
      <c r="BG163">
        <v>86</v>
      </c>
      <c r="BH163">
        <v>122</v>
      </c>
      <c r="BI163">
        <v>145</v>
      </c>
      <c r="BJ163" s="368">
        <v>6</v>
      </c>
      <c r="BK163" s="368">
        <v>2</v>
      </c>
      <c r="BL163" s="128">
        <v>422.7278</v>
      </c>
      <c r="BM163" s="128">
        <v>1275.3016049477001</v>
      </c>
      <c r="BN163" s="128">
        <v>1298.51</v>
      </c>
      <c r="BO163" s="128">
        <v>1272.4113</v>
      </c>
      <c r="BP163" s="128">
        <v>1272.4113</v>
      </c>
      <c r="BQ163" s="1" t="s">
        <v>821</v>
      </c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</row>
    <row r="164" spans="1:81" x14ac:dyDescent="0.25">
      <c r="A164" s="1"/>
      <c r="B164" s="77">
        <v>179</v>
      </c>
      <c r="C164" s="77">
        <v>146</v>
      </c>
      <c r="D164" s="77">
        <v>13717</v>
      </c>
      <c r="E164" s="77">
        <v>0</v>
      </c>
      <c r="F164" s="77">
        <v>85</v>
      </c>
      <c r="G164" s="77">
        <v>117</v>
      </c>
      <c r="H164" s="168">
        <v>4</v>
      </c>
      <c r="I164" s="370">
        <v>12</v>
      </c>
      <c r="J164" s="354">
        <v>197.8228</v>
      </c>
      <c r="K164" s="354">
        <v>129.34854000000001</v>
      </c>
      <c r="L164" s="365">
        <v>8.6382233635735797E-3</v>
      </c>
      <c r="M164" s="354">
        <v>1251.1827986318001</v>
      </c>
      <c r="N164" s="77">
        <v>1</v>
      </c>
      <c r="O164" s="77">
        <v>1</v>
      </c>
      <c r="P164" s="77">
        <v>0</v>
      </c>
      <c r="Q164" s="77">
        <v>0</v>
      </c>
      <c r="R164" s="77">
        <v>0</v>
      </c>
      <c r="S164" s="77">
        <v>0</v>
      </c>
      <c r="T164" s="77">
        <v>147</v>
      </c>
      <c r="U164" s="77">
        <v>6</v>
      </c>
      <c r="V164" s="357">
        <v>101446.89</v>
      </c>
      <c r="W164" s="77">
        <v>1814897</v>
      </c>
      <c r="X164" s="77" t="s">
        <v>911</v>
      </c>
      <c r="Y164" s="77" t="s">
        <v>1003</v>
      </c>
      <c r="Z164" s="77" t="s">
        <v>821</v>
      </c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 t="s">
        <v>821</v>
      </c>
      <c r="BE164" s="1"/>
      <c r="BF164">
        <v>238</v>
      </c>
      <c r="BG164">
        <v>86</v>
      </c>
      <c r="BH164">
        <v>121</v>
      </c>
      <c r="BI164">
        <v>146</v>
      </c>
      <c r="BJ164" s="368">
        <v>6</v>
      </c>
      <c r="BK164" s="368">
        <v>3</v>
      </c>
      <c r="BL164" s="128">
        <v>678.44230000000005</v>
      </c>
      <c r="BM164" s="128">
        <v>1271.22867977332</v>
      </c>
      <c r="BN164" s="128">
        <v>1284.26</v>
      </c>
      <c r="BO164" s="128">
        <v>1271.8395</v>
      </c>
      <c r="BP164" s="128">
        <v>1271.8395</v>
      </c>
      <c r="BQ164" s="1" t="s">
        <v>821</v>
      </c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</row>
    <row r="165" spans="1:81" x14ac:dyDescent="0.25">
      <c r="A165" s="1"/>
      <c r="B165" s="77">
        <v>180</v>
      </c>
      <c r="C165" s="77">
        <v>147</v>
      </c>
      <c r="D165" s="77">
        <v>13716</v>
      </c>
      <c r="E165" s="77">
        <v>0</v>
      </c>
      <c r="F165" s="77">
        <v>85</v>
      </c>
      <c r="G165" s="77">
        <v>116</v>
      </c>
      <c r="H165" s="168">
        <v>4</v>
      </c>
      <c r="I165" s="370">
        <v>13</v>
      </c>
      <c r="J165" s="354">
        <v>74.064319999999995</v>
      </c>
      <c r="K165" s="354">
        <v>129.3751</v>
      </c>
      <c r="L165" s="365">
        <v>2.8108428155330899E-2</v>
      </c>
      <c r="M165" s="354">
        <v>1249.4739611017301</v>
      </c>
      <c r="N165" s="77">
        <v>1</v>
      </c>
      <c r="O165" s="77">
        <v>1</v>
      </c>
      <c r="P165" s="77">
        <v>0</v>
      </c>
      <c r="Q165" s="77">
        <v>0</v>
      </c>
      <c r="R165" s="77">
        <v>0</v>
      </c>
      <c r="S165" s="77">
        <v>0</v>
      </c>
      <c r="T165" s="77">
        <v>148</v>
      </c>
      <c r="U165" s="77">
        <v>6</v>
      </c>
      <c r="V165" s="357">
        <v>101488.32000000001</v>
      </c>
      <c r="W165" s="77">
        <v>1814897</v>
      </c>
      <c r="X165" s="77" t="s">
        <v>911</v>
      </c>
      <c r="Y165" s="77" t="s">
        <v>1004</v>
      </c>
      <c r="Z165" s="77" t="s">
        <v>821</v>
      </c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 t="s">
        <v>821</v>
      </c>
      <c r="BE165" s="1"/>
      <c r="BF165">
        <v>239</v>
      </c>
      <c r="BG165">
        <v>86</v>
      </c>
      <c r="BH165">
        <v>120</v>
      </c>
      <c r="BI165">
        <v>147</v>
      </c>
      <c r="BJ165" s="368">
        <v>6</v>
      </c>
      <c r="BK165" s="368">
        <v>4</v>
      </c>
      <c r="BL165" s="128">
        <v>943.38620000000003</v>
      </c>
      <c r="BM165" s="128">
        <v>1267.95628359952</v>
      </c>
      <c r="BN165" s="128">
        <v>1276.44</v>
      </c>
      <c r="BO165" s="128">
        <v>1269.9875</v>
      </c>
      <c r="BP165" s="128">
        <v>1269.9875</v>
      </c>
      <c r="BQ165" s="1" t="s">
        <v>821</v>
      </c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</row>
    <row r="166" spans="1:81" x14ac:dyDescent="0.25">
      <c r="A166" s="1"/>
      <c r="B166" s="77">
        <v>181</v>
      </c>
      <c r="C166" s="77">
        <v>148</v>
      </c>
      <c r="D166" s="77">
        <v>13556</v>
      </c>
      <c r="E166" s="77">
        <v>0</v>
      </c>
      <c r="F166" s="77">
        <v>84</v>
      </c>
      <c r="G166" s="77">
        <v>116</v>
      </c>
      <c r="H166" s="168">
        <v>4</v>
      </c>
      <c r="I166" s="370">
        <v>14</v>
      </c>
      <c r="J166" s="354">
        <v>257.16820000000001</v>
      </c>
      <c r="K166" s="354">
        <v>129.40746999999999</v>
      </c>
      <c r="L166" s="365">
        <v>1.25974133248504E-2</v>
      </c>
      <c r="M166" s="354">
        <v>1247.39212938786</v>
      </c>
      <c r="N166" s="77">
        <v>1</v>
      </c>
      <c r="O166" s="77">
        <v>1</v>
      </c>
      <c r="P166" s="77">
        <v>0</v>
      </c>
      <c r="Q166" s="77">
        <v>0</v>
      </c>
      <c r="R166" s="77">
        <v>0</v>
      </c>
      <c r="S166" s="77">
        <v>0</v>
      </c>
      <c r="T166" s="77">
        <v>149</v>
      </c>
      <c r="U166" s="77">
        <v>6</v>
      </c>
      <c r="V166" s="357">
        <v>101538.80499999999</v>
      </c>
      <c r="W166" s="77">
        <v>1814897</v>
      </c>
      <c r="X166" s="77" t="s">
        <v>911</v>
      </c>
      <c r="Y166" s="77" t="s">
        <v>1005</v>
      </c>
      <c r="Z166" s="77" t="s">
        <v>821</v>
      </c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 t="s">
        <v>821</v>
      </c>
      <c r="BE166" s="1"/>
      <c r="BF166">
        <v>240</v>
      </c>
      <c r="BG166">
        <v>86</v>
      </c>
      <c r="BH166">
        <v>119</v>
      </c>
      <c r="BI166">
        <v>148</v>
      </c>
      <c r="BJ166" s="368">
        <v>6</v>
      </c>
      <c r="BK166" s="368">
        <v>5</v>
      </c>
      <c r="BL166" s="128">
        <v>983.66390000000001</v>
      </c>
      <c r="BM166" s="128">
        <v>1266.0379317572999</v>
      </c>
      <c r="BN166" s="128">
        <v>1283.8499999999999</v>
      </c>
      <c r="BO166" s="128">
        <v>1269.9875</v>
      </c>
      <c r="BP166" s="128">
        <v>1269.9875</v>
      </c>
      <c r="BQ166" s="1" t="s">
        <v>821</v>
      </c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</row>
    <row r="167" spans="1:81" x14ac:dyDescent="0.25">
      <c r="A167" s="1"/>
      <c r="B167" s="77">
        <v>182</v>
      </c>
      <c r="C167" s="77">
        <v>149</v>
      </c>
      <c r="D167" s="77">
        <v>13396</v>
      </c>
      <c r="E167" s="77">
        <v>0</v>
      </c>
      <c r="F167" s="77">
        <v>83</v>
      </c>
      <c r="G167" s="77">
        <v>116</v>
      </c>
      <c r="H167" s="168">
        <v>4</v>
      </c>
      <c r="I167" s="370">
        <v>15</v>
      </c>
      <c r="J167" s="354">
        <v>258.28107</v>
      </c>
      <c r="K167" s="354">
        <v>129.45784</v>
      </c>
      <c r="L167" s="365">
        <v>1.23829771904015E-2</v>
      </c>
      <c r="M167" s="354">
        <v>1244.15247511606</v>
      </c>
      <c r="N167" s="77">
        <v>1</v>
      </c>
      <c r="O167" s="77">
        <v>1</v>
      </c>
      <c r="P167" s="77">
        <v>0</v>
      </c>
      <c r="Q167" s="77">
        <v>0</v>
      </c>
      <c r="R167" s="77">
        <v>0</v>
      </c>
      <c r="S167" s="77">
        <v>0</v>
      </c>
      <c r="T167" s="77">
        <v>150</v>
      </c>
      <c r="U167" s="77">
        <v>6</v>
      </c>
      <c r="V167" s="357">
        <v>101617.36</v>
      </c>
      <c r="W167" s="77">
        <v>1814897</v>
      </c>
      <c r="X167" s="77" t="s">
        <v>911</v>
      </c>
      <c r="Y167" s="77" t="s">
        <v>1006</v>
      </c>
      <c r="Z167" s="77" t="s">
        <v>821</v>
      </c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 t="s">
        <v>821</v>
      </c>
      <c r="BE167" s="1"/>
      <c r="BF167">
        <v>241</v>
      </c>
      <c r="BG167">
        <v>85</v>
      </c>
      <c r="BH167">
        <v>119</v>
      </c>
      <c r="BI167">
        <v>149</v>
      </c>
      <c r="BJ167" s="368">
        <v>6</v>
      </c>
      <c r="BK167" s="368">
        <v>6</v>
      </c>
      <c r="BL167" s="128">
        <v>1248.3594000000001</v>
      </c>
      <c r="BM167" s="128">
        <v>1264.12113968482</v>
      </c>
      <c r="BN167" s="128">
        <v>1275.0899999999999</v>
      </c>
      <c r="BO167" s="128">
        <v>1259.5364999999999</v>
      </c>
      <c r="BP167" s="128">
        <v>1259.5364999999999</v>
      </c>
      <c r="BQ167" s="1" t="s">
        <v>821</v>
      </c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</row>
    <row r="168" spans="1:81" x14ac:dyDescent="0.25">
      <c r="A168" s="1"/>
      <c r="B168" s="77">
        <v>183</v>
      </c>
      <c r="C168" s="77">
        <v>150</v>
      </c>
      <c r="D168" s="77">
        <v>13236</v>
      </c>
      <c r="E168" s="77">
        <v>0</v>
      </c>
      <c r="F168" s="77">
        <v>82</v>
      </c>
      <c r="G168" s="77">
        <v>116</v>
      </c>
      <c r="H168" s="168">
        <v>4</v>
      </c>
      <c r="I168" s="370">
        <v>16</v>
      </c>
      <c r="J168" s="354">
        <v>250.58632</v>
      </c>
      <c r="K168" s="354">
        <v>129.50756999999999</v>
      </c>
      <c r="L168" s="365">
        <v>1.2570222380175E-2</v>
      </c>
      <c r="M168" s="354">
        <v>1240.95418655599</v>
      </c>
      <c r="N168" s="77">
        <v>1</v>
      </c>
      <c r="O168" s="77">
        <v>1</v>
      </c>
      <c r="P168" s="77">
        <v>0</v>
      </c>
      <c r="Q168" s="77">
        <v>0</v>
      </c>
      <c r="R168" s="77">
        <v>0</v>
      </c>
      <c r="S168" s="77">
        <v>0</v>
      </c>
      <c r="T168" s="77">
        <v>151</v>
      </c>
      <c r="U168" s="77">
        <v>6</v>
      </c>
      <c r="V168" s="357">
        <v>101694.91</v>
      </c>
      <c r="W168" s="77">
        <v>1814897</v>
      </c>
      <c r="X168" s="77" t="s">
        <v>911</v>
      </c>
      <c r="Y168" s="77" t="s">
        <v>1007</v>
      </c>
      <c r="Z168" s="77" t="s">
        <v>821</v>
      </c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 t="s">
        <v>821</v>
      </c>
      <c r="BE168" s="1"/>
      <c r="BF168">
        <v>242</v>
      </c>
      <c r="BG168">
        <v>84</v>
      </c>
      <c r="BH168">
        <v>119</v>
      </c>
      <c r="BI168">
        <v>150</v>
      </c>
      <c r="BJ168" s="368">
        <v>6</v>
      </c>
      <c r="BK168" s="368">
        <v>7</v>
      </c>
      <c r="BL168" s="128">
        <v>1519.6079</v>
      </c>
      <c r="BM168" s="128">
        <v>1260.75267228198</v>
      </c>
      <c r="BN168" s="128">
        <v>1293.25</v>
      </c>
      <c r="BO168" s="128">
        <v>1258.9911999999999</v>
      </c>
      <c r="BP168" s="128">
        <v>1258.9911999999999</v>
      </c>
      <c r="BQ168" s="1" t="s">
        <v>821</v>
      </c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</row>
    <row r="169" spans="1:81" x14ac:dyDescent="0.25">
      <c r="A169" s="1"/>
      <c r="B169" s="77">
        <v>184</v>
      </c>
      <c r="C169" s="77">
        <v>151</v>
      </c>
      <c r="D169" s="77">
        <v>13076</v>
      </c>
      <c r="E169" s="77">
        <v>0</v>
      </c>
      <c r="F169" s="77">
        <v>81</v>
      </c>
      <c r="G169" s="77">
        <v>116</v>
      </c>
      <c r="H169" s="168">
        <v>4</v>
      </c>
      <c r="I169" s="370">
        <v>17</v>
      </c>
      <c r="J169" s="354">
        <v>250.58632</v>
      </c>
      <c r="K169" s="354">
        <v>129.55653000000001</v>
      </c>
      <c r="L169" s="365">
        <v>1.3189093979740401E-2</v>
      </c>
      <c r="M169" s="354">
        <v>1237.8042608011101</v>
      </c>
      <c r="N169" s="77">
        <v>1</v>
      </c>
      <c r="O169" s="77">
        <v>1</v>
      </c>
      <c r="P169" s="77">
        <v>0</v>
      </c>
      <c r="Q169" s="77">
        <v>0</v>
      </c>
      <c r="R169" s="77">
        <v>0</v>
      </c>
      <c r="S169" s="77">
        <v>0</v>
      </c>
      <c r="T169" s="77">
        <v>152</v>
      </c>
      <c r="U169" s="77">
        <v>6</v>
      </c>
      <c r="V169" s="357">
        <v>101771.29</v>
      </c>
      <c r="W169" s="77">
        <v>1814897</v>
      </c>
      <c r="X169" s="77" t="s">
        <v>911</v>
      </c>
      <c r="Y169" s="77" t="s">
        <v>1008</v>
      </c>
      <c r="Z169" s="77" t="s">
        <v>821</v>
      </c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 t="s">
        <v>821</v>
      </c>
      <c r="BE169" s="1"/>
      <c r="BF169">
        <v>243</v>
      </c>
      <c r="BG169">
        <v>83</v>
      </c>
      <c r="BH169">
        <v>119</v>
      </c>
      <c r="BI169">
        <v>151</v>
      </c>
      <c r="BJ169" s="368">
        <v>6</v>
      </c>
      <c r="BK169" s="368">
        <v>8</v>
      </c>
      <c r="BL169" s="128">
        <v>1612.0358000000001</v>
      </c>
      <c r="BM169" s="128">
        <v>1258.46692599631</v>
      </c>
      <c r="BN169" s="128">
        <v>1284.32</v>
      </c>
      <c r="BO169" s="128">
        <v>1255.8679</v>
      </c>
      <c r="BP169" s="128">
        <v>1255.8679</v>
      </c>
      <c r="BQ169" s="1" t="s">
        <v>821</v>
      </c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</row>
    <row r="170" spans="1:81" x14ac:dyDescent="0.25">
      <c r="A170" s="1"/>
      <c r="B170" s="77">
        <v>185</v>
      </c>
      <c r="C170" s="77">
        <v>152</v>
      </c>
      <c r="D170" s="77">
        <v>12916</v>
      </c>
      <c r="E170" s="77">
        <v>0</v>
      </c>
      <c r="F170" s="77">
        <v>80</v>
      </c>
      <c r="G170" s="77">
        <v>116</v>
      </c>
      <c r="H170" s="168">
        <v>4</v>
      </c>
      <c r="I170" s="370">
        <v>18</v>
      </c>
      <c r="J170" s="354">
        <v>275.26105000000001</v>
      </c>
      <c r="K170" s="354">
        <v>129.60791</v>
      </c>
      <c r="L170" s="365">
        <v>9.6733997914019397E-3</v>
      </c>
      <c r="M170" s="354">
        <v>1234.49925429018</v>
      </c>
      <c r="N170" s="77">
        <v>1</v>
      </c>
      <c r="O170" s="77">
        <v>1</v>
      </c>
      <c r="P170" s="77">
        <v>0</v>
      </c>
      <c r="Q170" s="77">
        <v>0</v>
      </c>
      <c r="R170" s="77">
        <v>0</v>
      </c>
      <c r="S170" s="77">
        <v>0</v>
      </c>
      <c r="T170" s="77">
        <v>153</v>
      </c>
      <c r="U170" s="77">
        <v>6</v>
      </c>
      <c r="V170" s="357">
        <v>101851.43</v>
      </c>
      <c r="W170" s="77">
        <v>1814897</v>
      </c>
      <c r="X170" s="77" t="s">
        <v>911</v>
      </c>
      <c r="Y170" s="77" t="s">
        <v>1009</v>
      </c>
      <c r="Z170" s="77" t="s">
        <v>821</v>
      </c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 t="s">
        <v>821</v>
      </c>
      <c r="BE170" s="1"/>
      <c r="BF170">
        <v>244</v>
      </c>
      <c r="BG170">
        <v>84</v>
      </c>
      <c r="BH170">
        <v>119</v>
      </c>
      <c r="BI170">
        <v>152</v>
      </c>
      <c r="BJ170" s="368">
        <v>6</v>
      </c>
      <c r="BK170" s="368">
        <v>9</v>
      </c>
      <c r="BL170" s="128">
        <v>1638.4102</v>
      </c>
      <c r="BM170" s="128">
        <v>1257.7202405084499</v>
      </c>
      <c r="BN170" s="128">
        <v>1293.25</v>
      </c>
      <c r="BO170" s="128">
        <v>1255.6042</v>
      </c>
      <c r="BP170" s="128">
        <v>1255.6042</v>
      </c>
      <c r="BQ170" s="1" t="s">
        <v>821</v>
      </c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</row>
    <row r="171" spans="1:81" x14ac:dyDescent="0.25">
      <c r="A171" s="1"/>
      <c r="B171" s="77">
        <v>186</v>
      </c>
      <c r="C171" s="77">
        <v>153</v>
      </c>
      <c r="D171" s="77">
        <v>12756</v>
      </c>
      <c r="E171" s="77">
        <v>0</v>
      </c>
      <c r="F171" s="77">
        <v>79</v>
      </c>
      <c r="G171" s="77">
        <v>116</v>
      </c>
      <c r="H171" s="168">
        <v>4</v>
      </c>
      <c r="I171" s="370">
        <v>19</v>
      </c>
      <c r="J171" s="354">
        <v>148.39286999999999</v>
      </c>
      <c r="K171" s="354">
        <v>129.64930000000001</v>
      </c>
      <c r="L171" s="365">
        <v>1.50530606776519E-2</v>
      </c>
      <c r="M171" s="354">
        <v>1231.83654413204</v>
      </c>
      <c r="N171" s="77">
        <v>1</v>
      </c>
      <c r="O171" s="77">
        <v>1</v>
      </c>
      <c r="P171" s="77">
        <v>0</v>
      </c>
      <c r="Q171" s="77">
        <v>0</v>
      </c>
      <c r="R171" s="77">
        <v>0</v>
      </c>
      <c r="S171" s="77">
        <v>0</v>
      </c>
      <c r="T171" s="77">
        <v>154</v>
      </c>
      <c r="U171" s="77">
        <v>6</v>
      </c>
      <c r="V171" s="357">
        <v>101915.99</v>
      </c>
      <c r="W171" s="77">
        <v>1814897</v>
      </c>
      <c r="X171" s="77" t="s">
        <v>911</v>
      </c>
      <c r="Y171" s="77" t="s">
        <v>1010</v>
      </c>
      <c r="Z171" s="77" t="s">
        <v>821</v>
      </c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 t="s">
        <v>821</v>
      </c>
      <c r="BE171" s="1"/>
      <c r="BF171">
        <v>245</v>
      </c>
      <c r="BG171">
        <v>84</v>
      </c>
      <c r="BH171">
        <v>118</v>
      </c>
      <c r="BI171">
        <v>153</v>
      </c>
      <c r="BJ171" s="368">
        <v>6</v>
      </c>
      <c r="BK171" s="368">
        <v>10</v>
      </c>
      <c r="BL171" s="128">
        <v>1950.9426000000001</v>
      </c>
      <c r="BM171" s="128">
        <v>1255.5901719800499</v>
      </c>
      <c r="BN171" s="128">
        <v>1291.1300000000001</v>
      </c>
      <c r="BO171" s="128">
        <v>1239.4069999999999</v>
      </c>
      <c r="BP171" s="128">
        <v>1239.4069999999999</v>
      </c>
      <c r="BQ171" s="1" t="s">
        <v>821</v>
      </c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</row>
    <row r="172" spans="1:81" x14ac:dyDescent="0.25">
      <c r="A172" s="1"/>
      <c r="B172" s="77">
        <v>187</v>
      </c>
      <c r="C172" s="77">
        <v>154</v>
      </c>
      <c r="D172" s="77">
        <v>12755</v>
      </c>
      <c r="E172" s="77">
        <v>0</v>
      </c>
      <c r="F172" s="77">
        <v>79</v>
      </c>
      <c r="G172" s="77">
        <v>115</v>
      </c>
      <c r="H172" s="168">
        <v>4</v>
      </c>
      <c r="I172" s="370">
        <v>20</v>
      </c>
      <c r="J172" s="354">
        <v>207.01283000000001</v>
      </c>
      <c r="K172" s="354">
        <v>129.68404000000001</v>
      </c>
      <c r="L172" s="365">
        <v>1.0064006241595799E-2</v>
      </c>
      <c r="M172" s="354">
        <v>1229.6027772852699</v>
      </c>
      <c r="N172" s="77">
        <v>1</v>
      </c>
      <c r="O172" s="77">
        <v>1</v>
      </c>
      <c r="P172" s="77">
        <v>0</v>
      </c>
      <c r="Q172" s="77">
        <v>0</v>
      </c>
      <c r="R172" s="77">
        <v>0</v>
      </c>
      <c r="S172" s="77">
        <v>0</v>
      </c>
      <c r="T172" s="77">
        <v>155</v>
      </c>
      <c r="U172" s="77">
        <v>6</v>
      </c>
      <c r="V172" s="357">
        <v>101970.16</v>
      </c>
      <c r="W172" s="77">
        <v>1814897</v>
      </c>
      <c r="X172" s="77" t="s">
        <v>911</v>
      </c>
      <c r="Y172" s="77" t="s">
        <v>1011</v>
      </c>
      <c r="Z172" s="77" t="s">
        <v>821</v>
      </c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 t="s">
        <v>821</v>
      </c>
      <c r="BE172" s="1"/>
      <c r="BF172">
        <v>246</v>
      </c>
      <c r="BG172">
        <v>84</v>
      </c>
      <c r="BH172">
        <v>117</v>
      </c>
      <c r="BI172">
        <v>154</v>
      </c>
      <c r="BJ172" s="368">
        <v>6</v>
      </c>
      <c r="BK172" s="368">
        <v>11</v>
      </c>
      <c r="BL172" s="128">
        <v>2046.3856000000001</v>
      </c>
      <c r="BM172" s="128">
        <v>1253.0260010393399</v>
      </c>
      <c r="BN172" s="128">
        <v>1254.31</v>
      </c>
      <c r="BO172" s="128">
        <v>1239.4069999999999</v>
      </c>
      <c r="BP172" s="128">
        <v>1239.4069999999999</v>
      </c>
      <c r="BQ172" s="1" t="s">
        <v>821</v>
      </c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</row>
    <row r="173" spans="1:81" x14ac:dyDescent="0.25">
      <c r="A173" s="1"/>
      <c r="B173" s="77">
        <v>188</v>
      </c>
      <c r="C173" s="77">
        <v>155</v>
      </c>
      <c r="D173" s="77">
        <v>12595</v>
      </c>
      <c r="E173" s="77">
        <v>0</v>
      </c>
      <c r="F173" s="77">
        <v>78</v>
      </c>
      <c r="G173" s="77">
        <v>115</v>
      </c>
      <c r="H173" s="168">
        <v>4</v>
      </c>
      <c r="I173" s="370">
        <v>21</v>
      </c>
      <c r="J173" s="354">
        <v>124.46593</v>
      </c>
      <c r="K173" s="354">
        <v>129.71643</v>
      </c>
      <c r="L173" s="365">
        <v>2.1642510679544501E-2</v>
      </c>
      <c r="M173" s="354">
        <v>1227.5193988454801</v>
      </c>
      <c r="N173" s="77">
        <v>1</v>
      </c>
      <c r="O173" s="77">
        <v>1</v>
      </c>
      <c r="P173" s="77">
        <v>0</v>
      </c>
      <c r="Q173" s="77">
        <v>0</v>
      </c>
      <c r="R173" s="77">
        <v>0</v>
      </c>
      <c r="S173" s="77">
        <v>0</v>
      </c>
      <c r="T173" s="77">
        <v>156</v>
      </c>
      <c r="U173" s="77">
        <v>6</v>
      </c>
      <c r="V173" s="357">
        <v>102020.67</v>
      </c>
      <c r="W173" s="77">
        <v>1814897</v>
      </c>
      <c r="X173" s="77" t="s">
        <v>911</v>
      </c>
      <c r="Y173" s="77" t="s">
        <v>1012</v>
      </c>
      <c r="Z173" s="77" t="s">
        <v>821</v>
      </c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 t="s">
        <v>821</v>
      </c>
      <c r="BE173" s="1"/>
      <c r="BF173">
        <v>247</v>
      </c>
      <c r="BG173">
        <v>85</v>
      </c>
      <c r="BH173">
        <v>117</v>
      </c>
      <c r="BI173">
        <v>155</v>
      </c>
      <c r="BJ173" s="368">
        <v>6</v>
      </c>
      <c r="BK173" s="368">
        <v>12</v>
      </c>
      <c r="BL173" s="128">
        <v>2244.2073</v>
      </c>
      <c r="BM173" s="128">
        <v>1251.1827997170601</v>
      </c>
      <c r="BN173" s="128">
        <v>1265.1500000000001</v>
      </c>
      <c r="BO173" s="128">
        <v>1239.4069999999999</v>
      </c>
      <c r="BP173" s="128">
        <v>1239.4069999999999</v>
      </c>
      <c r="BQ173" s="1" t="s">
        <v>821</v>
      </c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</row>
    <row r="174" spans="1:81" x14ac:dyDescent="0.25">
      <c r="A174" s="1"/>
      <c r="B174" s="77">
        <v>189</v>
      </c>
      <c r="C174" s="77">
        <v>156</v>
      </c>
      <c r="D174" s="77">
        <v>12594</v>
      </c>
      <c r="E174" s="77">
        <v>0</v>
      </c>
      <c r="F174" s="77">
        <v>78</v>
      </c>
      <c r="G174" s="77">
        <v>114</v>
      </c>
      <c r="H174" s="168">
        <v>4</v>
      </c>
      <c r="I174" s="370">
        <v>22</v>
      </c>
      <c r="J174" s="354">
        <v>304.12700000000001</v>
      </c>
      <c r="K174" s="354">
        <v>129.75829999999999</v>
      </c>
      <c r="L174" s="365">
        <v>1.2029647566428299E-2</v>
      </c>
      <c r="M174" s="354">
        <v>1224.8256436884601</v>
      </c>
      <c r="N174" s="77">
        <v>1</v>
      </c>
      <c r="O174" s="77">
        <v>1</v>
      </c>
      <c r="P174" s="77">
        <v>0</v>
      </c>
      <c r="Q174" s="77">
        <v>0</v>
      </c>
      <c r="R174" s="77">
        <v>0</v>
      </c>
      <c r="S174" s="77">
        <v>0</v>
      </c>
      <c r="T174" s="77">
        <v>157</v>
      </c>
      <c r="U174" s="77">
        <v>6</v>
      </c>
      <c r="V174" s="357">
        <v>102085.99</v>
      </c>
      <c r="W174" s="77">
        <v>1814897</v>
      </c>
      <c r="X174" s="77" t="s">
        <v>911</v>
      </c>
      <c r="Y174" s="77" t="s">
        <v>1013</v>
      </c>
      <c r="Z174" s="77" t="s">
        <v>821</v>
      </c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 t="s">
        <v>821</v>
      </c>
      <c r="BE174" s="1"/>
      <c r="BF174">
        <v>248</v>
      </c>
      <c r="BG174">
        <v>85</v>
      </c>
      <c r="BH174">
        <v>116</v>
      </c>
      <c r="BI174">
        <v>156</v>
      </c>
      <c r="BJ174" s="368">
        <v>6</v>
      </c>
      <c r="BK174" s="368">
        <v>13</v>
      </c>
      <c r="BL174" s="128">
        <v>2318.2739999999999</v>
      </c>
      <c r="BM174" s="128">
        <v>1249.47395188223</v>
      </c>
      <c r="BN174" s="128">
        <v>1266.71</v>
      </c>
      <c r="BO174" s="128">
        <v>1238.9281000000001</v>
      </c>
      <c r="BP174" s="128">
        <v>1238.9281000000001</v>
      </c>
      <c r="BQ174" s="1" t="s">
        <v>821</v>
      </c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</row>
    <row r="175" spans="1:81" x14ac:dyDescent="0.25">
      <c r="A175" s="1"/>
      <c r="B175" s="77">
        <v>190</v>
      </c>
      <c r="C175" s="77">
        <v>157</v>
      </c>
      <c r="D175" s="77">
        <v>12433</v>
      </c>
      <c r="E175" s="77">
        <v>0</v>
      </c>
      <c r="F175" s="77">
        <v>77</v>
      </c>
      <c r="G175" s="77">
        <v>113</v>
      </c>
      <c r="H175" s="168">
        <v>4</v>
      </c>
      <c r="I175" s="370">
        <v>23</v>
      </c>
      <c r="J175" s="354">
        <v>277.96915000000001</v>
      </c>
      <c r="K175" s="354">
        <v>129.81685999999999</v>
      </c>
      <c r="L175" s="365">
        <v>1.1297104298149599E-2</v>
      </c>
      <c r="M175" s="354">
        <v>1221.1671028926801</v>
      </c>
      <c r="N175" s="77">
        <v>1</v>
      </c>
      <c r="O175" s="77">
        <v>1</v>
      </c>
      <c r="P175" s="77">
        <v>0</v>
      </c>
      <c r="Q175" s="77">
        <v>0</v>
      </c>
      <c r="R175" s="77">
        <v>0</v>
      </c>
      <c r="S175" s="77">
        <v>0</v>
      </c>
      <c r="T175" s="77">
        <v>158</v>
      </c>
      <c r="U175" s="77">
        <v>6</v>
      </c>
      <c r="V175" s="357">
        <v>102177.31</v>
      </c>
      <c r="W175" s="77">
        <v>1814897</v>
      </c>
      <c r="X175" s="77" t="s">
        <v>911</v>
      </c>
      <c r="Y175" s="77" t="s">
        <v>1014</v>
      </c>
      <c r="Z175" s="77" t="s">
        <v>821</v>
      </c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 t="s">
        <v>821</v>
      </c>
      <c r="BE175" s="1"/>
      <c r="BF175">
        <v>249</v>
      </c>
      <c r="BG175">
        <v>84</v>
      </c>
      <c r="BH175">
        <v>116</v>
      </c>
      <c r="BI175">
        <v>157</v>
      </c>
      <c r="BJ175" s="368">
        <v>6</v>
      </c>
      <c r="BK175" s="368">
        <v>14</v>
      </c>
      <c r="BL175" s="128">
        <v>2575.442</v>
      </c>
      <c r="BM175" s="128">
        <v>1247.39210348612</v>
      </c>
      <c r="BN175" s="128">
        <v>1259.51</v>
      </c>
      <c r="BO175" s="128">
        <v>1236.6556</v>
      </c>
      <c r="BP175" s="128">
        <v>1236.6556</v>
      </c>
      <c r="BQ175" s="1" t="s">
        <v>821</v>
      </c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</row>
    <row r="176" spans="1:81" x14ac:dyDescent="0.25">
      <c r="A176" s="1"/>
      <c r="B176" s="77">
        <v>191</v>
      </c>
      <c r="C176" s="77">
        <v>158</v>
      </c>
      <c r="D176" s="77">
        <v>12432</v>
      </c>
      <c r="E176" s="77">
        <v>0</v>
      </c>
      <c r="F176" s="77">
        <v>77</v>
      </c>
      <c r="G176" s="77">
        <v>112</v>
      </c>
      <c r="H176" s="168">
        <v>4</v>
      </c>
      <c r="I176" s="370">
        <v>24</v>
      </c>
      <c r="J176" s="354">
        <v>221.66401999999999</v>
      </c>
      <c r="K176" s="354">
        <v>129.86568</v>
      </c>
      <c r="L176" s="365">
        <v>8.2171558427892692E-3</v>
      </c>
      <c r="M176" s="354">
        <v>1218.0268564504199</v>
      </c>
      <c r="N176" s="77">
        <v>1</v>
      </c>
      <c r="O176" s="77">
        <v>1</v>
      </c>
      <c r="P176" s="77">
        <v>0</v>
      </c>
      <c r="Q176" s="77">
        <v>0</v>
      </c>
      <c r="R176" s="77">
        <v>0</v>
      </c>
      <c r="S176" s="77">
        <v>0</v>
      </c>
      <c r="T176" s="77">
        <v>159</v>
      </c>
      <c r="U176" s="77">
        <v>6</v>
      </c>
      <c r="V176" s="357">
        <v>102253.45</v>
      </c>
      <c r="W176" s="77">
        <v>1814897</v>
      </c>
      <c r="X176" s="77" t="s">
        <v>911</v>
      </c>
      <c r="Y176" s="77" t="s">
        <v>1015</v>
      </c>
      <c r="Z176" s="77" t="s">
        <v>821</v>
      </c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 t="s">
        <v>821</v>
      </c>
      <c r="BE176" s="1"/>
      <c r="BF176">
        <v>250</v>
      </c>
      <c r="BG176">
        <v>83</v>
      </c>
      <c r="BH176">
        <v>116</v>
      </c>
      <c r="BI176">
        <v>158</v>
      </c>
      <c r="BJ176" s="368">
        <v>6</v>
      </c>
      <c r="BK176" s="368">
        <v>15</v>
      </c>
      <c r="BL176" s="128">
        <v>2833.723</v>
      </c>
      <c r="BM176" s="128">
        <v>1244.15245020152</v>
      </c>
      <c r="BN176" s="128">
        <v>1253.76</v>
      </c>
      <c r="BO176" s="128">
        <v>1234.5248999999999</v>
      </c>
      <c r="BP176" s="128">
        <v>1234.5248999999999</v>
      </c>
      <c r="BQ176" s="1" t="s">
        <v>821</v>
      </c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</row>
    <row r="177" spans="1:81" x14ac:dyDescent="0.25">
      <c r="A177" s="1"/>
      <c r="B177" s="77">
        <v>192</v>
      </c>
      <c r="C177" s="77">
        <v>159</v>
      </c>
      <c r="D177" s="77">
        <v>12272</v>
      </c>
      <c r="E177" s="77">
        <v>0</v>
      </c>
      <c r="F177" s="77">
        <v>76</v>
      </c>
      <c r="G177" s="77">
        <v>112</v>
      </c>
      <c r="H177" s="168">
        <v>4</v>
      </c>
      <c r="I177" s="370">
        <v>25</v>
      </c>
      <c r="J177" s="354">
        <v>68.138980000000004</v>
      </c>
      <c r="K177" s="354">
        <v>129.89400000000001</v>
      </c>
      <c r="L177" s="365">
        <v>3.2291408668294899E-2</v>
      </c>
      <c r="M177" s="354">
        <v>1216.20540868026</v>
      </c>
      <c r="N177" s="77">
        <v>1</v>
      </c>
      <c r="O177" s="77">
        <v>1</v>
      </c>
      <c r="P177" s="77">
        <v>0</v>
      </c>
      <c r="Q177" s="77">
        <v>0</v>
      </c>
      <c r="R177" s="77">
        <v>0</v>
      </c>
      <c r="S177" s="77">
        <v>0</v>
      </c>
      <c r="T177" s="77">
        <v>160</v>
      </c>
      <c r="U177" s="77">
        <v>6</v>
      </c>
      <c r="V177" s="357">
        <v>102297.62</v>
      </c>
      <c r="W177" s="77">
        <v>1814897</v>
      </c>
      <c r="X177" s="77" t="s">
        <v>911</v>
      </c>
      <c r="Y177" s="77" t="s">
        <v>1016</v>
      </c>
      <c r="Z177" s="77" t="s">
        <v>821</v>
      </c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 t="s">
        <v>821</v>
      </c>
      <c r="BE177" s="1"/>
      <c r="BF177">
        <v>251</v>
      </c>
      <c r="BG177">
        <v>82</v>
      </c>
      <c r="BH177">
        <v>116</v>
      </c>
      <c r="BI177">
        <v>159</v>
      </c>
      <c r="BJ177" s="368">
        <v>6</v>
      </c>
      <c r="BK177" s="368">
        <v>16</v>
      </c>
      <c r="BL177" s="128">
        <v>3084.3092999999999</v>
      </c>
      <c r="BM177" s="128">
        <v>1240.95415958632</v>
      </c>
      <c r="BN177" s="128">
        <v>1251.06</v>
      </c>
      <c r="BO177" s="128">
        <v>1231.5005000000001</v>
      </c>
      <c r="BP177" s="128">
        <v>1231.5005000000001</v>
      </c>
      <c r="BQ177" s="1" t="s">
        <v>821</v>
      </c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</row>
    <row r="178" spans="1:81" x14ac:dyDescent="0.25">
      <c r="A178" s="1"/>
      <c r="B178" s="77">
        <v>193</v>
      </c>
      <c r="C178" s="77">
        <v>160</v>
      </c>
      <c r="D178" s="77">
        <v>12271</v>
      </c>
      <c r="E178" s="77">
        <v>0</v>
      </c>
      <c r="F178" s="77">
        <v>76</v>
      </c>
      <c r="G178" s="77">
        <v>111</v>
      </c>
      <c r="H178" s="168">
        <v>4</v>
      </c>
      <c r="I178" s="370">
        <v>26</v>
      </c>
      <c r="J178" s="354">
        <v>281.94278000000003</v>
      </c>
      <c r="K178" s="354">
        <v>129.9282</v>
      </c>
      <c r="L178" s="365">
        <v>7.9644120139256806E-3</v>
      </c>
      <c r="M178" s="354">
        <v>1214.00510512608</v>
      </c>
      <c r="N178" s="77">
        <v>1</v>
      </c>
      <c r="O178" s="77">
        <v>1</v>
      </c>
      <c r="P178" s="77">
        <v>0</v>
      </c>
      <c r="Q178" s="77">
        <v>0</v>
      </c>
      <c r="R178" s="77">
        <v>0</v>
      </c>
      <c r="S178" s="77">
        <v>0</v>
      </c>
      <c r="T178" s="77">
        <v>161</v>
      </c>
      <c r="U178" s="77">
        <v>6</v>
      </c>
      <c r="V178" s="357">
        <v>102350.98</v>
      </c>
      <c r="W178" s="77">
        <v>1814897</v>
      </c>
      <c r="X178" s="77" t="s">
        <v>911</v>
      </c>
      <c r="Y178" s="77" t="s">
        <v>1017</v>
      </c>
      <c r="Z178" s="77" t="s">
        <v>821</v>
      </c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 t="s">
        <v>821</v>
      </c>
      <c r="BE178" s="1"/>
      <c r="BF178">
        <v>252</v>
      </c>
      <c r="BG178">
        <v>81</v>
      </c>
      <c r="BH178">
        <v>116</v>
      </c>
      <c r="BI178">
        <v>160</v>
      </c>
      <c r="BJ178" s="368">
        <v>6</v>
      </c>
      <c r="BK178" s="368">
        <v>17</v>
      </c>
      <c r="BL178" s="128">
        <v>3334.8957999999998</v>
      </c>
      <c r="BM178" s="128">
        <v>1237.8042318073799</v>
      </c>
      <c r="BN178" s="128">
        <v>1241.4000000000001</v>
      </c>
      <c r="BO178" s="128">
        <v>1229.6714999999999</v>
      </c>
      <c r="BP178" s="128">
        <v>1229.6714999999999</v>
      </c>
      <c r="BQ178" s="1" t="s">
        <v>821</v>
      </c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</row>
    <row r="179" spans="1:81" x14ac:dyDescent="0.25">
      <c r="A179" s="1"/>
      <c r="B179" s="77">
        <v>194</v>
      </c>
      <c r="C179" s="77">
        <v>161</v>
      </c>
      <c r="D179" s="77">
        <v>12270</v>
      </c>
      <c r="E179" s="77">
        <v>0</v>
      </c>
      <c r="F179" s="77">
        <v>76</v>
      </c>
      <c r="G179" s="77">
        <v>110</v>
      </c>
      <c r="H179" s="168">
        <v>4</v>
      </c>
      <c r="I179" s="370">
        <v>27</v>
      </c>
      <c r="J179" s="354">
        <v>75.332160000000002</v>
      </c>
      <c r="K179" s="354">
        <v>129.9631</v>
      </c>
      <c r="L179" s="365">
        <v>8.9310189974176005E-3</v>
      </c>
      <c r="M179" s="354">
        <v>1211.7595966654601</v>
      </c>
      <c r="N179" s="77">
        <v>1</v>
      </c>
      <c r="O179" s="77">
        <v>1</v>
      </c>
      <c r="P179" s="77">
        <v>0</v>
      </c>
      <c r="Q179" s="77">
        <v>0</v>
      </c>
      <c r="R179" s="77">
        <v>0</v>
      </c>
      <c r="S179" s="77">
        <v>0</v>
      </c>
      <c r="T179" s="77">
        <v>227</v>
      </c>
      <c r="U179" s="77">
        <v>6</v>
      </c>
      <c r="V179" s="357">
        <v>102405.42</v>
      </c>
      <c r="W179" s="77">
        <v>1814897</v>
      </c>
      <c r="X179" s="77" t="s">
        <v>911</v>
      </c>
      <c r="Y179" s="77" t="s">
        <v>1018</v>
      </c>
      <c r="Z179" s="77" t="s">
        <v>821</v>
      </c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 t="s">
        <v>821</v>
      </c>
      <c r="BE179" s="1"/>
      <c r="BF179">
        <v>253</v>
      </c>
      <c r="BG179">
        <v>80</v>
      </c>
      <c r="BH179">
        <v>116</v>
      </c>
      <c r="BI179">
        <v>161</v>
      </c>
      <c r="BJ179" s="368">
        <v>6</v>
      </c>
      <c r="BK179" s="368">
        <v>18</v>
      </c>
      <c r="BL179" s="128">
        <v>3610.1570000000002</v>
      </c>
      <c r="BM179" s="128">
        <v>1234.4992201038499</v>
      </c>
      <c r="BN179" s="128">
        <v>1225.46</v>
      </c>
      <c r="BO179" s="128">
        <v>1218.9956999999999</v>
      </c>
      <c r="BP179" s="128">
        <v>1218.9956999999999</v>
      </c>
      <c r="BQ179" s="1" t="s">
        <v>821</v>
      </c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</row>
    <row r="180" spans="1:81" x14ac:dyDescent="0.25">
      <c r="A180" s="1"/>
      <c r="B180" s="77">
        <v>374</v>
      </c>
      <c r="C180" s="77">
        <v>162</v>
      </c>
      <c r="D180" s="77">
        <v>8950</v>
      </c>
      <c r="E180" s="77">
        <v>0</v>
      </c>
      <c r="F180" s="77">
        <v>55</v>
      </c>
      <c r="G180" s="77">
        <v>150</v>
      </c>
      <c r="H180" s="168">
        <v>5</v>
      </c>
      <c r="I180" s="370">
        <v>1</v>
      </c>
      <c r="J180" s="354">
        <v>156.56496000000001</v>
      </c>
      <c r="K180" s="354">
        <v>3.4132557000000001</v>
      </c>
      <c r="L180" s="365">
        <v>1.2295053575123701E-2</v>
      </c>
      <c r="M180" s="354">
        <v>1300.0581949692801</v>
      </c>
      <c r="N180" s="77">
        <v>1</v>
      </c>
      <c r="O180" s="77">
        <v>1</v>
      </c>
      <c r="P180" s="77">
        <v>0</v>
      </c>
      <c r="Q180" s="77">
        <v>0</v>
      </c>
      <c r="R180" s="77">
        <v>0</v>
      </c>
      <c r="S180" s="77">
        <v>0</v>
      </c>
      <c r="T180" s="77">
        <v>163</v>
      </c>
      <c r="U180" s="77">
        <v>8</v>
      </c>
      <c r="V180" s="357">
        <v>23.860498</v>
      </c>
      <c r="W180" s="77">
        <v>1815703</v>
      </c>
      <c r="X180" s="77" t="s">
        <v>1019</v>
      </c>
      <c r="Y180" s="77" t="s">
        <v>1020</v>
      </c>
      <c r="Z180" s="77" t="s">
        <v>821</v>
      </c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 t="s">
        <v>821</v>
      </c>
      <c r="BE180" s="1"/>
      <c r="BF180">
        <v>254</v>
      </c>
      <c r="BG180">
        <v>79</v>
      </c>
      <c r="BH180">
        <v>116</v>
      </c>
      <c r="BI180">
        <v>162</v>
      </c>
      <c r="BJ180" s="368">
        <v>6</v>
      </c>
      <c r="BK180" s="368">
        <v>19</v>
      </c>
      <c r="BL180" s="128">
        <v>3758.5466000000001</v>
      </c>
      <c r="BM180" s="128">
        <v>1231.8365266481301</v>
      </c>
      <c r="BN180" s="128">
        <v>1271.8800000000001</v>
      </c>
      <c r="BO180" s="128">
        <v>1217.0165</v>
      </c>
      <c r="BP180" s="128">
        <v>1217.0165</v>
      </c>
      <c r="BQ180" s="1" t="s">
        <v>821</v>
      </c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</row>
    <row r="181" spans="1:81" x14ac:dyDescent="0.25">
      <c r="A181" s="1"/>
      <c r="B181" s="77">
        <v>375</v>
      </c>
      <c r="C181" s="77">
        <v>163</v>
      </c>
      <c r="D181" s="77">
        <v>8949</v>
      </c>
      <c r="E181" s="77">
        <v>0</v>
      </c>
      <c r="F181" s="77">
        <v>55</v>
      </c>
      <c r="G181" s="77">
        <v>149</v>
      </c>
      <c r="H181" s="168">
        <v>5</v>
      </c>
      <c r="I181" s="370">
        <v>2</v>
      </c>
      <c r="J181" s="354">
        <v>207.5703</v>
      </c>
      <c r="K181" s="354">
        <v>3.721225</v>
      </c>
      <c r="L181" s="365">
        <v>6.6981386014459002E-3</v>
      </c>
      <c r="M181" s="354">
        <v>1298.1332204390999</v>
      </c>
      <c r="N181" s="77">
        <v>1</v>
      </c>
      <c r="O181" s="77">
        <v>1</v>
      </c>
      <c r="P181" s="77">
        <v>0</v>
      </c>
      <c r="Q181" s="77">
        <v>0</v>
      </c>
      <c r="R181" s="77">
        <v>0</v>
      </c>
      <c r="S181" s="77">
        <v>0</v>
      </c>
      <c r="T181" s="77">
        <v>164</v>
      </c>
      <c r="U181" s="77">
        <v>8</v>
      </c>
      <c r="V181" s="357">
        <v>79.354705999999993</v>
      </c>
      <c r="W181" s="77">
        <v>1815703</v>
      </c>
      <c r="X181" s="77" t="s">
        <v>1019</v>
      </c>
      <c r="Y181" s="77" t="s">
        <v>1021</v>
      </c>
      <c r="Z181" s="77" t="s">
        <v>821</v>
      </c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 t="s">
        <v>821</v>
      </c>
      <c r="BE181" s="1"/>
      <c r="BF181">
        <v>255</v>
      </c>
      <c r="BG181">
        <v>79</v>
      </c>
      <c r="BH181">
        <v>115</v>
      </c>
      <c r="BI181">
        <v>163</v>
      </c>
      <c r="BJ181" s="368">
        <v>6</v>
      </c>
      <c r="BK181" s="368">
        <v>20</v>
      </c>
      <c r="BL181" s="128">
        <v>3965.5626999999999</v>
      </c>
      <c r="BM181" s="128">
        <v>1229.60276143491</v>
      </c>
      <c r="BN181" s="128">
        <v>1224.31</v>
      </c>
      <c r="BO181" s="128">
        <v>1214.241</v>
      </c>
      <c r="BP181" s="128">
        <v>1214.241</v>
      </c>
      <c r="BQ181" s="1" t="s">
        <v>821</v>
      </c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</row>
    <row r="182" spans="1:81" x14ac:dyDescent="0.25">
      <c r="A182" s="1"/>
      <c r="B182" s="77">
        <v>376</v>
      </c>
      <c r="C182" s="77">
        <v>164</v>
      </c>
      <c r="D182" s="77">
        <v>9109</v>
      </c>
      <c r="E182" s="77">
        <v>0</v>
      </c>
      <c r="F182" s="77">
        <v>56</v>
      </c>
      <c r="G182" s="77">
        <v>149</v>
      </c>
      <c r="H182" s="168">
        <v>5</v>
      </c>
      <c r="I182" s="370">
        <v>3</v>
      </c>
      <c r="J182" s="354">
        <v>55.430515</v>
      </c>
      <c r="K182" s="354">
        <v>3.9436594999999999</v>
      </c>
      <c r="L182" s="365">
        <v>3.35118208935287E-2</v>
      </c>
      <c r="M182" s="354">
        <v>1296.7428858186299</v>
      </c>
      <c r="N182" s="77">
        <v>1</v>
      </c>
      <c r="O182" s="77">
        <v>1</v>
      </c>
      <c r="P182" s="77">
        <v>0</v>
      </c>
      <c r="Q182" s="77">
        <v>0</v>
      </c>
      <c r="R182" s="77">
        <v>0</v>
      </c>
      <c r="S182" s="77">
        <v>0</v>
      </c>
      <c r="T182" s="77">
        <v>165</v>
      </c>
      <c r="U182" s="77">
        <v>8</v>
      </c>
      <c r="V182" s="357">
        <v>119.436035</v>
      </c>
      <c r="W182" s="77">
        <v>1815703</v>
      </c>
      <c r="X182" s="77" t="s">
        <v>1019</v>
      </c>
      <c r="Y182" s="77" t="s">
        <v>1022</v>
      </c>
      <c r="Z182" s="77" t="s">
        <v>821</v>
      </c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 t="s">
        <v>821</v>
      </c>
      <c r="BE182" s="1"/>
      <c r="BF182">
        <v>256</v>
      </c>
      <c r="BG182">
        <v>78</v>
      </c>
      <c r="BH182">
        <v>115</v>
      </c>
      <c r="BI182">
        <v>164</v>
      </c>
      <c r="BJ182" s="368">
        <v>6</v>
      </c>
      <c r="BK182" s="368">
        <v>21</v>
      </c>
      <c r="BL182" s="128">
        <v>4090.0255999999999</v>
      </c>
      <c r="BM182" s="128">
        <v>1227.5193785874999</v>
      </c>
      <c r="BN182" s="128">
        <v>1248.33</v>
      </c>
      <c r="BO182" s="128">
        <v>1213.1704999999999</v>
      </c>
      <c r="BP182" s="128">
        <v>1213.1704999999999</v>
      </c>
      <c r="BQ182" s="1" t="s">
        <v>821</v>
      </c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</row>
    <row r="183" spans="1:81" x14ac:dyDescent="0.25">
      <c r="A183" s="1"/>
      <c r="B183" s="77">
        <v>377</v>
      </c>
      <c r="C183" s="77">
        <v>165</v>
      </c>
      <c r="D183" s="77">
        <v>9108</v>
      </c>
      <c r="E183" s="77">
        <v>0</v>
      </c>
      <c r="F183" s="77">
        <v>56</v>
      </c>
      <c r="G183" s="77">
        <v>148</v>
      </c>
      <c r="H183" s="168">
        <v>5</v>
      </c>
      <c r="I183" s="370">
        <v>4</v>
      </c>
      <c r="J183" s="354">
        <v>295.95557000000002</v>
      </c>
      <c r="K183" s="354">
        <v>4.2408460000000003</v>
      </c>
      <c r="L183" s="365">
        <v>7.3535078617593796E-3</v>
      </c>
      <c r="M183" s="354">
        <v>1294.88530831822</v>
      </c>
      <c r="N183" s="77">
        <v>1</v>
      </c>
      <c r="O183" s="77">
        <v>1</v>
      </c>
      <c r="P183" s="77">
        <v>0</v>
      </c>
      <c r="Q183" s="77">
        <v>0</v>
      </c>
      <c r="R183" s="77">
        <v>0</v>
      </c>
      <c r="S183" s="77">
        <v>0</v>
      </c>
      <c r="T183" s="77">
        <v>166</v>
      </c>
      <c r="U183" s="77">
        <v>8</v>
      </c>
      <c r="V183" s="357">
        <v>172.98727</v>
      </c>
      <c r="W183" s="77">
        <v>1815703</v>
      </c>
      <c r="X183" s="77" t="s">
        <v>1019</v>
      </c>
      <c r="Y183" s="77" t="s">
        <v>1023</v>
      </c>
      <c r="Z183" s="77" t="s">
        <v>821</v>
      </c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 t="s">
        <v>821</v>
      </c>
      <c r="BE183" s="1"/>
      <c r="BF183">
        <v>257</v>
      </c>
      <c r="BG183">
        <v>78</v>
      </c>
      <c r="BH183">
        <v>114</v>
      </c>
      <c r="BI183">
        <v>165</v>
      </c>
      <c r="BJ183" s="368">
        <v>6</v>
      </c>
      <c r="BK183" s="368">
        <v>22</v>
      </c>
      <c r="BL183" s="128">
        <v>4394.1530000000002</v>
      </c>
      <c r="BM183" s="128">
        <v>1224.8256401129599</v>
      </c>
      <c r="BN183" s="128">
        <v>1238.73</v>
      </c>
      <c r="BO183" s="128">
        <v>1208.6007</v>
      </c>
      <c r="BP183" s="128">
        <v>1208.6007</v>
      </c>
      <c r="BQ183" s="1" t="s">
        <v>821</v>
      </c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</row>
    <row r="184" spans="1:81" x14ac:dyDescent="0.25">
      <c r="A184" s="1"/>
      <c r="B184" s="77">
        <v>378</v>
      </c>
      <c r="C184" s="77">
        <v>166</v>
      </c>
      <c r="D184" s="77">
        <v>9107</v>
      </c>
      <c r="E184" s="77">
        <v>0</v>
      </c>
      <c r="F184" s="77">
        <v>56</v>
      </c>
      <c r="G184" s="77">
        <v>147</v>
      </c>
      <c r="H184" s="168">
        <v>5</v>
      </c>
      <c r="I184" s="370">
        <v>5</v>
      </c>
      <c r="J184" s="354">
        <v>115.72351999999999</v>
      </c>
      <c r="K184" s="354">
        <v>4.5890265000000001</v>
      </c>
      <c r="L184" s="365">
        <v>1.3438450214710899E-2</v>
      </c>
      <c r="M184" s="354">
        <v>1292.70899673392</v>
      </c>
      <c r="N184" s="77">
        <v>1</v>
      </c>
      <c r="O184" s="77">
        <v>1</v>
      </c>
      <c r="P184" s="77">
        <v>0</v>
      </c>
      <c r="Q184" s="77">
        <v>0</v>
      </c>
      <c r="R184" s="77">
        <v>0</v>
      </c>
      <c r="S184" s="77">
        <v>0</v>
      </c>
      <c r="T184" s="77">
        <v>167</v>
      </c>
      <c r="U184" s="77">
        <v>8</v>
      </c>
      <c r="V184" s="357">
        <v>235.72717</v>
      </c>
      <c r="W184" s="77">
        <v>1815703</v>
      </c>
      <c r="X184" s="77" t="s">
        <v>1019</v>
      </c>
      <c r="Y184" s="77" t="s">
        <v>1024</v>
      </c>
      <c r="Z184" s="77" t="s">
        <v>821</v>
      </c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 t="s">
        <v>821</v>
      </c>
      <c r="BE184" s="1"/>
      <c r="BF184">
        <v>258</v>
      </c>
      <c r="BG184">
        <v>77</v>
      </c>
      <c r="BH184">
        <v>113</v>
      </c>
      <c r="BI184">
        <v>166</v>
      </c>
      <c r="BJ184" s="368">
        <v>6</v>
      </c>
      <c r="BK184" s="368">
        <v>23</v>
      </c>
      <c r="BL184" s="128">
        <v>4672.1189999999997</v>
      </c>
      <c r="BM184" s="128">
        <v>1221.1671153797199</v>
      </c>
      <c r="BN184" s="128">
        <v>1232.79</v>
      </c>
      <c r="BO184" s="128">
        <v>1205.7927</v>
      </c>
      <c r="BP184" s="128">
        <v>1205.7927</v>
      </c>
      <c r="BQ184" s="1" t="s">
        <v>821</v>
      </c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</row>
    <row r="185" spans="1:81" x14ac:dyDescent="0.25">
      <c r="A185" s="1"/>
      <c r="B185" s="77">
        <v>379</v>
      </c>
      <c r="C185" s="77">
        <v>167</v>
      </c>
      <c r="D185" s="77">
        <v>9267</v>
      </c>
      <c r="E185" s="77">
        <v>0</v>
      </c>
      <c r="F185" s="77">
        <v>57</v>
      </c>
      <c r="G185" s="77">
        <v>147</v>
      </c>
      <c r="H185" s="168">
        <v>5</v>
      </c>
      <c r="I185" s="370">
        <v>6</v>
      </c>
      <c r="J185" s="354">
        <v>178.45339999999999</v>
      </c>
      <c r="K185" s="354">
        <v>4.837828</v>
      </c>
      <c r="L185" s="365">
        <v>1.28592274807134E-2</v>
      </c>
      <c r="M185" s="354">
        <v>1291.15385199361</v>
      </c>
      <c r="N185" s="77">
        <v>1</v>
      </c>
      <c r="O185" s="77">
        <v>1</v>
      </c>
      <c r="P185" s="77">
        <v>0</v>
      </c>
      <c r="Q185" s="77">
        <v>0</v>
      </c>
      <c r="R185" s="77">
        <v>0</v>
      </c>
      <c r="S185" s="77">
        <v>0</v>
      </c>
      <c r="T185" s="77">
        <v>168</v>
      </c>
      <c r="U185" s="77">
        <v>8</v>
      </c>
      <c r="V185" s="357">
        <v>280.55972000000003</v>
      </c>
      <c r="W185" s="77">
        <v>1815703</v>
      </c>
      <c r="X185" s="77" t="s">
        <v>1019</v>
      </c>
      <c r="Y185" s="77" t="s">
        <v>1025</v>
      </c>
      <c r="Z185" s="77" t="s">
        <v>821</v>
      </c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 t="s">
        <v>821</v>
      </c>
      <c r="BE185" s="1"/>
      <c r="BF185">
        <v>259</v>
      </c>
      <c r="BG185">
        <v>77</v>
      </c>
      <c r="BH185">
        <v>112</v>
      </c>
      <c r="BI185">
        <v>167</v>
      </c>
      <c r="BJ185" s="368">
        <v>6</v>
      </c>
      <c r="BK185" s="368">
        <v>24</v>
      </c>
      <c r="BL185" s="128">
        <v>4893.7860000000001</v>
      </c>
      <c r="BM185" s="128">
        <v>1218.02686691963</v>
      </c>
      <c r="BN185" s="128">
        <v>1221.6600000000001</v>
      </c>
      <c r="BO185" s="128">
        <v>1203.9644000000001</v>
      </c>
      <c r="BP185" s="128">
        <v>1203.9644000000001</v>
      </c>
      <c r="BQ185" s="1" t="s">
        <v>821</v>
      </c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</row>
    <row r="186" spans="1:81" x14ac:dyDescent="0.25">
      <c r="A186" s="1"/>
      <c r="B186" s="77">
        <v>380</v>
      </c>
      <c r="C186" s="77">
        <v>168</v>
      </c>
      <c r="D186" s="77">
        <v>9266</v>
      </c>
      <c r="E186" s="77">
        <v>0</v>
      </c>
      <c r="F186" s="77">
        <v>57</v>
      </c>
      <c r="G186" s="77">
        <v>146</v>
      </c>
      <c r="H186" s="168">
        <v>5</v>
      </c>
      <c r="I186" s="370">
        <v>7</v>
      </c>
      <c r="J186" s="354">
        <v>255.63432</v>
      </c>
      <c r="K186" s="354">
        <v>5.2049602999999998</v>
      </c>
      <c r="L186" s="365">
        <v>1.0687126279861001E-2</v>
      </c>
      <c r="M186" s="354">
        <v>1288.8590791326999</v>
      </c>
      <c r="N186" s="77">
        <v>1</v>
      </c>
      <c r="O186" s="77">
        <v>1</v>
      </c>
      <c r="P186" s="77">
        <v>0</v>
      </c>
      <c r="Q186" s="77">
        <v>0</v>
      </c>
      <c r="R186" s="77">
        <v>0</v>
      </c>
      <c r="S186" s="77">
        <v>0</v>
      </c>
      <c r="T186" s="77">
        <v>169</v>
      </c>
      <c r="U186" s="77">
        <v>8</v>
      </c>
      <c r="V186" s="357">
        <v>346.71469999999999</v>
      </c>
      <c r="W186" s="77">
        <v>1815703</v>
      </c>
      <c r="X186" s="77" t="s">
        <v>1019</v>
      </c>
      <c r="Y186" s="77" t="s">
        <v>1026</v>
      </c>
      <c r="Z186" s="77" t="s">
        <v>821</v>
      </c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 t="s">
        <v>821</v>
      </c>
      <c r="BE186" s="1"/>
      <c r="BF186">
        <v>260</v>
      </c>
      <c r="BG186">
        <v>76</v>
      </c>
      <c r="BH186">
        <v>112</v>
      </c>
      <c r="BI186">
        <v>168</v>
      </c>
      <c r="BJ186" s="368">
        <v>6</v>
      </c>
      <c r="BK186" s="368">
        <v>25</v>
      </c>
      <c r="BL186" s="128">
        <v>4961.9219999999996</v>
      </c>
      <c r="BM186" s="128">
        <v>1216.2054241168601</v>
      </c>
      <c r="BN186" s="128">
        <v>1230.74</v>
      </c>
      <c r="BO186" s="128">
        <v>1203.05</v>
      </c>
      <c r="BP186" s="128">
        <v>1203.05</v>
      </c>
      <c r="BQ186" s="1" t="s">
        <v>821</v>
      </c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</row>
    <row r="187" spans="1:81" x14ac:dyDescent="0.25">
      <c r="A187" s="1"/>
      <c r="B187" s="77">
        <v>381</v>
      </c>
      <c r="C187" s="77">
        <v>169</v>
      </c>
      <c r="D187" s="77">
        <v>9265</v>
      </c>
      <c r="E187" s="77">
        <v>0</v>
      </c>
      <c r="F187" s="77">
        <v>57</v>
      </c>
      <c r="G187" s="77">
        <v>145</v>
      </c>
      <c r="H187" s="168">
        <v>5</v>
      </c>
      <c r="I187" s="370">
        <v>8</v>
      </c>
      <c r="J187" s="354">
        <v>261.16012999999998</v>
      </c>
      <c r="K187" s="354">
        <v>5.642042</v>
      </c>
      <c r="L187" s="365">
        <v>1.03700596726628E-2</v>
      </c>
      <c r="M187" s="354">
        <v>1286.12708284005</v>
      </c>
      <c r="N187" s="77">
        <v>1</v>
      </c>
      <c r="O187" s="77">
        <v>1</v>
      </c>
      <c r="P187" s="77">
        <v>0</v>
      </c>
      <c r="Q187" s="77">
        <v>0</v>
      </c>
      <c r="R187" s="77">
        <v>0</v>
      </c>
      <c r="S187" s="77">
        <v>0</v>
      </c>
      <c r="T187" s="77">
        <v>170</v>
      </c>
      <c r="U187" s="77">
        <v>8</v>
      </c>
      <c r="V187" s="357">
        <v>425.47417999999999</v>
      </c>
      <c r="W187" s="77">
        <v>1815703</v>
      </c>
      <c r="X187" s="77" t="s">
        <v>1019</v>
      </c>
      <c r="Y187" s="77" t="s">
        <v>1027</v>
      </c>
      <c r="Z187" s="77" t="s">
        <v>821</v>
      </c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 t="s">
        <v>821</v>
      </c>
      <c r="BE187" s="1"/>
      <c r="BF187">
        <v>261</v>
      </c>
      <c r="BG187">
        <v>76</v>
      </c>
      <c r="BH187">
        <v>111</v>
      </c>
      <c r="BI187">
        <v>169</v>
      </c>
      <c r="BJ187" s="368">
        <v>6</v>
      </c>
      <c r="BK187" s="368">
        <v>26</v>
      </c>
      <c r="BL187" s="128">
        <v>5243.8647000000001</v>
      </c>
      <c r="BM187" s="128">
        <v>1214.00513756224</v>
      </c>
      <c r="BN187" s="128">
        <v>1217.8599999999999</v>
      </c>
      <c r="BO187" s="128">
        <v>1199.6719000000001</v>
      </c>
      <c r="BP187" s="128">
        <v>1199.6719000000001</v>
      </c>
      <c r="BQ187" s="1" t="s">
        <v>821</v>
      </c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</row>
    <row r="188" spans="1:81" x14ac:dyDescent="0.25">
      <c r="A188" s="1"/>
      <c r="B188" s="77">
        <v>382</v>
      </c>
      <c r="C188" s="77">
        <v>170</v>
      </c>
      <c r="D188" s="77">
        <v>9264</v>
      </c>
      <c r="E188" s="77">
        <v>0</v>
      </c>
      <c r="F188" s="77">
        <v>57</v>
      </c>
      <c r="G188" s="77">
        <v>144</v>
      </c>
      <c r="H188" s="168">
        <v>5</v>
      </c>
      <c r="I188" s="370">
        <v>9</v>
      </c>
      <c r="J188" s="354">
        <v>251.14146</v>
      </c>
      <c r="K188" s="354">
        <v>6.0753244999999998</v>
      </c>
      <c r="L188" s="365">
        <v>5.9082774972945597E-3</v>
      </c>
      <c r="M188" s="354">
        <v>1283.4188367520801</v>
      </c>
      <c r="N188" s="77">
        <v>1</v>
      </c>
      <c r="O188" s="77">
        <v>1</v>
      </c>
      <c r="P188" s="77">
        <v>0</v>
      </c>
      <c r="Q188" s="77">
        <v>0</v>
      </c>
      <c r="R188" s="77">
        <v>0</v>
      </c>
      <c r="S188" s="77">
        <v>0</v>
      </c>
      <c r="T188" s="77">
        <v>171</v>
      </c>
      <c r="U188" s="77">
        <v>8</v>
      </c>
      <c r="V188" s="357">
        <v>503.54892000000001</v>
      </c>
      <c r="W188" s="77">
        <v>1815703</v>
      </c>
      <c r="X188" s="77" t="s">
        <v>1019</v>
      </c>
      <c r="Y188" s="77" t="s">
        <v>1028</v>
      </c>
      <c r="Z188" s="77" t="s">
        <v>821</v>
      </c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 t="s">
        <v>821</v>
      </c>
      <c r="BE188" s="1"/>
      <c r="BF188">
        <v>262</v>
      </c>
      <c r="BG188">
        <v>76</v>
      </c>
      <c r="BH188">
        <v>110</v>
      </c>
      <c r="BI188">
        <v>170</v>
      </c>
      <c r="BJ188" s="368">
        <v>6</v>
      </c>
      <c r="BK188" s="368">
        <v>27</v>
      </c>
      <c r="BL188" s="128">
        <v>5319.1986999999999</v>
      </c>
      <c r="BM188" s="128">
        <v>1211.75961538311</v>
      </c>
      <c r="BN188" s="128">
        <v>1200.08</v>
      </c>
      <c r="BO188" s="128">
        <v>1199.3090999999999</v>
      </c>
      <c r="BP188" s="128">
        <v>1199.3090999999999</v>
      </c>
      <c r="BQ188" s="1" t="s">
        <v>821</v>
      </c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</row>
    <row r="189" spans="1:81" x14ac:dyDescent="0.25">
      <c r="A189" s="1"/>
      <c r="B189" s="77">
        <v>383</v>
      </c>
      <c r="C189" s="77">
        <v>171</v>
      </c>
      <c r="D189" s="77">
        <v>9424</v>
      </c>
      <c r="E189" s="77">
        <v>0</v>
      </c>
      <c r="F189" s="77">
        <v>58</v>
      </c>
      <c r="G189" s="77">
        <v>144</v>
      </c>
      <c r="H189" s="168">
        <v>5</v>
      </c>
      <c r="I189" s="370">
        <v>10</v>
      </c>
      <c r="J189" s="354">
        <v>29.542072000000001</v>
      </c>
      <c r="K189" s="354">
        <v>6.3127139999999997</v>
      </c>
      <c r="L189" s="365">
        <v>5.41677352602098E-2</v>
      </c>
      <c r="M189" s="354">
        <v>1281.93502329032</v>
      </c>
      <c r="N189" s="77">
        <v>1</v>
      </c>
      <c r="O189" s="77">
        <v>1</v>
      </c>
      <c r="P189" s="77">
        <v>0</v>
      </c>
      <c r="Q189" s="77">
        <v>0</v>
      </c>
      <c r="R189" s="77">
        <v>0</v>
      </c>
      <c r="S189" s="77">
        <v>0</v>
      </c>
      <c r="T189" s="77">
        <v>172</v>
      </c>
      <c r="U189" s="77">
        <v>8</v>
      </c>
      <c r="V189" s="357">
        <v>546.32510000000002</v>
      </c>
      <c r="W189" s="77">
        <v>1815703</v>
      </c>
      <c r="X189" s="77" t="s">
        <v>1019</v>
      </c>
      <c r="Y189" s="77" t="s">
        <v>1029</v>
      </c>
      <c r="Z189" s="77" t="s">
        <v>821</v>
      </c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 t="s">
        <v>821</v>
      </c>
      <c r="BE189" s="1"/>
      <c r="BF189">
        <v>1129</v>
      </c>
      <c r="BG189">
        <v>45</v>
      </c>
      <c r="BH189">
        <v>46</v>
      </c>
      <c r="BI189">
        <v>171</v>
      </c>
      <c r="BJ189" s="368">
        <v>7</v>
      </c>
      <c r="BK189" s="368">
        <v>1</v>
      </c>
      <c r="BL189" s="128">
        <v>68.012566000000007</v>
      </c>
      <c r="BM189" s="128">
        <v>1064.25705362702</v>
      </c>
      <c r="BN189" s="128">
        <v>1075.5899999999999</v>
      </c>
      <c r="BO189" s="128">
        <v>1057.1185</v>
      </c>
      <c r="BP189" s="128">
        <v>1057.1185</v>
      </c>
      <c r="BQ189" s="1" t="s">
        <v>821</v>
      </c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</row>
    <row r="190" spans="1:81" x14ac:dyDescent="0.25">
      <c r="A190" s="1"/>
      <c r="B190" s="77">
        <v>384</v>
      </c>
      <c r="C190" s="77">
        <v>172</v>
      </c>
      <c r="D190" s="77">
        <v>9423</v>
      </c>
      <c r="E190" s="77">
        <v>0</v>
      </c>
      <c r="F190" s="77">
        <v>58</v>
      </c>
      <c r="G190" s="77">
        <v>143</v>
      </c>
      <c r="H190" s="168">
        <v>5</v>
      </c>
      <c r="I190" s="370">
        <v>11</v>
      </c>
      <c r="J190" s="354">
        <v>273.16275000000002</v>
      </c>
      <c r="K190" s="354">
        <v>6.5687284000000004</v>
      </c>
      <c r="L190" s="365">
        <v>1.06416936964253E-2</v>
      </c>
      <c r="M190" s="354">
        <v>1280.3347961391401</v>
      </c>
      <c r="N190" s="77">
        <v>1</v>
      </c>
      <c r="O190" s="77">
        <v>1</v>
      </c>
      <c r="P190" s="77">
        <v>0</v>
      </c>
      <c r="Q190" s="77">
        <v>0</v>
      </c>
      <c r="R190" s="77">
        <v>0</v>
      </c>
      <c r="S190" s="77">
        <v>0</v>
      </c>
      <c r="T190" s="77">
        <v>173</v>
      </c>
      <c r="U190" s="77">
        <v>8</v>
      </c>
      <c r="V190" s="357">
        <v>592.45734000000004</v>
      </c>
      <c r="W190" s="77">
        <v>1815703</v>
      </c>
      <c r="X190" s="77" t="s">
        <v>1019</v>
      </c>
      <c r="Y190" s="77" t="s">
        <v>1030</v>
      </c>
      <c r="Z190" s="77" t="s">
        <v>821</v>
      </c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 t="s">
        <v>821</v>
      </c>
      <c r="BE190" s="1"/>
      <c r="BF190">
        <v>1130</v>
      </c>
      <c r="BG190">
        <v>45</v>
      </c>
      <c r="BH190">
        <v>45</v>
      </c>
      <c r="BI190">
        <v>172</v>
      </c>
      <c r="BJ190" s="368">
        <v>7</v>
      </c>
      <c r="BK190" s="368">
        <v>2</v>
      </c>
      <c r="BL190" s="128">
        <v>310.46319999999997</v>
      </c>
      <c r="BM190" s="128">
        <v>1060.5959609248901</v>
      </c>
      <c r="BN190" s="128">
        <v>1070.3399999999999</v>
      </c>
      <c r="BO190" s="128">
        <v>1044.3884</v>
      </c>
      <c r="BP190" s="128">
        <v>1044.3884</v>
      </c>
      <c r="BQ190" s="1" t="s">
        <v>821</v>
      </c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</row>
    <row r="191" spans="1:81" x14ac:dyDescent="0.25">
      <c r="A191" s="1"/>
      <c r="B191" s="77">
        <v>385</v>
      </c>
      <c r="C191" s="77">
        <v>173</v>
      </c>
      <c r="D191" s="77">
        <v>9422</v>
      </c>
      <c r="E191" s="77">
        <v>0</v>
      </c>
      <c r="F191" s="77">
        <v>58</v>
      </c>
      <c r="G191" s="77">
        <v>142</v>
      </c>
      <c r="H191" s="168">
        <v>5</v>
      </c>
      <c r="I191" s="370">
        <v>12</v>
      </c>
      <c r="J191" s="354">
        <v>276.71980000000002</v>
      </c>
      <c r="K191" s="354">
        <v>7.0337949999999996</v>
      </c>
      <c r="L191" s="365">
        <v>5.6816569206161304E-3</v>
      </c>
      <c r="M191" s="354">
        <v>1277.4278818217699</v>
      </c>
      <c r="N191" s="77">
        <v>1</v>
      </c>
      <c r="O191" s="77">
        <v>1</v>
      </c>
      <c r="P191" s="77">
        <v>0</v>
      </c>
      <c r="Q191" s="77">
        <v>0</v>
      </c>
      <c r="R191" s="77">
        <v>0</v>
      </c>
      <c r="S191" s="77">
        <v>0</v>
      </c>
      <c r="T191" s="77">
        <v>174</v>
      </c>
      <c r="U191" s="77">
        <v>8</v>
      </c>
      <c r="V191" s="357">
        <v>676.25940000000003</v>
      </c>
      <c r="W191" s="77">
        <v>1815703</v>
      </c>
      <c r="X191" s="77" t="s">
        <v>1019</v>
      </c>
      <c r="Y191" s="77" t="s">
        <v>1031</v>
      </c>
      <c r="Z191" s="77" t="s">
        <v>821</v>
      </c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 t="s">
        <v>821</v>
      </c>
      <c r="BE191" s="1"/>
      <c r="BF191">
        <v>1131</v>
      </c>
      <c r="BG191">
        <v>44</v>
      </c>
      <c r="BH191">
        <v>45</v>
      </c>
      <c r="BI191">
        <v>173</v>
      </c>
      <c r="BJ191" s="368">
        <v>7</v>
      </c>
      <c r="BK191" s="368">
        <v>3</v>
      </c>
      <c r="BL191" s="128">
        <v>416.86734000000001</v>
      </c>
      <c r="BM191" s="128">
        <v>1056.48214086951</v>
      </c>
      <c r="BN191" s="128">
        <v>1069.56</v>
      </c>
      <c r="BO191" s="128">
        <v>1039.8054999999999</v>
      </c>
      <c r="BP191" s="128">
        <v>1039.8054999999999</v>
      </c>
      <c r="BQ191" s="1" t="s">
        <v>821</v>
      </c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</row>
    <row r="192" spans="1:81" x14ac:dyDescent="0.25">
      <c r="A192" s="1"/>
      <c r="B192" s="77">
        <v>386</v>
      </c>
      <c r="C192" s="77">
        <v>174</v>
      </c>
      <c r="D192" s="77">
        <v>9421</v>
      </c>
      <c r="E192" s="77">
        <v>0</v>
      </c>
      <c r="F192" s="77">
        <v>58</v>
      </c>
      <c r="G192" s="77">
        <v>141</v>
      </c>
      <c r="H192" s="168">
        <v>5</v>
      </c>
      <c r="I192" s="370">
        <v>13</v>
      </c>
      <c r="J192" s="354">
        <v>20.688528000000002</v>
      </c>
      <c r="K192" s="354">
        <v>7.2853300000000001</v>
      </c>
      <c r="L192" s="365">
        <v>7.6779023120370493E-2</v>
      </c>
      <c r="M192" s="354">
        <v>1275.8556549254899</v>
      </c>
      <c r="N192" s="77">
        <v>1</v>
      </c>
      <c r="O192" s="77">
        <v>1</v>
      </c>
      <c r="P192" s="77">
        <v>0</v>
      </c>
      <c r="Q192" s="77">
        <v>0</v>
      </c>
      <c r="R192" s="77">
        <v>0</v>
      </c>
      <c r="S192" s="77">
        <v>0</v>
      </c>
      <c r="T192" s="77">
        <v>175</v>
      </c>
      <c r="U192" s="77">
        <v>8</v>
      </c>
      <c r="V192" s="357">
        <v>721.58439999999996</v>
      </c>
      <c r="W192" s="77">
        <v>1815703</v>
      </c>
      <c r="X192" s="77" t="s">
        <v>1019</v>
      </c>
      <c r="Y192" s="77" t="s">
        <v>1032</v>
      </c>
      <c r="Z192" s="77" t="s">
        <v>821</v>
      </c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 t="s">
        <v>821</v>
      </c>
      <c r="BE192" s="1"/>
      <c r="BF192">
        <v>1132</v>
      </c>
      <c r="BG192">
        <v>44</v>
      </c>
      <c r="BH192">
        <v>44</v>
      </c>
      <c r="BI192">
        <v>174</v>
      </c>
      <c r="BJ192" s="368">
        <v>7</v>
      </c>
      <c r="BK192" s="368">
        <v>4</v>
      </c>
      <c r="BL192" s="128">
        <v>668.91039999999998</v>
      </c>
      <c r="BM192" s="128">
        <v>1052.25520445042</v>
      </c>
      <c r="BN192" s="128">
        <v>1060.24</v>
      </c>
      <c r="BO192" s="128">
        <v>1027.3706</v>
      </c>
      <c r="BP192" s="128">
        <v>1027.3706</v>
      </c>
      <c r="BQ192" s="1" t="s">
        <v>821</v>
      </c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</row>
    <row r="193" spans="1:81" x14ac:dyDescent="0.25">
      <c r="A193" s="1"/>
      <c r="B193" s="77">
        <v>387</v>
      </c>
      <c r="C193" s="77">
        <v>175</v>
      </c>
      <c r="D193" s="77">
        <v>9581</v>
      </c>
      <c r="E193" s="77">
        <v>0</v>
      </c>
      <c r="F193" s="77">
        <v>59</v>
      </c>
      <c r="G193" s="77">
        <v>141</v>
      </c>
      <c r="H193" s="168">
        <v>5</v>
      </c>
      <c r="I193" s="370">
        <v>14</v>
      </c>
      <c r="J193" s="354">
        <v>279.78750000000002</v>
      </c>
      <c r="K193" s="354">
        <v>7.5394588000000002</v>
      </c>
      <c r="L193" s="365">
        <v>8.4408130635318102E-3</v>
      </c>
      <c r="M193" s="354">
        <v>1274.2672099511799</v>
      </c>
      <c r="N193" s="77">
        <v>1</v>
      </c>
      <c r="O193" s="77">
        <v>1</v>
      </c>
      <c r="P193" s="77">
        <v>0</v>
      </c>
      <c r="Q193" s="77">
        <v>0</v>
      </c>
      <c r="R193" s="77">
        <v>0</v>
      </c>
      <c r="S193" s="77">
        <v>0</v>
      </c>
      <c r="T193" s="77">
        <v>176</v>
      </c>
      <c r="U193" s="77">
        <v>8</v>
      </c>
      <c r="V193" s="357">
        <v>767.37699999999995</v>
      </c>
      <c r="W193" s="77">
        <v>1815703</v>
      </c>
      <c r="X193" s="77" t="s">
        <v>1019</v>
      </c>
      <c r="Y193" s="77" t="s">
        <v>1033</v>
      </c>
      <c r="Z193" s="77" t="s">
        <v>821</v>
      </c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 t="s">
        <v>821</v>
      </c>
      <c r="BE193" s="1"/>
      <c r="BF193">
        <v>1133</v>
      </c>
      <c r="BG193">
        <v>43</v>
      </c>
      <c r="BH193">
        <v>44</v>
      </c>
      <c r="BI193">
        <v>175</v>
      </c>
      <c r="BJ193" s="368">
        <v>7</v>
      </c>
      <c r="BK193" s="368">
        <v>5</v>
      </c>
      <c r="BL193" s="128">
        <v>757.95820000000003</v>
      </c>
      <c r="BM193" s="128">
        <v>1048.2329399784601</v>
      </c>
      <c r="BN193" s="128">
        <v>1063.8</v>
      </c>
      <c r="BO193" s="128">
        <v>1022.8162</v>
      </c>
      <c r="BP193" s="128">
        <v>1022.8162</v>
      </c>
      <c r="BQ193" s="1" t="s">
        <v>821</v>
      </c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</row>
    <row r="194" spans="1:81" x14ac:dyDescent="0.25">
      <c r="A194" s="1"/>
      <c r="B194" s="77">
        <v>388</v>
      </c>
      <c r="C194" s="77">
        <v>176</v>
      </c>
      <c r="D194" s="77">
        <v>9580</v>
      </c>
      <c r="E194" s="77">
        <v>0</v>
      </c>
      <c r="F194" s="77">
        <v>59</v>
      </c>
      <c r="G194" s="77">
        <v>140</v>
      </c>
      <c r="H194" s="168">
        <v>5</v>
      </c>
      <c r="I194" s="370">
        <v>15</v>
      </c>
      <c r="J194" s="354">
        <v>166.94772</v>
      </c>
      <c r="K194" s="354">
        <v>7.9172880000000001</v>
      </c>
      <c r="L194" s="365">
        <v>9.3625610274707498E-3</v>
      </c>
      <c r="M194" s="354">
        <v>1271.9055759146499</v>
      </c>
      <c r="N194" s="77">
        <v>1</v>
      </c>
      <c r="O194" s="77">
        <v>1</v>
      </c>
      <c r="P194" s="77">
        <v>0</v>
      </c>
      <c r="Q194" s="77">
        <v>0</v>
      </c>
      <c r="R194" s="77">
        <v>0</v>
      </c>
      <c r="S194" s="77">
        <v>0</v>
      </c>
      <c r="T194" s="77">
        <v>177</v>
      </c>
      <c r="U194" s="77">
        <v>8</v>
      </c>
      <c r="V194" s="357">
        <v>835.45939999999996</v>
      </c>
      <c r="W194" s="77">
        <v>1815703</v>
      </c>
      <c r="X194" s="77" t="s">
        <v>1019</v>
      </c>
      <c r="Y194" s="77" t="s">
        <v>1034</v>
      </c>
      <c r="Z194" s="77" t="s">
        <v>821</v>
      </c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 t="s">
        <v>821</v>
      </c>
      <c r="BE194" s="1"/>
      <c r="BF194">
        <v>1134</v>
      </c>
      <c r="BG194">
        <v>43</v>
      </c>
      <c r="BH194">
        <v>43</v>
      </c>
      <c r="BI194">
        <v>176</v>
      </c>
      <c r="BJ194" s="368">
        <v>7</v>
      </c>
      <c r="BK194" s="368">
        <v>6</v>
      </c>
      <c r="BL194" s="128">
        <v>1034.5231000000001</v>
      </c>
      <c r="BM194" s="128">
        <v>1043.9215036686001</v>
      </c>
      <c r="BN194" s="128">
        <v>1062.0999999999999</v>
      </c>
      <c r="BO194" s="128">
        <v>1018.9653</v>
      </c>
      <c r="BP194" s="128">
        <v>1018.9653</v>
      </c>
      <c r="BQ194" s="1" t="s">
        <v>821</v>
      </c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</row>
    <row r="195" spans="1:81" x14ac:dyDescent="0.25">
      <c r="A195" s="1"/>
      <c r="B195" s="77">
        <v>389</v>
      </c>
      <c r="C195" s="77">
        <v>177</v>
      </c>
      <c r="D195" s="77">
        <v>9740</v>
      </c>
      <c r="E195" s="77">
        <v>0</v>
      </c>
      <c r="F195" s="77">
        <v>60</v>
      </c>
      <c r="G195" s="77">
        <v>140</v>
      </c>
      <c r="H195" s="168">
        <v>5</v>
      </c>
      <c r="I195" s="370">
        <v>16</v>
      </c>
      <c r="J195" s="354">
        <v>128.72612000000001</v>
      </c>
      <c r="K195" s="354">
        <v>8.1673559999999998</v>
      </c>
      <c r="L195" s="365">
        <v>9.8313948636174799E-3</v>
      </c>
      <c r="M195" s="354">
        <v>1270.3425176660201</v>
      </c>
      <c r="N195" s="77">
        <v>1</v>
      </c>
      <c r="O195" s="77">
        <v>1</v>
      </c>
      <c r="P195" s="77">
        <v>0</v>
      </c>
      <c r="Q195" s="77">
        <v>0</v>
      </c>
      <c r="R195" s="77">
        <v>0</v>
      </c>
      <c r="S195" s="77">
        <v>0</v>
      </c>
      <c r="T195" s="77">
        <v>178</v>
      </c>
      <c r="U195" s="77">
        <v>8</v>
      </c>
      <c r="V195" s="357">
        <v>880.52013999999997</v>
      </c>
      <c r="W195" s="77">
        <v>1815703</v>
      </c>
      <c r="X195" s="77" t="s">
        <v>1019</v>
      </c>
      <c r="Y195" s="77" t="s">
        <v>1035</v>
      </c>
      <c r="Z195" s="77" t="s">
        <v>821</v>
      </c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 t="s">
        <v>821</v>
      </c>
      <c r="BE195" s="1"/>
      <c r="BF195">
        <v>1135</v>
      </c>
      <c r="BG195">
        <v>43</v>
      </c>
      <c r="BH195">
        <v>42</v>
      </c>
      <c r="BI195">
        <v>177</v>
      </c>
      <c r="BJ195" s="368">
        <v>7</v>
      </c>
      <c r="BK195" s="368">
        <v>7</v>
      </c>
      <c r="BL195" s="128">
        <v>1288.3748000000001</v>
      </c>
      <c r="BM195" s="128">
        <v>1037.66664472502</v>
      </c>
      <c r="BN195" s="128">
        <v>1056.75</v>
      </c>
      <c r="BO195" s="128">
        <v>1009.9517</v>
      </c>
      <c r="BP195" s="128">
        <v>1009.9517</v>
      </c>
      <c r="BQ195" s="1" t="s">
        <v>821</v>
      </c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</row>
    <row r="196" spans="1:81" x14ac:dyDescent="0.25">
      <c r="A196" s="1"/>
      <c r="B196" s="77">
        <v>390</v>
      </c>
      <c r="C196" s="77">
        <v>178</v>
      </c>
      <c r="D196" s="77">
        <v>9739</v>
      </c>
      <c r="E196" s="77">
        <v>0</v>
      </c>
      <c r="F196" s="77">
        <v>60</v>
      </c>
      <c r="G196" s="77">
        <v>139</v>
      </c>
      <c r="H196" s="168">
        <v>5</v>
      </c>
      <c r="I196" s="370">
        <v>17</v>
      </c>
      <c r="J196" s="354">
        <v>110.67103</v>
      </c>
      <c r="K196" s="354">
        <v>8.3698270000000008</v>
      </c>
      <c r="L196" s="365">
        <v>1.36790529643218E-2</v>
      </c>
      <c r="M196" s="354">
        <v>1269.0769603510901</v>
      </c>
      <c r="N196" s="77">
        <v>1</v>
      </c>
      <c r="O196" s="77">
        <v>1</v>
      </c>
      <c r="P196" s="77">
        <v>0</v>
      </c>
      <c r="Q196" s="77">
        <v>0</v>
      </c>
      <c r="R196" s="77">
        <v>0</v>
      </c>
      <c r="S196" s="77">
        <v>0</v>
      </c>
      <c r="T196" s="77">
        <v>179</v>
      </c>
      <c r="U196" s="77">
        <v>8</v>
      </c>
      <c r="V196" s="357">
        <v>917.00429999999994</v>
      </c>
      <c r="W196" s="77">
        <v>1815703</v>
      </c>
      <c r="X196" s="77" t="s">
        <v>1019</v>
      </c>
      <c r="Y196" s="77" t="s">
        <v>1036</v>
      </c>
      <c r="Z196" s="77" t="s">
        <v>821</v>
      </c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 t="s">
        <v>821</v>
      </c>
      <c r="BE196" s="1"/>
      <c r="BF196">
        <v>1136</v>
      </c>
      <c r="BG196">
        <v>43</v>
      </c>
      <c r="BH196">
        <v>41</v>
      </c>
      <c r="BI196">
        <v>178</v>
      </c>
      <c r="BJ196" s="368">
        <v>7</v>
      </c>
      <c r="BK196" s="368">
        <v>8</v>
      </c>
      <c r="BL196" s="128">
        <v>1546.8579999999999</v>
      </c>
      <c r="BM196" s="128">
        <v>1031.62500833846</v>
      </c>
      <c r="BN196" s="128">
        <v>1038.78</v>
      </c>
      <c r="BO196" s="128">
        <v>1003.5438</v>
      </c>
      <c r="BP196" s="128">
        <v>1003.5438</v>
      </c>
      <c r="BQ196" s="1" t="s">
        <v>821</v>
      </c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</row>
    <row r="197" spans="1:81" x14ac:dyDescent="0.25">
      <c r="A197" s="1"/>
      <c r="B197" s="77">
        <v>391</v>
      </c>
      <c r="C197" s="77">
        <v>179</v>
      </c>
      <c r="D197" s="77">
        <v>9579</v>
      </c>
      <c r="E197" s="77">
        <v>0</v>
      </c>
      <c r="F197" s="77">
        <v>59</v>
      </c>
      <c r="G197" s="77">
        <v>139</v>
      </c>
      <c r="H197" s="168">
        <v>5</v>
      </c>
      <c r="I197" s="370">
        <v>18</v>
      </c>
      <c r="J197" s="354">
        <v>175.69891000000001</v>
      </c>
      <c r="K197" s="354">
        <v>8.6120260000000002</v>
      </c>
      <c r="L197" s="365">
        <v>1.3199534432347801E-2</v>
      </c>
      <c r="M197" s="354">
        <v>1267.56308549558</v>
      </c>
      <c r="N197" s="77">
        <v>1</v>
      </c>
      <c r="O197" s="77">
        <v>1</v>
      </c>
      <c r="P197" s="77">
        <v>0</v>
      </c>
      <c r="Q197" s="77">
        <v>0</v>
      </c>
      <c r="R197" s="77">
        <v>0</v>
      </c>
      <c r="S197" s="77">
        <v>0</v>
      </c>
      <c r="T197" s="77">
        <v>180</v>
      </c>
      <c r="U197" s="77">
        <v>8</v>
      </c>
      <c r="V197" s="357">
        <v>960.64702999999997</v>
      </c>
      <c r="W197" s="77">
        <v>1815703</v>
      </c>
      <c r="X197" s="77" t="s">
        <v>1019</v>
      </c>
      <c r="Y197" s="77" t="s">
        <v>1037</v>
      </c>
      <c r="Z197" s="77" t="s">
        <v>821</v>
      </c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 t="s">
        <v>821</v>
      </c>
      <c r="BE197" s="1"/>
      <c r="BF197">
        <v>1137</v>
      </c>
      <c r="BG197">
        <v>43</v>
      </c>
      <c r="BH197">
        <v>40</v>
      </c>
      <c r="BI197">
        <v>179</v>
      </c>
      <c r="BJ197" s="368">
        <v>7</v>
      </c>
      <c r="BK197" s="368">
        <v>9</v>
      </c>
      <c r="BL197" s="128">
        <v>1819.5078000000001</v>
      </c>
      <c r="BM197" s="128">
        <v>1025.36169523126</v>
      </c>
      <c r="BN197" s="128">
        <v>1031.31</v>
      </c>
      <c r="BO197" s="128">
        <v>996.18584999999996</v>
      </c>
      <c r="BP197" s="128">
        <v>996.18584999999996</v>
      </c>
      <c r="BQ197" s="1" t="s">
        <v>821</v>
      </c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</row>
    <row r="198" spans="1:81" x14ac:dyDescent="0.25">
      <c r="A198" s="1"/>
      <c r="B198" s="77">
        <v>392</v>
      </c>
      <c r="C198" s="77">
        <v>180</v>
      </c>
      <c r="D198" s="77">
        <v>9578</v>
      </c>
      <c r="E198" s="77">
        <v>0</v>
      </c>
      <c r="F198" s="77">
        <v>59</v>
      </c>
      <c r="G198" s="77">
        <v>138</v>
      </c>
      <c r="H198" s="168">
        <v>5</v>
      </c>
      <c r="I198" s="370">
        <v>19</v>
      </c>
      <c r="J198" s="354">
        <v>262.99936000000002</v>
      </c>
      <c r="K198" s="354">
        <v>8.9830579999999998</v>
      </c>
      <c r="L198" s="365">
        <v>1.0557236059872299E-2</v>
      </c>
      <c r="M198" s="354">
        <v>1265.2439416361401</v>
      </c>
      <c r="N198" s="77">
        <v>1</v>
      </c>
      <c r="O198" s="77">
        <v>1</v>
      </c>
      <c r="P198" s="77">
        <v>0</v>
      </c>
      <c r="Q198" s="77">
        <v>0</v>
      </c>
      <c r="R198" s="77">
        <v>0</v>
      </c>
      <c r="S198" s="77">
        <v>0</v>
      </c>
      <c r="T198" s="77">
        <v>181</v>
      </c>
      <c r="U198" s="77">
        <v>8</v>
      </c>
      <c r="V198" s="357">
        <v>1027.5046</v>
      </c>
      <c r="W198" s="77">
        <v>1815703</v>
      </c>
      <c r="X198" s="77" t="s">
        <v>1019</v>
      </c>
      <c r="Y198" s="77" t="s">
        <v>1038</v>
      </c>
      <c r="Z198" s="77" t="s">
        <v>821</v>
      </c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 t="s">
        <v>821</v>
      </c>
      <c r="BE198" s="1"/>
      <c r="BF198">
        <v>1138</v>
      </c>
      <c r="BG198">
        <v>43</v>
      </c>
      <c r="BH198">
        <v>39</v>
      </c>
      <c r="BI198">
        <v>180</v>
      </c>
      <c r="BJ198" s="368">
        <v>7</v>
      </c>
      <c r="BK198" s="368">
        <v>10</v>
      </c>
      <c r="BL198" s="128">
        <v>1896.1769999999999</v>
      </c>
      <c r="BM198" s="128">
        <v>1021.2424029295</v>
      </c>
      <c r="BN198" s="128">
        <v>999.46</v>
      </c>
      <c r="BO198" s="128">
        <v>992.19884999999999</v>
      </c>
      <c r="BP198" s="128">
        <v>992.19884999999999</v>
      </c>
      <c r="BQ198" s="1" t="s">
        <v>821</v>
      </c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</row>
    <row r="199" spans="1:81" x14ac:dyDescent="0.25">
      <c r="A199" s="1"/>
      <c r="B199" s="77">
        <v>393</v>
      </c>
      <c r="C199" s="77">
        <v>181</v>
      </c>
      <c r="D199" s="77">
        <v>9577</v>
      </c>
      <c r="E199" s="77">
        <v>0</v>
      </c>
      <c r="F199" s="77">
        <v>59</v>
      </c>
      <c r="G199" s="77">
        <v>137</v>
      </c>
      <c r="H199" s="168">
        <v>5</v>
      </c>
      <c r="I199" s="370">
        <v>20</v>
      </c>
      <c r="J199" s="354">
        <v>262.22230000000002</v>
      </c>
      <c r="K199" s="354">
        <v>9.4272670000000005</v>
      </c>
      <c r="L199" s="365">
        <v>1.0428618690694899E-2</v>
      </c>
      <c r="M199" s="354">
        <v>1262.4673953182</v>
      </c>
      <c r="N199" s="77">
        <v>1</v>
      </c>
      <c r="O199" s="77">
        <v>1</v>
      </c>
      <c r="P199" s="77">
        <v>0</v>
      </c>
      <c r="Q199" s="77">
        <v>0</v>
      </c>
      <c r="R199" s="77">
        <v>0</v>
      </c>
      <c r="S199" s="77">
        <v>0</v>
      </c>
      <c r="T199" s="77">
        <v>182</v>
      </c>
      <c r="U199" s="77">
        <v>8</v>
      </c>
      <c r="V199" s="357">
        <v>1107.5485000000001</v>
      </c>
      <c r="W199" s="77">
        <v>1815703</v>
      </c>
      <c r="X199" s="77" t="s">
        <v>1019</v>
      </c>
      <c r="Y199" s="77" t="s">
        <v>1039</v>
      </c>
      <c r="Z199" s="77" t="s">
        <v>821</v>
      </c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 t="s">
        <v>821</v>
      </c>
      <c r="BE199" s="1"/>
      <c r="BF199">
        <v>1139</v>
      </c>
      <c r="BG199">
        <v>42</v>
      </c>
      <c r="BH199">
        <v>39</v>
      </c>
      <c r="BI199">
        <v>181</v>
      </c>
      <c r="BJ199" s="368">
        <v>7</v>
      </c>
      <c r="BK199" s="368">
        <v>11</v>
      </c>
      <c r="BL199" s="128">
        <v>2112.1624000000002</v>
      </c>
      <c r="BM199" s="128">
        <v>1017.7913163191701</v>
      </c>
      <c r="BN199" s="128">
        <v>1015.11</v>
      </c>
      <c r="BO199" s="128">
        <v>986.10040000000004</v>
      </c>
      <c r="BP199" s="128">
        <v>986.10040000000004</v>
      </c>
      <c r="BQ199" s="1" t="s">
        <v>821</v>
      </c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</row>
    <row r="200" spans="1:81" x14ac:dyDescent="0.25">
      <c r="A200" s="1"/>
      <c r="B200" s="77">
        <v>394</v>
      </c>
      <c r="C200" s="77">
        <v>182</v>
      </c>
      <c r="D200" s="77">
        <v>9416</v>
      </c>
      <c r="E200" s="77">
        <v>0</v>
      </c>
      <c r="F200" s="77">
        <v>58</v>
      </c>
      <c r="G200" s="77">
        <v>136</v>
      </c>
      <c r="H200" s="168">
        <v>5</v>
      </c>
      <c r="I200" s="370">
        <v>21</v>
      </c>
      <c r="J200" s="354">
        <v>255.06819999999999</v>
      </c>
      <c r="K200" s="354">
        <v>9.8660829999999997</v>
      </c>
      <c r="L200" s="365">
        <v>1.04706604574091E-2</v>
      </c>
      <c r="M200" s="354">
        <v>1259.73277904318</v>
      </c>
      <c r="N200" s="77">
        <v>1</v>
      </c>
      <c r="O200" s="77">
        <v>1</v>
      </c>
      <c r="P200" s="77">
        <v>0</v>
      </c>
      <c r="Q200" s="77">
        <v>0</v>
      </c>
      <c r="R200" s="77">
        <v>0</v>
      </c>
      <c r="S200" s="77">
        <v>0</v>
      </c>
      <c r="T200" s="77">
        <v>183</v>
      </c>
      <c r="U200" s="77">
        <v>8</v>
      </c>
      <c r="V200" s="357">
        <v>1186.6204</v>
      </c>
      <c r="W200" s="77">
        <v>1815703</v>
      </c>
      <c r="X200" s="77" t="s">
        <v>1019</v>
      </c>
      <c r="Y200" s="77" t="s">
        <v>1040</v>
      </c>
      <c r="Z200" s="77" t="s">
        <v>821</v>
      </c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 t="s">
        <v>821</v>
      </c>
      <c r="BE200" s="1"/>
      <c r="BF200">
        <v>1140</v>
      </c>
      <c r="BG200">
        <v>42</v>
      </c>
      <c r="BH200">
        <v>38</v>
      </c>
      <c r="BI200">
        <v>182</v>
      </c>
      <c r="BJ200" s="368">
        <v>7</v>
      </c>
      <c r="BK200" s="368">
        <v>12</v>
      </c>
      <c r="BL200" s="128">
        <v>2345.2085000000002</v>
      </c>
      <c r="BM200" s="128">
        <v>1012.4961798449</v>
      </c>
      <c r="BN200" s="128">
        <v>1002.39</v>
      </c>
      <c r="BO200" s="128">
        <v>977.50260000000003</v>
      </c>
      <c r="BP200" s="128">
        <v>977.50260000000003</v>
      </c>
      <c r="BQ200" s="1" t="s">
        <v>821</v>
      </c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</row>
    <row r="201" spans="1:81" x14ac:dyDescent="0.25">
      <c r="A201" s="1"/>
      <c r="B201" s="77">
        <v>395</v>
      </c>
      <c r="C201" s="77">
        <v>183</v>
      </c>
      <c r="D201" s="77">
        <v>9415</v>
      </c>
      <c r="E201" s="77">
        <v>0</v>
      </c>
      <c r="F201" s="77">
        <v>58</v>
      </c>
      <c r="G201" s="77">
        <v>135</v>
      </c>
      <c r="H201" s="168">
        <v>5</v>
      </c>
      <c r="I201" s="370">
        <v>22</v>
      </c>
      <c r="J201" s="354">
        <v>250.13715999999999</v>
      </c>
      <c r="K201" s="354">
        <v>10.293364</v>
      </c>
      <c r="L201" s="365">
        <v>1.0572856884786701E-2</v>
      </c>
      <c r="M201" s="354">
        <v>1257.0620464564299</v>
      </c>
      <c r="N201" s="77">
        <v>1</v>
      </c>
      <c r="O201" s="77">
        <v>1</v>
      </c>
      <c r="P201" s="77">
        <v>0</v>
      </c>
      <c r="Q201" s="77">
        <v>0</v>
      </c>
      <c r="R201" s="77">
        <v>0</v>
      </c>
      <c r="S201" s="77">
        <v>0</v>
      </c>
      <c r="T201" s="77">
        <v>184</v>
      </c>
      <c r="U201" s="77">
        <v>8</v>
      </c>
      <c r="V201" s="357">
        <v>1263.6135999999999</v>
      </c>
      <c r="W201" s="77">
        <v>1815703</v>
      </c>
      <c r="X201" s="77" t="s">
        <v>1019</v>
      </c>
      <c r="Y201" s="77" t="s">
        <v>1041</v>
      </c>
      <c r="Z201" s="77" t="s">
        <v>821</v>
      </c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 t="s">
        <v>821</v>
      </c>
      <c r="BE201" s="1"/>
      <c r="BF201">
        <v>1141</v>
      </c>
      <c r="BG201">
        <v>41</v>
      </c>
      <c r="BH201">
        <v>38</v>
      </c>
      <c r="BI201">
        <v>183</v>
      </c>
      <c r="BJ201" s="368">
        <v>7</v>
      </c>
      <c r="BK201" s="368">
        <v>13</v>
      </c>
      <c r="BL201" s="128">
        <v>2418.1516000000001</v>
      </c>
      <c r="BM201" s="128">
        <v>1008.88783974542</v>
      </c>
      <c r="BN201" s="128">
        <v>1001.38</v>
      </c>
      <c r="BO201" s="128">
        <v>975.88336000000004</v>
      </c>
      <c r="BP201" s="128">
        <v>975.88336000000004</v>
      </c>
      <c r="BQ201" s="1" t="s">
        <v>821</v>
      </c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</row>
    <row r="202" spans="1:81" x14ac:dyDescent="0.25">
      <c r="A202" s="1"/>
      <c r="B202" s="77">
        <v>396</v>
      </c>
      <c r="C202" s="77">
        <v>184</v>
      </c>
      <c r="D202" s="77">
        <v>9414</v>
      </c>
      <c r="E202" s="77">
        <v>0</v>
      </c>
      <c r="F202" s="77">
        <v>58</v>
      </c>
      <c r="G202" s="77">
        <v>134</v>
      </c>
      <c r="H202" s="168">
        <v>5</v>
      </c>
      <c r="I202" s="370">
        <v>23</v>
      </c>
      <c r="J202" s="354">
        <v>250.13715999999999</v>
      </c>
      <c r="K202" s="354">
        <v>10.716474</v>
      </c>
      <c r="L202" s="365">
        <v>1.0572856884786701E-2</v>
      </c>
      <c r="M202" s="354">
        <v>1254.41738204891</v>
      </c>
      <c r="N202" s="77">
        <v>1</v>
      </c>
      <c r="O202" s="77">
        <v>1</v>
      </c>
      <c r="P202" s="77">
        <v>0</v>
      </c>
      <c r="Q202" s="77">
        <v>0</v>
      </c>
      <c r="R202" s="77">
        <v>0</v>
      </c>
      <c r="S202" s="77">
        <v>0</v>
      </c>
      <c r="T202" s="77">
        <v>185</v>
      </c>
      <c r="U202" s="77">
        <v>8</v>
      </c>
      <c r="V202" s="357">
        <v>1339.8554999999999</v>
      </c>
      <c r="W202" s="77">
        <v>1815703</v>
      </c>
      <c r="X202" s="77" t="s">
        <v>1019</v>
      </c>
      <c r="Y202" s="77" t="s">
        <v>1042</v>
      </c>
      <c r="Z202" s="77" t="s">
        <v>821</v>
      </c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 t="s">
        <v>821</v>
      </c>
      <c r="BE202" s="1"/>
      <c r="BF202">
        <v>1142</v>
      </c>
      <c r="BG202">
        <v>41</v>
      </c>
      <c r="BH202">
        <v>37</v>
      </c>
      <c r="BI202">
        <v>184</v>
      </c>
      <c r="BJ202" s="368">
        <v>7</v>
      </c>
      <c r="BK202" s="368">
        <v>14</v>
      </c>
      <c r="BL202" s="128">
        <v>2730.9758000000002</v>
      </c>
      <c r="BM202" s="128">
        <v>1004.33873678654</v>
      </c>
      <c r="BN202" s="128">
        <v>990.79</v>
      </c>
      <c r="BO202" s="128">
        <v>964.91579999999999</v>
      </c>
      <c r="BP202" s="128">
        <v>964.91579999999999</v>
      </c>
      <c r="BQ202" s="1" t="s">
        <v>821</v>
      </c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</row>
    <row r="203" spans="1:81" x14ac:dyDescent="0.25">
      <c r="A203" s="1"/>
      <c r="B203" s="77">
        <v>397</v>
      </c>
      <c r="C203" s="77">
        <v>185</v>
      </c>
      <c r="D203" s="77">
        <v>9413</v>
      </c>
      <c r="E203" s="77">
        <v>0</v>
      </c>
      <c r="F203" s="77">
        <v>58</v>
      </c>
      <c r="G203" s="77">
        <v>133</v>
      </c>
      <c r="H203" s="168">
        <v>5</v>
      </c>
      <c r="I203" s="370">
        <v>24</v>
      </c>
      <c r="J203" s="354">
        <v>250.13715999999999</v>
      </c>
      <c r="K203" s="354">
        <v>11.139583999999999</v>
      </c>
      <c r="L203" s="365">
        <v>6.3038276169943399E-3</v>
      </c>
      <c r="M203" s="354">
        <v>1251.7727176414</v>
      </c>
      <c r="N203" s="77">
        <v>1</v>
      </c>
      <c r="O203" s="77">
        <v>1</v>
      </c>
      <c r="P203" s="77">
        <v>0</v>
      </c>
      <c r="Q203" s="77">
        <v>0</v>
      </c>
      <c r="R203" s="77">
        <v>0</v>
      </c>
      <c r="S203" s="77">
        <v>0</v>
      </c>
      <c r="T203" s="77">
        <v>186</v>
      </c>
      <c r="U203" s="77">
        <v>8</v>
      </c>
      <c r="V203" s="357">
        <v>1416.0972999999999</v>
      </c>
      <c r="W203" s="77">
        <v>1815703</v>
      </c>
      <c r="X203" s="77" t="s">
        <v>1019</v>
      </c>
      <c r="Y203" s="77" t="s">
        <v>1043</v>
      </c>
      <c r="Z203" s="77" t="s">
        <v>821</v>
      </c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 t="s">
        <v>821</v>
      </c>
      <c r="BE203" s="1"/>
      <c r="BF203">
        <v>1143</v>
      </c>
      <c r="BG203">
        <v>40</v>
      </c>
      <c r="BH203">
        <v>37</v>
      </c>
      <c r="BI203">
        <v>185</v>
      </c>
      <c r="BJ203" s="368">
        <v>7</v>
      </c>
      <c r="BK203" s="368">
        <v>15</v>
      </c>
      <c r="BL203" s="128">
        <v>2751.8598999999999</v>
      </c>
      <c r="BM203" s="128">
        <v>1000.40352731183</v>
      </c>
      <c r="BN203" s="128">
        <v>983.31</v>
      </c>
      <c r="BO203" s="128">
        <v>964.07153000000005</v>
      </c>
      <c r="BP203" s="128">
        <v>964.07153000000005</v>
      </c>
      <c r="BQ203" s="1" t="s">
        <v>821</v>
      </c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</row>
    <row r="204" spans="1:81" x14ac:dyDescent="0.25">
      <c r="A204" s="1"/>
      <c r="B204" s="77">
        <v>398</v>
      </c>
      <c r="C204" s="77">
        <v>186</v>
      </c>
      <c r="D204" s="77">
        <v>9412</v>
      </c>
      <c r="E204" s="77">
        <v>0</v>
      </c>
      <c r="F204" s="77">
        <v>58</v>
      </c>
      <c r="G204" s="77">
        <v>132</v>
      </c>
      <c r="H204" s="168">
        <v>5</v>
      </c>
      <c r="I204" s="370">
        <v>25</v>
      </c>
      <c r="J204" s="354">
        <v>48.140101999999999</v>
      </c>
      <c r="K204" s="354">
        <v>11.391852999999999</v>
      </c>
      <c r="L204" s="365">
        <v>1.7271800539043598E-2</v>
      </c>
      <c r="M204" s="354">
        <v>1250.19589609625</v>
      </c>
      <c r="N204" s="77">
        <v>1</v>
      </c>
      <c r="O204" s="77">
        <v>1</v>
      </c>
      <c r="P204" s="77">
        <v>0</v>
      </c>
      <c r="Q204" s="77">
        <v>0</v>
      </c>
      <c r="R204" s="77">
        <v>0</v>
      </c>
      <c r="S204" s="77">
        <v>0</v>
      </c>
      <c r="T204" s="77">
        <v>187</v>
      </c>
      <c r="U204" s="77">
        <v>8</v>
      </c>
      <c r="V204" s="357">
        <v>1461.5546999999999</v>
      </c>
      <c r="W204" s="77">
        <v>1815703</v>
      </c>
      <c r="X204" s="77" t="s">
        <v>1019</v>
      </c>
      <c r="Y204" s="77" t="s">
        <v>1044</v>
      </c>
      <c r="Z204" s="77" t="s">
        <v>821</v>
      </c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 t="s">
        <v>821</v>
      </c>
      <c r="BE204" s="1"/>
      <c r="BF204">
        <v>1144</v>
      </c>
      <c r="BG204">
        <v>40</v>
      </c>
      <c r="BH204">
        <v>36</v>
      </c>
      <c r="BI204">
        <v>186</v>
      </c>
      <c r="BJ204" s="368">
        <v>7</v>
      </c>
      <c r="BK204" s="368">
        <v>16</v>
      </c>
      <c r="BL204" s="128">
        <v>3052.9258</v>
      </c>
      <c r="BM204" s="128">
        <v>996.60698166700502</v>
      </c>
      <c r="BN204" s="128">
        <v>974.45</v>
      </c>
      <c r="BO204" s="128">
        <v>954.95079999999996</v>
      </c>
      <c r="BP204" s="128">
        <v>954.95079999999996</v>
      </c>
      <c r="BQ204" s="1" t="s">
        <v>821</v>
      </c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</row>
    <row r="205" spans="1:81" x14ac:dyDescent="0.25">
      <c r="A205" s="1"/>
      <c r="B205" s="77">
        <v>399</v>
      </c>
      <c r="C205" s="77">
        <v>187</v>
      </c>
      <c r="D205" s="77">
        <v>9572</v>
      </c>
      <c r="E205" s="77">
        <v>0</v>
      </c>
      <c r="F205" s="77">
        <v>59</v>
      </c>
      <c r="G205" s="77">
        <v>132</v>
      </c>
      <c r="H205" s="168">
        <v>5</v>
      </c>
      <c r="I205" s="370">
        <v>26</v>
      </c>
      <c r="J205" s="354">
        <v>109.14297500000001</v>
      </c>
      <c r="K205" s="354">
        <v>11.524876000000001</v>
      </c>
      <c r="L205" s="365">
        <v>9.7875321646590605E-3</v>
      </c>
      <c r="M205" s="354">
        <v>1249.3644298499</v>
      </c>
      <c r="N205" s="77">
        <v>1</v>
      </c>
      <c r="O205" s="77">
        <v>1</v>
      </c>
      <c r="P205" s="77">
        <v>0</v>
      </c>
      <c r="Q205" s="77">
        <v>0</v>
      </c>
      <c r="R205" s="77">
        <v>0</v>
      </c>
      <c r="S205" s="77">
        <v>0</v>
      </c>
      <c r="T205" s="77">
        <v>188</v>
      </c>
      <c r="U205" s="77">
        <v>8</v>
      </c>
      <c r="V205" s="357">
        <v>1485.5246999999999</v>
      </c>
      <c r="W205" s="77">
        <v>1815703</v>
      </c>
      <c r="X205" s="77" t="s">
        <v>1019</v>
      </c>
      <c r="Y205" s="77" t="s">
        <v>1045</v>
      </c>
      <c r="Z205" s="77" t="s">
        <v>821</v>
      </c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 t="s">
        <v>821</v>
      </c>
      <c r="BE205" s="1"/>
      <c r="BF205">
        <v>1145</v>
      </c>
      <c r="BG205">
        <v>39</v>
      </c>
      <c r="BH205">
        <v>36</v>
      </c>
      <c r="BI205">
        <v>187</v>
      </c>
      <c r="BJ205" s="368">
        <v>7</v>
      </c>
      <c r="BK205" s="368">
        <v>17</v>
      </c>
      <c r="BL205" s="128">
        <v>3160.1876999999999</v>
      </c>
      <c r="BM205" s="128">
        <v>991.791830943847</v>
      </c>
      <c r="BN205" s="128">
        <v>973.06</v>
      </c>
      <c r="BO205" s="128">
        <v>952.20479999999998</v>
      </c>
      <c r="BP205" s="128">
        <v>952.20479999999998</v>
      </c>
      <c r="BQ205" s="1" t="s">
        <v>821</v>
      </c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</row>
    <row r="206" spans="1:81" x14ac:dyDescent="0.25">
      <c r="A206" s="1"/>
      <c r="B206" s="77">
        <v>400</v>
      </c>
      <c r="C206" s="77">
        <v>188</v>
      </c>
      <c r="D206" s="77">
        <v>9412</v>
      </c>
      <c r="E206" s="77">
        <v>0</v>
      </c>
      <c r="F206" s="77">
        <v>58</v>
      </c>
      <c r="G206" s="77">
        <v>132</v>
      </c>
      <c r="H206" s="168">
        <v>5</v>
      </c>
      <c r="I206" s="370">
        <v>27</v>
      </c>
      <c r="J206" s="354">
        <v>92.929473999999999</v>
      </c>
      <c r="K206" s="354">
        <v>11.695779999999999</v>
      </c>
      <c r="L206" s="365">
        <v>1.95236615072003E-2</v>
      </c>
      <c r="M206" s="354">
        <v>1248.2961894729699</v>
      </c>
      <c r="N206" s="77">
        <v>1</v>
      </c>
      <c r="O206" s="77">
        <v>1</v>
      </c>
      <c r="P206" s="77">
        <v>0</v>
      </c>
      <c r="Q206" s="77">
        <v>0</v>
      </c>
      <c r="R206" s="77">
        <v>0</v>
      </c>
      <c r="S206" s="77">
        <v>0</v>
      </c>
      <c r="T206" s="77">
        <v>189</v>
      </c>
      <c r="U206" s="77">
        <v>8</v>
      </c>
      <c r="V206" s="357">
        <v>1516.3206</v>
      </c>
      <c r="W206" s="77">
        <v>1815703</v>
      </c>
      <c r="X206" s="77" t="s">
        <v>1019</v>
      </c>
      <c r="Y206" s="77" t="s">
        <v>1046</v>
      </c>
      <c r="Z206" s="77" t="s">
        <v>821</v>
      </c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 t="s">
        <v>821</v>
      </c>
      <c r="BE206" s="1"/>
      <c r="BF206">
        <v>1146</v>
      </c>
      <c r="BG206">
        <v>39</v>
      </c>
      <c r="BH206">
        <v>35</v>
      </c>
      <c r="BI206">
        <v>188</v>
      </c>
      <c r="BJ206" s="368">
        <v>7</v>
      </c>
      <c r="BK206" s="368">
        <v>18</v>
      </c>
      <c r="BL206" s="128">
        <v>3463.0967000000001</v>
      </c>
      <c r="BM206" s="128">
        <v>986.95495533778399</v>
      </c>
      <c r="BN206" s="128">
        <v>964.89</v>
      </c>
      <c r="BO206" s="128">
        <v>944.62103000000002</v>
      </c>
      <c r="BP206" s="128">
        <v>944.62103000000002</v>
      </c>
      <c r="BQ206" s="1" t="s">
        <v>821</v>
      </c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</row>
    <row r="207" spans="1:81" x14ac:dyDescent="0.25">
      <c r="A207" s="1"/>
      <c r="B207" s="77">
        <v>401</v>
      </c>
      <c r="C207" s="77">
        <v>189</v>
      </c>
      <c r="D207" s="77">
        <v>9411</v>
      </c>
      <c r="E207" s="77">
        <v>0</v>
      </c>
      <c r="F207" s="77">
        <v>58</v>
      </c>
      <c r="G207" s="77">
        <v>131</v>
      </c>
      <c r="H207" s="168">
        <v>5</v>
      </c>
      <c r="I207" s="370">
        <v>28</v>
      </c>
      <c r="J207" s="354">
        <v>250.27369999999999</v>
      </c>
      <c r="K207" s="354">
        <v>11.986046</v>
      </c>
      <c r="L207" s="365">
        <v>1.0897170560278301E-2</v>
      </c>
      <c r="M207" s="354">
        <v>1246.48186588096</v>
      </c>
      <c r="N207" s="77">
        <v>1</v>
      </c>
      <c r="O207" s="77">
        <v>1</v>
      </c>
      <c r="P207" s="77">
        <v>0</v>
      </c>
      <c r="Q207" s="77">
        <v>0</v>
      </c>
      <c r="R207" s="77">
        <v>0</v>
      </c>
      <c r="S207" s="77">
        <v>0</v>
      </c>
      <c r="T207" s="77">
        <v>190</v>
      </c>
      <c r="U207" s="77">
        <v>8</v>
      </c>
      <c r="V207" s="357">
        <v>1568.6246000000001</v>
      </c>
      <c r="W207" s="77">
        <v>1815703</v>
      </c>
      <c r="X207" s="77" t="s">
        <v>1019</v>
      </c>
      <c r="Y207" s="77" t="s">
        <v>1047</v>
      </c>
      <c r="Z207" s="77" t="s">
        <v>821</v>
      </c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 t="s">
        <v>821</v>
      </c>
      <c r="BE207" s="1"/>
      <c r="BF207">
        <v>1147</v>
      </c>
      <c r="BG207">
        <v>38</v>
      </c>
      <c r="BH207">
        <v>34</v>
      </c>
      <c r="BI207">
        <v>189</v>
      </c>
      <c r="BJ207" s="368">
        <v>7</v>
      </c>
      <c r="BK207" s="368">
        <v>19</v>
      </c>
      <c r="BL207" s="128">
        <v>3798.5461</v>
      </c>
      <c r="BM207" s="128">
        <v>979.42720567843696</v>
      </c>
      <c r="BN207" s="128">
        <v>959.6</v>
      </c>
      <c r="BO207" s="128">
        <v>937.17449999999997</v>
      </c>
      <c r="BP207" s="128">
        <v>937.17449999999997</v>
      </c>
      <c r="BQ207" s="1" t="s">
        <v>821</v>
      </c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</row>
    <row r="208" spans="1:81" x14ac:dyDescent="0.25">
      <c r="A208" s="1"/>
      <c r="B208" s="77">
        <v>402</v>
      </c>
      <c r="C208" s="77">
        <v>190</v>
      </c>
      <c r="D208" s="77">
        <v>9410</v>
      </c>
      <c r="E208" s="77">
        <v>0</v>
      </c>
      <c r="F208" s="77">
        <v>58</v>
      </c>
      <c r="G208" s="77">
        <v>130</v>
      </c>
      <c r="H208" s="168">
        <v>5</v>
      </c>
      <c r="I208" s="370">
        <v>29</v>
      </c>
      <c r="J208" s="354">
        <v>265.62779999999998</v>
      </c>
      <c r="K208" s="354">
        <v>12.422373</v>
      </c>
      <c r="L208" s="365">
        <v>1.06928526699151E-2</v>
      </c>
      <c r="M208" s="354">
        <v>1243.7545907190899</v>
      </c>
      <c r="N208" s="77">
        <v>1</v>
      </c>
      <c r="O208" s="77">
        <v>1</v>
      </c>
      <c r="P208" s="77">
        <v>0</v>
      </c>
      <c r="Q208" s="77">
        <v>0</v>
      </c>
      <c r="R208" s="77">
        <v>0</v>
      </c>
      <c r="S208" s="77">
        <v>0</v>
      </c>
      <c r="T208" s="77">
        <v>191</v>
      </c>
      <c r="U208" s="77">
        <v>8</v>
      </c>
      <c r="V208" s="357">
        <v>1647.248</v>
      </c>
      <c r="W208" s="77">
        <v>1815703</v>
      </c>
      <c r="X208" s="77" t="s">
        <v>1019</v>
      </c>
      <c r="Y208" s="77" t="s">
        <v>1048</v>
      </c>
      <c r="Z208" s="77" t="s">
        <v>821</v>
      </c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 t="s">
        <v>821</v>
      </c>
      <c r="BE208" s="1"/>
      <c r="BF208">
        <v>1148</v>
      </c>
      <c r="BG208">
        <v>37</v>
      </c>
      <c r="BH208">
        <v>34</v>
      </c>
      <c r="BI208">
        <v>190</v>
      </c>
      <c r="BJ208" s="368">
        <v>7</v>
      </c>
      <c r="BK208" s="368">
        <v>20</v>
      </c>
      <c r="BL208" s="128">
        <v>3844.7550999999999</v>
      </c>
      <c r="BM208" s="128">
        <v>974.926550417611</v>
      </c>
      <c r="BN208" s="128">
        <v>956.9</v>
      </c>
      <c r="BO208" s="128">
        <v>935.24274000000003</v>
      </c>
      <c r="BP208" s="128">
        <v>935.24274000000003</v>
      </c>
      <c r="BQ208" s="1" t="s">
        <v>821</v>
      </c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</row>
    <row r="209" spans="1:81" x14ac:dyDescent="0.25">
      <c r="A209" s="1"/>
      <c r="B209" s="77">
        <v>403</v>
      </c>
      <c r="C209" s="77">
        <v>191</v>
      </c>
      <c r="D209" s="77">
        <v>9409</v>
      </c>
      <c r="E209" s="77">
        <v>0</v>
      </c>
      <c r="F209" s="77">
        <v>58</v>
      </c>
      <c r="G209" s="77">
        <v>129</v>
      </c>
      <c r="H209" s="168">
        <v>5</v>
      </c>
      <c r="I209" s="370">
        <v>30</v>
      </c>
      <c r="J209" s="354">
        <v>271.65723000000003</v>
      </c>
      <c r="K209" s="354">
        <v>12.876784000000001</v>
      </c>
      <c r="L209" s="365">
        <v>5.9755632393164396E-3</v>
      </c>
      <c r="M209" s="354">
        <v>1240.91427170721</v>
      </c>
      <c r="N209" s="77">
        <v>1</v>
      </c>
      <c r="O209" s="77">
        <v>1</v>
      </c>
      <c r="P209" s="77">
        <v>0</v>
      </c>
      <c r="Q209" s="77">
        <v>0</v>
      </c>
      <c r="R209" s="77">
        <v>0</v>
      </c>
      <c r="S209" s="77">
        <v>0</v>
      </c>
      <c r="T209" s="77">
        <v>192</v>
      </c>
      <c r="U209" s="77">
        <v>8</v>
      </c>
      <c r="V209" s="357">
        <v>1729.1302000000001</v>
      </c>
      <c r="W209" s="77">
        <v>1815703</v>
      </c>
      <c r="X209" s="77" t="s">
        <v>1019</v>
      </c>
      <c r="Y209" s="77" t="s">
        <v>1049</v>
      </c>
      <c r="Z209" s="77" t="s">
        <v>821</v>
      </c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 t="s">
        <v>821</v>
      </c>
      <c r="BE209" s="1"/>
      <c r="BF209">
        <v>1149</v>
      </c>
      <c r="BG209">
        <v>37</v>
      </c>
      <c r="BH209">
        <v>33</v>
      </c>
      <c r="BI209">
        <v>191</v>
      </c>
      <c r="BJ209" s="368">
        <v>7</v>
      </c>
      <c r="BK209" s="368">
        <v>21</v>
      </c>
      <c r="BL209" s="128">
        <v>4131.2269999999999</v>
      </c>
      <c r="BM209" s="128">
        <v>971.003461504396</v>
      </c>
      <c r="BN209" s="128">
        <v>949.76</v>
      </c>
      <c r="BO209" s="128">
        <v>927.73706000000004</v>
      </c>
      <c r="BP209" s="128">
        <v>927.73706000000004</v>
      </c>
      <c r="BQ209" s="1" t="s">
        <v>821</v>
      </c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</row>
    <row r="210" spans="1:81" x14ac:dyDescent="0.25">
      <c r="A210" s="1"/>
      <c r="B210" s="77">
        <v>404</v>
      </c>
      <c r="C210" s="77">
        <v>192</v>
      </c>
      <c r="D210" s="77">
        <v>9249</v>
      </c>
      <c r="E210" s="77">
        <v>0</v>
      </c>
      <c r="F210" s="77">
        <v>57</v>
      </c>
      <c r="G210" s="77">
        <v>129</v>
      </c>
      <c r="H210" s="168">
        <v>5</v>
      </c>
      <c r="I210" s="370">
        <v>31</v>
      </c>
      <c r="J210" s="354">
        <v>35.413795</v>
      </c>
      <c r="K210" s="354">
        <v>13.136492000000001</v>
      </c>
      <c r="L210" s="365">
        <v>5.0239661851483597E-2</v>
      </c>
      <c r="M210" s="354">
        <v>1239.29096677047</v>
      </c>
      <c r="N210" s="77">
        <v>1</v>
      </c>
      <c r="O210" s="77">
        <v>1</v>
      </c>
      <c r="P210" s="77">
        <v>0</v>
      </c>
      <c r="Q210" s="77">
        <v>0</v>
      </c>
      <c r="R210" s="77">
        <v>0</v>
      </c>
      <c r="S210" s="77">
        <v>0</v>
      </c>
      <c r="T210" s="77">
        <v>193</v>
      </c>
      <c r="U210" s="77">
        <v>8</v>
      </c>
      <c r="V210" s="357">
        <v>1775.9278999999999</v>
      </c>
      <c r="W210" s="77">
        <v>1815703</v>
      </c>
      <c r="X210" s="77" t="s">
        <v>1019</v>
      </c>
      <c r="Y210" s="77" t="s">
        <v>1050</v>
      </c>
      <c r="Z210" s="77" t="s">
        <v>821</v>
      </c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 t="s">
        <v>821</v>
      </c>
      <c r="BE210" s="1"/>
      <c r="BF210">
        <v>1150</v>
      </c>
      <c r="BG210">
        <v>36</v>
      </c>
      <c r="BH210">
        <v>33</v>
      </c>
      <c r="BI210">
        <v>192</v>
      </c>
      <c r="BJ210" s="368">
        <v>7</v>
      </c>
      <c r="BK210" s="368">
        <v>22</v>
      </c>
      <c r="BL210" s="128">
        <v>4236.7889999999998</v>
      </c>
      <c r="BM210" s="128">
        <v>966.38046054731706</v>
      </c>
      <c r="BN210" s="128">
        <v>946.56</v>
      </c>
      <c r="BO210" s="128">
        <v>926.35846000000004</v>
      </c>
      <c r="BP210" s="128">
        <v>926.35846000000004</v>
      </c>
      <c r="BQ210" s="1" t="s">
        <v>821</v>
      </c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</row>
    <row r="211" spans="1:81" x14ac:dyDescent="0.25">
      <c r="A211" s="1"/>
      <c r="B211" s="77">
        <v>405</v>
      </c>
      <c r="C211" s="77">
        <v>193</v>
      </c>
      <c r="D211" s="77">
        <v>9248</v>
      </c>
      <c r="E211" s="77">
        <v>0</v>
      </c>
      <c r="F211" s="77">
        <v>57</v>
      </c>
      <c r="G211" s="77">
        <v>128</v>
      </c>
      <c r="H211" s="168">
        <v>5</v>
      </c>
      <c r="I211" s="370">
        <v>32</v>
      </c>
      <c r="J211" s="354">
        <v>301.14163000000002</v>
      </c>
      <c r="K211" s="354">
        <v>13.421136000000001</v>
      </c>
      <c r="L211" s="365">
        <v>6.9353270839310997E-3</v>
      </c>
      <c r="M211" s="354">
        <v>1237.51178966112</v>
      </c>
      <c r="N211" s="77">
        <v>1</v>
      </c>
      <c r="O211" s="77">
        <v>1</v>
      </c>
      <c r="P211" s="77">
        <v>0</v>
      </c>
      <c r="Q211" s="77">
        <v>0</v>
      </c>
      <c r="R211" s="77">
        <v>0</v>
      </c>
      <c r="S211" s="77">
        <v>0</v>
      </c>
      <c r="T211" s="77">
        <v>194</v>
      </c>
      <c r="U211" s="77">
        <v>8</v>
      </c>
      <c r="V211" s="357">
        <v>1827.2190000000001</v>
      </c>
      <c r="W211" s="77">
        <v>1815703</v>
      </c>
      <c r="X211" s="77" t="s">
        <v>1019</v>
      </c>
      <c r="Y211" s="77" t="s">
        <v>1051</v>
      </c>
      <c r="Z211" s="77" t="s">
        <v>821</v>
      </c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 t="s">
        <v>821</v>
      </c>
      <c r="BE211" s="1"/>
      <c r="BF211">
        <v>1151</v>
      </c>
      <c r="BG211">
        <v>36</v>
      </c>
      <c r="BH211">
        <v>32</v>
      </c>
      <c r="BI211">
        <v>193</v>
      </c>
      <c r="BJ211" s="368">
        <v>7</v>
      </c>
      <c r="BK211" s="368">
        <v>23</v>
      </c>
      <c r="BL211" s="128">
        <v>4427.5730000000003</v>
      </c>
      <c r="BM211" s="128">
        <v>962.88583492239104</v>
      </c>
      <c r="BN211" s="128">
        <v>924.54</v>
      </c>
      <c r="BO211" s="128">
        <v>922.09109999999998</v>
      </c>
      <c r="BP211" s="128">
        <v>922.09109999999998</v>
      </c>
      <c r="BQ211" s="1" t="s">
        <v>821</v>
      </c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</row>
    <row r="212" spans="1:81" x14ac:dyDescent="0.25">
      <c r="A212" s="1"/>
      <c r="B212" s="77">
        <v>406</v>
      </c>
      <c r="C212" s="77">
        <v>194</v>
      </c>
      <c r="D212" s="77">
        <v>9088</v>
      </c>
      <c r="E212" s="77">
        <v>0</v>
      </c>
      <c r="F212" s="77">
        <v>56</v>
      </c>
      <c r="G212" s="77">
        <v>128</v>
      </c>
      <c r="H212" s="168">
        <v>5</v>
      </c>
      <c r="I212" s="370">
        <v>33</v>
      </c>
      <c r="J212" s="354">
        <v>93.929060000000007</v>
      </c>
      <c r="K212" s="354">
        <v>13.755269</v>
      </c>
      <c r="L212" s="365">
        <v>2.0506587998774799E-2</v>
      </c>
      <c r="M212" s="354">
        <v>1235.4232739440499</v>
      </c>
      <c r="N212" s="77">
        <v>1</v>
      </c>
      <c r="O212" s="77">
        <v>1</v>
      </c>
      <c r="P212" s="77">
        <v>0</v>
      </c>
      <c r="Q212" s="77">
        <v>0</v>
      </c>
      <c r="R212" s="77">
        <v>0</v>
      </c>
      <c r="S212" s="77">
        <v>0</v>
      </c>
      <c r="T212" s="77">
        <v>195</v>
      </c>
      <c r="U212" s="77">
        <v>8</v>
      </c>
      <c r="V212" s="357">
        <v>1887.4277</v>
      </c>
      <c r="W212" s="77">
        <v>1815703</v>
      </c>
      <c r="X212" s="77" t="s">
        <v>1019</v>
      </c>
      <c r="Y212" s="77" t="s">
        <v>1052</v>
      </c>
      <c r="Z212" s="77" t="s">
        <v>821</v>
      </c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 t="s">
        <v>821</v>
      </c>
      <c r="BE212" s="1"/>
      <c r="BF212">
        <v>1152</v>
      </c>
      <c r="BG212">
        <v>35</v>
      </c>
      <c r="BH212">
        <v>32</v>
      </c>
      <c r="BI212">
        <v>194</v>
      </c>
      <c r="BJ212" s="368">
        <v>7</v>
      </c>
      <c r="BK212" s="368">
        <v>24</v>
      </c>
      <c r="BL212" s="128">
        <v>4679.8919999999998</v>
      </c>
      <c r="BM212" s="128">
        <v>957.66061191968902</v>
      </c>
      <c r="BN212" s="128">
        <v>941.44</v>
      </c>
      <c r="BO212" s="128">
        <v>917.82605000000001</v>
      </c>
      <c r="BP212" s="128">
        <v>917.82605000000001</v>
      </c>
      <c r="BQ212" s="1" t="s">
        <v>821</v>
      </c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</row>
    <row r="213" spans="1:81" x14ac:dyDescent="0.25">
      <c r="A213" s="1"/>
      <c r="B213" s="77">
        <v>407</v>
      </c>
      <c r="C213" s="77">
        <v>195</v>
      </c>
      <c r="D213" s="77">
        <v>9087</v>
      </c>
      <c r="E213" s="77">
        <v>0</v>
      </c>
      <c r="F213" s="77">
        <v>56</v>
      </c>
      <c r="G213" s="77">
        <v>127</v>
      </c>
      <c r="H213" s="168">
        <v>5</v>
      </c>
      <c r="I213" s="370">
        <v>34</v>
      </c>
      <c r="J213" s="354">
        <v>270.43167</v>
      </c>
      <c r="K213" s="354">
        <v>14.063428999999999</v>
      </c>
      <c r="L213" s="365">
        <v>6.2559481221796604E-3</v>
      </c>
      <c r="M213" s="354">
        <v>1233.49710937077</v>
      </c>
      <c r="N213" s="77">
        <v>1</v>
      </c>
      <c r="O213" s="77">
        <v>1</v>
      </c>
      <c r="P213" s="77">
        <v>0</v>
      </c>
      <c r="Q213" s="77">
        <v>0</v>
      </c>
      <c r="R213" s="77">
        <v>0</v>
      </c>
      <c r="S213" s="77">
        <v>0</v>
      </c>
      <c r="T213" s="77">
        <v>196</v>
      </c>
      <c r="U213" s="77">
        <v>8</v>
      </c>
      <c r="V213" s="357">
        <v>1942.9563000000001</v>
      </c>
      <c r="W213" s="77">
        <v>1815703</v>
      </c>
      <c r="X213" s="77" t="s">
        <v>1019</v>
      </c>
      <c r="Y213" s="77" t="s">
        <v>1053</v>
      </c>
      <c r="Z213" s="77" t="s">
        <v>821</v>
      </c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 t="s">
        <v>821</v>
      </c>
      <c r="BE213" s="1"/>
      <c r="BF213">
        <v>1153</v>
      </c>
      <c r="BG213">
        <v>35</v>
      </c>
      <c r="BH213">
        <v>31</v>
      </c>
      <c r="BI213">
        <v>195</v>
      </c>
      <c r="BJ213" s="368">
        <v>7</v>
      </c>
      <c r="BK213" s="368">
        <v>25</v>
      </c>
      <c r="BL213" s="128">
        <v>4741.0510000000004</v>
      </c>
      <c r="BM213" s="128">
        <v>953.96397309788199</v>
      </c>
      <c r="BN213" s="128">
        <v>918.2</v>
      </c>
      <c r="BO213" s="128">
        <v>917.82605000000001</v>
      </c>
      <c r="BP213" s="128">
        <v>917.82605000000001</v>
      </c>
      <c r="BQ213" s="1" t="s">
        <v>821</v>
      </c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</row>
    <row r="214" spans="1:81" x14ac:dyDescent="0.25">
      <c r="A214" s="1"/>
      <c r="B214" s="77">
        <v>408</v>
      </c>
      <c r="C214" s="77">
        <v>196</v>
      </c>
      <c r="D214" s="77">
        <v>8927</v>
      </c>
      <c r="E214" s="77">
        <v>0</v>
      </c>
      <c r="F214" s="77">
        <v>55</v>
      </c>
      <c r="G214" s="77">
        <v>127</v>
      </c>
      <c r="H214" s="168">
        <v>5</v>
      </c>
      <c r="I214" s="370">
        <v>35</v>
      </c>
      <c r="J214" s="354">
        <v>49.596172000000003</v>
      </c>
      <c r="K214" s="354">
        <v>14.334094</v>
      </c>
      <c r="L214" s="365">
        <v>3.3317210235523698E-2</v>
      </c>
      <c r="M214" s="354">
        <v>1231.8053028655099</v>
      </c>
      <c r="N214" s="77">
        <v>1</v>
      </c>
      <c r="O214" s="77">
        <v>1</v>
      </c>
      <c r="P214" s="77">
        <v>0</v>
      </c>
      <c r="Q214" s="77">
        <v>0</v>
      </c>
      <c r="R214" s="77">
        <v>0</v>
      </c>
      <c r="S214" s="77">
        <v>0</v>
      </c>
      <c r="T214" s="77">
        <v>197</v>
      </c>
      <c r="U214" s="77">
        <v>8</v>
      </c>
      <c r="V214" s="357">
        <v>1991.7284999999999</v>
      </c>
      <c r="W214" s="77">
        <v>1815703</v>
      </c>
      <c r="X214" s="77" t="s">
        <v>1019</v>
      </c>
      <c r="Y214" s="77" t="s">
        <v>1054</v>
      </c>
      <c r="Z214" s="77" t="s">
        <v>821</v>
      </c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 t="s">
        <v>821</v>
      </c>
      <c r="BE214" s="1"/>
      <c r="BF214">
        <v>1154</v>
      </c>
      <c r="BG214">
        <v>34</v>
      </c>
      <c r="BH214">
        <v>31</v>
      </c>
      <c r="BI214">
        <v>196</v>
      </c>
      <c r="BJ214" s="368">
        <v>7</v>
      </c>
      <c r="BK214" s="368">
        <v>26</v>
      </c>
      <c r="BL214" s="128">
        <v>5048.8440000000001</v>
      </c>
      <c r="BM214" s="128">
        <v>949.61314640267199</v>
      </c>
      <c r="BN214" s="128">
        <v>932.42</v>
      </c>
      <c r="BO214" s="128">
        <v>913.34717000000001</v>
      </c>
      <c r="BP214" s="128">
        <v>913.34717000000001</v>
      </c>
      <c r="BQ214" s="1" t="s">
        <v>821</v>
      </c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</row>
    <row r="215" spans="1:81" x14ac:dyDescent="0.25">
      <c r="A215" s="1"/>
      <c r="B215" s="77">
        <v>409</v>
      </c>
      <c r="C215" s="77">
        <v>197</v>
      </c>
      <c r="D215" s="77">
        <v>8926</v>
      </c>
      <c r="E215" s="77">
        <v>0</v>
      </c>
      <c r="F215" s="77">
        <v>55</v>
      </c>
      <c r="G215" s="77">
        <v>126</v>
      </c>
      <c r="H215" s="168">
        <v>5</v>
      </c>
      <c r="I215" s="370">
        <v>36</v>
      </c>
      <c r="J215" s="354">
        <v>262.97958</v>
      </c>
      <c r="K215" s="354">
        <v>14.598457</v>
      </c>
      <c r="L215" s="365">
        <v>1.08750690284966E-2</v>
      </c>
      <c r="M215" s="354">
        <v>1230.1528967650199</v>
      </c>
      <c r="N215" s="77">
        <v>1</v>
      </c>
      <c r="O215" s="77">
        <v>1</v>
      </c>
      <c r="P215" s="77">
        <v>0</v>
      </c>
      <c r="Q215" s="77">
        <v>0</v>
      </c>
      <c r="R215" s="77">
        <v>0</v>
      </c>
      <c r="S215" s="77">
        <v>0</v>
      </c>
      <c r="T215" s="77">
        <v>198</v>
      </c>
      <c r="U215" s="77">
        <v>8</v>
      </c>
      <c r="V215" s="357">
        <v>2039.3651</v>
      </c>
      <c r="W215" s="77">
        <v>1815703</v>
      </c>
      <c r="X215" s="77" t="s">
        <v>1019</v>
      </c>
      <c r="Y215" s="77" t="s">
        <v>1055</v>
      </c>
      <c r="Z215" s="77" t="s">
        <v>821</v>
      </c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 t="s">
        <v>821</v>
      </c>
      <c r="BE215" s="1"/>
      <c r="BF215">
        <v>1155</v>
      </c>
      <c r="BG215">
        <v>34</v>
      </c>
      <c r="BH215">
        <v>30</v>
      </c>
      <c r="BI215">
        <v>197</v>
      </c>
      <c r="BJ215" s="368">
        <v>7</v>
      </c>
      <c r="BK215" s="368">
        <v>27</v>
      </c>
      <c r="BL215" s="128">
        <v>5084.8563999999997</v>
      </c>
      <c r="BM215" s="128">
        <v>945.55886752600497</v>
      </c>
      <c r="BN215" s="128">
        <v>914.86</v>
      </c>
      <c r="BO215" s="128">
        <v>913.31470000000002</v>
      </c>
      <c r="BP215" s="128">
        <v>913.31470000000002</v>
      </c>
      <c r="BQ215" s="1" t="s">
        <v>821</v>
      </c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</row>
    <row r="216" spans="1:81" x14ac:dyDescent="0.25">
      <c r="A216" s="1"/>
      <c r="B216" s="77">
        <v>410</v>
      </c>
      <c r="C216" s="77">
        <v>198</v>
      </c>
      <c r="D216" s="77">
        <v>8925</v>
      </c>
      <c r="E216" s="77">
        <v>0</v>
      </c>
      <c r="F216" s="77">
        <v>55</v>
      </c>
      <c r="G216" s="77">
        <v>125</v>
      </c>
      <c r="H216" s="168">
        <v>5</v>
      </c>
      <c r="I216" s="370">
        <v>37</v>
      </c>
      <c r="J216" s="354">
        <v>278.01357999999999</v>
      </c>
      <c r="K216" s="354">
        <v>15.056005499999999</v>
      </c>
      <c r="L216" s="365">
        <v>9.3209511201832705E-3</v>
      </c>
      <c r="M216" s="354">
        <v>1227.29297563876</v>
      </c>
      <c r="N216" s="77">
        <v>1</v>
      </c>
      <c r="O216" s="77">
        <v>1</v>
      </c>
      <c r="P216" s="77">
        <v>0</v>
      </c>
      <c r="Q216" s="77">
        <v>0</v>
      </c>
      <c r="R216" s="77">
        <v>0</v>
      </c>
      <c r="S216" s="77">
        <v>0</v>
      </c>
      <c r="T216" s="77">
        <v>199</v>
      </c>
      <c r="U216" s="77">
        <v>8</v>
      </c>
      <c r="V216" s="357">
        <v>2121.8125</v>
      </c>
      <c r="W216" s="77">
        <v>1815703</v>
      </c>
      <c r="X216" s="77" t="s">
        <v>1019</v>
      </c>
      <c r="Y216" s="77" t="s">
        <v>1056</v>
      </c>
      <c r="Z216" s="77" t="s">
        <v>821</v>
      </c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 t="s">
        <v>821</v>
      </c>
      <c r="BE216" s="1"/>
      <c r="BF216">
        <v>1156</v>
      </c>
      <c r="BG216">
        <v>33</v>
      </c>
      <c r="BH216">
        <v>30</v>
      </c>
      <c r="BI216">
        <v>198</v>
      </c>
      <c r="BJ216" s="368">
        <v>7</v>
      </c>
      <c r="BK216" s="368">
        <v>28</v>
      </c>
      <c r="BL216" s="128">
        <v>5399.7650000000003</v>
      </c>
      <c r="BM216" s="128">
        <v>941.42068327067705</v>
      </c>
      <c r="BN216" s="128">
        <v>921.9</v>
      </c>
      <c r="BO216" s="128">
        <v>907.32874000000004</v>
      </c>
      <c r="BP216" s="128">
        <v>907.32874000000004</v>
      </c>
      <c r="BQ216" s="1" t="s">
        <v>821</v>
      </c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</row>
    <row r="217" spans="1:81" x14ac:dyDescent="0.25">
      <c r="A217" s="1"/>
      <c r="B217" s="77">
        <v>411</v>
      </c>
      <c r="C217" s="77">
        <v>199</v>
      </c>
      <c r="D217" s="77">
        <v>8924</v>
      </c>
      <c r="E217" s="77">
        <v>0</v>
      </c>
      <c r="F217" s="77">
        <v>55</v>
      </c>
      <c r="G217" s="77">
        <v>124</v>
      </c>
      <c r="H217" s="168">
        <v>5</v>
      </c>
      <c r="I217" s="370">
        <v>38</v>
      </c>
      <c r="J217" s="354">
        <v>212.17637999999999</v>
      </c>
      <c r="K217" s="354">
        <v>15.470587</v>
      </c>
      <c r="L217" s="365">
        <v>6.5864339479628099E-3</v>
      </c>
      <c r="M217" s="354">
        <v>1224.70162464583</v>
      </c>
      <c r="N217" s="77">
        <v>1</v>
      </c>
      <c r="O217" s="77">
        <v>1</v>
      </c>
      <c r="P217" s="77">
        <v>0</v>
      </c>
      <c r="Q217" s="77">
        <v>0</v>
      </c>
      <c r="R217" s="77">
        <v>0</v>
      </c>
      <c r="S217" s="77">
        <v>0</v>
      </c>
      <c r="T217" s="77">
        <v>200</v>
      </c>
      <c r="U217" s="77">
        <v>8</v>
      </c>
      <c r="V217" s="357">
        <v>2196.5173</v>
      </c>
      <c r="W217" s="77">
        <v>1815703</v>
      </c>
      <c r="X217" s="77" t="s">
        <v>1019</v>
      </c>
      <c r="Y217" s="77" t="s">
        <v>1057</v>
      </c>
      <c r="Z217" s="77" t="s">
        <v>821</v>
      </c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 t="s">
        <v>821</v>
      </c>
      <c r="BE217" s="1"/>
      <c r="BF217">
        <v>1157</v>
      </c>
      <c r="BG217">
        <v>32</v>
      </c>
      <c r="BH217">
        <v>30</v>
      </c>
      <c r="BI217">
        <v>199</v>
      </c>
      <c r="BJ217" s="368">
        <v>7</v>
      </c>
      <c r="BK217" s="368">
        <v>29</v>
      </c>
      <c r="BL217" s="128">
        <v>5467.7793000000001</v>
      </c>
      <c r="BM217" s="128">
        <v>936.90513209888502</v>
      </c>
      <c r="BN217" s="128">
        <v>919.49</v>
      </c>
      <c r="BO217" s="128">
        <v>906.01189999999997</v>
      </c>
      <c r="BP217" s="128">
        <v>906.01189999999997</v>
      </c>
      <c r="BQ217" s="1" t="s">
        <v>821</v>
      </c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</row>
    <row r="218" spans="1:81" x14ac:dyDescent="0.25">
      <c r="A218" s="1"/>
      <c r="B218" s="77">
        <v>412</v>
      </c>
      <c r="C218" s="77">
        <v>200</v>
      </c>
      <c r="D218" s="77">
        <v>8764</v>
      </c>
      <c r="E218" s="77">
        <v>0</v>
      </c>
      <c r="F218" s="77">
        <v>54</v>
      </c>
      <c r="G218" s="77">
        <v>124</v>
      </c>
      <c r="H218" s="168">
        <v>5</v>
      </c>
      <c r="I218" s="370">
        <v>39</v>
      </c>
      <c r="J218" s="354">
        <v>52.177258000000002</v>
      </c>
      <c r="K218" s="354">
        <v>15.694165</v>
      </c>
      <c r="L218" s="365">
        <v>4.01367486633461E-2</v>
      </c>
      <c r="M218" s="354">
        <v>1223.3041389577299</v>
      </c>
      <c r="N218" s="77">
        <v>1</v>
      </c>
      <c r="O218" s="77">
        <v>1</v>
      </c>
      <c r="P218" s="77">
        <v>0</v>
      </c>
      <c r="Q218" s="77">
        <v>0</v>
      </c>
      <c r="R218" s="77">
        <v>0</v>
      </c>
      <c r="S218" s="77">
        <v>0</v>
      </c>
      <c r="T218" s="77">
        <v>201</v>
      </c>
      <c r="U218" s="77">
        <v>8</v>
      </c>
      <c r="V218" s="357">
        <v>2236.8049999999998</v>
      </c>
      <c r="W218" s="77">
        <v>1815703</v>
      </c>
      <c r="X218" s="77" t="s">
        <v>1019</v>
      </c>
      <c r="Y218" s="77" t="s">
        <v>1058</v>
      </c>
      <c r="Z218" s="77" t="s">
        <v>821</v>
      </c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 t="s">
        <v>821</v>
      </c>
      <c r="BE218" s="1"/>
      <c r="BF218">
        <v>1158</v>
      </c>
      <c r="BG218">
        <v>32</v>
      </c>
      <c r="BH218">
        <v>29</v>
      </c>
      <c r="BI218">
        <v>200</v>
      </c>
      <c r="BJ218" s="368">
        <v>7</v>
      </c>
      <c r="BK218" s="368">
        <v>30</v>
      </c>
      <c r="BL218" s="128">
        <v>5695.1459999999997</v>
      </c>
      <c r="BM218" s="128">
        <v>933.42188425519896</v>
      </c>
      <c r="BN218" s="128">
        <v>907.16</v>
      </c>
      <c r="BO218" s="128">
        <v>902.47295999999994</v>
      </c>
      <c r="BP218" s="128">
        <v>902.47295999999994</v>
      </c>
      <c r="BQ218" s="1" t="s">
        <v>821</v>
      </c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</row>
    <row r="219" spans="1:81" x14ac:dyDescent="0.25">
      <c r="A219" s="1"/>
      <c r="B219" s="77">
        <v>413</v>
      </c>
      <c r="C219" s="77">
        <v>201</v>
      </c>
      <c r="D219" s="77">
        <v>8763</v>
      </c>
      <c r="E219" s="77">
        <v>0</v>
      </c>
      <c r="F219" s="77">
        <v>54</v>
      </c>
      <c r="G219" s="77">
        <v>123</v>
      </c>
      <c r="H219" s="168">
        <v>5</v>
      </c>
      <c r="I219" s="370">
        <v>40</v>
      </c>
      <c r="J219" s="354">
        <v>343.97412000000003</v>
      </c>
      <c r="K219" s="354">
        <v>16.029212999999999</v>
      </c>
      <c r="L219" s="365">
        <v>1.0640513153024301E-2</v>
      </c>
      <c r="M219" s="354">
        <v>1221.20991348599</v>
      </c>
      <c r="N219" s="77">
        <v>1</v>
      </c>
      <c r="O219" s="77">
        <v>1</v>
      </c>
      <c r="P219" s="77">
        <v>0</v>
      </c>
      <c r="Q219" s="77">
        <v>0</v>
      </c>
      <c r="R219" s="77">
        <v>0</v>
      </c>
      <c r="S219" s="77">
        <v>0</v>
      </c>
      <c r="T219" s="77">
        <v>202</v>
      </c>
      <c r="U219" s="77">
        <v>8</v>
      </c>
      <c r="V219" s="357">
        <v>2297.1785</v>
      </c>
      <c r="W219" s="77">
        <v>1815703</v>
      </c>
      <c r="X219" s="77" t="s">
        <v>1019</v>
      </c>
      <c r="Y219" s="77" t="s">
        <v>1059</v>
      </c>
      <c r="Z219" s="77" t="s">
        <v>821</v>
      </c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 t="s">
        <v>821</v>
      </c>
      <c r="BE219" s="1"/>
      <c r="BF219">
        <v>1159</v>
      </c>
      <c r="BG219">
        <v>31</v>
      </c>
      <c r="BH219">
        <v>29</v>
      </c>
      <c r="BI219">
        <v>201</v>
      </c>
      <c r="BJ219" s="368">
        <v>7</v>
      </c>
      <c r="BK219" s="368">
        <v>31</v>
      </c>
      <c r="BL219" s="128">
        <v>5930.4070000000002</v>
      </c>
      <c r="BM219" s="128">
        <v>927.96641089002799</v>
      </c>
      <c r="BN219" s="128">
        <v>911.8</v>
      </c>
      <c r="BO219" s="128">
        <v>898.80475000000001</v>
      </c>
      <c r="BP219" s="128">
        <v>898.80475000000001</v>
      </c>
      <c r="BQ219" s="1" t="s">
        <v>821</v>
      </c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</row>
    <row r="220" spans="1:81" x14ac:dyDescent="0.25">
      <c r="A220" s="1"/>
      <c r="B220" s="77">
        <v>414</v>
      </c>
      <c r="C220" s="77">
        <v>202</v>
      </c>
      <c r="D220" s="77">
        <v>8602</v>
      </c>
      <c r="E220" s="77">
        <v>0</v>
      </c>
      <c r="F220" s="77">
        <v>53</v>
      </c>
      <c r="G220" s="77">
        <v>122</v>
      </c>
      <c r="H220" s="168">
        <v>5</v>
      </c>
      <c r="I220" s="370">
        <v>41</v>
      </c>
      <c r="J220" s="354">
        <v>348.37533999999999</v>
      </c>
      <c r="K220" s="354">
        <v>16.617667999999998</v>
      </c>
      <c r="L220" s="365">
        <v>9.4658607785924904E-3</v>
      </c>
      <c r="M220" s="354">
        <v>1217.5498523261899</v>
      </c>
      <c r="N220" s="77">
        <v>1</v>
      </c>
      <c r="O220" s="77">
        <v>1</v>
      </c>
      <c r="P220" s="77">
        <v>0</v>
      </c>
      <c r="Q220" s="77">
        <v>0</v>
      </c>
      <c r="R220" s="77">
        <v>0</v>
      </c>
      <c r="S220" s="77">
        <v>0</v>
      </c>
      <c r="T220" s="77">
        <v>203</v>
      </c>
      <c r="U220" s="77">
        <v>8</v>
      </c>
      <c r="V220" s="357">
        <v>2403.2145999999998</v>
      </c>
      <c r="W220" s="77">
        <v>1815703</v>
      </c>
      <c r="X220" s="77" t="s">
        <v>1019</v>
      </c>
      <c r="Y220" s="77" t="s">
        <v>1060</v>
      </c>
      <c r="Z220" s="77" t="s">
        <v>821</v>
      </c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 t="s">
        <v>821</v>
      </c>
      <c r="BE220" s="1"/>
      <c r="BF220">
        <v>1160</v>
      </c>
      <c r="BG220">
        <v>31</v>
      </c>
      <c r="BH220">
        <v>28</v>
      </c>
      <c r="BI220">
        <v>202</v>
      </c>
      <c r="BJ220" s="368">
        <v>7</v>
      </c>
      <c r="BK220" s="368">
        <v>32</v>
      </c>
      <c r="BL220" s="128">
        <v>5997.4759999999997</v>
      </c>
      <c r="BM220" s="128">
        <v>924.40123841502202</v>
      </c>
      <c r="BN220" s="128">
        <v>899.45</v>
      </c>
      <c r="BO220" s="128">
        <v>897.58074999999997</v>
      </c>
      <c r="BP220" s="128">
        <v>897.58074999999997</v>
      </c>
      <c r="BQ220" s="1" t="s">
        <v>821</v>
      </c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</row>
    <row r="221" spans="1:81" x14ac:dyDescent="0.25">
      <c r="A221" s="1"/>
      <c r="B221" s="77">
        <v>415</v>
      </c>
      <c r="C221" s="77">
        <v>203</v>
      </c>
      <c r="D221" s="77">
        <v>8441</v>
      </c>
      <c r="E221" s="77">
        <v>0</v>
      </c>
      <c r="F221" s="77">
        <v>52</v>
      </c>
      <c r="G221" s="77">
        <v>121</v>
      </c>
      <c r="H221" s="168">
        <v>5</v>
      </c>
      <c r="I221" s="370">
        <v>42</v>
      </c>
      <c r="J221" s="354">
        <v>275.42464999999999</v>
      </c>
      <c r="K221" s="354">
        <v>17.160273</v>
      </c>
      <c r="L221" s="365">
        <v>1.0016092573949399E-2</v>
      </c>
      <c r="M221" s="354">
        <v>1214.25217989982</v>
      </c>
      <c r="N221" s="77">
        <v>1</v>
      </c>
      <c r="O221" s="77">
        <v>1</v>
      </c>
      <c r="P221" s="77">
        <v>0</v>
      </c>
      <c r="Q221" s="77">
        <v>0</v>
      </c>
      <c r="R221" s="77">
        <v>0</v>
      </c>
      <c r="S221" s="77">
        <v>0</v>
      </c>
      <c r="T221" s="77">
        <v>204</v>
      </c>
      <c r="U221" s="77">
        <v>8</v>
      </c>
      <c r="V221" s="357">
        <v>2500.9884999999999</v>
      </c>
      <c r="W221" s="77">
        <v>1815703</v>
      </c>
      <c r="X221" s="77" t="s">
        <v>1019</v>
      </c>
      <c r="Y221" s="77" t="s">
        <v>1061</v>
      </c>
      <c r="Z221" s="77" t="s">
        <v>821</v>
      </c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 t="s">
        <v>821</v>
      </c>
      <c r="BE221" s="1"/>
      <c r="BF221">
        <v>1161</v>
      </c>
      <c r="BG221">
        <v>30</v>
      </c>
      <c r="BH221">
        <v>28</v>
      </c>
      <c r="BI221">
        <v>203</v>
      </c>
      <c r="BJ221" s="368">
        <v>7</v>
      </c>
      <c r="BK221" s="368">
        <v>33</v>
      </c>
      <c r="BL221" s="128">
        <v>6285.9809999999998</v>
      </c>
      <c r="BM221" s="128">
        <v>920.20818054875201</v>
      </c>
      <c r="BN221" s="128">
        <v>912.46</v>
      </c>
      <c r="BO221" s="128">
        <v>893.56899999999996</v>
      </c>
      <c r="BP221" s="128">
        <v>893.56899999999996</v>
      </c>
      <c r="BQ221" s="1" t="s">
        <v>821</v>
      </c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</row>
    <row r="222" spans="1:81" x14ac:dyDescent="0.25">
      <c r="A222" s="1"/>
      <c r="B222" s="77">
        <v>416</v>
      </c>
      <c r="C222" s="77">
        <v>204</v>
      </c>
      <c r="D222" s="77">
        <v>8440</v>
      </c>
      <c r="E222" s="77">
        <v>0</v>
      </c>
      <c r="F222" s="77">
        <v>52</v>
      </c>
      <c r="G222" s="77">
        <v>120</v>
      </c>
      <c r="H222" s="168">
        <v>5</v>
      </c>
      <c r="I222" s="370">
        <v>43</v>
      </c>
      <c r="J222" s="354">
        <v>246.41650000000001</v>
      </c>
      <c r="K222" s="354">
        <v>17.601624000000001</v>
      </c>
      <c r="L222" s="365">
        <v>6.4525168301493496E-3</v>
      </c>
      <c r="M222" s="354">
        <v>1211.49350108724</v>
      </c>
      <c r="N222" s="77">
        <v>1</v>
      </c>
      <c r="O222" s="77">
        <v>1</v>
      </c>
      <c r="P222" s="77">
        <v>0</v>
      </c>
      <c r="Q222" s="77">
        <v>0</v>
      </c>
      <c r="R222" s="77">
        <v>0</v>
      </c>
      <c r="S222" s="77">
        <v>0</v>
      </c>
      <c r="T222" s="77">
        <v>205</v>
      </c>
      <c r="U222" s="77">
        <v>8</v>
      </c>
      <c r="V222" s="357">
        <v>2580.5173</v>
      </c>
      <c r="W222" s="77">
        <v>1815703</v>
      </c>
      <c r="X222" s="77" t="s">
        <v>1019</v>
      </c>
      <c r="Y222" s="77" t="s">
        <v>1062</v>
      </c>
      <c r="Z222" s="77" t="s">
        <v>821</v>
      </c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 t="s">
        <v>821</v>
      </c>
      <c r="BE222" s="1"/>
      <c r="BF222">
        <v>1162</v>
      </c>
      <c r="BG222">
        <v>30</v>
      </c>
      <c r="BH222">
        <v>27</v>
      </c>
      <c r="BI222">
        <v>204</v>
      </c>
      <c r="BJ222" s="368">
        <v>7</v>
      </c>
      <c r="BK222" s="368">
        <v>34</v>
      </c>
      <c r="BL222" s="128">
        <v>6351.2910000000002</v>
      </c>
      <c r="BM222" s="128">
        <v>916.03586294970296</v>
      </c>
      <c r="BN222" s="128">
        <v>899.43</v>
      </c>
      <c r="BO222" s="128">
        <v>893.35582999999997</v>
      </c>
      <c r="BP222" s="128">
        <v>893.35582999999997</v>
      </c>
      <c r="BQ222" s="1" t="s">
        <v>821</v>
      </c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</row>
    <row r="223" spans="1:81" x14ac:dyDescent="0.25">
      <c r="A223" s="1"/>
      <c r="B223" s="77">
        <v>417</v>
      </c>
      <c r="C223" s="77">
        <v>205</v>
      </c>
      <c r="D223" s="77">
        <v>8280</v>
      </c>
      <c r="E223" s="77">
        <v>0</v>
      </c>
      <c r="F223" s="77">
        <v>51</v>
      </c>
      <c r="G223" s="77">
        <v>120</v>
      </c>
      <c r="H223" s="168">
        <v>5</v>
      </c>
      <c r="I223" s="370">
        <v>44</v>
      </c>
      <c r="J223" s="354">
        <v>54.356569999999998</v>
      </c>
      <c r="K223" s="354">
        <v>17.856005</v>
      </c>
      <c r="L223" s="365">
        <v>3.1944342444608101E-2</v>
      </c>
      <c r="M223" s="354">
        <v>1209.90349444856</v>
      </c>
      <c r="N223" s="77">
        <v>1</v>
      </c>
      <c r="O223" s="77">
        <v>1</v>
      </c>
      <c r="P223" s="77">
        <v>0</v>
      </c>
      <c r="Q223" s="77">
        <v>0</v>
      </c>
      <c r="R223" s="77">
        <v>0</v>
      </c>
      <c r="S223" s="77">
        <v>0</v>
      </c>
      <c r="T223" s="77">
        <v>206</v>
      </c>
      <c r="U223" s="77">
        <v>8</v>
      </c>
      <c r="V223" s="357">
        <v>2626.355</v>
      </c>
      <c r="W223" s="77">
        <v>1815703</v>
      </c>
      <c r="X223" s="77" t="s">
        <v>1019</v>
      </c>
      <c r="Y223" s="77" t="s">
        <v>1063</v>
      </c>
      <c r="Z223" s="77" t="s">
        <v>821</v>
      </c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 t="s">
        <v>821</v>
      </c>
      <c r="BE223" s="1"/>
      <c r="BF223">
        <v>1163</v>
      </c>
      <c r="BG223">
        <v>29</v>
      </c>
      <c r="BH223">
        <v>27</v>
      </c>
      <c r="BI223">
        <v>205</v>
      </c>
      <c r="BJ223" s="368">
        <v>7</v>
      </c>
      <c r="BK223" s="368">
        <v>35</v>
      </c>
      <c r="BL223" s="128">
        <v>6657.83</v>
      </c>
      <c r="BM223" s="128">
        <v>911.65089139479801</v>
      </c>
      <c r="BN223" s="128">
        <v>909.16</v>
      </c>
      <c r="BO223" s="128">
        <v>887.16740000000004</v>
      </c>
      <c r="BP223" s="128">
        <v>887.16740000000004</v>
      </c>
      <c r="BQ223" s="1" t="s">
        <v>821</v>
      </c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</row>
    <row r="224" spans="1:81" x14ac:dyDescent="0.25">
      <c r="A224" s="1"/>
      <c r="B224" s="77">
        <v>418</v>
      </c>
      <c r="C224" s="77">
        <v>206</v>
      </c>
      <c r="D224" s="77">
        <v>8279</v>
      </c>
      <c r="E224" s="77">
        <v>0</v>
      </c>
      <c r="F224" s="77">
        <v>51</v>
      </c>
      <c r="G224" s="77">
        <v>119</v>
      </c>
      <c r="H224" s="168">
        <v>5</v>
      </c>
      <c r="I224" s="370">
        <v>45</v>
      </c>
      <c r="J224" s="354">
        <v>274.10363999999998</v>
      </c>
      <c r="K224" s="354">
        <v>18.133800000000001</v>
      </c>
      <c r="L224" s="365">
        <v>1.03256323359096E-2</v>
      </c>
      <c r="M224" s="354">
        <v>1208.16710952412</v>
      </c>
      <c r="N224" s="77">
        <v>1</v>
      </c>
      <c r="O224" s="77">
        <v>1</v>
      </c>
      <c r="P224" s="77">
        <v>0</v>
      </c>
      <c r="Q224" s="77">
        <v>0</v>
      </c>
      <c r="R224" s="77">
        <v>0</v>
      </c>
      <c r="S224" s="77">
        <v>0</v>
      </c>
      <c r="T224" s="77">
        <v>207</v>
      </c>
      <c r="U224" s="77">
        <v>8</v>
      </c>
      <c r="V224" s="357">
        <v>2676.4124000000002</v>
      </c>
      <c r="W224" s="77">
        <v>1815703</v>
      </c>
      <c r="X224" s="77" t="s">
        <v>1019</v>
      </c>
      <c r="Y224" s="77" t="s">
        <v>1064</v>
      </c>
      <c r="Z224" s="77" t="s">
        <v>821</v>
      </c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 t="s">
        <v>821</v>
      </c>
      <c r="BE224" s="1"/>
      <c r="BF224">
        <v>1164</v>
      </c>
      <c r="BG224">
        <v>28</v>
      </c>
      <c r="BH224">
        <v>27</v>
      </c>
      <c r="BI224">
        <v>206</v>
      </c>
      <c r="BJ224" s="368">
        <v>7</v>
      </c>
      <c r="BK224" s="368">
        <v>36</v>
      </c>
      <c r="BL224" s="128">
        <v>6715.0684000000001</v>
      </c>
      <c r="BM224" s="128">
        <v>907.36109935603895</v>
      </c>
      <c r="BN224" s="128">
        <v>911.55</v>
      </c>
      <c r="BO224" s="128">
        <v>886.24474999999995</v>
      </c>
      <c r="BP224" s="128">
        <v>886.24474999999995</v>
      </c>
      <c r="BQ224" s="1" t="s">
        <v>821</v>
      </c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</row>
    <row r="225" spans="1:81" x14ac:dyDescent="0.25">
      <c r="A225" s="1"/>
      <c r="B225" s="77">
        <v>419</v>
      </c>
      <c r="C225" s="77">
        <v>207</v>
      </c>
      <c r="D225" s="77">
        <v>8119</v>
      </c>
      <c r="E225" s="77">
        <v>0</v>
      </c>
      <c r="F225" s="77">
        <v>50</v>
      </c>
      <c r="G225" s="77">
        <v>119</v>
      </c>
      <c r="H225" s="168">
        <v>5</v>
      </c>
      <c r="I225" s="370">
        <v>46</v>
      </c>
      <c r="J225" s="354">
        <v>261.28415000000001</v>
      </c>
      <c r="K225" s="354">
        <v>18.586608999999999</v>
      </c>
      <c r="L225" s="365">
        <v>9.1363102750337006E-3</v>
      </c>
      <c r="M225" s="354">
        <v>1205.33681613934</v>
      </c>
      <c r="N225" s="77">
        <v>1</v>
      </c>
      <c r="O225" s="77">
        <v>1</v>
      </c>
      <c r="P225" s="77">
        <v>0</v>
      </c>
      <c r="Q225" s="77">
        <v>0</v>
      </c>
      <c r="R225" s="77">
        <v>0</v>
      </c>
      <c r="S225" s="77">
        <v>0</v>
      </c>
      <c r="T225" s="77">
        <v>208</v>
      </c>
      <c r="U225" s="77">
        <v>8</v>
      </c>
      <c r="V225" s="357">
        <v>2758.0054</v>
      </c>
      <c r="W225" s="77">
        <v>1815703</v>
      </c>
      <c r="X225" s="77" t="s">
        <v>1019</v>
      </c>
      <c r="Y225" s="77" t="s">
        <v>1065</v>
      </c>
      <c r="Z225" s="77" t="s">
        <v>821</v>
      </c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 t="s">
        <v>821</v>
      </c>
      <c r="BE225" s="1"/>
      <c r="BF225">
        <v>1165</v>
      </c>
      <c r="BG225">
        <v>28</v>
      </c>
      <c r="BH225">
        <v>26</v>
      </c>
      <c r="BI225">
        <v>207</v>
      </c>
      <c r="BJ225" s="368">
        <v>7</v>
      </c>
      <c r="BK225" s="368">
        <v>37</v>
      </c>
      <c r="BL225" s="128">
        <v>7036.4125999999997</v>
      </c>
      <c r="BM225" s="128">
        <v>902.89672516788301</v>
      </c>
      <c r="BN225" s="128">
        <v>903.08</v>
      </c>
      <c r="BO225" s="128">
        <v>880.95150000000001</v>
      </c>
      <c r="BP225" s="128">
        <v>880.95150000000001</v>
      </c>
      <c r="BQ225" s="1" t="s">
        <v>821</v>
      </c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</row>
    <row r="226" spans="1:81" x14ac:dyDescent="0.25">
      <c r="A226" s="1"/>
      <c r="B226" s="77">
        <v>420</v>
      </c>
      <c r="C226" s="77">
        <v>208</v>
      </c>
      <c r="D226" s="77">
        <v>7959</v>
      </c>
      <c r="E226" s="77">
        <v>0</v>
      </c>
      <c r="F226" s="77">
        <v>49</v>
      </c>
      <c r="G226" s="77">
        <v>119</v>
      </c>
      <c r="H226" s="168">
        <v>5</v>
      </c>
      <c r="I226" s="370">
        <v>47</v>
      </c>
      <c r="J226" s="354">
        <v>190.28307000000001</v>
      </c>
      <c r="K226" s="354">
        <v>18.968525</v>
      </c>
      <c r="L226" s="365">
        <v>9.2888715758607295E-3</v>
      </c>
      <c r="M226" s="354">
        <v>1202.94964308257</v>
      </c>
      <c r="N226" s="77">
        <v>1</v>
      </c>
      <c r="O226" s="77">
        <v>1</v>
      </c>
      <c r="P226" s="77">
        <v>0</v>
      </c>
      <c r="Q226" s="77">
        <v>0</v>
      </c>
      <c r="R226" s="77">
        <v>0</v>
      </c>
      <c r="S226" s="77">
        <v>0</v>
      </c>
      <c r="T226" s="77">
        <v>209</v>
      </c>
      <c r="U226" s="77">
        <v>8</v>
      </c>
      <c r="V226" s="357">
        <v>2826.8242</v>
      </c>
      <c r="W226" s="77">
        <v>1815703</v>
      </c>
      <c r="X226" s="77" t="s">
        <v>1019</v>
      </c>
      <c r="Y226" s="77" t="s">
        <v>1066</v>
      </c>
      <c r="Z226" s="77" t="s">
        <v>821</v>
      </c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 t="s">
        <v>821</v>
      </c>
      <c r="BE226" s="1"/>
      <c r="BF226">
        <v>1166</v>
      </c>
      <c r="BG226">
        <v>28</v>
      </c>
      <c r="BH226">
        <v>25</v>
      </c>
      <c r="BI226">
        <v>208</v>
      </c>
      <c r="BJ226" s="368">
        <v>7</v>
      </c>
      <c r="BK226" s="368">
        <v>38</v>
      </c>
      <c r="BL226" s="128">
        <v>7050.5272999999997</v>
      </c>
      <c r="BM226" s="128">
        <v>898.94086179575095</v>
      </c>
      <c r="BN226" s="128">
        <v>885.5</v>
      </c>
      <c r="BO226" s="128">
        <v>880.33659999999998</v>
      </c>
      <c r="BP226" s="128">
        <v>880.33659999999998</v>
      </c>
      <c r="BQ226" s="1" t="s">
        <v>821</v>
      </c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</row>
    <row r="227" spans="1:81" x14ac:dyDescent="0.25">
      <c r="A227" s="1"/>
      <c r="B227" s="77">
        <v>421</v>
      </c>
      <c r="C227" s="77">
        <v>209</v>
      </c>
      <c r="D227" s="77">
        <v>7960</v>
      </c>
      <c r="E227" s="77">
        <v>0</v>
      </c>
      <c r="F227" s="77">
        <v>49</v>
      </c>
      <c r="G227" s="77">
        <v>120</v>
      </c>
      <c r="H227" s="168">
        <v>5</v>
      </c>
      <c r="I227" s="370">
        <v>48</v>
      </c>
      <c r="J227" s="354">
        <v>144.06674000000001</v>
      </c>
      <c r="K227" s="354">
        <v>19.251303</v>
      </c>
      <c r="L227" s="365">
        <v>1.5941664296581601E-2</v>
      </c>
      <c r="M227" s="354">
        <v>1201.1821281213299</v>
      </c>
      <c r="N227" s="77">
        <v>1</v>
      </c>
      <c r="O227" s="77">
        <v>1</v>
      </c>
      <c r="P227" s="77">
        <v>0</v>
      </c>
      <c r="Q227" s="77">
        <v>0</v>
      </c>
      <c r="R227" s="77">
        <v>0</v>
      </c>
      <c r="S227" s="77">
        <v>0</v>
      </c>
      <c r="T227" s="77">
        <v>210</v>
      </c>
      <c r="U227" s="77">
        <v>8</v>
      </c>
      <c r="V227" s="357">
        <v>2877.7793000000001</v>
      </c>
      <c r="W227" s="77">
        <v>1815703</v>
      </c>
      <c r="X227" s="77" t="s">
        <v>1019</v>
      </c>
      <c r="Y227" s="77" t="s">
        <v>1067</v>
      </c>
      <c r="Z227" s="77" t="s">
        <v>821</v>
      </c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 t="s">
        <v>821</v>
      </c>
      <c r="BE227" s="1"/>
      <c r="BF227">
        <v>1167</v>
      </c>
      <c r="BG227">
        <v>27</v>
      </c>
      <c r="BH227">
        <v>25</v>
      </c>
      <c r="BI227">
        <v>209</v>
      </c>
      <c r="BJ227" s="368">
        <v>7</v>
      </c>
      <c r="BK227" s="368">
        <v>39</v>
      </c>
      <c r="BL227" s="128">
        <v>7381.7910000000002</v>
      </c>
      <c r="BM227" s="128">
        <v>894.86804220269005</v>
      </c>
      <c r="BN227" s="128">
        <v>892.91</v>
      </c>
      <c r="BO227" s="128">
        <v>875.57605000000001</v>
      </c>
      <c r="BP227" s="128">
        <v>875.57605000000001</v>
      </c>
      <c r="BQ227" s="1" t="s">
        <v>821</v>
      </c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</row>
    <row r="228" spans="1:81" x14ac:dyDescent="0.25">
      <c r="A228" s="1"/>
      <c r="B228" s="77">
        <v>422</v>
      </c>
      <c r="C228" s="77">
        <v>210</v>
      </c>
      <c r="D228" s="77">
        <v>7800</v>
      </c>
      <c r="E228" s="77">
        <v>0</v>
      </c>
      <c r="F228" s="77">
        <v>48</v>
      </c>
      <c r="G228" s="77">
        <v>120</v>
      </c>
      <c r="H228" s="168">
        <v>5</v>
      </c>
      <c r="I228" s="370">
        <v>49</v>
      </c>
      <c r="J228" s="354">
        <v>290.37889999999999</v>
      </c>
      <c r="K228" s="354">
        <v>19.618738</v>
      </c>
      <c r="L228" s="365">
        <v>1.12047059543121E-2</v>
      </c>
      <c r="M228" s="354">
        <v>1198.88546448497</v>
      </c>
      <c r="N228" s="77">
        <v>1</v>
      </c>
      <c r="O228" s="77">
        <v>1</v>
      </c>
      <c r="P228" s="77">
        <v>0</v>
      </c>
      <c r="Q228" s="77">
        <v>0</v>
      </c>
      <c r="R228" s="77">
        <v>0</v>
      </c>
      <c r="S228" s="77">
        <v>0</v>
      </c>
      <c r="T228" s="77">
        <v>211</v>
      </c>
      <c r="U228" s="77">
        <v>8</v>
      </c>
      <c r="V228" s="357">
        <v>2943.9888000000001</v>
      </c>
      <c r="W228" s="77">
        <v>1815703</v>
      </c>
      <c r="X228" s="77" t="s">
        <v>1019</v>
      </c>
      <c r="Y228" s="77" t="s">
        <v>1068</v>
      </c>
      <c r="Z228" s="77" t="s">
        <v>821</v>
      </c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 t="s">
        <v>821</v>
      </c>
      <c r="BE228" s="1"/>
      <c r="BF228">
        <v>1168</v>
      </c>
      <c r="BG228">
        <v>26</v>
      </c>
      <c r="BH228">
        <v>25</v>
      </c>
      <c r="BI228">
        <v>210</v>
      </c>
      <c r="BJ228" s="368">
        <v>7</v>
      </c>
      <c r="BK228" s="368">
        <v>40</v>
      </c>
      <c r="BL228" s="128">
        <v>7414.0829999999996</v>
      </c>
      <c r="BM228" s="128">
        <v>890.58086428978299</v>
      </c>
      <c r="BN228" s="128">
        <v>878.24</v>
      </c>
      <c r="BO228" s="128">
        <v>875.14070000000004</v>
      </c>
      <c r="BP228" s="128">
        <v>875.14070000000004</v>
      </c>
      <c r="BQ228" s="1" t="s">
        <v>821</v>
      </c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</row>
    <row r="229" spans="1:81" x14ac:dyDescent="0.25">
      <c r="A229" s="1"/>
      <c r="B229" s="77">
        <v>423</v>
      </c>
      <c r="C229" s="77">
        <v>211</v>
      </c>
      <c r="D229" s="77">
        <v>7640</v>
      </c>
      <c r="E229" s="77">
        <v>0</v>
      </c>
      <c r="F229" s="77">
        <v>47</v>
      </c>
      <c r="G229" s="77">
        <v>120</v>
      </c>
      <c r="H229" s="168">
        <v>5</v>
      </c>
      <c r="I229" s="370">
        <v>50</v>
      </c>
      <c r="J229" s="354">
        <v>325.08697999999998</v>
      </c>
      <c r="K229" s="354">
        <v>20.13927</v>
      </c>
      <c r="L229" s="365">
        <v>6.7735828041979402E-3</v>
      </c>
      <c r="M229" s="354">
        <v>1195.6318542251099</v>
      </c>
      <c r="N229" s="77">
        <v>1</v>
      </c>
      <c r="O229" s="77">
        <v>1</v>
      </c>
      <c r="P229" s="77">
        <v>0</v>
      </c>
      <c r="Q229" s="77">
        <v>0</v>
      </c>
      <c r="R229" s="77">
        <v>0</v>
      </c>
      <c r="S229" s="77">
        <v>0</v>
      </c>
      <c r="T229" s="77">
        <v>212</v>
      </c>
      <c r="U229" s="77">
        <v>8</v>
      </c>
      <c r="V229" s="357">
        <v>3037.7856000000002</v>
      </c>
      <c r="W229" s="77">
        <v>1815703</v>
      </c>
      <c r="X229" s="77" t="s">
        <v>1019</v>
      </c>
      <c r="Y229" s="77" t="s">
        <v>1069</v>
      </c>
      <c r="Z229" s="77" t="s">
        <v>821</v>
      </c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 t="s">
        <v>821</v>
      </c>
      <c r="BE229" s="1"/>
      <c r="BF229">
        <v>1169</v>
      </c>
      <c r="BG229">
        <v>26</v>
      </c>
      <c r="BH229">
        <v>24</v>
      </c>
      <c r="BI229">
        <v>211</v>
      </c>
      <c r="BJ229" s="368">
        <v>7</v>
      </c>
      <c r="BK229" s="368">
        <v>41</v>
      </c>
      <c r="BL229" s="128">
        <v>7710.1220000000003</v>
      </c>
      <c r="BM229" s="128">
        <v>886.709067519933</v>
      </c>
      <c r="BN229" s="128">
        <v>877.83</v>
      </c>
      <c r="BO229" s="128">
        <v>870.59400000000005</v>
      </c>
      <c r="BP229" s="128">
        <v>870.59400000000005</v>
      </c>
      <c r="BQ229" s="1" t="s">
        <v>821</v>
      </c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</row>
    <row r="230" spans="1:81" x14ac:dyDescent="0.25">
      <c r="A230" s="1"/>
      <c r="B230" s="77">
        <v>424</v>
      </c>
      <c r="C230" s="77">
        <v>212</v>
      </c>
      <c r="D230" s="77">
        <v>7480</v>
      </c>
      <c r="E230" s="77">
        <v>0</v>
      </c>
      <c r="F230" s="77">
        <v>46</v>
      </c>
      <c r="G230" s="77">
        <v>120</v>
      </c>
      <c r="H230" s="168">
        <v>5</v>
      </c>
      <c r="I230" s="370">
        <v>51</v>
      </c>
      <c r="J230" s="354">
        <v>91.449935999999994</v>
      </c>
      <c r="K230" s="354">
        <v>20.49156</v>
      </c>
      <c r="L230" s="365">
        <v>1.9852455800356099E-2</v>
      </c>
      <c r="M230" s="354">
        <v>1193.4298506807099</v>
      </c>
      <c r="N230" s="77">
        <v>1</v>
      </c>
      <c r="O230" s="77">
        <v>1</v>
      </c>
      <c r="P230" s="77">
        <v>0</v>
      </c>
      <c r="Q230" s="77">
        <v>0</v>
      </c>
      <c r="R230" s="77">
        <v>0</v>
      </c>
      <c r="S230" s="77">
        <v>0</v>
      </c>
      <c r="T230" s="77">
        <v>213</v>
      </c>
      <c r="U230" s="77">
        <v>8</v>
      </c>
      <c r="V230" s="357">
        <v>3101.2658999999999</v>
      </c>
      <c r="W230" s="77">
        <v>1815703</v>
      </c>
      <c r="X230" s="77" t="s">
        <v>1019</v>
      </c>
      <c r="Y230" s="77" t="s">
        <v>1070</v>
      </c>
      <c r="Z230" s="77" t="s">
        <v>821</v>
      </c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 t="s">
        <v>821</v>
      </c>
      <c r="BE230" s="1"/>
      <c r="BF230">
        <v>1170</v>
      </c>
      <c r="BG230">
        <v>25</v>
      </c>
      <c r="BH230">
        <v>24</v>
      </c>
      <c r="BI230">
        <v>212</v>
      </c>
      <c r="BJ230" s="368">
        <v>7</v>
      </c>
      <c r="BK230" s="368">
        <v>42</v>
      </c>
      <c r="BL230" s="128">
        <v>7805.3936000000003</v>
      </c>
      <c r="BM230" s="128">
        <v>882.09459414079799</v>
      </c>
      <c r="BN230" s="128">
        <v>898.03</v>
      </c>
      <c r="BO230" s="128">
        <v>868.95709999999997</v>
      </c>
      <c r="BP230" s="128">
        <v>868.95709999999997</v>
      </c>
      <c r="BQ230" s="1" t="s">
        <v>821</v>
      </c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</row>
    <row r="231" spans="1:81" x14ac:dyDescent="0.25">
      <c r="A231" s="1"/>
      <c r="B231" s="77">
        <v>425</v>
      </c>
      <c r="C231" s="77">
        <v>213</v>
      </c>
      <c r="D231" s="77">
        <v>7479</v>
      </c>
      <c r="E231" s="77">
        <v>0</v>
      </c>
      <c r="F231" s="77">
        <v>46</v>
      </c>
      <c r="G231" s="77">
        <v>119</v>
      </c>
      <c r="H231" s="168">
        <v>5</v>
      </c>
      <c r="I231" s="370">
        <v>52</v>
      </c>
      <c r="J231" s="354">
        <v>251.97819999999999</v>
      </c>
      <c r="K231" s="354">
        <v>20.782017</v>
      </c>
      <c r="L231" s="365">
        <v>1.0619089301370101E-2</v>
      </c>
      <c r="M231" s="354">
        <v>1191.61434487005</v>
      </c>
      <c r="N231" s="77">
        <v>1</v>
      </c>
      <c r="O231" s="77">
        <v>1</v>
      </c>
      <c r="P231" s="77">
        <v>0</v>
      </c>
      <c r="Q231" s="77">
        <v>0</v>
      </c>
      <c r="R231" s="77">
        <v>0</v>
      </c>
      <c r="S231" s="77">
        <v>0</v>
      </c>
      <c r="T231" s="77">
        <v>214</v>
      </c>
      <c r="U231" s="77">
        <v>8</v>
      </c>
      <c r="V231" s="357">
        <v>3153.6044999999999</v>
      </c>
      <c r="W231" s="77">
        <v>1815703</v>
      </c>
      <c r="X231" s="77" t="s">
        <v>1019</v>
      </c>
      <c r="Y231" s="77" t="s">
        <v>1071</v>
      </c>
      <c r="Z231" s="77" t="s">
        <v>821</v>
      </c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 t="s">
        <v>821</v>
      </c>
      <c r="BE231" s="1"/>
      <c r="BF231">
        <v>1082</v>
      </c>
      <c r="BG231">
        <v>44</v>
      </c>
      <c r="BH231">
        <v>52</v>
      </c>
      <c r="BI231">
        <v>213</v>
      </c>
      <c r="BJ231" s="368">
        <v>8</v>
      </c>
      <c r="BK231" s="368">
        <v>1</v>
      </c>
      <c r="BL231" s="128">
        <v>107.60523999999999</v>
      </c>
      <c r="BM231" s="128">
        <v>1088.1559196102301</v>
      </c>
      <c r="BN231" s="128">
        <v>1119.55</v>
      </c>
      <c r="BO231" s="128">
        <v>1083.2207000000001</v>
      </c>
      <c r="BP231" s="128">
        <v>1083.2207000000001</v>
      </c>
      <c r="BQ231" s="1" t="s">
        <v>821</v>
      </c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</row>
    <row r="232" spans="1:81" x14ac:dyDescent="0.25">
      <c r="A232" s="1"/>
      <c r="B232" s="77">
        <v>426</v>
      </c>
      <c r="C232" s="77">
        <v>214</v>
      </c>
      <c r="D232" s="77">
        <v>7478</v>
      </c>
      <c r="E232" s="77">
        <v>0</v>
      </c>
      <c r="F232" s="77">
        <v>46</v>
      </c>
      <c r="G232" s="77">
        <v>118</v>
      </c>
      <c r="H232" s="168">
        <v>5</v>
      </c>
      <c r="I232" s="370">
        <v>53</v>
      </c>
      <c r="J232" s="354">
        <v>254.18196</v>
      </c>
      <c r="K232" s="354">
        <v>21.210104000000001</v>
      </c>
      <c r="L232" s="365">
        <v>1.0558258783605799E-2</v>
      </c>
      <c r="M232" s="354">
        <v>1188.93856591333</v>
      </c>
      <c r="N232" s="77">
        <v>1</v>
      </c>
      <c r="O232" s="77">
        <v>1</v>
      </c>
      <c r="P232" s="77">
        <v>0</v>
      </c>
      <c r="Q232" s="77">
        <v>0</v>
      </c>
      <c r="R232" s="77">
        <v>0</v>
      </c>
      <c r="S232" s="77">
        <v>0</v>
      </c>
      <c r="T232" s="77">
        <v>215</v>
      </c>
      <c r="U232" s="77">
        <v>8</v>
      </c>
      <c r="V232" s="357">
        <v>3230.7431999999999</v>
      </c>
      <c r="W232" s="77">
        <v>1815703</v>
      </c>
      <c r="X232" s="77" t="s">
        <v>1019</v>
      </c>
      <c r="Y232" s="77" t="s">
        <v>1072</v>
      </c>
      <c r="Z232" s="77" t="s">
        <v>821</v>
      </c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 t="s">
        <v>821</v>
      </c>
      <c r="BE232" s="1"/>
      <c r="BF232">
        <v>1083</v>
      </c>
      <c r="BG232">
        <v>44</v>
      </c>
      <c r="BH232">
        <v>51</v>
      </c>
      <c r="BI232">
        <v>214</v>
      </c>
      <c r="BJ232" s="368">
        <v>8</v>
      </c>
      <c r="BK232" s="368">
        <v>2</v>
      </c>
      <c r="BL232" s="128">
        <v>197.40334999999999</v>
      </c>
      <c r="BM232" s="128">
        <v>1085.9284569691099</v>
      </c>
      <c r="BN232" s="128">
        <v>1084.9100000000001</v>
      </c>
      <c r="BO232" s="128">
        <v>1079.8463999999999</v>
      </c>
      <c r="BP232" s="128">
        <v>1079.8463999999999</v>
      </c>
      <c r="BQ232" s="1" t="s">
        <v>821</v>
      </c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</row>
    <row r="233" spans="1:81" x14ac:dyDescent="0.25">
      <c r="A233" s="1"/>
      <c r="B233" s="77">
        <v>427</v>
      </c>
      <c r="C233" s="77">
        <v>215</v>
      </c>
      <c r="D233" s="77">
        <v>7477</v>
      </c>
      <c r="E233" s="77">
        <v>0</v>
      </c>
      <c r="F233" s="77">
        <v>46</v>
      </c>
      <c r="G233" s="77">
        <v>117</v>
      </c>
      <c r="H233" s="168">
        <v>5</v>
      </c>
      <c r="I233" s="370">
        <v>54</v>
      </c>
      <c r="J233" s="354">
        <v>253.48015000000001</v>
      </c>
      <c r="K233" s="354">
        <v>21.639462000000002</v>
      </c>
      <c r="L233" s="365">
        <v>9.6322576177642703E-3</v>
      </c>
      <c r="M233" s="354">
        <v>1186.25484699034</v>
      </c>
      <c r="N233" s="77">
        <v>1</v>
      </c>
      <c r="O233" s="77">
        <v>1</v>
      </c>
      <c r="P233" s="77">
        <v>0</v>
      </c>
      <c r="Q233" s="77">
        <v>0</v>
      </c>
      <c r="R233" s="77">
        <v>0</v>
      </c>
      <c r="S233" s="77">
        <v>0</v>
      </c>
      <c r="T233" s="77">
        <v>216</v>
      </c>
      <c r="U233" s="77">
        <v>8</v>
      </c>
      <c r="V233" s="357">
        <v>3308.1107999999999</v>
      </c>
      <c r="W233" s="77">
        <v>1815703</v>
      </c>
      <c r="X233" s="77" t="s">
        <v>1019</v>
      </c>
      <c r="Y233" s="77" t="s">
        <v>1073</v>
      </c>
      <c r="Z233" s="77" t="s">
        <v>821</v>
      </c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 t="s">
        <v>821</v>
      </c>
      <c r="BE233" s="1"/>
      <c r="BF233">
        <v>1084</v>
      </c>
      <c r="BG233">
        <v>43</v>
      </c>
      <c r="BH233">
        <v>51</v>
      </c>
      <c r="BI233">
        <v>215</v>
      </c>
      <c r="BJ233" s="368">
        <v>8</v>
      </c>
      <c r="BK233" s="368">
        <v>3</v>
      </c>
      <c r="BL233" s="128">
        <v>501.38843000000003</v>
      </c>
      <c r="BM233" s="128">
        <v>1081.4850806546001</v>
      </c>
      <c r="BN233" s="128">
        <v>1089.19</v>
      </c>
      <c r="BO233" s="128">
        <v>1068.4304999999999</v>
      </c>
      <c r="BP233" s="128">
        <v>1068.4304999999999</v>
      </c>
      <c r="BQ233" s="1" t="s">
        <v>821</v>
      </c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</row>
    <row r="234" spans="1:81" x14ac:dyDescent="0.25">
      <c r="A234" s="1"/>
      <c r="B234" s="77">
        <v>428</v>
      </c>
      <c r="C234" s="77">
        <v>216</v>
      </c>
      <c r="D234" s="77">
        <v>7476</v>
      </c>
      <c r="E234" s="77">
        <v>0</v>
      </c>
      <c r="F234" s="77">
        <v>46</v>
      </c>
      <c r="G234" s="77">
        <v>116</v>
      </c>
      <c r="H234" s="168">
        <v>5</v>
      </c>
      <c r="I234" s="370">
        <v>55</v>
      </c>
      <c r="J234" s="354">
        <v>208.37989999999999</v>
      </c>
      <c r="K234" s="354">
        <v>22.030083000000001</v>
      </c>
      <c r="L234" s="365">
        <v>7.5745340259173698E-3</v>
      </c>
      <c r="M234" s="354">
        <v>1183.81326090077</v>
      </c>
      <c r="N234" s="77">
        <v>1</v>
      </c>
      <c r="O234" s="77">
        <v>1</v>
      </c>
      <c r="P234" s="77">
        <v>0</v>
      </c>
      <c r="Q234" s="77">
        <v>0</v>
      </c>
      <c r="R234" s="77">
        <v>0</v>
      </c>
      <c r="S234" s="77">
        <v>0</v>
      </c>
      <c r="T234" s="77">
        <v>217</v>
      </c>
      <c r="U234" s="77">
        <v>8</v>
      </c>
      <c r="V234" s="357">
        <v>3378.4983000000002</v>
      </c>
      <c r="W234" s="77">
        <v>1815703</v>
      </c>
      <c r="X234" s="77" t="s">
        <v>1019</v>
      </c>
      <c r="Y234" s="77" t="s">
        <v>1074</v>
      </c>
      <c r="Z234" s="77" t="s">
        <v>821</v>
      </c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 t="s">
        <v>821</v>
      </c>
      <c r="BE234" s="1"/>
      <c r="BF234">
        <v>1085</v>
      </c>
      <c r="BG234">
        <v>43</v>
      </c>
      <c r="BH234">
        <v>50</v>
      </c>
      <c r="BI234">
        <v>216</v>
      </c>
      <c r="BJ234" s="368">
        <v>8</v>
      </c>
      <c r="BK234" s="368">
        <v>4</v>
      </c>
      <c r="BL234" s="128">
        <v>528.41223000000002</v>
      </c>
      <c r="BM234" s="128">
        <v>1077.7500374685701</v>
      </c>
      <c r="BN234" s="128">
        <v>1072.3599999999999</v>
      </c>
      <c r="BO234" s="128">
        <v>1068.2239</v>
      </c>
      <c r="BP234" s="128">
        <v>1068.2239</v>
      </c>
      <c r="BQ234" s="1" t="s">
        <v>821</v>
      </c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</row>
    <row r="235" spans="1:81" x14ac:dyDescent="0.25">
      <c r="A235" s="1"/>
      <c r="B235" s="77">
        <v>429</v>
      </c>
      <c r="C235" s="77">
        <v>217</v>
      </c>
      <c r="D235" s="77">
        <v>7636</v>
      </c>
      <c r="E235" s="77">
        <v>0</v>
      </c>
      <c r="F235" s="77">
        <v>47</v>
      </c>
      <c r="G235" s="77">
        <v>116</v>
      </c>
      <c r="H235" s="168">
        <v>5</v>
      </c>
      <c r="I235" s="370">
        <v>56</v>
      </c>
      <c r="J235" s="354">
        <v>90.191100000000006</v>
      </c>
      <c r="K235" s="354">
        <v>22.282599999999999</v>
      </c>
      <c r="L235" s="365">
        <v>2.05338872475927E-2</v>
      </c>
      <c r="M235" s="354">
        <v>1182.2348802725201</v>
      </c>
      <c r="N235" s="77">
        <v>1</v>
      </c>
      <c r="O235" s="77">
        <v>1</v>
      </c>
      <c r="P235" s="77">
        <v>0</v>
      </c>
      <c r="Q235" s="77">
        <v>0</v>
      </c>
      <c r="R235" s="77">
        <v>0</v>
      </c>
      <c r="S235" s="77">
        <v>0</v>
      </c>
      <c r="T235" s="77">
        <v>218</v>
      </c>
      <c r="U235" s="77">
        <v>8</v>
      </c>
      <c r="V235" s="357">
        <v>3424.0007000000001</v>
      </c>
      <c r="W235" s="77">
        <v>1815703</v>
      </c>
      <c r="X235" s="77" t="s">
        <v>1019</v>
      </c>
      <c r="Y235" s="77" t="s">
        <v>1075</v>
      </c>
      <c r="Z235" s="77" t="s">
        <v>821</v>
      </c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 t="s">
        <v>821</v>
      </c>
      <c r="BE235" s="1"/>
      <c r="BF235">
        <v>1086</v>
      </c>
      <c r="BG235">
        <v>42</v>
      </c>
      <c r="BH235">
        <v>50</v>
      </c>
      <c r="BI235">
        <v>217</v>
      </c>
      <c r="BJ235" s="368">
        <v>8</v>
      </c>
      <c r="BK235" s="368">
        <v>5</v>
      </c>
      <c r="BL235" s="128">
        <v>844.79899999999998</v>
      </c>
      <c r="BM235" s="128">
        <v>1073.8750567995</v>
      </c>
      <c r="BN235" s="128">
        <v>1074.53</v>
      </c>
      <c r="BO235" s="128">
        <v>1055.5553</v>
      </c>
      <c r="BP235" s="128">
        <v>1055.5553</v>
      </c>
      <c r="BQ235" s="1" t="s">
        <v>821</v>
      </c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</row>
    <row r="236" spans="1:81" x14ac:dyDescent="0.25">
      <c r="A236" s="1"/>
      <c r="B236" s="77">
        <v>430</v>
      </c>
      <c r="C236" s="77">
        <v>218</v>
      </c>
      <c r="D236" s="77">
        <v>7635</v>
      </c>
      <c r="E236" s="77">
        <v>0</v>
      </c>
      <c r="F236" s="77">
        <v>47</v>
      </c>
      <c r="G236" s="77">
        <v>115</v>
      </c>
      <c r="H236" s="168">
        <v>5</v>
      </c>
      <c r="I236" s="370">
        <v>57</v>
      </c>
      <c r="J236" s="354">
        <v>260.13585999999998</v>
      </c>
      <c r="K236" s="354">
        <v>22.578892</v>
      </c>
      <c r="L236" s="365">
        <v>1.05223630312751E-2</v>
      </c>
      <c r="M236" s="354">
        <v>1180.3829063723199</v>
      </c>
      <c r="N236" s="77">
        <v>1</v>
      </c>
      <c r="O236" s="77">
        <v>1</v>
      </c>
      <c r="P236" s="77">
        <v>0</v>
      </c>
      <c r="Q236" s="77">
        <v>0</v>
      </c>
      <c r="R236" s="77">
        <v>0</v>
      </c>
      <c r="S236" s="77">
        <v>0</v>
      </c>
      <c r="T236" s="77">
        <v>219</v>
      </c>
      <c r="U236" s="77">
        <v>8</v>
      </c>
      <c r="V236" s="357">
        <v>3477.3904000000002</v>
      </c>
      <c r="W236" s="77">
        <v>1815703</v>
      </c>
      <c r="X236" s="77" t="s">
        <v>1019</v>
      </c>
      <c r="Y236" s="77" t="s">
        <v>1076</v>
      </c>
      <c r="Z236" s="77" t="s">
        <v>821</v>
      </c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 t="s">
        <v>821</v>
      </c>
      <c r="BE236" s="1"/>
      <c r="BF236">
        <v>1087</v>
      </c>
      <c r="BG236">
        <v>42</v>
      </c>
      <c r="BH236">
        <v>49</v>
      </c>
      <c r="BI236">
        <v>218</v>
      </c>
      <c r="BJ236" s="368">
        <v>8</v>
      </c>
      <c r="BK236" s="368">
        <v>6</v>
      </c>
      <c r="BL236" s="128">
        <v>893.06380000000001</v>
      </c>
      <c r="BM236" s="128">
        <v>1069.7603956216401</v>
      </c>
      <c r="BN236" s="128">
        <v>1057.79</v>
      </c>
      <c r="BO236" s="128">
        <v>1050.5743</v>
      </c>
      <c r="BP236" s="128">
        <v>1050.5743</v>
      </c>
      <c r="BQ236" s="1" t="s">
        <v>821</v>
      </c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</row>
    <row r="237" spans="1:81" x14ac:dyDescent="0.25">
      <c r="A237" s="1"/>
      <c r="B237" s="77">
        <v>431</v>
      </c>
      <c r="C237" s="77">
        <v>219</v>
      </c>
      <c r="D237" s="77">
        <v>7634</v>
      </c>
      <c r="E237" s="77">
        <v>0</v>
      </c>
      <c r="F237" s="77">
        <v>47</v>
      </c>
      <c r="G237" s="77">
        <v>114</v>
      </c>
      <c r="H237" s="168">
        <v>5</v>
      </c>
      <c r="I237" s="370">
        <v>58</v>
      </c>
      <c r="J237" s="354">
        <v>257.65152</v>
      </c>
      <c r="K237" s="354">
        <v>23.016812999999999</v>
      </c>
      <c r="L237" s="365">
        <v>1.05712858134839E-2</v>
      </c>
      <c r="M237" s="354">
        <v>1177.6456623711499</v>
      </c>
      <c r="N237" s="77">
        <v>1</v>
      </c>
      <c r="O237" s="77">
        <v>1</v>
      </c>
      <c r="P237" s="77">
        <v>0</v>
      </c>
      <c r="Q237" s="77">
        <v>0</v>
      </c>
      <c r="R237" s="77">
        <v>0</v>
      </c>
      <c r="S237" s="77">
        <v>0</v>
      </c>
      <c r="T237" s="77">
        <v>220</v>
      </c>
      <c r="U237" s="77">
        <v>8</v>
      </c>
      <c r="V237" s="357">
        <v>3556.3013000000001</v>
      </c>
      <c r="W237" s="77">
        <v>1815703</v>
      </c>
      <c r="X237" s="77" t="s">
        <v>1019</v>
      </c>
      <c r="Y237" s="77" t="s">
        <v>1077</v>
      </c>
      <c r="Z237" s="77" t="s">
        <v>821</v>
      </c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 t="s">
        <v>821</v>
      </c>
      <c r="BE237" s="1"/>
      <c r="BF237">
        <v>1088</v>
      </c>
      <c r="BG237">
        <v>41</v>
      </c>
      <c r="BH237">
        <v>49</v>
      </c>
      <c r="BI237">
        <v>219</v>
      </c>
      <c r="BJ237" s="368">
        <v>8</v>
      </c>
      <c r="BK237" s="368">
        <v>7</v>
      </c>
      <c r="BL237" s="128">
        <v>1207.6685</v>
      </c>
      <c r="BM237" s="128">
        <v>1065.66584475789</v>
      </c>
      <c r="BN237" s="128">
        <v>1063.28</v>
      </c>
      <c r="BO237" s="128">
        <v>1038.6348</v>
      </c>
      <c r="BP237" s="128">
        <v>1038.6348</v>
      </c>
      <c r="BQ237" s="1" t="s">
        <v>821</v>
      </c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</row>
    <row r="238" spans="1:81" x14ac:dyDescent="0.25">
      <c r="A238" s="1"/>
      <c r="B238" s="77">
        <v>432</v>
      </c>
      <c r="C238" s="77">
        <v>220</v>
      </c>
      <c r="D238" s="77">
        <v>7633</v>
      </c>
      <c r="E238" s="77">
        <v>0</v>
      </c>
      <c r="F238" s="77">
        <v>47</v>
      </c>
      <c r="G238" s="77">
        <v>113</v>
      </c>
      <c r="H238" s="168">
        <v>5</v>
      </c>
      <c r="I238" s="370">
        <v>59</v>
      </c>
      <c r="J238" s="354">
        <v>257.57278000000002</v>
      </c>
      <c r="K238" s="354">
        <v>23.452567999999999</v>
      </c>
      <c r="L238" s="365">
        <v>1.0429045297210801E-2</v>
      </c>
      <c r="M238" s="354">
        <v>1174.9219545153201</v>
      </c>
      <c r="N238" s="77">
        <v>1</v>
      </c>
      <c r="O238" s="77">
        <v>1</v>
      </c>
      <c r="P238" s="77">
        <v>0</v>
      </c>
      <c r="Q238" s="77">
        <v>0</v>
      </c>
      <c r="R238" s="77">
        <v>0</v>
      </c>
      <c r="S238" s="77">
        <v>0</v>
      </c>
      <c r="T238" s="77">
        <v>221</v>
      </c>
      <c r="U238" s="77">
        <v>8</v>
      </c>
      <c r="V238" s="357">
        <v>3634.8215</v>
      </c>
      <c r="W238" s="77">
        <v>1815703</v>
      </c>
      <c r="X238" s="77" t="s">
        <v>1019</v>
      </c>
      <c r="Y238" s="77" t="s">
        <v>1078</v>
      </c>
      <c r="Z238" s="77" t="s">
        <v>821</v>
      </c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 t="s">
        <v>821</v>
      </c>
      <c r="BE238" s="1"/>
      <c r="BF238">
        <v>1089</v>
      </c>
      <c r="BG238">
        <v>41</v>
      </c>
      <c r="BH238">
        <v>48</v>
      </c>
      <c r="BI238">
        <v>220</v>
      </c>
      <c r="BJ238" s="368">
        <v>8</v>
      </c>
      <c r="BK238" s="368">
        <v>8</v>
      </c>
      <c r="BL238" s="128">
        <v>1234.5544</v>
      </c>
      <c r="BM238" s="128">
        <v>1061.8125267539001</v>
      </c>
      <c r="BN238" s="128">
        <v>1049.3900000000001</v>
      </c>
      <c r="BO238" s="128">
        <v>1037.9141999999999</v>
      </c>
      <c r="BP238" s="128">
        <v>1037.9141999999999</v>
      </c>
      <c r="BQ238" s="1" t="s">
        <v>821</v>
      </c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</row>
    <row r="239" spans="1:81" x14ac:dyDescent="0.25">
      <c r="A239" s="1"/>
      <c r="B239" s="77">
        <v>433</v>
      </c>
      <c r="C239" s="77">
        <v>221</v>
      </c>
      <c r="D239" s="77">
        <v>7792</v>
      </c>
      <c r="E239" s="77">
        <v>0</v>
      </c>
      <c r="F239" s="77">
        <v>48</v>
      </c>
      <c r="G239" s="77">
        <v>112</v>
      </c>
      <c r="H239" s="168">
        <v>5</v>
      </c>
      <c r="I239" s="370">
        <v>60</v>
      </c>
      <c r="J239" s="354">
        <v>250.56542999999999</v>
      </c>
      <c r="K239" s="354">
        <v>23.884975000000001</v>
      </c>
      <c r="L239" s="365">
        <v>1.0565396480010999E-2</v>
      </c>
      <c r="M239" s="354">
        <v>1172.23571627924</v>
      </c>
      <c r="N239" s="77">
        <v>1</v>
      </c>
      <c r="O239" s="77">
        <v>1</v>
      </c>
      <c r="P239" s="77">
        <v>0</v>
      </c>
      <c r="Q239" s="77">
        <v>0</v>
      </c>
      <c r="R239" s="77">
        <v>0</v>
      </c>
      <c r="S239" s="77">
        <v>0</v>
      </c>
      <c r="T239" s="77">
        <v>222</v>
      </c>
      <c r="U239" s="77">
        <v>8</v>
      </c>
      <c r="V239" s="357">
        <v>3712.7384999999999</v>
      </c>
      <c r="W239" s="77">
        <v>1815703</v>
      </c>
      <c r="X239" s="77" t="s">
        <v>1019</v>
      </c>
      <c r="Y239" s="77" t="s">
        <v>1079</v>
      </c>
      <c r="Z239" s="77" t="s">
        <v>821</v>
      </c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 t="s">
        <v>821</v>
      </c>
      <c r="BE239" s="1"/>
      <c r="BF239">
        <v>1090</v>
      </c>
      <c r="BG239">
        <v>40</v>
      </c>
      <c r="BH239">
        <v>48</v>
      </c>
      <c r="BI239">
        <v>221</v>
      </c>
      <c r="BJ239" s="368">
        <v>8</v>
      </c>
      <c r="BK239" s="368">
        <v>9</v>
      </c>
      <c r="BL239" s="128">
        <v>1510.8785</v>
      </c>
      <c r="BM239" s="128">
        <v>1058.39115901326</v>
      </c>
      <c r="BN239" s="128">
        <v>1038.56</v>
      </c>
      <c r="BO239" s="128">
        <v>1028.7112999999999</v>
      </c>
      <c r="BP239" s="128">
        <v>1028.7112999999999</v>
      </c>
      <c r="BQ239" s="1" t="s">
        <v>821</v>
      </c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</row>
    <row r="240" spans="1:81" x14ac:dyDescent="0.25">
      <c r="A240" s="1"/>
      <c r="B240" s="77">
        <v>434</v>
      </c>
      <c r="C240" s="77">
        <v>222</v>
      </c>
      <c r="D240" s="77">
        <v>7791</v>
      </c>
      <c r="E240" s="77">
        <v>0</v>
      </c>
      <c r="F240" s="77">
        <v>48</v>
      </c>
      <c r="G240" s="77">
        <v>111</v>
      </c>
      <c r="H240" s="168">
        <v>5</v>
      </c>
      <c r="I240" s="370">
        <v>61</v>
      </c>
      <c r="J240" s="354">
        <v>250.2139</v>
      </c>
      <c r="K240" s="354">
        <v>24.308512</v>
      </c>
      <c r="L240" s="365">
        <v>5.8836332223732796E-3</v>
      </c>
      <c r="M240" s="354">
        <v>1169.58839317041</v>
      </c>
      <c r="N240" s="77">
        <v>1</v>
      </c>
      <c r="O240" s="77">
        <v>1</v>
      </c>
      <c r="P240" s="77">
        <v>0</v>
      </c>
      <c r="Q240" s="77">
        <v>0</v>
      </c>
      <c r="R240" s="77">
        <v>0</v>
      </c>
      <c r="S240" s="77">
        <v>0</v>
      </c>
      <c r="T240" s="77">
        <v>223</v>
      </c>
      <c r="U240" s="77">
        <v>8</v>
      </c>
      <c r="V240" s="357">
        <v>3789.0574000000001</v>
      </c>
      <c r="W240" s="77">
        <v>1815703</v>
      </c>
      <c r="X240" s="77" t="s">
        <v>1019</v>
      </c>
      <c r="Y240" s="77" t="s">
        <v>1080</v>
      </c>
      <c r="Z240" s="77" t="s">
        <v>821</v>
      </c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 t="s">
        <v>821</v>
      </c>
      <c r="BE240" s="1"/>
      <c r="BF240">
        <v>1091</v>
      </c>
      <c r="BG240">
        <v>39</v>
      </c>
      <c r="BH240">
        <v>48</v>
      </c>
      <c r="BI240">
        <v>222</v>
      </c>
      <c r="BJ240" s="368">
        <v>8</v>
      </c>
      <c r="BK240" s="368">
        <v>10</v>
      </c>
      <c r="BL240" s="128">
        <v>1769.4513999999999</v>
      </c>
      <c r="BM240" s="128">
        <v>1052.3554834955401</v>
      </c>
      <c r="BN240" s="128">
        <v>1028.45</v>
      </c>
      <c r="BO240" s="128">
        <v>1019.07605</v>
      </c>
      <c r="BP240" s="128">
        <v>1019.07605</v>
      </c>
      <c r="BQ240" s="1" t="s">
        <v>821</v>
      </c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</row>
    <row r="241" spans="1:81" x14ac:dyDescent="0.25">
      <c r="A241" s="1"/>
      <c r="B241" s="77">
        <v>435</v>
      </c>
      <c r="C241" s="77">
        <v>223</v>
      </c>
      <c r="D241" s="77">
        <v>7630</v>
      </c>
      <c r="E241" s="77">
        <v>0</v>
      </c>
      <c r="F241" s="77">
        <v>47</v>
      </c>
      <c r="G241" s="77">
        <v>110</v>
      </c>
      <c r="H241" s="168">
        <v>5</v>
      </c>
      <c r="I241" s="370">
        <v>62</v>
      </c>
      <c r="J241" s="354">
        <v>28.266770000000001</v>
      </c>
      <c r="K241" s="354">
        <v>24.550266000000001</v>
      </c>
      <c r="L241" s="365">
        <v>4.7486794718055399E-2</v>
      </c>
      <c r="M241" s="354">
        <v>1168.1162263691699</v>
      </c>
      <c r="N241" s="77">
        <v>1</v>
      </c>
      <c r="O241" s="77">
        <v>1</v>
      </c>
      <c r="P241" s="77">
        <v>0</v>
      </c>
      <c r="Q241" s="77">
        <v>0</v>
      </c>
      <c r="R241" s="77">
        <v>0</v>
      </c>
      <c r="S241" s="77">
        <v>0</v>
      </c>
      <c r="T241" s="77">
        <v>224</v>
      </c>
      <c r="U241" s="77">
        <v>8</v>
      </c>
      <c r="V241" s="357">
        <v>3832.62</v>
      </c>
      <c r="W241" s="77">
        <v>1815703</v>
      </c>
      <c r="X241" s="77" t="s">
        <v>1019</v>
      </c>
      <c r="Y241" s="77" t="s">
        <v>1081</v>
      </c>
      <c r="Z241" s="77" t="s">
        <v>821</v>
      </c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 t="s">
        <v>821</v>
      </c>
      <c r="BE241" s="1"/>
      <c r="BF241">
        <v>1092</v>
      </c>
      <c r="BG241">
        <v>38</v>
      </c>
      <c r="BH241">
        <v>48</v>
      </c>
      <c r="BI241">
        <v>223</v>
      </c>
      <c r="BJ241" s="368">
        <v>8</v>
      </c>
      <c r="BK241" s="368">
        <v>11</v>
      </c>
      <c r="BL241" s="128">
        <v>2034.1532</v>
      </c>
      <c r="BM241" s="128">
        <v>1046.45094926456</v>
      </c>
      <c r="BN241" s="128">
        <v>1034.3</v>
      </c>
      <c r="BO241" s="128">
        <v>1010.3978</v>
      </c>
      <c r="BP241" s="128">
        <v>1010.3978</v>
      </c>
      <c r="BQ241" s="1" t="s">
        <v>821</v>
      </c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</row>
    <row r="242" spans="1:81" x14ac:dyDescent="0.25">
      <c r="A242" s="1"/>
      <c r="B242" s="77">
        <v>436</v>
      </c>
      <c r="C242" s="77">
        <v>224</v>
      </c>
      <c r="D242" s="77">
        <v>7790</v>
      </c>
      <c r="E242" s="77">
        <v>0</v>
      </c>
      <c r="F242" s="77">
        <v>48</v>
      </c>
      <c r="G242" s="77">
        <v>110</v>
      </c>
      <c r="H242" s="168">
        <v>5</v>
      </c>
      <c r="I242" s="370">
        <v>63</v>
      </c>
      <c r="J242" s="354">
        <v>225.64514</v>
      </c>
      <c r="K242" s="354">
        <v>24.765014999999998</v>
      </c>
      <c r="L242" s="365">
        <v>9.8882420222768802E-3</v>
      </c>
      <c r="M242" s="354">
        <v>1166.7739280928899</v>
      </c>
      <c r="N242" s="77">
        <v>1</v>
      </c>
      <c r="O242" s="77">
        <v>1</v>
      </c>
      <c r="P242" s="77">
        <v>0</v>
      </c>
      <c r="Q242" s="77">
        <v>0</v>
      </c>
      <c r="R242" s="77">
        <v>0</v>
      </c>
      <c r="S242" s="77">
        <v>0</v>
      </c>
      <c r="T242" s="77">
        <v>225</v>
      </c>
      <c r="U242" s="77">
        <v>8</v>
      </c>
      <c r="V242" s="357">
        <v>3871.3162000000002</v>
      </c>
      <c r="W242" s="77">
        <v>1815703</v>
      </c>
      <c r="X242" s="77" t="s">
        <v>1019</v>
      </c>
      <c r="Y242" s="77" t="s">
        <v>1082</v>
      </c>
      <c r="Z242" s="77" t="s">
        <v>821</v>
      </c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 t="s">
        <v>821</v>
      </c>
      <c r="BE242" s="1"/>
      <c r="BF242">
        <v>1093</v>
      </c>
      <c r="BG242">
        <v>37</v>
      </c>
      <c r="BH242">
        <v>48</v>
      </c>
      <c r="BI242">
        <v>224</v>
      </c>
      <c r="BJ242" s="368">
        <v>8</v>
      </c>
      <c r="BK242" s="368">
        <v>12</v>
      </c>
      <c r="BL242" s="128">
        <v>2062.3407999999999</v>
      </c>
      <c r="BM242" s="128">
        <v>1043.14603677169</v>
      </c>
      <c r="BN242" s="128">
        <v>1028.99</v>
      </c>
      <c r="BO242" s="128">
        <v>1009.1404</v>
      </c>
      <c r="BP242" s="128">
        <v>1009.1404</v>
      </c>
      <c r="BQ242" s="1" t="s">
        <v>821</v>
      </c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</row>
    <row r="243" spans="1:81" x14ac:dyDescent="0.25">
      <c r="A243" s="1"/>
      <c r="B243" s="77">
        <v>437</v>
      </c>
      <c r="C243" s="77">
        <v>225</v>
      </c>
      <c r="D243" s="77">
        <v>7789</v>
      </c>
      <c r="E243" s="77">
        <v>0</v>
      </c>
      <c r="F243" s="77">
        <v>48</v>
      </c>
      <c r="G243" s="77">
        <v>109</v>
      </c>
      <c r="H243" s="168">
        <v>5</v>
      </c>
      <c r="I243" s="370">
        <v>64</v>
      </c>
      <c r="J243" s="354">
        <v>196.42349999999999</v>
      </c>
      <c r="K243" s="354">
        <v>25.121980000000001</v>
      </c>
      <c r="L243" s="365">
        <v>6.7573178588466402E-3</v>
      </c>
      <c r="M243" s="354">
        <v>1164.54269432158</v>
      </c>
      <c r="N243" s="77">
        <v>1</v>
      </c>
      <c r="O243" s="77">
        <v>1</v>
      </c>
      <c r="P243" s="77">
        <v>0</v>
      </c>
      <c r="Q243" s="77">
        <v>0</v>
      </c>
      <c r="R243" s="77">
        <v>0</v>
      </c>
      <c r="S243" s="77">
        <v>0</v>
      </c>
      <c r="T243" s="77">
        <v>226</v>
      </c>
      <c r="U243" s="77">
        <v>8</v>
      </c>
      <c r="V243" s="357">
        <v>3935.6394</v>
      </c>
      <c r="W243" s="77">
        <v>1815703</v>
      </c>
      <c r="X243" s="77" t="s">
        <v>1019</v>
      </c>
      <c r="Y243" s="77" t="s">
        <v>1083</v>
      </c>
      <c r="Z243" s="77" t="s">
        <v>821</v>
      </c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 t="s">
        <v>821</v>
      </c>
      <c r="BE243" s="1"/>
      <c r="BF243">
        <v>1094</v>
      </c>
      <c r="BG243">
        <v>37</v>
      </c>
      <c r="BH243">
        <v>47</v>
      </c>
      <c r="BI243">
        <v>225</v>
      </c>
      <c r="BJ243" s="368">
        <v>8</v>
      </c>
      <c r="BK243" s="368">
        <v>13</v>
      </c>
      <c r="BL243" s="128">
        <v>2370.5084999999999</v>
      </c>
      <c r="BM243" s="128">
        <v>1039.3506640207299</v>
      </c>
      <c r="BN243" s="128">
        <v>1017.31</v>
      </c>
      <c r="BO243" s="128">
        <v>997.11339999999996</v>
      </c>
      <c r="BP243" s="128">
        <v>997.11339999999996</v>
      </c>
      <c r="BQ243" s="1" t="s">
        <v>821</v>
      </c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</row>
    <row r="244" spans="1:81" x14ac:dyDescent="0.25">
      <c r="A244" s="1"/>
      <c r="B244" s="77">
        <v>438</v>
      </c>
      <c r="C244" s="77">
        <v>226</v>
      </c>
      <c r="D244" s="77">
        <v>7789</v>
      </c>
      <c r="E244" s="77">
        <v>0</v>
      </c>
      <c r="F244" s="77">
        <v>48</v>
      </c>
      <c r="G244" s="77">
        <v>109</v>
      </c>
      <c r="H244" s="168">
        <v>5</v>
      </c>
      <c r="I244" s="370">
        <v>65</v>
      </c>
      <c r="J244" s="354">
        <v>54.65099</v>
      </c>
      <c r="K244" s="354">
        <v>25.334330000000001</v>
      </c>
      <c r="L244" s="365">
        <v>6.6266939976244001E-3</v>
      </c>
      <c r="M244" s="354">
        <v>1163.2153983482799</v>
      </c>
      <c r="N244" s="77">
        <v>1</v>
      </c>
      <c r="O244" s="77">
        <v>1</v>
      </c>
      <c r="P244" s="77">
        <v>0</v>
      </c>
      <c r="Q244" s="77">
        <v>0</v>
      </c>
      <c r="R244" s="77">
        <v>0</v>
      </c>
      <c r="S244" s="77">
        <v>0</v>
      </c>
      <c r="T244" s="77">
        <v>340</v>
      </c>
      <c r="U244" s="77">
        <v>8</v>
      </c>
      <c r="V244" s="357">
        <v>3973.9032999999999</v>
      </c>
      <c r="W244" s="77">
        <v>1815703</v>
      </c>
      <c r="X244" s="77" t="s">
        <v>1019</v>
      </c>
      <c r="Y244" s="77" t="s">
        <v>1084</v>
      </c>
      <c r="Z244" s="77" t="s">
        <v>821</v>
      </c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 t="s">
        <v>821</v>
      </c>
      <c r="BE244" s="1"/>
      <c r="BF244">
        <v>1095</v>
      </c>
      <c r="BG244">
        <v>36</v>
      </c>
      <c r="BH244">
        <v>47</v>
      </c>
      <c r="BI244">
        <v>226</v>
      </c>
      <c r="BJ244" s="368">
        <v>8</v>
      </c>
      <c r="BK244" s="368">
        <v>14</v>
      </c>
      <c r="BL244" s="128">
        <v>2475.7253000000001</v>
      </c>
      <c r="BM244" s="128">
        <v>1034.6861124743</v>
      </c>
      <c r="BN244" s="128">
        <v>1009.53</v>
      </c>
      <c r="BO244" s="128">
        <v>992.47185999999999</v>
      </c>
      <c r="BP244" s="128">
        <v>992.47185999999999</v>
      </c>
      <c r="BQ244" s="1" t="s">
        <v>821</v>
      </c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</row>
    <row r="245" spans="1:81" x14ac:dyDescent="0.25">
      <c r="A245" s="1"/>
      <c r="B245" s="77">
        <v>0</v>
      </c>
      <c r="C245" s="77">
        <v>227</v>
      </c>
      <c r="D245" s="77">
        <v>12270</v>
      </c>
      <c r="E245" s="77">
        <v>0</v>
      </c>
      <c r="F245" s="77">
        <v>76</v>
      </c>
      <c r="G245" s="77">
        <v>110</v>
      </c>
      <c r="H245" s="168">
        <v>6</v>
      </c>
      <c r="I245" s="370">
        <v>1</v>
      </c>
      <c r="J245" s="354">
        <v>69.200770000000006</v>
      </c>
      <c r="K245" s="354">
        <v>131.75058000000001</v>
      </c>
      <c r="L245" s="365">
        <v>1.46155903185895E-2</v>
      </c>
      <c r="M245" s="354">
        <v>1211.0868037048999</v>
      </c>
      <c r="N245" s="77">
        <v>1</v>
      </c>
      <c r="O245" s="77">
        <v>1</v>
      </c>
      <c r="P245" s="77">
        <v>0</v>
      </c>
      <c r="Q245" s="77">
        <v>0</v>
      </c>
      <c r="R245" s="77">
        <v>0</v>
      </c>
      <c r="S245" s="77">
        <v>0</v>
      </c>
      <c r="T245" s="77">
        <v>228</v>
      </c>
      <c r="U245" s="77">
        <v>8</v>
      </c>
      <c r="V245" s="357">
        <v>105223.55</v>
      </c>
      <c r="W245" s="77">
        <v>1814859</v>
      </c>
      <c r="X245" s="77" t="s">
        <v>911</v>
      </c>
      <c r="Y245" s="77" t="s">
        <v>1085</v>
      </c>
      <c r="Z245" s="77" t="s">
        <v>821</v>
      </c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 t="s">
        <v>821</v>
      </c>
      <c r="BE245" s="1"/>
      <c r="BF245">
        <v>1096</v>
      </c>
      <c r="BG245">
        <v>36</v>
      </c>
      <c r="BH245">
        <v>46</v>
      </c>
      <c r="BI245">
        <v>227</v>
      </c>
      <c r="BJ245" s="368">
        <v>8</v>
      </c>
      <c r="BK245" s="368">
        <v>15</v>
      </c>
      <c r="BL245" s="128">
        <v>2670.4083999999998</v>
      </c>
      <c r="BM245" s="128">
        <v>1031.3020975760101</v>
      </c>
      <c r="BN245" s="128">
        <v>996.98</v>
      </c>
      <c r="BO245" s="128">
        <v>986.99883999999997</v>
      </c>
      <c r="BP245" s="128">
        <v>986.99883999999997</v>
      </c>
      <c r="BQ245" s="1" t="s">
        <v>821</v>
      </c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</row>
    <row r="246" spans="1:81" x14ac:dyDescent="0.25">
      <c r="A246" s="1"/>
      <c r="B246" s="77">
        <v>1</v>
      </c>
      <c r="C246" s="77">
        <v>228</v>
      </c>
      <c r="D246" s="77">
        <v>12110</v>
      </c>
      <c r="E246" s="77">
        <v>0</v>
      </c>
      <c r="F246" s="77">
        <v>75</v>
      </c>
      <c r="G246" s="77">
        <v>110</v>
      </c>
      <c r="H246" s="168">
        <v>6</v>
      </c>
      <c r="I246" s="370">
        <v>2</v>
      </c>
      <c r="J246" s="354">
        <v>281.92883</v>
      </c>
      <c r="K246" s="354">
        <v>131.78406000000001</v>
      </c>
      <c r="L246" s="365">
        <v>4.1128951849329796E-3</v>
      </c>
      <c r="M246" s="354">
        <v>1210.07539363714</v>
      </c>
      <c r="N246" s="77">
        <v>1</v>
      </c>
      <c r="O246" s="77">
        <v>1</v>
      </c>
      <c r="P246" s="77">
        <v>0</v>
      </c>
      <c r="Q246" s="77">
        <v>0</v>
      </c>
      <c r="R246" s="77">
        <v>0</v>
      </c>
      <c r="S246" s="77">
        <v>0</v>
      </c>
      <c r="T246" s="77">
        <v>229</v>
      </c>
      <c r="U246" s="77">
        <v>8</v>
      </c>
      <c r="V246" s="357">
        <v>105277.05499999999</v>
      </c>
      <c r="W246" s="77">
        <v>1814859</v>
      </c>
      <c r="X246" s="77" t="s">
        <v>911</v>
      </c>
      <c r="Y246" s="77" t="s">
        <v>1086</v>
      </c>
      <c r="Z246" s="77" t="s">
        <v>821</v>
      </c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F246">
        <v>1097</v>
      </c>
      <c r="BG246">
        <v>35</v>
      </c>
      <c r="BH246">
        <v>46</v>
      </c>
      <c r="BI246">
        <v>228</v>
      </c>
      <c r="BJ246" s="368">
        <v>8</v>
      </c>
      <c r="BK246" s="368">
        <v>16</v>
      </c>
      <c r="BL246" s="128">
        <v>2873.5412999999999</v>
      </c>
      <c r="BM246" s="128">
        <v>1026.8132165104901</v>
      </c>
      <c r="BN246" s="128">
        <v>1005.6</v>
      </c>
      <c r="BO246" s="128">
        <v>979.23509999999999</v>
      </c>
      <c r="BP246" s="128">
        <v>979.23509999999999</v>
      </c>
      <c r="BQ246" s="1" t="s">
        <v>821</v>
      </c>
    </row>
    <row r="247" spans="1:81" x14ac:dyDescent="0.25">
      <c r="A247" s="1"/>
      <c r="B247" s="77">
        <v>2</v>
      </c>
      <c r="C247" s="77">
        <v>229</v>
      </c>
      <c r="D247" s="77">
        <v>11950</v>
      </c>
      <c r="E247" s="77">
        <v>0</v>
      </c>
      <c r="F247" s="77">
        <v>74</v>
      </c>
      <c r="G247" s="77">
        <v>110</v>
      </c>
      <c r="H247" s="168">
        <v>6</v>
      </c>
      <c r="I247" s="370">
        <v>3</v>
      </c>
      <c r="J247" s="354">
        <v>120.62808</v>
      </c>
      <c r="K247" s="354">
        <v>131.82243</v>
      </c>
      <c r="L247" s="365">
        <v>6.7154027114692903E-3</v>
      </c>
      <c r="M247" s="354">
        <v>1208.91584989737</v>
      </c>
      <c r="N247" s="77">
        <v>1</v>
      </c>
      <c r="O247" s="77">
        <v>1</v>
      </c>
      <c r="P247" s="77">
        <v>0</v>
      </c>
      <c r="Q247" s="77">
        <v>0</v>
      </c>
      <c r="R247" s="77">
        <v>0</v>
      </c>
      <c r="S247" s="77">
        <v>0</v>
      </c>
      <c r="T247" s="77">
        <v>230</v>
      </c>
      <c r="U247" s="77">
        <v>8</v>
      </c>
      <c r="V247" s="357">
        <v>105338.41</v>
      </c>
      <c r="W247" s="77">
        <v>1814859</v>
      </c>
      <c r="X247" s="77" t="s">
        <v>911</v>
      </c>
      <c r="Y247" s="77" t="s">
        <v>1087</v>
      </c>
      <c r="Z247" s="77" t="s">
        <v>821</v>
      </c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F247">
        <v>1098</v>
      </c>
      <c r="BG247">
        <v>35</v>
      </c>
      <c r="BH247">
        <v>45</v>
      </c>
      <c r="BI247">
        <v>229</v>
      </c>
      <c r="BJ247" s="368">
        <v>8</v>
      </c>
      <c r="BK247" s="368">
        <v>17</v>
      </c>
      <c r="BL247" s="128">
        <v>3027.3290000000002</v>
      </c>
      <c r="BM247" s="128">
        <v>1022.7857927733299</v>
      </c>
      <c r="BN247" s="128">
        <v>988.69</v>
      </c>
      <c r="BO247" s="128">
        <v>976.92229999999995</v>
      </c>
      <c r="BP247" s="128">
        <v>976.92229999999995</v>
      </c>
      <c r="BQ247" s="1" t="s">
        <v>821</v>
      </c>
    </row>
    <row r="248" spans="1:81" x14ac:dyDescent="0.25">
      <c r="A248" s="1"/>
      <c r="B248" s="77">
        <v>3</v>
      </c>
      <c r="C248" s="77">
        <v>230</v>
      </c>
      <c r="D248" s="77">
        <v>11949</v>
      </c>
      <c r="E248" s="77">
        <v>0</v>
      </c>
      <c r="F248" s="77">
        <v>74</v>
      </c>
      <c r="G248" s="77">
        <v>109</v>
      </c>
      <c r="H248" s="168">
        <v>6</v>
      </c>
      <c r="I248" s="370">
        <v>4</v>
      </c>
      <c r="J248" s="354">
        <v>160.60129000000001</v>
      </c>
      <c r="K248" s="354">
        <v>131.84924000000001</v>
      </c>
      <c r="L248" s="365">
        <v>8.1361069856036392E-3</v>
      </c>
      <c r="M248" s="354">
        <v>1208.1057837465801</v>
      </c>
      <c r="N248" s="77">
        <v>1</v>
      </c>
      <c r="O248" s="77">
        <v>1</v>
      </c>
      <c r="P248" s="77">
        <v>0</v>
      </c>
      <c r="Q248" s="77">
        <v>0</v>
      </c>
      <c r="R248" s="77">
        <v>0</v>
      </c>
      <c r="S248" s="77">
        <v>0</v>
      </c>
      <c r="T248" s="77">
        <v>231</v>
      </c>
      <c r="U248" s="77">
        <v>8</v>
      </c>
      <c r="V248" s="357">
        <v>105381.266</v>
      </c>
      <c r="W248" s="77">
        <v>1814859</v>
      </c>
      <c r="X248" s="77" t="s">
        <v>911</v>
      </c>
      <c r="Y248" s="77" t="s">
        <v>1088</v>
      </c>
      <c r="Z248" s="77" t="s">
        <v>821</v>
      </c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F248">
        <v>1099</v>
      </c>
      <c r="BG248">
        <v>34</v>
      </c>
      <c r="BH248">
        <v>45</v>
      </c>
      <c r="BI248">
        <v>230</v>
      </c>
      <c r="BJ248" s="368">
        <v>8</v>
      </c>
      <c r="BK248" s="368">
        <v>18</v>
      </c>
      <c r="BL248" s="128">
        <v>3195.9949999999999</v>
      </c>
      <c r="BM248" s="128">
        <v>1019.14728047247</v>
      </c>
      <c r="BN248" s="128">
        <v>994.94</v>
      </c>
      <c r="BO248" s="128">
        <v>972.07150000000001</v>
      </c>
      <c r="BP248" s="128">
        <v>972.07150000000001</v>
      </c>
      <c r="BQ248" s="1" t="s">
        <v>821</v>
      </c>
    </row>
    <row r="249" spans="1:81" x14ac:dyDescent="0.25">
      <c r="A249" s="1"/>
      <c r="B249" s="77">
        <v>4</v>
      </c>
      <c r="C249" s="77">
        <v>231</v>
      </c>
      <c r="D249" s="77">
        <v>11789</v>
      </c>
      <c r="E249" s="77">
        <v>0</v>
      </c>
      <c r="F249" s="77">
        <v>73</v>
      </c>
      <c r="G249" s="77">
        <v>109</v>
      </c>
      <c r="H249" s="168">
        <v>6</v>
      </c>
      <c r="I249" s="370">
        <v>5</v>
      </c>
      <c r="J249" s="354">
        <v>293.03296</v>
      </c>
      <c r="K249" s="354">
        <v>131.89249000000001</v>
      </c>
      <c r="L249" s="365">
        <v>3.4702614624911102E-3</v>
      </c>
      <c r="M249" s="354">
        <v>1206.7991144866701</v>
      </c>
      <c r="N249" s="77">
        <v>1</v>
      </c>
      <c r="O249" s="77">
        <v>1</v>
      </c>
      <c r="P249" s="77">
        <v>0</v>
      </c>
      <c r="Q249" s="77">
        <v>0</v>
      </c>
      <c r="R249" s="77">
        <v>0</v>
      </c>
      <c r="S249" s="77">
        <v>0</v>
      </c>
      <c r="T249" s="77">
        <v>232</v>
      </c>
      <c r="U249" s="77">
        <v>8</v>
      </c>
      <c r="V249" s="357">
        <v>105450.4</v>
      </c>
      <c r="W249" s="77">
        <v>1814859</v>
      </c>
      <c r="X249" s="77" t="s">
        <v>911</v>
      </c>
      <c r="Y249" s="77" t="s">
        <v>1089</v>
      </c>
      <c r="Z249" s="77" t="s">
        <v>821</v>
      </c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F249">
        <v>1100</v>
      </c>
      <c r="BG249">
        <v>34</v>
      </c>
      <c r="BH249">
        <v>44</v>
      </c>
      <c r="BI249">
        <v>231</v>
      </c>
      <c r="BJ249" s="368">
        <v>8</v>
      </c>
      <c r="BK249" s="368">
        <v>19</v>
      </c>
      <c r="BL249" s="128">
        <v>3488.7910000000002</v>
      </c>
      <c r="BM249" s="128">
        <v>1013.94022978664</v>
      </c>
      <c r="BN249" s="128">
        <v>986.92</v>
      </c>
      <c r="BO249" s="128">
        <v>966.13225999999997</v>
      </c>
      <c r="BP249" s="128">
        <v>966.13225999999997</v>
      </c>
      <c r="BQ249" s="1" t="s">
        <v>821</v>
      </c>
    </row>
    <row r="250" spans="1:81" x14ac:dyDescent="0.25">
      <c r="A250" s="1"/>
      <c r="B250" s="77">
        <v>5</v>
      </c>
      <c r="C250" s="77">
        <v>232</v>
      </c>
      <c r="D250" s="77">
        <v>11629</v>
      </c>
      <c r="E250" s="77">
        <v>0</v>
      </c>
      <c r="F250" s="77">
        <v>72</v>
      </c>
      <c r="G250" s="77">
        <v>109</v>
      </c>
      <c r="H250" s="168">
        <v>6</v>
      </c>
      <c r="I250" s="370">
        <v>6</v>
      </c>
      <c r="J250" s="354">
        <v>60.002937000000003</v>
      </c>
      <c r="K250" s="354">
        <v>131.92615000000001</v>
      </c>
      <c r="L250" s="365">
        <v>1.5009033234089E-2</v>
      </c>
      <c r="M250" s="354">
        <v>1205.78221350187</v>
      </c>
      <c r="N250" s="77">
        <v>1</v>
      </c>
      <c r="O250" s="77">
        <v>1</v>
      </c>
      <c r="P250" s="77">
        <v>0</v>
      </c>
      <c r="Q250" s="77">
        <v>0</v>
      </c>
      <c r="R250" s="77">
        <v>0</v>
      </c>
      <c r="S250" s="77">
        <v>0</v>
      </c>
      <c r="T250" s="77">
        <v>233</v>
      </c>
      <c r="U250" s="77">
        <v>8</v>
      </c>
      <c r="V250" s="357">
        <v>105504.2</v>
      </c>
      <c r="W250" s="77">
        <v>1814859</v>
      </c>
      <c r="X250" s="77" t="s">
        <v>911</v>
      </c>
      <c r="Y250" s="77" t="s">
        <v>1090</v>
      </c>
      <c r="Z250" s="77" t="s">
        <v>821</v>
      </c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F250">
        <v>1101</v>
      </c>
      <c r="BG250">
        <v>34</v>
      </c>
      <c r="BH250">
        <v>43</v>
      </c>
      <c r="BI250">
        <v>232</v>
      </c>
      <c r="BJ250" s="368">
        <v>8</v>
      </c>
      <c r="BK250" s="368">
        <v>20</v>
      </c>
      <c r="BL250" s="128">
        <v>3536.7541999999999</v>
      </c>
      <c r="BM250" s="128">
        <v>1010.09517078562</v>
      </c>
      <c r="BN250" s="128">
        <v>969.1</v>
      </c>
      <c r="BO250" s="128">
        <v>965.69529999999997</v>
      </c>
      <c r="BP250" s="128">
        <v>965.69529999999997</v>
      </c>
      <c r="BQ250" s="1" t="s">
        <v>821</v>
      </c>
    </row>
    <row r="251" spans="1:81" x14ac:dyDescent="0.25">
      <c r="A251" s="1"/>
      <c r="B251" s="77">
        <v>6</v>
      </c>
      <c r="C251" s="77">
        <v>233</v>
      </c>
      <c r="D251" s="77">
        <v>11628</v>
      </c>
      <c r="E251" s="77">
        <v>0</v>
      </c>
      <c r="F251" s="77">
        <v>72</v>
      </c>
      <c r="G251" s="77">
        <v>108</v>
      </c>
      <c r="H251" s="168">
        <v>6</v>
      </c>
      <c r="I251" s="370">
        <v>7</v>
      </c>
      <c r="J251" s="354">
        <v>252.65195</v>
      </c>
      <c r="K251" s="354">
        <v>131.95595</v>
      </c>
      <c r="L251" s="365">
        <v>4.5202414571102996E-3</v>
      </c>
      <c r="M251" s="354">
        <v>1204.8816274215401</v>
      </c>
      <c r="N251" s="77">
        <v>1</v>
      </c>
      <c r="O251" s="77">
        <v>1</v>
      </c>
      <c r="P251" s="77">
        <v>0</v>
      </c>
      <c r="Q251" s="77">
        <v>0</v>
      </c>
      <c r="R251" s="77">
        <v>0</v>
      </c>
      <c r="S251" s="77">
        <v>0</v>
      </c>
      <c r="T251" s="77">
        <v>234</v>
      </c>
      <c r="U251" s="77">
        <v>8</v>
      </c>
      <c r="V251" s="357">
        <v>105551.85</v>
      </c>
      <c r="W251" s="77">
        <v>1814859</v>
      </c>
      <c r="X251" s="77" t="s">
        <v>911</v>
      </c>
      <c r="Y251" s="77" t="s">
        <v>1091</v>
      </c>
      <c r="Z251" s="77" t="s">
        <v>821</v>
      </c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F251">
        <v>1102</v>
      </c>
      <c r="BG251">
        <v>33</v>
      </c>
      <c r="BH251">
        <v>43</v>
      </c>
      <c r="BI251">
        <v>233</v>
      </c>
      <c r="BJ251" s="368">
        <v>8</v>
      </c>
      <c r="BK251" s="368">
        <v>21</v>
      </c>
      <c r="BL251" s="128">
        <v>3824.1648</v>
      </c>
      <c r="BM251" s="128">
        <v>1006.31087248162</v>
      </c>
      <c r="BN251" s="128">
        <v>979.55</v>
      </c>
      <c r="BO251" s="128">
        <v>959.73940000000005</v>
      </c>
      <c r="BP251" s="128">
        <v>959.73940000000005</v>
      </c>
      <c r="BQ251" s="1" t="s">
        <v>821</v>
      </c>
    </row>
    <row r="252" spans="1:81" x14ac:dyDescent="0.25">
      <c r="A252" s="1"/>
      <c r="B252" s="77">
        <v>7</v>
      </c>
      <c r="C252" s="77">
        <v>234</v>
      </c>
      <c r="D252" s="77">
        <v>11468</v>
      </c>
      <c r="E252" s="77">
        <v>0</v>
      </c>
      <c r="F252" s="77">
        <v>71</v>
      </c>
      <c r="G252" s="77">
        <v>108</v>
      </c>
      <c r="H252" s="168">
        <v>6</v>
      </c>
      <c r="I252" s="370">
        <v>8</v>
      </c>
      <c r="J252" s="354">
        <v>143.83102</v>
      </c>
      <c r="K252" s="354">
        <v>131.99374</v>
      </c>
      <c r="L252" s="365">
        <v>7.4066935357491098E-3</v>
      </c>
      <c r="M252" s="354">
        <v>1203.7395796163901</v>
      </c>
      <c r="N252" s="77">
        <v>1</v>
      </c>
      <c r="O252" s="77">
        <v>1</v>
      </c>
      <c r="P252" s="77">
        <v>0</v>
      </c>
      <c r="Q252" s="77">
        <v>0</v>
      </c>
      <c r="R252" s="77">
        <v>0</v>
      </c>
      <c r="S252" s="77">
        <v>0</v>
      </c>
      <c r="T252" s="77">
        <v>235</v>
      </c>
      <c r="U252" s="77">
        <v>8</v>
      </c>
      <c r="V252" s="357">
        <v>105612.27</v>
      </c>
      <c r="W252" s="77">
        <v>1814859</v>
      </c>
      <c r="X252" s="77" t="s">
        <v>911</v>
      </c>
      <c r="Y252" s="77" t="s">
        <v>1092</v>
      </c>
      <c r="Z252" s="77" t="s">
        <v>821</v>
      </c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F252">
        <v>1103</v>
      </c>
      <c r="BG252">
        <v>33</v>
      </c>
      <c r="BH252">
        <v>42</v>
      </c>
      <c r="BI252">
        <v>234</v>
      </c>
      <c r="BJ252" s="368">
        <v>8</v>
      </c>
      <c r="BK252" s="368">
        <v>22</v>
      </c>
      <c r="BL252" s="128">
        <v>4090.3476999999998</v>
      </c>
      <c r="BM252" s="128">
        <v>1000.06422874946</v>
      </c>
      <c r="BN252" s="128">
        <v>974.91</v>
      </c>
      <c r="BO252" s="128">
        <v>949.61199999999997</v>
      </c>
      <c r="BP252" s="128">
        <v>949.61199999999997</v>
      </c>
      <c r="BQ252" s="1" t="s">
        <v>821</v>
      </c>
    </row>
    <row r="253" spans="1:81" x14ac:dyDescent="0.25">
      <c r="A253" s="1"/>
      <c r="B253" s="77">
        <v>8</v>
      </c>
      <c r="C253" s="77">
        <v>235</v>
      </c>
      <c r="D253" s="77">
        <v>11467</v>
      </c>
      <c r="E253" s="77">
        <v>0</v>
      </c>
      <c r="F253" s="77">
        <v>71</v>
      </c>
      <c r="G253" s="77">
        <v>107</v>
      </c>
      <c r="H253" s="168">
        <v>6</v>
      </c>
      <c r="I253" s="370">
        <v>9</v>
      </c>
      <c r="J253" s="354">
        <v>226.01157000000001</v>
      </c>
      <c r="K253" s="354">
        <v>132.029</v>
      </c>
      <c r="L253" s="365">
        <v>4.2283483464077998E-3</v>
      </c>
      <c r="M253" s="354">
        <v>1202.6742672994301</v>
      </c>
      <c r="N253" s="77">
        <v>1</v>
      </c>
      <c r="O253" s="77">
        <v>1</v>
      </c>
      <c r="P253" s="77">
        <v>0</v>
      </c>
      <c r="Q253" s="77">
        <v>0</v>
      </c>
      <c r="R253" s="77">
        <v>0</v>
      </c>
      <c r="S253" s="77">
        <v>0</v>
      </c>
      <c r="T253" s="77">
        <v>236</v>
      </c>
      <c r="U253" s="77">
        <v>8</v>
      </c>
      <c r="V253" s="357">
        <v>105668.64</v>
      </c>
      <c r="W253" s="77">
        <v>1814859</v>
      </c>
      <c r="X253" s="77" t="s">
        <v>911</v>
      </c>
      <c r="Y253" s="77" t="s">
        <v>1093</v>
      </c>
      <c r="Z253" s="77" t="s">
        <v>821</v>
      </c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F253">
        <v>1104</v>
      </c>
      <c r="BG253">
        <v>33</v>
      </c>
      <c r="BH253">
        <v>41</v>
      </c>
      <c r="BI253">
        <v>235</v>
      </c>
      <c r="BJ253" s="368">
        <v>8</v>
      </c>
      <c r="BK253" s="368">
        <v>23</v>
      </c>
      <c r="BL253" s="128">
        <v>4381.9472999999998</v>
      </c>
      <c r="BM253" s="128">
        <v>993.77031200495196</v>
      </c>
      <c r="BN253" s="128">
        <v>966.63</v>
      </c>
      <c r="BO253" s="128">
        <v>944.81970000000001</v>
      </c>
      <c r="BP253" s="128">
        <v>944.81970000000001</v>
      </c>
      <c r="BQ253" s="1" t="s">
        <v>821</v>
      </c>
    </row>
    <row r="254" spans="1:81" x14ac:dyDescent="0.25">
      <c r="A254" s="1"/>
      <c r="B254" s="77">
        <v>9</v>
      </c>
      <c r="C254" s="77">
        <v>236</v>
      </c>
      <c r="D254" s="77">
        <v>11307</v>
      </c>
      <c r="E254" s="77">
        <v>0</v>
      </c>
      <c r="F254" s="77">
        <v>70</v>
      </c>
      <c r="G254" s="77">
        <v>107</v>
      </c>
      <c r="H254" s="168">
        <v>6</v>
      </c>
      <c r="I254" s="370">
        <v>10</v>
      </c>
      <c r="J254" s="354">
        <v>105.76179</v>
      </c>
      <c r="K254" s="354">
        <v>132.06064000000001</v>
      </c>
      <c r="L254" s="365">
        <v>8.4165035745186294E-3</v>
      </c>
      <c r="M254" s="354">
        <v>1201.7186116673799</v>
      </c>
      <c r="N254" s="77">
        <v>1</v>
      </c>
      <c r="O254" s="77">
        <v>1</v>
      </c>
      <c r="P254" s="77">
        <v>0</v>
      </c>
      <c r="Q254" s="77">
        <v>0</v>
      </c>
      <c r="R254" s="77">
        <v>0</v>
      </c>
      <c r="S254" s="77">
        <v>0</v>
      </c>
      <c r="T254" s="77">
        <v>237</v>
      </c>
      <c r="U254" s="77">
        <v>8</v>
      </c>
      <c r="V254" s="357">
        <v>105719.2</v>
      </c>
      <c r="W254" s="77">
        <v>1814859</v>
      </c>
      <c r="X254" s="77" t="s">
        <v>911</v>
      </c>
      <c r="Y254" s="77" t="s">
        <v>1094</v>
      </c>
      <c r="Z254" s="77" t="s">
        <v>821</v>
      </c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F254">
        <v>1105</v>
      </c>
      <c r="BG254">
        <v>32</v>
      </c>
      <c r="BH254">
        <v>40</v>
      </c>
      <c r="BI254">
        <v>236</v>
      </c>
      <c r="BJ254" s="368">
        <v>8</v>
      </c>
      <c r="BK254" s="368">
        <v>24</v>
      </c>
      <c r="BL254" s="128">
        <v>4643.5326999999997</v>
      </c>
      <c r="BM254" s="128">
        <v>987.52826885150796</v>
      </c>
      <c r="BN254" s="128">
        <v>963.2</v>
      </c>
      <c r="BO254" s="128">
        <v>938.404</v>
      </c>
      <c r="BP254" s="128">
        <v>938.404</v>
      </c>
      <c r="BQ254" s="1" t="s">
        <v>821</v>
      </c>
    </row>
    <row r="255" spans="1:81" x14ac:dyDescent="0.25">
      <c r="A255" s="1"/>
      <c r="B255" s="77">
        <v>10</v>
      </c>
      <c r="C255" s="77">
        <v>237</v>
      </c>
      <c r="D255" s="77">
        <v>11306</v>
      </c>
      <c r="E255" s="77">
        <v>0</v>
      </c>
      <c r="F255" s="77">
        <v>70</v>
      </c>
      <c r="G255" s="77">
        <v>106</v>
      </c>
      <c r="H255" s="168">
        <v>6</v>
      </c>
      <c r="I255" s="370">
        <v>11</v>
      </c>
      <c r="J255" s="354">
        <v>203.26826</v>
      </c>
      <c r="K255" s="354">
        <v>132.09009</v>
      </c>
      <c r="L255" s="365">
        <v>6.4265107462828704E-3</v>
      </c>
      <c r="M255" s="354">
        <v>1200.8284672055599</v>
      </c>
      <c r="N255" s="77">
        <v>1</v>
      </c>
      <c r="O255" s="77">
        <v>1</v>
      </c>
      <c r="P255" s="77">
        <v>0</v>
      </c>
      <c r="Q255" s="77">
        <v>0</v>
      </c>
      <c r="R255" s="77">
        <v>0</v>
      </c>
      <c r="S255" s="77">
        <v>0</v>
      </c>
      <c r="T255" s="77">
        <v>238</v>
      </c>
      <c r="U255" s="77">
        <v>8</v>
      </c>
      <c r="V255" s="357">
        <v>105766.3</v>
      </c>
      <c r="W255" s="77">
        <v>1814859</v>
      </c>
      <c r="X255" s="77" t="s">
        <v>911</v>
      </c>
      <c r="Y255" s="77" t="s">
        <v>1095</v>
      </c>
      <c r="Z255" s="77" t="s">
        <v>821</v>
      </c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F255">
        <v>1106</v>
      </c>
      <c r="BG255">
        <v>32</v>
      </c>
      <c r="BH255">
        <v>39</v>
      </c>
      <c r="BI255">
        <v>237</v>
      </c>
      <c r="BJ255" s="368">
        <v>8</v>
      </c>
      <c r="BK255" s="368">
        <v>25</v>
      </c>
      <c r="BL255" s="128">
        <v>4897.1724000000004</v>
      </c>
      <c r="BM255" s="128">
        <v>981.71456987906902</v>
      </c>
      <c r="BN255" s="128">
        <v>958.48</v>
      </c>
      <c r="BO255" s="128">
        <v>932.99865999999997</v>
      </c>
      <c r="BP255" s="128">
        <v>932.99865999999997</v>
      </c>
      <c r="BQ255" s="1" t="s">
        <v>821</v>
      </c>
    </row>
    <row r="256" spans="1:81" x14ac:dyDescent="0.25">
      <c r="A256" s="1"/>
      <c r="B256" s="77">
        <v>11</v>
      </c>
      <c r="C256" s="77">
        <v>238</v>
      </c>
      <c r="D256" s="77">
        <v>11146</v>
      </c>
      <c r="E256" s="77">
        <v>0</v>
      </c>
      <c r="F256" s="77">
        <v>69</v>
      </c>
      <c r="G256" s="77">
        <v>106</v>
      </c>
      <c r="H256" s="168">
        <v>6</v>
      </c>
      <c r="I256" s="370">
        <v>12</v>
      </c>
      <c r="J256" s="354">
        <v>250.23975999999999</v>
      </c>
      <c r="K256" s="354">
        <v>132.13333</v>
      </c>
      <c r="L256" s="365">
        <v>5.7819694263921998E-3</v>
      </c>
      <c r="M256" s="354">
        <v>1199.5221615176299</v>
      </c>
      <c r="N256" s="77">
        <v>1</v>
      </c>
      <c r="O256" s="77">
        <v>1</v>
      </c>
      <c r="P256" s="77">
        <v>0</v>
      </c>
      <c r="Q256" s="77">
        <v>0</v>
      </c>
      <c r="R256" s="77">
        <v>0</v>
      </c>
      <c r="S256" s="77">
        <v>0</v>
      </c>
      <c r="T256" s="77">
        <v>239</v>
      </c>
      <c r="U256" s="77">
        <v>8</v>
      </c>
      <c r="V256" s="357">
        <v>105835.414</v>
      </c>
      <c r="W256" s="77">
        <v>1814859</v>
      </c>
      <c r="X256" s="77" t="s">
        <v>911</v>
      </c>
      <c r="Y256" s="77" t="s">
        <v>1096</v>
      </c>
      <c r="Z256" s="77" t="s">
        <v>821</v>
      </c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F256">
        <v>1107</v>
      </c>
      <c r="BG256">
        <v>32</v>
      </c>
      <c r="BH256">
        <v>38</v>
      </c>
      <c r="BI256">
        <v>238</v>
      </c>
      <c r="BJ256" s="368">
        <v>8</v>
      </c>
      <c r="BK256" s="368">
        <v>26</v>
      </c>
      <c r="BL256" s="128">
        <v>5147.5513000000001</v>
      </c>
      <c r="BM256" s="128">
        <v>976.02731795018497</v>
      </c>
      <c r="BN256" s="128">
        <v>953.59</v>
      </c>
      <c r="BO256" s="128">
        <v>928.42859999999996</v>
      </c>
      <c r="BP256" s="128">
        <v>928.42859999999996</v>
      </c>
      <c r="BQ256" s="1" t="s">
        <v>821</v>
      </c>
    </row>
    <row r="257" spans="1:69" x14ac:dyDescent="0.25">
      <c r="A257" s="1"/>
      <c r="B257" s="77">
        <v>12</v>
      </c>
      <c r="C257" s="77">
        <v>239</v>
      </c>
      <c r="D257" s="77">
        <v>10986</v>
      </c>
      <c r="E257" s="77">
        <v>0</v>
      </c>
      <c r="F257" s="77">
        <v>68</v>
      </c>
      <c r="G257" s="77">
        <v>106</v>
      </c>
      <c r="H257" s="168">
        <v>6</v>
      </c>
      <c r="I257" s="370">
        <v>13</v>
      </c>
      <c r="J257" s="354">
        <v>252.07051000000001</v>
      </c>
      <c r="K257" s="354">
        <v>132.18120999999999</v>
      </c>
      <c r="L257" s="365">
        <v>4.22260936500437E-3</v>
      </c>
      <c r="M257" s="354">
        <v>1198.07528286822</v>
      </c>
      <c r="N257" s="77">
        <v>1</v>
      </c>
      <c r="O257" s="77">
        <v>1</v>
      </c>
      <c r="P257" s="77">
        <v>0</v>
      </c>
      <c r="Q257" s="77">
        <v>0</v>
      </c>
      <c r="R257" s="77">
        <v>0</v>
      </c>
      <c r="S257" s="77">
        <v>0</v>
      </c>
      <c r="T257" s="77">
        <v>240</v>
      </c>
      <c r="U257" s="77">
        <v>8</v>
      </c>
      <c r="V257" s="357">
        <v>105911.97</v>
      </c>
      <c r="W257" s="77">
        <v>1814859</v>
      </c>
      <c r="X257" s="77" t="s">
        <v>911</v>
      </c>
      <c r="Y257" s="77" t="s">
        <v>1097</v>
      </c>
      <c r="Z257" s="77" t="s">
        <v>821</v>
      </c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F257">
        <v>1108</v>
      </c>
      <c r="BG257">
        <v>32</v>
      </c>
      <c r="BH257">
        <v>37</v>
      </c>
      <c r="BI257">
        <v>239</v>
      </c>
      <c r="BJ257" s="368">
        <v>8</v>
      </c>
      <c r="BK257" s="368">
        <v>27</v>
      </c>
      <c r="BL257" s="128">
        <v>5404.7905000000001</v>
      </c>
      <c r="BM257" s="128">
        <v>970.29944869645999</v>
      </c>
      <c r="BN257" s="128">
        <v>950.52</v>
      </c>
      <c r="BO257" s="128">
        <v>925.38040000000001</v>
      </c>
      <c r="BP257" s="128">
        <v>925.38040000000001</v>
      </c>
      <c r="BQ257" s="1" t="s">
        <v>821</v>
      </c>
    </row>
    <row r="258" spans="1:69" x14ac:dyDescent="0.25">
      <c r="A258" s="1"/>
      <c r="B258" s="77">
        <v>13</v>
      </c>
      <c r="C258" s="77">
        <v>240</v>
      </c>
      <c r="D258" s="77">
        <v>10826</v>
      </c>
      <c r="E258" s="77">
        <v>0</v>
      </c>
      <c r="F258" s="77">
        <v>67</v>
      </c>
      <c r="G258" s="77">
        <v>106</v>
      </c>
      <c r="H258" s="168">
        <v>6</v>
      </c>
      <c r="I258" s="370">
        <v>14</v>
      </c>
      <c r="J258" s="354">
        <v>117.45402</v>
      </c>
      <c r="K258" s="354">
        <v>132.21645000000001</v>
      </c>
      <c r="L258" s="365">
        <v>9.0427231420077501E-3</v>
      </c>
      <c r="M258" s="354">
        <v>1197.01088756841</v>
      </c>
      <c r="N258" s="77">
        <v>1</v>
      </c>
      <c r="O258" s="77">
        <v>1</v>
      </c>
      <c r="P258" s="77">
        <v>0</v>
      </c>
      <c r="Q258" s="77">
        <v>0</v>
      </c>
      <c r="R258" s="77">
        <v>0</v>
      </c>
      <c r="S258" s="77">
        <v>0</v>
      </c>
      <c r="T258" s="77">
        <v>241</v>
      </c>
      <c r="U258" s="77">
        <v>8</v>
      </c>
      <c r="V258" s="357">
        <v>105968.28</v>
      </c>
      <c r="W258" s="77">
        <v>1814859</v>
      </c>
      <c r="X258" s="77" t="s">
        <v>911</v>
      </c>
      <c r="Y258" s="77" t="s">
        <v>1098</v>
      </c>
      <c r="Z258" s="77" t="s">
        <v>821</v>
      </c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F258">
        <v>1109</v>
      </c>
      <c r="BG258">
        <v>31</v>
      </c>
      <c r="BH258">
        <v>37</v>
      </c>
      <c r="BI258">
        <v>240</v>
      </c>
      <c r="BJ258" s="368">
        <v>8</v>
      </c>
      <c r="BK258" s="368">
        <v>28</v>
      </c>
      <c r="BL258" s="128">
        <v>5433.6025</v>
      </c>
      <c r="BM258" s="128">
        <v>967.071704713043</v>
      </c>
      <c r="BN258" s="128">
        <v>948.87</v>
      </c>
      <c r="BO258" s="128">
        <v>925.32389999999998</v>
      </c>
      <c r="BP258" s="128">
        <v>925.32389999999998</v>
      </c>
      <c r="BQ258" s="1" t="s">
        <v>821</v>
      </c>
    </row>
    <row r="259" spans="1:69" x14ac:dyDescent="0.25">
      <c r="A259" s="1"/>
      <c r="B259" s="77">
        <v>14</v>
      </c>
      <c r="C259" s="77">
        <v>241</v>
      </c>
      <c r="D259" s="77">
        <v>10827</v>
      </c>
      <c r="E259" s="77">
        <v>0</v>
      </c>
      <c r="F259" s="77">
        <v>67</v>
      </c>
      <c r="G259" s="77">
        <v>107</v>
      </c>
      <c r="H259" s="168">
        <v>6</v>
      </c>
      <c r="I259" s="370">
        <v>15</v>
      </c>
      <c r="J259" s="354">
        <v>251.27484000000001</v>
      </c>
      <c r="K259" s="354">
        <v>132.25158999999999</v>
      </c>
      <c r="L259" s="365">
        <v>3.7405943632000502E-3</v>
      </c>
      <c r="M259" s="354">
        <v>1195.9487834049801</v>
      </c>
      <c r="N259" s="77">
        <v>1</v>
      </c>
      <c r="O259" s="77">
        <v>1</v>
      </c>
      <c r="P259" s="77">
        <v>0</v>
      </c>
      <c r="Q259" s="77">
        <v>0</v>
      </c>
      <c r="R259" s="77">
        <v>0</v>
      </c>
      <c r="S259" s="77">
        <v>0</v>
      </c>
      <c r="T259" s="77">
        <v>242</v>
      </c>
      <c r="U259" s="77">
        <v>8</v>
      </c>
      <c r="V259" s="357">
        <v>106024.48</v>
      </c>
      <c r="W259" s="77">
        <v>1814859</v>
      </c>
      <c r="X259" s="77" t="s">
        <v>911</v>
      </c>
      <c r="Y259" s="77" t="s">
        <v>1099</v>
      </c>
      <c r="Z259" s="77" t="s">
        <v>821</v>
      </c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F259">
        <v>1110</v>
      </c>
      <c r="BG259">
        <v>31</v>
      </c>
      <c r="BH259">
        <v>36</v>
      </c>
      <c r="BI259">
        <v>241</v>
      </c>
      <c r="BJ259" s="368">
        <v>8</v>
      </c>
      <c r="BK259" s="368">
        <v>29</v>
      </c>
      <c r="BL259" s="128">
        <v>5707.1049999999996</v>
      </c>
      <c r="BM259" s="128">
        <v>963.66044447138199</v>
      </c>
      <c r="BN259" s="128">
        <v>939.31</v>
      </c>
      <c r="BO259" s="128">
        <v>922.20839999999998</v>
      </c>
      <c r="BP259" s="128">
        <v>922.20839999999998</v>
      </c>
      <c r="BQ259" s="1" t="s">
        <v>821</v>
      </c>
    </row>
    <row r="260" spans="1:69" x14ac:dyDescent="0.25">
      <c r="A260" s="1"/>
      <c r="B260" s="77">
        <v>15</v>
      </c>
      <c r="C260" s="77">
        <v>242</v>
      </c>
      <c r="D260" s="77">
        <v>10667</v>
      </c>
      <c r="E260" s="77">
        <v>0</v>
      </c>
      <c r="F260" s="77">
        <v>66</v>
      </c>
      <c r="G260" s="77">
        <v>107</v>
      </c>
      <c r="H260" s="168">
        <v>6</v>
      </c>
      <c r="I260" s="370">
        <v>16</v>
      </c>
      <c r="J260" s="354">
        <v>75.034369999999996</v>
      </c>
      <c r="K260" s="354">
        <v>132.28270000000001</v>
      </c>
      <c r="L260" s="365">
        <v>1.16296676861157E-2</v>
      </c>
      <c r="M260" s="354">
        <v>1195.0088661499699</v>
      </c>
      <c r="N260" s="77">
        <v>1</v>
      </c>
      <c r="O260" s="77">
        <v>1</v>
      </c>
      <c r="P260" s="77">
        <v>0</v>
      </c>
      <c r="Q260" s="77">
        <v>0</v>
      </c>
      <c r="R260" s="77">
        <v>0</v>
      </c>
      <c r="S260" s="77">
        <v>0</v>
      </c>
      <c r="T260" s="77">
        <v>243</v>
      </c>
      <c r="U260" s="77">
        <v>8</v>
      </c>
      <c r="V260" s="357">
        <v>106074.2</v>
      </c>
      <c r="W260" s="77">
        <v>1814859</v>
      </c>
      <c r="X260" s="77" t="s">
        <v>911</v>
      </c>
      <c r="Y260" s="77" t="s">
        <v>1100</v>
      </c>
      <c r="Z260" s="77" t="s">
        <v>821</v>
      </c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F260">
        <v>1111</v>
      </c>
      <c r="BG260">
        <v>31</v>
      </c>
      <c r="BH260">
        <v>35</v>
      </c>
      <c r="BI260">
        <v>242</v>
      </c>
      <c r="BJ260" s="368">
        <v>8</v>
      </c>
      <c r="BK260" s="368">
        <v>30</v>
      </c>
      <c r="BL260" s="128">
        <v>5903.3027000000002</v>
      </c>
      <c r="BM260" s="128">
        <v>958.36042352790298</v>
      </c>
      <c r="BN260" s="128">
        <v>923.02</v>
      </c>
      <c r="BO260" s="128">
        <v>918.73440000000005</v>
      </c>
      <c r="BP260" s="128">
        <v>918.73440000000005</v>
      </c>
      <c r="BQ260" s="1" t="s">
        <v>821</v>
      </c>
    </row>
    <row r="261" spans="1:69" x14ac:dyDescent="0.25">
      <c r="A261" s="1"/>
      <c r="B261" s="77">
        <v>16</v>
      </c>
      <c r="C261" s="77">
        <v>243</v>
      </c>
      <c r="D261" s="77">
        <v>10668</v>
      </c>
      <c r="E261" s="77">
        <v>0</v>
      </c>
      <c r="F261" s="77">
        <v>66</v>
      </c>
      <c r="G261" s="77">
        <v>108</v>
      </c>
      <c r="H261" s="168">
        <v>6</v>
      </c>
      <c r="I261" s="370">
        <v>17</v>
      </c>
      <c r="J261" s="354">
        <v>227.91327999999999</v>
      </c>
      <c r="K261" s="354">
        <v>132.31157999999999</v>
      </c>
      <c r="L261" s="365">
        <v>5.0128189461772802E-3</v>
      </c>
      <c r="M261" s="354">
        <v>1194.13624135692</v>
      </c>
      <c r="N261" s="77">
        <v>1</v>
      </c>
      <c r="O261" s="77">
        <v>1</v>
      </c>
      <c r="P261" s="77">
        <v>0</v>
      </c>
      <c r="Q261" s="77">
        <v>0</v>
      </c>
      <c r="R261" s="77">
        <v>0</v>
      </c>
      <c r="S261" s="77">
        <v>0</v>
      </c>
      <c r="T261" s="77">
        <v>244</v>
      </c>
      <c r="U261" s="77">
        <v>8</v>
      </c>
      <c r="V261" s="357">
        <v>106120.375</v>
      </c>
      <c r="W261" s="77">
        <v>1814859</v>
      </c>
      <c r="X261" s="77" t="s">
        <v>911</v>
      </c>
      <c r="Y261" s="77" t="s">
        <v>1101</v>
      </c>
      <c r="Z261" s="77" t="s">
        <v>821</v>
      </c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F261">
        <v>1112</v>
      </c>
      <c r="BG261">
        <v>30</v>
      </c>
      <c r="BH261">
        <v>35</v>
      </c>
      <c r="BI261">
        <v>243</v>
      </c>
      <c r="BJ261" s="368">
        <v>8</v>
      </c>
      <c r="BK261" s="368">
        <v>31</v>
      </c>
      <c r="BL261" s="128">
        <v>6146.3203000000003</v>
      </c>
      <c r="BM261" s="128">
        <v>953.40440465899303</v>
      </c>
      <c r="BN261" s="128">
        <v>931.38</v>
      </c>
      <c r="BO261" s="128">
        <v>915.58540000000005</v>
      </c>
      <c r="BP261" s="128">
        <v>915.58540000000005</v>
      </c>
      <c r="BQ261" s="1" t="s">
        <v>821</v>
      </c>
    </row>
    <row r="262" spans="1:69" x14ac:dyDescent="0.25">
      <c r="A262" s="1"/>
      <c r="B262" s="77">
        <v>17</v>
      </c>
      <c r="C262" s="77">
        <v>244</v>
      </c>
      <c r="D262" s="77">
        <v>10508</v>
      </c>
      <c r="E262" s="77">
        <v>0</v>
      </c>
      <c r="F262" s="77">
        <v>65</v>
      </c>
      <c r="G262" s="77">
        <v>108</v>
      </c>
      <c r="H262" s="168">
        <v>6</v>
      </c>
      <c r="I262" s="370">
        <v>18</v>
      </c>
      <c r="J262" s="354">
        <v>168.72263000000001</v>
      </c>
      <c r="K262" s="354">
        <v>132.3494</v>
      </c>
      <c r="L262" s="365">
        <v>7.1201835109360196E-3</v>
      </c>
      <c r="M262" s="354">
        <v>1192.99375332728</v>
      </c>
      <c r="N262" s="77">
        <v>1</v>
      </c>
      <c r="O262" s="77">
        <v>1</v>
      </c>
      <c r="P262" s="77">
        <v>0</v>
      </c>
      <c r="Q262" s="77">
        <v>0</v>
      </c>
      <c r="R262" s="77">
        <v>0</v>
      </c>
      <c r="S262" s="77">
        <v>0</v>
      </c>
      <c r="T262" s="77">
        <v>245</v>
      </c>
      <c r="U262" s="77">
        <v>8</v>
      </c>
      <c r="V262" s="357">
        <v>106180.82</v>
      </c>
      <c r="W262" s="77">
        <v>1814859</v>
      </c>
      <c r="X262" s="77" t="s">
        <v>911</v>
      </c>
      <c r="Y262" s="77" t="s">
        <v>1102</v>
      </c>
      <c r="Z262" s="77" t="s">
        <v>821</v>
      </c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F262">
        <v>1113</v>
      </c>
      <c r="BG262">
        <v>30</v>
      </c>
      <c r="BH262">
        <v>34</v>
      </c>
      <c r="BI262">
        <v>244</v>
      </c>
      <c r="BJ262" s="368">
        <v>8</v>
      </c>
      <c r="BK262" s="368">
        <v>32</v>
      </c>
      <c r="BL262" s="128">
        <v>6209.9472999999998</v>
      </c>
      <c r="BM262" s="128">
        <v>949.94428461854204</v>
      </c>
      <c r="BN262" s="128">
        <v>916.79</v>
      </c>
      <c r="BO262" s="128">
        <v>914.45514000000003</v>
      </c>
      <c r="BP262" s="128">
        <v>914.45514000000003</v>
      </c>
      <c r="BQ262" s="1" t="s">
        <v>821</v>
      </c>
    </row>
    <row r="263" spans="1:69" x14ac:dyDescent="0.25">
      <c r="A263" s="1"/>
      <c r="B263" s="77">
        <v>18</v>
      </c>
      <c r="C263" s="77">
        <v>245</v>
      </c>
      <c r="D263" s="77">
        <v>10509</v>
      </c>
      <c r="E263" s="77">
        <v>0</v>
      </c>
      <c r="F263" s="77">
        <v>65</v>
      </c>
      <c r="G263" s="77">
        <v>109</v>
      </c>
      <c r="H263" s="168">
        <v>6</v>
      </c>
      <c r="I263" s="370">
        <v>19</v>
      </c>
      <c r="J263" s="354">
        <v>248.34298999999999</v>
      </c>
      <c r="K263" s="354">
        <v>132.38916</v>
      </c>
      <c r="L263" s="365">
        <v>5.94798440900855E-3</v>
      </c>
      <c r="M263" s="354">
        <v>1191.79241726962</v>
      </c>
      <c r="N263" s="77">
        <v>1</v>
      </c>
      <c r="O263" s="77">
        <v>1</v>
      </c>
      <c r="P263" s="77">
        <v>0</v>
      </c>
      <c r="Q263" s="77">
        <v>0</v>
      </c>
      <c r="R263" s="77">
        <v>0</v>
      </c>
      <c r="S263" s="77">
        <v>0</v>
      </c>
      <c r="T263" s="77">
        <v>246</v>
      </c>
      <c r="U263" s="77">
        <v>8</v>
      </c>
      <c r="V263" s="357">
        <v>106244.38</v>
      </c>
      <c r="W263" s="77">
        <v>1814859</v>
      </c>
      <c r="X263" s="77" t="s">
        <v>911</v>
      </c>
      <c r="Y263" s="77" t="s">
        <v>1103</v>
      </c>
      <c r="Z263" s="77" t="s">
        <v>821</v>
      </c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F263">
        <v>1114</v>
      </c>
      <c r="BG263">
        <v>29</v>
      </c>
      <c r="BH263">
        <v>34</v>
      </c>
      <c r="BI263">
        <v>245</v>
      </c>
      <c r="BJ263" s="368">
        <v>8</v>
      </c>
      <c r="BK263" s="368">
        <v>33</v>
      </c>
      <c r="BL263" s="128">
        <v>6456.5439999999999</v>
      </c>
      <c r="BM263" s="128">
        <v>946.44377865960496</v>
      </c>
      <c r="BN263" s="128">
        <v>924.36</v>
      </c>
      <c r="BO263" s="128">
        <v>911.08180000000004</v>
      </c>
      <c r="BP263" s="128">
        <v>911.08180000000004</v>
      </c>
      <c r="BQ263" s="1" t="s">
        <v>821</v>
      </c>
    </row>
    <row r="264" spans="1:69" x14ac:dyDescent="0.25">
      <c r="A264" s="1"/>
      <c r="B264" s="77">
        <v>19</v>
      </c>
      <c r="C264" s="77">
        <v>246</v>
      </c>
      <c r="D264" s="77">
        <v>10349</v>
      </c>
      <c r="E264" s="77">
        <v>0</v>
      </c>
      <c r="F264" s="77">
        <v>64</v>
      </c>
      <c r="G264" s="77">
        <v>109</v>
      </c>
      <c r="H264" s="168">
        <v>6</v>
      </c>
      <c r="I264" s="370">
        <v>20</v>
      </c>
      <c r="J264" s="354">
        <v>264.47354000000001</v>
      </c>
      <c r="K264" s="354">
        <v>132.43803</v>
      </c>
      <c r="L264" s="365">
        <v>4.6945579254289499E-3</v>
      </c>
      <c r="M264" s="354">
        <v>1190.3152770545</v>
      </c>
      <c r="N264" s="77">
        <v>1</v>
      </c>
      <c r="O264" s="77">
        <v>1</v>
      </c>
      <c r="P264" s="77">
        <v>0</v>
      </c>
      <c r="Q264" s="77">
        <v>0</v>
      </c>
      <c r="R264" s="77">
        <v>0</v>
      </c>
      <c r="S264" s="77">
        <v>0</v>
      </c>
      <c r="T264" s="77">
        <v>247</v>
      </c>
      <c r="U264" s="77">
        <v>8</v>
      </c>
      <c r="V264" s="357">
        <v>106322.54</v>
      </c>
      <c r="W264" s="77">
        <v>1814859</v>
      </c>
      <c r="X264" s="77" t="s">
        <v>911</v>
      </c>
      <c r="Y264" s="77" t="s">
        <v>1104</v>
      </c>
      <c r="Z264" s="77" t="s">
        <v>821</v>
      </c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F264">
        <v>1115</v>
      </c>
      <c r="BG264">
        <v>29</v>
      </c>
      <c r="BH264">
        <v>33</v>
      </c>
      <c r="BI264">
        <v>246</v>
      </c>
      <c r="BJ264" s="368">
        <v>8</v>
      </c>
      <c r="BK264" s="368">
        <v>34</v>
      </c>
      <c r="BL264" s="128">
        <v>6717.5879999999997</v>
      </c>
      <c r="BM264" s="128">
        <v>940.71565596082496</v>
      </c>
      <c r="BN264" s="128">
        <v>921.53</v>
      </c>
      <c r="BO264" s="128">
        <v>907.17834000000005</v>
      </c>
      <c r="BP264" s="128">
        <v>907.17834000000005</v>
      </c>
      <c r="BQ264" s="1" t="s">
        <v>821</v>
      </c>
    </row>
    <row r="265" spans="1:69" x14ac:dyDescent="0.25">
      <c r="A265" s="1"/>
      <c r="B265" s="77">
        <v>20</v>
      </c>
      <c r="C265" s="77">
        <v>247</v>
      </c>
      <c r="D265" s="77">
        <v>10189</v>
      </c>
      <c r="E265" s="77">
        <v>0</v>
      </c>
      <c r="F265" s="77">
        <v>63</v>
      </c>
      <c r="G265" s="77">
        <v>109</v>
      </c>
      <c r="H265" s="168">
        <v>6</v>
      </c>
      <c r="I265" s="370">
        <v>21</v>
      </c>
      <c r="J265" s="354">
        <v>166.56564</v>
      </c>
      <c r="K265" s="354">
        <v>132.47913</v>
      </c>
      <c r="L265" s="365">
        <v>7.2879696478637297E-3</v>
      </c>
      <c r="M265" s="354">
        <v>1189.07369069531</v>
      </c>
      <c r="N265" s="77">
        <v>1</v>
      </c>
      <c r="O265" s="77">
        <v>1</v>
      </c>
      <c r="P265" s="77">
        <v>0</v>
      </c>
      <c r="Q265" s="77">
        <v>0</v>
      </c>
      <c r="R265" s="77">
        <v>0</v>
      </c>
      <c r="S265" s="77">
        <v>0</v>
      </c>
      <c r="T265" s="77">
        <v>248</v>
      </c>
      <c r="U265" s="77">
        <v>8</v>
      </c>
      <c r="V265" s="357">
        <v>106388.23</v>
      </c>
      <c r="W265" s="77">
        <v>1814859</v>
      </c>
      <c r="X265" s="77" t="s">
        <v>911</v>
      </c>
      <c r="Y265" s="77" t="s">
        <v>1105</v>
      </c>
      <c r="Z265" s="77" t="s">
        <v>821</v>
      </c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F265">
        <v>1116</v>
      </c>
      <c r="BG265">
        <v>29</v>
      </c>
      <c r="BH265">
        <v>32</v>
      </c>
      <c r="BI265">
        <v>247</v>
      </c>
      <c r="BJ265" s="368">
        <v>8</v>
      </c>
      <c r="BK265" s="368">
        <v>35</v>
      </c>
      <c r="BL265" s="128">
        <v>6777.2219999999998</v>
      </c>
      <c r="BM265" s="128">
        <v>937.09718785798896</v>
      </c>
      <c r="BN265" s="128">
        <v>911.25</v>
      </c>
      <c r="BO265" s="128">
        <v>906.90380000000005</v>
      </c>
      <c r="BP265" s="128">
        <v>906.90380000000005</v>
      </c>
      <c r="BQ265" s="1" t="s">
        <v>821</v>
      </c>
    </row>
    <row r="266" spans="1:69" x14ac:dyDescent="0.25">
      <c r="A266" s="1"/>
      <c r="B266" s="77">
        <v>21</v>
      </c>
      <c r="C266" s="77">
        <v>248</v>
      </c>
      <c r="D266" s="77">
        <v>10188</v>
      </c>
      <c r="E266" s="77">
        <v>0</v>
      </c>
      <c r="F266" s="77">
        <v>63</v>
      </c>
      <c r="G266" s="77">
        <v>108</v>
      </c>
      <c r="H266" s="168">
        <v>6</v>
      </c>
      <c r="I266" s="370">
        <v>22</v>
      </c>
      <c r="J266" s="354">
        <v>254.87097</v>
      </c>
      <c r="K266" s="354">
        <v>132.51929999999999</v>
      </c>
      <c r="L266" s="365">
        <v>4.6992087453252398E-3</v>
      </c>
      <c r="M266" s="354">
        <v>1187.8597653424899</v>
      </c>
      <c r="N266" s="77">
        <v>1</v>
      </c>
      <c r="O266" s="77">
        <v>1</v>
      </c>
      <c r="P266" s="77">
        <v>0</v>
      </c>
      <c r="Q266" s="77">
        <v>0</v>
      </c>
      <c r="R266" s="77">
        <v>0</v>
      </c>
      <c r="S266" s="77">
        <v>0</v>
      </c>
      <c r="T266" s="77">
        <v>249</v>
      </c>
      <c r="U266" s="77">
        <v>8</v>
      </c>
      <c r="V266" s="357">
        <v>106452.45</v>
      </c>
      <c r="W266" s="77">
        <v>1814859</v>
      </c>
      <c r="X266" s="77" t="s">
        <v>911</v>
      </c>
      <c r="Y266" s="77" t="s">
        <v>1106</v>
      </c>
      <c r="Z266" s="77" t="s">
        <v>821</v>
      </c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F266">
        <v>1117</v>
      </c>
      <c r="BG266">
        <v>28</v>
      </c>
      <c r="BH266">
        <v>32</v>
      </c>
      <c r="BI266">
        <v>248</v>
      </c>
      <c r="BJ266" s="368">
        <v>8</v>
      </c>
      <c r="BK266" s="368">
        <v>36</v>
      </c>
      <c r="BL266" s="128">
        <v>7096.6859999999997</v>
      </c>
      <c r="BM266" s="128">
        <v>932.81950916808898</v>
      </c>
      <c r="BN266" s="128">
        <v>911.79</v>
      </c>
      <c r="BO266" s="128">
        <v>902.55175999999994</v>
      </c>
      <c r="BP266" s="128">
        <v>902.55175999999994</v>
      </c>
      <c r="BQ266" s="1" t="s">
        <v>821</v>
      </c>
    </row>
    <row r="267" spans="1:69" x14ac:dyDescent="0.25">
      <c r="A267" s="1"/>
      <c r="B267" s="77">
        <v>22</v>
      </c>
      <c r="C267" s="77">
        <v>249</v>
      </c>
      <c r="D267" s="77">
        <v>10187</v>
      </c>
      <c r="E267" s="77">
        <v>0</v>
      </c>
      <c r="F267" s="77">
        <v>63</v>
      </c>
      <c r="G267" s="77">
        <v>107</v>
      </c>
      <c r="H267" s="168">
        <v>6</v>
      </c>
      <c r="I267" s="370">
        <v>23</v>
      </c>
      <c r="J267" s="354">
        <v>160.92914999999999</v>
      </c>
      <c r="K267" s="354">
        <v>132.55894000000001</v>
      </c>
      <c r="L267" s="365">
        <v>7.5882551414242E-3</v>
      </c>
      <c r="M267" s="354">
        <v>1186.66207344344</v>
      </c>
      <c r="N267" s="77">
        <v>1</v>
      </c>
      <c r="O267" s="77">
        <v>1</v>
      </c>
      <c r="P267" s="77">
        <v>0</v>
      </c>
      <c r="Q267" s="77">
        <v>0</v>
      </c>
      <c r="R267" s="77">
        <v>0</v>
      </c>
      <c r="S267" s="77">
        <v>0</v>
      </c>
      <c r="T267" s="77">
        <v>250</v>
      </c>
      <c r="U267" s="77">
        <v>8</v>
      </c>
      <c r="V267" s="357">
        <v>106515.82</v>
      </c>
      <c r="W267" s="77">
        <v>1814859</v>
      </c>
      <c r="X267" s="77" t="s">
        <v>911</v>
      </c>
      <c r="Y267" s="77" t="s">
        <v>1107</v>
      </c>
      <c r="Z267" s="77" t="s">
        <v>821</v>
      </c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F267">
        <v>1118</v>
      </c>
      <c r="BG267">
        <v>27</v>
      </c>
      <c r="BH267">
        <v>32</v>
      </c>
      <c r="BI267">
        <v>249</v>
      </c>
      <c r="BJ267" s="368">
        <v>8</v>
      </c>
      <c r="BK267" s="368">
        <v>37</v>
      </c>
      <c r="BL267" s="128">
        <v>7122.0933000000005</v>
      </c>
      <c r="BM267" s="128">
        <v>928.92804768337805</v>
      </c>
      <c r="BN267" s="128">
        <v>923.86</v>
      </c>
      <c r="BO267" s="128">
        <v>902.09680000000003</v>
      </c>
      <c r="BP267" s="128">
        <v>902.09680000000003</v>
      </c>
      <c r="BQ267" s="1" t="s">
        <v>821</v>
      </c>
    </row>
    <row r="268" spans="1:69" x14ac:dyDescent="0.25">
      <c r="A268" s="1"/>
      <c r="B268" s="77">
        <v>23</v>
      </c>
      <c r="C268" s="77">
        <v>250</v>
      </c>
      <c r="D268" s="77">
        <v>10027</v>
      </c>
      <c r="E268" s="77">
        <v>0</v>
      </c>
      <c r="F268" s="77">
        <v>62</v>
      </c>
      <c r="G268" s="77">
        <v>107</v>
      </c>
      <c r="H268" s="168">
        <v>6</v>
      </c>
      <c r="I268" s="370">
        <v>24</v>
      </c>
      <c r="J268" s="354">
        <v>263.02283</v>
      </c>
      <c r="K268" s="354">
        <v>132.59936999999999</v>
      </c>
      <c r="L268" s="365">
        <v>6.0288286105329601E-3</v>
      </c>
      <c r="M268" s="354">
        <v>1185.4409019674299</v>
      </c>
      <c r="N268" s="77">
        <v>1</v>
      </c>
      <c r="O268" s="77">
        <v>1</v>
      </c>
      <c r="P268" s="77">
        <v>0</v>
      </c>
      <c r="Q268" s="77">
        <v>0</v>
      </c>
      <c r="R268" s="77">
        <v>0</v>
      </c>
      <c r="S268" s="77">
        <v>0</v>
      </c>
      <c r="T268" s="77">
        <v>251</v>
      </c>
      <c r="U268" s="77">
        <v>8</v>
      </c>
      <c r="V268" s="357">
        <v>106580.43</v>
      </c>
      <c r="W268" s="77">
        <v>1814859</v>
      </c>
      <c r="X268" s="77" t="s">
        <v>911</v>
      </c>
      <c r="Y268" s="77" t="s">
        <v>1108</v>
      </c>
      <c r="Z268" s="77" t="s">
        <v>821</v>
      </c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F268">
        <v>1119</v>
      </c>
      <c r="BG268">
        <v>27</v>
      </c>
      <c r="BH268">
        <v>31</v>
      </c>
      <c r="BI268">
        <v>250</v>
      </c>
      <c r="BJ268" s="368">
        <v>8</v>
      </c>
      <c r="BK268" s="368">
        <v>38</v>
      </c>
      <c r="BL268" s="128">
        <v>7416.9004000000004</v>
      </c>
      <c r="BM268" s="128">
        <v>925.31480275253602</v>
      </c>
      <c r="BN268" s="128">
        <v>921.37</v>
      </c>
      <c r="BO268" s="128">
        <v>897.13459999999998</v>
      </c>
      <c r="BP268" s="128">
        <v>897.13459999999998</v>
      </c>
      <c r="BQ268" s="1" t="s">
        <v>821</v>
      </c>
    </row>
    <row r="269" spans="1:69" x14ac:dyDescent="0.25">
      <c r="A269" s="1"/>
      <c r="B269" s="77">
        <v>24</v>
      </c>
      <c r="C269" s="77">
        <v>251</v>
      </c>
      <c r="D269" s="77">
        <v>9867</v>
      </c>
      <c r="E269" s="77">
        <v>0</v>
      </c>
      <c r="F269" s="77">
        <v>61</v>
      </c>
      <c r="G269" s="77">
        <v>107</v>
      </c>
      <c r="H269" s="168">
        <v>6</v>
      </c>
      <c r="I269" s="370">
        <v>25</v>
      </c>
      <c r="J269" s="354">
        <v>287.48910000000001</v>
      </c>
      <c r="K269" s="354">
        <v>132.65183999999999</v>
      </c>
      <c r="L269" s="365">
        <v>5.4950610549814004E-3</v>
      </c>
      <c r="M269" s="354">
        <v>1183.85518242189</v>
      </c>
      <c r="N269" s="77">
        <v>1</v>
      </c>
      <c r="O269" s="77">
        <v>1</v>
      </c>
      <c r="P269" s="77">
        <v>0</v>
      </c>
      <c r="Q269" s="77">
        <v>0</v>
      </c>
      <c r="R269" s="77">
        <v>0</v>
      </c>
      <c r="S269" s="77">
        <v>0</v>
      </c>
      <c r="T269" s="77">
        <v>252</v>
      </c>
      <c r="U269" s="77">
        <v>8</v>
      </c>
      <c r="V269" s="357">
        <v>106664.33</v>
      </c>
      <c r="W269" s="77">
        <v>1814859</v>
      </c>
      <c r="X269" s="77" t="s">
        <v>911</v>
      </c>
      <c r="Y269" s="77" t="s">
        <v>1109</v>
      </c>
      <c r="Z269" s="77" t="s">
        <v>821</v>
      </c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F269">
        <v>1120</v>
      </c>
      <c r="BG269">
        <v>27</v>
      </c>
      <c r="BH269">
        <v>30</v>
      </c>
      <c r="BI269">
        <v>251</v>
      </c>
      <c r="BJ269" s="368">
        <v>8</v>
      </c>
      <c r="BK269" s="368">
        <v>39</v>
      </c>
      <c r="BL269" s="128">
        <v>7669.107</v>
      </c>
      <c r="BM269" s="128">
        <v>919.14240189236102</v>
      </c>
      <c r="BN269" s="128">
        <v>914.17</v>
      </c>
      <c r="BO269" s="128">
        <v>894.09360000000004</v>
      </c>
      <c r="BP269" s="128">
        <v>894.09360000000004</v>
      </c>
      <c r="BQ269" s="1" t="s">
        <v>821</v>
      </c>
    </row>
    <row r="270" spans="1:69" x14ac:dyDescent="0.25">
      <c r="A270" s="1"/>
      <c r="B270" s="77">
        <v>25</v>
      </c>
      <c r="C270" s="77">
        <v>252</v>
      </c>
      <c r="D270" s="77">
        <v>9707</v>
      </c>
      <c r="E270" s="77">
        <v>0</v>
      </c>
      <c r="F270" s="77">
        <v>60</v>
      </c>
      <c r="G270" s="77">
        <v>107</v>
      </c>
      <c r="H270" s="168">
        <v>6</v>
      </c>
      <c r="I270" s="370">
        <v>26</v>
      </c>
      <c r="J270" s="354">
        <v>260.95693999999997</v>
      </c>
      <c r="K270" s="354">
        <v>132.70412999999999</v>
      </c>
      <c r="L270" s="365">
        <v>5.8599891986410397E-3</v>
      </c>
      <c r="M270" s="354">
        <v>1182.27541223604</v>
      </c>
      <c r="N270" s="77">
        <v>1</v>
      </c>
      <c r="O270" s="77">
        <v>1</v>
      </c>
      <c r="P270" s="77">
        <v>0</v>
      </c>
      <c r="Q270" s="77">
        <v>0</v>
      </c>
      <c r="R270" s="77">
        <v>0</v>
      </c>
      <c r="S270" s="77">
        <v>0</v>
      </c>
      <c r="T270" s="77">
        <v>253</v>
      </c>
      <c r="U270" s="77">
        <v>8</v>
      </c>
      <c r="V270" s="357">
        <v>106747.914</v>
      </c>
      <c r="W270" s="77">
        <v>1814859</v>
      </c>
      <c r="X270" s="77" t="s">
        <v>911</v>
      </c>
      <c r="Y270" s="77" t="s">
        <v>1110</v>
      </c>
      <c r="Z270" s="77" t="s">
        <v>821</v>
      </c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F270">
        <v>1121</v>
      </c>
      <c r="BG270">
        <v>27</v>
      </c>
      <c r="BH270">
        <v>29</v>
      </c>
      <c r="BI270">
        <v>252</v>
      </c>
      <c r="BJ270" s="368">
        <v>8</v>
      </c>
      <c r="BK270" s="368">
        <v>40</v>
      </c>
      <c r="BL270" s="128">
        <v>7920.2240000000002</v>
      </c>
      <c r="BM270" s="128">
        <v>913.462995740819</v>
      </c>
      <c r="BN270" s="128">
        <v>907.19</v>
      </c>
      <c r="BO270" s="128">
        <v>891.43755999999996</v>
      </c>
      <c r="BP270" s="128">
        <v>891.43755999999996</v>
      </c>
      <c r="BQ270" s="1" t="s">
        <v>821</v>
      </c>
    </row>
    <row r="271" spans="1:69" x14ac:dyDescent="0.25">
      <c r="A271" s="1"/>
      <c r="B271" s="77">
        <v>26</v>
      </c>
      <c r="C271" s="77">
        <v>253</v>
      </c>
      <c r="D271" s="77">
        <v>9547</v>
      </c>
      <c r="E271" s="77">
        <v>0</v>
      </c>
      <c r="F271" s="77">
        <v>59</v>
      </c>
      <c r="G271" s="77">
        <v>107</v>
      </c>
      <c r="H271" s="168">
        <v>6</v>
      </c>
      <c r="I271" s="370">
        <v>27</v>
      </c>
      <c r="J271" s="354">
        <v>269.93509999999998</v>
      </c>
      <c r="K271" s="354">
        <v>132.75475</v>
      </c>
      <c r="L271" s="365">
        <v>3.8974159568654701E-3</v>
      </c>
      <c r="M271" s="354">
        <v>1180.7462073880999</v>
      </c>
      <c r="N271" s="77">
        <v>1</v>
      </c>
      <c r="O271" s="77">
        <v>1</v>
      </c>
      <c r="P271" s="77">
        <v>0</v>
      </c>
      <c r="Q271" s="77">
        <v>0</v>
      </c>
      <c r="R271" s="77">
        <v>0</v>
      </c>
      <c r="S271" s="77">
        <v>0</v>
      </c>
      <c r="T271" s="77">
        <v>254</v>
      </c>
      <c r="U271" s="77">
        <v>8</v>
      </c>
      <c r="V271" s="357">
        <v>106828.82</v>
      </c>
      <c r="W271" s="77">
        <v>1814859</v>
      </c>
      <c r="X271" s="77" t="s">
        <v>911</v>
      </c>
      <c r="Y271" s="77" t="s">
        <v>1111</v>
      </c>
      <c r="Z271" s="77" t="s">
        <v>821</v>
      </c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F271">
        <v>1122</v>
      </c>
      <c r="BG271">
        <v>27</v>
      </c>
      <c r="BH271">
        <v>28</v>
      </c>
      <c r="BI271">
        <v>253</v>
      </c>
      <c r="BJ271" s="368">
        <v>8</v>
      </c>
      <c r="BK271" s="368">
        <v>41</v>
      </c>
      <c r="BL271" s="128">
        <v>8075.4139999999998</v>
      </c>
      <c r="BM271" s="128">
        <v>908.87830693497597</v>
      </c>
      <c r="BN271" s="128">
        <v>898.46</v>
      </c>
      <c r="BO271" s="128">
        <v>888.14750000000004</v>
      </c>
      <c r="BP271" s="128">
        <v>888.14750000000004</v>
      </c>
      <c r="BQ271" s="1" t="s">
        <v>821</v>
      </c>
    </row>
    <row r="272" spans="1:69" x14ac:dyDescent="0.25">
      <c r="A272" s="1"/>
      <c r="B272" s="77">
        <v>27</v>
      </c>
      <c r="C272" s="77">
        <v>254</v>
      </c>
      <c r="D272" s="77">
        <v>9387</v>
      </c>
      <c r="E272" s="77">
        <v>0</v>
      </c>
      <c r="F272" s="77">
        <v>58</v>
      </c>
      <c r="G272" s="77">
        <v>107</v>
      </c>
      <c r="H272" s="168">
        <v>6</v>
      </c>
      <c r="I272" s="370">
        <v>28</v>
      </c>
      <c r="J272" s="354">
        <v>95.303449999999998</v>
      </c>
      <c r="K272" s="354">
        <v>132.78954999999999</v>
      </c>
      <c r="L272" s="365">
        <v>1.1979426752860799E-2</v>
      </c>
      <c r="M272" s="354">
        <v>1179.69415806448</v>
      </c>
      <c r="N272" s="77">
        <v>1</v>
      </c>
      <c r="O272" s="77">
        <v>1</v>
      </c>
      <c r="P272" s="77">
        <v>0</v>
      </c>
      <c r="Q272" s="77">
        <v>0</v>
      </c>
      <c r="R272" s="77">
        <v>0</v>
      </c>
      <c r="S272" s="77">
        <v>0</v>
      </c>
      <c r="T272" s="77">
        <v>255</v>
      </c>
      <c r="U272" s="77">
        <v>8</v>
      </c>
      <c r="V272" s="357">
        <v>106884.484</v>
      </c>
      <c r="W272" s="77">
        <v>1814859</v>
      </c>
      <c r="X272" s="77" t="s">
        <v>911</v>
      </c>
      <c r="Y272" s="77" t="s">
        <v>1112</v>
      </c>
      <c r="Z272" s="77" t="s">
        <v>821</v>
      </c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F272">
        <v>1123</v>
      </c>
      <c r="BG272">
        <v>26</v>
      </c>
      <c r="BH272">
        <v>28</v>
      </c>
      <c r="BI272">
        <v>254</v>
      </c>
      <c r="BJ272" s="368">
        <v>8</v>
      </c>
      <c r="BK272" s="368">
        <v>42</v>
      </c>
      <c r="BL272" s="128">
        <v>8186.6729999999998</v>
      </c>
      <c r="BM272" s="128">
        <v>905.87174334878898</v>
      </c>
      <c r="BN272" s="128">
        <v>912.87</v>
      </c>
      <c r="BO272" s="128">
        <v>885.40704000000005</v>
      </c>
      <c r="BP272" s="128">
        <v>885.40704000000005</v>
      </c>
      <c r="BQ272" s="1" t="s">
        <v>821</v>
      </c>
    </row>
    <row r="273" spans="1:69" x14ac:dyDescent="0.25">
      <c r="A273" s="1"/>
      <c r="B273" s="77">
        <v>28</v>
      </c>
      <c r="C273" s="77">
        <v>255</v>
      </c>
      <c r="D273" s="77">
        <v>9388</v>
      </c>
      <c r="E273" s="77">
        <v>0</v>
      </c>
      <c r="F273" s="77">
        <v>58</v>
      </c>
      <c r="G273" s="77">
        <v>108</v>
      </c>
      <c r="H273" s="168">
        <v>6</v>
      </c>
      <c r="I273" s="370">
        <v>29</v>
      </c>
      <c r="J273" s="354">
        <v>301.05112000000003</v>
      </c>
      <c r="K273" s="354">
        <v>132.82735</v>
      </c>
      <c r="L273" s="365">
        <v>5.39459420794677E-3</v>
      </c>
      <c r="M273" s="354">
        <v>1178.5524773474899</v>
      </c>
      <c r="N273" s="77">
        <v>1</v>
      </c>
      <c r="O273" s="77">
        <v>1</v>
      </c>
      <c r="P273" s="77">
        <v>0</v>
      </c>
      <c r="Q273" s="77">
        <v>0</v>
      </c>
      <c r="R273" s="77">
        <v>0</v>
      </c>
      <c r="S273" s="77">
        <v>0</v>
      </c>
      <c r="T273" s="77">
        <v>256</v>
      </c>
      <c r="U273" s="77">
        <v>8</v>
      </c>
      <c r="V273" s="357">
        <v>106944.89</v>
      </c>
      <c r="W273" s="77">
        <v>1814859</v>
      </c>
      <c r="X273" s="77" t="s">
        <v>911</v>
      </c>
      <c r="Y273" s="77" t="s">
        <v>1113</v>
      </c>
      <c r="Z273" s="77" t="s">
        <v>821</v>
      </c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F273">
        <v>1124</v>
      </c>
      <c r="BG273">
        <v>26</v>
      </c>
      <c r="BH273">
        <v>27</v>
      </c>
      <c r="BI273">
        <v>255</v>
      </c>
      <c r="BJ273" s="368">
        <v>8</v>
      </c>
      <c r="BK273" s="368">
        <v>43</v>
      </c>
      <c r="BL273" s="128">
        <v>8488.9279999999999</v>
      </c>
      <c r="BM273" s="128">
        <v>901.20574275781405</v>
      </c>
      <c r="BN273" s="128">
        <v>902.38</v>
      </c>
      <c r="BO273" s="128">
        <v>882.17610000000002</v>
      </c>
      <c r="BP273" s="128">
        <v>882.17610000000002</v>
      </c>
      <c r="BQ273" s="1" t="s">
        <v>821</v>
      </c>
    </row>
    <row r="274" spans="1:69" x14ac:dyDescent="0.25">
      <c r="A274" s="1"/>
      <c r="B274" s="77">
        <v>29</v>
      </c>
      <c r="C274" s="77">
        <v>256</v>
      </c>
      <c r="D274" s="77">
        <v>9228</v>
      </c>
      <c r="E274" s="77">
        <v>0</v>
      </c>
      <c r="F274" s="77">
        <v>57</v>
      </c>
      <c r="G274" s="77">
        <v>108</v>
      </c>
      <c r="H274" s="168">
        <v>6</v>
      </c>
      <c r="I274" s="370">
        <v>30</v>
      </c>
      <c r="J274" s="354">
        <v>262.76742999999999</v>
      </c>
      <c r="K274" s="354">
        <v>132.88109</v>
      </c>
      <c r="L274" s="365">
        <v>5.7106575598056698E-3</v>
      </c>
      <c r="M274" s="354">
        <v>1176.92842873573</v>
      </c>
      <c r="N274" s="77">
        <v>1</v>
      </c>
      <c r="O274" s="77">
        <v>1</v>
      </c>
      <c r="P274" s="77">
        <v>0</v>
      </c>
      <c r="Q274" s="77">
        <v>0</v>
      </c>
      <c r="R274" s="77">
        <v>0</v>
      </c>
      <c r="S274" s="77">
        <v>0</v>
      </c>
      <c r="T274" s="77">
        <v>257</v>
      </c>
      <c r="U274" s="77">
        <v>8</v>
      </c>
      <c r="V274" s="357">
        <v>107030.81</v>
      </c>
      <c r="W274" s="77">
        <v>1814859</v>
      </c>
      <c r="X274" s="77" t="s">
        <v>911</v>
      </c>
      <c r="Y274" s="77" t="s">
        <v>1114</v>
      </c>
      <c r="Z274" s="77" t="s">
        <v>821</v>
      </c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F274">
        <v>1125</v>
      </c>
      <c r="BG274">
        <v>26</v>
      </c>
      <c r="BH274">
        <v>26</v>
      </c>
      <c r="BI274">
        <v>256</v>
      </c>
      <c r="BJ274" s="368">
        <v>8</v>
      </c>
      <c r="BK274" s="368">
        <v>44</v>
      </c>
      <c r="BL274" s="128">
        <v>8632.6450000000004</v>
      </c>
      <c r="BM274" s="128">
        <v>896.173469985515</v>
      </c>
      <c r="BN274" s="128">
        <v>899.95</v>
      </c>
      <c r="BO274" s="128">
        <v>878.24180000000001</v>
      </c>
      <c r="BP274" s="128">
        <v>878.24180000000001</v>
      </c>
      <c r="BQ274" s="1" t="s">
        <v>821</v>
      </c>
    </row>
    <row r="275" spans="1:69" x14ac:dyDescent="0.25">
      <c r="A275" s="1"/>
      <c r="B275" s="77">
        <v>30</v>
      </c>
      <c r="C275" s="77">
        <v>257</v>
      </c>
      <c r="D275" s="77">
        <v>9068</v>
      </c>
      <c r="E275" s="77">
        <v>0</v>
      </c>
      <c r="F275" s="77">
        <v>56</v>
      </c>
      <c r="G275" s="77">
        <v>108</v>
      </c>
      <c r="H275" s="168">
        <v>6</v>
      </c>
      <c r="I275" s="370">
        <v>31</v>
      </c>
      <c r="J275" s="354">
        <v>258.18407999999999</v>
      </c>
      <c r="K275" s="354">
        <v>132.93075999999999</v>
      </c>
      <c r="L275" s="365">
        <v>5.94140264326002E-3</v>
      </c>
      <c r="M275" s="354">
        <v>1175.4278539506099</v>
      </c>
      <c r="N275" s="77">
        <v>1</v>
      </c>
      <c r="O275" s="77">
        <v>1</v>
      </c>
      <c r="P275" s="77">
        <v>0</v>
      </c>
      <c r="Q275" s="77">
        <v>0</v>
      </c>
      <c r="R275" s="77">
        <v>0</v>
      </c>
      <c r="S275" s="77">
        <v>0</v>
      </c>
      <c r="T275" s="77">
        <v>258</v>
      </c>
      <c r="U275" s="77">
        <v>8</v>
      </c>
      <c r="V275" s="357">
        <v>107110.2</v>
      </c>
      <c r="W275" s="77">
        <v>1814859</v>
      </c>
      <c r="X275" s="77" t="s">
        <v>911</v>
      </c>
      <c r="Y275" s="77" t="s">
        <v>1115</v>
      </c>
      <c r="Z275" s="77" t="s">
        <v>821</v>
      </c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F275">
        <v>1126</v>
      </c>
      <c r="BG275">
        <v>25</v>
      </c>
      <c r="BH275">
        <v>26</v>
      </c>
      <c r="BI275">
        <v>257</v>
      </c>
      <c r="BJ275" s="368">
        <v>8</v>
      </c>
      <c r="BK275" s="368">
        <v>45</v>
      </c>
      <c r="BL275" s="128">
        <v>8749.0360000000001</v>
      </c>
      <c r="BM275" s="128">
        <v>893.23844402083205</v>
      </c>
      <c r="BN275" s="128">
        <v>903.97</v>
      </c>
      <c r="BO275" s="128">
        <v>877.20667000000003</v>
      </c>
      <c r="BP275" s="128">
        <v>877.20667000000003</v>
      </c>
      <c r="BQ275" s="1" t="s">
        <v>821</v>
      </c>
    </row>
    <row r="276" spans="1:69" x14ac:dyDescent="0.25">
      <c r="A276" s="1"/>
      <c r="B276" s="77">
        <v>31</v>
      </c>
      <c r="C276" s="77">
        <v>258</v>
      </c>
      <c r="D276" s="77">
        <v>8908</v>
      </c>
      <c r="E276" s="77">
        <v>0</v>
      </c>
      <c r="F276" s="77">
        <v>55</v>
      </c>
      <c r="G276" s="77">
        <v>108</v>
      </c>
      <c r="H276" s="168">
        <v>6</v>
      </c>
      <c r="I276" s="370">
        <v>32</v>
      </c>
      <c r="J276" s="354">
        <v>274.36435</v>
      </c>
      <c r="K276" s="354">
        <v>132.98151999999999</v>
      </c>
      <c r="L276" s="365">
        <v>5.5062688055987803E-3</v>
      </c>
      <c r="M276" s="354">
        <v>1173.89387836319</v>
      </c>
      <c r="N276" s="77">
        <v>1</v>
      </c>
      <c r="O276" s="77">
        <v>1</v>
      </c>
      <c r="P276" s="77">
        <v>0</v>
      </c>
      <c r="Q276" s="77">
        <v>0</v>
      </c>
      <c r="R276" s="77">
        <v>0</v>
      </c>
      <c r="S276" s="77">
        <v>0</v>
      </c>
      <c r="T276" s="77">
        <v>259</v>
      </c>
      <c r="U276" s="77">
        <v>8</v>
      </c>
      <c r="V276" s="357">
        <v>107191.37</v>
      </c>
      <c r="W276" s="77">
        <v>1814859</v>
      </c>
      <c r="X276" s="77" t="s">
        <v>911</v>
      </c>
      <c r="Y276" s="77" t="s">
        <v>1116</v>
      </c>
      <c r="Z276" s="77" t="s">
        <v>821</v>
      </c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F276">
        <v>1127</v>
      </c>
      <c r="BG276">
        <v>25</v>
      </c>
      <c r="BH276">
        <v>25</v>
      </c>
      <c r="BI276">
        <v>258</v>
      </c>
      <c r="BJ276" s="368">
        <v>8</v>
      </c>
      <c r="BK276" s="368">
        <v>46</v>
      </c>
      <c r="BL276" s="128">
        <v>9003.8430000000008</v>
      </c>
      <c r="BM276" s="128">
        <v>889.04992289340703</v>
      </c>
      <c r="BN276" s="128">
        <v>899.95</v>
      </c>
      <c r="BO276" s="128">
        <v>872.92160000000001</v>
      </c>
      <c r="BP276" s="128">
        <v>872.92160000000001</v>
      </c>
      <c r="BQ276" s="1" t="s">
        <v>821</v>
      </c>
    </row>
    <row r="277" spans="1:69" x14ac:dyDescent="0.25">
      <c r="A277" s="1"/>
      <c r="B277" s="77">
        <v>32</v>
      </c>
      <c r="C277" s="77">
        <v>259</v>
      </c>
      <c r="D277" s="77">
        <v>8748</v>
      </c>
      <c r="E277" s="77">
        <v>0</v>
      </c>
      <c r="F277" s="77">
        <v>54</v>
      </c>
      <c r="G277" s="77">
        <v>108</v>
      </c>
      <c r="H277" s="168">
        <v>6</v>
      </c>
      <c r="I277" s="370">
        <v>33</v>
      </c>
      <c r="J277" s="354">
        <v>250.11192</v>
      </c>
      <c r="K277" s="354">
        <v>133.03152</v>
      </c>
      <c r="L277" s="365">
        <v>5.7139917343284304E-3</v>
      </c>
      <c r="M277" s="354">
        <v>1172.38315450491</v>
      </c>
      <c r="N277" s="77">
        <v>1</v>
      </c>
      <c r="O277" s="77">
        <v>1</v>
      </c>
      <c r="P277" s="77">
        <v>0</v>
      </c>
      <c r="Q277" s="77">
        <v>0</v>
      </c>
      <c r="R277" s="77">
        <v>0</v>
      </c>
      <c r="S277" s="77">
        <v>0</v>
      </c>
      <c r="T277" s="77">
        <v>260</v>
      </c>
      <c r="U277" s="77">
        <v>8</v>
      </c>
      <c r="V277" s="357">
        <v>107271.3</v>
      </c>
      <c r="W277" s="77">
        <v>1814859</v>
      </c>
      <c r="X277" s="77" t="s">
        <v>911</v>
      </c>
      <c r="Y277" s="77" t="s">
        <v>1117</v>
      </c>
      <c r="Z277" s="77" t="s">
        <v>821</v>
      </c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F277">
        <v>1128</v>
      </c>
      <c r="BG277">
        <v>25</v>
      </c>
      <c r="BH277">
        <v>24</v>
      </c>
      <c r="BI277">
        <v>259</v>
      </c>
      <c r="BJ277" s="368">
        <v>8</v>
      </c>
      <c r="BK277" s="368">
        <v>47</v>
      </c>
      <c r="BL277" s="128">
        <v>9234.42</v>
      </c>
      <c r="BM277" s="128">
        <v>883.57293118570396</v>
      </c>
      <c r="BN277" s="128">
        <v>898.03</v>
      </c>
      <c r="BO277" s="128">
        <v>868.95709999999997</v>
      </c>
      <c r="BP277" s="128">
        <v>868.95709999999997</v>
      </c>
      <c r="BQ277" s="1" t="s">
        <v>821</v>
      </c>
    </row>
    <row r="278" spans="1:69" x14ac:dyDescent="0.25">
      <c r="A278" s="1"/>
      <c r="B278" s="77">
        <v>33</v>
      </c>
      <c r="C278" s="77">
        <v>260</v>
      </c>
      <c r="D278" s="77">
        <v>8588</v>
      </c>
      <c r="E278" s="77">
        <v>0</v>
      </c>
      <c r="F278" s="77">
        <v>53</v>
      </c>
      <c r="G278" s="77">
        <v>108</v>
      </c>
      <c r="H278" s="168">
        <v>6</v>
      </c>
      <c r="I278" s="370">
        <v>34</v>
      </c>
      <c r="J278" s="354">
        <v>246.03896</v>
      </c>
      <c r="K278" s="354">
        <v>133.07883000000001</v>
      </c>
      <c r="L278" s="365">
        <v>5.89305966661232E-3</v>
      </c>
      <c r="M278" s="354">
        <v>1170.95401704298</v>
      </c>
      <c r="N278" s="77">
        <v>1</v>
      </c>
      <c r="O278" s="77">
        <v>1</v>
      </c>
      <c r="P278" s="77">
        <v>0</v>
      </c>
      <c r="Q278" s="77">
        <v>0</v>
      </c>
      <c r="R278" s="77">
        <v>0</v>
      </c>
      <c r="S278" s="77">
        <v>0</v>
      </c>
      <c r="T278" s="77">
        <v>261</v>
      </c>
      <c r="U278" s="77">
        <v>8</v>
      </c>
      <c r="V278" s="357">
        <v>107346.91</v>
      </c>
      <c r="W278" s="77">
        <v>1814859</v>
      </c>
      <c r="X278" s="77" t="s">
        <v>911</v>
      </c>
      <c r="Y278" s="77" t="s">
        <v>1118</v>
      </c>
      <c r="Z278" s="77" t="s">
        <v>821</v>
      </c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F278">
        <v>575</v>
      </c>
      <c r="BG278">
        <v>55</v>
      </c>
      <c r="BH278">
        <v>150</v>
      </c>
      <c r="BI278">
        <v>260</v>
      </c>
      <c r="BJ278" s="368">
        <v>9</v>
      </c>
      <c r="BK278" s="368">
        <v>1</v>
      </c>
      <c r="BL278" s="128">
        <v>156.56268</v>
      </c>
      <c r="BM278" s="128">
        <v>1300.05820494417</v>
      </c>
      <c r="BN278" s="128">
        <v>1338.87</v>
      </c>
      <c r="BO278" s="128">
        <v>1288.019</v>
      </c>
      <c r="BP278" s="128">
        <v>1288.019</v>
      </c>
      <c r="BQ278" s="1" t="s">
        <v>821</v>
      </c>
    </row>
    <row r="279" spans="1:69" x14ac:dyDescent="0.25">
      <c r="A279" s="1"/>
      <c r="B279" s="77">
        <v>34</v>
      </c>
      <c r="C279" s="77">
        <v>261</v>
      </c>
      <c r="D279" s="77">
        <v>8429</v>
      </c>
      <c r="E279" s="77">
        <v>0</v>
      </c>
      <c r="F279" s="77">
        <v>52</v>
      </c>
      <c r="G279" s="77">
        <v>109</v>
      </c>
      <c r="H279" s="168">
        <v>6</v>
      </c>
      <c r="I279" s="370">
        <v>35</v>
      </c>
      <c r="J279" s="354">
        <v>257.3288</v>
      </c>
      <c r="K279" s="354">
        <v>133.12844999999999</v>
      </c>
      <c r="L279" s="365">
        <v>5.4516645049330296E-3</v>
      </c>
      <c r="M279" s="354">
        <v>1169.5040947968</v>
      </c>
      <c r="N279" s="77">
        <v>1</v>
      </c>
      <c r="O279" s="77">
        <v>1</v>
      </c>
      <c r="P279" s="77">
        <v>0</v>
      </c>
      <c r="Q279" s="77">
        <v>0</v>
      </c>
      <c r="R279" s="77">
        <v>0</v>
      </c>
      <c r="S279" s="77">
        <v>0</v>
      </c>
      <c r="T279" s="77">
        <v>262</v>
      </c>
      <c r="U279" s="77">
        <v>8</v>
      </c>
      <c r="V279" s="357">
        <v>107426.24000000001</v>
      </c>
      <c r="W279" s="77">
        <v>1814859</v>
      </c>
      <c r="X279" s="77" t="s">
        <v>911</v>
      </c>
      <c r="Y279" s="77" t="s">
        <v>1119</v>
      </c>
      <c r="Z279" s="77" t="s">
        <v>821</v>
      </c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F279">
        <v>576</v>
      </c>
      <c r="BG279">
        <v>55</v>
      </c>
      <c r="BH279">
        <v>149</v>
      </c>
      <c r="BI279">
        <v>261</v>
      </c>
      <c r="BJ279" s="368">
        <v>9</v>
      </c>
      <c r="BK279" s="368">
        <v>2</v>
      </c>
      <c r="BL279" s="128">
        <v>364.13369999999998</v>
      </c>
      <c r="BM279" s="128">
        <v>1298.13323364554</v>
      </c>
      <c r="BN279" s="128">
        <v>1339.49</v>
      </c>
      <c r="BO279" s="128">
        <v>1285.8348000000001</v>
      </c>
      <c r="BP279" s="128">
        <v>1285.8348000000001</v>
      </c>
      <c r="BQ279" s="1" t="s">
        <v>821</v>
      </c>
    </row>
    <row r="280" spans="1:69" x14ac:dyDescent="0.25">
      <c r="A280" s="1"/>
      <c r="B280" s="77">
        <v>35</v>
      </c>
      <c r="C280" s="77">
        <v>262</v>
      </c>
      <c r="D280" s="77">
        <v>8269</v>
      </c>
      <c r="E280" s="77">
        <v>0</v>
      </c>
      <c r="F280" s="77">
        <v>51</v>
      </c>
      <c r="G280" s="77">
        <v>109</v>
      </c>
      <c r="H280" s="168">
        <v>6</v>
      </c>
      <c r="I280" s="370">
        <v>36</v>
      </c>
      <c r="J280" s="354">
        <v>229.70383000000001</v>
      </c>
      <c r="K280" s="354">
        <v>133.17488</v>
      </c>
      <c r="L280" s="365">
        <v>3.7552009017297501E-3</v>
      </c>
      <c r="M280" s="354">
        <v>1168.10122453144</v>
      </c>
      <c r="N280" s="77">
        <v>1</v>
      </c>
      <c r="O280" s="77">
        <v>1</v>
      </c>
      <c r="P280" s="77">
        <v>0</v>
      </c>
      <c r="Q280" s="77">
        <v>0</v>
      </c>
      <c r="R280" s="77">
        <v>0</v>
      </c>
      <c r="S280" s="77">
        <v>0</v>
      </c>
      <c r="T280" s="77">
        <v>263</v>
      </c>
      <c r="U280" s="77">
        <v>8</v>
      </c>
      <c r="V280" s="357">
        <v>107500.47</v>
      </c>
      <c r="W280" s="77">
        <v>1814859</v>
      </c>
      <c r="X280" s="77" t="s">
        <v>911</v>
      </c>
      <c r="Y280" s="77" t="s">
        <v>1120</v>
      </c>
      <c r="Z280" s="77" t="s">
        <v>821</v>
      </c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F280">
        <v>577</v>
      </c>
      <c r="BG280">
        <v>56</v>
      </c>
      <c r="BH280">
        <v>149</v>
      </c>
      <c r="BI280">
        <v>262</v>
      </c>
      <c r="BJ280" s="368">
        <v>9</v>
      </c>
      <c r="BK280" s="368">
        <v>3</v>
      </c>
      <c r="BL280" s="128">
        <v>419.56310000000002</v>
      </c>
      <c r="BM280" s="128">
        <v>1296.7428975272301</v>
      </c>
      <c r="BN280" s="128">
        <v>1310.33</v>
      </c>
      <c r="BO280" s="128">
        <v>1281.3653999999999</v>
      </c>
      <c r="BP280" s="128">
        <v>1281.3653999999999</v>
      </c>
      <c r="BQ280" s="1" t="s">
        <v>821</v>
      </c>
    </row>
    <row r="281" spans="1:69" x14ac:dyDescent="0.25">
      <c r="A281" s="1"/>
      <c r="B281" s="77">
        <v>36</v>
      </c>
      <c r="C281" s="77">
        <v>263</v>
      </c>
      <c r="D281" s="77">
        <v>8268</v>
      </c>
      <c r="E281" s="77">
        <v>0</v>
      </c>
      <c r="F281" s="77">
        <v>51</v>
      </c>
      <c r="G281" s="77">
        <v>108</v>
      </c>
      <c r="H281" s="168">
        <v>6</v>
      </c>
      <c r="I281" s="370">
        <v>37</v>
      </c>
      <c r="J281" s="354">
        <v>69.757159999999999</v>
      </c>
      <c r="K281" s="354">
        <v>133.20343</v>
      </c>
      <c r="L281" s="365">
        <v>1.4399061268645401E-2</v>
      </c>
      <c r="M281" s="354">
        <v>1167.2386405135201</v>
      </c>
      <c r="N281" s="77">
        <v>1</v>
      </c>
      <c r="O281" s="77">
        <v>1</v>
      </c>
      <c r="P281" s="77">
        <v>0</v>
      </c>
      <c r="Q281" s="77">
        <v>0</v>
      </c>
      <c r="R281" s="77">
        <v>0</v>
      </c>
      <c r="S281" s="77">
        <v>0</v>
      </c>
      <c r="T281" s="77">
        <v>264</v>
      </c>
      <c r="U281" s="77">
        <v>8</v>
      </c>
      <c r="V281" s="357">
        <v>107546.1</v>
      </c>
      <c r="W281" s="77">
        <v>1814859</v>
      </c>
      <c r="X281" s="77" t="s">
        <v>911</v>
      </c>
      <c r="Y281" s="77" t="s">
        <v>1121</v>
      </c>
      <c r="Z281" s="77" t="s">
        <v>821</v>
      </c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F281">
        <v>578</v>
      </c>
      <c r="BG281">
        <v>56</v>
      </c>
      <c r="BH281">
        <v>148</v>
      </c>
      <c r="BI281">
        <v>263</v>
      </c>
      <c r="BJ281" s="368">
        <v>9</v>
      </c>
      <c r="BK281" s="368">
        <v>4</v>
      </c>
      <c r="BL281" s="128">
        <v>715.51869999999997</v>
      </c>
      <c r="BM281" s="128">
        <v>1294.8853218922</v>
      </c>
      <c r="BN281" s="128">
        <v>1327.67</v>
      </c>
      <c r="BO281" s="128">
        <v>1266.2584999999999</v>
      </c>
      <c r="BP281" s="128">
        <v>1266.2584999999999</v>
      </c>
      <c r="BQ281" s="1" t="s">
        <v>821</v>
      </c>
    </row>
    <row r="282" spans="1:69" x14ac:dyDescent="0.25">
      <c r="A282" s="1"/>
      <c r="B282" s="77">
        <v>37</v>
      </c>
      <c r="C282" s="77">
        <v>264</v>
      </c>
      <c r="D282" s="77">
        <v>8108</v>
      </c>
      <c r="E282" s="77">
        <v>0</v>
      </c>
      <c r="F282" s="77">
        <v>50</v>
      </c>
      <c r="G282" s="77">
        <v>108</v>
      </c>
      <c r="H282" s="168">
        <v>6</v>
      </c>
      <c r="I282" s="370">
        <v>38</v>
      </c>
      <c r="J282" s="354">
        <v>278.95218</v>
      </c>
      <c r="K282" s="354">
        <v>133.23666</v>
      </c>
      <c r="L282" s="365">
        <v>5.6059022389754604E-3</v>
      </c>
      <c r="M282" s="354">
        <v>1166.2342029449901</v>
      </c>
      <c r="N282" s="77">
        <v>1</v>
      </c>
      <c r="O282" s="77">
        <v>1</v>
      </c>
      <c r="P282" s="77">
        <v>0</v>
      </c>
      <c r="Q282" s="77">
        <v>0</v>
      </c>
      <c r="R282" s="77">
        <v>0</v>
      </c>
      <c r="S282" s="77">
        <v>0</v>
      </c>
      <c r="T282" s="77">
        <v>265</v>
      </c>
      <c r="U282" s="77">
        <v>8</v>
      </c>
      <c r="V282" s="357">
        <v>107599.25</v>
      </c>
      <c r="W282" s="77">
        <v>1814859</v>
      </c>
      <c r="X282" s="77" t="s">
        <v>911</v>
      </c>
      <c r="Y282" s="77" t="s">
        <v>1122</v>
      </c>
      <c r="Z282" s="77" t="s">
        <v>821</v>
      </c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F282">
        <v>579</v>
      </c>
      <c r="BG282">
        <v>56</v>
      </c>
      <c r="BH282">
        <v>147</v>
      </c>
      <c r="BI282">
        <v>264</v>
      </c>
      <c r="BJ282" s="368">
        <v>9</v>
      </c>
      <c r="BK282" s="368">
        <v>5</v>
      </c>
      <c r="BL282" s="128">
        <v>831.24329999999998</v>
      </c>
      <c r="BM282" s="128">
        <v>1292.70899912506</v>
      </c>
      <c r="BN282" s="128">
        <v>1320.82</v>
      </c>
      <c r="BO282" s="128">
        <v>1258.4069999999999</v>
      </c>
      <c r="BP282" s="128">
        <v>1258.4069999999999</v>
      </c>
      <c r="BQ282" s="1" t="s">
        <v>821</v>
      </c>
    </row>
    <row r="283" spans="1:69" x14ac:dyDescent="0.25">
      <c r="A283" s="1"/>
      <c r="B283" s="77">
        <v>38</v>
      </c>
      <c r="C283" s="77">
        <v>265</v>
      </c>
      <c r="D283" s="77">
        <v>7948</v>
      </c>
      <c r="E283" s="77">
        <v>0</v>
      </c>
      <c r="F283" s="77">
        <v>49</v>
      </c>
      <c r="G283" s="77">
        <v>108</v>
      </c>
      <c r="H283" s="168">
        <v>6</v>
      </c>
      <c r="I283" s="370">
        <v>39</v>
      </c>
      <c r="J283" s="354">
        <v>263.94234999999998</v>
      </c>
      <c r="K283" s="354">
        <v>133.28842</v>
      </c>
      <c r="L283" s="365">
        <v>3.09393561221754E-3</v>
      </c>
      <c r="M283" s="354">
        <v>1164.6704243004201</v>
      </c>
      <c r="N283" s="77">
        <v>1</v>
      </c>
      <c r="O283" s="77">
        <v>1</v>
      </c>
      <c r="P283" s="77">
        <v>0</v>
      </c>
      <c r="Q283" s="77">
        <v>0</v>
      </c>
      <c r="R283" s="77">
        <v>0</v>
      </c>
      <c r="S283" s="77">
        <v>0</v>
      </c>
      <c r="T283" s="77">
        <v>266</v>
      </c>
      <c r="U283" s="77">
        <v>8</v>
      </c>
      <c r="V283" s="357">
        <v>107681.984</v>
      </c>
      <c r="W283" s="77">
        <v>1814859</v>
      </c>
      <c r="X283" s="77" t="s">
        <v>911</v>
      </c>
      <c r="Y283" s="77" t="s">
        <v>1123</v>
      </c>
      <c r="Z283" s="77" t="s">
        <v>821</v>
      </c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F283">
        <v>580</v>
      </c>
      <c r="BG283">
        <v>57</v>
      </c>
      <c r="BH283">
        <v>147</v>
      </c>
      <c r="BI283">
        <v>265</v>
      </c>
      <c r="BJ283" s="368">
        <v>9</v>
      </c>
      <c r="BK283" s="368">
        <v>6</v>
      </c>
      <c r="BL283" s="128">
        <v>1009.696</v>
      </c>
      <c r="BM283" s="128">
        <v>1291.1538486079601</v>
      </c>
      <c r="BN283" s="128">
        <v>1306.53</v>
      </c>
      <c r="BO283" s="128">
        <v>1254.0035</v>
      </c>
      <c r="BP283" s="128">
        <v>1254.0035</v>
      </c>
      <c r="BQ283" s="1" t="s">
        <v>821</v>
      </c>
    </row>
    <row r="284" spans="1:69" x14ac:dyDescent="0.25">
      <c r="A284" s="1"/>
      <c r="B284" s="77">
        <v>39</v>
      </c>
      <c r="C284" s="77">
        <v>266</v>
      </c>
      <c r="D284" s="77">
        <v>7788</v>
      </c>
      <c r="E284" s="77">
        <v>0</v>
      </c>
      <c r="F284" s="77">
        <v>48</v>
      </c>
      <c r="G284" s="77">
        <v>108</v>
      </c>
      <c r="H284" s="168">
        <v>6</v>
      </c>
      <c r="I284" s="370">
        <v>40</v>
      </c>
      <c r="J284" s="354">
        <v>19.563787000000001</v>
      </c>
      <c r="K284" s="354">
        <v>133.31544</v>
      </c>
      <c r="L284" s="365">
        <v>1.6696058032102001E-2</v>
      </c>
      <c r="M284" s="354">
        <v>1163.8538036570801</v>
      </c>
      <c r="N284" s="77">
        <v>1</v>
      </c>
      <c r="O284" s="77">
        <v>1</v>
      </c>
      <c r="P284" s="77">
        <v>0</v>
      </c>
      <c r="Q284" s="77">
        <v>0</v>
      </c>
      <c r="R284" s="77">
        <v>0</v>
      </c>
      <c r="S284" s="77">
        <v>0</v>
      </c>
      <c r="T284" s="77">
        <v>267</v>
      </c>
      <c r="U284" s="77">
        <v>8</v>
      </c>
      <c r="V284" s="357">
        <v>107725.19</v>
      </c>
      <c r="W284" s="77">
        <v>1814859</v>
      </c>
      <c r="X284" s="77" t="s">
        <v>911</v>
      </c>
      <c r="Y284" s="77" t="s">
        <v>1124</v>
      </c>
      <c r="Z284" s="77" t="s">
        <v>821</v>
      </c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F284">
        <v>581</v>
      </c>
      <c r="BG284">
        <v>57</v>
      </c>
      <c r="BH284">
        <v>146</v>
      </c>
      <c r="BI284">
        <v>266</v>
      </c>
      <c r="BJ284" s="368">
        <v>9</v>
      </c>
      <c r="BK284" s="368">
        <v>7</v>
      </c>
      <c r="BL284" s="128">
        <v>1265.3303000000001</v>
      </c>
      <c r="BM284" s="128">
        <v>1288.8590726607599</v>
      </c>
      <c r="BN284" s="128">
        <v>1292.08</v>
      </c>
      <c r="BO284" s="128">
        <v>1247.6318000000001</v>
      </c>
      <c r="BP284" s="128">
        <v>1247.6318000000001</v>
      </c>
      <c r="BQ284" s="1" t="s">
        <v>821</v>
      </c>
    </row>
    <row r="285" spans="1:69" x14ac:dyDescent="0.25">
      <c r="A285" s="1"/>
      <c r="B285" s="77">
        <v>40</v>
      </c>
      <c r="C285" s="77">
        <v>267</v>
      </c>
      <c r="D285" s="77">
        <v>7789</v>
      </c>
      <c r="E285" s="77">
        <v>0</v>
      </c>
      <c r="F285" s="77">
        <v>48</v>
      </c>
      <c r="G285" s="77">
        <v>109</v>
      </c>
      <c r="H285" s="168">
        <v>6</v>
      </c>
      <c r="I285" s="370">
        <v>41</v>
      </c>
      <c r="J285" s="354">
        <v>93.834180000000003</v>
      </c>
      <c r="K285" s="354">
        <v>133.32625999999999</v>
      </c>
      <c r="L285" s="365">
        <v>3.77107882623548E-3</v>
      </c>
      <c r="M285" s="354">
        <v>1163.52716552632</v>
      </c>
      <c r="N285" s="77">
        <v>1</v>
      </c>
      <c r="O285" s="77">
        <v>1</v>
      </c>
      <c r="P285" s="77">
        <v>0</v>
      </c>
      <c r="Q285" s="77">
        <v>0</v>
      </c>
      <c r="R285" s="77">
        <v>0</v>
      </c>
      <c r="S285" s="77">
        <v>0</v>
      </c>
      <c r="T285" s="77">
        <v>268</v>
      </c>
      <c r="U285" s="77">
        <v>8</v>
      </c>
      <c r="V285" s="357">
        <v>107742.47</v>
      </c>
      <c r="W285" s="77">
        <v>1814859</v>
      </c>
      <c r="X285" s="77" t="s">
        <v>911</v>
      </c>
      <c r="Y285" s="77" t="s">
        <v>1125</v>
      </c>
      <c r="Z285" s="77" t="s">
        <v>821</v>
      </c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F285">
        <v>582</v>
      </c>
      <c r="BG285">
        <v>57</v>
      </c>
      <c r="BH285">
        <v>145</v>
      </c>
      <c r="BI285">
        <v>267</v>
      </c>
      <c r="BJ285" s="368">
        <v>9</v>
      </c>
      <c r="BK285" s="368">
        <v>8</v>
      </c>
      <c r="BL285" s="128">
        <v>1526.4902</v>
      </c>
      <c r="BM285" s="128">
        <v>1286.1270709113401</v>
      </c>
      <c r="BN285" s="128">
        <v>1290.76</v>
      </c>
      <c r="BO285" s="128">
        <v>1244.1992</v>
      </c>
      <c r="BP285" s="128">
        <v>1244.1992</v>
      </c>
      <c r="BQ285" s="1" t="s">
        <v>821</v>
      </c>
    </row>
    <row r="286" spans="1:69" x14ac:dyDescent="0.25">
      <c r="A286" s="1"/>
      <c r="B286" s="77">
        <v>41</v>
      </c>
      <c r="C286" s="77">
        <v>268</v>
      </c>
      <c r="D286" s="77">
        <v>7789</v>
      </c>
      <c r="E286" s="77">
        <v>0</v>
      </c>
      <c r="F286" s="77">
        <v>48</v>
      </c>
      <c r="G286" s="77">
        <v>109</v>
      </c>
      <c r="H286" s="168">
        <v>6</v>
      </c>
      <c r="I286" s="370">
        <v>42</v>
      </c>
      <c r="J286" s="354">
        <v>29.013966</v>
      </c>
      <c r="K286" s="354">
        <v>133.33797000000001</v>
      </c>
      <c r="L286" s="365">
        <v>5.6931627778148098E-3</v>
      </c>
      <c r="M286" s="354">
        <v>1163.1733094266101</v>
      </c>
      <c r="N286" s="77">
        <v>1</v>
      </c>
      <c r="O286" s="77">
        <v>1</v>
      </c>
      <c r="P286" s="77">
        <v>0</v>
      </c>
      <c r="Q286" s="77">
        <v>0</v>
      </c>
      <c r="R286" s="77">
        <v>0</v>
      </c>
      <c r="S286" s="77">
        <v>0</v>
      </c>
      <c r="T286" s="77">
        <v>269</v>
      </c>
      <c r="U286" s="77">
        <v>8</v>
      </c>
      <c r="V286" s="357">
        <v>107761.19500000001</v>
      </c>
      <c r="W286" s="77">
        <v>1814859</v>
      </c>
      <c r="X286" s="77" t="s">
        <v>911</v>
      </c>
      <c r="Y286" s="77" t="s">
        <v>1126</v>
      </c>
      <c r="Z286" s="77" t="s">
        <v>821</v>
      </c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F286">
        <v>583</v>
      </c>
      <c r="BG286">
        <v>57</v>
      </c>
      <c r="BH286">
        <v>144</v>
      </c>
      <c r="BI286">
        <v>268</v>
      </c>
      <c r="BJ286" s="368">
        <v>9</v>
      </c>
      <c r="BK286" s="368">
        <v>9</v>
      </c>
      <c r="BL286" s="128">
        <v>1777.6323</v>
      </c>
      <c r="BM286" s="128">
        <v>1283.418816844</v>
      </c>
      <c r="BN286" s="128">
        <v>1278.32</v>
      </c>
      <c r="BO286" s="128">
        <v>1237.8279</v>
      </c>
      <c r="BP286" s="128">
        <v>1237.8279</v>
      </c>
      <c r="BQ286" s="1" t="s">
        <v>821</v>
      </c>
    </row>
    <row r="287" spans="1:69" x14ac:dyDescent="0.25">
      <c r="A287" s="1"/>
      <c r="B287" s="77">
        <v>42</v>
      </c>
      <c r="C287" s="77">
        <v>269</v>
      </c>
      <c r="D287" s="77">
        <v>7788</v>
      </c>
      <c r="E287" s="77">
        <v>0</v>
      </c>
      <c r="F287" s="77">
        <v>48</v>
      </c>
      <c r="G287" s="77">
        <v>108</v>
      </c>
      <c r="H287" s="168">
        <v>6</v>
      </c>
      <c r="I287" s="370">
        <v>43</v>
      </c>
      <c r="J287" s="354">
        <v>28.333318999999999</v>
      </c>
      <c r="K287" s="354">
        <v>133.34343999999999</v>
      </c>
      <c r="L287" s="365">
        <v>5.46654047794591E-3</v>
      </c>
      <c r="M287" s="354">
        <v>1163.0081281975899</v>
      </c>
      <c r="N287" s="77">
        <v>1</v>
      </c>
      <c r="O287" s="77">
        <v>1</v>
      </c>
      <c r="P287" s="77">
        <v>0</v>
      </c>
      <c r="Q287" s="77">
        <v>0</v>
      </c>
      <c r="R287" s="77">
        <v>0</v>
      </c>
      <c r="S287" s="77">
        <v>0</v>
      </c>
      <c r="T287" s="77">
        <v>340</v>
      </c>
      <c r="U287" s="77">
        <v>8</v>
      </c>
      <c r="V287" s="357">
        <v>107769.94</v>
      </c>
      <c r="W287" s="77">
        <v>1814859</v>
      </c>
      <c r="X287" s="77" t="s">
        <v>911</v>
      </c>
      <c r="Y287" s="77" t="s">
        <v>1127</v>
      </c>
      <c r="Z287" s="77" t="s">
        <v>821</v>
      </c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F287">
        <v>584</v>
      </c>
      <c r="BG287">
        <v>58</v>
      </c>
      <c r="BH287">
        <v>144</v>
      </c>
      <c r="BI287">
        <v>269</v>
      </c>
      <c r="BJ287" s="368">
        <v>9</v>
      </c>
      <c r="BK287" s="368">
        <v>10</v>
      </c>
      <c r="BL287" s="128">
        <v>1807.1737000000001</v>
      </c>
      <c r="BM287" s="128">
        <v>1281.9350010081901</v>
      </c>
      <c r="BN287" s="128">
        <v>1254.6600000000001</v>
      </c>
      <c r="BO287" s="128">
        <v>1236.8402000000001</v>
      </c>
      <c r="BP287" s="128">
        <v>1236.8402000000001</v>
      </c>
      <c r="BQ287" s="1" t="s">
        <v>821</v>
      </c>
    </row>
    <row r="288" spans="1:69" x14ac:dyDescent="0.25">
      <c r="A288" s="1"/>
      <c r="B288" s="77">
        <v>195</v>
      </c>
      <c r="C288" s="77">
        <v>270</v>
      </c>
      <c r="D288" s="77">
        <v>13534</v>
      </c>
      <c r="E288" s="77">
        <v>0</v>
      </c>
      <c r="F288" s="77">
        <v>84</v>
      </c>
      <c r="G288" s="77">
        <v>94</v>
      </c>
      <c r="H288" s="168">
        <v>7</v>
      </c>
      <c r="I288" s="370">
        <v>1</v>
      </c>
      <c r="J288" s="354">
        <v>120.55924</v>
      </c>
      <c r="K288" s="354">
        <v>3.3804617000000001</v>
      </c>
      <c r="L288" s="365">
        <v>1.9880773776129599E-2</v>
      </c>
      <c r="M288" s="354">
        <v>1308.87758702322</v>
      </c>
      <c r="N288" s="77">
        <v>1</v>
      </c>
      <c r="O288" s="77">
        <v>1</v>
      </c>
      <c r="P288" s="77">
        <v>0</v>
      </c>
      <c r="Q288" s="77">
        <v>0</v>
      </c>
      <c r="R288" s="77">
        <v>0</v>
      </c>
      <c r="S288" s="77">
        <v>0</v>
      </c>
      <c r="T288" s="77">
        <v>271</v>
      </c>
      <c r="U288" s="77">
        <v>10</v>
      </c>
      <c r="V288" s="357">
        <v>18.37323</v>
      </c>
      <c r="W288" s="77">
        <v>1814901</v>
      </c>
      <c r="X288" s="77" t="s">
        <v>1128</v>
      </c>
      <c r="Y288" s="77" t="s">
        <v>1129</v>
      </c>
      <c r="Z288" s="77" t="s">
        <v>821</v>
      </c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F288">
        <v>585</v>
      </c>
      <c r="BG288">
        <v>58</v>
      </c>
      <c r="BH288">
        <v>143</v>
      </c>
      <c r="BI288">
        <v>270</v>
      </c>
      <c r="BJ288" s="368">
        <v>9</v>
      </c>
      <c r="BK288" s="368">
        <v>11</v>
      </c>
      <c r="BL288" s="128">
        <v>2080.3364000000001</v>
      </c>
      <c r="BM288" s="128">
        <v>1280.3347737767299</v>
      </c>
      <c r="BN288" s="128">
        <v>1260.3399999999999</v>
      </c>
      <c r="BO288" s="128">
        <v>1232.9096999999999</v>
      </c>
      <c r="BP288" s="128">
        <v>1232.9096999999999</v>
      </c>
      <c r="BQ288" s="1" t="s">
        <v>821</v>
      </c>
    </row>
    <row r="289" spans="1:69" x14ac:dyDescent="0.25">
      <c r="A289" s="1"/>
      <c r="B289" s="77">
        <v>196</v>
      </c>
      <c r="C289" s="77">
        <v>271</v>
      </c>
      <c r="D289" s="77">
        <v>13533</v>
      </c>
      <c r="E289" s="77">
        <v>0</v>
      </c>
      <c r="F289" s="77">
        <v>84</v>
      </c>
      <c r="G289" s="77">
        <v>93</v>
      </c>
      <c r="H289" s="168">
        <v>7</v>
      </c>
      <c r="I289" s="370">
        <v>2</v>
      </c>
      <c r="J289" s="354">
        <v>255.66676000000001</v>
      </c>
      <c r="K289" s="354">
        <v>3.6913483</v>
      </c>
      <c r="L289" s="365">
        <v>1.27177336713269E-2</v>
      </c>
      <c r="M289" s="354">
        <v>1306.4807760014501</v>
      </c>
      <c r="N289" s="77">
        <v>1</v>
      </c>
      <c r="O289" s="77">
        <v>1</v>
      </c>
      <c r="P289" s="77">
        <v>0</v>
      </c>
      <c r="Q289" s="77">
        <v>0</v>
      </c>
      <c r="R289" s="77">
        <v>0</v>
      </c>
      <c r="S289" s="77">
        <v>0</v>
      </c>
      <c r="T289" s="77">
        <v>272</v>
      </c>
      <c r="U289" s="77">
        <v>10</v>
      </c>
      <c r="V289" s="357">
        <v>75.710075000000003</v>
      </c>
      <c r="W289" s="77">
        <v>1814901</v>
      </c>
      <c r="X289" s="77" t="s">
        <v>1128</v>
      </c>
      <c r="Y289" s="77" t="s">
        <v>1130</v>
      </c>
      <c r="Z289" s="77" t="s">
        <v>821</v>
      </c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F289">
        <v>586</v>
      </c>
      <c r="BG289">
        <v>58</v>
      </c>
      <c r="BH289">
        <v>142</v>
      </c>
      <c r="BI289">
        <v>271</v>
      </c>
      <c r="BJ289" s="368">
        <v>9</v>
      </c>
      <c r="BK289" s="368">
        <v>12</v>
      </c>
      <c r="BL289" s="128">
        <v>2357.056</v>
      </c>
      <c r="BM289" s="128">
        <v>1277.4278548612299</v>
      </c>
      <c r="BN289" s="128">
        <v>1258.96</v>
      </c>
      <c r="BO289" s="128">
        <v>1232.7528</v>
      </c>
      <c r="BP289" s="128">
        <v>1232.7528</v>
      </c>
      <c r="BQ289" s="1" t="s">
        <v>821</v>
      </c>
    </row>
    <row r="290" spans="1:69" x14ac:dyDescent="0.25">
      <c r="A290" s="1"/>
      <c r="B290" s="77">
        <v>197</v>
      </c>
      <c r="C290" s="77">
        <v>272</v>
      </c>
      <c r="D290" s="77">
        <v>13532</v>
      </c>
      <c r="E290" s="77">
        <v>0</v>
      </c>
      <c r="F290" s="77">
        <v>84</v>
      </c>
      <c r="G290" s="77">
        <v>92</v>
      </c>
      <c r="H290" s="168">
        <v>7</v>
      </c>
      <c r="I290" s="370">
        <v>3</v>
      </c>
      <c r="J290" s="354">
        <v>254.71951000000001</v>
      </c>
      <c r="K290" s="354">
        <v>4.1130958</v>
      </c>
      <c r="L290" s="365">
        <v>1.27168238703705E-2</v>
      </c>
      <c r="M290" s="354">
        <v>1303.22927419712</v>
      </c>
      <c r="N290" s="77">
        <v>1</v>
      </c>
      <c r="O290" s="77">
        <v>1</v>
      </c>
      <c r="P290" s="77">
        <v>0</v>
      </c>
      <c r="Q290" s="77">
        <v>0</v>
      </c>
      <c r="R290" s="77">
        <v>0</v>
      </c>
      <c r="S290" s="77">
        <v>0</v>
      </c>
      <c r="T290" s="77">
        <v>273</v>
      </c>
      <c r="U290" s="77">
        <v>10</v>
      </c>
      <c r="V290" s="357">
        <v>153.49294</v>
      </c>
      <c r="W290" s="77">
        <v>1814901</v>
      </c>
      <c r="X290" s="77" t="s">
        <v>1128</v>
      </c>
      <c r="Y290" s="77" t="s">
        <v>1131</v>
      </c>
      <c r="Z290" s="77" t="s">
        <v>821</v>
      </c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F290">
        <v>587</v>
      </c>
      <c r="BG290">
        <v>58</v>
      </c>
      <c r="BH290">
        <v>141</v>
      </c>
      <c r="BI290">
        <v>272</v>
      </c>
      <c r="BJ290" s="368">
        <v>9</v>
      </c>
      <c r="BK290" s="368">
        <v>13</v>
      </c>
      <c r="BL290" s="128">
        <v>2377.7456000000002</v>
      </c>
      <c r="BM290" s="128">
        <v>1275.8556163381099</v>
      </c>
      <c r="BN290" s="128">
        <v>1262.7</v>
      </c>
      <c r="BO290" s="128">
        <v>1232.7528</v>
      </c>
      <c r="BP290" s="128">
        <v>1232.7528</v>
      </c>
      <c r="BQ290" s="1" t="s">
        <v>821</v>
      </c>
    </row>
    <row r="291" spans="1:69" x14ac:dyDescent="0.25">
      <c r="A291" s="1"/>
      <c r="B291" s="77">
        <v>198</v>
      </c>
      <c r="C291" s="77">
        <v>273</v>
      </c>
      <c r="D291" s="77">
        <v>13531</v>
      </c>
      <c r="E291" s="77">
        <v>0</v>
      </c>
      <c r="F291" s="77">
        <v>84</v>
      </c>
      <c r="G291" s="77">
        <v>91</v>
      </c>
      <c r="H291" s="168">
        <v>7</v>
      </c>
      <c r="I291" s="370">
        <v>4</v>
      </c>
      <c r="J291" s="354">
        <v>253.73949999999999</v>
      </c>
      <c r="K291" s="354">
        <v>4.5332509999999999</v>
      </c>
      <c r="L291" s="365">
        <v>1.185485964372E-2</v>
      </c>
      <c r="M291" s="354">
        <v>1299.9900510147199</v>
      </c>
      <c r="N291" s="77">
        <v>1</v>
      </c>
      <c r="O291" s="77">
        <v>1</v>
      </c>
      <c r="P291" s="77">
        <v>0</v>
      </c>
      <c r="Q291" s="77">
        <v>0</v>
      </c>
      <c r="R291" s="77">
        <v>0</v>
      </c>
      <c r="S291" s="77">
        <v>0</v>
      </c>
      <c r="T291" s="77">
        <v>274</v>
      </c>
      <c r="U291" s="77">
        <v>10</v>
      </c>
      <c r="V291" s="357">
        <v>230.9821</v>
      </c>
      <c r="W291" s="77">
        <v>1814901</v>
      </c>
      <c r="X291" s="77" t="s">
        <v>1128</v>
      </c>
      <c r="Y291" s="77" t="s">
        <v>1132</v>
      </c>
      <c r="Z291" s="77" t="s">
        <v>821</v>
      </c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F291">
        <v>588</v>
      </c>
      <c r="BG291">
        <v>59</v>
      </c>
      <c r="BH291">
        <v>141</v>
      </c>
      <c r="BI291">
        <v>273</v>
      </c>
      <c r="BJ291" s="368">
        <v>9</v>
      </c>
      <c r="BK291" s="368">
        <v>14</v>
      </c>
      <c r="BL291" s="128">
        <v>2657.5320000000002</v>
      </c>
      <c r="BM291" s="128">
        <v>1274.2671674407</v>
      </c>
      <c r="BN291" s="128">
        <v>1252.7</v>
      </c>
      <c r="BO291" s="128">
        <v>1232.7528</v>
      </c>
      <c r="BP291" s="128">
        <v>1232.7528</v>
      </c>
      <c r="BQ291" s="1" t="s">
        <v>821</v>
      </c>
    </row>
    <row r="292" spans="1:69" x14ac:dyDescent="0.25">
      <c r="A292" s="1"/>
      <c r="B292" s="77">
        <v>199</v>
      </c>
      <c r="C292" s="77">
        <v>274</v>
      </c>
      <c r="D292" s="77">
        <v>13530</v>
      </c>
      <c r="E292" s="77">
        <v>0</v>
      </c>
      <c r="F292" s="77">
        <v>84</v>
      </c>
      <c r="G292" s="77">
        <v>90</v>
      </c>
      <c r="H292" s="168">
        <v>7</v>
      </c>
      <c r="I292" s="370">
        <v>5</v>
      </c>
      <c r="J292" s="354">
        <v>218.43181000000001</v>
      </c>
      <c r="K292" s="354">
        <v>4.9234200000000001</v>
      </c>
      <c r="L292" s="365">
        <v>8.1493615471415499E-3</v>
      </c>
      <c r="M292" s="354">
        <v>1296.982004833</v>
      </c>
      <c r="N292" s="77">
        <v>1</v>
      </c>
      <c r="O292" s="77">
        <v>1</v>
      </c>
      <c r="P292" s="77">
        <v>0</v>
      </c>
      <c r="Q292" s="77">
        <v>0</v>
      </c>
      <c r="R292" s="77">
        <v>0</v>
      </c>
      <c r="S292" s="77">
        <v>0</v>
      </c>
      <c r="T292" s="77">
        <v>275</v>
      </c>
      <c r="U292" s="77">
        <v>10</v>
      </c>
      <c r="V292" s="357">
        <v>302.94099999999997</v>
      </c>
      <c r="W292" s="77">
        <v>1814901</v>
      </c>
      <c r="X292" s="77" t="s">
        <v>1128</v>
      </c>
      <c r="Y292" s="77" t="s">
        <v>1133</v>
      </c>
      <c r="Z292" s="77" t="s">
        <v>821</v>
      </c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F292">
        <v>589</v>
      </c>
      <c r="BG292">
        <v>59</v>
      </c>
      <c r="BH292">
        <v>140</v>
      </c>
      <c r="BI292">
        <v>274</v>
      </c>
      <c r="BJ292" s="368">
        <v>9</v>
      </c>
      <c r="BK292" s="368">
        <v>15</v>
      </c>
      <c r="BL292" s="128">
        <v>2824.4810000000002</v>
      </c>
      <c r="BM292" s="128">
        <v>1271.9055301527501</v>
      </c>
      <c r="BN292" s="128">
        <v>1257.6500000000001</v>
      </c>
      <c r="BO292" s="128">
        <v>1229.2671</v>
      </c>
      <c r="BP292" s="128">
        <v>1229.2671</v>
      </c>
      <c r="BQ292" s="1" t="s">
        <v>821</v>
      </c>
    </row>
    <row r="293" spans="1:69" x14ac:dyDescent="0.25">
      <c r="A293" s="1"/>
      <c r="B293" s="77">
        <v>200</v>
      </c>
      <c r="C293" s="77">
        <v>275</v>
      </c>
      <c r="D293" s="77">
        <v>13690</v>
      </c>
      <c r="E293" s="77">
        <v>0</v>
      </c>
      <c r="F293" s="77">
        <v>85</v>
      </c>
      <c r="G293" s="77">
        <v>90</v>
      </c>
      <c r="H293" s="168">
        <v>7</v>
      </c>
      <c r="I293" s="370">
        <v>6</v>
      </c>
      <c r="J293" s="354">
        <v>60.986355000000003</v>
      </c>
      <c r="K293" s="354">
        <v>5.1543109999999999</v>
      </c>
      <c r="L293" s="365">
        <v>3.5558816956296202E-2</v>
      </c>
      <c r="M293" s="354">
        <v>1295.2019250523699</v>
      </c>
      <c r="N293" s="77">
        <v>1</v>
      </c>
      <c r="O293" s="77">
        <v>1</v>
      </c>
      <c r="P293" s="77">
        <v>0</v>
      </c>
      <c r="Q293" s="77">
        <v>0</v>
      </c>
      <c r="R293" s="77">
        <v>0</v>
      </c>
      <c r="S293" s="77">
        <v>0</v>
      </c>
      <c r="T293" s="77">
        <v>276</v>
      </c>
      <c r="U293" s="77">
        <v>10</v>
      </c>
      <c r="V293" s="357">
        <v>345.52431999999999</v>
      </c>
      <c r="W293" s="77">
        <v>1814901</v>
      </c>
      <c r="X293" s="77" t="s">
        <v>1128</v>
      </c>
      <c r="Y293" s="77" t="s">
        <v>1134</v>
      </c>
      <c r="Z293" s="77" t="s">
        <v>821</v>
      </c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F293">
        <v>590</v>
      </c>
      <c r="BG293">
        <v>60</v>
      </c>
      <c r="BH293">
        <v>140</v>
      </c>
      <c r="BI293">
        <v>275</v>
      </c>
      <c r="BJ293" s="368">
        <v>9</v>
      </c>
      <c r="BK293" s="368">
        <v>16</v>
      </c>
      <c r="BL293" s="128">
        <v>2953.2062999999998</v>
      </c>
      <c r="BM293" s="128">
        <v>1270.3424628811999</v>
      </c>
      <c r="BN293" s="128">
        <v>1243.9100000000001</v>
      </c>
      <c r="BO293" s="128">
        <v>1228.5818999999999</v>
      </c>
      <c r="BP293" s="128">
        <v>1228.5818999999999</v>
      </c>
      <c r="BQ293" s="1" t="s">
        <v>821</v>
      </c>
    </row>
    <row r="294" spans="1:69" x14ac:dyDescent="0.25">
      <c r="A294" s="1"/>
      <c r="B294" s="77">
        <v>201</v>
      </c>
      <c r="C294" s="77">
        <v>276</v>
      </c>
      <c r="D294" s="77">
        <v>13689</v>
      </c>
      <c r="E294" s="77">
        <v>0</v>
      </c>
      <c r="F294" s="77">
        <v>85</v>
      </c>
      <c r="G294" s="77">
        <v>89</v>
      </c>
      <c r="H294" s="168">
        <v>7</v>
      </c>
      <c r="I294" s="370">
        <v>7</v>
      </c>
      <c r="J294" s="354">
        <v>279.41815000000003</v>
      </c>
      <c r="K294" s="354">
        <v>5.4355979999999997</v>
      </c>
      <c r="L294" s="365">
        <v>1.1371498634343301E-2</v>
      </c>
      <c r="M294" s="354">
        <v>1293.0333224242099</v>
      </c>
      <c r="N294" s="77">
        <v>1</v>
      </c>
      <c r="O294" s="77">
        <v>1</v>
      </c>
      <c r="P294" s="77">
        <v>0</v>
      </c>
      <c r="Q294" s="77">
        <v>0</v>
      </c>
      <c r="R294" s="77">
        <v>0</v>
      </c>
      <c r="S294" s="77">
        <v>0</v>
      </c>
      <c r="T294" s="77">
        <v>277</v>
      </c>
      <c r="U294" s="77">
        <v>10</v>
      </c>
      <c r="V294" s="357">
        <v>397.40197999999998</v>
      </c>
      <c r="W294" s="77">
        <v>1814901</v>
      </c>
      <c r="X294" s="77" t="s">
        <v>1128</v>
      </c>
      <c r="Y294" s="77" t="s">
        <v>1135</v>
      </c>
      <c r="Z294" s="77" t="s">
        <v>821</v>
      </c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F294">
        <v>591</v>
      </c>
      <c r="BG294">
        <v>60</v>
      </c>
      <c r="BH294">
        <v>139</v>
      </c>
      <c r="BI294">
        <v>276</v>
      </c>
      <c r="BJ294" s="368">
        <v>9</v>
      </c>
      <c r="BK294" s="368">
        <v>17</v>
      </c>
      <c r="BL294" s="128">
        <v>3063.8809000000001</v>
      </c>
      <c r="BM294" s="128">
        <v>1269.0768895342801</v>
      </c>
      <c r="BN294" s="128">
        <v>1232.5999999999999</v>
      </c>
      <c r="BO294" s="128">
        <v>1228.4640999999999</v>
      </c>
      <c r="BP294" s="128">
        <v>1228.4640999999999</v>
      </c>
      <c r="BQ294" s="1" t="s">
        <v>821</v>
      </c>
    </row>
    <row r="295" spans="1:69" x14ac:dyDescent="0.25">
      <c r="A295" s="1"/>
      <c r="B295" s="77">
        <v>202</v>
      </c>
      <c r="C295" s="77">
        <v>277</v>
      </c>
      <c r="D295" s="77">
        <v>13688</v>
      </c>
      <c r="E295" s="77">
        <v>0</v>
      </c>
      <c r="F295" s="77">
        <v>85</v>
      </c>
      <c r="G295" s="77">
        <v>88</v>
      </c>
      <c r="H295" s="168">
        <v>7</v>
      </c>
      <c r="I295" s="370">
        <v>8</v>
      </c>
      <c r="J295" s="354">
        <v>219.33690999999999</v>
      </c>
      <c r="K295" s="354">
        <v>5.847734</v>
      </c>
      <c r="L295" s="365">
        <v>8.1157363132856701E-3</v>
      </c>
      <c r="M295" s="354">
        <v>1289.8559192919799</v>
      </c>
      <c r="N295" s="77">
        <v>1</v>
      </c>
      <c r="O295" s="77">
        <v>1</v>
      </c>
      <c r="P295" s="77">
        <v>0</v>
      </c>
      <c r="Q295" s="77">
        <v>0</v>
      </c>
      <c r="R295" s="77">
        <v>0</v>
      </c>
      <c r="S295" s="77">
        <v>0</v>
      </c>
      <c r="T295" s="77">
        <v>278</v>
      </c>
      <c r="U295" s="77">
        <v>10</v>
      </c>
      <c r="V295" s="357">
        <v>473.41226</v>
      </c>
      <c r="W295" s="77">
        <v>1814901</v>
      </c>
      <c r="X295" s="77" t="s">
        <v>1128</v>
      </c>
      <c r="Y295" s="77" t="s">
        <v>1136</v>
      </c>
      <c r="Z295" s="77" t="s">
        <v>821</v>
      </c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F295">
        <v>592</v>
      </c>
      <c r="BG295">
        <v>59</v>
      </c>
      <c r="BH295">
        <v>139</v>
      </c>
      <c r="BI295">
        <v>277</v>
      </c>
      <c r="BJ295" s="368">
        <v>9</v>
      </c>
      <c r="BK295" s="368">
        <v>18</v>
      </c>
      <c r="BL295" s="128">
        <v>3239.5762</v>
      </c>
      <c r="BM295" s="128">
        <v>1267.56301352113</v>
      </c>
      <c r="BN295" s="128">
        <v>1261.6500000000001</v>
      </c>
      <c r="BO295" s="128">
        <v>1226.7316000000001</v>
      </c>
      <c r="BP295" s="128">
        <v>1226.7316000000001</v>
      </c>
      <c r="BQ295" s="1" t="s">
        <v>821</v>
      </c>
    </row>
    <row r="296" spans="1:69" x14ac:dyDescent="0.25">
      <c r="A296" s="1"/>
      <c r="B296" s="77">
        <v>203</v>
      </c>
      <c r="C296" s="77">
        <v>278</v>
      </c>
      <c r="D296" s="77">
        <v>13848</v>
      </c>
      <c r="E296" s="77">
        <v>0</v>
      </c>
      <c r="F296" s="77">
        <v>86</v>
      </c>
      <c r="G296" s="77">
        <v>88</v>
      </c>
      <c r="H296" s="168">
        <v>7</v>
      </c>
      <c r="I296" s="370">
        <v>9</v>
      </c>
      <c r="J296" s="354">
        <v>60.081249999999997</v>
      </c>
      <c r="K296" s="354">
        <v>6.0786256999999999</v>
      </c>
      <c r="L296" s="365">
        <v>3.5998561450250897E-2</v>
      </c>
      <c r="M296" s="354">
        <v>1288.07583873368</v>
      </c>
      <c r="N296" s="77">
        <v>1</v>
      </c>
      <c r="O296" s="77">
        <v>1</v>
      </c>
      <c r="P296" s="77">
        <v>0</v>
      </c>
      <c r="Q296" s="77">
        <v>0</v>
      </c>
      <c r="R296" s="77">
        <v>0</v>
      </c>
      <c r="S296" s="77">
        <v>0</v>
      </c>
      <c r="T296" s="77">
        <v>279</v>
      </c>
      <c r="U296" s="77">
        <v>10</v>
      </c>
      <c r="V296" s="357">
        <v>515.99559999999997</v>
      </c>
      <c r="W296" s="77">
        <v>1814901</v>
      </c>
      <c r="X296" s="77" t="s">
        <v>1128</v>
      </c>
      <c r="Y296" s="77" t="s">
        <v>1137</v>
      </c>
      <c r="Z296" s="77" t="s">
        <v>821</v>
      </c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F296">
        <v>593</v>
      </c>
      <c r="BG296">
        <v>59</v>
      </c>
      <c r="BH296">
        <v>138</v>
      </c>
      <c r="BI296">
        <v>278</v>
      </c>
      <c r="BJ296" s="368">
        <v>9</v>
      </c>
      <c r="BK296" s="368">
        <v>19</v>
      </c>
      <c r="BL296" s="128">
        <v>3502.5754000000002</v>
      </c>
      <c r="BM296" s="128">
        <v>1265.2438820028201</v>
      </c>
      <c r="BN296" s="128">
        <v>1270.82</v>
      </c>
      <c r="BO296" s="128">
        <v>1224.1075000000001</v>
      </c>
      <c r="BP296" s="128">
        <v>1224.1075000000001</v>
      </c>
      <c r="BQ296" s="1" t="s">
        <v>821</v>
      </c>
    </row>
    <row r="297" spans="1:69" x14ac:dyDescent="0.25">
      <c r="A297" s="1"/>
      <c r="B297" s="77">
        <v>204</v>
      </c>
      <c r="C297" s="77">
        <v>279</v>
      </c>
      <c r="D297" s="77">
        <v>13847</v>
      </c>
      <c r="E297" s="77">
        <v>0</v>
      </c>
      <c r="F297" s="77">
        <v>86</v>
      </c>
      <c r="G297" s="77">
        <v>87</v>
      </c>
      <c r="H297" s="168">
        <v>7</v>
      </c>
      <c r="I297" s="370">
        <v>10</v>
      </c>
      <c r="J297" s="354">
        <v>279.41815000000003</v>
      </c>
      <c r="K297" s="354">
        <v>6.3591639999999998</v>
      </c>
      <c r="L297" s="365">
        <v>1.13921275213713E-2</v>
      </c>
      <c r="M297" s="354">
        <v>1285.91300019101</v>
      </c>
      <c r="N297" s="77">
        <v>1</v>
      </c>
      <c r="O297" s="77">
        <v>1</v>
      </c>
      <c r="P297" s="77">
        <v>0</v>
      </c>
      <c r="Q297" s="77">
        <v>0</v>
      </c>
      <c r="R297" s="77">
        <v>0</v>
      </c>
      <c r="S297" s="77">
        <v>0</v>
      </c>
      <c r="T297" s="77">
        <v>280</v>
      </c>
      <c r="U297" s="77">
        <v>10</v>
      </c>
      <c r="V297" s="357">
        <v>567.73530000000005</v>
      </c>
      <c r="W297" s="77">
        <v>1814901</v>
      </c>
      <c r="X297" s="77" t="s">
        <v>1128</v>
      </c>
      <c r="Y297" s="77" t="s">
        <v>1138</v>
      </c>
      <c r="Z297" s="77" t="s">
        <v>821</v>
      </c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F297">
        <v>594</v>
      </c>
      <c r="BG297">
        <v>59</v>
      </c>
      <c r="BH297">
        <v>137</v>
      </c>
      <c r="BI297">
        <v>279</v>
      </c>
      <c r="BJ297" s="368">
        <v>9</v>
      </c>
      <c r="BK297" s="368">
        <v>20</v>
      </c>
      <c r="BL297" s="128">
        <v>3764.8024999999998</v>
      </c>
      <c r="BM297" s="128">
        <v>1262.4673030147501</v>
      </c>
      <c r="BN297" s="128">
        <v>1257.46</v>
      </c>
      <c r="BO297" s="128">
        <v>1221.1229000000001</v>
      </c>
      <c r="BP297" s="128">
        <v>1221.1229000000001</v>
      </c>
      <c r="BQ297" s="1" t="s">
        <v>821</v>
      </c>
    </row>
    <row r="298" spans="1:69" x14ac:dyDescent="0.25">
      <c r="A298" s="1"/>
      <c r="B298" s="77">
        <v>205</v>
      </c>
      <c r="C298" s="77">
        <v>280</v>
      </c>
      <c r="D298" s="77">
        <v>13846</v>
      </c>
      <c r="E298" s="77">
        <v>0</v>
      </c>
      <c r="F298" s="77">
        <v>86</v>
      </c>
      <c r="G298" s="77">
        <v>86</v>
      </c>
      <c r="H298" s="168">
        <v>7</v>
      </c>
      <c r="I298" s="370">
        <v>11</v>
      </c>
      <c r="J298" s="354">
        <v>220.24202</v>
      </c>
      <c r="K298" s="354">
        <v>6.7720479999999998</v>
      </c>
      <c r="L298" s="365">
        <v>8.0823768587135799E-3</v>
      </c>
      <c r="M298" s="354">
        <v>1282.7298329732901</v>
      </c>
      <c r="N298" s="77">
        <v>1</v>
      </c>
      <c r="O298" s="77">
        <v>1</v>
      </c>
      <c r="P298" s="77">
        <v>0</v>
      </c>
      <c r="Q298" s="77">
        <v>0</v>
      </c>
      <c r="R298" s="77">
        <v>0</v>
      </c>
      <c r="S298" s="77">
        <v>0</v>
      </c>
      <c r="T298" s="77">
        <v>281</v>
      </c>
      <c r="U298" s="77">
        <v>10</v>
      </c>
      <c r="V298" s="357">
        <v>643.88350000000003</v>
      </c>
      <c r="W298" s="77">
        <v>1814901</v>
      </c>
      <c r="X298" s="77" t="s">
        <v>1128</v>
      </c>
      <c r="Y298" s="77" t="s">
        <v>1139</v>
      </c>
      <c r="Z298" s="77" t="s">
        <v>821</v>
      </c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F298">
        <v>595</v>
      </c>
      <c r="BG298">
        <v>58</v>
      </c>
      <c r="BH298">
        <v>136</v>
      </c>
      <c r="BI298">
        <v>280</v>
      </c>
      <c r="BJ298" s="368">
        <v>9</v>
      </c>
      <c r="BK298" s="368">
        <v>21</v>
      </c>
      <c r="BL298" s="128">
        <v>4019.8708000000001</v>
      </c>
      <c r="BM298" s="128">
        <v>1259.7326515919001</v>
      </c>
      <c r="BN298" s="128">
        <v>1261.3</v>
      </c>
      <c r="BO298" s="128">
        <v>1218.8715999999999</v>
      </c>
      <c r="BP298" s="128">
        <v>1218.8715999999999</v>
      </c>
      <c r="BQ298" s="1" t="s">
        <v>821</v>
      </c>
    </row>
    <row r="299" spans="1:69" x14ac:dyDescent="0.25">
      <c r="A299" s="1"/>
      <c r="B299" s="77">
        <v>206</v>
      </c>
      <c r="C299" s="77">
        <v>281</v>
      </c>
      <c r="D299" s="77">
        <v>14006</v>
      </c>
      <c r="E299" s="77">
        <v>0</v>
      </c>
      <c r="F299" s="77">
        <v>87</v>
      </c>
      <c r="G299" s="77">
        <v>86</v>
      </c>
      <c r="H299" s="168">
        <v>7</v>
      </c>
      <c r="I299" s="370">
        <v>12</v>
      </c>
      <c r="J299" s="354">
        <v>59.176144000000001</v>
      </c>
      <c r="K299" s="354">
        <v>7.0029396999999998</v>
      </c>
      <c r="L299" s="365">
        <v>3.6451757824486203E-2</v>
      </c>
      <c r="M299" s="354">
        <v>1280.94975397032</v>
      </c>
      <c r="N299" s="77">
        <v>1</v>
      </c>
      <c r="O299" s="77">
        <v>1</v>
      </c>
      <c r="P299" s="77">
        <v>0</v>
      </c>
      <c r="Q299" s="77">
        <v>0</v>
      </c>
      <c r="R299" s="77">
        <v>0</v>
      </c>
      <c r="S299" s="77">
        <v>0</v>
      </c>
      <c r="T299" s="77">
        <v>282</v>
      </c>
      <c r="U299" s="77">
        <v>10</v>
      </c>
      <c r="V299" s="357">
        <v>686.46686</v>
      </c>
      <c r="W299" s="77">
        <v>1814901</v>
      </c>
      <c r="X299" s="77" t="s">
        <v>1128</v>
      </c>
      <c r="Y299" s="77" t="s">
        <v>1140</v>
      </c>
      <c r="Z299" s="77" t="s">
        <v>821</v>
      </c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F299">
        <v>596</v>
      </c>
      <c r="BG299">
        <v>58</v>
      </c>
      <c r="BH299">
        <v>135</v>
      </c>
      <c r="BI299">
        <v>281</v>
      </c>
      <c r="BJ299" s="368">
        <v>9</v>
      </c>
      <c r="BK299" s="368">
        <v>22</v>
      </c>
      <c r="BL299" s="128">
        <v>4270.0079999999998</v>
      </c>
      <c r="BM299" s="128">
        <v>1257.0619124090599</v>
      </c>
      <c r="BN299" s="128">
        <v>1257.5</v>
      </c>
      <c r="BO299" s="128">
        <v>1217.5427</v>
      </c>
      <c r="BP299" s="128">
        <v>1217.5427</v>
      </c>
      <c r="BQ299" s="1" t="s">
        <v>821</v>
      </c>
    </row>
    <row r="300" spans="1:69" x14ac:dyDescent="0.25">
      <c r="A300" s="1"/>
      <c r="B300" s="77">
        <v>207</v>
      </c>
      <c r="C300" s="77">
        <v>282</v>
      </c>
      <c r="D300" s="77">
        <v>14005</v>
      </c>
      <c r="E300" s="77">
        <v>0</v>
      </c>
      <c r="F300" s="77">
        <v>87</v>
      </c>
      <c r="G300" s="77">
        <v>85</v>
      </c>
      <c r="H300" s="168">
        <v>7</v>
      </c>
      <c r="I300" s="370">
        <v>13</v>
      </c>
      <c r="J300" s="354">
        <v>279.41815000000003</v>
      </c>
      <c r="K300" s="354">
        <v>7.2827299999999999</v>
      </c>
      <c r="L300" s="365">
        <v>1.24213397670912E-2</v>
      </c>
      <c r="M300" s="354">
        <v>1278.79267951314</v>
      </c>
      <c r="N300" s="77">
        <v>1</v>
      </c>
      <c r="O300" s="77">
        <v>1</v>
      </c>
      <c r="P300" s="77">
        <v>0</v>
      </c>
      <c r="Q300" s="77">
        <v>0</v>
      </c>
      <c r="R300" s="77">
        <v>0</v>
      </c>
      <c r="S300" s="77">
        <v>0</v>
      </c>
      <c r="T300" s="77">
        <v>283</v>
      </c>
      <c r="U300" s="77">
        <v>10</v>
      </c>
      <c r="V300" s="357">
        <v>738.06859999999995</v>
      </c>
      <c r="W300" s="77">
        <v>1814901</v>
      </c>
      <c r="X300" s="77" t="s">
        <v>1128</v>
      </c>
      <c r="Y300" s="77" t="s">
        <v>1141</v>
      </c>
      <c r="Z300" s="77" t="s">
        <v>821</v>
      </c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F300">
        <v>597</v>
      </c>
      <c r="BG300">
        <v>58</v>
      </c>
      <c r="BH300">
        <v>134</v>
      </c>
      <c r="BI300">
        <v>282</v>
      </c>
      <c r="BJ300" s="368">
        <v>9</v>
      </c>
      <c r="BK300" s="368">
        <v>23</v>
      </c>
      <c r="BL300" s="128">
        <v>4520.1450000000004</v>
      </c>
      <c r="BM300" s="128">
        <v>1254.4172414698401</v>
      </c>
      <c r="BN300" s="128">
        <v>1248.3399999999999</v>
      </c>
      <c r="BO300" s="128">
        <v>1215.4908</v>
      </c>
      <c r="BP300" s="128">
        <v>1215.4908</v>
      </c>
      <c r="BQ300" s="1" t="s">
        <v>821</v>
      </c>
    </row>
    <row r="301" spans="1:69" x14ac:dyDescent="0.25">
      <c r="A301" s="1"/>
      <c r="B301" s="77">
        <v>208</v>
      </c>
      <c r="C301" s="77">
        <v>283</v>
      </c>
      <c r="D301" s="77">
        <v>14004</v>
      </c>
      <c r="E301" s="77">
        <v>0</v>
      </c>
      <c r="F301" s="77">
        <v>87</v>
      </c>
      <c r="G301" s="77">
        <v>84</v>
      </c>
      <c r="H301" s="168">
        <v>7</v>
      </c>
      <c r="I301" s="370">
        <v>14</v>
      </c>
      <c r="J301" s="354">
        <v>265.38357999999999</v>
      </c>
      <c r="K301" s="354">
        <v>7.7329163999999997</v>
      </c>
      <c r="L301" s="365">
        <v>1.23892451514102E-2</v>
      </c>
      <c r="M301" s="354">
        <v>1275.3219317118501</v>
      </c>
      <c r="N301" s="77">
        <v>1</v>
      </c>
      <c r="O301" s="77">
        <v>1</v>
      </c>
      <c r="P301" s="77">
        <v>0</v>
      </c>
      <c r="Q301" s="77">
        <v>0</v>
      </c>
      <c r="R301" s="77">
        <v>0</v>
      </c>
      <c r="S301" s="77">
        <v>0</v>
      </c>
      <c r="T301" s="77">
        <v>284</v>
      </c>
      <c r="U301" s="77">
        <v>10</v>
      </c>
      <c r="V301" s="357">
        <v>821.09640000000002</v>
      </c>
      <c r="W301" s="77">
        <v>1814901</v>
      </c>
      <c r="X301" s="77" t="s">
        <v>1128</v>
      </c>
      <c r="Y301" s="77" t="s">
        <v>1142</v>
      </c>
      <c r="Z301" s="77" t="s">
        <v>821</v>
      </c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F301">
        <v>598</v>
      </c>
      <c r="BG301">
        <v>58</v>
      </c>
      <c r="BH301">
        <v>133</v>
      </c>
      <c r="BI301">
        <v>283</v>
      </c>
      <c r="BJ301" s="368">
        <v>9</v>
      </c>
      <c r="BK301" s="368">
        <v>24</v>
      </c>
      <c r="BL301" s="128">
        <v>4770.2820000000002</v>
      </c>
      <c r="BM301" s="128">
        <v>1251.77257053062</v>
      </c>
      <c r="BN301" s="128">
        <v>1248.8399999999999</v>
      </c>
      <c r="BO301" s="128">
        <v>1212.9235000000001</v>
      </c>
      <c r="BP301" s="128">
        <v>1212.9235000000001</v>
      </c>
      <c r="BQ301" s="1" t="s">
        <v>821</v>
      </c>
    </row>
    <row r="302" spans="1:69" x14ac:dyDescent="0.25">
      <c r="A302" s="1"/>
      <c r="B302" s="77">
        <v>209</v>
      </c>
      <c r="C302" s="77">
        <v>284</v>
      </c>
      <c r="D302" s="77">
        <v>14003</v>
      </c>
      <c r="E302" s="77">
        <v>0</v>
      </c>
      <c r="F302" s="77">
        <v>87</v>
      </c>
      <c r="G302" s="77">
        <v>83</v>
      </c>
      <c r="H302" s="168">
        <v>7</v>
      </c>
      <c r="I302" s="370">
        <v>15</v>
      </c>
      <c r="J302" s="354">
        <v>250.71656999999999</v>
      </c>
      <c r="K302" s="354">
        <v>8.1593850000000003</v>
      </c>
      <c r="L302" s="365">
        <v>1.29212256806896E-2</v>
      </c>
      <c r="M302" s="354">
        <v>1272.03402953658</v>
      </c>
      <c r="N302" s="77">
        <v>1</v>
      </c>
      <c r="O302" s="77">
        <v>1</v>
      </c>
      <c r="P302" s="77">
        <v>0</v>
      </c>
      <c r="Q302" s="77">
        <v>0</v>
      </c>
      <c r="R302" s="77">
        <v>0</v>
      </c>
      <c r="S302" s="77">
        <v>0</v>
      </c>
      <c r="T302" s="77">
        <v>285</v>
      </c>
      <c r="U302" s="77">
        <v>10</v>
      </c>
      <c r="V302" s="357">
        <v>899.75005999999996</v>
      </c>
      <c r="W302" s="77">
        <v>1814901</v>
      </c>
      <c r="X302" s="77" t="s">
        <v>1128</v>
      </c>
      <c r="Y302" s="77" t="s">
        <v>1143</v>
      </c>
      <c r="Z302" s="77" t="s">
        <v>821</v>
      </c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F302">
        <v>599</v>
      </c>
      <c r="BG302">
        <v>58</v>
      </c>
      <c r="BH302">
        <v>132</v>
      </c>
      <c r="BI302">
        <v>284</v>
      </c>
      <c r="BJ302" s="368">
        <v>9</v>
      </c>
      <c r="BK302" s="368">
        <v>25</v>
      </c>
      <c r="BL302" s="128">
        <v>4818.4009999999998</v>
      </c>
      <c r="BM302" s="128">
        <v>1250.19585866695</v>
      </c>
      <c r="BN302" s="128">
        <v>1244.74</v>
      </c>
      <c r="BO302" s="128">
        <v>1212.9235000000001</v>
      </c>
      <c r="BP302" s="128">
        <v>1212.9235000000001</v>
      </c>
      <c r="BQ302" s="1" t="s">
        <v>821</v>
      </c>
    </row>
    <row r="303" spans="1:69" x14ac:dyDescent="0.25">
      <c r="A303" s="1"/>
      <c r="B303" s="77">
        <v>210</v>
      </c>
      <c r="C303" s="77">
        <v>285</v>
      </c>
      <c r="D303" s="77">
        <v>14002</v>
      </c>
      <c r="E303" s="77">
        <v>0</v>
      </c>
      <c r="F303" s="77">
        <v>87</v>
      </c>
      <c r="G303" s="77">
        <v>82</v>
      </c>
      <c r="H303" s="168">
        <v>7</v>
      </c>
      <c r="I303" s="370">
        <v>16</v>
      </c>
      <c r="J303" s="354">
        <v>257.79577999999998</v>
      </c>
      <c r="K303" s="354">
        <v>8.5795840000000005</v>
      </c>
      <c r="L303" s="365">
        <v>1.2587192467084301E-2</v>
      </c>
      <c r="M303" s="354">
        <v>1268.79446417965</v>
      </c>
      <c r="N303" s="77">
        <v>1</v>
      </c>
      <c r="O303" s="77">
        <v>1</v>
      </c>
      <c r="P303" s="77">
        <v>0</v>
      </c>
      <c r="Q303" s="77">
        <v>0</v>
      </c>
      <c r="R303" s="77">
        <v>0</v>
      </c>
      <c r="S303" s="77">
        <v>0</v>
      </c>
      <c r="T303" s="77">
        <v>286</v>
      </c>
      <c r="U303" s="77">
        <v>10</v>
      </c>
      <c r="V303" s="357">
        <v>977.2473</v>
      </c>
      <c r="W303" s="77">
        <v>1814901</v>
      </c>
      <c r="X303" s="77" t="s">
        <v>1128</v>
      </c>
      <c r="Y303" s="77" t="s">
        <v>1144</v>
      </c>
      <c r="Z303" s="77" t="s">
        <v>821</v>
      </c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F303">
        <v>600</v>
      </c>
      <c r="BG303">
        <v>59</v>
      </c>
      <c r="BH303">
        <v>132</v>
      </c>
      <c r="BI303">
        <v>285</v>
      </c>
      <c r="BJ303" s="368">
        <v>9</v>
      </c>
      <c r="BK303" s="368">
        <v>26</v>
      </c>
      <c r="BL303" s="128">
        <v>4927.5839999999998</v>
      </c>
      <c r="BM303" s="128">
        <v>1249.3642974413599</v>
      </c>
      <c r="BN303" s="128">
        <v>1230.94</v>
      </c>
      <c r="BO303" s="128">
        <v>1211.9031</v>
      </c>
      <c r="BP303" s="128">
        <v>1211.9031</v>
      </c>
      <c r="BQ303" s="1" t="s">
        <v>821</v>
      </c>
    </row>
    <row r="304" spans="1:69" x14ac:dyDescent="0.25">
      <c r="A304" s="1"/>
      <c r="B304" s="77">
        <v>211</v>
      </c>
      <c r="C304" s="77">
        <v>286</v>
      </c>
      <c r="D304" s="77">
        <v>14001</v>
      </c>
      <c r="E304" s="77">
        <v>0</v>
      </c>
      <c r="F304" s="77">
        <v>87</v>
      </c>
      <c r="G304" s="77">
        <v>81</v>
      </c>
      <c r="H304" s="168">
        <v>7</v>
      </c>
      <c r="I304" s="370">
        <v>17</v>
      </c>
      <c r="J304" s="354">
        <v>251.55804000000001</v>
      </c>
      <c r="K304" s="354">
        <v>9.0004790000000003</v>
      </c>
      <c r="L304" s="365">
        <v>1.03577365266953E-2</v>
      </c>
      <c r="M304" s="354">
        <v>1265.54953912531</v>
      </c>
      <c r="N304" s="77">
        <v>1</v>
      </c>
      <c r="O304" s="77">
        <v>1</v>
      </c>
      <c r="P304" s="77">
        <v>0</v>
      </c>
      <c r="Q304" s="77">
        <v>0</v>
      </c>
      <c r="R304" s="77">
        <v>0</v>
      </c>
      <c r="S304" s="77">
        <v>0</v>
      </c>
      <c r="T304" s="77">
        <v>287</v>
      </c>
      <c r="U304" s="77">
        <v>10</v>
      </c>
      <c r="V304" s="357">
        <v>1054.8728000000001</v>
      </c>
      <c r="W304" s="77">
        <v>1814901</v>
      </c>
      <c r="X304" s="77" t="s">
        <v>1128</v>
      </c>
      <c r="Y304" s="77" t="s">
        <v>1145</v>
      </c>
      <c r="Z304" s="77" t="s">
        <v>821</v>
      </c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F304">
        <v>601</v>
      </c>
      <c r="BG304">
        <v>58</v>
      </c>
      <c r="BH304">
        <v>132</v>
      </c>
      <c r="BI304">
        <v>286</v>
      </c>
      <c r="BJ304" s="368">
        <v>9</v>
      </c>
      <c r="BK304" s="368">
        <v>27</v>
      </c>
      <c r="BL304" s="128">
        <v>5020.4946</v>
      </c>
      <c r="BM304" s="128">
        <v>1248.29594085026</v>
      </c>
      <c r="BN304" s="128">
        <v>1244.74</v>
      </c>
      <c r="BO304" s="128">
        <v>1211.6332</v>
      </c>
      <c r="BP304" s="128">
        <v>1211.6332</v>
      </c>
      <c r="BQ304" s="1" t="s">
        <v>821</v>
      </c>
    </row>
    <row r="305" spans="1:69" x14ac:dyDescent="0.25">
      <c r="A305" s="1"/>
      <c r="B305" s="77">
        <v>212</v>
      </c>
      <c r="C305" s="77">
        <v>287</v>
      </c>
      <c r="D305" s="77">
        <v>13841</v>
      </c>
      <c r="E305" s="77">
        <v>0</v>
      </c>
      <c r="F305" s="77">
        <v>86</v>
      </c>
      <c r="G305" s="77">
        <v>81</v>
      </c>
      <c r="H305" s="168">
        <v>7</v>
      </c>
      <c r="I305" s="370">
        <v>18</v>
      </c>
      <c r="J305" s="354">
        <v>157.43711999999999</v>
      </c>
      <c r="K305" s="354">
        <v>9.3384429999999998</v>
      </c>
      <c r="L305" s="365">
        <v>1.24930447562884E-2</v>
      </c>
      <c r="M305" s="354">
        <v>1262.9439671799</v>
      </c>
      <c r="N305" s="77">
        <v>1</v>
      </c>
      <c r="O305" s="77">
        <v>1</v>
      </c>
      <c r="P305" s="77">
        <v>0</v>
      </c>
      <c r="Q305" s="77">
        <v>0</v>
      </c>
      <c r="R305" s="77">
        <v>0</v>
      </c>
      <c r="S305" s="77">
        <v>0</v>
      </c>
      <c r="T305" s="77">
        <v>288</v>
      </c>
      <c r="U305" s="77">
        <v>10</v>
      </c>
      <c r="V305" s="357">
        <v>1117.2037</v>
      </c>
      <c r="W305" s="77">
        <v>1814901</v>
      </c>
      <c r="X305" s="77" t="s">
        <v>1128</v>
      </c>
      <c r="Y305" s="77" t="s">
        <v>1146</v>
      </c>
      <c r="Z305" s="77" t="s">
        <v>821</v>
      </c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F305">
        <v>602</v>
      </c>
      <c r="BG305">
        <v>58</v>
      </c>
      <c r="BH305">
        <v>131</v>
      </c>
      <c r="BI305">
        <v>287</v>
      </c>
      <c r="BJ305" s="368">
        <v>9</v>
      </c>
      <c r="BK305" s="368">
        <v>28</v>
      </c>
      <c r="BL305" s="128">
        <v>5270.7686000000003</v>
      </c>
      <c r="BM305" s="128">
        <v>1246.48171086553</v>
      </c>
      <c r="BN305" s="128">
        <v>1252.8599999999999</v>
      </c>
      <c r="BO305" s="128">
        <v>1208.4158</v>
      </c>
      <c r="BP305" s="128">
        <v>1208.4158</v>
      </c>
      <c r="BQ305" s="1" t="s">
        <v>821</v>
      </c>
    </row>
    <row r="306" spans="1:69" x14ac:dyDescent="0.25">
      <c r="A306" s="1"/>
      <c r="B306" s="77">
        <v>213</v>
      </c>
      <c r="C306" s="77">
        <v>288</v>
      </c>
      <c r="D306" s="77">
        <v>13840</v>
      </c>
      <c r="E306" s="77">
        <v>0</v>
      </c>
      <c r="F306" s="77">
        <v>86</v>
      </c>
      <c r="G306" s="77">
        <v>80</v>
      </c>
      <c r="H306" s="168">
        <v>7</v>
      </c>
      <c r="I306" s="370">
        <v>19</v>
      </c>
      <c r="J306" s="354">
        <v>151.30153000000001</v>
      </c>
      <c r="K306" s="354">
        <v>9.5935629999999996</v>
      </c>
      <c r="L306" s="365">
        <v>1.3090125151338901E-2</v>
      </c>
      <c r="M306" s="354">
        <v>1260.9770982118</v>
      </c>
      <c r="N306" s="77">
        <v>1</v>
      </c>
      <c r="O306" s="77">
        <v>1</v>
      </c>
      <c r="P306" s="77">
        <v>0</v>
      </c>
      <c r="Q306" s="77">
        <v>0</v>
      </c>
      <c r="R306" s="77">
        <v>0</v>
      </c>
      <c r="S306" s="77">
        <v>0</v>
      </c>
      <c r="T306" s="77">
        <v>289</v>
      </c>
      <c r="U306" s="77">
        <v>10</v>
      </c>
      <c r="V306" s="357">
        <v>1164.2555</v>
      </c>
      <c r="W306" s="77">
        <v>1814901</v>
      </c>
      <c r="X306" s="77" t="s">
        <v>1128</v>
      </c>
      <c r="Y306" s="77" t="s">
        <v>1147</v>
      </c>
      <c r="Z306" s="77" t="s">
        <v>821</v>
      </c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F306">
        <v>603</v>
      </c>
      <c r="BG306">
        <v>58</v>
      </c>
      <c r="BH306">
        <v>130</v>
      </c>
      <c r="BI306">
        <v>288</v>
      </c>
      <c r="BJ306" s="368">
        <v>9</v>
      </c>
      <c r="BK306" s="368">
        <v>29</v>
      </c>
      <c r="BL306" s="128">
        <v>5536.3959999999997</v>
      </c>
      <c r="BM306" s="128">
        <v>1243.7544341304699</v>
      </c>
      <c r="BN306" s="128">
        <v>1238.1600000000001</v>
      </c>
      <c r="BO306" s="128">
        <v>1208.4158</v>
      </c>
      <c r="BP306" s="128">
        <v>1208.4158</v>
      </c>
      <c r="BQ306" s="1" t="s">
        <v>821</v>
      </c>
    </row>
    <row r="307" spans="1:69" x14ac:dyDescent="0.25">
      <c r="A307" s="1"/>
      <c r="B307" s="77">
        <v>214</v>
      </c>
      <c r="C307" s="77">
        <v>289</v>
      </c>
      <c r="D307" s="77">
        <v>13680</v>
      </c>
      <c r="E307" s="77">
        <v>0</v>
      </c>
      <c r="F307" s="77">
        <v>85</v>
      </c>
      <c r="G307" s="77">
        <v>80</v>
      </c>
      <c r="H307" s="168">
        <v>7</v>
      </c>
      <c r="I307" s="370">
        <v>20</v>
      </c>
      <c r="J307" s="354">
        <v>159.58505</v>
      </c>
      <c r="K307" s="354">
        <v>9.8504579999999997</v>
      </c>
      <c r="L307" s="365">
        <v>1.4700595073451299E-2</v>
      </c>
      <c r="M307" s="354">
        <v>1258.99654226251</v>
      </c>
      <c r="N307" s="77">
        <v>1</v>
      </c>
      <c r="O307" s="77">
        <v>1</v>
      </c>
      <c r="P307" s="77">
        <v>0</v>
      </c>
      <c r="Q307" s="77">
        <v>0</v>
      </c>
      <c r="R307" s="77">
        <v>0</v>
      </c>
      <c r="S307" s="77">
        <v>0</v>
      </c>
      <c r="T307" s="77">
        <v>290</v>
      </c>
      <c r="U307" s="77">
        <v>10</v>
      </c>
      <c r="V307" s="357">
        <v>1211.6346000000001</v>
      </c>
      <c r="W307" s="77">
        <v>1814901</v>
      </c>
      <c r="X307" s="77" t="s">
        <v>1128</v>
      </c>
      <c r="Y307" s="77" t="s">
        <v>1148</v>
      </c>
      <c r="Z307" s="77" t="s">
        <v>821</v>
      </c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F307">
        <v>604</v>
      </c>
      <c r="BG307">
        <v>58</v>
      </c>
      <c r="BH307">
        <v>129</v>
      </c>
      <c r="BI307">
        <v>289</v>
      </c>
      <c r="BJ307" s="368">
        <v>9</v>
      </c>
      <c r="BK307" s="368">
        <v>30</v>
      </c>
      <c r="BL307" s="128">
        <v>5808.0565999999999</v>
      </c>
      <c r="BM307" s="128">
        <v>1240.9140874535001</v>
      </c>
      <c r="BN307" s="128">
        <v>1213.74</v>
      </c>
      <c r="BO307" s="128">
        <v>1208.2416000000001</v>
      </c>
      <c r="BP307" s="128">
        <v>1208.2416000000001</v>
      </c>
      <c r="BQ307" s="1" t="s">
        <v>821</v>
      </c>
    </row>
    <row r="308" spans="1:69" x14ac:dyDescent="0.25">
      <c r="A308" s="1"/>
      <c r="B308" s="77">
        <v>215</v>
      </c>
      <c r="C308" s="77">
        <v>290</v>
      </c>
      <c r="D308" s="77">
        <v>13679</v>
      </c>
      <c r="E308" s="77">
        <v>0</v>
      </c>
      <c r="F308" s="77">
        <v>85</v>
      </c>
      <c r="G308" s="77">
        <v>79</v>
      </c>
      <c r="H308" s="168">
        <v>7</v>
      </c>
      <c r="I308" s="370">
        <v>21</v>
      </c>
      <c r="J308" s="354">
        <v>208.66472999999999</v>
      </c>
      <c r="K308" s="354">
        <v>10.154754000000001</v>
      </c>
      <c r="L308" s="365">
        <v>7.8660819234787592E-3</v>
      </c>
      <c r="M308" s="354">
        <v>1256.6505470260699</v>
      </c>
      <c r="N308" s="77">
        <v>1</v>
      </c>
      <c r="O308" s="77">
        <v>1</v>
      </c>
      <c r="P308" s="77">
        <v>0</v>
      </c>
      <c r="Q308" s="77">
        <v>0</v>
      </c>
      <c r="R308" s="77">
        <v>0</v>
      </c>
      <c r="S308" s="77">
        <v>0</v>
      </c>
      <c r="T308" s="77">
        <v>291</v>
      </c>
      <c r="U308" s="77">
        <v>10</v>
      </c>
      <c r="V308" s="357">
        <v>1267.7559000000001</v>
      </c>
      <c r="W308" s="77">
        <v>1814901</v>
      </c>
      <c r="X308" s="77" t="s">
        <v>1128</v>
      </c>
      <c r="Y308" s="77" t="s">
        <v>1149</v>
      </c>
      <c r="Z308" s="77" t="s">
        <v>821</v>
      </c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F308">
        <v>605</v>
      </c>
      <c r="BG308">
        <v>57</v>
      </c>
      <c r="BH308">
        <v>129</v>
      </c>
      <c r="BI308">
        <v>290</v>
      </c>
      <c r="BJ308" s="368">
        <v>9</v>
      </c>
      <c r="BK308" s="368">
        <v>31</v>
      </c>
      <c r="BL308" s="128">
        <v>5843.4669999999996</v>
      </c>
      <c r="BM308" s="128">
        <v>1239.2907785075699</v>
      </c>
      <c r="BN308" s="128">
        <v>1220.48</v>
      </c>
      <c r="BO308" s="128">
        <v>1208.2416000000001</v>
      </c>
      <c r="BP308" s="128">
        <v>1208.2416000000001</v>
      </c>
      <c r="BQ308" s="1" t="s">
        <v>821</v>
      </c>
    </row>
    <row r="309" spans="1:69" x14ac:dyDescent="0.25">
      <c r="A309" s="1"/>
      <c r="B309" s="77">
        <v>216</v>
      </c>
      <c r="C309" s="77">
        <v>291</v>
      </c>
      <c r="D309" s="77">
        <v>13839</v>
      </c>
      <c r="E309" s="77">
        <v>0</v>
      </c>
      <c r="F309" s="77">
        <v>86</v>
      </c>
      <c r="G309" s="77">
        <v>79</v>
      </c>
      <c r="H309" s="168">
        <v>7</v>
      </c>
      <c r="I309" s="370">
        <v>22</v>
      </c>
      <c r="J309" s="354">
        <v>48.980536999999998</v>
      </c>
      <c r="K309" s="354">
        <v>10.367654</v>
      </c>
      <c r="L309" s="365">
        <v>4.3107624124043301E-2</v>
      </c>
      <c r="M309" s="354">
        <v>1255.00917313478</v>
      </c>
      <c r="N309" s="77">
        <v>1</v>
      </c>
      <c r="O309" s="77">
        <v>1</v>
      </c>
      <c r="P309" s="77">
        <v>0</v>
      </c>
      <c r="Q309" s="77">
        <v>0</v>
      </c>
      <c r="R309" s="77">
        <v>0</v>
      </c>
      <c r="S309" s="77">
        <v>0</v>
      </c>
      <c r="T309" s="77">
        <v>292</v>
      </c>
      <c r="U309" s="77">
        <v>10</v>
      </c>
      <c r="V309" s="357">
        <v>1307.021</v>
      </c>
      <c r="W309" s="77">
        <v>1814901</v>
      </c>
      <c r="X309" s="77" t="s">
        <v>1128</v>
      </c>
      <c r="Y309" s="77" t="s">
        <v>1150</v>
      </c>
      <c r="Z309" s="77" t="s">
        <v>821</v>
      </c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F309">
        <v>606</v>
      </c>
      <c r="BG309">
        <v>57</v>
      </c>
      <c r="BH309">
        <v>128</v>
      </c>
      <c r="BI309">
        <v>291</v>
      </c>
      <c r="BJ309" s="368">
        <v>9</v>
      </c>
      <c r="BK309" s="368">
        <v>32</v>
      </c>
      <c r="BL309" s="128">
        <v>6144.6122999999998</v>
      </c>
      <c r="BM309" s="128">
        <v>1237.5115970040699</v>
      </c>
      <c r="BN309" s="128">
        <v>1211.28</v>
      </c>
      <c r="BO309" s="128">
        <v>1207.9589000000001</v>
      </c>
      <c r="BP309" s="128">
        <v>1207.9589000000001</v>
      </c>
      <c r="BQ309" s="1" t="s">
        <v>821</v>
      </c>
    </row>
    <row r="310" spans="1:69" x14ac:dyDescent="0.25">
      <c r="A310" s="1"/>
      <c r="B310" s="77">
        <v>217</v>
      </c>
      <c r="C310" s="77">
        <v>292</v>
      </c>
      <c r="D310" s="77">
        <v>13838</v>
      </c>
      <c r="E310" s="77">
        <v>0</v>
      </c>
      <c r="F310" s="77">
        <v>86</v>
      </c>
      <c r="G310" s="77">
        <v>78</v>
      </c>
      <c r="H310" s="168">
        <v>7</v>
      </c>
      <c r="I310" s="370">
        <v>23</v>
      </c>
      <c r="J310" s="354">
        <v>282.45006999999998</v>
      </c>
      <c r="K310" s="354">
        <v>10.641524</v>
      </c>
      <c r="L310" s="365">
        <v>1.2586341028205E-2</v>
      </c>
      <c r="M310" s="354">
        <v>1252.8977385385199</v>
      </c>
      <c r="N310" s="77">
        <v>1</v>
      </c>
      <c r="O310" s="77">
        <v>1</v>
      </c>
      <c r="P310" s="77">
        <v>0</v>
      </c>
      <c r="Q310" s="77">
        <v>0</v>
      </c>
      <c r="R310" s="77">
        <v>0</v>
      </c>
      <c r="S310" s="77">
        <v>0</v>
      </c>
      <c r="T310" s="77">
        <v>293</v>
      </c>
      <c r="U310" s="77">
        <v>10</v>
      </c>
      <c r="V310" s="357">
        <v>1357.5309999999999</v>
      </c>
      <c r="W310" s="77">
        <v>1814901</v>
      </c>
      <c r="X310" s="77" t="s">
        <v>1128</v>
      </c>
      <c r="Y310" s="77" t="s">
        <v>1151</v>
      </c>
      <c r="Z310" s="77" t="s">
        <v>821</v>
      </c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F310">
        <v>607</v>
      </c>
      <c r="BG310">
        <v>56</v>
      </c>
      <c r="BH310">
        <v>128</v>
      </c>
      <c r="BI310">
        <v>292</v>
      </c>
      <c r="BJ310" s="368">
        <v>9</v>
      </c>
      <c r="BK310" s="368">
        <v>33</v>
      </c>
      <c r="BL310" s="128">
        <v>6238.5370000000003</v>
      </c>
      <c r="BM310" s="128">
        <v>1235.42308129139</v>
      </c>
      <c r="BN310" s="128">
        <v>1214.33</v>
      </c>
      <c r="BO310" s="128">
        <v>1207.9166</v>
      </c>
      <c r="BP310" s="128">
        <v>1207.9166</v>
      </c>
      <c r="BQ310" s="1" t="s">
        <v>821</v>
      </c>
    </row>
    <row r="311" spans="1:69" x14ac:dyDescent="0.25">
      <c r="A311" s="1"/>
      <c r="B311" s="77">
        <v>218</v>
      </c>
      <c r="C311" s="77">
        <v>293</v>
      </c>
      <c r="D311" s="77">
        <v>13837</v>
      </c>
      <c r="E311" s="77">
        <v>0</v>
      </c>
      <c r="F311" s="77">
        <v>86</v>
      </c>
      <c r="G311" s="77">
        <v>77</v>
      </c>
      <c r="H311" s="168">
        <v>7</v>
      </c>
      <c r="I311" s="370">
        <v>24</v>
      </c>
      <c r="J311" s="354">
        <v>275.57816000000003</v>
      </c>
      <c r="K311" s="354">
        <v>11.102639999999999</v>
      </c>
      <c r="L311" s="365">
        <v>8.2346477521958693E-3</v>
      </c>
      <c r="M311" s="354">
        <v>1249.34272559325</v>
      </c>
      <c r="N311" s="77">
        <v>1</v>
      </c>
      <c r="O311" s="77">
        <v>1</v>
      </c>
      <c r="P311" s="77">
        <v>0</v>
      </c>
      <c r="Q311" s="77">
        <v>0</v>
      </c>
      <c r="R311" s="77">
        <v>0</v>
      </c>
      <c r="S311" s="77">
        <v>0</v>
      </c>
      <c r="T311" s="77">
        <v>294</v>
      </c>
      <c r="U311" s="77">
        <v>10</v>
      </c>
      <c r="V311" s="357">
        <v>1442.5745999999999</v>
      </c>
      <c r="W311" s="77">
        <v>1814901</v>
      </c>
      <c r="X311" s="77" t="s">
        <v>1128</v>
      </c>
      <c r="Y311" s="77" t="s">
        <v>1152</v>
      </c>
      <c r="Z311" s="77" t="s">
        <v>821</v>
      </c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F311">
        <v>608</v>
      </c>
      <c r="BG311">
        <v>56</v>
      </c>
      <c r="BH311">
        <v>127</v>
      </c>
      <c r="BI311">
        <v>293</v>
      </c>
      <c r="BJ311" s="368">
        <v>9</v>
      </c>
      <c r="BK311" s="368">
        <v>34</v>
      </c>
      <c r="BL311" s="128">
        <v>6508.9740000000002</v>
      </c>
      <c r="BM311" s="128">
        <v>1233.49690679839</v>
      </c>
      <c r="BN311" s="128">
        <v>1209.74</v>
      </c>
      <c r="BO311" s="128">
        <v>1207.9166</v>
      </c>
      <c r="BP311" s="128">
        <v>1207.9166</v>
      </c>
      <c r="BQ311" s="1" t="s">
        <v>821</v>
      </c>
    </row>
    <row r="312" spans="1:69" x14ac:dyDescent="0.25">
      <c r="A312" s="1"/>
      <c r="B312" s="77">
        <v>219</v>
      </c>
      <c r="C312" s="77">
        <v>294</v>
      </c>
      <c r="D312" s="77">
        <v>13836</v>
      </c>
      <c r="E312" s="77">
        <v>0</v>
      </c>
      <c r="F312" s="77">
        <v>86</v>
      </c>
      <c r="G312" s="77">
        <v>76</v>
      </c>
      <c r="H312" s="168">
        <v>7</v>
      </c>
      <c r="I312" s="370">
        <v>25</v>
      </c>
      <c r="J312" s="354">
        <v>80.631354999999999</v>
      </c>
      <c r="K312" s="354">
        <v>11.396986999999999</v>
      </c>
      <c r="L312" s="365">
        <v>2.3543995813720901E-2</v>
      </c>
      <c r="M312" s="354">
        <v>1247.0734365543699</v>
      </c>
      <c r="N312" s="77">
        <v>1</v>
      </c>
      <c r="O312" s="77">
        <v>1</v>
      </c>
      <c r="P312" s="77">
        <v>0</v>
      </c>
      <c r="Q312" s="77">
        <v>0</v>
      </c>
      <c r="R312" s="77">
        <v>0</v>
      </c>
      <c r="S312" s="77">
        <v>0</v>
      </c>
      <c r="T312" s="77">
        <v>295</v>
      </c>
      <c r="U312" s="77">
        <v>10</v>
      </c>
      <c r="V312" s="357">
        <v>1496.8607999999999</v>
      </c>
      <c r="W312" s="77">
        <v>1814901</v>
      </c>
      <c r="X312" s="77" t="s">
        <v>1128</v>
      </c>
      <c r="Y312" s="77" t="s">
        <v>1153</v>
      </c>
      <c r="Z312" s="77" t="s">
        <v>821</v>
      </c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F312">
        <v>609</v>
      </c>
      <c r="BG312">
        <v>55</v>
      </c>
      <c r="BH312">
        <v>127</v>
      </c>
      <c r="BI312">
        <v>294</v>
      </c>
      <c r="BJ312" s="368">
        <v>9</v>
      </c>
      <c r="BK312" s="368">
        <v>35</v>
      </c>
      <c r="BL312" s="128">
        <v>6558.5663999999997</v>
      </c>
      <c r="BM312" s="128">
        <v>1231.8050857896801</v>
      </c>
      <c r="BN312" s="128">
        <v>1213.18</v>
      </c>
      <c r="BO312" s="128">
        <v>1207.9166</v>
      </c>
      <c r="BP312" s="128">
        <v>1207.9166</v>
      </c>
      <c r="BQ312" s="1" t="s">
        <v>821</v>
      </c>
    </row>
    <row r="313" spans="1:69" x14ac:dyDescent="0.25">
      <c r="A313" s="1"/>
      <c r="B313" s="77">
        <v>220</v>
      </c>
      <c r="C313" s="77">
        <v>295</v>
      </c>
      <c r="D313" s="77">
        <v>13676</v>
      </c>
      <c r="E313" s="77">
        <v>0</v>
      </c>
      <c r="F313" s="77">
        <v>85</v>
      </c>
      <c r="G313" s="77">
        <v>76</v>
      </c>
      <c r="H313" s="168">
        <v>7</v>
      </c>
      <c r="I313" s="370">
        <v>26</v>
      </c>
      <c r="J313" s="354">
        <v>217.35714999999999</v>
      </c>
      <c r="K313" s="354">
        <v>11.643224</v>
      </c>
      <c r="L313" s="365">
        <v>1.3814016773954999E-2</v>
      </c>
      <c r="M313" s="354">
        <v>1245.17505226307</v>
      </c>
      <c r="N313" s="77">
        <v>1</v>
      </c>
      <c r="O313" s="77">
        <v>1</v>
      </c>
      <c r="P313" s="77">
        <v>0</v>
      </c>
      <c r="Q313" s="77">
        <v>0</v>
      </c>
      <c r="R313" s="77">
        <v>0</v>
      </c>
      <c r="S313" s="77">
        <v>0</v>
      </c>
      <c r="T313" s="77">
        <v>296</v>
      </c>
      <c r="U313" s="77">
        <v>10</v>
      </c>
      <c r="V313" s="357">
        <v>1542.2743</v>
      </c>
      <c r="W313" s="77">
        <v>1814901</v>
      </c>
      <c r="X313" s="77" t="s">
        <v>1128</v>
      </c>
      <c r="Y313" s="77" t="s">
        <v>1154</v>
      </c>
      <c r="Z313" s="77" t="s">
        <v>821</v>
      </c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F313">
        <v>610</v>
      </c>
      <c r="BG313">
        <v>55</v>
      </c>
      <c r="BH313">
        <v>126</v>
      </c>
      <c r="BI313">
        <v>295</v>
      </c>
      <c r="BJ313" s="368">
        <v>9</v>
      </c>
      <c r="BK313" s="368">
        <v>36</v>
      </c>
      <c r="BL313" s="128">
        <v>6821.5460000000003</v>
      </c>
      <c r="BM313" s="128">
        <v>1230.15269625829</v>
      </c>
      <c r="BN313" s="128">
        <v>1209.93</v>
      </c>
      <c r="BO313" s="128">
        <v>1207.3454999999999</v>
      </c>
      <c r="BP313" s="128">
        <v>1207.3454999999999</v>
      </c>
      <c r="BQ313" s="1" t="s">
        <v>821</v>
      </c>
    </row>
    <row r="314" spans="1:69" x14ac:dyDescent="0.25">
      <c r="A314" s="1"/>
      <c r="B314" s="77">
        <v>221</v>
      </c>
      <c r="C314" s="77">
        <v>296</v>
      </c>
      <c r="D314" s="77">
        <v>13675</v>
      </c>
      <c r="E314" s="77">
        <v>0</v>
      </c>
      <c r="F314" s="77">
        <v>85</v>
      </c>
      <c r="G314" s="77">
        <v>75</v>
      </c>
      <c r="H314" s="168">
        <v>7</v>
      </c>
      <c r="I314" s="370">
        <v>27</v>
      </c>
      <c r="J314" s="354">
        <v>253.95436000000001</v>
      </c>
      <c r="K314" s="354">
        <v>12.032681999999999</v>
      </c>
      <c r="L314" s="365">
        <v>1.2787819267144101E-2</v>
      </c>
      <c r="M314" s="354">
        <v>1242.17247698547</v>
      </c>
      <c r="N314" s="77">
        <v>1</v>
      </c>
      <c r="O314" s="77">
        <v>1</v>
      </c>
      <c r="P314" s="77">
        <v>0</v>
      </c>
      <c r="Q314" s="77">
        <v>0</v>
      </c>
      <c r="R314" s="77">
        <v>0</v>
      </c>
      <c r="S314" s="77">
        <v>0</v>
      </c>
      <c r="T314" s="77">
        <v>297</v>
      </c>
      <c r="U314" s="77">
        <v>10</v>
      </c>
      <c r="V314" s="357">
        <v>1614.1022</v>
      </c>
      <c r="W314" s="77">
        <v>1814901</v>
      </c>
      <c r="X314" s="77" t="s">
        <v>1128</v>
      </c>
      <c r="Y314" s="77" t="s">
        <v>1155</v>
      </c>
      <c r="Z314" s="77" t="s">
        <v>821</v>
      </c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F314">
        <v>611</v>
      </c>
      <c r="BG314">
        <v>55</v>
      </c>
      <c r="BH314">
        <v>125</v>
      </c>
      <c r="BI314">
        <v>296</v>
      </c>
      <c r="BJ314" s="368">
        <v>9</v>
      </c>
      <c r="BK314" s="368">
        <v>37</v>
      </c>
      <c r="BL314" s="128">
        <v>7099.5595999999996</v>
      </c>
      <c r="BM314" s="128">
        <v>1227.2927680686901</v>
      </c>
      <c r="BN314" s="128">
        <v>1209.03</v>
      </c>
      <c r="BO314" s="128">
        <v>1207.1384</v>
      </c>
      <c r="BP314" s="128">
        <v>1207.1384</v>
      </c>
      <c r="BQ314" s="1" t="s">
        <v>821</v>
      </c>
    </row>
    <row r="315" spans="1:69" x14ac:dyDescent="0.25">
      <c r="A315" s="1"/>
      <c r="B315" s="77">
        <v>222</v>
      </c>
      <c r="C315" s="77">
        <v>297</v>
      </c>
      <c r="D315" s="77">
        <v>13674</v>
      </c>
      <c r="E315" s="77">
        <v>0</v>
      </c>
      <c r="F315" s="77">
        <v>85</v>
      </c>
      <c r="G315" s="77">
        <v>74</v>
      </c>
      <c r="H315" s="168">
        <v>7</v>
      </c>
      <c r="I315" s="370">
        <v>28</v>
      </c>
      <c r="J315" s="354">
        <v>255.80826999999999</v>
      </c>
      <c r="K315" s="354">
        <v>12.453915</v>
      </c>
      <c r="L315" s="365">
        <v>1.0360264117306801E-2</v>
      </c>
      <c r="M315" s="354">
        <v>1238.92495451539</v>
      </c>
      <c r="N315" s="77">
        <v>1</v>
      </c>
      <c r="O315" s="77">
        <v>1</v>
      </c>
      <c r="P315" s="77">
        <v>0</v>
      </c>
      <c r="Q315" s="77">
        <v>0</v>
      </c>
      <c r="R315" s="77">
        <v>0</v>
      </c>
      <c r="S315" s="77">
        <v>0</v>
      </c>
      <c r="T315" s="77">
        <v>298</v>
      </c>
      <c r="U315" s="77">
        <v>10</v>
      </c>
      <c r="V315" s="357">
        <v>1691.79</v>
      </c>
      <c r="W315" s="77">
        <v>1814901</v>
      </c>
      <c r="X315" s="77" t="s">
        <v>1128</v>
      </c>
      <c r="Y315" s="77" t="s">
        <v>1156</v>
      </c>
      <c r="Z315" s="77" t="s">
        <v>821</v>
      </c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F315">
        <v>612</v>
      </c>
      <c r="BG315">
        <v>55</v>
      </c>
      <c r="BH315">
        <v>124</v>
      </c>
      <c r="BI315">
        <v>297</v>
      </c>
      <c r="BJ315" s="368">
        <v>9</v>
      </c>
      <c r="BK315" s="368">
        <v>38</v>
      </c>
      <c r="BL315" s="128">
        <v>7311.7397000000001</v>
      </c>
      <c r="BM315" s="128">
        <v>1224.7013848630199</v>
      </c>
      <c r="BN315" s="128">
        <v>1207.4000000000001</v>
      </c>
      <c r="BO315" s="128">
        <v>1206.9073000000001</v>
      </c>
      <c r="BP315" s="128">
        <v>1206.9073000000001</v>
      </c>
      <c r="BQ315" s="1" t="s">
        <v>821</v>
      </c>
    </row>
    <row r="316" spans="1:69" x14ac:dyDescent="0.25">
      <c r="A316" s="1"/>
      <c r="B316" s="77">
        <v>223</v>
      </c>
      <c r="C316" s="77">
        <v>298</v>
      </c>
      <c r="D316" s="77">
        <v>13673</v>
      </c>
      <c r="E316" s="77">
        <v>0</v>
      </c>
      <c r="F316" s="77">
        <v>85</v>
      </c>
      <c r="G316" s="77">
        <v>73</v>
      </c>
      <c r="H316" s="168">
        <v>7</v>
      </c>
      <c r="I316" s="370">
        <v>29</v>
      </c>
      <c r="J316" s="354">
        <v>160.19815</v>
      </c>
      <c r="K316" s="354">
        <v>12.797672</v>
      </c>
      <c r="L316" s="365">
        <v>1.15677763345473E-2</v>
      </c>
      <c r="M316" s="354">
        <v>1236.27471324045</v>
      </c>
      <c r="N316" s="77">
        <v>1</v>
      </c>
      <c r="O316" s="77">
        <v>1</v>
      </c>
      <c r="P316" s="77">
        <v>0</v>
      </c>
      <c r="Q316" s="77">
        <v>0</v>
      </c>
      <c r="R316" s="77">
        <v>0</v>
      </c>
      <c r="S316" s="77">
        <v>0</v>
      </c>
      <c r="T316" s="77">
        <v>299</v>
      </c>
      <c r="U316" s="77">
        <v>10</v>
      </c>
      <c r="V316" s="357">
        <v>1755.1893</v>
      </c>
      <c r="W316" s="77">
        <v>1814901</v>
      </c>
      <c r="X316" s="77" t="s">
        <v>1128</v>
      </c>
      <c r="Y316" s="77" t="s">
        <v>1157</v>
      </c>
      <c r="Z316" s="77" t="s">
        <v>821</v>
      </c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F316">
        <v>613</v>
      </c>
      <c r="BG316">
        <v>54</v>
      </c>
      <c r="BH316">
        <v>124</v>
      </c>
      <c r="BI316">
        <v>298</v>
      </c>
      <c r="BJ316" s="368">
        <v>9</v>
      </c>
      <c r="BK316" s="368">
        <v>39</v>
      </c>
      <c r="BL316" s="128">
        <v>7363.9129999999996</v>
      </c>
      <c r="BM316" s="128">
        <v>1223.3039008860001</v>
      </c>
      <c r="BN316" s="128">
        <v>1208.24</v>
      </c>
      <c r="BO316" s="128">
        <v>1206.9073000000001</v>
      </c>
      <c r="BP316" s="128">
        <v>1206.9073000000001</v>
      </c>
      <c r="BQ316" s="1" t="s">
        <v>821</v>
      </c>
    </row>
    <row r="317" spans="1:69" x14ac:dyDescent="0.25">
      <c r="A317" s="1"/>
      <c r="B317" s="77">
        <v>224</v>
      </c>
      <c r="C317" s="77">
        <v>299</v>
      </c>
      <c r="D317" s="77">
        <v>13833</v>
      </c>
      <c r="E317" s="77">
        <v>0</v>
      </c>
      <c r="F317" s="77">
        <v>86</v>
      </c>
      <c r="G317" s="77">
        <v>73</v>
      </c>
      <c r="H317" s="168">
        <v>7</v>
      </c>
      <c r="I317" s="370">
        <v>30</v>
      </c>
      <c r="J317" s="354">
        <v>130.68808000000001</v>
      </c>
      <c r="K317" s="354">
        <v>13.038041</v>
      </c>
      <c r="L317" s="365">
        <v>1.9213839502339299E-2</v>
      </c>
      <c r="M317" s="354">
        <v>1234.4215768647</v>
      </c>
      <c r="N317" s="77">
        <v>1</v>
      </c>
      <c r="O317" s="77">
        <v>1</v>
      </c>
      <c r="P317" s="77">
        <v>0</v>
      </c>
      <c r="Q317" s="77">
        <v>0</v>
      </c>
      <c r="R317" s="77">
        <v>0</v>
      </c>
      <c r="S317" s="77">
        <v>0</v>
      </c>
      <c r="T317" s="77">
        <v>300</v>
      </c>
      <c r="U317" s="77">
        <v>10</v>
      </c>
      <c r="V317" s="357">
        <v>1799.5205000000001</v>
      </c>
      <c r="W317" s="77">
        <v>1814901</v>
      </c>
      <c r="X317" s="77" t="s">
        <v>1128</v>
      </c>
      <c r="Y317" s="77" t="s">
        <v>1158</v>
      </c>
      <c r="Z317" s="77" t="s">
        <v>821</v>
      </c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F317">
        <v>614</v>
      </c>
      <c r="BG317">
        <v>54</v>
      </c>
      <c r="BH317">
        <v>123</v>
      </c>
      <c r="BI317">
        <v>299</v>
      </c>
      <c r="BJ317" s="368">
        <v>9</v>
      </c>
      <c r="BK317" s="368">
        <v>40</v>
      </c>
      <c r="BL317" s="128">
        <v>7707.8905999999997</v>
      </c>
      <c r="BM317" s="128">
        <v>1221.2096702420099</v>
      </c>
      <c r="BN317" s="128">
        <v>1207.58</v>
      </c>
      <c r="BO317" s="128">
        <v>1205.1414</v>
      </c>
      <c r="BP317" s="128">
        <v>1205.1414</v>
      </c>
      <c r="BQ317" s="1" t="s">
        <v>821</v>
      </c>
    </row>
    <row r="318" spans="1:69" x14ac:dyDescent="0.25">
      <c r="A318" s="1"/>
      <c r="B318" s="77">
        <v>225</v>
      </c>
      <c r="C318" s="77">
        <v>300</v>
      </c>
      <c r="D318" s="77">
        <v>13832</v>
      </c>
      <c r="E318" s="77">
        <v>0</v>
      </c>
      <c r="F318" s="77">
        <v>86</v>
      </c>
      <c r="G318" s="77">
        <v>72</v>
      </c>
      <c r="H318" s="168">
        <v>7</v>
      </c>
      <c r="I318" s="370">
        <v>31</v>
      </c>
      <c r="J318" s="354">
        <v>263.46420000000001</v>
      </c>
      <c r="K318" s="354">
        <v>13.363740999999999</v>
      </c>
      <c r="L318" s="365">
        <v>1.2543483709552E-2</v>
      </c>
      <c r="M318" s="354">
        <v>1231.9105570739</v>
      </c>
      <c r="N318" s="77">
        <v>1</v>
      </c>
      <c r="O318" s="77">
        <v>1</v>
      </c>
      <c r="P318" s="77">
        <v>0</v>
      </c>
      <c r="Q318" s="77">
        <v>0</v>
      </c>
      <c r="R318" s="77">
        <v>0</v>
      </c>
      <c r="S318" s="77">
        <v>0</v>
      </c>
      <c r="T318" s="77">
        <v>301</v>
      </c>
      <c r="U318" s="77">
        <v>10</v>
      </c>
      <c r="V318" s="357">
        <v>1859.5891999999999</v>
      </c>
      <c r="W318" s="77">
        <v>1814901</v>
      </c>
      <c r="X318" s="77" t="s">
        <v>1128</v>
      </c>
      <c r="Y318" s="77" t="s">
        <v>1159</v>
      </c>
      <c r="Z318" s="77" t="s">
        <v>821</v>
      </c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F318">
        <v>615</v>
      </c>
      <c r="BG318">
        <v>53</v>
      </c>
      <c r="BH318">
        <v>122</v>
      </c>
      <c r="BI318">
        <v>300</v>
      </c>
      <c r="BJ318" s="368">
        <v>9</v>
      </c>
      <c r="BK318" s="368">
        <v>41</v>
      </c>
      <c r="BL318" s="128">
        <v>8056.2659999999996</v>
      </c>
      <c r="BM318" s="128">
        <v>1217.54958455509</v>
      </c>
      <c r="BN318" s="128">
        <v>1206.57</v>
      </c>
      <c r="BO318" s="128">
        <v>1197.7913000000001</v>
      </c>
      <c r="BP318" s="128">
        <v>1197.7913000000001</v>
      </c>
      <c r="BQ318" s="1" t="s">
        <v>821</v>
      </c>
    </row>
    <row r="319" spans="1:69" x14ac:dyDescent="0.25">
      <c r="A319" s="1"/>
      <c r="B319" s="77">
        <v>226</v>
      </c>
      <c r="C319" s="77">
        <v>301</v>
      </c>
      <c r="D319" s="77">
        <v>13831</v>
      </c>
      <c r="E319" s="77">
        <v>0</v>
      </c>
      <c r="F319" s="77">
        <v>86</v>
      </c>
      <c r="G319" s="77">
        <v>71</v>
      </c>
      <c r="H319" s="168">
        <v>7</v>
      </c>
      <c r="I319" s="370">
        <v>32</v>
      </c>
      <c r="J319" s="354">
        <v>255.28152</v>
      </c>
      <c r="K319" s="354">
        <v>13.792396</v>
      </c>
      <c r="L319" s="365">
        <v>1.0673966448840701E-2</v>
      </c>
      <c r="M319" s="354">
        <v>1228.60579813701</v>
      </c>
      <c r="N319" s="77">
        <v>1</v>
      </c>
      <c r="O319" s="77">
        <v>1</v>
      </c>
      <c r="P319" s="77">
        <v>0</v>
      </c>
      <c r="Q319" s="77">
        <v>0</v>
      </c>
      <c r="R319" s="77">
        <v>0</v>
      </c>
      <c r="S319" s="77">
        <v>0</v>
      </c>
      <c r="T319" s="77">
        <v>302</v>
      </c>
      <c r="U319" s="77">
        <v>10</v>
      </c>
      <c r="V319" s="357">
        <v>1938.6460999999999</v>
      </c>
      <c r="W319" s="77">
        <v>1814901</v>
      </c>
      <c r="X319" s="77" t="s">
        <v>1128</v>
      </c>
      <c r="Y319" s="77" t="s">
        <v>1160</v>
      </c>
      <c r="Z319" s="77" t="s">
        <v>821</v>
      </c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F319">
        <v>616</v>
      </c>
      <c r="BG319">
        <v>52</v>
      </c>
      <c r="BH319">
        <v>121</v>
      </c>
      <c r="BI319">
        <v>301</v>
      </c>
      <c r="BJ319" s="368">
        <v>9</v>
      </c>
      <c r="BK319" s="368">
        <v>42</v>
      </c>
      <c r="BL319" s="128">
        <v>8331.6875</v>
      </c>
      <c r="BM319" s="128">
        <v>1214.25192463439</v>
      </c>
      <c r="BN319" s="128">
        <v>1206.31</v>
      </c>
      <c r="BO319" s="128">
        <v>1194.6760999999999</v>
      </c>
      <c r="BP319" s="128">
        <v>1194.6760999999999</v>
      </c>
      <c r="BQ319" s="1" t="s">
        <v>821</v>
      </c>
    </row>
    <row r="320" spans="1:69" x14ac:dyDescent="0.25">
      <c r="A320" s="1"/>
      <c r="B320" s="77">
        <v>227</v>
      </c>
      <c r="C320" s="77">
        <v>302</v>
      </c>
      <c r="D320" s="77">
        <v>13830</v>
      </c>
      <c r="E320" s="77">
        <v>0</v>
      </c>
      <c r="F320" s="77">
        <v>86</v>
      </c>
      <c r="G320" s="77">
        <v>70</v>
      </c>
      <c r="H320" s="168">
        <v>7</v>
      </c>
      <c r="I320" s="370">
        <v>33</v>
      </c>
      <c r="J320" s="354">
        <v>172.44012000000001</v>
      </c>
      <c r="K320" s="354">
        <v>14.145835</v>
      </c>
      <c r="L320" s="365">
        <v>9.8303400563649595E-3</v>
      </c>
      <c r="M320" s="354">
        <v>1225.8809317078001</v>
      </c>
      <c r="N320" s="77">
        <v>1</v>
      </c>
      <c r="O320" s="77">
        <v>1</v>
      </c>
      <c r="P320" s="77">
        <v>0</v>
      </c>
      <c r="Q320" s="77">
        <v>0</v>
      </c>
      <c r="R320" s="77">
        <v>0</v>
      </c>
      <c r="S320" s="77">
        <v>0</v>
      </c>
      <c r="T320" s="77">
        <v>303</v>
      </c>
      <c r="U320" s="77">
        <v>10</v>
      </c>
      <c r="V320" s="357">
        <v>2003.8308999999999</v>
      </c>
      <c r="W320" s="77">
        <v>1814901</v>
      </c>
      <c r="X320" s="77" t="s">
        <v>1128</v>
      </c>
      <c r="Y320" s="77" t="s">
        <v>1161</v>
      </c>
      <c r="Z320" s="77" t="s">
        <v>821</v>
      </c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F320">
        <v>617</v>
      </c>
      <c r="BG320">
        <v>52</v>
      </c>
      <c r="BH320">
        <v>120</v>
      </c>
      <c r="BI320">
        <v>302</v>
      </c>
      <c r="BJ320" s="368">
        <v>9</v>
      </c>
      <c r="BK320" s="368">
        <v>43</v>
      </c>
      <c r="BL320" s="128">
        <v>8578.107</v>
      </c>
      <c r="BM320" s="128">
        <v>1211.49323900852</v>
      </c>
      <c r="BN320" s="128">
        <v>1201.9100000000001</v>
      </c>
      <c r="BO320" s="128">
        <v>1191.2140999999999</v>
      </c>
      <c r="BP320" s="128">
        <v>1191.2140999999999</v>
      </c>
      <c r="BQ320" s="1" t="s">
        <v>821</v>
      </c>
    </row>
    <row r="321" spans="1:69" x14ac:dyDescent="0.25">
      <c r="A321" s="1"/>
      <c r="B321" s="77">
        <v>228</v>
      </c>
      <c r="C321" s="77">
        <v>303</v>
      </c>
      <c r="D321" s="77">
        <v>13990</v>
      </c>
      <c r="E321" s="77">
        <v>0</v>
      </c>
      <c r="F321" s="77">
        <v>87</v>
      </c>
      <c r="G321" s="77">
        <v>70</v>
      </c>
      <c r="H321" s="168">
        <v>7</v>
      </c>
      <c r="I321" s="370">
        <v>34</v>
      </c>
      <c r="J321" s="354">
        <v>93.645619999999994</v>
      </c>
      <c r="K321" s="354">
        <v>14.365709000000001</v>
      </c>
      <c r="L321" s="365">
        <v>2.48253305421328E-2</v>
      </c>
      <c r="M321" s="354">
        <v>1224.18578664449</v>
      </c>
      <c r="N321" s="77">
        <v>1</v>
      </c>
      <c r="O321" s="77">
        <v>1</v>
      </c>
      <c r="P321" s="77">
        <v>0</v>
      </c>
      <c r="Q321" s="77">
        <v>0</v>
      </c>
      <c r="R321" s="77">
        <v>0</v>
      </c>
      <c r="S321" s="77">
        <v>0</v>
      </c>
      <c r="T321" s="77">
        <v>304</v>
      </c>
      <c r="U321" s="77">
        <v>10</v>
      </c>
      <c r="V321" s="357">
        <v>2044.3823</v>
      </c>
      <c r="W321" s="77">
        <v>1814901</v>
      </c>
      <c r="X321" s="77" t="s">
        <v>1128</v>
      </c>
      <c r="Y321" s="77" t="s">
        <v>1162</v>
      </c>
      <c r="Z321" s="77" t="s">
        <v>821</v>
      </c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F321">
        <v>618</v>
      </c>
      <c r="BG321">
        <v>51</v>
      </c>
      <c r="BH321">
        <v>120</v>
      </c>
      <c r="BI321">
        <v>303</v>
      </c>
      <c r="BJ321" s="368">
        <v>9</v>
      </c>
      <c r="BK321" s="368">
        <v>44</v>
      </c>
      <c r="BL321" s="128">
        <v>8632.4599999999991</v>
      </c>
      <c r="BM321" s="128">
        <v>1209.9032284428899</v>
      </c>
      <c r="BN321" s="128">
        <v>1199.46</v>
      </c>
      <c r="BO321" s="128">
        <v>1190.0559000000001</v>
      </c>
      <c r="BP321" s="128">
        <v>1190.0559000000001</v>
      </c>
      <c r="BQ321" s="1" t="s">
        <v>821</v>
      </c>
    </row>
    <row r="322" spans="1:69" x14ac:dyDescent="0.25">
      <c r="A322" s="1"/>
      <c r="B322" s="77">
        <v>229</v>
      </c>
      <c r="C322" s="77">
        <v>304</v>
      </c>
      <c r="D322" s="77">
        <v>13989</v>
      </c>
      <c r="E322" s="77">
        <v>0</v>
      </c>
      <c r="F322" s="77">
        <v>87</v>
      </c>
      <c r="G322" s="77">
        <v>69</v>
      </c>
      <c r="H322" s="168">
        <v>7</v>
      </c>
      <c r="I322" s="370">
        <v>35</v>
      </c>
      <c r="J322" s="354">
        <v>271.27420000000001</v>
      </c>
      <c r="K322" s="354">
        <v>14.667253499999999</v>
      </c>
      <c r="L322" s="365">
        <v>1.2741345252078901E-2</v>
      </c>
      <c r="M322" s="354">
        <v>1221.86100311823</v>
      </c>
      <c r="N322" s="77">
        <v>1</v>
      </c>
      <c r="O322" s="77">
        <v>1</v>
      </c>
      <c r="P322" s="77">
        <v>0</v>
      </c>
      <c r="Q322" s="77">
        <v>0</v>
      </c>
      <c r="R322" s="77">
        <v>0</v>
      </c>
      <c r="S322" s="77">
        <v>0</v>
      </c>
      <c r="T322" s="77">
        <v>305</v>
      </c>
      <c r="U322" s="77">
        <v>10</v>
      </c>
      <c r="V322" s="357">
        <v>2099.9960000000001</v>
      </c>
      <c r="W322" s="77">
        <v>1814901</v>
      </c>
      <c r="X322" s="77" t="s">
        <v>1128</v>
      </c>
      <c r="Y322" s="77" t="s">
        <v>1163</v>
      </c>
      <c r="Z322" s="77" t="s">
        <v>821</v>
      </c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F322">
        <v>619</v>
      </c>
      <c r="BG322">
        <v>51</v>
      </c>
      <c r="BH322">
        <v>119</v>
      </c>
      <c r="BI322">
        <v>304</v>
      </c>
      <c r="BJ322" s="368">
        <v>9</v>
      </c>
      <c r="BK322" s="368">
        <v>45</v>
      </c>
      <c r="BL322" s="128">
        <v>8906.5669999999991</v>
      </c>
      <c r="BM322" s="128">
        <v>1208.16683922997</v>
      </c>
      <c r="BN322" s="128">
        <v>1190.05</v>
      </c>
      <c r="BO322" s="128">
        <v>1188.962</v>
      </c>
      <c r="BP322" s="128">
        <v>1188.962</v>
      </c>
      <c r="BQ322" s="1" t="s">
        <v>821</v>
      </c>
    </row>
    <row r="323" spans="1:69" x14ac:dyDescent="0.25">
      <c r="A323" s="1"/>
      <c r="B323" s="77">
        <v>230</v>
      </c>
      <c r="C323" s="77">
        <v>305</v>
      </c>
      <c r="D323" s="77">
        <v>13988</v>
      </c>
      <c r="E323" s="77">
        <v>0</v>
      </c>
      <c r="F323" s="77">
        <v>87</v>
      </c>
      <c r="G323" s="77">
        <v>68</v>
      </c>
      <c r="H323" s="168">
        <v>7</v>
      </c>
      <c r="I323" s="370">
        <v>36</v>
      </c>
      <c r="J323" s="354">
        <v>271.27420000000001</v>
      </c>
      <c r="K323" s="354">
        <v>15.115577999999999</v>
      </c>
      <c r="L323" s="365">
        <v>1.2840442310656799E-2</v>
      </c>
      <c r="M323" s="354">
        <v>1218.4046048724499</v>
      </c>
      <c r="N323" s="77">
        <v>1</v>
      </c>
      <c r="O323" s="77">
        <v>1</v>
      </c>
      <c r="P323" s="77">
        <v>0</v>
      </c>
      <c r="Q323" s="77">
        <v>0</v>
      </c>
      <c r="R323" s="77">
        <v>0</v>
      </c>
      <c r="S323" s="77">
        <v>0</v>
      </c>
      <c r="T323" s="77">
        <v>306</v>
      </c>
      <c r="U323" s="77">
        <v>10</v>
      </c>
      <c r="V323" s="357">
        <v>2182.6804000000002</v>
      </c>
      <c r="W323" s="77">
        <v>1814901</v>
      </c>
      <c r="X323" s="77" t="s">
        <v>1128</v>
      </c>
      <c r="Y323" s="77" t="s">
        <v>1164</v>
      </c>
      <c r="Z323" s="77" t="s">
        <v>821</v>
      </c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F323">
        <v>620</v>
      </c>
      <c r="BG323">
        <v>50</v>
      </c>
      <c r="BH323">
        <v>119</v>
      </c>
      <c r="BI323">
        <v>305</v>
      </c>
      <c r="BJ323" s="368">
        <v>9</v>
      </c>
      <c r="BK323" s="368">
        <v>46</v>
      </c>
      <c r="BL323" s="128">
        <v>9167.8520000000008</v>
      </c>
      <c r="BM323" s="128">
        <v>1205.3365285299401</v>
      </c>
      <c r="BN323" s="128">
        <v>1190.22</v>
      </c>
      <c r="BO323" s="128">
        <v>1187.4168999999999</v>
      </c>
      <c r="BP323" s="128">
        <v>1187.4168999999999</v>
      </c>
      <c r="BQ323" s="1" t="s">
        <v>821</v>
      </c>
    </row>
    <row r="324" spans="1:69" x14ac:dyDescent="0.25">
      <c r="A324" s="1"/>
      <c r="B324" s="77">
        <v>231</v>
      </c>
      <c r="C324" s="77">
        <v>306</v>
      </c>
      <c r="D324" s="77">
        <v>14147</v>
      </c>
      <c r="E324" s="77">
        <v>0</v>
      </c>
      <c r="F324" s="77">
        <v>88</v>
      </c>
      <c r="G324" s="77">
        <v>67</v>
      </c>
      <c r="H324" s="168">
        <v>7</v>
      </c>
      <c r="I324" s="370">
        <v>37</v>
      </c>
      <c r="J324" s="354">
        <v>275.49423000000002</v>
      </c>
      <c r="K324" s="354">
        <v>15.580296499999999</v>
      </c>
      <c r="L324" s="365">
        <v>1.20816277131181E-2</v>
      </c>
      <c r="M324" s="354">
        <v>1214.9213241513301</v>
      </c>
      <c r="N324" s="77">
        <v>1</v>
      </c>
      <c r="O324" s="77">
        <v>1</v>
      </c>
      <c r="P324" s="77">
        <v>0</v>
      </c>
      <c r="Q324" s="77">
        <v>0</v>
      </c>
      <c r="R324" s="77">
        <v>0</v>
      </c>
      <c r="S324" s="77">
        <v>0</v>
      </c>
      <c r="T324" s="77">
        <v>307</v>
      </c>
      <c r="U324" s="77">
        <v>10</v>
      </c>
      <c r="V324" s="357">
        <v>2268.3887</v>
      </c>
      <c r="W324" s="77">
        <v>1814901</v>
      </c>
      <c r="X324" s="77" t="s">
        <v>1128</v>
      </c>
      <c r="Y324" s="77" t="s">
        <v>1165</v>
      </c>
      <c r="Z324" s="77" t="s">
        <v>821</v>
      </c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F324">
        <v>621</v>
      </c>
      <c r="BG324">
        <v>49</v>
      </c>
      <c r="BH324">
        <v>119</v>
      </c>
      <c r="BI324">
        <v>306</v>
      </c>
      <c r="BJ324" s="368">
        <v>9</v>
      </c>
      <c r="BK324" s="368">
        <v>47</v>
      </c>
      <c r="BL324" s="128">
        <v>9358.1360000000004</v>
      </c>
      <c r="BM324" s="128">
        <v>1202.94933925234</v>
      </c>
      <c r="BN324" s="128">
        <v>1192.01</v>
      </c>
      <c r="BO324" s="128">
        <v>1186.0233000000001</v>
      </c>
      <c r="BP324" s="128">
        <v>1186.0233000000001</v>
      </c>
      <c r="BQ324" s="1" t="s">
        <v>821</v>
      </c>
    </row>
    <row r="325" spans="1:69" x14ac:dyDescent="0.25">
      <c r="A325" s="1"/>
      <c r="B325" s="77">
        <v>232</v>
      </c>
      <c r="C325" s="77">
        <v>307</v>
      </c>
      <c r="D325" s="77">
        <v>14146</v>
      </c>
      <c r="E325" s="77">
        <v>0</v>
      </c>
      <c r="F325" s="77">
        <v>88</v>
      </c>
      <c r="G325" s="77">
        <v>66</v>
      </c>
      <c r="H325" s="168">
        <v>7</v>
      </c>
      <c r="I325" s="370">
        <v>38</v>
      </c>
      <c r="J325" s="354">
        <v>246.96566999999999</v>
      </c>
      <c r="K325" s="354">
        <v>16.01202</v>
      </c>
      <c r="L325" s="365">
        <v>7.3418164910589697E-3</v>
      </c>
      <c r="M325" s="354">
        <v>1211.5929054010501</v>
      </c>
      <c r="N325" s="77">
        <v>1</v>
      </c>
      <c r="O325" s="77">
        <v>1</v>
      </c>
      <c r="P325" s="77">
        <v>0</v>
      </c>
      <c r="Q325" s="77">
        <v>0</v>
      </c>
      <c r="R325" s="77">
        <v>0</v>
      </c>
      <c r="S325" s="77">
        <v>0</v>
      </c>
      <c r="T325" s="77">
        <v>308</v>
      </c>
      <c r="U325" s="77">
        <v>10</v>
      </c>
      <c r="V325" s="357">
        <v>2348.0115000000001</v>
      </c>
      <c r="W325" s="77">
        <v>1814901</v>
      </c>
      <c r="X325" s="77" t="s">
        <v>1128</v>
      </c>
      <c r="Y325" s="77" t="s">
        <v>1166</v>
      </c>
      <c r="Z325" s="77" t="s">
        <v>821</v>
      </c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F325">
        <v>622</v>
      </c>
      <c r="BG325">
        <v>49</v>
      </c>
      <c r="BH325">
        <v>120</v>
      </c>
      <c r="BI325">
        <v>307</v>
      </c>
      <c r="BJ325" s="368">
        <v>9</v>
      </c>
      <c r="BK325" s="368">
        <v>48</v>
      </c>
      <c r="BL325" s="128">
        <v>9502.2009999999991</v>
      </c>
      <c r="BM325" s="128">
        <v>1201.18181992575</v>
      </c>
      <c r="BN325" s="128">
        <v>1190.44</v>
      </c>
      <c r="BO325" s="128">
        <v>1184.5336</v>
      </c>
      <c r="BP325" s="128">
        <v>1184.5336</v>
      </c>
      <c r="BQ325" s="1" t="s">
        <v>821</v>
      </c>
    </row>
    <row r="326" spans="1:69" x14ac:dyDescent="0.25">
      <c r="A326" s="1"/>
      <c r="B326" s="77">
        <v>233</v>
      </c>
      <c r="C326" s="77">
        <v>308</v>
      </c>
      <c r="D326" s="77">
        <v>14306</v>
      </c>
      <c r="E326" s="77">
        <v>0</v>
      </c>
      <c r="F326" s="77">
        <v>89</v>
      </c>
      <c r="G326" s="77">
        <v>66</v>
      </c>
      <c r="H326" s="168">
        <v>7</v>
      </c>
      <c r="I326" s="370">
        <v>39</v>
      </c>
      <c r="J326" s="354">
        <v>37.647460000000002</v>
      </c>
      <c r="K326" s="354">
        <v>16.247205999999998</v>
      </c>
      <c r="L326" s="365">
        <v>4.95925843741577E-2</v>
      </c>
      <c r="M326" s="354">
        <v>1209.7797287890201</v>
      </c>
      <c r="N326" s="77">
        <v>1</v>
      </c>
      <c r="O326" s="77">
        <v>1</v>
      </c>
      <c r="P326" s="77">
        <v>0</v>
      </c>
      <c r="Q326" s="77">
        <v>0</v>
      </c>
      <c r="R326" s="77">
        <v>0</v>
      </c>
      <c r="S326" s="77">
        <v>0</v>
      </c>
      <c r="T326" s="77">
        <v>309</v>
      </c>
      <c r="U326" s="77">
        <v>10</v>
      </c>
      <c r="V326" s="357">
        <v>2391.3865000000001</v>
      </c>
      <c r="W326" s="77">
        <v>1814901</v>
      </c>
      <c r="X326" s="77" t="s">
        <v>1128</v>
      </c>
      <c r="Y326" s="77" t="s">
        <v>1167</v>
      </c>
      <c r="Z326" s="77" t="s">
        <v>821</v>
      </c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F326">
        <v>623</v>
      </c>
      <c r="BG326">
        <v>48</v>
      </c>
      <c r="BH326">
        <v>120</v>
      </c>
      <c r="BI326">
        <v>308</v>
      </c>
      <c r="BJ326" s="368">
        <v>9</v>
      </c>
      <c r="BK326" s="368">
        <v>49</v>
      </c>
      <c r="BL326" s="128">
        <v>9792.58</v>
      </c>
      <c r="BM326" s="128">
        <v>1198.88515061716</v>
      </c>
      <c r="BN326" s="128">
        <v>1187.03</v>
      </c>
      <c r="BO326" s="128">
        <v>1182.4802999999999</v>
      </c>
      <c r="BP326" s="128">
        <v>1182.4802999999999</v>
      </c>
      <c r="BQ326" s="1" t="s">
        <v>821</v>
      </c>
    </row>
    <row r="327" spans="1:69" x14ac:dyDescent="0.25">
      <c r="A327" s="1"/>
      <c r="B327" s="77">
        <v>234</v>
      </c>
      <c r="C327" s="77">
        <v>309</v>
      </c>
      <c r="D327" s="77">
        <v>14305</v>
      </c>
      <c r="E327" s="77">
        <v>0</v>
      </c>
      <c r="F327" s="77">
        <v>89</v>
      </c>
      <c r="G327" s="77">
        <v>65</v>
      </c>
      <c r="H327" s="168">
        <v>7</v>
      </c>
      <c r="I327" s="370">
        <v>40</v>
      </c>
      <c r="J327" s="354">
        <v>255.42062000000001</v>
      </c>
      <c r="K327" s="354">
        <v>16.489376</v>
      </c>
      <c r="L327" s="365">
        <v>9.6771526886167206E-3</v>
      </c>
      <c r="M327" s="354">
        <v>1207.91269390601</v>
      </c>
      <c r="N327" s="77">
        <v>1</v>
      </c>
      <c r="O327" s="77">
        <v>1</v>
      </c>
      <c r="P327" s="77">
        <v>0</v>
      </c>
      <c r="Q327" s="77">
        <v>0</v>
      </c>
      <c r="R327" s="77">
        <v>0</v>
      </c>
      <c r="S327" s="77">
        <v>0</v>
      </c>
      <c r="T327" s="77">
        <v>310</v>
      </c>
      <c r="U327" s="77">
        <v>10</v>
      </c>
      <c r="V327" s="357">
        <v>2436.0500000000002</v>
      </c>
      <c r="W327" s="77">
        <v>1814901</v>
      </c>
      <c r="X327" s="77" t="s">
        <v>1128</v>
      </c>
      <c r="Y327" s="77" t="s">
        <v>1168</v>
      </c>
      <c r="Z327" s="77" t="s">
        <v>821</v>
      </c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F327">
        <v>624</v>
      </c>
      <c r="BG327">
        <v>47</v>
      </c>
      <c r="BH327">
        <v>120</v>
      </c>
      <c r="BI327">
        <v>309</v>
      </c>
      <c r="BJ327" s="368">
        <v>9</v>
      </c>
      <c r="BK327" s="368">
        <v>50</v>
      </c>
      <c r="BL327" s="128">
        <v>10117.669</v>
      </c>
      <c r="BM327" s="128">
        <v>1195.63151167147</v>
      </c>
      <c r="BN327" s="128">
        <v>1182.3699999999999</v>
      </c>
      <c r="BO327" s="128">
        <v>1180.5599</v>
      </c>
      <c r="BP327" s="128">
        <v>1180.5599</v>
      </c>
      <c r="BQ327" s="1" t="s">
        <v>821</v>
      </c>
    </row>
    <row r="328" spans="1:69" x14ac:dyDescent="0.25">
      <c r="A328" s="1"/>
      <c r="B328" s="77">
        <v>235</v>
      </c>
      <c r="C328" s="77">
        <v>310</v>
      </c>
      <c r="D328" s="77">
        <v>14304</v>
      </c>
      <c r="E328" s="77">
        <v>0</v>
      </c>
      <c r="F328" s="77">
        <v>89</v>
      </c>
      <c r="G328" s="77">
        <v>64</v>
      </c>
      <c r="H328" s="168">
        <v>7</v>
      </c>
      <c r="I328" s="370">
        <v>41</v>
      </c>
      <c r="J328" s="354">
        <v>132.56738000000001</v>
      </c>
      <c r="K328" s="354">
        <v>16.809982000000002</v>
      </c>
      <c r="L328" s="365">
        <v>1.4334553545492901E-2</v>
      </c>
      <c r="M328" s="354">
        <v>1205.4409495298701</v>
      </c>
      <c r="N328" s="77">
        <v>1</v>
      </c>
      <c r="O328" s="77">
        <v>1</v>
      </c>
      <c r="P328" s="77">
        <v>0</v>
      </c>
      <c r="Q328" s="77">
        <v>0</v>
      </c>
      <c r="R328" s="77">
        <v>0</v>
      </c>
      <c r="S328" s="77">
        <v>0</v>
      </c>
      <c r="T328" s="77">
        <v>311</v>
      </c>
      <c r="U328" s="77">
        <v>10</v>
      </c>
      <c r="V328" s="357">
        <v>2495.1794</v>
      </c>
      <c r="W328" s="77">
        <v>1814901</v>
      </c>
      <c r="X328" s="77" t="s">
        <v>1128</v>
      </c>
      <c r="Y328" s="77" t="s">
        <v>1169</v>
      </c>
      <c r="Z328" s="77" t="s">
        <v>821</v>
      </c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F328">
        <v>625</v>
      </c>
      <c r="BG328">
        <v>46</v>
      </c>
      <c r="BH328">
        <v>120</v>
      </c>
      <c r="BI328">
        <v>310</v>
      </c>
      <c r="BJ328" s="368">
        <v>9</v>
      </c>
      <c r="BK328" s="368">
        <v>51</v>
      </c>
      <c r="BL328" s="128">
        <v>10209.114</v>
      </c>
      <c r="BM328" s="128">
        <v>1193.42953366388</v>
      </c>
      <c r="BN328" s="128">
        <v>1181.72</v>
      </c>
      <c r="BO328" s="128">
        <v>1179.9777999999999</v>
      </c>
      <c r="BP328" s="128">
        <v>1179.9777999999999</v>
      </c>
      <c r="BQ328" s="1" t="s">
        <v>821</v>
      </c>
    </row>
    <row r="329" spans="1:69" x14ac:dyDescent="0.25">
      <c r="A329" s="1"/>
      <c r="B329" s="77">
        <v>236</v>
      </c>
      <c r="C329" s="77">
        <v>311</v>
      </c>
      <c r="D329" s="77">
        <v>14144</v>
      </c>
      <c r="E329" s="77">
        <v>0</v>
      </c>
      <c r="F329" s="77">
        <v>88</v>
      </c>
      <c r="G329" s="77">
        <v>64</v>
      </c>
      <c r="H329" s="168">
        <v>7</v>
      </c>
      <c r="I329" s="370">
        <v>42</v>
      </c>
      <c r="J329" s="354">
        <v>165.72046</v>
      </c>
      <c r="K329" s="354">
        <v>17.056464999999999</v>
      </c>
      <c r="L329" s="365">
        <v>1.5877400810097801E-2</v>
      </c>
      <c r="M329" s="354">
        <v>1203.54065528256</v>
      </c>
      <c r="N329" s="77">
        <v>1</v>
      </c>
      <c r="O329" s="77">
        <v>1</v>
      </c>
      <c r="P329" s="77">
        <v>0</v>
      </c>
      <c r="Q329" s="77">
        <v>0</v>
      </c>
      <c r="R329" s="77">
        <v>0</v>
      </c>
      <c r="S329" s="77">
        <v>0</v>
      </c>
      <c r="T329" s="77">
        <v>312</v>
      </c>
      <c r="U329" s="77">
        <v>10</v>
      </c>
      <c r="V329" s="357">
        <v>2540.6387</v>
      </c>
      <c r="W329" s="77">
        <v>1814901</v>
      </c>
      <c r="X329" s="77" t="s">
        <v>1128</v>
      </c>
      <c r="Y329" s="77" t="s">
        <v>1170</v>
      </c>
      <c r="Z329" s="77" t="s">
        <v>821</v>
      </c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F329">
        <v>626</v>
      </c>
      <c r="BG329">
        <v>46</v>
      </c>
      <c r="BH329">
        <v>119</v>
      </c>
      <c r="BI329">
        <v>311</v>
      </c>
      <c r="BJ329" s="368">
        <v>9</v>
      </c>
      <c r="BK329" s="368">
        <v>52</v>
      </c>
      <c r="BL329" s="128">
        <v>10461.093000000001</v>
      </c>
      <c r="BM329" s="128">
        <v>1191.6140440194999</v>
      </c>
      <c r="BN329" s="128">
        <v>1179.9000000000001</v>
      </c>
      <c r="BO329" s="128">
        <v>1178.8385000000001</v>
      </c>
      <c r="BP329" s="128">
        <v>1178.8385000000001</v>
      </c>
      <c r="BQ329" s="1" t="s">
        <v>821</v>
      </c>
    </row>
    <row r="330" spans="1:69" x14ac:dyDescent="0.25">
      <c r="A330" s="1"/>
      <c r="B330" s="77">
        <v>237</v>
      </c>
      <c r="C330" s="77">
        <v>312</v>
      </c>
      <c r="D330" s="77">
        <v>14143</v>
      </c>
      <c r="E330" s="77">
        <v>0</v>
      </c>
      <c r="F330" s="77">
        <v>88</v>
      </c>
      <c r="G330" s="77">
        <v>63</v>
      </c>
      <c r="H330" s="168">
        <v>7</v>
      </c>
      <c r="I330" s="370">
        <v>43</v>
      </c>
      <c r="J330" s="354">
        <v>247.29901000000001</v>
      </c>
      <c r="K330" s="354">
        <v>17.397756999999999</v>
      </c>
      <c r="L330" s="365">
        <v>7.7473664791575698E-3</v>
      </c>
      <c r="M330" s="354">
        <v>1200.9094451328299</v>
      </c>
      <c r="N330" s="77">
        <v>1</v>
      </c>
      <c r="O330" s="77">
        <v>1</v>
      </c>
      <c r="P330" s="77">
        <v>0</v>
      </c>
      <c r="Q330" s="77">
        <v>0</v>
      </c>
      <c r="R330" s="77">
        <v>0</v>
      </c>
      <c r="S330" s="77">
        <v>0</v>
      </c>
      <c r="T330" s="77">
        <v>313</v>
      </c>
      <c r="U330" s="77">
        <v>10</v>
      </c>
      <c r="V330" s="357">
        <v>2603.5828000000001</v>
      </c>
      <c r="W330" s="77">
        <v>1814901</v>
      </c>
      <c r="X330" s="77" t="s">
        <v>1128</v>
      </c>
      <c r="Y330" s="77" t="s">
        <v>1171</v>
      </c>
      <c r="Z330" s="77" t="s">
        <v>821</v>
      </c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F330">
        <v>627</v>
      </c>
      <c r="BG330">
        <v>46</v>
      </c>
      <c r="BH330">
        <v>118</v>
      </c>
      <c r="BI330">
        <v>312</v>
      </c>
      <c r="BJ330" s="368">
        <v>9</v>
      </c>
      <c r="BK330" s="368">
        <v>53</v>
      </c>
      <c r="BL330" s="128">
        <v>10715.273999999999</v>
      </c>
      <c r="BM330" s="128">
        <v>1188.93825845422</v>
      </c>
      <c r="BN330" s="128">
        <v>1179.1300000000001</v>
      </c>
      <c r="BO330" s="128">
        <v>1177.8782000000001</v>
      </c>
      <c r="BP330" s="128">
        <v>1177.8782000000001</v>
      </c>
      <c r="BQ330" s="1" t="s">
        <v>821</v>
      </c>
    </row>
    <row r="331" spans="1:69" x14ac:dyDescent="0.25">
      <c r="A331" s="1"/>
      <c r="B331" s="77">
        <v>238</v>
      </c>
      <c r="C331" s="77">
        <v>313</v>
      </c>
      <c r="D331" s="77">
        <v>13983</v>
      </c>
      <c r="E331" s="77">
        <v>0</v>
      </c>
      <c r="F331" s="77">
        <v>87</v>
      </c>
      <c r="G331" s="77">
        <v>63</v>
      </c>
      <c r="H331" s="168">
        <v>7</v>
      </c>
      <c r="I331" s="370">
        <v>44</v>
      </c>
      <c r="J331" s="354">
        <v>53.441890000000001</v>
      </c>
      <c r="K331" s="354">
        <v>17.646267000000002</v>
      </c>
      <c r="L331" s="365">
        <v>3.6870469154248103E-2</v>
      </c>
      <c r="M331" s="354">
        <v>1198.9935290629001</v>
      </c>
      <c r="N331" s="77">
        <v>1</v>
      </c>
      <c r="O331" s="77">
        <v>1</v>
      </c>
      <c r="P331" s="77">
        <v>0</v>
      </c>
      <c r="Q331" s="77">
        <v>0</v>
      </c>
      <c r="R331" s="77">
        <v>0</v>
      </c>
      <c r="S331" s="77">
        <v>0</v>
      </c>
      <c r="T331" s="77">
        <v>314</v>
      </c>
      <c r="U331" s="77">
        <v>10</v>
      </c>
      <c r="V331" s="357">
        <v>2649.4158000000002</v>
      </c>
      <c r="W331" s="77">
        <v>1814901</v>
      </c>
      <c r="X331" s="77" t="s">
        <v>1128</v>
      </c>
      <c r="Y331" s="77" t="s">
        <v>1172</v>
      </c>
      <c r="Z331" s="77" t="s">
        <v>821</v>
      </c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F331">
        <v>628</v>
      </c>
      <c r="BG331">
        <v>46</v>
      </c>
      <c r="BH331">
        <v>117</v>
      </c>
      <c r="BI331">
        <v>313</v>
      </c>
      <c r="BJ331" s="368">
        <v>9</v>
      </c>
      <c r="BK331" s="368">
        <v>54</v>
      </c>
      <c r="BL331" s="128">
        <v>10968.754999999999</v>
      </c>
      <c r="BM331" s="128">
        <v>1186.25453290306</v>
      </c>
      <c r="BN331" s="128">
        <v>1179.2</v>
      </c>
      <c r="BO331" s="128">
        <v>1177.2266</v>
      </c>
      <c r="BP331" s="128">
        <v>1177.2266</v>
      </c>
      <c r="BQ331" s="1" t="s">
        <v>821</v>
      </c>
    </row>
    <row r="332" spans="1:69" x14ac:dyDescent="0.25">
      <c r="A332" s="1"/>
      <c r="B332" s="77">
        <v>239</v>
      </c>
      <c r="C332" s="77">
        <v>314</v>
      </c>
      <c r="D332" s="77">
        <v>13982</v>
      </c>
      <c r="E332" s="77">
        <v>0</v>
      </c>
      <c r="F332" s="77">
        <v>87</v>
      </c>
      <c r="G332" s="77">
        <v>62</v>
      </c>
      <c r="H332" s="168">
        <v>7</v>
      </c>
      <c r="I332" s="370">
        <v>45</v>
      </c>
      <c r="J332" s="354">
        <v>255.8554</v>
      </c>
      <c r="K332" s="354">
        <v>17.90185</v>
      </c>
      <c r="L332" s="365">
        <v>6.94214187798637E-3</v>
      </c>
      <c r="M332" s="354">
        <v>1197.02310147969</v>
      </c>
      <c r="N332" s="77">
        <v>1</v>
      </c>
      <c r="O332" s="77">
        <v>1</v>
      </c>
      <c r="P332" s="77">
        <v>0</v>
      </c>
      <c r="Q332" s="77">
        <v>0</v>
      </c>
      <c r="R332" s="77">
        <v>0</v>
      </c>
      <c r="S332" s="77">
        <v>0</v>
      </c>
      <c r="T332" s="77">
        <v>315</v>
      </c>
      <c r="U332" s="77">
        <v>10</v>
      </c>
      <c r="V332" s="357">
        <v>2696.5524999999998</v>
      </c>
      <c r="W332" s="77">
        <v>1814901</v>
      </c>
      <c r="X332" s="77" t="s">
        <v>1128</v>
      </c>
      <c r="Y332" s="77" t="s">
        <v>1173</v>
      </c>
      <c r="Z332" s="77" t="s">
        <v>821</v>
      </c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F332">
        <v>629</v>
      </c>
      <c r="BG332">
        <v>46</v>
      </c>
      <c r="BH332">
        <v>116</v>
      </c>
      <c r="BI332">
        <v>314</v>
      </c>
      <c r="BJ332" s="368">
        <v>9</v>
      </c>
      <c r="BK332" s="368">
        <v>55</v>
      </c>
      <c r="BL332" s="128">
        <v>11177.135</v>
      </c>
      <c r="BM332" s="128">
        <v>1183.8129407833501</v>
      </c>
      <c r="BN332" s="128">
        <v>1179.26</v>
      </c>
      <c r="BO332" s="128">
        <v>1176.9563000000001</v>
      </c>
      <c r="BP332" s="128">
        <v>1176.9563000000001</v>
      </c>
      <c r="BQ332" s="1" t="s">
        <v>821</v>
      </c>
    </row>
    <row r="333" spans="1:69" x14ac:dyDescent="0.25">
      <c r="A333" s="1"/>
      <c r="B333" s="77">
        <v>240</v>
      </c>
      <c r="C333" s="77">
        <v>315</v>
      </c>
      <c r="D333" s="77">
        <v>13981</v>
      </c>
      <c r="E333" s="77">
        <v>0</v>
      </c>
      <c r="F333" s="77">
        <v>87</v>
      </c>
      <c r="G333" s="77">
        <v>61</v>
      </c>
      <c r="H333" s="168">
        <v>7</v>
      </c>
      <c r="I333" s="370">
        <v>46</v>
      </c>
      <c r="J333" s="354">
        <v>22.951252</v>
      </c>
      <c r="K333" s="354">
        <v>18.132235000000001</v>
      </c>
      <c r="L333" s="365">
        <v>7.1874823559081299E-2</v>
      </c>
      <c r="M333" s="354">
        <v>1195.2469170450099</v>
      </c>
      <c r="N333" s="77">
        <v>1</v>
      </c>
      <c r="O333" s="77">
        <v>1</v>
      </c>
      <c r="P333" s="77">
        <v>0</v>
      </c>
      <c r="Q333" s="77">
        <v>0</v>
      </c>
      <c r="R333" s="77">
        <v>0</v>
      </c>
      <c r="S333" s="77">
        <v>0</v>
      </c>
      <c r="T333" s="77">
        <v>316</v>
      </c>
      <c r="U333" s="77">
        <v>10</v>
      </c>
      <c r="V333" s="357">
        <v>2739.0427</v>
      </c>
      <c r="W333" s="77">
        <v>1814901</v>
      </c>
      <c r="X333" s="77" t="s">
        <v>1128</v>
      </c>
      <c r="Y333" s="77" t="s">
        <v>1174</v>
      </c>
      <c r="Z333" s="77" t="s">
        <v>821</v>
      </c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F333">
        <v>630</v>
      </c>
      <c r="BG333">
        <v>47</v>
      </c>
      <c r="BH333">
        <v>116</v>
      </c>
      <c r="BI333">
        <v>315</v>
      </c>
      <c r="BJ333" s="368">
        <v>9</v>
      </c>
      <c r="BK333" s="368">
        <v>56</v>
      </c>
      <c r="BL333" s="128">
        <v>11267.325000000001</v>
      </c>
      <c r="BM333" s="128">
        <v>1182.23456658194</v>
      </c>
      <c r="BN333" s="128">
        <v>1177.71</v>
      </c>
      <c r="BO333" s="128">
        <v>1176.7773</v>
      </c>
      <c r="BP333" s="128">
        <v>1176.7773</v>
      </c>
      <c r="BQ333" s="1" t="s">
        <v>821</v>
      </c>
    </row>
    <row r="334" spans="1:69" x14ac:dyDescent="0.25">
      <c r="A334" s="1"/>
      <c r="B334" s="77">
        <v>241</v>
      </c>
      <c r="C334" s="77">
        <v>316</v>
      </c>
      <c r="D334" s="77">
        <v>14141</v>
      </c>
      <c r="E334" s="77">
        <v>0</v>
      </c>
      <c r="F334" s="77">
        <v>88</v>
      </c>
      <c r="G334" s="77">
        <v>61</v>
      </c>
      <c r="H334" s="168">
        <v>7</v>
      </c>
      <c r="I334" s="370">
        <v>47</v>
      </c>
      <c r="J334" s="354">
        <v>235.98724000000001</v>
      </c>
      <c r="K334" s="354">
        <v>18.346202999999999</v>
      </c>
      <c r="L334" s="365">
        <v>1.3400415991039799E-2</v>
      </c>
      <c r="M334" s="354">
        <v>1193.5972998582299</v>
      </c>
      <c r="N334" s="77">
        <v>1</v>
      </c>
      <c r="O334" s="77">
        <v>1</v>
      </c>
      <c r="P334" s="77">
        <v>0</v>
      </c>
      <c r="Q334" s="77">
        <v>0</v>
      </c>
      <c r="R334" s="77">
        <v>0</v>
      </c>
      <c r="S334" s="77">
        <v>0</v>
      </c>
      <c r="T334" s="77">
        <v>317</v>
      </c>
      <c r="U334" s="77">
        <v>10</v>
      </c>
      <c r="V334" s="357">
        <v>2778.5050000000001</v>
      </c>
      <c r="W334" s="77">
        <v>1814901</v>
      </c>
      <c r="X334" s="77" t="s">
        <v>1128</v>
      </c>
      <c r="Y334" s="77" t="s">
        <v>1175</v>
      </c>
      <c r="Z334" s="77" t="s">
        <v>821</v>
      </c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F334">
        <v>631</v>
      </c>
      <c r="BG334">
        <v>47</v>
      </c>
      <c r="BH334">
        <v>115</v>
      </c>
      <c r="BI334">
        <v>316</v>
      </c>
      <c r="BJ334" s="368">
        <v>9</v>
      </c>
      <c r="BK334" s="368">
        <v>57</v>
      </c>
      <c r="BL334" s="128">
        <v>11527.460999999999</v>
      </c>
      <c r="BM334" s="128">
        <v>1180.3825881077901</v>
      </c>
      <c r="BN334" s="128">
        <v>1177.1099999999999</v>
      </c>
      <c r="BO334" s="128">
        <v>1176.1692</v>
      </c>
      <c r="BP334" s="128">
        <v>1176.1692</v>
      </c>
      <c r="BQ334" s="1" t="s">
        <v>821</v>
      </c>
    </row>
    <row r="335" spans="1:69" x14ac:dyDescent="0.25">
      <c r="A335" s="1"/>
      <c r="B335" s="77">
        <v>242</v>
      </c>
      <c r="C335" s="77">
        <v>317</v>
      </c>
      <c r="D335" s="77">
        <v>14140</v>
      </c>
      <c r="E335" s="77">
        <v>0</v>
      </c>
      <c r="F335" s="77">
        <v>88</v>
      </c>
      <c r="G335" s="77">
        <v>60</v>
      </c>
      <c r="H335" s="168">
        <v>7</v>
      </c>
      <c r="I335" s="370">
        <v>48</v>
      </c>
      <c r="J335" s="354">
        <v>260.40199999999999</v>
      </c>
      <c r="K335" s="354">
        <v>18.756385999999999</v>
      </c>
      <c r="L335" s="365">
        <v>1.27109618487233E-2</v>
      </c>
      <c r="M335" s="354">
        <v>1190.4349726247101</v>
      </c>
      <c r="N335" s="77">
        <v>1</v>
      </c>
      <c r="O335" s="77">
        <v>1</v>
      </c>
      <c r="P335" s="77">
        <v>0</v>
      </c>
      <c r="Q335" s="77">
        <v>0</v>
      </c>
      <c r="R335" s="77">
        <v>0</v>
      </c>
      <c r="S335" s="77">
        <v>0</v>
      </c>
      <c r="T335" s="77">
        <v>318</v>
      </c>
      <c r="U335" s="77">
        <v>10</v>
      </c>
      <c r="V335" s="357">
        <v>2854.1545000000001</v>
      </c>
      <c r="W335" s="77">
        <v>1814901</v>
      </c>
      <c r="X335" s="77" t="s">
        <v>1128</v>
      </c>
      <c r="Y335" s="77" t="s">
        <v>1176</v>
      </c>
      <c r="Z335" s="77" t="s">
        <v>821</v>
      </c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F335">
        <v>632</v>
      </c>
      <c r="BG335">
        <v>47</v>
      </c>
      <c r="BH335">
        <v>114</v>
      </c>
      <c r="BI335">
        <v>317</v>
      </c>
      <c r="BJ335" s="368">
        <v>9</v>
      </c>
      <c r="BK335" s="368">
        <v>58</v>
      </c>
      <c r="BL335" s="128">
        <v>11785.111999999999</v>
      </c>
      <c r="BM335" s="128">
        <v>1177.64533734626</v>
      </c>
      <c r="BN335" s="128">
        <v>1176.6099999999999</v>
      </c>
      <c r="BO335" s="128">
        <v>1174.4183</v>
      </c>
      <c r="BP335" s="128">
        <v>1174.4183</v>
      </c>
      <c r="BQ335" s="1" t="s">
        <v>821</v>
      </c>
    </row>
    <row r="336" spans="1:69" x14ac:dyDescent="0.25">
      <c r="A336" s="1"/>
      <c r="B336" s="77">
        <v>243</v>
      </c>
      <c r="C336" s="77">
        <v>318</v>
      </c>
      <c r="D336" s="77">
        <v>14139</v>
      </c>
      <c r="E336" s="77">
        <v>0</v>
      </c>
      <c r="F336" s="77">
        <v>88</v>
      </c>
      <c r="G336" s="77">
        <v>59</v>
      </c>
      <c r="H336" s="168">
        <v>7</v>
      </c>
      <c r="I336" s="370">
        <v>49</v>
      </c>
      <c r="J336" s="354">
        <v>259.16144000000003</v>
      </c>
      <c r="K336" s="354">
        <v>19.185717</v>
      </c>
      <c r="L336" s="365">
        <v>1.2596277697337E-2</v>
      </c>
      <c r="M336" s="354">
        <v>1187.1250126349701</v>
      </c>
      <c r="N336" s="77">
        <v>1</v>
      </c>
      <c r="O336" s="77">
        <v>1</v>
      </c>
      <c r="P336" s="77">
        <v>0</v>
      </c>
      <c r="Q336" s="77">
        <v>0</v>
      </c>
      <c r="R336" s="77">
        <v>0</v>
      </c>
      <c r="S336" s="77">
        <v>0</v>
      </c>
      <c r="T336" s="77">
        <v>319</v>
      </c>
      <c r="U336" s="77">
        <v>10</v>
      </c>
      <c r="V336" s="357">
        <v>2933.3362000000002</v>
      </c>
      <c r="W336" s="77">
        <v>1814901</v>
      </c>
      <c r="X336" s="77" t="s">
        <v>1128</v>
      </c>
      <c r="Y336" s="77" t="s">
        <v>1177</v>
      </c>
      <c r="Z336" s="77" t="s">
        <v>821</v>
      </c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F336">
        <v>633</v>
      </c>
      <c r="BG336">
        <v>47</v>
      </c>
      <c r="BH336">
        <v>113</v>
      </c>
      <c r="BI336">
        <v>318</v>
      </c>
      <c r="BJ336" s="368">
        <v>9</v>
      </c>
      <c r="BK336" s="368">
        <v>59</v>
      </c>
      <c r="BL336" s="128">
        <v>12042.674000000001</v>
      </c>
      <c r="BM336" s="128">
        <v>1174.9216950390601</v>
      </c>
      <c r="BN336" s="128">
        <v>1176.2</v>
      </c>
      <c r="BO336" s="128">
        <v>1171.8037999999999</v>
      </c>
      <c r="BP336" s="128">
        <v>1171.8037999999999</v>
      </c>
      <c r="BQ336" s="1" t="s">
        <v>821</v>
      </c>
    </row>
    <row r="337" spans="1:69" x14ac:dyDescent="0.25">
      <c r="A337" s="1"/>
      <c r="B337" s="77">
        <v>244</v>
      </c>
      <c r="C337" s="77">
        <v>319</v>
      </c>
      <c r="D337" s="77">
        <v>14138</v>
      </c>
      <c r="E337" s="77">
        <v>0</v>
      </c>
      <c r="F337" s="77">
        <v>88</v>
      </c>
      <c r="G337" s="77">
        <v>58</v>
      </c>
      <c r="H337" s="168">
        <v>7</v>
      </c>
      <c r="I337" s="370">
        <v>50</v>
      </c>
      <c r="J337" s="354">
        <v>253.25963999999999</v>
      </c>
      <c r="K337" s="354">
        <v>19.609144000000001</v>
      </c>
      <c r="L337" s="365">
        <v>1.25854510694008E-2</v>
      </c>
      <c r="M337" s="354">
        <v>1183.8605431936301</v>
      </c>
      <c r="N337" s="77">
        <v>1</v>
      </c>
      <c r="O337" s="77">
        <v>1</v>
      </c>
      <c r="P337" s="77">
        <v>0</v>
      </c>
      <c r="Q337" s="77">
        <v>0</v>
      </c>
      <c r="R337" s="77">
        <v>0</v>
      </c>
      <c r="S337" s="77">
        <v>0</v>
      </c>
      <c r="T337" s="77">
        <v>320</v>
      </c>
      <c r="U337" s="77">
        <v>10</v>
      </c>
      <c r="V337" s="357">
        <v>3011.4292</v>
      </c>
      <c r="W337" s="77">
        <v>1814901</v>
      </c>
      <c r="X337" s="77" t="s">
        <v>1128</v>
      </c>
      <c r="Y337" s="77" t="s">
        <v>1178</v>
      </c>
      <c r="Z337" s="77" t="s">
        <v>821</v>
      </c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F337">
        <v>634</v>
      </c>
      <c r="BG337">
        <v>48</v>
      </c>
      <c r="BH337">
        <v>112</v>
      </c>
      <c r="BI337">
        <v>319</v>
      </c>
      <c r="BJ337" s="368">
        <v>9</v>
      </c>
      <c r="BK337" s="368">
        <v>60</v>
      </c>
      <c r="BL337" s="128">
        <v>12293.239</v>
      </c>
      <c r="BM337" s="128">
        <v>1172.2355121190701</v>
      </c>
      <c r="BN337" s="128">
        <v>1173.3900000000001</v>
      </c>
      <c r="BO337" s="128">
        <v>1168.6433</v>
      </c>
      <c r="BP337" s="128">
        <v>1168.6433</v>
      </c>
      <c r="BQ337" s="1" t="s">
        <v>821</v>
      </c>
    </row>
    <row r="338" spans="1:69" x14ac:dyDescent="0.25">
      <c r="A338" s="1"/>
      <c r="B338" s="77">
        <v>245</v>
      </c>
      <c r="C338" s="77">
        <v>320</v>
      </c>
      <c r="D338" s="77">
        <v>14137</v>
      </c>
      <c r="E338" s="77">
        <v>0</v>
      </c>
      <c r="F338" s="77">
        <v>88</v>
      </c>
      <c r="G338" s="77">
        <v>57</v>
      </c>
      <c r="H338" s="168">
        <v>7</v>
      </c>
      <c r="I338" s="370">
        <v>51</v>
      </c>
      <c r="J338" s="354">
        <v>247.06297000000001</v>
      </c>
      <c r="K338" s="354">
        <v>20.022575</v>
      </c>
      <c r="L338" s="365">
        <v>7.4070653991743403E-3</v>
      </c>
      <c r="M338" s="354">
        <v>1180.67315634182</v>
      </c>
      <c r="N338" s="77">
        <v>1</v>
      </c>
      <c r="O338" s="77">
        <v>1</v>
      </c>
      <c r="P338" s="77">
        <v>0</v>
      </c>
      <c r="Q338" s="77">
        <v>0</v>
      </c>
      <c r="R338" s="77">
        <v>0</v>
      </c>
      <c r="S338" s="77">
        <v>0</v>
      </c>
      <c r="T338" s="77">
        <v>321</v>
      </c>
      <c r="U338" s="77">
        <v>10</v>
      </c>
      <c r="V338" s="357">
        <v>3087.6781999999998</v>
      </c>
      <c r="W338" s="77">
        <v>1814901</v>
      </c>
      <c r="X338" s="77" t="s">
        <v>1128</v>
      </c>
      <c r="Y338" s="77" t="s">
        <v>1179</v>
      </c>
      <c r="Z338" s="77" t="s">
        <v>821</v>
      </c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F338">
        <v>635</v>
      </c>
      <c r="BG338">
        <v>48</v>
      </c>
      <c r="BH338">
        <v>111</v>
      </c>
      <c r="BI338">
        <v>320</v>
      </c>
      <c r="BJ338" s="368">
        <v>9</v>
      </c>
      <c r="BK338" s="368">
        <v>61</v>
      </c>
      <c r="BL338" s="128">
        <v>12543.453</v>
      </c>
      <c r="BM338" s="128">
        <v>1169.58817214688</v>
      </c>
      <c r="BN338" s="128">
        <v>1171.3800000000001</v>
      </c>
      <c r="BO338" s="128">
        <v>1162.9514999999999</v>
      </c>
      <c r="BP338" s="128">
        <v>1162.9514999999999</v>
      </c>
      <c r="BQ338" s="1" t="s">
        <v>821</v>
      </c>
    </row>
    <row r="339" spans="1:69" x14ac:dyDescent="0.25">
      <c r="A339" s="1"/>
      <c r="B339" s="77">
        <v>246</v>
      </c>
      <c r="C339" s="77">
        <v>321</v>
      </c>
      <c r="D339" s="77">
        <v>14297</v>
      </c>
      <c r="E339" s="77">
        <v>0</v>
      </c>
      <c r="F339" s="77">
        <v>89</v>
      </c>
      <c r="G339" s="77">
        <v>57</v>
      </c>
      <c r="H339" s="168">
        <v>7</v>
      </c>
      <c r="I339" s="370">
        <v>52</v>
      </c>
      <c r="J339" s="354">
        <v>40.194755999999998</v>
      </c>
      <c r="K339" s="354">
        <v>20.259944999999998</v>
      </c>
      <c r="L339" s="365">
        <v>1.01470848915829E-2</v>
      </c>
      <c r="M339" s="354">
        <v>1178.84314474292</v>
      </c>
      <c r="N339" s="77">
        <v>1</v>
      </c>
      <c r="O339" s="77">
        <v>1</v>
      </c>
      <c r="P339" s="77">
        <v>0</v>
      </c>
      <c r="Q339" s="77">
        <v>0</v>
      </c>
      <c r="R339" s="77">
        <v>0</v>
      </c>
      <c r="S339" s="77">
        <v>0</v>
      </c>
      <c r="T339" s="77">
        <v>322</v>
      </c>
      <c r="U339" s="77">
        <v>10</v>
      </c>
      <c r="V339" s="357">
        <v>3131.4562999999998</v>
      </c>
      <c r="W339" s="77">
        <v>1814901</v>
      </c>
      <c r="X339" s="77" t="s">
        <v>1128</v>
      </c>
      <c r="Y339" s="77" t="s">
        <v>1180</v>
      </c>
      <c r="Z339" s="77" t="s">
        <v>821</v>
      </c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F339">
        <v>636</v>
      </c>
      <c r="BG339">
        <v>47</v>
      </c>
      <c r="BH339">
        <v>110</v>
      </c>
      <c r="BI339">
        <v>321</v>
      </c>
      <c r="BJ339" s="368">
        <v>9</v>
      </c>
      <c r="BK339" s="368">
        <v>62</v>
      </c>
      <c r="BL339" s="128">
        <v>12571.692999999999</v>
      </c>
      <c r="BM339" s="128">
        <v>1168.11613593576</v>
      </c>
      <c r="BN339" s="128">
        <v>1173.17</v>
      </c>
      <c r="BO339" s="128">
        <v>1162.9514999999999</v>
      </c>
      <c r="BP339" s="128">
        <v>1162.9514999999999</v>
      </c>
      <c r="BQ339" s="1" t="s">
        <v>821</v>
      </c>
    </row>
    <row r="340" spans="1:69" x14ac:dyDescent="0.25">
      <c r="A340" s="1"/>
      <c r="B340" s="77">
        <v>247</v>
      </c>
      <c r="C340" s="77">
        <v>322</v>
      </c>
      <c r="D340" s="77">
        <v>14296</v>
      </c>
      <c r="E340" s="77">
        <v>0</v>
      </c>
      <c r="F340" s="77">
        <v>89</v>
      </c>
      <c r="G340" s="77">
        <v>56</v>
      </c>
      <c r="H340" s="168">
        <v>7</v>
      </c>
      <c r="I340" s="370">
        <v>53</v>
      </c>
      <c r="J340" s="354">
        <v>23.826048</v>
      </c>
      <c r="K340" s="354">
        <v>20.312847000000001</v>
      </c>
      <c r="L340" s="365">
        <v>7.0422903296445502E-2</v>
      </c>
      <c r="M340" s="354">
        <v>1178.4352851461199</v>
      </c>
      <c r="N340" s="77">
        <v>1</v>
      </c>
      <c r="O340" s="77">
        <v>1</v>
      </c>
      <c r="P340" s="77">
        <v>0</v>
      </c>
      <c r="Q340" s="77">
        <v>0</v>
      </c>
      <c r="R340" s="77">
        <v>0</v>
      </c>
      <c r="S340" s="77">
        <v>0</v>
      </c>
      <c r="T340" s="77">
        <v>323</v>
      </c>
      <c r="U340" s="77">
        <v>10</v>
      </c>
      <c r="V340" s="357">
        <v>3141.2130999999999</v>
      </c>
      <c r="W340" s="77">
        <v>1814901</v>
      </c>
      <c r="X340" s="77" t="s">
        <v>1128</v>
      </c>
      <c r="Y340" s="77" t="s">
        <v>1181</v>
      </c>
      <c r="Z340" s="77" t="s">
        <v>821</v>
      </c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F340">
        <v>637</v>
      </c>
      <c r="BG340">
        <v>48</v>
      </c>
      <c r="BH340">
        <v>110</v>
      </c>
      <c r="BI340">
        <v>322</v>
      </c>
      <c r="BJ340" s="368">
        <v>9</v>
      </c>
      <c r="BK340" s="368">
        <v>63</v>
      </c>
      <c r="BL340" s="128">
        <v>12797.341</v>
      </c>
      <c r="BM340" s="128">
        <v>1166.77396857035</v>
      </c>
      <c r="BN340" s="128">
        <v>1173.03</v>
      </c>
      <c r="BO340" s="128">
        <v>1158.7538</v>
      </c>
      <c r="BP340" s="128">
        <v>1158.7538</v>
      </c>
      <c r="BQ340" s="1" t="s">
        <v>821</v>
      </c>
    </row>
    <row r="341" spans="1:69" x14ac:dyDescent="0.25">
      <c r="A341" s="1"/>
      <c r="B341" s="77">
        <v>248</v>
      </c>
      <c r="C341" s="77">
        <v>323</v>
      </c>
      <c r="D341" s="77">
        <v>14136</v>
      </c>
      <c r="E341" s="77">
        <v>0</v>
      </c>
      <c r="F341" s="77">
        <v>88</v>
      </c>
      <c r="G341" s="77">
        <v>56</v>
      </c>
      <c r="H341" s="168">
        <v>7</v>
      </c>
      <c r="I341" s="370">
        <v>54</v>
      </c>
      <c r="J341" s="354">
        <v>239.55251999999999</v>
      </c>
      <c r="K341" s="354">
        <v>20.530484999999999</v>
      </c>
      <c r="L341" s="365">
        <v>9.0804598029741706E-3</v>
      </c>
      <c r="M341" s="354">
        <v>1176.75738567911</v>
      </c>
      <c r="N341" s="77">
        <v>1</v>
      </c>
      <c r="O341" s="77">
        <v>1</v>
      </c>
      <c r="P341" s="77">
        <v>0</v>
      </c>
      <c r="Q341" s="77">
        <v>0</v>
      </c>
      <c r="R341" s="77">
        <v>0</v>
      </c>
      <c r="S341" s="77">
        <v>0</v>
      </c>
      <c r="T341" s="77">
        <v>324</v>
      </c>
      <c r="U341" s="77">
        <v>10</v>
      </c>
      <c r="V341" s="357">
        <v>3181.3519999999999</v>
      </c>
      <c r="W341" s="77">
        <v>1814901</v>
      </c>
      <c r="X341" s="77" t="s">
        <v>1128</v>
      </c>
      <c r="Y341" s="77" t="s">
        <v>1182</v>
      </c>
      <c r="Z341" s="77" t="s">
        <v>821</v>
      </c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F341">
        <v>638</v>
      </c>
      <c r="BG341">
        <v>48</v>
      </c>
      <c r="BH341">
        <v>109</v>
      </c>
      <c r="BI341">
        <v>323</v>
      </c>
      <c r="BJ341" s="368">
        <v>9</v>
      </c>
      <c r="BK341" s="368">
        <v>64</v>
      </c>
      <c r="BL341" s="128">
        <v>13048.415000000001</v>
      </c>
      <c r="BM341" s="128">
        <v>1164.2538129232901</v>
      </c>
      <c r="BN341" s="128">
        <v>1172.0999999999999</v>
      </c>
      <c r="BO341" s="128">
        <v>1158.076</v>
      </c>
      <c r="BP341" s="128">
        <v>1158.076</v>
      </c>
      <c r="BQ341" s="1" t="s">
        <v>821</v>
      </c>
    </row>
    <row r="342" spans="1:69" x14ac:dyDescent="0.25">
      <c r="A342" s="1"/>
      <c r="B342" s="77">
        <v>249</v>
      </c>
      <c r="C342" s="77">
        <v>324</v>
      </c>
      <c r="D342" s="77">
        <v>14135</v>
      </c>
      <c r="E342" s="77">
        <v>0</v>
      </c>
      <c r="F342" s="77">
        <v>88</v>
      </c>
      <c r="G342" s="77">
        <v>55</v>
      </c>
      <c r="H342" s="168">
        <v>7</v>
      </c>
      <c r="I342" s="370">
        <v>55</v>
      </c>
      <c r="J342" s="354">
        <v>101.8931</v>
      </c>
      <c r="K342" s="354">
        <v>20.812632000000001</v>
      </c>
      <c r="L342" s="365">
        <v>1.80208049542483E-2</v>
      </c>
      <c r="M342" s="354">
        <v>1174.5821386437201</v>
      </c>
      <c r="N342" s="77">
        <v>1</v>
      </c>
      <c r="O342" s="77">
        <v>1</v>
      </c>
      <c r="P342" s="77">
        <v>0</v>
      </c>
      <c r="Q342" s="77">
        <v>0</v>
      </c>
      <c r="R342" s="77">
        <v>0</v>
      </c>
      <c r="S342" s="77">
        <v>0</v>
      </c>
      <c r="T342" s="77">
        <v>325</v>
      </c>
      <c r="U342" s="77">
        <v>10</v>
      </c>
      <c r="V342" s="357">
        <v>3233.3883999999998</v>
      </c>
      <c r="W342" s="77">
        <v>1814901</v>
      </c>
      <c r="X342" s="77" t="s">
        <v>1128</v>
      </c>
      <c r="Y342" s="77" t="s">
        <v>1183</v>
      </c>
      <c r="Z342" s="77" t="s">
        <v>821</v>
      </c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F342">
        <v>194</v>
      </c>
      <c r="BG342">
        <v>76</v>
      </c>
      <c r="BH342">
        <v>110</v>
      </c>
      <c r="BI342">
        <v>324</v>
      </c>
      <c r="BJ342" s="368">
        <v>10</v>
      </c>
      <c r="BK342" s="368">
        <v>1</v>
      </c>
      <c r="BL342" s="128">
        <v>69.201453999999998</v>
      </c>
      <c r="BM342" s="128">
        <v>1211.0868018661899</v>
      </c>
      <c r="BN342" s="128">
        <v>1200.08</v>
      </c>
      <c r="BO342" s="128">
        <v>1198.9402</v>
      </c>
      <c r="BP342" s="128">
        <v>1198.9402</v>
      </c>
      <c r="BQ342" s="1" t="s">
        <v>821</v>
      </c>
    </row>
    <row r="343" spans="1:69" x14ac:dyDescent="0.25">
      <c r="A343" s="1"/>
      <c r="B343" s="77">
        <v>250</v>
      </c>
      <c r="C343" s="77">
        <v>325</v>
      </c>
      <c r="D343" s="77">
        <v>14295</v>
      </c>
      <c r="E343" s="77">
        <v>0</v>
      </c>
      <c r="F343" s="77">
        <v>89</v>
      </c>
      <c r="G343" s="77">
        <v>55</v>
      </c>
      <c r="H343" s="168">
        <v>7</v>
      </c>
      <c r="I343" s="370">
        <v>56</v>
      </c>
      <c r="J343" s="354">
        <v>186.33385000000001</v>
      </c>
      <c r="K343" s="354">
        <v>21.050802000000001</v>
      </c>
      <c r="L343" s="365">
        <v>1.64359512488256E-2</v>
      </c>
      <c r="M343" s="354">
        <v>1172.7459430178701</v>
      </c>
      <c r="N343" s="77">
        <v>1</v>
      </c>
      <c r="O343" s="77">
        <v>1</v>
      </c>
      <c r="P343" s="77">
        <v>0</v>
      </c>
      <c r="Q343" s="77">
        <v>0</v>
      </c>
      <c r="R343" s="77">
        <v>0</v>
      </c>
      <c r="S343" s="77">
        <v>0</v>
      </c>
      <c r="T343" s="77">
        <v>326</v>
      </c>
      <c r="U343" s="77">
        <v>10</v>
      </c>
      <c r="V343" s="357">
        <v>3277.3141999999998</v>
      </c>
      <c r="W343" s="77">
        <v>1814901</v>
      </c>
      <c r="X343" s="77" t="s">
        <v>1128</v>
      </c>
      <c r="Y343" s="77" t="s">
        <v>1184</v>
      </c>
      <c r="Z343" s="77" t="s">
        <v>821</v>
      </c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F343">
        <v>195</v>
      </c>
      <c r="BG343">
        <v>75</v>
      </c>
      <c r="BH343">
        <v>110</v>
      </c>
      <c r="BI343">
        <v>325</v>
      </c>
      <c r="BJ343" s="368">
        <v>10</v>
      </c>
      <c r="BK343" s="368">
        <v>2</v>
      </c>
      <c r="BL343" s="128">
        <v>351.13015999999999</v>
      </c>
      <c r="BM343" s="128">
        <v>1210.07539096607</v>
      </c>
      <c r="BN343" s="128">
        <v>1199.25</v>
      </c>
      <c r="BO343" s="128">
        <v>1197.5271</v>
      </c>
      <c r="BP343" s="128">
        <v>1197.5271</v>
      </c>
      <c r="BQ343" s="1" t="s">
        <v>821</v>
      </c>
    </row>
    <row r="344" spans="1:69" x14ac:dyDescent="0.25">
      <c r="A344" s="1"/>
      <c r="B344" s="77">
        <v>251</v>
      </c>
      <c r="C344" s="77">
        <v>326</v>
      </c>
      <c r="D344" s="77">
        <v>14294</v>
      </c>
      <c r="E344" s="77">
        <v>0</v>
      </c>
      <c r="F344" s="77">
        <v>89</v>
      </c>
      <c r="G344" s="77">
        <v>54</v>
      </c>
      <c r="H344" s="168">
        <v>7</v>
      </c>
      <c r="I344" s="370">
        <v>57</v>
      </c>
      <c r="J344" s="354">
        <v>294.39532000000003</v>
      </c>
      <c r="K344" s="354">
        <v>21.448043999999999</v>
      </c>
      <c r="L344" s="365">
        <v>1.38280265734941E-2</v>
      </c>
      <c r="M344" s="354">
        <v>1169.6833689918201</v>
      </c>
      <c r="N344" s="77">
        <v>1</v>
      </c>
      <c r="O344" s="77">
        <v>1</v>
      </c>
      <c r="P344" s="77">
        <v>0</v>
      </c>
      <c r="Q344" s="77">
        <v>0</v>
      </c>
      <c r="R344" s="77">
        <v>0</v>
      </c>
      <c r="S344" s="77">
        <v>0</v>
      </c>
      <c r="T344" s="77">
        <v>327</v>
      </c>
      <c r="U344" s="77">
        <v>10</v>
      </c>
      <c r="V344" s="357">
        <v>3350.5771</v>
      </c>
      <c r="W344" s="77">
        <v>1814901</v>
      </c>
      <c r="X344" s="77" t="s">
        <v>1128</v>
      </c>
      <c r="Y344" s="77" t="s">
        <v>1185</v>
      </c>
      <c r="Z344" s="77" t="s">
        <v>821</v>
      </c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F344">
        <v>196</v>
      </c>
      <c r="BG344">
        <v>74</v>
      </c>
      <c r="BH344">
        <v>110</v>
      </c>
      <c r="BI344">
        <v>326</v>
      </c>
      <c r="BJ344" s="368">
        <v>10</v>
      </c>
      <c r="BK344" s="368">
        <v>3</v>
      </c>
      <c r="BL344" s="128">
        <v>471.75290000000001</v>
      </c>
      <c r="BM344" s="128">
        <v>1208.9158638584199</v>
      </c>
      <c r="BN344" s="128">
        <v>1214.49</v>
      </c>
      <c r="BO344" s="128">
        <v>1197.4393</v>
      </c>
      <c r="BP344" s="128">
        <v>1197.4393</v>
      </c>
      <c r="BQ344" s="1" t="s">
        <v>821</v>
      </c>
    </row>
    <row r="345" spans="1:69" x14ac:dyDescent="0.25">
      <c r="A345" s="1"/>
      <c r="B345" s="77">
        <v>252</v>
      </c>
      <c r="C345" s="77">
        <v>327</v>
      </c>
      <c r="D345" s="77">
        <v>14133</v>
      </c>
      <c r="E345" s="77">
        <v>0</v>
      </c>
      <c r="F345" s="77">
        <v>88</v>
      </c>
      <c r="G345" s="77">
        <v>53</v>
      </c>
      <c r="H345" s="168">
        <v>7</v>
      </c>
      <c r="I345" s="370">
        <v>58</v>
      </c>
      <c r="J345" s="354">
        <v>344.613</v>
      </c>
      <c r="K345" s="354">
        <v>21.977373</v>
      </c>
      <c r="L345" s="365">
        <v>7.4685216892924101E-3</v>
      </c>
      <c r="M345" s="354">
        <v>1165.6124626186599</v>
      </c>
      <c r="N345" s="77">
        <v>1</v>
      </c>
      <c r="O345" s="77">
        <v>1</v>
      </c>
      <c r="P345" s="77">
        <v>0</v>
      </c>
      <c r="Q345" s="77">
        <v>0</v>
      </c>
      <c r="R345" s="77">
        <v>0</v>
      </c>
      <c r="S345" s="77">
        <v>0</v>
      </c>
      <c r="T345" s="77">
        <v>328</v>
      </c>
      <c r="U345" s="77">
        <v>10</v>
      </c>
      <c r="V345" s="357">
        <v>3448.2013999999999</v>
      </c>
      <c r="W345" s="77">
        <v>1814901</v>
      </c>
      <c r="X345" s="77" t="s">
        <v>1128</v>
      </c>
      <c r="Y345" s="77" t="s">
        <v>1186</v>
      </c>
      <c r="Z345" s="77" t="s">
        <v>821</v>
      </c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F345">
        <v>197</v>
      </c>
      <c r="BG345">
        <v>74</v>
      </c>
      <c r="BH345">
        <v>109</v>
      </c>
      <c r="BI345">
        <v>327</v>
      </c>
      <c r="BJ345" s="368">
        <v>10</v>
      </c>
      <c r="BK345" s="368">
        <v>4</v>
      </c>
      <c r="BL345" s="128">
        <v>632.3596</v>
      </c>
      <c r="BM345" s="128">
        <v>1208.1057979214399</v>
      </c>
      <c r="BN345" s="128">
        <v>1197.44</v>
      </c>
      <c r="BO345" s="128">
        <v>1196.9281000000001</v>
      </c>
      <c r="BP345" s="128">
        <v>1196.9281000000001</v>
      </c>
      <c r="BQ345" s="1" t="s">
        <v>821</v>
      </c>
    </row>
    <row r="346" spans="1:69" x14ac:dyDescent="0.25">
      <c r="A346" s="1"/>
      <c r="B346" s="77">
        <v>253</v>
      </c>
      <c r="C346" s="77">
        <v>328</v>
      </c>
      <c r="D346" s="77">
        <v>13973</v>
      </c>
      <c r="E346" s="77">
        <v>0</v>
      </c>
      <c r="F346" s="77">
        <v>87</v>
      </c>
      <c r="G346" s="77">
        <v>53</v>
      </c>
      <c r="H346" s="168">
        <v>7</v>
      </c>
      <c r="I346" s="370">
        <v>59</v>
      </c>
      <c r="J346" s="354">
        <v>59.386307000000002</v>
      </c>
      <c r="K346" s="354">
        <v>22.311209000000002</v>
      </c>
      <c r="L346" s="365">
        <v>2.7763279612097298E-2</v>
      </c>
      <c r="M346" s="354">
        <v>1163.03871290451</v>
      </c>
      <c r="N346" s="77">
        <v>1</v>
      </c>
      <c r="O346" s="77">
        <v>1</v>
      </c>
      <c r="P346" s="77">
        <v>0</v>
      </c>
      <c r="Q346" s="77">
        <v>0</v>
      </c>
      <c r="R346" s="77">
        <v>0</v>
      </c>
      <c r="S346" s="77">
        <v>0</v>
      </c>
      <c r="T346" s="77">
        <v>329</v>
      </c>
      <c r="U346" s="77">
        <v>10</v>
      </c>
      <c r="V346" s="357">
        <v>3509.7710000000002</v>
      </c>
      <c r="W346" s="77">
        <v>1814901</v>
      </c>
      <c r="X346" s="77" t="s">
        <v>1128</v>
      </c>
      <c r="Y346" s="77" t="s">
        <v>1187</v>
      </c>
      <c r="Z346" s="77" t="s">
        <v>821</v>
      </c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F346">
        <v>198</v>
      </c>
      <c r="BG346">
        <v>73</v>
      </c>
      <c r="BH346">
        <v>109</v>
      </c>
      <c r="BI346">
        <v>328</v>
      </c>
      <c r="BJ346" s="368">
        <v>10</v>
      </c>
      <c r="BK346" s="368">
        <v>5</v>
      </c>
      <c r="BL346" s="128">
        <v>925.39260000000002</v>
      </c>
      <c r="BM346" s="128">
        <v>1206.79911410246</v>
      </c>
      <c r="BN346" s="128">
        <v>1203.1099999999999</v>
      </c>
      <c r="BO346" s="128">
        <v>1195.2630999999999</v>
      </c>
      <c r="BP346" s="128">
        <v>1195.2630999999999</v>
      </c>
      <c r="BQ346" s="1" t="s">
        <v>821</v>
      </c>
    </row>
    <row r="347" spans="1:69" x14ac:dyDescent="0.25">
      <c r="A347" s="1"/>
      <c r="B347" s="77">
        <v>254</v>
      </c>
      <c r="C347" s="77">
        <v>329</v>
      </c>
      <c r="D347" s="77">
        <v>13972</v>
      </c>
      <c r="E347" s="77">
        <v>0</v>
      </c>
      <c r="F347" s="77">
        <v>87</v>
      </c>
      <c r="G347" s="77">
        <v>52</v>
      </c>
      <c r="H347" s="168">
        <v>7</v>
      </c>
      <c r="I347" s="370">
        <v>60</v>
      </c>
      <c r="J347" s="354">
        <v>199.41793999999999</v>
      </c>
      <c r="K347" s="354">
        <v>22.525065999999999</v>
      </c>
      <c r="L347" s="365">
        <v>1.4855034930987899E-2</v>
      </c>
      <c r="M347" s="354">
        <v>1161.38995426473</v>
      </c>
      <c r="N347" s="77">
        <v>1</v>
      </c>
      <c r="O347" s="77">
        <v>1</v>
      </c>
      <c r="P347" s="77">
        <v>0</v>
      </c>
      <c r="Q347" s="77">
        <v>0</v>
      </c>
      <c r="R347" s="77">
        <v>0</v>
      </c>
      <c r="S347" s="77">
        <v>0</v>
      </c>
      <c r="T347" s="77">
        <v>330</v>
      </c>
      <c r="U347" s="77">
        <v>10</v>
      </c>
      <c r="V347" s="357">
        <v>3549.2125999999998</v>
      </c>
      <c r="W347" s="77">
        <v>1814901</v>
      </c>
      <c r="X347" s="77" t="s">
        <v>1128</v>
      </c>
      <c r="Y347" s="77" t="s">
        <v>1188</v>
      </c>
      <c r="Z347" s="77" t="s">
        <v>821</v>
      </c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F347">
        <v>199</v>
      </c>
      <c r="BG347">
        <v>72</v>
      </c>
      <c r="BH347">
        <v>109</v>
      </c>
      <c r="BI347">
        <v>329</v>
      </c>
      <c r="BJ347" s="368">
        <v>10</v>
      </c>
      <c r="BK347" s="368">
        <v>6</v>
      </c>
      <c r="BL347" s="128">
        <v>985.39170000000001</v>
      </c>
      <c r="BM347" s="128">
        <v>1205.7822247275799</v>
      </c>
      <c r="BN347" s="128">
        <v>1207.56</v>
      </c>
      <c r="BO347" s="128">
        <v>1195.2518</v>
      </c>
      <c r="BP347" s="128">
        <v>1195.2518</v>
      </c>
      <c r="BQ347" s="1" t="s">
        <v>821</v>
      </c>
    </row>
    <row r="348" spans="1:69" x14ac:dyDescent="0.25">
      <c r="A348" s="1"/>
      <c r="B348" s="77">
        <v>255</v>
      </c>
      <c r="C348" s="77">
        <v>330</v>
      </c>
      <c r="D348" s="77">
        <v>13812</v>
      </c>
      <c r="E348" s="77">
        <v>0</v>
      </c>
      <c r="F348" s="77">
        <v>86</v>
      </c>
      <c r="G348" s="77">
        <v>52</v>
      </c>
      <c r="H348" s="168">
        <v>7</v>
      </c>
      <c r="I348" s="370">
        <v>61</v>
      </c>
      <c r="J348" s="354">
        <v>265.58188000000001</v>
      </c>
      <c r="K348" s="354">
        <v>22.909310999999999</v>
      </c>
      <c r="L348" s="365">
        <v>1.23702377490265E-2</v>
      </c>
      <c r="M348" s="354">
        <v>1158.42759382642</v>
      </c>
      <c r="N348" s="77">
        <v>1</v>
      </c>
      <c r="O348" s="77">
        <v>1</v>
      </c>
      <c r="P348" s="77">
        <v>0</v>
      </c>
      <c r="Q348" s="77">
        <v>0</v>
      </c>
      <c r="R348" s="77">
        <v>0</v>
      </c>
      <c r="S348" s="77">
        <v>0</v>
      </c>
      <c r="T348" s="77">
        <v>331</v>
      </c>
      <c r="U348" s="77">
        <v>10</v>
      </c>
      <c r="V348" s="357">
        <v>3620.0785999999998</v>
      </c>
      <c r="W348" s="77">
        <v>1814901</v>
      </c>
      <c r="X348" s="77" t="s">
        <v>1128</v>
      </c>
      <c r="Y348" s="77" t="s">
        <v>1189</v>
      </c>
      <c r="Z348" s="77" t="s">
        <v>821</v>
      </c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F348">
        <v>200</v>
      </c>
      <c r="BG348">
        <v>72</v>
      </c>
      <c r="BH348">
        <v>108</v>
      </c>
      <c r="BI348">
        <v>330</v>
      </c>
      <c r="BJ348" s="368">
        <v>10</v>
      </c>
      <c r="BK348" s="368">
        <v>7</v>
      </c>
      <c r="BL348" s="128">
        <v>1238.0476000000001</v>
      </c>
      <c r="BM348" s="128">
        <v>1204.88163892424</v>
      </c>
      <c r="BN348" s="128">
        <v>1196.03</v>
      </c>
      <c r="BO348" s="128">
        <v>1193.9613999999999</v>
      </c>
      <c r="BP348" s="128">
        <v>1193.9613999999999</v>
      </c>
      <c r="BQ348" s="1" t="s">
        <v>821</v>
      </c>
    </row>
    <row r="349" spans="1:69" x14ac:dyDescent="0.25">
      <c r="A349" s="1"/>
      <c r="B349" s="77">
        <v>256</v>
      </c>
      <c r="C349" s="77">
        <v>331</v>
      </c>
      <c r="D349" s="77">
        <v>13652</v>
      </c>
      <c r="E349" s="77">
        <v>0</v>
      </c>
      <c r="F349" s="77">
        <v>85</v>
      </c>
      <c r="G349" s="77">
        <v>52</v>
      </c>
      <c r="H349" s="168">
        <v>7</v>
      </c>
      <c r="I349" s="370">
        <v>62</v>
      </c>
      <c r="J349" s="354">
        <v>250.11174</v>
      </c>
      <c r="K349" s="354">
        <v>23.335443000000001</v>
      </c>
      <c r="L349" s="365">
        <v>1.3102638349232899E-2</v>
      </c>
      <c r="M349" s="354">
        <v>1155.14228284554</v>
      </c>
      <c r="N349" s="77">
        <v>1</v>
      </c>
      <c r="O349" s="77">
        <v>1</v>
      </c>
      <c r="P349" s="77">
        <v>0</v>
      </c>
      <c r="Q349" s="77">
        <v>0</v>
      </c>
      <c r="R349" s="77">
        <v>0</v>
      </c>
      <c r="S349" s="77">
        <v>0</v>
      </c>
      <c r="T349" s="77">
        <v>332</v>
      </c>
      <c r="U349" s="77">
        <v>10</v>
      </c>
      <c r="V349" s="357">
        <v>3698.6704</v>
      </c>
      <c r="W349" s="77">
        <v>1814901</v>
      </c>
      <c r="X349" s="77" t="s">
        <v>1128</v>
      </c>
      <c r="Y349" s="77" t="s">
        <v>1190</v>
      </c>
      <c r="Z349" s="77" t="s">
        <v>821</v>
      </c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F349">
        <v>201</v>
      </c>
      <c r="BG349">
        <v>71</v>
      </c>
      <c r="BH349">
        <v>108</v>
      </c>
      <c r="BI349">
        <v>331</v>
      </c>
      <c r="BJ349" s="368">
        <v>10</v>
      </c>
      <c r="BK349" s="368">
        <v>8</v>
      </c>
      <c r="BL349" s="128">
        <v>1381.8755000000001</v>
      </c>
      <c r="BM349" s="128">
        <v>1203.7395898065499</v>
      </c>
      <c r="BN349" s="128">
        <v>1200.3</v>
      </c>
      <c r="BO349" s="128">
        <v>1192.8348000000001</v>
      </c>
      <c r="BP349" s="128">
        <v>1192.8348000000001</v>
      </c>
      <c r="BQ349" s="1" t="s">
        <v>821</v>
      </c>
    </row>
    <row r="350" spans="1:69" x14ac:dyDescent="0.25">
      <c r="A350" s="1"/>
      <c r="B350" s="77">
        <v>257</v>
      </c>
      <c r="C350" s="77">
        <v>332</v>
      </c>
      <c r="D350" s="77">
        <v>13492</v>
      </c>
      <c r="E350" s="77">
        <v>0</v>
      </c>
      <c r="F350" s="77">
        <v>84</v>
      </c>
      <c r="G350" s="77">
        <v>52</v>
      </c>
      <c r="H350" s="168">
        <v>7</v>
      </c>
      <c r="I350" s="370">
        <v>63</v>
      </c>
      <c r="J350" s="354">
        <v>264.2971</v>
      </c>
      <c r="K350" s="354">
        <v>23.760515000000002</v>
      </c>
      <c r="L350" s="365">
        <v>8.5453595559557092E-3</v>
      </c>
      <c r="M350" s="354">
        <v>1151.86515916795</v>
      </c>
      <c r="N350" s="77">
        <v>1</v>
      </c>
      <c r="O350" s="77">
        <v>1</v>
      </c>
      <c r="P350" s="77">
        <v>0</v>
      </c>
      <c r="Q350" s="77">
        <v>0</v>
      </c>
      <c r="R350" s="77">
        <v>0</v>
      </c>
      <c r="S350" s="77">
        <v>0</v>
      </c>
      <c r="T350" s="77">
        <v>333</v>
      </c>
      <c r="U350" s="77">
        <v>10</v>
      </c>
      <c r="V350" s="357">
        <v>3777.0662000000002</v>
      </c>
      <c r="W350" s="77">
        <v>1814901</v>
      </c>
      <c r="X350" s="77" t="s">
        <v>1128</v>
      </c>
      <c r="Y350" s="77" t="s">
        <v>1191</v>
      </c>
      <c r="Z350" s="77" t="s">
        <v>821</v>
      </c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F350">
        <v>202</v>
      </c>
      <c r="BG350">
        <v>71</v>
      </c>
      <c r="BH350">
        <v>107</v>
      </c>
      <c r="BI350">
        <v>332</v>
      </c>
      <c r="BJ350" s="368">
        <v>10</v>
      </c>
      <c r="BK350" s="368">
        <v>9</v>
      </c>
      <c r="BL350" s="128">
        <v>1607.8905</v>
      </c>
      <c r="BM350" s="128">
        <v>1202.6742782331801</v>
      </c>
      <c r="BN350" s="128">
        <v>1198.32</v>
      </c>
      <c r="BO350" s="128">
        <v>1191.6614</v>
      </c>
      <c r="BP350" s="128">
        <v>1191.6614</v>
      </c>
      <c r="BQ350" s="1" t="s">
        <v>821</v>
      </c>
    </row>
    <row r="351" spans="1:69" x14ac:dyDescent="0.25">
      <c r="A351" s="1"/>
      <c r="B351" s="77">
        <v>258</v>
      </c>
      <c r="C351" s="77">
        <v>333</v>
      </c>
      <c r="D351" s="77">
        <v>13332</v>
      </c>
      <c r="E351" s="77">
        <v>0</v>
      </c>
      <c r="F351" s="77">
        <v>83</v>
      </c>
      <c r="G351" s="77">
        <v>52</v>
      </c>
      <c r="H351" s="168">
        <v>7</v>
      </c>
      <c r="I351" s="370">
        <v>64</v>
      </c>
      <c r="J351" s="354">
        <v>90.220699999999994</v>
      </c>
      <c r="K351" s="354">
        <v>24.053463000000001</v>
      </c>
      <c r="L351" s="365">
        <v>2.21920391908303E-2</v>
      </c>
      <c r="M351" s="354">
        <v>1149.6066455160701</v>
      </c>
      <c r="N351" s="77">
        <v>1</v>
      </c>
      <c r="O351" s="77">
        <v>1</v>
      </c>
      <c r="P351" s="77">
        <v>0</v>
      </c>
      <c r="Q351" s="77">
        <v>0</v>
      </c>
      <c r="R351" s="77">
        <v>0</v>
      </c>
      <c r="S351" s="77">
        <v>0</v>
      </c>
      <c r="T351" s="77">
        <v>334</v>
      </c>
      <c r="U351" s="77">
        <v>10</v>
      </c>
      <c r="V351" s="357">
        <v>3831.0947000000001</v>
      </c>
      <c r="W351" s="77">
        <v>1814901</v>
      </c>
      <c r="X351" s="77" t="s">
        <v>1128</v>
      </c>
      <c r="Y351" s="77" t="s">
        <v>1192</v>
      </c>
      <c r="Z351" s="77" t="s">
        <v>821</v>
      </c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F351">
        <v>203</v>
      </c>
      <c r="BG351">
        <v>70</v>
      </c>
      <c r="BH351">
        <v>107</v>
      </c>
      <c r="BI351">
        <v>333</v>
      </c>
      <c r="BJ351" s="368">
        <v>10</v>
      </c>
      <c r="BK351" s="368">
        <v>10</v>
      </c>
      <c r="BL351" s="128">
        <v>1713.6488999999999</v>
      </c>
      <c r="BM351" s="128">
        <v>1201.71862326818</v>
      </c>
      <c r="BN351" s="128">
        <v>1194.44</v>
      </c>
      <c r="BO351" s="128">
        <v>1190.9467</v>
      </c>
      <c r="BP351" s="128">
        <v>1190.9467</v>
      </c>
      <c r="BQ351" s="1" t="s">
        <v>821</v>
      </c>
    </row>
    <row r="352" spans="1:69" x14ac:dyDescent="0.25">
      <c r="A352" s="1"/>
      <c r="B352" s="77">
        <v>259</v>
      </c>
      <c r="C352" s="77">
        <v>334</v>
      </c>
      <c r="D352" s="77">
        <v>13331</v>
      </c>
      <c r="E352" s="77">
        <v>0</v>
      </c>
      <c r="F352" s="77">
        <v>83</v>
      </c>
      <c r="G352" s="77">
        <v>51</v>
      </c>
      <c r="H352" s="168">
        <v>7</v>
      </c>
      <c r="I352" s="370">
        <v>65</v>
      </c>
      <c r="J352" s="354">
        <v>224.06073000000001</v>
      </c>
      <c r="K352" s="354">
        <v>24.313164</v>
      </c>
      <c r="L352" s="365">
        <v>1.2571061371766E-2</v>
      </c>
      <c r="M352" s="354">
        <v>1147.6044641364999</v>
      </c>
      <c r="N352" s="77">
        <v>1</v>
      </c>
      <c r="O352" s="77">
        <v>1</v>
      </c>
      <c r="P352" s="77">
        <v>0</v>
      </c>
      <c r="Q352" s="77">
        <v>0</v>
      </c>
      <c r="R352" s="77">
        <v>0</v>
      </c>
      <c r="S352" s="77">
        <v>0</v>
      </c>
      <c r="T352" s="77">
        <v>335</v>
      </c>
      <c r="U352" s="77">
        <v>10</v>
      </c>
      <c r="V352" s="357">
        <v>3878.9911999999999</v>
      </c>
      <c r="W352" s="77">
        <v>1814901</v>
      </c>
      <c r="X352" s="77" t="s">
        <v>1128</v>
      </c>
      <c r="Y352" s="77" t="s">
        <v>1193</v>
      </c>
      <c r="Z352" s="77" t="s">
        <v>821</v>
      </c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F352">
        <v>204</v>
      </c>
      <c r="BG352">
        <v>70</v>
      </c>
      <c r="BH352">
        <v>106</v>
      </c>
      <c r="BI352">
        <v>334</v>
      </c>
      <c r="BJ352" s="368">
        <v>10</v>
      </c>
      <c r="BK352" s="368">
        <v>11</v>
      </c>
      <c r="BL352" s="128">
        <v>1916.92</v>
      </c>
      <c r="BM352" s="128">
        <v>1200.82848083415</v>
      </c>
      <c r="BN352" s="128">
        <v>1201.18</v>
      </c>
      <c r="BO352" s="128">
        <v>1190.9467</v>
      </c>
      <c r="BP352" s="128">
        <v>1190.9467</v>
      </c>
      <c r="BQ352" s="1" t="s">
        <v>821</v>
      </c>
    </row>
    <row r="353" spans="1:69" x14ac:dyDescent="0.25">
      <c r="A353" s="1"/>
      <c r="B353" s="77">
        <v>260</v>
      </c>
      <c r="C353" s="77">
        <v>335</v>
      </c>
      <c r="D353" s="77">
        <v>13171</v>
      </c>
      <c r="E353" s="77">
        <v>0</v>
      </c>
      <c r="F353" s="77">
        <v>82</v>
      </c>
      <c r="G353" s="77">
        <v>51</v>
      </c>
      <c r="H353" s="168">
        <v>7</v>
      </c>
      <c r="I353" s="370">
        <v>66</v>
      </c>
      <c r="J353" s="354">
        <v>218.07112000000001</v>
      </c>
      <c r="K353" s="354">
        <v>24.678509999999999</v>
      </c>
      <c r="L353" s="365">
        <v>9.5272087246948099E-3</v>
      </c>
      <c r="M353" s="354">
        <v>1144.78778294891</v>
      </c>
      <c r="N353" s="77">
        <v>1</v>
      </c>
      <c r="O353" s="77">
        <v>1</v>
      </c>
      <c r="P353" s="77">
        <v>0</v>
      </c>
      <c r="Q353" s="77">
        <v>0</v>
      </c>
      <c r="R353" s="77">
        <v>0</v>
      </c>
      <c r="S353" s="77">
        <v>0</v>
      </c>
      <c r="T353" s="77">
        <v>336</v>
      </c>
      <c r="U353" s="77">
        <v>10</v>
      </c>
      <c r="V353" s="357">
        <v>3946.3719999999998</v>
      </c>
      <c r="W353" s="77">
        <v>1814901</v>
      </c>
      <c r="X353" s="77" t="s">
        <v>1128</v>
      </c>
      <c r="Y353" s="77" t="s">
        <v>1194</v>
      </c>
      <c r="Z353" s="77" t="s">
        <v>821</v>
      </c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F353">
        <v>205</v>
      </c>
      <c r="BG353">
        <v>69</v>
      </c>
      <c r="BH353">
        <v>106</v>
      </c>
      <c r="BI353">
        <v>335</v>
      </c>
      <c r="BJ353" s="368">
        <v>10</v>
      </c>
      <c r="BK353" s="368">
        <v>12</v>
      </c>
      <c r="BL353" s="128">
        <v>2167.16</v>
      </c>
      <c r="BM353" s="128">
        <v>1199.5221669160001</v>
      </c>
      <c r="BN353" s="128">
        <v>1198.7</v>
      </c>
      <c r="BO353" s="128">
        <v>1188.9322999999999</v>
      </c>
      <c r="BP353" s="128">
        <v>1188.9322999999999</v>
      </c>
      <c r="BQ353" s="1" t="s">
        <v>821</v>
      </c>
    </row>
    <row r="354" spans="1:69" x14ac:dyDescent="0.25">
      <c r="A354" s="1"/>
      <c r="B354" s="77">
        <v>261</v>
      </c>
      <c r="C354" s="77">
        <v>336</v>
      </c>
      <c r="D354" s="77">
        <v>13170</v>
      </c>
      <c r="E354" s="77">
        <v>0</v>
      </c>
      <c r="F354" s="77">
        <v>82</v>
      </c>
      <c r="G354" s="77">
        <v>50</v>
      </c>
      <c r="H354" s="168">
        <v>7</v>
      </c>
      <c r="I354" s="370">
        <v>67</v>
      </c>
      <c r="J354" s="354">
        <v>108.05087</v>
      </c>
      <c r="K354" s="354">
        <v>24.947994000000001</v>
      </c>
      <c r="L354" s="365">
        <v>2.36927785812025E-2</v>
      </c>
      <c r="M354" s="354">
        <v>1142.7101738602601</v>
      </c>
      <c r="N354" s="77">
        <v>1</v>
      </c>
      <c r="O354" s="77">
        <v>1</v>
      </c>
      <c r="P354" s="77">
        <v>0</v>
      </c>
      <c r="Q354" s="77">
        <v>0</v>
      </c>
      <c r="R354" s="77">
        <v>0</v>
      </c>
      <c r="S354" s="77">
        <v>0</v>
      </c>
      <c r="T354" s="77">
        <v>337</v>
      </c>
      <c r="U354" s="77">
        <v>10</v>
      </c>
      <c r="V354" s="357">
        <v>3996.0731999999998</v>
      </c>
      <c r="W354" s="77">
        <v>1814901</v>
      </c>
      <c r="X354" s="77" t="s">
        <v>1128</v>
      </c>
      <c r="Y354" s="77" t="s">
        <v>1195</v>
      </c>
      <c r="Z354" s="77" t="s">
        <v>821</v>
      </c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F354">
        <v>206</v>
      </c>
      <c r="BG354">
        <v>68</v>
      </c>
      <c r="BH354">
        <v>106</v>
      </c>
      <c r="BI354">
        <v>336</v>
      </c>
      <c r="BJ354" s="368">
        <v>10</v>
      </c>
      <c r="BK354" s="368">
        <v>13</v>
      </c>
      <c r="BL354" s="128">
        <v>2419.2305000000001</v>
      </c>
      <c r="BM354" s="128">
        <v>1198.0752892765199</v>
      </c>
      <c r="BN354" s="128">
        <v>1200.47</v>
      </c>
      <c r="BO354" s="128">
        <v>1182.1676</v>
      </c>
      <c r="BP354" s="128">
        <v>1182.1676</v>
      </c>
      <c r="BQ354" s="1" t="s">
        <v>821</v>
      </c>
    </row>
    <row r="355" spans="1:69" x14ac:dyDescent="0.25">
      <c r="A355" s="1"/>
      <c r="B355" s="77">
        <v>262</v>
      </c>
      <c r="C355" s="77">
        <v>337</v>
      </c>
      <c r="D355" s="77">
        <v>13010</v>
      </c>
      <c r="E355" s="77">
        <v>0</v>
      </c>
      <c r="F355" s="77">
        <v>81</v>
      </c>
      <c r="G355" s="77">
        <v>50</v>
      </c>
      <c r="H355" s="168">
        <v>7</v>
      </c>
      <c r="I355" s="370">
        <v>68</v>
      </c>
      <c r="J355" s="354">
        <v>293.79622999999998</v>
      </c>
      <c r="K355" s="354">
        <v>25.280052000000001</v>
      </c>
      <c r="L355" s="365">
        <v>1.02723131186676E-2</v>
      </c>
      <c r="M355" s="354">
        <v>1140.1501484554401</v>
      </c>
      <c r="N355" s="77">
        <v>1</v>
      </c>
      <c r="O355" s="77">
        <v>1</v>
      </c>
      <c r="P355" s="77">
        <v>0</v>
      </c>
      <c r="Q355" s="77">
        <v>0</v>
      </c>
      <c r="R355" s="77">
        <v>0</v>
      </c>
      <c r="S355" s="77">
        <v>0</v>
      </c>
      <c r="T355" s="77">
        <v>338</v>
      </c>
      <c r="U355" s="77">
        <v>10</v>
      </c>
      <c r="V355" s="357">
        <v>4057.3146999999999</v>
      </c>
      <c r="W355" s="77">
        <v>1814901</v>
      </c>
      <c r="X355" s="77" t="s">
        <v>1128</v>
      </c>
      <c r="Y355" s="77" t="s">
        <v>1196</v>
      </c>
      <c r="Z355" s="77" t="s">
        <v>821</v>
      </c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F355">
        <v>207</v>
      </c>
      <c r="BG355">
        <v>67</v>
      </c>
      <c r="BH355">
        <v>106</v>
      </c>
      <c r="BI355">
        <v>337</v>
      </c>
      <c r="BJ355" s="368">
        <v>10</v>
      </c>
      <c r="BK355" s="368">
        <v>14</v>
      </c>
      <c r="BL355" s="128">
        <v>2536.6858000000002</v>
      </c>
      <c r="BM355" s="128">
        <v>1197.01089190672</v>
      </c>
      <c r="BN355" s="128">
        <v>1195.6300000000001</v>
      </c>
      <c r="BO355" s="128">
        <v>1178.9425000000001</v>
      </c>
      <c r="BP355" s="128">
        <v>1178.9425000000001</v>
      </c>
      <c r="BQ355" s="1" t="s">
        <v>821</v>
      </c>
    </row>
    <row r="356" spans="1:69" x14ac:dyDescent="0.25">
      <c r="A356" s="1"/>
      <c r="B356" s="77">
        <v>263</v>
      </c>
      <c r="C356" s="77">
        <v>338</v>
      </c>
      <c r="D356" s="77">
        <v>12850</v>
      </c>
      <c r="E356" s="77">
        <v>0</v>
      </c>
      <c r="F356" s="77">
        <v>80</v>
      </c>
      <c r="G356" s="77">
        <v>50</v>
      </c>
      <c r="H356" s="168">
        <v>7</v>
      </c>
      <c r="I356" s="370">
        <v>69</v>
      </c>
      <c r="J356" s="354">
        <v>179.93047000000001</v>
      </c>
      <c r="K356" s="354">
        <v>25.671506999999998</v>
      </c>
      <c r="L356" s="365">
        <v>1.2009642625959801E-2</v>
      </c>
      <c r="M356" s="354">
        <v>1137.13218154536</v>
      </c>
      <c r="N356" s="77">
        <v>1</v>
      </c>
      <c r="O356" s="77">
        <v>1</v>
      </c>
      <c r="P356" s="77">
        <v>0</v>
      </c>
      <c r="Q356" s="77">
        <v>0</v>
      </c>
      <c r="R356" s="77">
        <v>0</v>
      </c>
      <c r="S356" s="77">
        <v>0</v>
      </c>
      <c r="T356" s="77">
        <v>339</v>
      </c>
      <c r="U356" s="77">
        <v>10</v>
      </c>
      <c r="V356" s="357">
        <v>4129.5106999999998</v>
      </c>
      <c r="W356" s="77">
        <v>1814901</v>
      </c>
      <c r="X356" s="77" t="s">
        <v>1128</v>
      </c>
      <c r="Y356" s="77" t="s">
        <v>1197</v>
      </c>
      <c r="Z356" s="77" t="s">
        <v>821</v>
      </c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F356">
        <v>208</v>
      </c>
      <c r="BG356">
        <v>67</v>
      </c>
      <c r="BH356">
        <v>107</v>
      </c>
      <c r="BI356">
        <v>338</v>
      </c>
      <c r="BJ356" s="368">
        <v>10</v>
      </c>
      <c r="BK356" s="368">
        <v>15</v>
      </c>
      <c r="BL356" s="128">
        <v>2787.96</v>
      </c>
      <c r="BM356" s="128">
        <v>1195.9487856717101</v>
      </c>
      <c r="BN356" s="128">
        <v>1191.46</v>
      </c>
      <c r="BO356" s="128">
        <v>1177.9673</v>
      </c>
      <c r="BP356" s="128">
        <v>1177.9673</v>
      </c>
      <c r="BQ356" s="1" t="s">
        <v>821</v>
      </c>
    </row>
    <row r="357" spans="1:69" x14ac:dyDescent="0.25">
      <c r="A357" s="1"/>
      <c r="B357" s="77">
        <v>264</v>
      </c>
      <c r="C357" s="77">
        <v>339</v>
      </c>
      <c r="D357" s="77">
        <v>12849</v>
      </c>
      <c r="E357" s="77">
        <v>0</v>
      </c>
      <c r="F357" s="77">
        <v>80</v>
      </c>
      <c r="G357" s="77">
        <v>49</v>
      </c>
      <c r="H357" s="168">
        <v>7</v>
      </c>
      <c r="I357" s="370">
        <v>70</v>
      </c>
      <c r="J357" s="354">
        <v>159.26599999999999</v>
      </c>
      <c r="K357" s="354">
        <v>25.951796000000002</v>
      </c>
      <c r="L357" s="365">
        <v>6.8654137844599101E-3</v>
      </c>
      <c r="M357" s="354">
        <v>1134.9712809548</v>
      </c>
      <c r="N357" s="77">
        <v>1</v>
      </c>
      <c r="O357" s="77">
        <v>1</v>
      </c>
      <c r="P357" s="77">
        <v>0</v>
      </c>
      <c r="Q357" s="77">
        <v>0</v>
      </c>
      <c r="R357" s="77">
        <v>0</v>
      </c>
      <c r="S357" s="77">
        <v>0</v>
      </c>
      <c r="T357" s="77">
        <v>466</v>
      </c>
      <c r="U357" s="77">
        <v>10</v>
      </c>
      <c r="V357" s="357">
        <v>4181.2039999999997</v>
      </c>
      <c r="W357" s="77">
        <v>1814901</v>
      </c>
      <c r="X357" s="77" t="s">
        <v>1128</v>
      </c>
      <c r="Y357" s="77" t="s">
        <v>1198</v>
      </c>
      <c r="Z357" s="77" t="s">
        <v>821</v>
      </c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F357">
        <v>209</v>
      </c>
      <c r="BG357">
        <v>66</v>
      </c>
      <c r="BH357">
        <v>107</v>
      </c>
      <c r="BI357">
        <v>339</v>
      </c>
      <c r="BJ357" s="368">
        <v>10</v>
      </c>
      <c r="BK357" s="368">
        <v>16</v>
      </c>
      <c r="BL357" s="128">
        <v>2862.9962999999998</v>
      </c>
      <c r="BM357" s="128">
        <v>1195.00886625983</v>
      </c>
      <c r="BN357" s="128">
        <v>1190.73</v>
      </c>
      <c r="BO357" s="128">
        <v>1177.9673</v>
      </c>
      <c r="BP357" s="128">
        <v>1177.9673</v>
      </c>
      <c r="BQ357" s="1" t="s">
        <v>821</v>
      </c>
    </row>
    <row r="358" spans="1:69" x14ac:dyDescent="0.25">
      <c r="A358" s="1"/>
      <c r="B358" s="77">
        <v>43</v>
      </c>
      <c r="C358" s="77">
        <v>340</v>
      </c>
      <c r="D358" s="77">
        <v>7788</v>
      </c>
      <c r="E358" s="77">
        <v>0</v>
      </c>
      <c r="F358" s="77">
        <v>48</v>
      </c>
      <c r="G358" s="77">
        <v>108</v>
      </c>
      <c r="H358" s="168">
        <v>8</v>
      </c>
      <c r="I358" s="370">
        <v>1</v>
      </c>
      <c r="J358" s="354">
        <v>125.24523000000001</v>
      </c>
      <c r="K358" s="354">
        <v>135.81819999999999</v>
      </c>
      <c r="L358" s="365">
        <v>1.3803617980058401E-3</v>
      </c>
      <c r="M358" s="354">
        <v>1162.8532429639799</v>
      </c>
      <c r="N358" s="77">
        <v>1</v>
      </c>
      <c r="O358" s="77">
        <v>1</v>
      </c>
      <c r="P358" s="77">
        <v>0</v>
      </c>
      <c r="Q358" s="77">
        <v>0</v>
      </c>
      <c r="R358" s="77">
        <v>0</v>
      </c>
      <c r="S358" s="77">
        <v>0</v>
      </c>
      <c r="T358" s="77">
        <v>341</v>
      </c>
      <c r="U358" s="77">
        <v>10</v>
      </c>
      <c r="V358" s="357">
        <v>111778.086</v>
      </c>
      <c r="W358" s="77">
        <v>1814869</v>
      </c>
      <c r="X358" s="77" t="s">
        <v>911</v>
      </c>
      <c r="Y358" s="77" t="s">
        <v>1199</v>
      </c>
      <c r="Z358" s="77" t="s">
        <v>821</v>
      </c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F358">
        <v>210</v>
      </c>
      <c r="BG358">
        <v>66</v>
      </c>
      <c r="BH358">
        <v>108</v>
      </c>
      <c r="BI358">
        <v>340</v>
      </c>
      <c r="BJ358" s="368">
        <v>10</v>
      </c>
      <c r="BK358" s="368">
        <v>17</v>
      </c>
      <c r="BL358" s="128">
        <v>3090.9072000000001</v>
      </c>
      <c r="BM358" s="128">
        <v>1194.1362448888101</v>
      </c>
      <c r="BN358" s="128">
        <v>1189.72</v>
      </c>
      <c r="BO358" s="128">
        <v>1177.9673</v>
      </c>
      <c r="BP358" s="128">
        <v>1177.9673</v>
      </c>
      <c r="BQ358" s="1" t="s">
        <v>821</v>
      </c>
    </row>
    <row r="359" spans="1:69" x14ac:dyDescent="0.25">
      <c r="A359" s="1"/>
      <c r="B359" s="77">
        <v>44</v>
      </c>
      <c r="C359" s="77">
        <v>341</v>
      </c>
      <c r="D359" s="77">
        <v>7628</v>
      </c>
      <c r="E359" s="77">
        <v>0</v>
      </c>
      <c r="F359" s="77">
        <v>47</v>
      </c>
      <c r="G359" s="77">
        <v>108</v>
      </c>
      <c r="H359" s="168">
        <v>8</v>
      </c>
      <c r="I359" s="370">
        <v>2</v>
      </c>
      <c r="J359" s="354">
        <v>170.27348000000001</v>
      </c>
      <c r="K359" s="354">
        <v>135.84530000000001</v>
      </c>
      <c r="L359" s="365">
        <v>9.0342338843112796E-4</v>
      </c>
      <c r="M359" s="354">
        <v>1162.6803592308599</v>
      </c>
      <c r="N359" s="77">
        <v>1</v>
      </c>
      <c r="O359" s="77">
        <v>1</v>
      </c>
      <c r="P359" s="77">
        <v>0</v>
      </c>
      <c r="Q359" s="77">
        <v>0</v>
      </c>
      <c r="R359" s="77">
        <v>0</v>
      </c>
      <c r="S359" s="77">
        <v>0</v>
      </c>
      <c r="T359" s="77">
        <v>342</v>
      </c>
      <c r="U359" s="77">
        <v>10</v>
      </c>
      <c r="V359" s="357">
        <v>111823.125</v>
      </c>
      <c r="W359" s="77">
        <v>1814869</v>
      </c>
      <c r="X359" s="77" t="s">
        <v>911</v>
      </c>
      <c r="Y359" s="77" t="s">
        <v>1200</v>
      </c>
      <c r="Z359" s="77" t="s">
        <v>821</v>
      </c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F359">
        <v>211</v>
      </c>
      <c r="BG359">
        <v>65</v>
      </c>
      <c r="BH359">
        <v>108</v>
      </c>
      <c r="BI359">
        <v>341</v>
      </c>
      <c r="BJ359" s="368">
        <v>10</v>
      </c>
      <c r="BK359" s="368">
        <v>18</v>
      </c>
      <c r="BL359" s="128">
        <v>3259.6309000000001</v>
      </c>
      <c r="BM359" s="128">
        <v>1192.9937604695699</v>
      </c>
      <c r="BN359" s="128">
        <v>1190.2</v>
      </c>
      <c r="BO359" s="128">
        <v>1177.9673</v>
      </c>
      <c r="BP359" s="128">
        <v>1177.9673</v>
      </c>
      <c r="BQ359" s="1" t="s">
        <v>821</v>
      </c>
    </row>
    <row r="360" spans="1:69" x14ac:dyDescent="0.25">
      <c r="A360" s="1"/>
      <c r="B360" s="77">
        <v>45</v>
      </c>
      <c r="C360" s="77">
        <v>342</v>
      </c>
      <c r="D360" s="77">
        <v>7627</v>
      </c>
      <c r="E360" s="77">
        <v>0</v>
      </c>
      <c r="F360" s="77">
        <v>47</v>
      </c>
      <c r="G360" s="77">
        <v>107</v>
      </c>
      <c r="H360" s="168">
        <v>8</v>
      </c>
      <c r="I360" s="370">
        <v>3</v>
      </c>
      <c r="J360" s="354">
        <v>92.674109999999999</v>
      </c>
      <c r="K360" s="354">
        <v>135.86941999999999</v>
      </c>
      <c r="L360" s="365">
        <v>1.75354353231321E-3</v>
      </c>
      <c r="M360" s="354">
        <v>1162.52653018364</v>
      </c>
      <c r="N360" s="77">
        <v>1</v>
      </c>
      <c r="O360" s="77">
        <v>1</v>
      </c>
      <c r="P360" s="77">
        <v>0</v>
      </c>
      <c r="Q360" s="77">
        <v>0</v>
      </c>
      <c r="R360" s="77">
        <v>0</v>
      </c>
      <c r="S360" s="77">
        <v>0</v>
      </c>
      <c r="T360" s="77">
        <v>343</v>
      </c>
      <c r="U360" s="77">
        <v>10</v>
      </c>
      <c r="V360" s="357">
        <v>111863.19500000001</v>
      </c>
      <c r="W360" s="77">
        <v>1814869</v>
      </c>
      <c r="X360" s="77" t="s">
        <v>911</v>
      </c>
      <c r="Y360" s="77" t="s">
        <v>1201</v>
      </c>
      <c r="Z360" s="77" t="s">
        <v>821</v>
      </c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F360">
        <v>212</v>
      </c>
      <c r="BG360">
        <v>65</v>
      </c>
      <c r="BH360">
        <v>109</v>
      </c>
      <c r="BI360">
        <v>342</v>
      </c>
      <c r="BJ360" s="368">
        <v>10</v>
      </c>
      <c r="BK360" s="368">
        <v>19</v>
      </c>
      <c r="BL360" s="128">
        <v>3507.9726999999998</v>
      </c>
      <c r="BM360" s="128">
        <v>1191.79242665691</v>
      </c>
      <c r="BN360" s="128">
        <v>1181.44</v>
      </c>
      <c r="BO360" s="128">
        <v>1177.9673</v>
      </c>
      <c r="BP360" s="128">
        <v>1177.9673</v>
      </c>
      <c r="BQ360" s="1" t="s">
        <v>821</v>
      </c>
    </row>
    <row r="361" spans="1:69" x14ac:dyDescent="0.25">
      <c r="A361" s="1"/>
      <c r="B361" s="77">
        <v>46</v>
      </c>
      <c r="C361" s="77">
        <v>343</v>
      </c>
      <c r="D361" s="77">
        <v>7787</v>
      </c>
      <c r="E361" s="77">
        <v>0</v>
      </c>
      <c r="F361" s="77">
        <v>48</v>
      </c>
      <c r="G361" s="77">
        <v>107</v>
      </c>
      <c r="H361" s="168">
        <v>8</v>
      </c>
      <c r="I361" s="370">
        <v>4</v>
      </c>
      <c r="J361" s="354">
        <v>185.10892999999999</v>
      </c>
      <c r="K361" s="354">
        <v>135.89490000000001</v>
      </c>
      <c r="L361" s="365">
        <v>7.0355105816844799E-4</v>
      </c>
      <c r="M361" s="354">
        <v>1162.36402209671</v>
      </c>
      <c r="N361" s="77">
        <v>1</v>
      </c>
      <c r="O361" s="77">
        <v>1</v>
      </c>
      <c r="P361" s="77">
        <v>0</v>
      </c>
      <c r="Q361" s="77">
        <v>0</v>
      </c>
      <c r="R361" s="77">
        <v>0</v>
      </c>
      <c r="S361" s="77">
        <v>0</v>
      </c>
      <c r="T361" s="77">
        <v>344</v>
      </c>
      <c r="U361" s="77">
        <v>10</v>
      </c>
      <c r="V361" s="357">
        <v>111905.53</v>
      </c>
      <c r="W361" s="77">
        <v>1814869</v>
      </c>
      <c r="X361" s="77" t="s">
        <v>911</v>
      </c>
      <c r="Y361" s="77" t="s">
        <v>1202</v>
      </c>
      <c r="Z361" s="77" t="s">
        <v>821</v>
      </c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F361">
        <v>213</v>
      </c>
      <c r="BG361">
        <v>64</v>
      </c>
      <c r="BH361">
        <v>109</v>
      </c>
      <c r="BI361">
        <v>343</v>
      </c>
      <c r="BJ361" s="368">
        <v>10</v>
      </c>
      <c r="BK361" s="368">
        <v>20</v>
      </c>
      <c r="BL361" s="128">
        <v>3772.4463000000001</v>
      </c>
      <c r="BM361" s="128">
        <v>1190.3152902857701</v>
      </c>
      <c r="BN361" s="128">
        <v>1179.99</v>
      </c>
      <c r="BO361" s="128">
        <v>1178.6984</v>
      </c>
      <c r="BP361" s="128">
        <v>1177.9673</v>
      </c>
      <c r="BQ361" s="1" t="s">
        <v>821</v>
      </c>
    </row>
    <row r="362" spans="1:69" x14ac:dyDescent="0.25">
      <c r="A362" s="1"/>
      <c r="B362" s="77">
        <v>47</v>
      </c>
      <c r="C362" s="77">
        <v>344</v>
      </c>
      <c r="D362" s="77">
        <v>7786</v>
      </c>
      <c r="E362" s="77">
        <v>0</v>
      </c>
      <c r="F362" s="77">
        <v>48</v>
      </c>
      <c r="G362" s="77">
        <v>106</v>
      </c>
      <c r="H362" s="168">
        <v>8</v>
      </c>
      <c r="I362" s="370">
        <v>5</v>
      </c>
      <c r="J362" s="354">
        <v>37.505721999999999</v>
      </c>
      <c r="K362" s="354">
        <v>135.91531000000001</v>
      </c>
      <c r="L362" s="365">
        <v>4.22455226647909E-3</v>
      </c>
      <c r="M362" s="354">
        <v>1162.23378851138</v>
      </c>
      <c r="N362" s="77">
        <v>1</v>
      </c>
      <c r="O362" s="77">
        <v>1</v>
      </c>
      <c r="P362" s="77">
        <v>0</v>
      </c>
      <c r="Q362" s="77">
        <v>0</v>
      </c>
      <c r="R362" s="77">
        <v>0</v>
      </c>
      <c r="S362" s="77">
        <v>0</v>
      </c>
      <c r="T362" s="77">
        <v>345</v>
      </c>
      <c r="U362" s="77">
        <v>10</v>
      </c>
      <c r="V362" s="357">
        <v>111939.46</v>
      </c>
      <c r="W362" s="77">
        <v>1814869</v>
      </c>
      <c r="X362" s="77" t="s">
        <v>911</v>
      </c>
      <c r="Y362" s="77" t="s">
        <v>1203</v>
      </c>
      <c r="Z362" s="77" t="s">
        <v>821</v>
      </c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F362">
        <v>214</v>
      </c>
      <c r="BG362">
        <v>63</v>
      </c>
      <c r="BH362">
        <v>109</v>
      </c>
      <c r="BI362">
        <v>344</v>
      </c>
      <c r="BJ362" s="368">
        <v>10</v>
      </c>
      <c r="BK362" s="368">
        <v>21</v>
      </c>
      <c r="BL362" s="128">
        <v>3939.0093000000002</v>
      </c>
      <c r="BM362" s="128">
        <v>1189.0737132320201</v>
      </c>
      <c r="BN362" s="128">
        <v>1181.6300000000001</v>
      </c>
      <c r="BO362" s="128">
        <v>1178.2793999999999</v>
      </c>
      <c r="BP362" s="128">
        <v>1177.9673</v>
      </c>
      <c r="BQ362" s="1" t="s">
        <v>821</v>
      </c>
    </row>
    <row r="363" spans="1:69" x14ac:dyDescent="0.25">
      <c r="A363" s="1"/>
      <c r="B363" s="77">
        <v>48</v>
      </c>
      <c r="C363" s="77">
        <v>345</v>
      </c>
      <c r="D363" s="77">
        <v>7626</v>
      </c>
      <c r="E363" s="77">
        <v>0</v>
      </c>
      <c r="F363" s="77">
        <v>47</v>
      </c>
      <c r="G363" s="77">
        <v>106</v>
      </c>
      <c r="H363" s="168">
        <v>8</v>
      </c>
      <c r="I363" s="370">
        <v>6</v>
      </c>
      <c r="J363" s="354">
        <v>233.33189999999999</v>
      </c>
      <c r="K363" s="354">
        <v>135.94015999999999</v>
      </c>
      <c r="L363" s="365">
        <v>1.18925708084061E-3</v>
      </c>
      <c r="M363" s="354">
        <v>1162.0753436283001</v>
      </c>
      <c r="N363" s="77">
        <v>1</v>
      </c>
      <c r="O363" s="77">
        <v>1</v>
      </c>
      <c r="P363" s="77">
        <v>0</v>
      </c>
      <c r="Q363" s="77">
        <v>0</v>
      </c>
      <c r="R363" s="77">
        <v>0</v>
      </c>
      <c r="S363" s="77">
        <v>0</v>
      </c>
      <c r="T363" s="77">
        <v>346</v>
      </c>
      <c r="U363" s="77">
        <v>10</v>
      </c>
      <c r="V363" s="357">
        <v>111980.734</v>
      </c>
      <c r="W363" s="77">
        <v>1814869</v>
      </c>
      <c r="X363" s="77" t="s">
        <v>911</v>
      </c>
      <c r="Y363" s="77" t="s">
        <v>1204</v>
      </c>
      <c r="Z363" s="77" t="s">
        <v>821</v>
      </c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F363">
        <v>215</v>
      </c>
      <c r="BG363">
        <v>63</v>
      </c>
      <c r="BH363">
        <v>108</v>
      </c>
      <c r="BI363">
        <v>345</v>
      </c>
      <c r="BJ363" s="368">
        <v>10</v>
      </c>
      <c r="BK363" s="368">
        <v>22</v>
      </c>
      <c r="BL363" s="128">
        <v>4193.8804</v>
      </c>
      <c r="BM363" s="128">
        <v>1187.8597957588599</v>
      </c>
      <c r="BN363" s="128">
        <v>1180.28</v>
      </c>
      <c r="BO363" s="128">
        <v>1177.3961999999999</v>
      </c>
      <c r="BP363" s="128">
        <v>1177.3961999999999</v>
      </c>
      <c r="BQ363" s="1" t="s">
        <v>821</v>
      </c>
    </row>
    <row r="364" spans="1:69" x14ac:dyDescent="0.25">
      <c r="A364" s="1"/>
      <c r="B364" s="77">
        <v>49</v>
      </c>
      <c r="C364" s="77">
        <v>346</v>
      </c>
      <c r="D364" s="77">
        <v>7625</v>
      </c>
      <c r="E364" s="77">
        <v>0</v>
      </c>
      <c r="F364" s="77">
        <v>47</v>
      </c>
      <c r="G364" s="77">
        <v>105</v>
      </c>
      <c r="H364" s="168">
        <v>8</v>
      </c>
      <c r="I364" s="370">
        <v>7</v>
      </c>
      <c r="J364" s="354">
        <v>240.99815000000001</v>
      </c>
      <c r="K364" s="354">
        <v>135.98365999999999</v>
      </c>
      <c r="L364" s="365">
        <v>1.0722982277515799E-3</v>
      </c>
      <c r="M364" s="354">
        <v>1161.79785202127</v>
      </c>
      <c r="N364" s="77">
        <v>1</v>
      </c>
      <c r="O364" s="77">
        <v>1</v>
      </c>
      <c r="P364" s="77">
        <v>0</v>
      </c>
      <c r="Q364" s="77">
        <v>0</v>
      </c>
      <c r="R364" s="77">
        <v>0</v>
      </c>
      <c r="S364" s="77">
        <v>0</v>
      </c>
      <c r="T364" s="77">
        <v>347</v>
      </c>
      <c r="U364" s="77">
        <v>10</v>
      </c>
      <c r="V364" s="357">
        <v>112053.02</v>
      </c>
      <c r="W364" s="77">
        <v>1814869</v>
      </c>
      <c r="X364" s="77" t="s">
        <v>911</v>
      </c>
      <c r="Y364" s="77" t="s">
        <v>1205</v>
      </c>
      <c r="Z364" s="77" t="s">
        <v>821</v>
      </c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F364">
        <v>216</v>
      </c>
      <c r="BG364">
        <v>63</v>
      </c>
      <c r="BH364">
        <v>107</v>
      </c>
      <c r="BI364">
        <v>346</v>
      </c>
      <c r="BJ364" s="368">
        <v>10</v>
      </c>
      <c r="BK364" s="368">
        <v>23</v>
      </c>
      <c r="BL364" s="128">
        <v>4354.8119999999999</v>
      </c>
      <c r="BM364" s="128">
        <v>1186.66209906994</v>
      </c>
      <c r="BN364" s="128">
        <v>1181.18</v>
      </c>
      <c r="BO364" s="128">
        <v>1177.0853999999999</v>
      </c>
      <c r="BP364" s="128">
        <v>1177.0853999999999</v>
      </c>
      <c r="BQ364" s="1" t="s">
        <v>821</v>
      </c>
    </row>
    <row r="365" spans="1:69" x14ac:dyDescent="0.25">
      <c r="A365" s="1"/>
      <c r="B365" s="77">
        <v>50</v>
      </c>
      <c r="C365" s="77">
        <v>347</v>
      </c>
      <c r="D365" s="77">
        <v>7465</v>
      </c>
      <c r="E365" s="77">
        <v>0</v>
      </c>
      <c r="F365" s="77">
        <v>46</v>
      </c>
      <c r="G365" s="77">
        <v>105</v>
      </c>
      <c r="H365" s="168">
        <v>8</v>
      </c>
      <c r="I365" s="370">
        <v>8</v>
      </c>
      <c r="J365" s="354">
        <v>200.73506</v>
      </c>
      <c r="K365" s="354">
        <v>136.02417</v>
      </c>
      <c r="L365" s="365">
        <v>1.4989112433814E-3</v>
      </c>
      <c r="M365" s="354">
        <v>1161.5394301281799</v>
      </c>
      <c r="N365" s="77">
        <v>1</v>
      </c>
      <c r="O365" s="77">
        <v>1</v>
      </c>
      <c r="P365" s="77">
        <v>0</v>
      </c>
      <c r="Q365" s="77">
        <v>0</v>
      </c>
      <c r="R365" s="77">
        <v>0</v>
      </c>
      <c r="S365" s="77">
        <v>0</v>
      </c>
      <c r="T365" s="77">
        <v>348</v>
      </c>
      <c r="U365" s="77">
        <v>10</v>
      </c>
      <c r="V365" s="357">
        <v>112120.34</v>
      </c>
      <c r="W365" s="77">
        <v>1814869</v>
      </c>
      <c r="X365" s="77" t="s">
        <v>911</v>
      </c>
      <c r="Y365" s="77" t="s">
        <v>1206</v>
      </c>
      <c r="Z365" s="77" t="s">
        <v>821</v>
      </c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F365">
        <v>217</v>
      </c>
      <c r="BG365">
        <v>62</v>
      </c>
      <c r="BH365">
        <v>107</v>
      </c>
      <c r="BI365">
        <v>347</v>
      </c>
      <c r="BJ365" s="368">
        <v>10</v>
      </c>
      <c r="BK365" s="368">
        <v>24</v>
      </c>
      <c r="BL365" s="128">
        <v>4617.835</v>
      </c>
      <c r="BM365" s="128">
        <v>1185.4409200074999</v>
      </c>
      <c r="BN365" s="128">
        <v>1178.33</v>
      </c>
      <c r="BO365" s="128">
        <v>1176.0173</v>
      </c>
      <c r="BP365" s="128">
        <v>1176.0173</v>
      </c>
      <c r="BQ365" s="1" t="s">
        <v>821</v>
      </c>
    </row>
    <row r="366" spans="1:69" x14ac:dyDescent="0.25">
      <c r="A366" s="1"/>
      <c r="B366" s="77">
        <v>51</v>
      </c>
      <c r="C366" s="77">
        <v>348</v>
      </c>
      <c r="D366" s="77">
        <v>7464</v>
      </c>
      <c r="E366" s="77">
        <v>0</v>
      </c>
      <c r="F366" s="77">
        <v>46</v>
      </c>
      <c r="G366" s="77">
        <v>104</v>
      </c>
      <c r="H366" s="168">
        <v>8</v>
      </c>
      <c r="I366" s="370">
        <v>9</v>
      </c>
      <c r="J366" s="354">
        <v>313.58100000000002</v>
      </c>
      <c r="K366" s="354">
        <v>136.07135</v>
      </c>
      <c r="L366" s="365">
        <v>1.3435687113169199E-3</v>
      </c>
      <c r="M366" s="354">
        <v>1161.23854608734</v>
      </c>
      <c r="N366" s="77">
        <v>1</v>
      </c>
      <c r="O366" s="77">
        <v>1</v>
      </c>
      <c r="P366" s="77">
        <v>0</v>
      </c>
      <c r="Q366" s="77">
        <v>0</v>
      </c>
      <c r="R366" s="77">
        <v>0</v>
      </c>
      <c r="S366" s="77">
        <v>0</v>
      </c>
      <c r="T366" s="77">
        <v>349</v>
      </c>
      <c r="U366" s="77">
        <v>10</v>
      </c>
      <c r="V366" s="357">
        <v>112198.73</v>
      </c>
      <c r="W366" s="77">
        <v>1814869</v>
      </c>
      <c r="X366" s="77" t="s">
        <v>911</v>
      </c>
      <c r="Y366" s="77" t="s">
        <v>1207</v>
      </c>
      <c r="Z366" s="77" t="s">
        <v>821</v>
      </c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F366">
        <v>218</v>
      </c>
      <c r="BG366">
        <v>61</v>
      </c>
      <c r="BH366">
        <v>107</v>
      </c>
      <c r="BI366">
        <v>348</v>
      </c>
      <c r="BJ366" s="368">
        <v>10</v>
      </c>
      <c r="BK366" s="368">
        <v>25</v>
      </c>
      <c r="BL366" s="128">
        <v>4905.3236999999999</v>
      </c>
      <c r="BM366" s="128">
        <v>1183.8552043817399</v>
      </c>
      <c r="BN366" s="128">
        <v>1176.9000000000001</v>
      </c>
      <c r="BO366" s="128">
        <v>1175.1555000000001</v>
      </c>
      <c r="BP366" s="128">
        <v>1175.1555000000001</v>
      </c>
      <c r="BQ366" s="1" t="s">
        <v>821</v>
      </c>
    </row>
    <row r="367" spans="1:69" x14ac:dyDescent="0.25">
      <c r="A367" s="1"/>
      <c r="B367" s="77">
        <v>52</v>
      </c>
      <c r="C367" s="77">
        <v>349</v>
      </c>
      <c r="D367" s="77">
        <v>7463</v>
      </c>
      <c r="E367" s="77">
        <v>0</v>
      </c>
      <c r="F367" s="77">
        <v>46</v>
      </c>
      <c r="G367" s="77">
        <v>103</v>
      </c>
      <c r="H367" s="168">
        <v>8</v>
      </c>
      <c r="I367" s="370">
        <v>10</v>
      </c>
      <c r="J367" s="354">
        <v>406.59805</v>
      </c>
      <c r="K367" s="354">
        <v>136.13739000000001</v>
      </c>
      <c r="L367" s="365">
        <v>7.4617374250540898E-4</v>
      </c>
      <c r="M367" s="354">
        <v>1160.8172284758</v>
      </c>
      <c r="N367" s="77">
        <v>1</v>
      </c>
      <c r="O367" s="77">
        <v>1</v>
      </c>
      <c r="P367" s="77">
        <v>0</v>
      </c>
      <c r="Q367" s="77">
        <v>0</v>
      </c>
      <c r="R367" s="77">
        <v>0</v>
      </c>
      <c r="S367" s="77">
        <v>0</v>
      </c>
      <c r="T367" s="77">
        <v>350</v>
      </c>
      <c r="U367" s="77">
        <v>10</v>
      </c>
      <c r="V367" s="357">
        <v>112308.48</v>
      </c>
      <c r="W367" s="77">
        <v>1814869</v>
      </c>
      <c r="X367" s="77" t="s">
        <v>911</v>
      </c>
      <c r="Y367" s="77" t="s">
        <v>1208</v>
      </c>
      <c r="Z367" s="77" t="s">
        <v>821</v>
      </c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F367">
        <v>219</v>
      </c>
      <c r="BG367">
        <v>60</v>
      </c>
      <c r="BH367">
        <v>107</v>
      </c>
      <c r="BI367">
        <v>349</v>
      </c>
      <c r="BJ367" s="368">
        <v>10</v>
      </c>
      <c r="BK367" s="368">
        <v>26</v>
      </c>
      <c r="BL367" s="128">
        <v>5166.2809999999999</v>
      </c>
      <c r="BM367" s="128">
        <v>1182.2754352985701</v>
      </c>
      <c r="BN367" s="128">
        <v>1174.52</v>
      </c>
      <c r="BO367" s="128">
        <v>1174.0337</v>
      </c>
      <c r="BP367" s="128">
        <v>1174.0337</v>
      </c>
      <c r="BQ367" s="1" t="s">
        <v>821</v>
      </c>
    </row>
    <row r="368" spans="1:69" x14ac:dyDescent="0.25">
      <c r="A368" s="1"/>
      <c r="B368" s="77">
        <v>53</v>
      </c>
      <c r="C368" s="77">
        <v>350</v>
      </c>
      <c r="D368" s="77">
        <v>7303</v>
      </c>
      <c r="E368" s="77">
        <v>0</v>
      </c>
      <c r="F368" s="77">
        <v>45</v>
      </c>
      <c r="G368" s="77">
        <v>103</v>
      </c>
      <c r="H368" s="168">
        <v>8</v>
      </c>
      <c r="I368" s="370">
        <v>11</v>
      </c>
      <c r="J368" s="354">
        <v>112.006134</v>
      </c>
      <c r="K368" s="354">
        <v>136.18496999999999</v>
      </c>
      <c r="L368" s="365">
        <v>2.0488610044248098E-3</v>
      </c>
      <c r="M368" s="354">
        <v>1160.51383568492</v>
      </c>
      <c r="N368" s="77">
        <v>1</v>
      </c>
      <c r="O368" s="77">
        <v>1</v>
      </c>
      <c r="P368" s="77">
        <v>0</v>
      </c>
      <c r="Q368" s="77">
        <v>0</v>
      </c>
      <c r="R368" s="77">
        <v>0</v>
      </c>
      <c r="S368" s="77">
        <v>0</v>
      </c>
      <c r="T368" s="77">
        <v>351</v>
      </c>
      <c r="U368" s="77">
        <v>10</v>
      </c>
      <c r="V368" s="357">
        <v>112387.516</v>
      </c>
      <c r="W368" s="77">
        <v>1814869</v>
      </c>
      <c r="X368" s="77" t="s">
        <v>911</v>
      </c>
      <c r="Y368" s="77" t="s">
        <v>1209</v>
      </c>
      <c r="Z368" s="77" t="s">
        <v>821</v>
      </c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F368">
        <v>220</v>
      </c>
      <c r="BG368">
        <v>59</v>
      </c>
      <c r="BH368">
        <v>107</v>
      </c>
      <c r="BI368">
        <v>350</v>
      </c>
      <c r="BJ368" s="368">
        <v>10</v>
      </c>
      <c r="BK368" s="368">
        <v>27</v>
      </c>
      <c r="BL368" s="128">
        <v>5436.2169999999996</v>
      </c>
      <c r="BM368" s="128">
        <v>1180.7462258921601</v>
      </c>
      <c r="BN368" s="128">
        <v>1175.71</v>
      </c>
      <c r="BO368" s="128">
        <v>1173.0953</v>
      </c>
      <c r="BP368" s="128">
        <v>1173.0953</v>
      </c>
      <c r="BQ368" s="1" t="s">
        <v>821</v>
      </c>
    </row>
    <row r="369" spans="1:69" x14ac:dyDescent="0.25">
      <c r="A369" s="1"/>
      <c r="B369" s="77">
        <v>54</v>
      </c>
      <c r="C369" s="77">
        <v>351</v>
      </c>
      <c r="D369" s="77">
        <v>7302</v>
      </c>
      <c r="E369" s="77">
        <v>0</v>
      </c>
      <c r="F369" s="77">
        <v>45</v>
      </c>
      <c r="G369" s="77">
        <v>102</v>
      </c>
      <c r="H369" s="168">
        <v>8</v>
      </c>
      <c r="I369" s="370">
        <v>12</v>
      </c>
      <c r="J369" s="354">
        <v>280.26373000000001</v>
      </c>
      <c r="K369" s="354">
        <v>136.22093000000001</v>
      </c>
      <c r="L369" s="365">
        <v>1.1296394586543801E-3</v>
      </c>
      <c r="M369" s="354">
        <v>1160.28435068464</v>
      </c>
      <c r="N369" s="77">
        <v>1</v>
      </c>
      <c r="O369" s="77">
        <v>1</v>
      </c>
      <c r="P369" s="77">
        <v>0</v>
      </c>
      <c r="Q369" s="77">
        <v>0</v>
      </c>
      <c r="R369" s="77">
        <v>0</v>
      </c>
      <c r="S369" s="77">
        <v>0</v>
      </c>
      <c r="T369" s="77">
        <v>352</v>
      </c>
      <c r="U369" s="77">
        <v>10</v>
      </c>
      <c r="V369" s="357">
        <v>112447.3</v>
      </c>
      <c r="W369" s="77">
        <v>1814869</v>
      </c>
      <c r="X369" s="77" t="s">
        <v>911</v>
      </c>
      <c r="Y369" s="77" t="s">
        <v>1210</v>
      </c>
      <c r="Z369" s="77" t="s">
        <v>821</v>
      </c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F369">
        <v>221</v>
      </c>
      <c r="BG369">
        <v>58</v>
      </c>
      <c r="BH369">
        <v>107</v>
      </c>
      <c r="BI369">
        <v>351</v>
      </c>
      <c r="BJ369" s="368">
        <v>10</v>
      </c>
      <c r="BK369" s="368">
        <v>28</v>
      </c>
      <c r="BL369" s="128">
        <v>5531.5204999999996</v>
      </c>
      <c r="BM369" s="128">
        <v>1179.69417448994</v>
      </c>
      <c r="BN369" s="128">
        <v>1174.77</v>
      </c>
      <c r="BO369" s="128">
        <v>1172.2888</v>
      </c>
      <c r="BP369" s="128">
        <v>1172.2888</v>
      </c>
      <c r="BQ369" s="1" t="s">
        <v>821</v>
      </c>
    </row>
    <row r="370" spans="1:69" x14ac:dyDescent="0.25">
      <c r="A370" s="1"/>
      <c r="B370" s="77">
        <v>55</v>
      </c>
      <c r="C370" s="77">
        <v>352</v>
      </c>
      <c r="D370" s="77">
        <v>7301</v>
      </c>
      <c r="E370" s="77">
        <v>0</v>
      </c>
      <c r="F370" s="77">
        <v>45</v>
      </c>
      <c r="G370" s="77">
        <v>101</v>
      </c>
      <c r="H370" s="168">
        <v>8</v>
      </c>
      <c r="I370" s="370">
        <v>13</v>
      </c>
      <c r="J370" s="354">
        <v>260.91082999999998</v>
      </c>
      <c r="K370" s="354">
        <v>136.27056999999999</v>
      </c>
      <c r="L370" s="365">
        <v>1.2093942453264199E-3</v>
      </c>
      <c r="M370" s="354">
        <v>1159.9677537131199</v>
      </c>
      <c r="N370" s="77">
        <v>1</v>
      </c>
      <c r="O370" s="77">
        <v>1</v>
      </c>
      <c r="P370" s="77">
        <v>0</v>
      </c>
      <c r="Q370" s="77">
        <v>0</v>
      </c>
      <c r="R370" s="77">
        <v>0</v>
      </c>
      <c r="S370" s="77">
        <v>0</v>
      </c>
      <c r="T370" s="77">
        <v>353</v>
      </c>
      <c r="U370" s="77">
        <v>10</v>
      </c>
      <c r="V370" s="357">
        <v>112529.77</v>
      </c>
      <c r="W370" s="77">
        <v>1814869</v>
      </c>
      <c r="X370" s="77" t="s">
        <v>911</v>
      </c>
      <c r="Y370" s="77" t="s">
        <v>1211</v>
      </c>
      <c r="Z370" s="77" t="s">
        <v>821</v>
      </c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F370">
        <v>222</v>
      </c>
      <c r="BG370">
        <v>58</v>
      </c>
      <c r="BH370">
        <v>108</v>
      </c>
      <c r="BI370">
        <v>352</v>
      </c>
      <c r="BJ370" s="368">
        <v>10</v>
      </c>
      <c r="BK370" s="368">
        <v>29</v>
      </c>
      <c r="BL370" s="128">
        <v>5832.5703000000003</v>
      </c>
      <c r="BM370" s="128">
        <v>1178.5525001957101</v>
      </c>
      <c r="BN370" s="128">
        <v>1172.29</v>
      </c>
      <c r="BO370" s="128">
        <v>1171.8531</v>
      </c>
      <c r="BP370" s="128">
        <v>1171.8531</v>
      </c>
      <c r="BQ370" s="1" t="s">
        <v>821</v>
      </c>
    </row>
    <row r="371" spans="1:69" x14ac:dyDescent="0.25">
      <c r="A371" s="1"/>
      <c r="B371" s="77">
        <v>56</v>
      </c>
      <c r="C371" s="77">
        <v>353</v>
      </c>
      <c r="D371" s="77">
        <v>7300</v>
      </c>
      <c r="E371" s="77">
        <v>0</v>
      </c>
      <c r="F371" s="77">
        <v>45</v>
      </c>
      <c r="G371" s="77">
        <v>100</v>
      </c>
      <c r="H371" s="168">
        <v>8</v>
      </c>
      <c r="I371" s="370">
        <v>14</v>
      </c>
      <c r="J371" s="354">
        <v>278.46447999999998</v>
      </c>
      <c r="K371" s="354">
        <v>136.32004000000001</v>
      </c>
      <c r="L371" s="365">
        <v>1.3106449882091999E-3</v>
      </c>
      <c r="M371" s="354">
        <v>1159.65220965963</v>
      </c>
      <c r="N371" s="77">
        <v>1</v>
      </c>
      <c r="O371" s="77">
        <v>1</v>
      </c>
      <c r="P371" s="77">
        <v>0</v>
      </c>
      <c r="Q371" s="77">
        <v>0</v>
      </c>
      <c r="R371" s="77">
        <v>0</v>
      </c>
      <c r="S371" s="77">
        <v>0</v>
      </c>
      <c r="T371" s="77">
        <v>354</v>
      </c>
      <c r="U371" s="77">
        <v>10</v>
      </c>
      <c r="V371" s="357">
        <v>112611.97</v>
      </c>
      <c r="W371" s="77">
        <v>1814869</v>
      </c>
      <c r="X371" s="77" t="s">
        <v>911</v>
      </c>
      <c r="Y371" s="77" t="s">
        <v>1212</v>
      </c>
      <c r="Z371" s="77" t="s">
        <v>821</v>
      </c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F371">
        <v>223</v>
      </c>
      <c r="BG371">
        <v>57</v>
      </c>
      <c r="BH371">
        <v>108</v>
      </c>
      <c r="BI371">
        <v>353</v>
      </c>
      <c r="BJ371" s="368">
        <v>10</v>
      </c>
      <c r="BK371" s="368">
        <v>30</v>
      </c>
      <c r="BL371" s="128">
        <v>6095.3379999999997</v>
      </c>
      <c r="BM371" s="128">
        <v>1176.9284555304801</v>
      </c>
      <c r="BN371" s="128">
        <v>1171.54</v>
      </c>
      <c r="BO371" s="128">
        <v>1170.5498</v>
      </c>
      <c r="BP371" s="128">
        <v>1170.5498</v>
      </c>
      <c r="BQ371" s="1" t="s">
        <v>821</v>
      </c>
    </row>
    <row r="372" spans="1:69" x14ac:dyDescent="0.25">
      <c r="A372" s="1"/>
      <c r="B372" s="77">
        <v>57</v>
      </c>
      <c r="C372" s="77">
        <v>354</v>
      </c>
      <c r="D372" s="77">
        <v>7140</v>
      </c>
      <c r="E372" s="77">
        <v>0</v>
      </c>
      <c r="F372" s="77">
        <v>44</v>
      </c>
      <c r="G372" s="77">
        <v>100</v>
      </c>
      <c r="H372" s="168">
        <v>8</v>
      </c>
      <c r="I372" s="370">
        <v>15</v>
      </c>
      <c r="J372" s="354">
        <v>345.39328</v>
      </c>
      <c r="K372" s="354">
        <v>136.37726000000001</v>
      </c>
      <c r="L372" s="365">
        <v>7.3069449844731895E-4</v>
      </c>
      <c r="M372" s="354">
        <v>1159.28724158775</v>
      </c>
      <c r="N372" s="77">
        <v>1</v>
      </c>
      <c r="O372" s="77">
        <v>1</v>
      </c>
      <c r="P372" s="77">
        <v>0</v>
      </c>
      <c r="Q372" s="77">
        <v>0</v>
      </c>
      <c r="R372" s="77">
        <v>0</v>
      </c>
      <c r="S372" s="77">
        <v>0</v>
      </c>
      <c r="T372" s="77">
        <v>355</v>
      </c>
      <c r="U372" s="77">
        <v>10</v>
      </c>
      <c r="V372" s="357">
        <v>112707.05</v>
      </c>
      <c r="W372" s="77">
        <v>1814869</v>
      </c>
      <c r="X372" s="77" t="s">
        <v>911</v>
      </c>
      <c r="Y372" s="77" t="s">
        <v>1213</v>
      </c>
      <c r="Z372" s="77" t="s">
        <v>821</v>
      </c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F372">
        <v>224</v>
      </c>
      <c r="BG372">
        <v>56</v>
      </c>
      <c r="BH372">
        <v>108</v>
      </c>
      <c r="BI372">
        <v>354</v>
      </c>
      <c r="BJ372" s="368">
        <v>10</v>
      </c>
      <c r="BK372" s="368">
        <v>31</v>
      </c>
      <c r="BL372" s="128">
        <v>6353.5219999999999</v>
      </c>
      <c r="BM372" s="128">
        <v>1175.42788460571</v>
      </c>
      <c r="BN372" s="128">
        <v>1170.57</v>
      </c>
      <c r="BO372" s="128">
        <v>1169.7743</v>
      </c>
      <c r="BP372" s="128">
        <v>1169.7743</v>
      </c>
      <c r="BQ372" s="1" t="s">
        <v>821</v>
      </c>
    </row>
    <row r="373" spans="1:69" x14ac:dyDescent="0.25">
      <c r="A373" s="1"/>
      <c r="B373" s="77">
        <v>58</v>
      </c>
      <c r="C373" s="77">
        <v>355</v>
      </c>
      <c r="D373" s="77">
        <v>6980</v>
      </c>
      <c r="E373" s="77">
        <v>0</v>
      </c>
      <c r="F373" s="77">
        <v>43</v>
      </c>
      <c r="G373" s="77">
        <v>100</v>
      </c>
      <c r="H373" s="168">
        <v>8</v>
      </c>
      <c r="I373" s="370">
        <v>16</v>
      </c>
      <c r="J373" s="354">
        <v>86.007390000000001</v>
      </c>
      <c r="K373" s="354">
        <v>136.41682</v>
      </c>
      <c r="L373" s="365">
        <v>1.8929214374131401E-3</v>
      </c>
      <c r="M373" s="354">
        <v>1159.0348646182299</v>
      </c>
      <c r="N373" s="77">
        <v>1</v>
      </c>
      <c r="O373" s="77">
        <v>1</v>
      </c>
      <c r="P373" s="77">
        <v>0</v>
      </c>
      <c r="Q373" s="77">
        <v>0</v>
      </c>
      <c r="R373" s="77">
        <v>0</v>
      </c>
      <c r="S373" s="77">
        <v>0</v>
      </c>
      <c r="T373" s="77">
        <v>356</v>
      </c>
      <c r="U373" s="77">
        <v>10</v>
      </c>
      <c r="V373" s="357">
        <v>112772.8</v>
      </c>
      <c r="W373" s="77">
        <v>1814869</v>
      </c>
      <c r="X373" s="77" t="s">
        <v>911</v>
      </c>
      <c r="Y373" s="77" t="s">
        <v>1214</v>
      </c>
      <c r="Z373" s="77" t="s">
        <v>821</v>
      </c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F373">
        <v>225</v>
      </c>
      <c r="BG373">
        <v>55</v>
      </c>
      <c r="BH373">
        <v>108</v>
      </c>
      <c r="BI373">
        <v>355</v>
      </c>
      <c r="BJ373" s="368">
        <v>10</v>
      </c>
      <c r="BK373" s="368">
        <v>32</v>
      </c>
      <c r="BL373" s="128">
        <v>6627.8860000000004</v>
      </c>
      <c r="BM373" s="128">
        <v>1173.89390727606</v>
      </c>
      <c r="BN373" s="128">
        <v>1169.8699999999999</v>
      </c>
      <c r="BO373" s="128">
        <v>1168.114</v>
      </c>
      <c r="BP373" s="128">
        <v>1168.114</v>
      </c>
      <c r="BQ373" s="1" t="s">
        <v>821</v>
      </c>
    </row>
    <row r="374" spans="1:69" x14ac:dyDescent="0.25">
      <c r="A374" s="1"/>
      <c r="B374" s="77">
        <v>59</v>
      </c>
      <c r="C374" s="77">
        <v>356</v>
      </c>
      <c r="D374" s="77">
        <v>6979</v>
      </c>
      <c r="E374" s="77">
        <v>0</v>
      </c>
      <c r="F374" s="77">
        <v>43</v>
      </c>
      <c r="G374" s="77">
        <v>99</v>
      </c>
      <c r="H374" s="168">
        <v>8</v>
      </c>
      <c r="I374" s="370">
        <v>17</v>
      </c>
      <c r="J374" s="354">
        <v>192.28380000000001</v>
      </c>
      <c r="K374" s="354">
        <v>136.44235</v>
      </c>
      <c r="L374" s="365">
        <v>1.00565562211919E-3</v>
      </c>
      <c r="M374" s="354">
        <v>1158.8720593804601</v>
      </c>
      <c r="N374" s="77">
        <v>1</v>
      </c>
      <c r="O374" s="77">
        <v>1</v>
      </c>
      <c r="P374" s="77">
        <v>0</v>
      </c>
      <c r="Q374" s="77">
        <v>0</v>
      </c>
      <c r="R374" s="77">
        <v>0</v>
      </c>
      <c r="S374" s="77">
        <v>0</v>
      </c>
      <c r="T374" s="77">
        <v>357</v>
      </c>
      <c r="U374" s="77">
        <v>10</v>
      </c>
      <c r="V374" s="357">
        <v>112815.2</v>
      </c>
      <c r="W374" s="77">
        <v>1814869</v>
      </c>
      <c r="X374" s="77" t="s">
        <v>911</v>
      </c>
      <c r="Y374" s="77" t="s">
        <v>1215</v>
      </c>
      <c r="Z374" s="77" t="s">
        <v>821</v>
      </c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F374">
        <v>226</v>
      </c>
      <c r="BG374">
        <v>54</v>
      </c>
      <c r="BH374">
        <v>108</v>
      </c>
      <c r="BI374">
        <v>356</v>
      </c>
      <c r="BJ374" s="368">
        <v>10</v>
      </c>
      <c r="BK374" s="368">
        <v>33</v>
      </c>
      <c r="BL374" s="128">
        <v>6877.9979999999996</v>
      </c>
      <c r="BM374" s="128">
        <v>1172.3831844722799</v>
      </c>
      <c r="BN374" s="128">
        <v>1169.5999999999999</v>
      </c>
      <c r="BO374" s="128">
        <v>1166.5995</v>
      </c>
      <c r="BP374" s="128">
        <v>1166.5995</v>
      </c>
      <c r="BQ374" s="1" t="s">
        <v>821</v>
      </c>
    </row>
    <row r="375" spans="1:69" x14ac:dyDescent="0.25">
      <c r="A375" s="1"/>
      <c r="B375" s="77">
        <v>60</v>
      </c>
      <c r="C375" s="77">
        <v>357</v>
      </c>
      <c r="D375" s="77">
        <v>7139</v>
      </c>
      <c r="E375" s="77">
        <v>0</v>
      </c>
      <c r="F375" s="77">
        <v>44</v>
      </c>
      <c r="G375" s="77">
        <v>99</v>
      </c>
      <c r="H375" s="168">
        <v>8</v>
      </c>
      <c r="I375" s="370">
        <v>18</v>
      </c>
      <c r="J375" s="354">
        <v>138.25565</v>
      </c>
      <c r="K375" s="354">
        <v>136.47266999999999</v>
      </c>
      <c r="L375" s="365">
        <v>1.19621135311052E-3</v>
      </c>
      <c r="M375" s="354">
        <v>1158.67868809774</v>
      </c>
      <c r="N375" s="77">
        <v>1</v>
      </c>
      <c r="O375" s="77">
        <v>1</v>
      </c>
      <c r="P375" s="77">
        <v>0</v>
      </c>
      <c r="Q375" s="77">
        <v>0</v>
      </c>
      <c r="R375" s="77">
        <v>0</v>
      </c>
      <c r="S375" s="77">
        <v>0</v>
      </c>
      <c r="T375" s="77">
        <v>358</v>
      </c>
      <c r="U375" s="77">
        <v>10</v>
      </c>
      <c r="V375" s="357">
        <v>112865.58</v>
      </c>
      <c r="W375" s="77">
        <v>1814869</v>
      </c>
      <c r="X375" s="77" t="s">
        <v>911</v>
      </c>
      <c r="Y375" s="77" t="s">
        <v>1216</v>
      </c>
      <c r="Z375" s="77" t="s">
        <v>821</v>
      </c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F375">
        <v>227</v>
      </c>
      <c r="BG375">
        <v>53</v>
      </c>
      <c r="BH375">
        <v>108</v>
      </c>
      <c r="BI375">
        <v>357</v>
      </c>
      <c r="BJ375" s="368">
        <v>10</v>
      </c>
      <c r="BK375" s="368">
        <v>34</v>
      </c>
      <c r="BL375" s="128">
        <v>7124.0429999999997</v>
      </c>
      <c r="BM375" s="128">
        <v>1170.9540311302901</v>
      </c>
      <c r="BN375" s="128">
        <v>1166.4000000000001</v>
      </c>
      <c r="BO375" s="128">
        <v>1164.56</v>
      </c>
      <c r="BP375" s="128">
        <v>1164.56</v>
      </c>
      <c r="BQ375" s="1" t="s">
        <v>821</v>
      </c>
    </row>
    <row r="376" spans="1:69" x14ac:dyDescent="0.25">
      <c r="A376" s="1"/>
      <c r="B376" s="77">
        <v>61</v>
      </c>
      <c r="C376" s="77">
        <v>358</v>
      </c>
      <c r="D376" s="77">
        <v>7138</v>
      </c>
      <c r="E376" s="77">
        <v>0</v>
      </c>
      <c r="F376" s="77">
        <v>44</v>
      </c>
      <c r="G376" s="77">
        <v>98</v>
      </c>
      <c r="H376" s="168">
        <v>8</v>
      </c>
      <c r="I376" s="370">
        <v>19</v>
      </c>
      <c r="J376" s="354">
        <v>144.44147000000001</v>
      </c>
      <c r="K376" s="354">
        <v>136.49860000000001</v>
      </c>
      <c r="L376" s="365">
        <v>1.7184311436263999E-3</v>
      </c>
      <c r="M376" s="354">
        <v>1158.5133051246601</v>
      </c>
      <c r="N376" s="77">
        <v>1</v>
      </c>
      <c r="O376" s="77">
        <v>1</v>
      </c>
      <c r="P376" s="77">
        <v>0</v>
      </c>
      <c r="Q376" s="77">
        <v>0</v>
      </c>
      <c r="R376" s="77">
        <v>0</v>
      </c>
      <c r="S376" s="77">
        <v>0</v>
      </c>
      <c r="T376" s="77">
        <v>359</v>
      </c>
      <c r="U376" s="77">
        <v>10</v>
      </c>
      <c r="V376" s="357">
        <v>112908.664</v>
      </c>
      <c r="W376" s="77">
        <v>1814869</v>
      </c>
      <c r="X376" s="77" t="s">
        <v>911</v>
      </c>
      <c r="Y376" s="77" t="s">
        <v>1217</v>
      </c>
      <c r="Z376" s="77" t="s">
        <v>821</v>
      </c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F376">
        <v>228</v>
      </c>
      <c r="BG376">
        <v>52</v>
      </c>
      <c r="BH376">
        <v>109</v>
      </c>
      <c r="BI376">
        <v>358</v>
      </c>
      <c r="BJ376" s="368">
        <v>10</v>
      </c>
      <c r="BK376" s="368">
        <v>35</v>
      </c>
      <c r="BL376" s="128">
        <v>7381.3716000000004</v>
      </c>
      <c r="BM376" s="128">
        <v>1169.5040930185601</v>
      </c>
      <c r="BN376" s="128">
        <v>1163.97</v>
      </c>
      <c r="BO376" s="128">
        <v>1162.6276</v>
      </c>
      <c r="BP376" s="128">
        <v>1162.6276</v>
      </c>
      <c r="BQ376" s="1" t="s">
        <v>821</v>
      </c>
    </row>
    <row r="377" spans="1:69" x14ac:dyDescent="0.25">
      <c r="A377" s="1"/>
      <c r="B377" s="77">
        <v>62</v>
      </c>
      <c r="C377" s="77">
        <v>359</v>
      </c>
      <c r="D377" s="77">
        <v>7298</v>
      </c>
      <c r="E377" s="77">
        <v>0</v>
      </c>
      <c r="F377" s="77">
        <v>45</v>
      </c>
      <c r="G377" s="77">
        <v>98</v>
      </c>
      <c r="H377" s="168">
        <v>8</v>
      </c>
      <c r="I377" s="370">
        <v>20</v>
      </c>
      <c r="J377" s="354">
        <v>279.84100000000001</v>
      </c>
      <c r="K377" s="354">
        <v>136.53749999999999</v>
      </c>
      <c r="L377" s="365">
        <v>1.2474176521623101E-3</v>
      </c>
      <c r="M377" s="354">
        <v>1158.26509240885</v>
      </c>
      <c r="N377" s="77">
        <v>1</v>
      </c>
      <c r="O377" s="77">
        <v>1</v>
      </c>
      <c r="P377" s="77">
        <v>0</v>
      </c>
      <c r="Q377" s="77">
        <v>0</v>
      </c>
      <c r="R377" s="77">
        <v>0</v>
      </c>
      <c r="S377" s="77">
        <v>0</v>
      </c>
      <c r="T377" s="77">
        <v>360</v>
      </c>
      <c r="U377" s="77">
        <v>10</v>
      </c>
      <c r="V377" s="357">
        <v>112973.32</v>
      </c>
      <c r="W377" s="77">
        <v>1814869</v>
      </c>
      <c r="X377" s="77" t="s">
        <v>911</v>
      </c>
      <c r="Y377" s="77" t="s">
        <v>1218</v>
      </c>
      <c r="Z377" s="77" t="s">
        <v>821</v>
      </c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F377">
        <v>229</v>
      </c>
      <c r="BG377">
        <v>51</v>
      </c>
      <c r="BH377">
        <v>109</v>
      </c>
      <c r="BI377">
        <v>359</v>
      </c>
      <c r="BJ377" s="368">
        <v>10</v>
      </c>
      <c r="BK377" s="368">
        <v>36</v>
      </c>
      <c r="BL377" s="128">
        <v>7611.0722999999998</v>
      </c>
      <c r="BM377" s="128">
        <v>1168.1012293582801</v>
      </c>
      <c r="BN377" s="128">
        <v>1165.1400000000001</v>
      </c>
      <c r="BO377" s="128">
        <v>1160.6026999999999</v>
      </c>
      <c r="BP377" s="128">
        <v>1160.6026999999999</v>
      </c>
      <c r="BQ377" s="1" t="s">
        <v>821</v>
      </c>
    </row>
    <row r="378" spans="1:69" x14ac:dyDescent="0.25">
      <c r="A378" s="1"/>
      <c r="B378" s="77">
        <v>63</v>
      </c>
      <c r="C378" s="77">
        <v>360</v>
      </c>
      <c r="D378" s="77">
        <v>7458</v>
      </c>
      <c r="E378" s="77">
        <v>0</v>
      </c>
      <c r="F378" s="77">
        <v>46</v>
      </c>
      <c r="G378" s="77">
        <v>98</v>
      </c>
      <c r="H378" s="168">
        <v>8</v>
      </c>
      <c r="I378" s="370">
        <v>21</v>
      </c>
      <c r="J378" s="354">
        <v>316.8562</v>
      </c>
      <c r="K378" s="354">
        <v>136.59224</v>
      </c>
      <c r="L378" s="365">
        <v>7.0983431511980699E-4</v>
      </c>
      <c r="M378" s="354">
        <v>1157.9160138013899</v>
      </c>
      <c r="N378" s="77">
        <v>1</v>
      </c>
      <c r="O378" s="77">
        <v>1</v>
      </c>
      <c r="P378" s="77">
        <v>0</v>
      </c>
      <c r="Q378" s="77">
        <v>0</v>
      </c>
      <c r="R378" s="77">
        <v>0</v>
      </c>
      <c r="S378" s="77">
        <v>0</v>
      </c>
      <c r="T378" s="77">
        <v>361</v>
      </c>
      <c r="U378" s="77">
        <v>10</v>
      </c>
      <c r="V378" s="357">
        <v>113064.26</v>
      </c>
      <c r="W378" s="77">
        <v>1814869</v>
      </c>
      <c r="X378" s="77" t="s">
        <v>911</v>
      </c>
      <c r="Y378" s="77" t="s">
        <v>1219</v>
      </c>
      <c r="Z378" s="77" t="s">
        <v>821</v>
      </c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F378">
        <v>230</v>
      </c>
      <c r="BG378">
        <v>51</v>
      </c>
      <c r="BH378">
        <v>108</v>
      </c>
      <c r="BI378">
        <v>360</v>
      </c>
      <c r="BJ378" s="368">
        <v>10</v>
      </c>
      <c r="BK378" s="368">
        <v>37</v>
      </c>
      <c r="BL378" s="128">
        <v>7680.8329999999996</v>
      </c>
      <c r="BM378" s="128">
        <v>1167.2386487553799</v>
      </c>
      <c r="BN378" s="128">
        <v>1162.01</v>
      </c>
      <c r="BO378" s="128">
        <v>1160.0496000000001</v>
      </c>
      <c r="BP378" s="128">
        <v>1160.0496000000001</v>
      </c>
      <c r="BQ378" s="1" t="s">
        <v>821</v>
      </c>
    </row>
    <row r="379" spans="1:69" x14ac:dyDescent="0.25">
      <c r="A379" s="1"/>
      <c r="B379" s="77">
        <v>64</v>
      </c>
      <c r="C379" s="77">
        <v>361</v>
      </c>
      <c r="D379" s="77">
        <v>7618</v>
      </c>
      <c r="E379" s="77">
        <v>0</v>
      </c>
      <c r="F379" s="77">
        <v>47</v>
      </c>
      <c r="G379" s="77">
        <v>98</v>
      </c>
      <c r="H379" s="168">
        <v>8</v>
      </c>
      <c r="I379" s="370">
        <v>22</v>
      </c>
      <c r="J379" s="354">
        <v>67.601889999999997</v>
      </c>
      <c r="K379" s="354">
        <v>136.6275</v>
      </c>
      <c r="L379" s="365">
        <v>3.0795183626947898E-3</v>
      </c>
      <c r="M379" s="354">
        <v>1157.6910983968401</v>
      </c>
      <c r="N379" s="77">
        <v>1</v>
      </c>
      <c r="O379" s="77">
        <v>1</v>
      </c>
      <c r="P379" s="77">
        <v>0</v>
      </c>
      <c r="Q379" s="77">
        <v>0</v>
      </c>
      <c r="R379" s="77">
        <v>0</v>
      </c>
      <c r="S379" s="77">
        <v>0</v>
      </c>
      <c r="T379" s="77">
        <v>362</v>
      </c>
      <c r="U379" s="77">
        <v>10</v>
      </c>
      <c r="V379" s="357">
        <v>113122.85</v>
      </c>
      <c r="W379" s="77">
        <v>1814869</v>
      </c>
      <c r="X379" s="77" t="s">
        <v>911</v>
      </c>
      <c r="Y379" s="77" t="s">
        <v>1220</v>
      </c>
      <c r="Z379" s="77" t="s">
        <v>821</v>
      </c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F379">
        <v>231</v>
      </c>
      <c r="BG379">
        <v>50</v>
      </c>
      <c r="BH379">
        <v>108</v>
      </c>
      <c r="BI379">
        <v>361</v>
      </c>
      <c r="BJ379" s="368">
        <v>10</v>
      </c>
      <c r="BK379" s="368">
        <v>38</v>
      </c>
      <c r="BL379" s="128">
        <v>7959.7849999999999</v>
      </c>
      <c r="BM379" s="128">
        <v>1166.2342006362101</v>
      </c>
      <c r="BN379" s="128">
        <v>1160.8599999999999</v>
      </c>
      <c r="BO379" s="128">
        <v>1159.4238</v>
      </c>
      <c r="BP379" s="128">
        <v>1159.4238</v>
      </c>
      <c r="BQ379" s="1" t="s">
        <v>821</v>
      </c>
    </row>
    <row r="380" spans="1:69" x14ac:dyDescent="0.25">
      <c r="A380" s="1"/>
      <c r="B380" s="77">
        <v>65</v>
      </c>
      <c r="C380" s="77">
        <v>362</v>
      </c>
      <c r="D380" s="77">
        <v>7617</v>
      </c>
      <c r="E380" s="77">
        <v>0</v>
      </c>
      <c r="F380" s="77">
        <v>47</v>
      </c>
      <c r="G380" s="77">
        <v>97</v>
      </c>
      <c r="H380" s="168">
        <v>8</v>
      </c>
      <c r="I380" s="370">
        <v>23</v>
      </c>
      <c r="J380" s="354">
        <v>288.25234999999998</v>
      </c>
      <c r="K380" s="354">
        <v>136.66014000000001</v>
      </c>
      <c r="L380" s="365">
        <v>7.9412058143366602E-4</v>
      </c>
      <c r="M380" s="354">
        <v>1157.48291713349</v>
      </c>
      <c r="N380" s="77">
        <v>1</v>
      </c>
      <c r="O380" s="77">
        <v>1</v>
      </c>
      <c r="P380" s="77">
        <v>0</v>
      </c>
      <c r="Q380" s="77">
        <v>0</v>
      </c>
      <c r="R380" s="77">
        <v>0</v>
      </c>
      <c r="S380" s="77">
        <v>0</v>
      </c>
      <c r="T380" s="77">
        <v>363</v>
      </c>
      <c r="U380" s="77">
        <v>10</v>
      </c>
      <c r="V380" s="357">
        <v>113177.086</v>
      </c>
      <c r="W380" s="77">
        <v>1814869</v>
      </c>
      <c r="X380" s="77" t="s">
        <v>911</v>
      </c>
      <c r="Y380" s="77" t="s">
        <v>1221</v>
      </c>
      <c r="Z380" s="77" t="s">
        <v>821</v>
      </c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F380">
        <v>232</v>
      </c>
      <c r="BG380">
        <v>49</v>
      </c>
      <c r="BH380">
        <v>108</v>
      </c>
      <c r="BI380">
        <v>362</v>
      </c>
      <c r="BJ380" s="368">
        <v>10</v>
      </c>
      <c r="BK380" s="368">
        <v>39</v>
      </c>
      <c r="BL380" s="128">
        <v>8223.7279999999992</v>
      </c>
      <c r="BM380" s="128">
        <v>1164.6704230831699</v>
      </c>
      <c r="BN380" s="128">
        <v>1160.83</v>
      </c>
      <c r="BO380" s="128">
        <v>1158.3269</v>
      </c>
      <c r="BP380" s="128">
        <v>1158.3269</v>
      </c>
      <c r="BQ380" s="1" t="s">
        <v>821</v>
      </c>
    </row>
    <row r="381" spans="1:69" x14ac:dyDescent="0.25">
      <c r="A381" s="1"/>
      <c r="B381" s="77">
        <v>66</v>
      </c>
      <c r="C381" s="77">
        <v>363</v>
      </c>
      <c r="D381" s="77">
        <v>7618</v>
      </c>
      <c r="E381" s="77">
        <v>0</v>
      </c>
      <c r="F381" s="77">
        <v>47</v>
      </c>
      <c r="G381" s="77">
        <v>98</v>
      </c>
      <c r="H381" s="168">
        <v>8</v>
      </c>
      <c r="I381" s="370">
        <v>24</v>
      </c>
      <c r="J381" s="354">
        <v>103.03018</v>
      </c>
      <c r="K381" s="354">
        <v>136.69601</v>
      </c>
      <c r="L381" s="365">
        <v>1.65003785916279E-3</v>
      </c>
      <c r="M381" s="354">
        <v>1157.2540100098299</v>
      </c>
      <c r="N381" s="77">
        <v>1</v>
      </c>
      <c r="O381" s="77">
        <v>1</v>
      </c>
      <c r="P381" s="77">
        <v>0</v>
      </c>
      <c r="Q381" s="77">
        <v>0</v>
      </c>
      <c r="R381" s="77">
        <v>0</v>
      </c>
      <c r="S381" s="77">
        <v>0</v>
      </c>
      <c r="T381" s="77">
        <v>364</v>
      </c>
      <c r="U381" s="77">
        <v>10</v>
      </c>
      <c r="V381" s="357">
        <v>113236.71</v>
      </c>
      <c r="W381" s="77">
        <v>1814869</v>
      </c>
      <c r="X381" s="77" t="s">
        <v>911</v>
      </c>
      <c r="Y381" s="77" t="s">
        <v>1222</v>
      </c>
      <c r="Z381" s="77" t="s">
        <v>821</v>
      </c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F381">
        <v>233</v>
      </c>
      <c r="BG381">
        <v>48</v>
      </c>
      <c r="BH381">
        <v>108</v>
      </c>
      <c r="BI381">
        <v>363</v>
      </c>
      <c r="BJ381" s="368">
        <v>10</v>
      </c>
      <c r="BK381" s="368">
        <v>40</v>
      </c>
      <c r="BL381" s="128">
        <v>8243.2999999999993</v>
      </c>
      <c r="BM381" s="128">
        <v>1163.8537748804899</v>
      </c>
      <c r="BN381" s="128">
        <v>1159.52</v>
      </c>
      <c r="BO381" s="128">
        <v>1158.3269</v>
      </c>
      <c r="BP381" s="128">
        <v>1158.3269</v>
      </c>
      <c r="BQ381" s="1" t="s">
        <v>821</v>
      </c>
    </row>
    <row r="382" spans="1:69" x14ac:dyDescent="0.25">
      <c r="A382" s="1"/>
      <c r="B382" s="77">
        <v>67</v>
      </c>
      <c r="C382" s="77">
        <v>364</v>
      </c>
      <c r="D382" s="77">
        <v>7778</v>
      </c>
      <c r="E382" s="77">
        <v>0</v>
      </c>
      <c r="F382" s="77">
        <v>48</v>
      </c>
      <c r="G382" s="77">
        <v>98</v>
      </c>
      <c r="H382" s="168">
        <v>8</v>
      </c>
      <c r="I382" s="370">
        <v>25</v>
      </c>
      <c r="J382" s="354">
        <v>187.56538</v>
      </c>
      <c r="K382" s="354">
        <v>136.72266999999999</v>
      </c>
      <c r="L382" s="365">
        <v>1.4191821715348E-3</v>
      </c>
      <c r="M382" s="354">
        <v>1157.08400630908</v>
      </c>
      <c r="N382" s="77">
        <v>1</v>
      </c>
      <c r="O382" s="77">
        <v>1</v>
      </c>
      <c r="P382" s="77">
        <v>0</v>
      </c>
      <c r="Q382" s="77">
        <v>0</v>
      </c>
      <c r="R382" s="77">
        <v>0</v>
      </c>
      <c r="S382" s="77">
        <v>0</v>
      </c>
      <c r="T382" s="77">
        <v>365</v>
      </c>
      <c r="U382" s="77">
        <v>10</v>
      </c>
      <c r="V382" s="357">
        <v>113281</v>
      </c>
      <c r="W382" s="77">
        <v>1814869</v>
      </c>
      <c r="X382" s="77" t="s">
        <v>911</v>
      </c>
      <c r="Y382" s="77" t="s">
        <v>1223</v>
      </c>
      <c r="Z382" s="77" t="s">
        <v>821</v>
      </c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F382">
        <v>234</v>
      </c>
      <c r="BG382">
        <v>48</v>
      </c>
      <c r="BH382">
        <v>109</v>
      </c>
      <c r="BI382">
        <v>364</v>
      </c>
      <c r="BJ382" s="368">
        <v>10</v>
      </c>
      <c r="BK382" s="368">
        <v>41</v>
      </c>
      <c r="BL382" s="128">
        <v>8366.0830000000005</v>
      </c>
      <c r="BM382" s="128">
        <v>1163.4437278570399</v>
      </c>
      <c r="BN382" s="128">
        <v>1172.0999999999999</v>
      </c>
      <c r="BO382" s="128">
        <v>1158.076</v>
      </c>
      <c r="BP382" s="128">
        <v>1158.076</v>
      </c>
      <c r="BQ382" s="1" t="s">
        <v>821</v>
      </c>
    </row>
    <row r="383" spans="1:69" x14ac:dyDescent="0.25">
      <c r="A383" s="1"/>
      <c r="B383" s="77">
        <v>68</v>
      </c>
      <c r="C383" s="77">
        <v>365</v>
      </c>
      <c r="D383" s="77">
        <v>7777</v>
      </c>
      <c r="E383" s="77">
        <v>0</v>
      </c>
      <c r="F383" s="77">
        <v>48</v>
      </c>
      <c r="G383" s="77">
        <v>97</v>
      </c>
      <c r="H383" s="168">
        <v>8</v>
      </c>
      <c r="I383" s="370">
        <v>26</v>
      </c>
      <c r="J383" s="354">
        <v>267.44580000000002</v>
      </c>
      <c r="K383" s="354">
        <v>136.76439999999999</v>
      </c>
      <c r="L383" s="365">
        <v>6.61326861261518E-4</v>
      </c>
      <c r="M383" s="354">
        <v>1156.8178168602401</v>
      </c>
      <c r="N383" s="77">
        <v>1</v>
      </c>
      <c r="O383" s="77">
        <v>1</v>
      </c>
      <c r="P383" s="77">
        <v>0</v>
      </c>
      <c r="Q383" s="77">
        <v>0</v>
      </c>
      <c r="R383" s="77">
        <v>0</v>
      </c>
      <c r="S383" s="77">
        <v>0</v>
      </c>
      <c r="T383" s="77">
        <v>366</v>
      </c>
      <c r="U383" s="77">
        <v>10</v>
      </c>
      <c r="V383" s="357">
        <v>113350.34</v>
      </c>
      <c r="W383" s="77">
        <v>1814869</v>
      </c>
      <c r="X383" s="77" t="s">
        <v>911</v>
      </c>
      <c r="Y383" s="77" t="s">
        <v>1224</v>
      </c>
      <c r="Z383" s="77" t="s">
        <v>821</v>
      </c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F383">
        <v>235</v>
      </c>
      <c r="BG383">
        <v>48</v>
      </c>
      <c r="BH383">
        <v>108</v>
      </c>
      <c r="BI383">
        <v>365</v>
      </c>
      <c r="BJ383" s="368">
        <v>10</v>
      </c>
      <c r="BK383" s="368">
        <v>42</v>
      </c>
      <c r="BL383" s="128">
        <v>8394.4719999999998</v>
      </c>
      <c r="BM383" s="128">
        <v>1163.0082856649201</v>
      </c>
      <c r="BN383" s="128">
        <v>1159.52</v>
      </c>
      <c r="BO383" s="128">
        <v>1158.076</v>
      </c>
      <c r="BP383" s="128">
        <v>1158.076</v>
      </c>
      <c r="BQ383" s="1" t="s">
        <v>821</v>
      </c>
    </row>
    <row r="384" spans="1:69" x14ac:dyDescent="0.25">
      <c r="A384" s="1"/>
      <c r="B384" s="77">
        <v>69</v>
      </c>
      <c r="C384" s="77">
        <v>366</v>
      </c>
      <c r="D384" s="77">
        <v>7937</v>
      </c>
      <c r="E384" s="77">
        <v>0</v>
      </c>
      <c r="F384" s="77">
        <v>49</v>
      </c>
      <c r="G384" s="77">
        <v>97</v>
      </c>
      <c r="H384" s="168">
        <v>8</v>
      </c>
      <c r="I384" s="370">
        <v>27</v>
      </c>
      <c r="J384" s="354">
        <v>34.884556000000003</v>
      </c>
      <c r="K384" s="354">
        <v>136.79212999999999</v>
      </c>
      <c r="L384" s="365">
        <v>4.4981570154676897E-3</v>
      </c>
      <c r="M384" s="354">
        <v>1156.64094776825</v>
      </c>
      <c r="N384" s="77">
        <v>1</v>
      </c>
      <c r="O384" s="77">
        <v>1</v>
      </c>
      <c r="P384" s="77">
        <v>0</v>
      </c>
      <c r="Q384" s="77">
        <v>0</v>
      </c>
      <c r="R384" s="77">
        <v>0</v>
      </c>
      <c r="S384" s="77">
        <v>0</v>
      </c>
      <c r="T384" s="77">
        <v>367</v>
      </c>
      <c r="U384" s="77">
        <v>10</v>
      </c>
      <c r="V384" s="357">
        <v>113396.42</v>
      </c>
      <c r="W384" s="77">
        <v>1814869</v>
      </c>
      <c r="X384" s="77" t="s">
        <v>911</v>
      </c>
      <c r="Y384" s="77" t="s">
        <v>1225</v>
      </c>
      <c r="Z384" s="77" t="s">
        <v>821</v>
      </c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F384">
        <v>1067</v>
      </c>
      <c r="BG384">
        <v>25</v>
      </c>
      <c r="BH384">
        <v>24</v>
      </c>
      <c r="BI384">
        <v>366</v>
      </c>
      <c r="BJ384" s="368">
        <v>11</v>
      </c>
      <c r="BK384" s="368">
        <v>1</v>
      </c>
      <c r="BL384" s="128">
        <v>21.518984</v>
      </c>
      <c r="BM384" s="128">
        <v>880.75895720677795</v>
      </c>
      <c r="BN384" s="128">
        <v>898.03</v>
      </c>
      <c r="BO384" s="128">
        <v>868.46870000000001</v>
      </c>
      <c r="BP384" s="128">
        <v>868.46870000000001</v>
      </c>
      <c r="BQ384" s="1" t="s">
        <v>821</v>
      </c>
    </row>
    <row r="385" spans="1:69" x14ac:dyDescent="0.25">
      <c r="A385" s="1"/>
      <c r="B385" s="77">
        <v>70</v>
      </c>
      <c r="C385" s="77">
        <v>367</v>
      </c>
      <c r="D385" s="77">
        <v>7936</v>
      </c>
      <c r="E385" s="77">
        <v>0</v>
      </c>
      <c r="F385" s="77">
        <v>49</v>
      </c>
      <c r="G385" s="77">
        <v>96</v>
      </c>
      <c r="H385" s="168">
        <v>8</v>
      </c>
      <c r="I385" s="370">
        <v>28</v>
      </c>
      <c r="J385" s="354">
        <v>233.33931999999999</v>
      </c>
      <c r="K385" s="354">
        <v>136.81673000000001</v>
      </c>
      <c r="L385" s="365">
        <v>1.3093104808794499E-3</v>
      </c>
      <c r="M385" s="354">
        <v>1156.4840315587701</v>
      </c>
      <c r="N385" s="77">
        <v>1</v>
      </c>
      <c r="O385" s="77">
        <v>1</v>
      </c>
      <c r="P385" s="77">
        <v>0</v>
      </c>
      <c r="Q385" s="77">
        <v>0</v>
      </c>
      <c r="R385" s="77">
        <v>0</v>
      </c>
      <c r="S385" s="77">
        <v>0</v>
      </c>
      <c r="T385" s="77">
        <v>368</v>
      </c>
      <c r="U385" s="77">
        <v>10</v>
      </c>
      <c r="V385" s="357">
        <v>113437.3</v>
      </c>
      <c r="W385" s="77">
        <v>1814869</v>
      </c>
      <c r="X385" s="77" t="s">
        <v>911</v>
      </c>
      <c r="Y385" s="77" t="s">
        <v>1226</v>
      </c>
      <c r="Z385" s="77" t="s">
        <v>821</v>
      </c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F385">
        <v>1068</v>
      </c>
      <c r="BG385">
        <v>25</v>
      </c>
      <c r="BH385">
        <v>23</v>
      </c>
      <c r="BI385">
        <v>367</v>
      </c>
      <c r="BJ385" s="368">
        <v>11</v>
      </c>
      <c r="BK385" s="368">
        <v>2</v>
      </c>
      <c r="BL385" s="128">
        <v>292.57776000000001</v>
      </c>
      <c r="BM385" s="128">
        <v>877.87419513136001</v>
      </c>
      <c r="BN385" s="128">
        <v>892.93</v>
      </c>
      <c r="BO385" s="128">
        <v>862.16269999999997</v>
      </c>
      <c r="BP385" s="128">
        <v>862.16269999999997</v>
      </c>
      <c r="BQ385" s="1" t="s">
        <v>821</v>
      </c>
    </row>
    <row r="386" spans="1:69" x14ac:dyDescent="0.25">
      <c r="A386" s="1"/>
      <c r="B386" s="77">
        <v>71</v>
      </c>
      <c r="C386" s="77">
        <v>368</v>
      </c>
      <c r="D386" s="77">
        <v>8096</v>
      </c>
      <c r="E386" s="77">
        <v>0</v>
      </c>
      <c r="F386" s="77">
        <v>50</v>
      </c>
      <c r="G386" s="77">
        <v>96</v>
      </c>
      <c r="H386" s="168">
        <v>8</v>
      </c>
      <c r="I386" s="370">
        <v>29</v>
      </c>
      <c r="J386" s="354">
        <v>288.89062000000001</v>
      </c>
      <c r="K386" s="354">
        <v>136.86462</v>
      </c>
      <c r="L386" s="365">
        <v>8.71817619757705E-4</v>
      </c>
      <c r="M386" s="354">
        <v>1156.1785179350099</v>
      </c>
      <c r="N386" s="77">
        <v>1</v>
      </c>
      <c r="O386" s="77">
        <v>1</v>
      </c>
      <c r="P386" s="77">
        <v>0</v>
      </c>
      <c r="Q386" s="77">
        <v>0</v>
      </c>
      <c r="R386" s="77">
        <v>0</v>
      </c>
      <c r="S386" s="77">
        <v>0</v>
      </c>
      <c r="T386" s="77">
        <v>369</v>
      </c>
      <c r="U386" s="77">
        <v>10</v>
      </c>
      <c r="V386" s="357">
        <v>113516.88</v>
      </c>
      <c r="W386" s="77">
        <v>1814869</v>
      </c>
      <c r="X386" s="77" t="s">
        <v>911</v>
      </c>
      <c r="Y386" s="77" t="s">
        <v>1227</v>
      </c>
      <c r="Z386" s="77" t="s">
        <v>821</v>
      </c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F386">
        <v>1069</v>
      </c>
      <c r="BG386">
        <v>25</v>
      </c>
      <c r="BH386">
        <v>22</v>
      </c>
      <c r="BI386">
        <v>368</v>
      </c>
      <c r="BJ386" s="368">
        <v>11</v>
      </c>
      <c r="BK386" s="368">
        <v>3</v>
      </c>
      <c r="BL386" s="128">
        <v>373.9776</v>
      </c>
      <c r="BM386" s="128">
        <v>874.39901894001002</v>
      </c>
      <c r="BN386" s="128">
        <v>869.8</v>
      </c>
      <c r="BO386" s="128">
        <v>860.78660000000002</v>
      </c>
      <c r="BP386" s="128">
        <v>860.78660000000002</v>
      </c>
      <c r="BQ386" s="1" t="s">
        <v>821</v>
      </c>
    </row>
    <row r="387" spans="1:69" x14ac:dyDescent="0.25">
      <c r="A387" s="1"/>
      <c r="B387" s="77">
        <v>72</v>
      </c>
      <c r="C387" s="77">
        <v>369</v>
      </c>
      <c r="D387" s="77">
        <v>8256</v>
      </c>
      <c r="E387" s="77">
        <v>0</v>
      </c>
      <c r="F387" s="77">
        <v>51</v>
      </c>
      <c r="G387" s="77">
        <v>96</v>
      </c>
      <c r="H387" s="168">
        <v>8</v>
      </c>
      <c r="I387" s="370">
        <v>30</v>
      </c>
      <c r="J387" s="354">
        <v>141.6258</v>
      </c>
      <c r="K387" s="354">
        <v>136.90411</v>
      </c>
      <c r="L387" s="365">
        <v>1.76267616850117E-3</v>
      </c>
      <c r="M387" s="354">
        <v>1155.9266579979501</v>
      </c>
      <c r="N387" s="77">
        <v>1</v>
      </c>
      <c r="O387" s="77">
        <v>1</v>
      </c>
      <c r="P387" s="77">
        <v>0</v>
      </c>
      <c r="Q387" s="77">
        <v>0</v>
      </c>
      <c r="R387" s="77">
        <v>0</v>
      </c>
      <c r="S387" s="77">
        <v>0</v>
      </c>
      <c r="T387" s="77">
        <v>370</v>
      </c>
      <c r="U387" s="77">
        <v>10</v>
      </c>
      <c r="V387" s="357">
        <v>113582.49</v>
      </c>
      <c r="W387" s="77">
        <v>1814869</v>
      </c>
      <c r="X387" s="77" t="s">
        <v>911</v>
      </c>
      <c r="Y387" s="77" t="s">
        <v>1228</v>
      </c>
      <c r="Z387" s="77" t="s">
        <v>821</v>
      </c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F387">
        <v>1070</v>
      </c>
      <c r="BG387">
        <v>24</v>
      </c>
      <c r="BH387">
        <v>22</v>
      </c>
      <c r="BI387">
        <v>369</v>
      </c>
      <c r="BJ387" s="368">
        <v>11</v>
      </c>
      <c r="BK387" s="368">
        <v>4</v>
      </c>
      <c r="BL387" s="128">
        <v>634.14559999999994</v>
      </c>
      <c r="BM387" s="128">
        <v>871.03122288030295</v>
      </c>
      <c r="BN387" s="128">
        <v>862.29</v>
      </c>
      <c r="BO387" s="128">
        <v>857.11239999999998</v>
      </c>
      <c r="BP387" s="128">
        <v>857.11239999999998</v>
      </c>
      <c r="BQ387" s="1" t="s">
        <v>821</v>
      </c>
    </row>
    <row r="388" spans="1:69" x14ac:dyDescent="0.25">
      <c r="A388" s="1"/>
      <c r="B388" s="77">
        <v>73</v>
      </c>
      <c r="C388" s="77">
        <v>370</v>
      </c>
      <c r="D388" s="77">
        <v>8255</v>
      </c>
      <c r="E388" s="77">
        <v>0</v>
      </c>
      <c r="F388" s="77">
        <v>51</v>
      </c>
      <c r="G388" s="77">
        <v>95</v>
      </c>
      <c r="H388" s="168">
        <v>8</v>
      </c>
      <c r="I388" s="370">
        <v>31</v>
      </c>
      <c r="J388" s="354">
        <v>285.09616</v>
      </c>
      <c r="K388" s="354">
        <v>136.94325000000001</v>
      </c>
      <c r="L388" s="365">
        <v>1.1189383532553799E-3</v>
      </c>
      <c r="M388" s="354">
        <v>1155.6770175869799</v>
      </c>
      <c r="N388" s="77">
        <v>1</v>
      </c>
      <c r="O388" s="77">
        <v>1</v>
      </c>
      <c r="P388" s="77">
        <v>0</v>
      </c>
      <c r="Q388" s="77">
        <v>0</v>
      </c>
      <c r="R388" s="77">
        <v>0</v>
      </c>
      <c r="S388" s="77">
        <v>0</v>
      </c>
      <c r="T388" s="77">
        <v>371</v>
      </c>
      <c r="U388" s="77">
        <v>10</v>
      </c>
      <c r="V388" s="357">
        <v>113647.53</v>
      </c>
      <c r="W388" s="77">
        <v>1814869</v>
      </c>
      <c r="X388" s="77" t="s">
        <v>911</v>
      </c>
      <c r="Y388" s="77" t="s">
        <v>1229</v>
      </c>
      <c r="Z388" s="77" t="s">
        <v>821</v>
      </c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F388">
        <v>1071</v>
      </c>
      <c r="BG388">
        <v>23</v>
      </c>
      <c r="BH388">
        <v>22</v>
      </c>
      <c r="BI388">
        <v>370</v>
      </c>
      <c r="BJ388" s="368">
        <v>11</v>
      </c>
      <c r="BK388" s="368">
        <v>5</v>
      </c>
      <c r="BL388" s="128">
        <v>908.44763</v>
      </c>
      <c r="BM388" s="128">
        <v>865.76144872396605</v>
      </c>
      <c r="BN388" s="128">
        <v>867.27</v>
      </c>
      <c r="BO388" s="128">
        <v>852.93317000000002</v>
      </c>
      <c r="BP388" s="128">
        <v>852.93317000000002</v>
      </c>
      <c r="BQ388" s="1" t="s">
        <v>821</v>
      </c>
    </row>
    <row r="389" spans="1:69" x14ac:dyDescent="0.25">
      <c r="A389" s="1"/>
      <c r="B389" s="77">
        <v>74</v>
      </c>
      <c r="C389" s="77">
        <v>371</v>
      </c>
      <c r="D389" s="77">
        <v>8414</v>
      </c>
      <c r="E389" s="77">
        <v>0</v>
      </c>
      <c r="F389" s="77">
        <v>52</v>
      </c>
      <c r="G389" s="77">
        <v>94</v>
      </c>
      <c r="H389" s="168">
        <v>8</v>
      </c>
      <c r="I389" s="370">
        <v>32</v>
      </c>
      <c r="J389" s="354">
        <v>260.19592</v>
      </c>
      <c r="K389" s="354">
        <v>136.9941</v>
      </c>
      <c r="L389" s="365">
        <v>1.05499935245693E-3</v>
      </c>
      <c r="M389" s="354">
        <v>1155.3580125582</v>
      </c>
      <c r="N389" s="77">
        <v>1</v>
      </c>
      <c r="O389" s="77">
        <v>1</v>
      </c>
      <c r="P389" s="77">
        <v>0</v>
      </c>
      <c r="Q389" s="77">
        <v>0</v>
      </c>
      <c r="R389" s="77">
        <v>0</v>
      </c>
      <c r="S389" s="77">
        <v>0</v>
      </c>
      <c r="T389" s="77">
        <v>372</v>
      </c>
      <c r="U389" s="77">
        <v>10</v>
      </c>
      <c r="V389" s="357">
        <v>113732.01</v>
      </c>
      <c r="W389" s="77">
        <v>1814869</v>
      </c>
      <c r="X389" s="77" t="s">
        <v>911</v>
      </c>
      <c r="Y389" s="77" t="s">
        <v>1230</v>
      </c>
      <c r="Z389" s="77" t="s">
        <v>821</v>
      </c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F389">
        <v>1072</v>
      </c>
      <c r="BG389">
        <v>22</v>
      </c>
      <c r="BH389">
        <v>22</v>
      </c>
      <c r="BI389">
        <v>371</v>
      </c>
      <c r="BJ389" s="368">
        <v>11</v>
      </c>
      <c r="BK389" s="368">
        <v>6</v>
      </c>
      <c r="BL389" s="128">
        <v>992.34460000000001</v>
      </c>
      <c r="BM389" s="128">
        <v>862.22967368946001</v>
      </c>
      <c r="BN389" s="128">
        <v>890.05</v>
      </c>
      <c r="BO389" s="128">
        <v>849.92190000000005</v>
      </c>
      <c r="BP389" s="128">
        <v>849.92190000000005</v>
      </c>
      <c r="BQ389" s="1" t="s">
        <v>821</v>
      </c>
    </row>
    <row r="390" spans="1:69" x14ac:dyDescent="0.25">
      <c r="A390" s="1"/>
      <c r="B390" s="77">
        <v>75</v>
      </c>
      <c r="C390" s="77">
        <v>372</v>
      </c>
      <c r="D390" s="77">
        <v>8413</v>
      </c>
      <c r="E390" s="77">
        <v>0</v>
      </c>
      <c r="F390" s="77">
        <v>52</v>
      </c>
      <c r="G390" s="77">
        <v>93</v>
      </c>
      <c r="H390" s="168">
        <v>8</v>
      </c>
      <c r="I390" s="370">
        <v>33</v>
      </c>
      <c r="J390" s="354">
        <v>209.03110000000001</v>
      </c>
      <c r="K390" s="354">
        <v>137.03711999999999</v>
      </c>
      <c r="L390" s="365">
        <v>1.1838772497642499E-3</v>
      </c>
      <c r="M390" s="354">
        <v>1155.0835060280799</v>
      </c>
      <c r="N390" s="77">
        <v>1</v>
      </c>
      <c r="O390" s="77">
        <v>1</v>
      </c>
      <c r="P390" s="77">
        <v>0</v>
      </c>
      <c r="Q390" s="77">
        <v>0</v>
      </c>
      <c r="R390" s="77">
        <v>0</v>
      </c>
      <c r="S390" s="77">
        <v>0</v>
      </c>
      <c r="T390" s="77">
        <v>373</v>
      </c>
      <c r="U390" s="77">
        <v>10</v>
      </c>
      <c r="V390" s="357">
        <v>113803.516</v>
      </c>
      <c r="W390" s="77">
        <v>1814869</v>
      </c>
      <c r="X390" s="77" t="s">
        <v>911</v>
      </c>
      <c r="Y390" s="77" t="s">
        <v>1231</v>
      </c>
      <c r="Z390" s="77" t="s">
        <v>821</v>
      </c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F390">
        <v>1073</v>
      </c>
      <c r="BG390">
        <v>22</v>
      </c>
      <c r="BH390">
        <v>21</v>
      </c>
      <c r="BI390">
        <v>372</v>
      </c>
      <c r="BJ390" s="368">
        <v>11</v>
      </c>
      <c r="BK390" s="368">
        <v>7</v>
      </c>
      <c r="BL390" s="128">
        <v>1280.8218999999999</v>
      </c>
      <c r="BM390" s="128">
        <v>858.55813291199399</v>
      </c>
      <c r="BN390" s="128">
        <v>865.92</v>
      </c>
      <c r="BO390" s="128">
        <v>845.33550000000002</v>
      </c>
      <c r="BP390" s="128">
        <v>845.33550000000002</v>
      </c>
      <c r="BQ390" s="1" t="s">
        <v>821</v>
      </c>
    </row>
    <row r="391" spans="1:69" x14ac:dyDescent="0.25">
      <c r="A391" s="1"/>
      <c r="B391" s="77">
        <v>76</v>
      </c>
      <c r="C391" s="77">
        <v>373</v>
      </c>
      <c r="D391" s="77">
        <v>8573</v>
      </c>
      <c r="E391" s="77">
        <v>0</v>
      </c>
      <c r="F391" s="77">
        <v>53</v>
      </c>
      <c r="G391" s="77">
        <v>93</v>
      </c>
      <c r="H391" s="168">
        <v>8</v>
      </c>
      <c r="I391" s="370">
        <v>34</v>
      </c>
      <c r="J391" s="354">
        <v>213.97585000000001</v>
      </c>
      <c r="K391" s="354">
        <v>137.07593</v>
      </c>
      <c r="L391" s="365">
        <v>1.38116142252557E-3</v>
      </c>
      <c r="M391" s="354">
        <v>1154.83603886736</v>
      </c>
      <c r="N391" s="77">
        <v>1</v>
      </c>
      <c r="O391" s="77">
        <v>1</v>
      </c>
      <c r="P391" s="77">
        <v>0</v>
      </c>
      <c r="Q391" s="77">
        <v>0</v>
      </c>
      <c r="R391" s="77">
        <v>0</v>
      </c>
      <c r="S391" s="77">
        <v>0</v>
      </c>
      <c r="T391" s="77">
        <v>374</v>
      </c>
      <c r="U391" s="77">
        <v>10</v>
      </c>
      <c r="V391" s="357">
        <v>113867.984</v>
      </c>
      <c r="W391" s="77">
        <v>1814869</v>
      </c>
      <c r="X391" s="77" t="s">
        <v>911</v>
      </c>
      <c r="Y391" s="77" t="s">
        <v>1232</v>
      </c>
      <c r="Z391" s="77" t="s">
        <v>821</v>
      </c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F391">
        <v>1074</v>
      </c>
      <c r="BG391">
        <v>21</v>
      </c>
      <c r="BH391">
        <v>21</v>
      </c>
      <c r="BI391">
        <v>373</v>
      </c>
      <c r="BJ391" s="368">
        <v>11</v>
      </c>
      <c r="BK391" s="368">
        <v>8</v>
      </c>
      <c r="BL391" s="128">
        <v>1323.9811</v>
      </c>
      <c r="BM391" s="128">
        <v>855.28825916979702</v>
      </c>
      <c r="BN391" s="128">
        <v>889.87</v>
      </c>
      <c r="BO391" s="128">
        <v>844.78423999999995</v>
      </c>
      <c r="BP391" s="128">
        <v>844.78423999999995</v>
      </c>
      <c r="BQ391" s="1" t="s">
        <v>821</v>
      </c>
    </row>
    <row r="392" spans="1:69" x14ac:dyDescent="0.25">
      <c r="A392" s="1"/>
      <c r="B392" s="77">
        <v>77</v>
      </c>
      <c r="C392" s="77">
        <v>374</v>
      </c>
      <c r="D392" s="77">
        <v>8572</v>
      </c>
      <c r="E392" s="77">
        <v>0</v>
      </c>
      <c r="F392" s="77">
        <v>53</v>
      </c>
      <c r="G392" s="77">
        <v>92</v>
      </c>
      <c r="H392" s="168">
        <v>8</v>
      </c>
      <c r="I392" s="370">
        <v>35</v>
      </c>
      <c r="J392" s="354">
        <v>291.19713999999999</v>
      </c>
      <c r="K392" s="354">
        <v>137.12225000000001</v>
      </c>
      <c r="L392" s="365">
        <v>8.0994489699848997E-4</v>
      </c>
      <c r="M392" s="354">
        <v>1154.54050368443</v>
      </c>
      <c r="N392" s="77">
        <v>1</v>
      </c>
      <c r="O392" s="77">
        <v>1</v>
      </c>
      <c r="P392" s="77">
        <v>0</v>
      </c>
      <c r="Q392" s="77">
        <v>0</v>
      </c>
      <c r="R392" s="77">
        <v>0</v>
      </c>
      <c r="S392" s="77">
        <v>0</v>
      </c>
      <c r="T392" s="77">
        <v>375</v>
      </c>
      <c r="U392" s="77">
        <v>10</v>
      </c>
      <c r="V392" s="357">
        <v>113944.97</v>
      </c>
      <c r="W392" s="77">
        <v>1814869</v>
      </c>
      <c r="X392" s="77" t="s">
        <v>911</v>
      </c>
      <c r="Y392" s="77" t="s">
        <v>1233</v>
      </c>
      <c r="Z392" s="77" t="s">
        <v>821</v>
      </c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F392">
        <v>1075</v>
      </c>
      <c r="BG392">
        <v>21</v>
      </c>
      <c r="BH392">
        <v>20</v>
      </c>
      <c r="BI392">
        <v>374</v>
      </c>
      <c r="BJ392" s="368">
        <v>11</v>
      </c>
      <c r="BK392" s="368">
        <v>9</v>
      </c>
      <c r="BL392" s="128">
        <v>1584.4213</v>
      </c>
      <c r="BM392" s="128">
        <v>852.29482609312197</v>
      </c>
      <c r="BN392" s="128">
        <v>883.17</v>
      </c>
      <c r="BO392" s="128">
        <v>838.97109999999998</v>
      </c>
      <c r="BP392" s="128">
        <v>838.97109999999998</v>
      </c>
      <c r="BQ392" s="1" t="s">
        <v>821</v>
      </c>
    </row>
    <row r="393" spans="1:69" x14ac:dyDescent="0.25">
      <c r="A393" s="1"/>
      <c r="B393" s="77">
        <v>78</v>
      </c>
      <c r="C393" s="77">
        <v>375</v>
      </c>
      <c r="D393" s="77">
        <v>8732</v>
      </c>
      <c r="E393" s="77">
        <v>0</v>
      </c>
      <c r="F393" s="77">
        <v>54</v>
      </c>
      <c r="G393" s="77">
        <v>92</v>
      </c>
      <c r="H393" s="168">
        <v>8</v>
      </c>
      <c r="I393" s="370">
        <v>36</v>
      </c>
      <c r="J393" s="354">
        <v>111.95961</v>
      </c>
      <c r="K393" s="354">
        <v>137.15924000000001</v>
      </c>
      <c r="L393" s="365">
        <v>2.0040857811941099E-3</v>
      </c>
      <c r="M393" s="354">
        <v>1154.30465004398</v>
      </c>
      <c r="N393" s="77">
        <v>1</v>
      </c>
      <c r="O393" s="77">
        <v>1</v>
      </c>
      <c r="P393" s="77">
        <v>0</v>
      </c>
      <c r="Q393" s="77">
        <v>0</v>
      </c>
      <c r="R393" s="77">
        <v>0</v>
      </c>
      <c r="S393" s="77">
        <v>0</v>
      </c>
      <c r="T393" s="77">
        <v>376</v>
      </c>
      <c r="U393" s="77">
        <v>10</v>
      </c>
      <c r="V393" s="357">
        <v>114006.414</v>
      </c>
      <c r="W393" s="77">
        <v>1814869</v>
      </c>
      <c r="X393" s="77" t="s">
        <v>911</v>
      </c>
      <c r="Y393" s="77" t="s">
        <v>1234</v>
      </c>
      <c r="Z393" s="77" t="s">
        <v>821</v>
      </c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F393">
        <v>1076</v>
      </c>
      <c r="BG393">
        <v>21</v>
      </c>
      <c r="BH393">
        <v>19</v>
      </c>
      <c r="BI393">
        <v>375</v>
      </c>
      <c r="BJ393" s="368">
        <v>11</v>
      </c>
      <c r="BK393" s="368">
        <v>10</v>
      </c>
      <c r="BL393" s="128">
        <v>1872.3136999999999</v>
      </c>
      <c r="BM393" s="128">
        <v>846.88836738550003</v>
      </c>
      <c r="BN393" s="128">
        <v>870.49</v>
      </c>
      <c r="BO393" s="128">
        <v>834.55830000000003</v>
      </c>
      <c r="BP393" s="128">
        <v>834.55830000000003</v>
      </c>
      <c r="BQ393" s="1" t="s">
        <v>821</v>
      </c>
    </row>
    <row r="394" spans="1:69" x14ac:dyDescent="0.25">
      <c r="A394" s="1"/>
      <c r="B394" s="77">
        <v>79</v>
      </c>
      <c r="C394" s="77">
        <v>376</v>
      </c>
      <c r="D394" s="77">
        <v>8731</v>
      </c>
      <c r="E394" s="77">
        <v>0</v>
      </c>
      <c r="F394" s="77">
        <v>54</v>
      </c>
      <c r="G394" s="77">
        <v>91</v>
      </c>
      <c r="H394" s="168">
        <v>8</v>
      </c>
      <c r="I394" s="370">
        <v>37</v>
      </c>
      <c r="J394" s="354">
        <v>271.57877000000002</v>
      </c>
      <c r="K394" s="354">
        <v>137.19441</v>
      </c>
      <c r="L394" s="365">
        <v>1.14586850279033E-3</v>
      </c>
      <c r="M394" s="354">
        <v>1154.0802733815401</v>
      </c>
      <c r="N394" s="77">
        <v>1</v>
      </c>
      <c r="O394" s="77">
        <v>1</v>
      </c>
      <c r="P394" s="77">
        <v>0</v>
      </c>
      <c r="Q394" s="77">
        <v>0</v>
      </c>
      <c r="R394" s="77">
        <v>0</v>
      </c>
      <c r="S394" s="77">
        <v>0</v>
      </c>
      <c r="T394" s="77">
        <v>377</v>
      </c>
      <c r="U394" s="77">
        <v>10</v>
      </c>
      <c r="V394" s="357">
        <v>114064.87</v>
      </c>
      <c r="W394" s="77">
        <v>1814869</v>
      </c>
      <c r="X394" s="77" t="s">
        <v>911</v>
      </c>
      <c r="Y394" s="77" t="s">
        <v>1235</v>
      </c>
      <c r="Z394" s="77" t="s">
        <v>821</v>
      </c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F394">
        <v>1077</v>
      </c>
      <c r="BG394">
        <v>20</v>
      </c>
      <c r="BH394">
        <v>19</v>
      </c>
      <c r="BI394">
        <v>376</v>
      </c>
      <c r="BJ394" s="368">
        <v>11</v>
      </c>
      <c r="BK394" s="368">
        <v>11</v>
      </c>
      <c r="BL394" s="128">
        <v>1890.2106000000001</v>
      </c>
      <c r="BM394" s="128">
        <v>843.87334189529599</v>
      </c>
      <c r="BN394" s="128">
        <v>870.56</v>
      </c>
      <c r="BO394" s="128">
        <v>832.60659999999996</v>
      </c>
      <c r="BP394" s="128">
        <v>832.60659999999996</v>
      </c>
      <c r="BQ394" s="1" t="s">
        <v>821</v>
      </c>
    </row>
    <row r="395" spans="1:69" x14ac:dyDescent="0.25">
      <c r="A395" s="1"/>
      <c r="B395" s="77">
        <v>80</v>
      </c>
      <c r="C395" s="77">
        <v>377</v>
      </c>
      <c r="D395" s="77">
        <v>8730</v>
      </c>
      <c r="E395" s="77">
        <v>0</v>
      </c>
      <c r="F395" s="77">
        <v>54</v>
      </c>
      <c r="G395" s="77">
        <v>90</v>
      </c>
      <c r="H395" s="168">
        <v>8</v>
      </c>
      <c r="I395" s="370">
        <v>38</v>
      </c>
      <c r="J395" s="354">
        <v>260.35885999999999</v>
      </c>
      <c r="K395" s="354">
        <v>137.2432</v>
      </c>
      <c r="L395" s="365">
        <v>6.6243416913321898E-4</v>
      </c>
      <c r="M395" s="354">
        <v>1153.7690798277099</v>
      </c>
      <c r="N395" s="77">
        <v>1</v>
      </c>
      <c r="O395" s="77">
        <v>1</v>
      </c>
      <c r="P395" s="77">
        <v>0</v>
      </c>
      <c r="Q395" s="77">
        <v>0</v>
      </c>
      <c r="R395" s="77">
        <v>0</v>
      </c>
      <c r="S395" s="77">
        <v>0</v>
      </c>
      <c r="T395" s="77">
        <v>378</v>
      </c>
      <c r="U395" s="77">
        <v>10</v>
      </c>
      <c r="V395" s="357">
        <v>114145.93</v>
      </c>
      <c r="W395" s="77">
        <v>1814869</v>
      </c>
      <c r="X395" s="77" t="s">
        <v>911</v>
      </c>
      <c r="Y395" s="77" t="s">
        <v>1236</v>
      </c>
      <c r="Z395" s="77" t="s">
        <v>821</v>
      </c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F395">
        <v>1078</v>
      </c>
      <c r="BG395">
        <v>20</v>
      </c>
      <c r="BH395">
        <v>18</v>
      </c>
      <c r="BI395">
        <v>377</v>
      </c>
      <c r="BJ395" s="368">
        <v>11</v>
      </c>
      <c r="BK395" s="368">
        <v>12</v>
      </c>
      <c r="BL395" s="128">
        <v>2193.3209999999999</v>
      </c>
      <c r="BM395" s="128">
        <v>840.70827199927999</v>
      </c>
      <c r="BN395" s="128">
        <v>840.24</v>
      </c>
      <c r="BO395" s="128">
        <v>824.84900000000005</v>
      </c>
      <c r="BP395" s="128">
        <v>824.84900000000005</v>
      </c>
      <c r="BQ395" s="1" t="s">
        <v>821</v>
      </c>
    </row>
    <row r="396" spans="1:69" x14ac:dyDescent="0.25">
      <c r="A396" s="1"/>
      <c r="B396" s="77">
        <v>81</v>
      </c>
      <c r="C396" s="77">
        <v>378</v>
      </c>
      <c r="D396" s="77">
        <v>8729</v>
      </c>
      <c r="E396" s="77">
        <v>0</v>
      </c>
      <c r="F396" s="77">
        <v>54</v>
      </c>
      <c r="G396" s="77">
        <v>89</v>
      </c>
      <c r="H396" s="168">
        <v>8</v>
      </c>
      <c r="I396" s="370">
        <v>39</v>
      </c>
      <c r="J396" s="354">
        <v>34.454177999999999</v>
      </c>
      <c r="K396" s="354">
        <v>137.27023</v>
      </c>
      <c r="L396" s="365">
        <v>3.3558077812519999E-3</v>
      </c>
      <c r="M396" s="354">
        <v>1153.5966092251199</v>
      </c>
      <c r="N396" s="77">
        <v>1</v>
      </c>
      <c r="O396" s="77">
        <v>1</v>
      </c>
      <c r="P396" s="77">
        <v>0</v>
      </c>
      <c r="Q396" s="77">
        <v>0</v>
      </c>
      <c r="R396" s="77">
        <v>0</v>
      </c>
      <c r="S396" s="77">
        <v>0</v>
      </c>
      <c r="T396" s="77">
        <v>379</v>
      </c>
      <c r="U396" s="77">
        <v>10</v>
      </c>
      <c r="V396" s="357">
        <v>114190.86</v>
      </c>
      <c r="W396" s="77">
        <v>1814869</v>
      </c>
      <c r="X396" s="77" t="s">
        <v>911</v>
      </c>
      <c r="Y396" s="77" t="s">
        <v>1237</v>
      </c>
      <c r="Z396" s="77" t="s">
        <v>821</v>
      </c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F396">
        <v>1079</v>
      </c>
      <c r="BG396">
        <v>19</v>
      </c>
      <c r="BH396">
        <v>18</v>
      </c>
      <c r="BI396">
        <v>378</v>
      </c>
      <c r="BJ396" s="368">
        <v>11</v>
      </c>
      <c r="BK396" s="368">
        <v>13</v>
      </c>
      <c r="BL396" s="128">
        <v>2308.7035999999998</v>
      </c>
      <c r="BM396" s="128">
        <v>836.58200510304198</v>
      </c>
      <c r="BN396" s="128">
        <v>832.06</v>
      </c>
      <c r="BO396" s="128">
        <v>822.56433000000004</v>
      </c>
      <c r="BP396" s="128">
        <v>822.56433000000004</v>
      </c>
      <c r="BQ396" s="1" t="s">
        <v>821</v>
      </c>
    </row>
    <row r="397" spans="1:69" x14ac:dyDescent="0.25">
      <c r="A397" s="1"/>
      <c r="B397" s="77">
        <v>82</v>
      </c>
      <c r="C397" s="77">
        <v>379</v>
      </c>
      <c r="D397" s="77">
        <v>8569</v>
      </c>
      <c r="E397" s="77">
        <v>0</v>
      </c>
      <c r="F397" s="77">
        <v>53</v>
      </c>
      <c r="G397" s="77">
        <v>89</v>
      </c>
      <c r="H397" s="168">
        <v>8</v>
      </c>
      <c r="I397" s="370">
        <v>40</v>
      </c>
      <c r="J397" s="354">
        <v>163.18306000000001</v>
      </c>
      <c r="K397" s="354">
        <v>137.28836000000001</v>
      </c>
      <c r="L397" s="365">
        <v>8.0249600196433699E-4</v>
      </c>
      <c r="M397" s="354">
        <v>1153.4809876269801</v>
      </c>
      <c r="N397" s="77">
        <v>1</v>
      </c>
      <c r="O397" s="77">
        <v>1</v>
      </c>
      <c r="P397" s="77">
        <v>0</v>
      </c>
      <c r="Q397" s="77">
        <v>0</v>
      </c>
      <c r="R397" s="77">
        <v>0</v>
      </c>
      <c r="S397" s="77">
        <v>0</v>
      </c>
      <c r="T397" s="77">
        <v>380</v>
      </c>
      <c r="U397" s="77">
        <v>10</v>
      </c>
      <c r="V397" s="357">
        <v>114220.984</v>
      </c>
      <c r="W397" s="77">
        <v>1814869</v>
      </c>
      <c r="X397" s="77" t="s">
        <v>911</v>
      </c>
      <c r="Y397" s="77" t="s">
        <v>1238</v>
      </c>
      <c r="Z397" s="77" t="s">
        <v>821</v>
      </c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F397">
        <v>1080</v>
      </c>
      <c r="BG397">
        <v>19</v>
      </c>
      <c r="BH397">
        <v>17</v>
      </c>
      <c r="BI397">
        <v>379</v>
      </c>
      <c r="BJ397" s="368">
        <v>11</v>
      </c>
      <c r="BK397" s="368">
        <v>14</v>
      </c>
      <c r="BL397" s="128">
        <v>2479.752</v>
      </c>
      <c r="BM397" s="128">
        <v>833.75785221551303</v>
      </c>
      <c r="BN397" s="128">
        <v>829.38</v>
      </c>
      <c r="BO397" s="128">
        <v>817.00554999999997</v>
      </c>
      <c r="BP397" s="128">
        <v>817.00554999999997</v>
      </c>
      <c r="BQ397" s="1" t="s">
        <v>821</v>
      </c>
    </row>
    <row r="398" spans="1:69" x14ac:dyDescent="0.25">
      <c r="A398" s="1"/>
      <c r="B398" s="77">
        <v>83</v>
      </c>
      <c r="C398" s="77">
        <v>380</v>
      </c>
      <c r="D398" s="77">
        <v>8729</v>
      </c>
      <c r="E398" s="77">
        <v>0</v>
      </c>
      <c r="F398" s="77">
        <v>54</v>
      </c>
      <c r="G398" s="77">
        <v>89</v>
      </c>
      <c r="H398" s="168">
        <v>8</v>
      </c>
      <c r="I398" s="370">
        <v>41</v>
      </c>
      <c r="J398" s="354">
        <v>60.662570000000002</v>
      </c>
      <c r="K398" s="354">
        <v>137.30889999999999</v>
      </c>
      <c r="L398" s="365">
        <v>3.00086173460645E-3</v>
      </c>
      <c r="M398" s="354">
        <v>1153.35003387399</v>
      </c>
      <c r="N398" s="77">
        <v>1</v>
      </c>
      <c r="O398" s="77">
        <v>1</v>
      </c>
      <c r="P398" s="77">
        <v>0</v>
      </c>
      <c r="Q398" s="77">
        <v>0</v>
      </c>
      <c r="R398" s="77">
        <v>0</v>
      </c>
      <c r="S398" s="77">
        <v>0</v>
      </c>
      <c r="T398" s="77">
        <v>381</v>
      </c>
      <c r="U398" s="77">
        <v>10</v>
      </c>
      <c r="V398" s="357">
        <v>114255.09</v>
      </c>
      <c r="W398" s="77">
        <v>1814869</v>
      </c>
      <c r="X398" s="77" t="s">
        <v>911</v>
      </c>
      <c r="Y398" s="77" t="s">
        <v>1239</v>
      </c>
      <c r="Z398" s="77" t="s">
        <v>821</v>
      </c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F398">
        <v>1081</v>
      </c>
      <c r="BG398">
        <v>18</v>
      </c>
      <c r="BH398">
        <v>17</v>
      </c>
      <c r="BI398">
        <v>380</v>
      </c>
      <c r="BJ398" s="368">
        <v>11</v>
      </c>
      <c r="BK398" s="368">
        <v>15</v>
      </c>
      <c r="BL398" s="128">
        <v>2628.7150000000001</v>
      </c>
      <c r="BM398" s="128">
        <v>830.60259639641595</v>
      </c>
      <c r="BN398" s="128">
        <v>852.77</v>
      </c>
      <c r="BO398" s="128">
        <v>817.00310000000002</v>
      </c>
      <c r="BP398" s="128">
        <v>817.00310000000002</v>
      </c>
      <c r="BQ398" s="1" t="s">
        <v>821</v>
      </c>
    </row>
    <row r="399" spans="1:69" x14ac:dyDescent="0.25">
      <c r="A399" s="1"/>
      <c r="B399" s="77">
        <v>84</v>
      </c>
      <c r="C399" s="77">
        <v>381</v>
      </c>
      <c r="D399" s="77">
        <v>8728</v>
      </c>
      <c r="E399" s="77">
        <v>0</v>
      </c>
      <c r="F399" s="77">
        <v>54</v>
      </c>
      <c r="G399" s="77">
        <v>88</v>
      </c>
      <c r="H399" s="168">
        <v>8</v>
      </c>
      <c r="I399" s="370">
        <v>42</v>
      </c>
      <c r="J399" s="354">
        <v>250.50787</v>
      </c>
      <c r="K399" s="354">
        <v>137.33743000000001</v>
      </c>
      <c r="L399" s="365">
        <v>1.17003560271094E-3</v>
      </c>
      <c r="M399" s="354">
        <v>1153.16799388609</v>
      </c>
      <c r="N399" s="77">
        <v>1</v>
      </c>
      <c r="O399" s="77">
        <v>1</v>
      </c>
      <c r="P399" s="77">
        <v>0</v>
      </c>
      <c r="Q399" s="77">
        <v>0</v>
      </c>
      <c r="R399" s="77">
        <v>0</v>
      </c>
      <c r="S399" s="77">
        <v>0</v>
      </c>
      <c r="T399" s="77">
        <v>382</v>
      </c>
      <c r="U399" s="77">
        <v>10</v>
      </c>
      <c r="V399" s="357">
        <v>114302.516</v>
      </c>
      <c r="W399" s="77">
        <v>1814869</v>
      </c>
      <c r="X399" s="77" t="s">
        <v>911</v>
      </c>
      <c r="Y399" s="77" t="s">
        <v>1240</v>
      </c>
      <c r="Z399" s="77" t="s">
        <v>821</v>
      </c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F399">
        <v>892</v>
      </c>
      <c r="BG399">
        <v>35</v>
      </c>
      <c r="BH399">
        <v>53</v>
      </c>
      <c r="BI399">
        <v>381</v>
      </c>
      <c r="BJ399" s="368">
        <v>12</v>
      </c>
      <c r="BK399" s="368">
        <v>1</v>
      </c>
      <c r="BL399" s="128">
        <v>47.422767999999998</v>
      </c>
      <c r="BM399" s="128">
        <v>1034.84318624042</v>
      </c>
      <c r="BN399" s="128">
        <v>1039.07</v>
      </c>
      <c r="BO399" s="128">
        <v>1028.9231</v>
      </c>
      <c r="BP399" s="128">
        <v>1028.9231</v>
      </c>
      <c r="BQ399" s="1" t="s">
        <v>821</v>
      </c>
    </row>
    <row r="400" spans="1:69" x14ac:dyDescent="0.25">
      <c r="A400" s="1"/>
      <c r="B400" s="77">
        <v>85</v>
      </c>
      <c r="C400" s="77">
        <v>382</v>
      </c>
      <c r="D400" s="77">
        <v>8727</v>
      </c>
      <c r="E400" s="77">
        <v>0</v>
      </c>
      <c r="F400" s="77">
        <v>54</v>
      </c>
      <c r="G400" s="77">
        <v>87</v>
      </c>
      <c r="H400" s="168">
        <v>8</v>
      </c>
      <c r="I400" s="370">
        <v>43</v>
      </c>
      <c r="J400" s="354">
        <v>250.50787</v>
      </c>
      <c r="K400" s="354">
        <v>137.38338999999999</v>
      </c>
      <c r="L400" s="365">
        <v>1.19685538028903E-3</v>
      </c>
      <c r="M400" s="354">
        <v>1152.8748907552899</v>
      </c>
      <c r="N400" s="77">
        <v>1</v>
      </c>
      <c r="O400" s="77">
        <v>1</v>
      </c>
      <c r="P400" s="77">
        <v>0</v>
      </c>
      <c r="Q400" s="77">
        <v>0</v>
      </c>
      <c r="R400" s="77">
        <v>0</v>
      </c>
      <c r="S400" s="77">
        <v>0</v>
      </c>
      <c r="T400" s="77">
        <v>383</v>
      </c>
      <c r="U400" s="77">
        <v>10</v>
      </c>
      <c r="V400" s="357">
        <v>114378.875</v>
      </c>
      <c r="W400" s="77">
        <v>1814869</v>
      </c>
      <c r="X400" s="77" t="s">
        <v>911</v>
      </c>
      <c r="Y400" s="77" t="s">
        <v>1241</v>
      </c>
      <c r="Z400" s="77" t="s">
        <v>821</v>
      </c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F400">
        <v>893</v>
      </c>
      <c r="BG400">
        <v>35</v>
      </c>
      <c r="BH400">
        <v>52</v>
      </c>
      <c r="BI400">
        <v>382</v>
      </c>
      <c r="BJ400" s="368">
        <v>12</v>
      </c>
      <c r="BK400" s="368">
        <v>2</v>
      </c>
      <c r="BL400" s="128">
        <v>341.14139999999998</v>
      </c>
      <c r="BM400" s="128">
        <v>1031.54351837844</v>
      </c>
      <c r="BN400" s="128">
        <v>1033.1500000000001</v>
      </c>
      <c r="BO400" s="128">
        <v>1020.3266599999999</v>
      </c>
      <c r="BP400" s="128">
        <v>1020.3266599999999</v>
      </c>
      <c r="BQ400" s="1" t="s">
        <v>821</v>
      </c>
    </row>
    <row r="401" spans="1:69" x14ac:dyDescent="0.25">
      <c r="A401" s="1"/>
      <c r="B401" s="77">
        <v>86</v>
      </c>
      <c r="C401" s="77">
        <v>383</v>
      </c>
      <c r="D401" s="77">
        <v>8726</v>
      </c>
      <c r="E401" s="77">
        <v>0</v>
      </c>
      <c r="F401" s="77">
        <v>54</v>
      </c>
      <c r="G401" s="77">
        <v>86</v>
      </c>
      <c r="H401" s="168">
        <v>8</v>
      </c>
      <c r="I401" s="370">
        <v>44</v>
      </c>
      <c r="J401" s="354">
        <v>261.99338</v>
      </c>
      <c r="K401" s="354">
        <v>137.43038999999999</v>
      </c>
      <c r="L401" s="365">
        <v>1.1651983305727401E-3</v>
      </c>
      <c r="M401" s="354">
        <v>1152.5750690590501</v>
      </c>
      <c r="N401" s="77">
        <v>1</v>
      </c>
      <c r="O401" s="77">
        <v>1</v>
      </c>
      <c r="P401" s="77">
        <v>0</v>
      </c>
      <c r="Q401" s="77">
        <v>0</v>
      </c>
      <c r="R401" s="77">
        <v>0</v>
      </c>
      <c r="S401" s="77">
        <v>0</v>
      </c>
      <c r="T401" s="77">
        <v>384</v>
      </c>
      <c r="U401" s="77">
        <v>10</v>
      </c>
      <c r="V401" s="357">
        <v>114456.98</v>
      </c>
      <c r="W401" s="77">
        <v>1814869</v>
      </c>
      <c r="X401" s="77" t="s">
        <v>911</v>
      </c>
      <c r="Y401" s="77" t="s">
        <v>1242</v>
      </c>
      <c r="Z401" s="77" t="s">
        <v>821</v>
      </c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F401">
        <v>894</v>
      </c>
      <c r="BG401">
        <v>35</v>
      </c>
      <c r="BH401">
        <v>51</v>
      </c>
      <c r="BI401">
        <v>383</v>
      </c>
      <c r="BJ401" s="368">
        <v>12</v>
      </c>
      <c r="BK401" s="368">
        <v>3</v>
      </c>
      <c r="BL401" s="128">
        <v>381.96440000000001</v>
      </c>
      <c r="BM401" s="128">
        <v>1028.3076862119501</v>
      </c>
      <c r="BN401" s="128">
        <v>1022.82</v>
      </c>
      <c r="BO401" s="128">
        <v>1019.2392599999999</v>
      </c>
      <c r="BP401" s="128">
        <v>1019.2392599999999</v>
      </c>
      <c r="BQ401" s="1" t="s">
        <v>821</v>
      </c>
    </row>
    <row r="402" spans="1:69" x14ac:dyDescent="0.25">
      <c r="A402" s="1"/>
      <c r="B402" s="77">
        <v>87</v>
      </c>
      <c r="C402" s="77">
        <v>384</v>
      </c>
      <c r="D402" s="77">
        <v>8725</v>
      </c>
      <c r="E402" s="77">
        <v>0</v>
      </c>
      <c r="F402" s="77">
        <v>54</v>
      </c>
      <c r="G402" s="77">
        <v>85</v>
      </c>
      <c r="H402" s="168">
        <v>8</v>
      </c>
      <c r="I402" s="370">
        <v>45</v>
      </c>
      <c r="J402" s="354">
        <v>259.82616999999999</v>
      </c>
      <c r="K402" s="354">
        <v>137.47826000000001</v>
      </c>
      <c r="L402" s="365">
        <v>1.1596355492378E-3</v>
      </c>
      <c r="M402" s="354">
        <v>1152.26979481275</v>
      </c>
      <c r="N402" s="77">
        <v>1</v>
      </c>
      <c r="O402" s="77">
        <v>1</v>
      </c>
      <c r="P402" s="77">
        <v>0</v>
      </c>
      <c r="Q402" s="77">
        <v>0</v>
      </c>
      <c r="R402" s="77">
        <v>0</v>
      </c>
      <c r="S402" s="77">
        <v>0</v>
      </c>
      <c r="T402" s="77">
        <v>385</v>
      </c>
      <c r="U402" s="77">
        <v>10</v>
      </c>
      <c r="V402" s="357">
        <v>114536.5</v>
      </c>
      <c r="W402" s="77">
        <v>1814869</v>
      </c>
      <c r="X402" s="77" t="s">
        <v>911</v>
      </c>
      <c r="Y402" s="77" t="s">
        <v>1243</v>
      </c>
      <c r="Z402" s="77" t="s">
        <v>821</v>
      </c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F402">
        <v>895</v>
      </c>
      <c r="BG402">
        <v>34</v>
      </c>
      <c r="BH402">
        <v>51</v>
      </c>
      <c r="BI402">
        <v>384</v>
      </c>
      <c r="BJ402" s="368">
        <v>12</v>
      </c>
      <c r="BK402" s="368">
        <v>4</v>
      </c>
      <c r="BL402" s="128">
        <v>686.90215999999998</v>
      </c>
      <c r="BM402" s="128">
        <v>1024.9633372816299</v>
      </c>
      <c r="BN402" s="128">
        <v>1024.6600000000001</v>
      </c>
      <c r="BO402" s="128">
        <v>1002.8247</v>
      </c>
      <c r="BP402" s="128">
        <v>1002.8247</v>
      </c>
      <c r="BQ402" s="1" t="s">
        <v>821</v>
      </c>
    </row>
    <row r="403" spans="1:69" x14ac:dyDescent="0.25">
      <c r="A403" s="1"/>
      <c r="B403" s="77">
        <v>88</v>
      </c>
      <c r="C403" s="77">
        <v>385</v>
      </c>
      <c r="D403" s="77">
        <v>8724</v>
      </c>
      <c r="E403" s="77">
        <v>0</v>
      </c>
      <c r="F403" s="77">
        <v>54</v>
      </c>
      <c r="G403" s="77">
        <v>84</v>
      </c>
      <c r="H403" s="168">
        <v>8</v>
      </c>
      <c r="I403" s="370">
        <v>46</v>
      </c>
      <c r="J403" s="354">
        <v>255.20811</v>
      </c>
      <c r="K403" s="354">
        <v>137.52547999999999</v>
      </c>
      <c r="L403" s="365">
        <v>1.3088549025325599E-3</v>
      </c>
      <c r="M403" s="354">
        <v>1151.96849114722</v>
      </c>
      <c r="N403" s="77">
        <v>1</v>
      </c>
      <c r="O403" s="77">
        <v>1</v>
      </c>
      <c r="P403" s="77">
        <v>0</v>
      </c>
      <c r="Q403" s="77">
        <v>0</v>
      </c>
      <c r="R403" s="77">
        <v>0</v>
      </c>
      <c r="S403" s="77">
        <v>0</v>
      </c>
      <c r="T403" s="77">
        <v>386</v>
      </c>
      <c r="U403" s="77">
        <v>10</v>
      </c>
      <c r="V403" s="357">
        <v>114614.99</v>
      </c>
      <c r="W403" s="77">
        <v>1814869</v>
      </c>
      <c r="X403" s="77" t="s">
        <v>911</v>
      </c>
      <c r="Y403" s="77" t="s">
        <v>1244</v>
      </c>
      <c r="Z403" s="77" t="s">
        <v>821</v>
      </c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F403">
        <v>896</v>
      </c>
      <c r="BG403">
        <v>34</v>
      </c>
      <c r="BH403">
        <v>50</v>
      </c>
      <c r="BI403">
        <v>385</v>
      </c>
      <c r="BJ403" s="368">
        <v>12</v>
      </c>
      <c r="BK403" s="368">
        <v>5</v>
      </c>
      <c r="BL403" s="128">
        <v>740.92830000000004</v>
      </c>
      <c r="BM403" s="128">
        <v>1021.49128257196</v>
      </c>
      <c r="BN403" s="128">
        <v>1006.78</v>
      </c>
      <c r="BO403" s="128">
        <v>1001.0977</v>
      </c>
      <c r="BP403" s="128">
        <v>1001.0977</v>
      </c>
      <c r="BQ403" s="1" t="s">
        <v>821</v>
      </c>
    </row>
    <row r="404" spans="1:69" x14ac:dyDescent="0.25">
      <c r="A404" s="1"/>
      <c r="B404" s="77">
        <v>89</v>
      </c>
      <c r="C404" s="77">
        <v>386</v>
      </c>
      <c r="D404" s="77">
        <v>8723</v>
      </c>
      <c r="E404" s="77">
        <v>0</v>
      </c>
      <c r="F404" s="77">
        <v>54</v>
      </c>
      <c r="G404" s="77">
        <v>83</v>
      </c>
      <c r="H404" s="168">
        <v>8</v>
      </c>
      <c r="I404" s="370">
        <v>47</v>
      </c>
      <c r="J404" s="354">
        <v>315.76672000000002</v>
      </c>
      <c r="K404" s="354">
        <v>137.57785000000001</v>
      </c>
      <c r="L404" s="365">
        <v>1.0867475985817301E-3</v>
      </c>
      <c r="M404" s="354">
        <v>1151.6344607552301</v>
      </c>
      <c r="N404" s="77">
        <v>1</v>
      </c>
      <c r="O404" s="77">
        <v>1</v>
      </c>
      <c r="P404" s="77">
        <v>0</v>
      </c>
      <c r="Q404" s="77">
        <v>0</v>
      </c>
      <c r="R404" s="77">
        <v>0</v>
      </c>
      <c r="S404" s="77">
        <v>0</v>
      </c>
      <c r="T404" s="77">
        <v>387</v>
      </c>
      <c r="U404" s="77">
        <v>10</v>
      </c>
      <c r="V404" s="357">
        <v>114702.01</v>
      </c>
      <c r="W404" s="77">
        <v>1814869</v>
      </c>
      <c r="X404" s="77" t="s">
        <v>911</v>
      </c>
      <c r="Y404" s="77" t="s">
        <v>1245</v>
      </c>
      <c r="Z404" s="77" t="s">
        <v>821</v>
      </c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F404">
        <v>897</v>
      </c>
      <c r="BG404">
        <v>33</v>
      </c>
      <c r="BH404">
        <v>50</v>
      </c>
      <c r="BI404">
        <v>386</v>
      </c>
      <c r="BJ404" s="368">
        <v>12</v>
      </c>
      <c r="BK404" s="368">
        <v>6</v>
      </c>
      <c r="BL404" s="128">
        <v>1050.4366</v>
      </c>
      <c r="BM404" s="128">
        <v>1017.97501826908</v>
      </c>
      <c r="BN404" s="128">
        <v>1014.23</v>
      </c>
      <c r="BO404" s="128">
        <v>986.25980000000004</v>
      </c>
      <c r="BP404" s="128">
        <v>986.25980000000004</v>
      </c>
      <c r="BQ404" s="1" t="s">
        <v>821</v>
      </c>
    </row>
    <row r="405" spans="1:69" x14ac:dyDescent="0.25">
      <c r="A405" s="1"/>
      <c r="B405" s="77">
        <v>90</v>
      </c>
      <c r="C405" s="77">
        <v>387</v>
      </c>
      <c r="D405" s="77">
        <v>8563</v>
      </c>
      <c r="E405" s="77">
        <v>0</v>
      </c>
      <c r="F405" s="77">
        <v>53</v>
      </c>
      <c r="G405" s="77">
        <v>83</v>
      </c>
      <c r="H405" s="168">
        <v>8</v>
      </c>
      <c r="I405" s="370">
        <v>48</v>
      </c>
      <c r="J405" s="354">
        <v>270.81085000000002</v>
      </c>
      <c r="K405" s="354">
        <v>137.63165000000001</v>
      </c>
      <c r="L405" s="365">
        <v>9.0243836832078195E-4</v>
      </c>
      <c r="M405" s="354">
        <v>1151.2913020266101</v>
      </c>
      <c r="N405" s="77">
        <v>1</v>
      </c>
      <c r="O405" s="77">
        <v>1</v>
      </c>
      <c r="P405" s="77">
        <v>0</v>
      </c>
      <c r="Q405" s="77">
        <v>0</v>
      </c>
      <c r="R405" s="77">
        <v>0</v>
      </c>
      <c r="S405" s="77">
        <v>0</v>
      </c>
      <c r="T405" s="77">
        <v>388</v>
      </c>
      <c r="U405" s="77">
        <v>10</v>
      </c>
      <c r="V405" s="357">
        <v>114791.41</v>
      </c>
      <c r="W405" s="77">
        <v>1814869</v>
      </c>
      <c r="X405" s="77" t="s">
        <v>911</v>
      </c>
      <c r="Y405" s="77" t="s">
        <v>1246</v>
      </c>
      <c r="Z405" s="77" t="s">
        <v>821</v>
      </c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F405">
        <v>898</v>
      </c>
      <c r="BG405">
        <v>33</v>
      </c>
      <c r="BH405">
        <v>49</v>
      </c>
      <c r="BI405">
        <v>387</v>
      </c>
      <c r="BJ405" s="368">
        <v>12</v>
      </c>
      <c r="BK405" s="368">
        <v>7</v>
      </c>
      <c r="BL405" s="128">
        <v>1097.1063999999999</v>
      </c>
      <c r="BM405" s="128">
        <v>1014.52990752535</v>
      </c>
      <c r="BN405" s="128">
        <v>1002.02</v>
      </c>
      <c r="BO405" s="128">
        <v>984.22649999999999</v>
      </c>
      <c r="BP405" s="128">
        <v>984.22649999999999</v>
      </c>
      <c r="BQ405" s="1" t="s">
        <v>821</v>
      </c>
    </row>
    <row r="406" spans="1:69" x14ac:dyDescent="0.25">
      <c r="A406" s="1"/>
      <c r="B406" s="77">
        <v>91</v>
      </c>
      <c r="C406" s="77">
        <v>388</v>
      </c>
      <c r="D406" s="77">
        <v>8403</v>
      </c>
      <c r="E406" s="77">
        <v>0</v>
      </c>
      <c r="F406" s="77">
        <v>52</v>
      </c>
      <c r="G406" s="77">
        <v>83</v>
      </c>
      <c r="H406" s="168">
        <v>8</v>
      </c>
      <c r="I406" s="370">
        <v>49</v>
      </c>
      <c r="J406" s="354">
        <v>146.93718000000001</v>
      </c>
      <c r="K406" s="354">
        <v>137.66997000000001</v>
      </c>
      <c r="L406" s="365">
        <v>1.6022708445311801E-3</v>
      </c>
      <c r="M406" s="354">
        <v>1151.04691192316</v>
      </c>
      <c r="N406" s="77">
        <v>1</v>
      </c>
      <c r="O406" s="77">
        <v>1</v>
      </c>
      <c r="P406" s="77">
        <v>0</v>
      </c>
      <c r="Q406" s="77">
        <v>0</v>
      </c>
      <c r="R406" s="77">
        <v>0</v>
      </c>
      <c r="S406" s="77">
        <v>0</v>
      </c>
      <c r="T406" s="77">
        <v>389</v>
      </c>
      <c r="U406" s="77">
        <v>10</v>
      </c>
      <c r="V406" s="357">
        <v>114855.07</v>
      </c>
      <c r="W406" s="77">
        <v>1814869</v>
      </c>
      <c r="X406" s="77" t="s">
        <v>911</v>
      </c>
      <c r="Y406" s="77" t="s">
        <v>1247</v>
      </c>
      <c r="Z406" s="77" t="s">
        <v>821</v>
      </c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F406">
        <v>899</v>
      </c>
      <c r="BG406">
        <v>32</v>
      </c>
      <c r="BH406">
        <v>49</v>
      </c>
      <c r="BI406">
        <v>388</v>
      </c>
      <c r="BJ406" s="368">
        <v>12</v>
      </c>
      <c r="BK406" s="368">
        <v>8</v>
      </c>
      <c r="BL406" s="128">
        <v>1331.51</v>
      </c>
      <c r="BM406" s="128">
        <v>1011.81124483112</v>
      </c>
      <c r="BN406" s="128">
        <v>1003.21</v>
      </c>
      <c r="BO406" s="128">
        <v>977.97320000000002</v>
      </c>
      <c r="BP406" s="128">
        <v>977.97320000000002</v>
      </c>
      <c r="BQ406" s="1" t="s">
        <v>821</v>
      </c>
    </row>
    <row r="407" spans="1:69" x14ac:dyDescent="0.25">
      <c r="A407" s="1"/>
      <c r="B407" s="77">
        <v>92</v>
      </c>
      <c r="C407" s="77">
        <v>389</v>
      </c>
      <c r="D407" s="77">
        <v>8402</v>
      </c>
      <c r="E407" s="77">
        <v>0</v>
      </c>
      <c r="F407" s="77">
        <v>52</v>
      </c>
      <c r="G407" s="77">
        <v>82</v>
      </c>
      <c r="H407" s="168">
        <v>8</v>
      </c>
      <c r="I407" s="370">
        <v>50</v>
      </c>
      <c r="J407" s="354">
        <v>255.50119000000001</v>
      </c>
      <c r="K407" s="354">
        <v>137.70688000000001</v>
      </c>
      <c r="L407" s="365">
        <v>9.0457870868513202E-4</v>
      </c>
      <c r="M407" s="354">
        <v>1150.8114787643599</v>
      </c>
      <c r="N407" s="77">
        <v>1</v>
      </c>
      <c r="O407" s="77">
        <v>1</v>
      </c>
      <c r="P407" s="77">
        <v>0</v>
      </c>
      <c r="Q407" s="77">
        <v>0</v>
      </c>
      <c r="R407" s="77">
        <v>0</v>
      </c>
      <c r="S407" s="77">
        <v>0</v>
      </c>
      <c r="T407" s="77">
        <v>390</v>
      </c>
      <c r="U407" s="77">
        <v>10</v>
      </c>
      <c r="V407" s="357">
        <v>114916.4</v>
      </c>
      <c r="W407" s="77">
        <v>1814869</v>
      </c>
      <c r="X407" s="77" t="s">
        <v>911</v>
      </c>
      <c r="Y407" s="77" t="s">
        <v>1248</v>
      </c>
      <c r="Z407" s="77" t="s">
        <v>821</v>
      </c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F407">
        <v>900</v>
      </c>
      <c r="BG407">
        <v>32</v>
      </c>
      <c r="BH407">
        <v>48</v>
      </c>
      <c r="BI407">
        <v>389</v>
      </c>
      <c r="BJ407" s="368">
        <v>12</v>
      </c>
      <c r="BK407" s="368">
        <v>9</v>
      </c>
      <c r="BL407" s="128">
        <v>1589.8707999999999</v>
      </c>
      <c r="BM407" s="128">
        <v>1007.04501310952</v>
      </c>
      <c r="BN407" s="128">
        <v>995.95</v>
      </c>
      <c r="BO407" s="128">
        <v>974.62950000000001</v>
      </c>
      <c r="BP407" s="128">
        <v>974.62950000000001</v>
      </c>
      <c r="BQ407" s="1" t="s">
        <v>821</v>
      </c>
    </row>
    <row r="408" spans="1:69" x14ac:dyDescent="0.25">
      <c r="A408" s="1"/>
      <c r="B408" s="77">
        <v>93</v>
      </c>
      <c r="C408" s="77">
        <v>390</v>
      </c>
      <c r="D408" s="77">
        <v>8401</v>
      </c>
      <c r="E408" s="77">
        <v>0</v>
      </c>
      <c r="F408" s="77">
        <v>52</v>
      </c>
      <c r="G408" s="77">
        <v>81</v>
      </c>
      <c r="H408" s="168">
        <v>8</v>
      </c>
      <c r="I408" s="370">
        <v>51</v>
      </c>
      <c r="J408" s="354">
        <v>139.56424999999999</v>
      </c>
      <c r="K408" s="354">
        <v>137.74312</v>
      </c>
      <c r="L408" s="365">
        <v>1.49415286905652E-3</v>
      </c>
      <c r="M408" s="354">
        <v>1150.58035782768</v>
      </c>
      <c r="N408" s="77">
        <v>1</v>
      </c>
      <c r="O408" s="77">
        <v>1</v>
      </c>
      <c r="P408" s="77">
        <v>0</v>
      </c>
      <c r="Q408" s="77">
        <v>0</v>
      </c>
      <c r="R408" s="77">
        <v>0</v>
      </c>
      <c r="S408" s="77">
        <v>0</v>
      </c>
      <c r="T408" s="77">
        <v>391</v>
      </c>
      <c r="U408" s="77">
        <v>10</v>
      </c>
      <c r="V408" s="357">
        <v>114976.61</v>
      </c>
      <c r="W408" s="77">
        <v>1814869</v>
      </c>
      <c r="X408" s="77" t="s">
        <v>911</v>
      </c>
      <c r="Y408" s="77" t="s">
        <v>1249</v>
      </c>
      <c r="Z408" s="77" t="s">
        <v>821</v>
      </c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F408">
        <v>901</v>
      </c>
      <c r="BG408">
        <v>32</v>
      </c>
      <c r="BH408">
        <v>47</v>
      </c>
      <c r="BI408">
        <v>390</v>
      </c>
      <c r="BJ408" s="368">
        <v>12</v>
      </c>
      <c r="BK408" s="368">
        <v>10</v>
      </c>
      <c r="BL408" s="128">
        <v>1825.5718999999999</v>
      </c>
      <c r="BM408" s="128">
        <v>1002.26623272577</v>
      </c>
      <c r="BN408" s="128">
        <v>984.57</v>
      </c>
      <c r="BO408" s="128">
        <v>968.91765999999996</v>
      </c>
      <c r="BP408" s="128">
        <v>968.91765999999996</v>
      </c>
      <c r="BQ408" s="1" t="s">
        <v>821</v>
      </c>
    </row>
    <row r="409" spans="1:69" x14ac:dyDescent="0.25">
      <c r="A409" s="1"/>
      <c r="B409" s="77">
        <v>94</v>
      </c>
      <c r="C409" s="77">
        <v>391</v>
      </c>
      <c r="D409" s="77">
        <v>8241</v>
      </c>
      <c r="E409" s="77">
        <v>0</v>
      </c>
      <c r="F409" s="77">
        <v>51</v>
      </c>
      <c r="G409" s="77">
        <v>81</v>
      </c>
      <c r="H409" s="168">
        <v>8</v>
      </c>
      <c r="I409" s="370">
        <v>52</v>
      </c>
      <c r="J409" s="354">
        <v>216.88715999999999</v>
      </c>
      <c r="K409" s="354">
        <v>137.7758</v>
      </c>
      <c r="L409" s="365">
        <v>1.27080962417374E-3</v>
      </c>
      <c r="M409" s="354">
        <v>1150.3718274960099</v>
      </c>
      <c r="N409" s="77">
        <v>1</v>
      </c>
      <c r="O409" s="77">
        <v>1</v>
      </c>
      <c r="P409" s="77">
        <v>0</v>
      </c>
      <c r="Q409" s="77">
        <v>0</v>
      </c>
      <c r="R409" s="77">
        <v>0</v>
      </c>
      <c r="S409" s="77">
        <v>0</v>
      </c>
      <c r="T409" s="77">
        <v>392</v>
      </c>
      <c r="U409" s="77">
        <v>10</v>
      </c>
      <c r="V409" s="357">
        <v>115030.93</v>
      </c>
      <c r="W409" s="77">
        <v>1814869</v>
      </c>
      <c r="X409" s="77" t="s">
        <v>911</v>
      </c>
      <c r="Y409" s="77" t="s">
        <v>1250</v>
      </c>
      <c r="Z409" s="77" t="s">
        <v>821</v>
      </c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F409">
        <v>902</v>
      </c>
      <c r="BG409">
        <v>31</v>
      </c>
      <c r="BH409">
        <v>47</v>
      </c>
      <c r="BI409">
        <v>391</v>
      </c>
      <c r="BJ409" s="368">
        <v>12</v>
      </c>
      <c r="BK409" s="368">
        <v>11</v>
      </c>
      <c r="BL409" s="128">
        <v>1871.4857</v>
      </c>
      <c r="BM409" s="128">
        <v>999.54233000872</v>
      </c>
      <c r="BN409" s="128">
        <v>986.67</v>
      </c>
      <c r="BO409" s="128">
        <v>967.74474999999995</v>
      </c>
      <c r="BP409" s="128">
        <v>967.74474999999995</v>
      </c>
      <c r="BQ409" s="1" t="s">
        <v>821</v>
      </c>
    </row>
    <row r="410" spans="1:69" x14ac:dyDescent="0.25">
      <c r="A410" s="1"/>
      <c r="B410" s="77">
        <v>95</v>
      </c>
      <c r="C410" s="77">
        <v>392</v>
      </c>
      <c r="D410" s="77">
        <v>8240</v>
      </c>
      <c r="E410" s="77">
        <v>0</v>
      </c>
      <c r="F410" s="77">
        <v>51</v>
      </c>
      <c r="G410" s="77">
        <v>80</v>
      </c>
      <c r="H410" s="168">
        <v>8</v>
      </c>
      <c r="I410" s="370">
        <v>53</v>
      </c>
      <c r="J410" s="354">
        <v>254.24841000000001</v>
      </c>
      <c r="K410" s="354">
        <v>137.81901999999999</v>
      </c>
      <c r="L410" s="365">
        <v>1.2349377321869499E-3</v>
      </c>
      <c r="M410" s="354">
        <v>1150.09620520413</v>
      </c>
      <c r="N410" s="77">
        <v>1</v>
      </c>
      <c r="O410" s="77">
        <v>1</v>
      </c>
      <c r="P410" s="77">
        <v>0</v>
      </c>
      <c r="Q410" s="77">
        <v>0</v>
      </c>
      <c r="R410" s="77">
        <v>0</v>
      </c>
      <c r="S410" s="77">
        <v>0</v>
      </c>
      <c r="T410" s="77">
        <v>393</v>
      </c>
      <c r="U410" s="77">
        <v>10</v>
      </c>
      <c r="V410" s="357">
        <v>115102.734</v>
      </c>
      <c r="W410" s="77">
        <v>1814869</v>
      </c>
      <c r="X410" s="77" t="s">
        <v>911</v>
      </c>
      <c r="Y410" s="77" t="s">
        <v>1251</v>
      </c>
      <c r="Z410" s="77" t="s">
        <v>821</v>
      </c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F410">
        <v>903</v>
      </c>
      <c r="BG410">
        <v>31</v>
      </c>
      <c r="BH410">
        <v>46</v>
      </c>
      <c r="BI410">
        <v>392</v>
      </c>
      <c r="BJ410" s="368">
        <v>12</v>
      </c>
      <c r="BK410" s="368">
        <v>12</v>
      </c>
      <c r="BL410" s="128">
        <v>2198.1347999999998</v>
      </c>
      <c r="BM410" s="128">
        <v>995.93874104424503</v>
      </c>
      <c r="BN410" s="128">
        <v>983.04</v>
      </c>
      <c r="BO410" s="128">
        <v>957.22064</v>
      </c>
      <c r="BP410" s="128">
        <v>957.22064</v>
      </c>
      <c r="BQ410" s="1" t="s">
        <v>821</v>
      </c>
    </row>
    <row r="411" spans="1:69" x14ac:dyDescent="0.25">
      <c r="A411" s="1"/>
      <c r="B411" s="77">
        <v>96</v>
      </c>
      <c r="C411" s="77">
        <v>393</v>
      </c>
      <c r="D411" s="77">
        <v>8239</v>
      </c>
      <c r="E411" s="77">
        <v>0</v>
      </c>
      <c r="F411" s="77">
        <v>51</v>
      </c>
      <c r="G411" s="77">
        <v>79</v>
      </c>
      <c r="H411" s="168">
        <v>8</v>
      </c>
      <c r="I411" s="370">
        <v>54</v>
      </c>
      <c r="J411" s="354">
        <v>282.45553999999998</v>
      </c>
      <c r="K411" s="354">
        <v>137.86823999999999</v>
      </c>
      <c r="L411" s="365">
        <v>1.3315419993062401E-3</v>
      </c>
      <c r="M411" s="354">
        <v>1149.7822242454599</v>
      </c>
      <c r="N411" s="77">
        <v>1</v>
      </c>
      <c r="O411" s="77">
        <v>1</v>
      </c>
      <c r="P411" s="77">
        <v>0</v>
      </c>
      <c r="Q411" s="77">
        <v>0</v>
      </c>
      <c r="R411" s="77">
        <v>0</v>
      </c>
      <c r="S411" s="77">
        <v>0</v>
      </c>
      <c r="T411" s="77">
        <v>394</v>
      </c>
      <c r="U411" s="77">
        <v>10</v>
      </c>
      <c r="V411" s="357">
        <v>115184.52</v>
      </c>
      <c r="W411" s="77">
        <v>1814869</v>
      </c>
      <c r="X411" s="77" t="s">
        <v>911</v>
      </c>
      <c r="Y411" s="77" t="s">
        <v>1252</v>
      </c>
      <c r="Z411" s="77" t="s">
        <v>821</v>
      </c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F411">
        <v>904</v>
      </c>
      <c r="BG411">
        <v>30</v>
      </c>
      <c r="BH411">
        <v>46</v>
      </c>
      <c r="BI411">
        <v>393</v>
      </c>
      <c r="BJ411" s="368">
        <v>12</v>
      </c>
      <c r="BK411" s="368">
        <v>13</v>
      </c>
      <c r="BL411" s="128">
        <v>2214.3235</v>
      </c>
      <c r="BM411" s="128">
        <v>992.62266143491001</v>
      </c>
      <c r="BN411" s="128">
        <v>979.81</v>
      </c>
      <c r="BO411" s="128">
        <v>957.05053999999996</v>
      </c>
      <c r="BP411" s="128">
        <v>957.05053999999996</v>
      </c>
      <c r="BQ411" s="1" t="s">
        <v>821</v>
      </c>
    </row>
    <row r="412" spans="1:69" x14ac:dyDescent="0.25">
      <c r="A412" s="1"/>
      <c r="B412" s="77">
        <v>97</v>
      </c>
      <c r="C412" s="77">
        <v>394</v>
      </c>
      <c r="D412" s="77">
        <v>8399</v>
      </c>
      <c r="E412" s="77">
        <v>0</v>
      </c>
      <c r="F412" s="77">
        <v>52</v>
      </c>
      <c r="G412" s="77">
        <v>79</v>
      </c>
      <c r="H412" s="168">
        <v>8</v>
      </c>
      <c r="I412" s="370">
        <v>55</v>
      </c>
      <c r="J412" s="354">
        <v>360.43392999999998</v>
      </c>
      <c r="K412" s="354">
        <v>137.9272</v>
      </c>
      <c r="L412" s="365">
        <v>6.5808196434913595E-4</v>
      </c>
      <c r="M412" s="354">
        <v>1149.4061228364901</v>
      </c>
      <c r="N412" s="77">
        <v>1</v>
      </c>
      <c r="O412" s="77">
        <v>1</v>
      </c>
      <c r="P412" s="77">
        <v>0</v>
      </c>
      <c r="Q412" s="77">
        <v>0</v>
      </c>
      <c r="R412" s="77">
        <v>0</v>
      </c>
      <c r="S412" s="77">
        <v>0</v>
      </c>
      <c r="T412" s="77">
        <v>395</v>
      </c>
      <c r="U412" s="77">
        <v>10</v>
      </c>
      <c r="V412" s="357">
        <v>115282.5</v>
      </c>
      <c r="W412" s="77">
        <v>1814869</v>
      </c>
      <c r="X412" s="77" t="s">
        <v>911</v>
      </c>
      <c r="Y412" s="77" t="s">
        <v>1253</v>
      </c>
      <c r="Z412" s="77" t="s">
        <v>821</v>
      </c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F412">
        <v>905</v>
      </c>
      <c r="BG412">
        <v>30</v>
      </c>
      <c r="BH412">
        <v>45</v>
      </c>
      <c r="BI412">
        <v>394</v>
      </c>
      <c r="BJ412" s="368">
        <v>12</v>
      </c>
      <c r="BK412" s="368">
        <v>14</v>
      </c>
      <c r="BL412" s="128">
        <v>2522.1435999999999</v>
      </c>
      <c r="BM412" s="128">
        <v>989.48871217278804</v>
      </c>
      <c r="BN412" s="128">
        <v>969.79</v>
      </c>
      <c r="BO412" s="128">
        <v>948.82403999999997</v>
      </c>
      <c r="BP412" s="128">
        <v>948.82403999999997</v>
      </c>
      <c r="BQ412" s="1" t="s">
        <v>821</v>
      </c>
    </row>
    <row r="413" spans="1:69" x14ac:dyDescent="0.25">
      <c r="A413" s="1"/>
      <c r="B413" s="77">
        <v>98</v>
      </c>
      <c r="C413" s="77">
        <v>395</v>
      </c>
      <c r="D413" s="77">
        <v>8559</v>
      </c>
      <c r="E413" s="77">
        <v>0</v>
      </c>
      <c r="F413" s="77">
        <v>53</v>
      </c>
      <c r="G413" s="77">
        <v>79</v>
      </c>
      <c r="H413" s="168">
        <v>8</v>
      </c>
      <c r="I413" s="370">
        <v>56</v>
      </c>
      <c r="J413" s="354">
        <v>45.016876000000003</v>
      </c>
      <c r="K413" s="354">
        <v>137.96439000000001</v>
      </c>
      <c r="L413" s="365">
        <v>1.3831096730308899E-3</v>
      </c>
      <c r="M413" s="354">
        <v>1149.1689277681801</v>
      </c>
      <c r="N413" s="77">
        <v>1</v>
      </c>
      <c r="O413" s="77">
        <v>1</v>
      </c>
      <c r="P413" s="77">
        <v>0</v>
      </c>
      <c r="Q413" s="77">
        <v>0</v>
      </c>
      <c r="R413" s="77">
        <v>0</v>
      </c>
      <c r="S413" s="77">
        <v>0</v>
      </c>
      <c r="T413" s="77">
        <v>396</v>
      </c>
      <c r="U413" s="77">
        <v>10</v>
      </c>
      <c r="V413" s="357">
        <v>115344.3</v>
      </c>
      <c r="W413" s="77">
        <v>1814869</v>
      </c>
      <c r="X413" s="77" t="s">
        <v>911</v>
      </c>
      <c r="Y413" s="77" t="s">
        <v>1254</v>
      </c>
      <c r="Z413" s="77" t="s">
        <v>821</v>
      </c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F413">
        <v>906</v>
      </c>
      <c r="BG413">
        <v>30</v>
      </c>
      <c r="BH413">
        <v>44</v>
      </c>
      <c r="BI413">
        <v>395</v>
      </c>
      <c r="BJ413" s="368">
        <v>12</v>
      </c>
      <c r="BK413" s="368">
        <v>15</v>
      </c>
      <c r="BL413" s="128">
        <v>2596.4695000000002</v>
      </c>
      <c r="BM413" s="128">
        <v>985.79242510285303</v>
      </c>
      <c r="BN413" s="128">
        <v>968.49</v>
      </c>
      <c r="BO413" s="128">
        <v>947.84190000000001</v>
      </c>
      <c r="BP413" s="128">
        <v>947.84190000000001</v>
      </c>
      <c r="BQ413" s="1" t="s">
        <v>821</v>
      </c>
    </row>
    <row r="414" spans="1:69" x14ac:dyDescent="0.25">
      <c r="A414" s="1"/>
      <c r="B414" s="77">
        <v>99</v>
      </c>
      <c r="C414" s="77">
        <v>396</v>
      </c>
      <c r="D414" s="77">
        <v>8558</v>
      </c>
      <c r="E414" s="77">
        <v>0</v>
      </c>
      <c r="F414" s="77">
        <v>53</v>
      </c>
      <c r="G414" s="77">
        <v>78</v>
      </c>
      <c r="H414" s="168">
        <v>8</v>
      </c>
      <c r="I414" s="370">
        <v>57</v>
      </c>
      <c r="J414" s="354">
        <v>61.411859999999997</v>
      </c>
      <c r="K414" s="354">
        <v>137.97415000000001</v>
      </c>
      <c r="L414" s="365">
        <v>2.93451603455832E-3</v>
      </c>
      <c r="M414" s="354">
        <v>1149.10666449123</v>
      </c>
      <c r="N414" s="77">
        <v>1</v>
      </c>
      <c r="O414" s="77">
        <v>1</v>
      </c>
      <c r="P414" s="77">
        <v>0</v>
      </c>
      <c r="Q414" s="77">
        <v>0</v>
      </c>
      <c r="R414" s="77">
        <v>0</v>
      </c>
      <c r="S414" s="77">
        <v>0</v>
      </c>
      <c r="T414" s="77">
        <v>397</v>
      </c>
      <c r="U414" s="77">
        <v>10</v>
      </c>
      <c r="V414" s="357">
        <v>115360.516</v>
      </c>
      <c r="W414" s="77">
        <v>1814869</v>
      </c>
      <c r="X414" s="77" t="s">
        <v>911</v>
      </c>
      <c r="Y414" s="77" t="s">
        <v>1255</v>
      </c>
      <c r="Z414" s="77" t="s">
        <v>821</v>
      </c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F414">
        <v>907</v>
      </c>
      <c r="BG414">
        <v>29</v>
      </c>
      <c r="BH414">
        <v>44</v>
      </c>
      <c r="BI414">
        <v>396</v>
      </c>
      <c r="BJ414" s="368">
        <v>12</v>
      </c>
      <c r="BK414" s="368">
        <v>16</v>
      </c>
      <c r="BL414" s="128">
        <v>2923.4353000000001</v>
      </c>
      <c r="BM414" s="128">
        <v>981.91095907395697</v>
      </c>
      <c r="BN414" s="128">
        <v>968.24</v>
      </c>
      <c r="BO414" s="128">
        <v>943.26469999999995</v>
      </c>
      <c r="BP414" s="128">
        <v>943.26469999999995</v>
      </c>
      <c r="BQ414" s="1" t="s">
        <v>821</v>
      </c>
    </row>
    <row r="415" spans="1:69" x14ac:dyDescent="0.25">
      <c r="A415" s="1"/>
      <c r="B415" s="77">
        <v>100</v>
      </c>
      <c r="C415" s="77">
        <v>397</v>
      </c>
      <c r="D415" s="77">
        <v>8398</v>
      </c>
      <c r="E415" s="77">
        <v>0</v>
      </c>
      <c r="F415" s="77">
        <v>52</v>
      </c>
      <c r="G415" s="77">
        <v>78</v>
      </c>
      <c r="H415" s="168">
        <v>8</v>
      </c>
      <c r="I415" s="370">
        <v>58</v>
      </c>
      <c r="J415" s="354">
        <v>246.63686999999999</v>
      </c>
      <c r="K415" s="354">
        <v>138.00239999999999</v>
      </c>
      <c r="L415" s="365">
        <v>6.5247542109730797E-4</v>
      </c>
      <c r="M415" s="354">
        <v>1148.9264503991801</v>
      </c>
      <c r="N415" s="77">
        <v>1</v>
      </c>
      <c r="O415" s="77">
        <v>1</v>
      </c>
      <c r="P415" s="77">
        <v>0</v>
      </c>
      <c r="Q415" s="77">
        <v>0</v>
      </c>
      <c r="R415" s="77">
        <v>0</v>
      </c>
      <c r="S415" s="77">
        <v>0</v>
      </c>
      <c r="T415" s="77">
        <v>398</v>
      </c>
      <c r="U415" s="77">
        <v>10</v>
      </c>
      <c r="V415" s="357">
        <v>115407.46</v>
      </c>
      <c r="W415" s="77">
        <v>1814869</v>
      </c>
      <c r="X415" s="77" t="s">
        <v>911</v>
      </c>
      <c r="Y415" s="77" t="s">
        <v>1256</v>
      </c>
      <c r="Z415" s="77" t="s">
        <v>821</v>
      </c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F415">
        <v>908</v>
      </c>
      <c r="BG415">
        <v>28</v>
      </c>
      <c r="BH415">
        <v>44</v>
      </c>
      <c r="BI415">
        <v>397</v>
      </c>
      <c r="BJ415" s="368">
        <v>12</v>
      </c>
      <c r="BK415" s="368">
        <v>17</v>
      </c>
      <c r="BL415" s="128">
        <v>2958.1010000000001</v>
      </c>
      <c r="BM415" s="128">
        <v>978.41309860969295</v>
      </c>
      <c r="BN415" s="128">
        <v>957.71</v>
      </c>
      <c r="BO415" s="128">
        <v>943.26469999999995</v>
      </c>
      <c r="BP415" s="128">
        <v>943.26469999999995</v>
      </c>
      <c r="BQ415" s="1" t="s">
        <v>821</v>
      </c>
    </row>
    <row r="416" spans="1:69" x14ac:dyDescent="0.25">
      <c r="A416" s="1"/>
      <c r="B416" s="77">
        <v>101</v>
      </c>
      <c r="C416" s="77">
        <v>398</v>
      </c>
      <c r="D416" s="77">
        <v>8558</v>
      </c>
      <c r="E416" s="77">
        <v>0</v>
      </c>
      <c r="F416" s="77">
        <v>53</v>
      </c>
      <c r="G416" s="77">
        <v>78</v>
      </c>
      <c r="H416" s="168">
        <v>8</v>
      </c>
      <c r="I416" s="370">
        <v>59</v>
      </c>
      <c r="J416" s="354">
        <v>28.438196000000001</v>
      </c>
      <c r="K416" s="354">
        <v>138.02762999999999</v>
      </c>
      <c r="L416" s="365">
        <v>5.9805772102892599E-3</v>
      </c>
      <c r="M416" s="354">
        <v>1148.7655259026999</v>
      </c>
      <c r="N416" s="77">
        <v>1</v>
      </c>
      <c r="O416" s="77">
        <v>1</v>
      </c>
      <c r="P416" s="77">
        <v>0</v>
      </c>
      <c r="Q416" s="77">
        <v>0</v>
      </c>
      <c r="R416" s="77">
        <v>0</v>
      </c>
      <c r="S416" s="77">
        <v>0</v>
      </c>
      <c r="T416" s="77">
        <v>399</v>
      </c>
      <c r="U416" s="77">
        <v>10</v>
      </c>
      <c r="V416" s="357">
        <v>115449.38</v>
      </c>
      <c r="W416" s="77">
        <v>1814869</v>
      </c>
      <c r="X416" s="77" t="s">
        <v>911</v>
      </c>
      <c r="Y416" s="77" t="s">
        <v>1257</v>
      </c>
      <c r="Z416" s="77" t="s">
        <v>821</v>
      </c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F416">
        <v>909</v>
      </c>
      <c r="BG416">
        <v>28</v>
      </c>
      <c r="BH416">
        <v>43</v>
      </c>
      <c r="BI416">
        <v>398</v>
      </c>
      <c r="BJ416" s="368">
        <v>12</v>
      </c>
      <c r="BK416" s="368">
        <v>18</v>
      </c>
      <c r="BL416" s="128">
        <v>3228.4232999999999</v>
      </c>
      <c r="BM416" s="128">
        <v>975.46312397501197</v>
      </c>
      <c r="BN416" s="128">
        <v>955.86</v>
      </c>
      <c r="BO416" s="128">
        <v>938.10393999999997</v>
      </c>
      <c r="BP416" s="128">
        <v>938.10393999999997</v>
      </c>
      <c r="BQ416" s="1" t="s">
        <v>821</v>
      </c>
    </row>
    <row r="417" spans="1:69" x14ac:dyDescent="0.25">
      <c r="A417" s="1"/>
      <c r="B417" s="77">
        <v>102</v>
      </c>
      <c r="C417" s="77">
        <v>399</v>
      </c>
      <c r="D417" s="77">
        <v>8557</v>
      </c>
      <c r="E417" s="77">
        <v>0</v>
      </c>
      <c r="F417" s="77">
        <v>53</v>
      </c>
      <c r="G417" s="77">
        <v>77</v>
      </c>
      <c r="H417" s="168">
        <v>8</v>
      </c>
      <c r="I417" s="370">
        <v>60</v>
      </c>
      <c r="J417" s="354">
        <v>262.28435999999999</v>
      </c>
      <c r="K417" s="354">
        <v>138.05429000000001</v>
      </c>
      <c r="L417" s="365">
        <v>8.5780818959500197E-4</v>
      </c>
      <c r="M417" s="354">
        <v>1148.5954490747099</v>
      </c>
      <c r="N417" s="77">
        <v>1</v>
      </c>
      <c r="O417" s="77">
        <v>1</v>
      </c>
      <c r="P417" s="77">
        <v>0</v>
      </c>
      <c r="Q417" s="77">
        <v>0</v>
      </c>
      <c r="R417" s="77">
        <v>0</v>
      </c>
      <c r="S417" s="77">
        <v>0</v>
      </c>
      <c r="T417" s="77">
        <v>400</v>
      </c>
      <c r="U417" s="77">
        <v>10</v>
      </c>
      <c r="V417" s="357">
        <v>115493.69</v>
      </c>
      <c r="W417" s="77">
        <v>1814869</v>
      </c>
      <c r="X417" s="77" t="s">
        <v>911</v>
      </c>
      <c r="Y417" s="77" t="s">
        <v>1258</v>
      </c>
      <c r="Z417" s="77" t="s">
        <v>821</v>
      </c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F417">
        <v>910</v>
      </c>
      <c r="BG417">
        <v>28</v>
      </c>
      <c r="BH417">
        <v>42</v>
      </c>
      <c r="BI417">
        <v>399</v>
      </c>
      <c r="BJ417" s="368">
        <v>12</v>
      </c>
      <c r="BK417" s="368">
        <v>19</v>
      </c>
      <c r="BL417" s="128">
        <v>3489.9445999999998</v>
      </c>
      <c r="BM417" s="128">
        <v>970.31890454109896</v>
      </c>
      <c r="BN417" s="128">
        <v>957.32</v>
      </c>
      <c r="BO417" s="128">
        <v>933.03070000000002</v>
      </c>
      <c r="BP417" s="128">
        <v>933.03070000000002</v>
      </c>
      <c r="BQ417" s="1" t="s">
        <v>821</v>
      </c>
    </row>
    <row r="418" spans="1:69" x14ac:dyDescent="0.25">
      <c r="A418" s="1"/>
      <c r="B418" s="77">
        <v>103</v>
      </c>
      <c r="C418" s="77">
        <v>400</v>
      </c>
      <c r="D418" s="77">
        <v>8556</v>
      </c>
      <c r="E418" s="77">
        <v>0</v>
      </c>
      <c r="F418" s="77">
        <v>53</v>
      </c>
      <c r="G418" s="77">
        <v>76</v>
      </c>
      <c r="H418" s="168">
        <v>8</v>
      </c>
      <c r="I418" s="370">
        <v>61</v>
      </c>
      <c r="J418" s="354">
        <v>122.30208</v>
      </c>
      <c r="K418" s="354">
        <v>138.08957000000001</v>
      </c>
      <c r="L418" s="365">
        <v>8.8809337537101905E-4</v>
      </c>
      <c r="M418" s="354">
        <v>1148.3704594003</v>
      </c>
      <c r="N418" s="77">
        <v>1</v>
      </c>
      <c r="O418" s="77">
        <v>1</v>
      </c>
      <c r="P418" s="77">
        <v>0</v>
      </c>
      <c r="Q418" s="77">
        <v>0</v>
      </c>
      <c r="R418" s="77">
        <v>0</v>
      </c>
      <c r="S418" s="77">
        <v>0</v>
      </c>
      <c r="T418" s="77">
        <v>401</v>
      </c>
      <c r="U418" s="77">
        <v>10</v>
      </c>
      <c r="V418" s="357">
        <v>115552.3</v>
      </c>
      <c r="W418" s="77">
        <v>1814869</v>
      </c>
      <c r="X418" s="77" t="s">
        <v>911</v>
      </c>
      <c r="Y418" s="77" t="s">
        <v>1259</v>
      </c>
      <c r="Z418" s="77" t="s">
        <v>821</v>
      </c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F418">
        <v>911</v>
      </c>
      <c r="BG418">
        <v>28</v>
      </c>
      <c r="BH418">
        <v>41</v>
      </c>
      <c r="BI418">
        <v>400</v>
      </c>
      <c r="BJ418" s="368">
        <v>12</v>
      </c>
      <c r="BK418" s="368">
        <v>20</v>
      </c>
      <c r="BL418" s="128">
        <v>3744.3625000000002</v>
      </c>
      <c r="BM418" s="128">
        <v>965.32851366369903</v>
      </c>
      <c r="BN418" s="128">
        <v>954.01</v>
      </c>
      <c r="BO418" s="128">
        <v>928.82090000000005</v>
      </c>
      <c r="BP418" s="128">
        <v>928.82090000000005</v>
      </c>
      <c r="BQ418" s="1" t="s">
        <v>821</v>
      </c>
    </row>
    <row r="419" spans="1:69" x14ac:dyDescent="0.25">
      <c r="A419" s="1"/>
      <c r="B419" s="77">
        <v>104</v>
      </c>
      <c r="C419" s="77">
        <v>401</v>
      </c>
      <c r="D419" s="77">
        <v>8396</v>
      </c>
      <c r="E419" s="77">
        <v>0</v>
      </c>
      <c r="F419" s="77">
        <v>52</v>
      </c>
      <c r="G419" s="77">
        <v>76</v>
      </c>
      <c r="H419" s="168">
        <v>8</v>
      </c>
      <c r="I419" s="370">
        <v>62</v>
      </c>
      <c r="J419" s="354">
        <v>63.36074</v>
      </c>
      <c r="K419" s="354">
        <v>138.10659999999999</v>
      </c>
      <c r="L419" s="365">
        <v>1.7437270598069899E-3</v>
      </c>
      <c r="M419" s="354">
        <v>1148.2618437348201</v>
      </c>
      <c r="N419" s="77">
        <v>1</v>
      </c>
      <c r="O419" s="77">
        <v>1</v>
      </c>
      <c r="P419" s="77">
        <v>0</v>
      </c>
      <c r="Q419" s="77">
        <v>0</v>
      </c>
      <c r="R419" s="77">
        <v>0</v>
      </c>
      <c r="S419" s="77">
        <v>0</v>
      </c>
      <c r="T419" s="77">
        <v>402</v>
      </c>
      <c r="U419" s="77">
        <v>10</v>
      </c>
      <c r="V419" s="357">
        <v>115580.59</v>
      </c>
      <c r="W419" s="77">
        <v>1814869</v>
      </c>
      <c r="X419" s="77" t="s">
        <v>911</v>
      </c>
      <c r="Y419" s="77" t="s">
        <v>1260</v>
      </c>
      <c r="Z419" s="77" t="s">
        <v>821</v>
      </c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F419">
        <v>912</v>
      </c>
      <c r="BG419">
        <v>28</v>
      </c>
      <c r="BH419">
        <v>40</v>
      </c>
      <c r="BI419">
        <v>401</v>
      </c>
      <c r="BJ419" s="368">
        <v>12</v>
      </c>
      <c r="BK419" s="368">
        <v>21</v>
      </c>
      <c r="BL419" s="128">
        <v>3789.4119999999998</v>
      </c>
      <c r="BM419" s="128">
        <v>962.43193105970204</v>
      </c>
      <c r="BN419" s="128">
        <v>931.27</v>
      </c>
      <c r="BO419" s="128">
        <v>928.29674999999997</v>
      </c>
      <c r="BP419" s="128">
        <v>928.29674999999997</v>
      </c>
      <c r="BQ419" s="1" t="s">
        <v>821</v>
      </c>
    </row>
    <row r="420" spans="1:69" x14ac:dyDescent="0.25">
      <c r="A420" s="1"/>
      <c r="B420" s="77">
        <v>105</v>
      </c>
      <c r="C420" s="77">
        <v>402</v>
      </c>
      <c r="D420" s="77">
        <v>8397</v>
      </c>
      <c r="E420" s="77">
        <v>0</v>
      </c>
      <c r="F420" s="77">
        <v>52</v>
      </c>
      <c r="G420" s="77">
        <v>77</v>
      </c>
      <c r="H420" s="168">
        <v>8</v>
      </c>
      <c r="I420" s="370">
        <v>63</v>
      </c>
      <c r="J420" s="354">
        <v>125.49447000000001</v>
      </c>
      <c r="K420" s="354">
        <v>138.12392</v>
      </c>
      <c r="L420" s="365">
        <v>1.9595632539675801E-3</v>
      </c>
      <c r="M420" s="354">
        <v>1148.1513598967899</v>
      </c>
      <c r="N420" s="77">
        <v>1</v>
      </c>
      <c r="O420" s="77">
        <v>1</v>
      </c>
      <c r="P420" s="77">
        <v>0</v>
      </c>
      <c r="Q420" s="77">
        <v>0</v>
      </c>
      <c r="R420" s="77">
        <v>0</v>
      </c>
      <c r="S420" s="77">
        <v>0</v>
      </c>
      <c r="T420" s="77">
        <v>403</v>
      </c>
      <c r="U420" s="77">
        <v>10</v>
      </c>
      <c r="V420" s="357">
        <v>115609.375</v>
      </c>
      <c r="W420" s="77">
        <v>1814869</v>
      </c>
      <c r="X420" s="77" t="s">
        <v>911</v>
      </c>
      <c r="Y420" s="77" t="s">
        <v>1261</v>
      </c>
      <c r="Z420" s="77" t="s">
        <v>821</v>
      </c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F420">
        <v>913</v>
      </c>
      <c r="BG420">
        <v>27</v>
      </c>
      <c r="BH420">
        <v>40</v>
      </c>
      <c r="BI420">
        <v>402</v>
      </c>
      <c r="BJ420" s="368">
        <v>12</v>
      </c>
      <c r="BK420" s="368">
        <v>22</v>
      </c>
      <c r="BL420" s="128">
        <v>4066.1543000000001</v>
      </c>
      <c r="BM420" s="128">
        <v>959.31942362149005</v>
      </c>
      <c r="BN420" s="128">
        <v>949.64</v>
      </c>
      <c r="BO420" s="128">
        <v>925.36210000000005</v>
      </c>
      <c r="BP420" s="128">
        <v>925.36210000000005</v>
      </c>
      <c r="BQ420" s="1" t="s">
        <v>821</v>
      </c>
    </row>
    <row r="421" spans="1:69" x14ac:dyDescent="0.25">
      <c r="A421" s="1"/>
      <c r="B421" s="77">
        <v>106</v>
      </c>
      <c r="C421" s="77">
        <v>403</v>
      </c>
      <c r="D421" s="77">
        <v>8396</v>
      </c>
      <c r="E421" s="77">
        <v>0</v>
      </c>
      <c r="F421" s="77">
        <v>52</v>
      </c>
      <c r="G421" s="77">
        <v>76</v>
      </c>
      <c r="H421" s="168">
        <v>8</v>
      </c>
      <c r="I421" s="370">
        <v>64</v>
      </c>
      <c r="J421" s="354">
        <v>294.85897999999997</v>
      </c>
      <c r="K421" s="354">
        <v>138.16247999999999</v>
      </c>
      <c r="L421" s="365">
        <v>8.0812861814685496E-4</v>
      </c>
      <c r="M421" s="354">
        <v>1147.9054455473799</v>
      </c>
      <c r="N421" s="77">
        <v>1</v>
      </c>
      <c r="O421" s="77">
        <v>1</v>
      </c>
      <c r="P421" s="77">
        <v>0</v>
      </c>
      <c r="Q421" s="77">
        <v>0</v>
      </c>
      <c r="R421" s="77">
        <v>0</v>
      </c>
      <c r="S421" s="77">
        <v>0</v>
      </c>
      <c r="T421" s="77">
        <v>404</v>
      </c>
      <c r="U421" s="77">
        <v>10</v>
      </c>
      <c r="V421" s="357">
        <v>115673.44</v>
      </c>
      <c r="W421" s="77">
        <v>1814869</v>
      </c>
      <c r="X421" s="77" t="s">
        <v>911</v>
      </c>
      <c r="Y421" s="77" t="s">
        <v>1262</v>
      </c>
      <c r="Z421" s="77" t="s">
        <v>821</v>
      </c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F421">
        <v>914</v>
      </c>
      <c r="BG421">
        <v>27</v>
      </c>
      <c r="BH421">
        <v>39</v>
      </c>
      <c r="BI421">
        <v>403</v>
      </c>
      <c r="BJ421" s="368">
        <v>12</v>
      </c>
      <c r="BK421" s="368">
        <v>23</v>
      </c>
      <c r="BL421" s="128">
        <v>4275.9614000000001</v>
      </c>
      <c r="BM421" s="128">
        <v>954.61330221130004</v>
      </c>
      <c r="BN421" s="128">
        <v>940.71</v>
      </c>
      <c r="BO421" s="128">
        <v>923.42160000000001</v>
      </c>
      <c r="BP421" s="128">
        <v>923.42160000000001</v>
      </c>
      <c r="BQ421" s="1" t="s">
        <v>821</v>
      </c>
    </row>
    <row r="422" spans="1:69" x14ac:dyDescent="0.25">
      <c r="A422" s="1"/>
      <c r="B422" s="77">
        <v>107</v>
      </c>
      <c r="C422" s="77">
        <v>404</v>
      </c>
      <c r="D422" s="77">
        <v>8395</v>
      </c>
      <c r="E422" s="77">
        <v>0</v>
      </c>
      <c r="F422" s="77">
        <v>52</v>
      </c>
      <c r="G422" s="77">
        <v>75</v>
      </c>
      <c r="H422" s="168">
        <v>8</v>
      </c>
      <c r="I422" s="370">
        <v>65</v>
      </c>
      <c r="J422" s="354">
        <v>112.449844</v>
      </c>
      <c r="K422" s="354">
        <v>138.19982999999999</v>
      </c>
      <c r="L422" s="365">
        <v>1.7955055343509901E-3</v>
      </c>
      <c r="M422" s="354">
        <v>1147.6671615687201</v>
      </c>
      <c r="N422" s="77">
        <v>1</v>
      </c>
      <c r="O422" s="77">
        <v>1</v>
      </c>
      <c r="P422" s="77">
        <v>0</v>
      </c>
      <c r="Q422" s="77">
        <v>0</v>
      </c>
      <c r="R422" s="77">
        <v>0</v>
      </c>
      <c r="S422" s="77">
        <v>0</v>
      </c>
      <c r="T422" s="77">
        <v>405</v>
      </c>
      <c r="U422" s="77">
        <v>10</v>
      </c>
      <c r="V422" s="357">
        <v>115735.51</v>
      </c>
      <c r="W422" s="77">
        <v>1814869</v>
      </c>
      <c r="X422" s="77" t="s">
        <v>911</v>
      </c>
      <c r="Y422" s="77" t="s">
        <v>1263</v>
      </c>
      <c r="Z422" s="77" t="s">
        <v>821</v>
      </c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F422">
        <v>915</v>
      </c>
      <c r="BG422">
        <v>26</v>
      </c>
      <c r="BH422">
        <v>39</v>
      </c>
      <c r="BI422">
        <v>404</v>
      </c>
      <c r="BJ422" s="368">
        <v>12</v>
      </c>
      <c r="BK422" s="368">
        <v>24</v>
      </c>
      <c r="BL422" s="128">
        <v>4332.3495999999996</v>
      </c>
      <c r="BM422" s="128">
        <v>952.03855477217303</v>
      </c>
      <c r="BN422" s="128">
        <v>941.21</v>
      </c>
      <c r="BO422" s="128">
        <v>922.69976999999994</v>
      </c>
      <c r="BP422" s="128">
        <v>922.69976999999994</v>
      </c>
      <c r="BQ422" s="1" t="s">
        <v>821</v>
      </c>
    </row>
    <row r="423" spans="1:69" x14ac:dyDescent="0.25">
      <c r="A423" s="1"/>
      <c r="B423" s="77">
        <v>108</v>
      </c>
      <c r="C423" s="77">
        <v>405</v>
      </c>
      <c r="D423" s="77">
        <v>8555</v>
      </c>
      <c r="E423" s="77">
        <v>0</v>
      </c>
      <c r="F423" s="77">
        <v>53</v>
      </c>
      <c r="G423" s="77">
        <v>75</v>
      </c>
      <c r="H423" s="168">
        <v>8</v>
      </c>
      <c r="I423" s="370">
        <v>66</v>
      </c>
      <c r="J423" s="354">
        <v>232.6746</v>
      </c>
      <c r="K423" s="354">
        <v>138.23148</v>
      </c>
      <c r="L423" s="365">
        <v>1.2411105649426299E-3</v>
      </c>
      <c r="M423" s="354">
        <v>1147.4652572508301</v>
      </c>
      <c r="N423" s="77">
        <v>1</v>
      </c>
      <c r="O423" s="77">
        <v>1</v>
      </c>
      <c r="P423" s="77">
        <v>0</v>
      </c>
      <c r="Q423" s="77">
        <v>0</v>
      </c>
      <c r="R423" s="77">
        <v>0</v>
      </c>
      <c r="S423" s="77">
        <v>0</v>
      </c>
      <c r="T423" s="77">
        <v>406</v>
      </c>
      <c r="U423" s="77">
        <v>10</v>
      </c>
      <c r="V423" s="357">
        <v>115788.11</v>
      </c>
      <c r="W423" s="77">
        <v>1814869</v>
      </c>
      <c r="X423" s="77" t="s">
        <v>911</v>
      </c>
      <c r="Y423" s="77" t="s">
        <v>1264</v>
      </c>
      <c r="Z423" s="77" t="s">
        <v>821</v>
      </c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F423">
        <v>916</v>
      </c>
      <c r="BG423">
        <v>26</v>
      </c>
      <c r="BH423">
        <v>38</v>
      </c>
      <c r="BI423">
        <v>405</v>
      </c>
      <c r="BJ423" s="368">
        <v>12</v>
      </c>
      <c r="BK423" s="368">
        <v>25</v>
      </c>
      <c r="BL423" s="128">
        <v>4593.0396000000001</v>
      </c>
      <c r="BM423" s="128">
        <v>948.97162773980995</v>
      </c>
      <c r="BN423" s="128">
        <v>938.3</v>
      </c>
      <c r="BO423" s="128">
        <v>918.22924999999998</v>
      </c>
      <c r="BP423" s="128">
        <v>918.22924999999998</v>
      </c>
      <c r="BQ423" s="1" t="s">
        <v>821</v>
      </c>
    </row>
    <row r="424" spans="1:69" x14ac:dyDescent="0.25">
      <c r="A424" s="1"/>
      <c r="B424" s="77">
        <v>109</v>
      </c>
      <c r="C424" s="77">
        <v>406</v>
      </c>
      <c r="D424" s="77">
        <v>8554</v>
      </c>
      <c r="E424" s="77">
        <v>0</v>
      </c>
      <c r="F424" s="77">
        <v>53</v>
      </c>
      <c r="G424" s="77">
        <v>74</v>
      </c>
      <c r="H424" s="168">
        <v>8</v>
      </c>
      <c r="I424" s="370">
        <v>67</v>
      </c>
      <c r="J424" s="354">
        <v>260.94353999999998</v>
      </c>
      <c r="K424" s="354">
        <v>138.27674999999999</v>
      </c>
      <c r="L424" s="365">
        <v>8.3064494096352895E-4</v>
      </c>
      <c r="M424" s="354">
        <v>1147.17648233873</v>
      </c>
      <c r="N424" s="77">
        <v>1</v>
      </c>
      <c r="O424" s="77">
        <v>1</v>
      </c>
      <c r="P424" s="77">
        <v>0</v>
      </c>
      <c r="Q424" s="77">
        <v>0</v>
      </c>
      <c r="R424" s="77">
        <v>0</v>
      </c>
      <c r="S424" s="77">
        <v>0</v>
      </c>
      <c r="T424" s="77">
        <v>407</v>
      </c>
      <c r="U424" s="77">
        <v>10</v>
      </c>
      <c r="V424" s="357">
        <v>115863.336</v>
      </c>
      <c r="W424" s="77">
        <v>1814869</v>
      </c>
      <c r="X424" s="77" t="s">
        <v>911</v>
      </c>
      <c r="Y424" s="77" t="s">
        <v>1265</v>
      </c>
      <c r="Z424" s="77" t="s">
        <v>821</v>
      </c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F424">
        <v>917</v>
      </c>
      <c r="BG424">
        <v>26</v>
      </c>
      <c r="BH424">
        <v>37</v>
      </c>
      <c r="BI424">
        <v>406</v>
      </c>
      <c r="BJ424" s="368">
        <v>12</v>
      </c>
      <c r="BK424" s="368">
        <v>26</v>
      </c>
      <c r="BL424" s="128">
        <v>4850.165</v>
      </c>
      <c r="BM424" s="128">
        <v>943.963091600854</v>
      </c>
      <c r="BN424" s="128">
        <v>932.46</v>
      </c>
      <c r="BO424" s="128">
        <v>916.02562999999998</v>
      </c>
      <c r="BP424" s="128">
        <v>916.02562999999998</v>
      </c>
      <c r="BQ424" s="1" t="s">
        <v>821</v>
      </c>
    </row>
    <row r="425" spans="1:69" x14ac:dyDescent="0.25">
      <c r="A425" s="1"/>
      <c r="B425" s="77">
        <v>110</v>
      </c>
      <c r="C425" s="77">
        <v>407</v>
      </c>
      <c r="D425" s="77">
        <v>8553</v>
      </c>
      <c r="E425" s="77">
        <v>0</v>
      </c>
      <c r="F425" s="77">
        <v>53</v>
      </c>
      <c r="G425" s="77">
        <v>73</v>
      </c>
      <c r="H425" s="168">
        <v>8</v>
      </c>
      <c r="I425" s="370">
        <v>68</v>
      </c>
      <c r="J425" s="354">
        <v>109.560844</v>
      </c>
      <c r="K425" s="354">
        <v>138.31073000000001</v>
      </c>
      <c r="L425" s="365">
        <v>2.4093454568740302E-3</v>
      </c>
      <c r="M425" s="354">
        <v>1146.9597309052899</v>
      </c>
      <c r="N425" s="77">
        <v>1</v>
      </c>
      <c r="O425" s="77">
        <v>1</v>
      </c>
      <c r="P425" s="77">
        <v>0</v>
      </c>
      <c r="Q425" s="77">
        <v>0</v>
      </c>
      <c r="R425" s="77">
        <v>0</v>
      </c>
      <c r="S425" s="77">
        <v>0</v>
      </c>
      <c r="T425" s="77">
        <v>408</v>
      </c>
      <c r="U425" s="77">
        <v>10</v>
      </c>
      <c r="V425" s="357">
        <v>115919.8</v>
      </c>
      <c r="W425" s="77">
        <v>1814869</v>
      </c>
      <c r="X425" s="77" t="s">
        <v>911</v>
      </c>
      <c r="Y425" s="77" t="s">
        <v>1266</v>
      </c>
      <c r="Z425" s="77" t="s">
        <v>821</v>
      </c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F425">
        <v>918</v>
      </c>
      <c r="BG425">
        <v>26</v>
      </c>
      <c r="BH425">
        <v>36</v>
      </c>
      <c r="BI425">
        <v>407</v>
      </c>
      <c r="BJ425" s="368">
        <v>12</v>
      </c>
      <c r="BK425" s="368">
        <v>27</v>
      </c>
      <c r="BL425" s="128">
        <v>5114.9449999999997</v>
      </c>
      <c r="BM425" s="128">
        <v>938.91500615938298</v>
      </c>
      <c r="BN425" s="128">
        <v>926</v>
      </c>
      <c r="BO425" s="128">
        <v>911.94749999999999</v>
      </c>
      <c r="BP425" s="128">
        <v>911.94749999999999</v>
      </c>
      <c r="BQ425" s="1" t="s">
        <v>821</v>
      </c>
    </row>
    <row r="426" spans="1:69" x14ac:dyDescent="0.25">
      <c r="A426" s="1"/>
      <c r="B426" s="77">
        <v>111</v>
      </c>
      <c r="C426" s="77">
        <v>408</v>
      </c>
      <c r="D426" s="77">
        <v>8713</v>
      </c>
      <c r="E426" s="77">
        <v>0</v>
      </c>
      <c r="F426" s="77">
        <v>54</v>
      </c>
      <c r="G426" s="77">
        <v>73</v>
      </c>
      <c r="H426" s="168">
        <v>8</v>
      </c>
      <c r="I426" s="370">
        <v>69</v>
      </c>
      <c r="J426" s="354">
        <v>341.65661999999998</v>
      </c>
      <c r="K426" s="354">
        <v>138.35211000000001</v>
      </c>
      <c r="L426" s="365">
        <v>7.9410161226007095E-4</v>
      </c>
      <c r="M426" s="354">
        <v>1146.6957609825299</v>
      </c>
      <c r="N426" s="77">
        <v>1</v>
      </c>
      <c r="O426" s="77">
        <v>1</v>
      </c>
      <c r="P426" s="77">
        <v>0</v>
      </c>
      <c r="Q426" s="77">
        <v>0</v>
      </c>
      <c r="R426" s="77">
        <v>0</v>
      </c>
      <c r="S426" s="77">
        <v>0</v>
      </c>
      <c r="T426" s="77">
        <v>409</v>
      </c>
      <c r="U426" s="77">
        <v>10</v>
      </c>
      <c r="V426" s="357">
        <v>115988.56</v>
      </c>
      <c r="W426" s="77">
        <v>1814869</v>
      </c>
      <c r="X426" s="77" t="s">
        <v>911</v>
      </c>
      <c r="Y426" s="77" t="s">
        <v>1267</v>
      </c>
      <c r="Z426" s="77" t="s">
        <v>821</v>
      </c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F426">
        <v>919</v>
      </c>
      <c r="BG426">
        <v>26</v>
      </c>
      <c r="BH426">
        <v>35</v>
      </c>
      <c r="BI426">
        <v>408</v>
      </c>
      <c r="BJ426" s="368">
        <v>12</v>
      </c>
      <c r="BK426" s="368">
        <v>28</v>
      </c>
      <c r="BL426" s="128">
        <v>5158.4125999999997</v>
      </c>
      <c r="BM426" s="128">
        <v>935.93349693037499</v>
      </c>
      <c r="BN426" s="128">
        <v>920.73</v>
      </c>
      <c r="BO426" s="128">
        <v>911.94749999999999</v>
      </c>
      <c r="BP426" s="128">
        <v>911.94749999999999</v>
      </c>
      <c r="BQ426" s="1" t="s">
        <v>821</v>
      </c>
    </row>
    <row r="427" spans="1:69" x14ac:dyDescent="0.25">
      <c r="A427" s="1"/>
      <c r="B427" s="77">
        <v>112</v>
      </c>
      <c r="C427" s="77">
        <v>409</v>
      </c>
      <c r="D427" s="77">
        <v>8873</v>
      </c>
      <c r="E427" s="77">
        <v>0</v>
      </c>
      <c r="F427" s="77">
        <v>55</v>
      </c>
      <c r="G427" s="77">
        <v>73</v>
      </c>
      <c r="H427" s="168">
        <v>8</v>
      </c>
      <c r="I427" s="370">
        <v>70</v>
      </c>
      <c r="J427" s="354">
        <v>122.10606</v>
      </c>
      <c r="K427" s="354">
        <v>138.39465000000001</v>
      </c>
      <c r="L427" s="365">
        <v>7.1759285656730902E-4</v>
      </c>
      <c r="M427" s="354">
        <v>1146.42445091276</v>
      </c>
      <c r="N427" s="77">
        <v>1</v>
      </c>
      <c r="O427" s="77">
        <v>1</v>
      </c>
      <c r="P427" s="77">
        <v>0</v>
      </c>
      <c r="Q427" s="77">
        <v>0</v>
      </c>
      <c r="R427" s="77">
        <v>0</v>
      </c>
      <c r="S427" s="77">
        <v>0</v>
      </c>
      <c r="T427" s="77">
        <v>410</v>
      </c>
      <c r="U427" s="77">
        <v>10</v>
      </c>
      <c r="V427" s="357">
        <v>116059.24</v>
      </c>
      <c r="W427" s="77">
        <v>1814869</v>
      </c>
      <c r="X427" s="77" t="s">
        <v>911</v>
      </c>
      <c r="Y427" s="77" t="s">
        <v>1268</v>
      </c>
      <c r="Z427" s="77" t="s">
        <v>821</v>
      </c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F427">
        <v>920</v>
      </c>
      <c r="BG427">
        <v>25</v>
      </c>
      <c r="BH427">
        <v>35</v>
      </c>
      <c r="BI427">
        <v>409</v>
      </c>
      <c r="BJ427" s="368">
        <v>12</v>
      </c>
      <c r="BK427" s="368">
        <v>29</v>
      </c>
      <c r="BL427" s="128">
        <v>5383.616</v>
      </c>
      <c r="BM427" s="128">
        <v>933.334795101189</v>
      </c>
      <c r="BN427" s="128">
        <v>926.32</v>
      </c>
      <c r="BO427" s="128">
        <v>904.28449999999998</v>
      </c>
      <c r="BP427" s="128">
        <v>904.28449999999998</v>
      </c>
      <c r="BQ427" s="1" t="s">
        <v>821</v>
      </c>
    </row>
    <row r="428" spans="1:69" x14ac:dyDescent="0.25">
      <c r="A428" s="1"/>
      <c r="B428" s="77">
        <v>113</v>
      </c>
      <c r="C428" s="77">
        <v>410</v>
      </c>
      <c r="D428" s="77">
        <v>8713</v>
      </c>
      <c r="E428" s="77">
        <v>0</v>
      </c>
      <c r="F428" s="77">
        <v>54</v>
      </c>
      <c r="G428" s="77">
        <v>73</v>
      </c>
      <c r="H428" s="168">
        <v>8</v>
      </c>
      <c r="I428" s="370">
        <v>71</v>
      </c>
      <c r="J428" s="354">
        <v>27.671581</v>
      </c>
      <c r="K428" s="354">
        <v>138.40839</v>
      </c>
      <c r="L428" s="365">
        <v>6.02436963360687E-3</v>
      </c>
      <c r="M428" s="354">
        <v>1146.3368284790799</v>
      </c>
      <c r="N428" s="77">
        <v>1</v>
      </c>
      <c r="O428" s="77">
        <v>1</v>
      </c>
      <c r="P428" s="77">
        <v>0</v>
      </c>
      <c r="Q428" s="77">
        <v>0</v>
      </c>
      <c r="R428" s="77">
        <v>0</v>
      </c>
      <c r="S428" s="77">
        <v>0</v>
      </c>
      <c r="T428" s="77">
        <v>411</v>
      </c>
      <c r="U428" s="77">
        <v>10</v>
      </c>
      <c r="V428" s="357">
        <v>116082.07</v>
      </c>
      <c r="W428" s="77">
        <v>1814869</v>
      </c>
      <c r="X428" s="77" t="s">
        <v>911</v>
      </c>
      <c r="Y428" s="77" t="s">
        <v>1269</v>
      </c>
      <c r="Z428" s="77" t="s">
        <v>821</v>
      </c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F428">
        <v>921</v>
      </c>
      <c r="BG428">
        <v>25</v>
      </c>
      <c r="BH428">
        <v>34</v>
      </c>
      <c r="BI428">
        <v>410</v>
      </c>
      <c r="BJ428" s="368">
        <v>12</v>
      </c>
      <c r="BK428" s="368">
        <v>30</v>
      </c>
      <c r="BL428" s="128">
        <v>5659.92</v>
      </c>
      <c r="BM428" s="128">
        <v>928.48399333116299</v>
      </c>
      <c r="BN428" s="128">
        <v>921.92</v>
      </c>
      <c r="BO428" s="128">
        <v>902.66459999999995</v>
      </c>
      <c r="BP428" s="128">
        <v>902.66459999999995</v>
      </c>
      <c r="BQ428" s="1" t="s">
        <v>821</v>
      </c>
    </row>
    <row r="429" spans="1:69" x14ac:dyDescent="0.25">
      <c r="A429" s="1"/>
      <c r="B429" s="77">
        <v>114</v>
      </c>
      <c r="C429" s="77">
        <v>411</v>
      </c>
      <c r="D429" s="77">
        <v>8712</v>
      </c>
      <c r="E429" s="77">
        <v>0</v>
      </c>
      <c r="F429" s="77">
        <v>54</v>
      </c>
      <c r="G429" s="77">
        <v>72</v>
      </c>
      <c r="H429" s="168">
        <v>8</v>
      </c>
      <c r="I429" s="370">
        <v>72</v>
      </c>
      <c r="J429" s="354">
        <v>257.28309999999999</v>
      </c>
      <c r="K429" s="354">
        <v>138.43451999999999</v>
      </c>
      <c r="L429" s="365">
        <v>8.0134727629617105E-4</v>
      </c>
      <c r="M429" s="354">
        <v>1146.1701246451701</v>
      </c>
      <c r="N429" s="77">
        <v>1</v>
      </c>
      <c r="O429" s="77">
        <v>1</v>
      </c>
      <c r="P429" s="77">
        <v>0</v>
      </c>
      <c r="Q429" s="77">
        <v>0</v>
      </c>
      <c r="R429" s="77">
        <v>0</v>
      </c>
      <c r="S429" s="77">
        <v>0</v>
      </c>
      <c r="T429" s="77">
        <v>412</v>
      </c>
      <c r="U429" s="77">
        <v>10</v>
      </c>
      <c r="V429" s="357">
        <v>116125.5</v>
      </c>
      <c r="W429" s="77">
        <v>1814869</v>
      </c>
      <c r="X429" s="77" t="s">
        <v>911</v>
      </c>
      <c r="Y429" s="77" t="s">
        <v>1270</v>
      </c>
      <c r="Z429" s="77" t="s">
        <v>821</v>
      </c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F429">
        <v>922</v>
      </c>
      <c r="BG429">
        <v>25</v>
      </c>
      <c r="BH429">
        <v>33</v>
      </c>
      <c r="BI429">
        <v>411</v>
      </c>
      <c r="BJ429" s="368">
        <v>12</v>
      </c>
      <c r="BK429" s="368">
        <v>31</v>
      </c>
      <c r="BL429" s="128">
        <v>5761.2885999999999</v>
      </c>
      <c r="BM429" s="128">
        <v>924.83097718428098</v>
      </c>
      <c r="BN429" s="128">
        <v>902.76</v>
      </c>
      <c r="BO429" s="128">
        <v>902.66459999999995</v>
      </c>
      <c r="BP429" s="128">
        <v>902.66459999999995</v>
      </c>
      <c r="BQ429" s="1" t="s">
        <v>821</v>
      </c>
    </row>
    <row r="430" spans="1:69" x14ac:dyDescent="0.25">
      <c r="A430" s="1"/>
      <c r="B430" s="77">
        <v>115</v>
      </c>
      <c r="C430" s="77">
        <v>412</v>
      </c>
      <c r="D430" s="77">
        <v>8711</v>
      </c>
      <c r="E430" s="77">
        <v>0</v>
      </c>
      <c r="F430" s="77">
        <v>54</v>
      </c>
      <c r="G430" s="77">
        <v>71</v>
      </c>
      <c r="H430" s="168">
        <v>8</v>
      </c>
      <c r="I430" s="370">
        <v>73</v>
      </c>
      <c r="J430" s="354">
        <v>95.138769999999994</v>
      </c>
      <c r="K430" s="354">
        <v>138.46683999999999</v>
      </c>
      <c r="L430" s="365">
        <v>2.16795454855044E-3</v>
      </c>
      <c r="M430" s="354">
        <v>1145.9639515244801</v>
      </c>
      <c r="N430" s="77">
        <v>1</v>
      </c>
      <c r="O430" s="77">
        <v>1</v>
      </c>
      <c r="P430" s="77">
        <v>0</v>
      </c>
      <c r="Q430" s="77">
        <v>0</v>
      </c>
      <c r="R430" s="77">
        <v>0</v>
      </c>
      <c r="S430" s="77">
        <v>0</v>
      </c>
      <c r="T430" s="77">
        <v>413</v>
      </c>
      <c r="U430" s="77">
        <v>10</v>
      </c>
      <c r="V430" s="357">
        <v>116179.2</v>
      </c>
      <c r="W430" s="77">
        <v>1814869</v>
      </c>
      <c r="X430" s="77" t="s">
        <v>911</v>
      </c>
      <c r="Y430" s="77" t="s">
        <v>1271</v>
      </c>
      <c r="Z430" s="77" t="s">
        <v>821</v>
      </c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F430">
        <v>923</v>
      </c>
      <c r="BG430">
        <v>24</v>
      </c>
      <c r="BH430">
        <v>33</v>
      </c>
      <c r="BI430">
        <v>412</v>
      </c>
      <c r="BJ430" s="368">
        <v>12</v>
      </c>
      <c r="BK430" s="368">
        <v>32</v>
      </c>
      <c r="BL430" s="128">
        <v>6009.8609999999999</v>
      </c>
      <c r="BM430" s="128">
        <v>921.44620108823199</v>
      </c>
      <c r="BN430" s="128">
        <v>909.46</v>
      </c>
      <c r="BO430" s="128">
        <v>900.18730000000005</v>
      </c>
      <c r="BP430" s="128">
        <v>900.18730000000005</v>
      </c>
      <c r="BQ430" s="1" t="s">
        <v>821</v>
      </c>
    </row>
    <row r="431" spans="1:69" x14ac:dyDescent="0.25">
      <c r="A431" s="1"/>
      <c r="B431" s="77">
        <v>116</v>
      </c>
      <c r="C431" s="77">
        <v>413</v>
      </c>
      <c r="D431" s="77">
        <v>8871</v>
      </c>
      <c r="E431" s="77">
        <v>0</v>
      </c>
      <c r="F431" s="77">
        <v>55</v>
      </c>
      <c r="G431" s="77">
        <v>71</v>
      </c>
      <c r="H431" s="168">
        <v>8</v>
      </c>
      <c r="I431" s="370">
        <v>74</v>
      </c>
      <c r="J431" s="354">
        <v>257.42437999999999</v>
      </c>
      <c r="K431" s="354">
        <v>138.49919</v>
      </c>
      <c r="L431" s="365">
        <v>7.8438691967491997E-4</v>
      </c>
      <c r="M431" s="354">
        <v>1145.7576949930201</v>
      </c>
      <c r="N431" s="77">
        <v>1</v>
      </c>
      <c r="O431" s="77">
        <v>1</v>
      </c>
      <c r="P431" s="77">
        <v>0</v>
      </c>
      <c r="Q431" s="77">
        <v>0</v>
      </c>
      <c r="R431" s="77">
        <v>0</v>
      </c>
      <c r="S431" s="77">
        <v>0</v>
      </c>
      <c r="T431" s="77">
        <v>414</v>
      </c>
      <c r="U431" s="77">
        <v>10</v>
      </c>
      <c r="V431" s="357">
        <v>116232.94</v>
      </c>
      <c r="W431" s="77">
        <v>1814869</v>
      </c>
      <c r="X431" s="77" t="s">
        <v>911</v>
      </c>
      <c r="Y431" s="77" t="s">
        <v>1272</v>
      </c>
      <c r="Z431" s="77" t="s">
        <v>821</v>
      </c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F431">
        <v>924</v>
      </c>
      <c r="BG431">
        <v>24</v>
      </c>
      <c r="BH431">
        <v>32</v>
      </c>
      <c r="BI431">
        <v>413</v>
      </c>
      <c r="BJ431" s="368">
        <v>12</v>
      </c>
      <c r="BK431" s="368">
        <v>33</v>
      </c>
      <c r="BL431" s="128">
        <v>6085.81</v>
      </c>
      <c r="BM431" s="128">
        <v>918.30728809110406</v>
      </c>
      <c r="BN431" s="128">
        <v>904.76</v>
      </c>
      <c r="BO431" s="128">
        <v>898.82056</v>
      </c>
      <c r="BP431" s="128">
        <v>898.82056</v>
      </c>
      <c r="BQ431" s="1" t="s">
        <v>821</v>
      </c>
    </row>
    <row r="432" spans="1:69" x14ac:dyDescent="0.25">
      <c r="A432" s="1"/>
      <c r="B432" s="77">
        <v>117</v>
      </c>
      <c r="C432" s="77">
        <v>414</v>
      </c>
      <c r="D432" s="77">
        <v>8870</v>
      </c>
      <c r="E432" s="77">
        <v>0</v>
      </c>
      <c r="F432" s="77">
        <v>55</v>
      </c>
      <c r="G432" s="77">
        <v>70</v>
      </c>
      <c r="H432" s="168">
        <v>8</v>
      </c>
      <c r="I432" s="370">
        <v>75</v>
      </c>
      <c r="J432" s="354">
        <v>87.728129999999993</v>
      </c>
      <c r="K432" s="354">
        <v>138.53084000000001</v>
      </c>
      <c r="L432" s="365">
        <v>2.2489238235370002E-3</v>
      </c>
      <c r="M432" s="354">
        <v>1145.5557746785501</v>
      </c>
      <c r="N432" s="77">
        <v>1</v>
      </c>
      <c r="O432" s="77">
        <v>1</v>
      </c>
      <c r="P432" s="77">
        <v>0</v>
      </c>
      <c r="Q432" s="77">
        <v>0</v>
      </c>
      <c r="R432" s="77">
        <v>0</v>
      </c>
      <c r="S432" s="77">
        <v>0</v>
      </c>
      <c r="T432" s="77">
        <v>415</v>
      </c>
      <c r="U432" s="77">
        <v>10</v>
      </c>
      <c r="V432" s="357">
        <v>116285.54</v>
      </c>
      <c r="W432" s="77">
        <v>1814869</v>
      </c>
      <c r="X432" s="77" t="s">
        <v>911</v>
      </c>
      <c r="Y432" s="77" t="s">
        <v>1273</v>
      </c>
      <c r="Z432" s="77" t="s">
        <v>821</v>
      </c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F432">
        <v>925</v>
      </c>
      <c r="BG432">
        <v>23</v>
      </c>
      <c r="BH432">
        <v>32</v>
      </c>
      <c r="BI432">
        <v>414</v>
      </c>
      <c r="BJ432" s="368">
        <v>12</v>
      </c>
      <c r="BK432" s="368">
        <v>34</v>
      </c>
      <c r="BL432" s="128">
        <v>6382.9443000000001</v>
      </c>
      <c r="BM432" s="128">
        <v>914.69866691002596</v>
      </c>
      <c r="BN432" s="128">
        <v>918.52</v>
      </c>
      <c r="BO432" s="128">
        <v>894.84450000000004</v>
      </c>
      <c r="BP432" s="128">
        <v>894.84450000000004</v>
      </c>
      <c r="BQ432" s="1" t="s">
        <v>821</v>
      </c>
    </row>
    <row r="433" spans="1:69" x14ac:dyDescent="0.25">
      <c r="A433" s="1"/>
      <c r="B433" s="77">
        <v>118</v>
      </c>
      <c r="C433" s="77">
        <v>415</v>
      </c>
      <c r="D433" s="77">
        <v>9030</v>
      </c>
      <c r="E433" s="77">
        <v>0</v>
      </c>
      <c r="F433" s="77">
        <v>56</v>
      </c>
      <c r="G433" s="77">
        <v>70</v>
      </c>
      <c r="H433" s="168">
        <v>8</v>
      </c>
      <c r="I433" s="370">
        <v>76</v>
      </c>
      <c r="J433" s="354">
        <v>249.51463000000001</v>
      </c>
      <c r="K433" s="354">
        <v>138.56177</v>
      </c>
      <c r="L433" s="365">
        <v>8.6935169682071103E-4</v>
      </c>
      <c r="M433" s="354">
        <v>1145.3584808048099</v>
      </c>
      <c r="N433" s="77">
        <v>1</v>
      </c>
      <c r="O433" s="77">
        <v>1</v>
      </c>
      <c r="P433" s="77">
        <v>0</v>
      </c>
      <c r="Q433" s="77">
        <v>0</v>
      </c>
      <c r="R433" s="77">
        <v>0</v>
      </c>
      <c r="S433" s="77">
        <v>0</v>
      </c>
      <c r="T433" s="77">
        <v>416</v>
      </c>
      <c r="U433" s="77">
        <v>10</v>
      </c>
      <c r="V433" s="357">
        <v>116336.93</v>
      </c>
      <c r="W433" s="77">
        <v>1814869</v>
      </c>
      <c r="X433" s="77" t="s">
        <v>911</v>
      </c>
      <c r="Y433" s="77" t="s">
        <v>1274</v>
      </c>
      <c r="Z433" s="77" t="s">
        <v>821</v>
      </c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F433">
        <v>926</v>
      </c>
      <c r="BG433">
        <v>23</v>
      </c>
      <c r="BH433">
        <v>31</v>
      </c>
      <c r="BI433">
        <v>415</v>
      </c>
      <c r="BJ433" s="368">
        <v>12</v>
      </c>
      <c r="BK433" s="368">
        <v>35</v>
      </c>
      <c r="BL433" s="128">
        <v>6556.3720000000003</v>
      </c>
      <c r="BM433" s="128">
        <v>910.14718166689704</v>
      </c>
      <c r="BN433" s="128">
        <v>904.15</v>
      </c>
      <c r="BO433" s="128">
        <v>893.22125000000005</v>
      </c>
      <c r="BP433" s="128">
        <v>893.22125000000005</v>
      </c>
      <c r="BQ433" s="1" t="s">
        <v>821</v>
      </c>
    </row>
    <row r="434" spans="1:69" x14ac:dyDescent="0.25">
      <c r="A434" s="1"/>
      <c r="B434" s="77">
        <v>119</v>
      </c>
      <c r="C434" s="77">
        <v>416</v>
      </c>
      <c r="D434" s="77">
        <v>9029</v>
      </c>
      <c r="E434" s="77">
        <v>0</v>
      </c>
      <c r="F434" s="77">
        <v>56</v>
      </c>
      <c r="G434" s="77">
        <v>69</v>
      </c>
      <c r="H434" s="168">
        <v>8</v>
      </c>
      <c r="I434" s="370">
        <v>77</v>
      </c>
      <c r="J434" s="354">
        <v>121.27264</v>
      </c>
      <c r="K434" s="354">
        <v>138.59577999999999</v>
      </c>
      <c r="L434" s="365">
        <v>1.80039396842485E-3</v>
      </c>
      <c r="M434" s="354">
        <v>1145.1415648350701</v>
      </c>
      <c r="N434" s="77">
        <v>1</v>
      </c>
      <c r="O434" s="77">
        <v>1</v>
      </c>
      <c r="P434" s="77">
        <v>0</v>
      </c>
      <c r="Q434" s="77">
        <v>0</v>
      </c>
      <c r="R434" s="77">
        <v>0</v>
      </c>
      <c r="S434" s="77">
        <v>0</v>
      </c>
      <c r="T434" s="77">
        <v>417</v>
      </c>
      <c r="U434" s="77">
        <v>10</v>
      </c>
      <c r="V434" s="357">
        <v>116393.44500000001</v>
      </c>
      <c r="W434" s="77">
        <v>1814869</v>
      </c>
      <c r="X434" s="77" t="s">
        <v>911</v>
      </c>
      <c r="Y434" s="77" t="s">
        <v>1275</v>
      </c>
      <c r="Z434" s="77" t="s">
        <v>821</v>
      </c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F434">
        <v>927</v>
      </c>
      <c r="BG434">
        <v>22</v>
      </c>
      <c r="BH434">
        <v>31</v>
      </c>
      <c r="BI434">
        <v>416</v>
      </c>
      <c r="BJ434" s="368">
        <v>12</v>
      </c>
      <c r="BK434" s="368">
        <v>36</v>
      </c>
      <c r="BL434" s="128">
        <v>6645.4089999999997</v>
      </c>
      <c r="BM434" s="128">
        <v>907.60850749892097</v>
      </c>
      <c r="BN434" s="128">
        <v>918.82</v>
      </c>
      <c r="BO434" s="128">
        <v>892.04755</v>
      </c>
      <c r="BP434" s="128">
        <v>892.04755</v>
      </c>
      <c r="BQ434" s="1" t="s">
        <v>821</v>
      </c>
    </row>
    <row r="435" spans="1:69" x14ac:dyDescent="0.25">
      <c r="A435" s="1"/>
      <c r="B435" s="77">
        <v>120</v>
      </c>
      <c r="C435" s="77">
        <v>417</v>
      </c>
      <c r="D435" s="77">
        <v>9189</v>
      </c>
      <c r="E435" s="77">
        <v>0</v>
      </c>
      <c r="F435" s="77">
        <v>57</v>
      </c>
      <c r="G435" s="77">
        <v>69</v>
      </c>
      <c r="H435" s="168">
        <v>8</v>
      </c>
      <c r="I435" s="370">
        <v>78</v>
      </c>
      <c r="J435" s="354">
        <v>251.94238000000001</v>
      </c>
      <c r="K435" s="354">
        <v>138.63</v>
      </c>
      <c r="L435" s="365">
        <v>7.5795253976832302E-4</v>
      </c>
      <c r="M435" s="354">
        <v>1144.92322631194</v>
      </c>
      <c r="N435" s="77">
        <v>1</v>
      </c>
      <c r="O435" s="77">
        <v>1</v>
      </c>
      <c r="P435" s="77">
        <v>0</v>
      </c>
      <c r="Q435" s="77">
        <v>0</v>
      </c>
      <c r="R435" s="77">
        <v>0</v>
      </c>
      <c r="S435" s="77">
        <v>0</v>
      </c>
      <c r="T435" s="77">
        <v>418</v>
      </c>
      <c r="U435" s="77">
        <v>10</v>
      </c>
      <c r="V435" s="357">
        <v>116450.32</v>
      </c>
      <c r="W435" s="77">
        <v>1814869</v>
      </c>
      <c r="X435" s="77" t="s">
        <v>911</v>
      </c>
      <c r="Y435" s="77" t="s">
        <v>1276</v>
      </c>
      <c r="Z435" s="77" t="s">
        <v>821</v>
      </c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F435">
        <v>928</v>
      </c>
      <c r="BG435">
        <v>22</v>
      </c>
      <c r="BH435">
        <v>30</v>
      </c>
      <c r="BI435">
        <v>417</v>
      </c>
      <c r="BJ435" s="368">
        <v>12</v>
      </c>
      <c r="BK435" s="368">
        <v>37</v>
      </c>
      <c r="BL435" s="128">
        <v>6897.8477000000003</v>
      </c>
      <c r="BM435" s="128">
        <v>904.30560705469998</v>
      </c>
      <c r="BN435" s="128">
        <v>913.61</v>
      </c>
      <c r="BO435" s="128">
        <v>888.57354999999995</v>
      </c>
      <c r="BP435" s="128">
        <v>888.57354999999995</v>
      </c>
      <c r="BQ435" s="1" t="s">
        <v>821</v>
      </c>
    </row>
    <row r="436" spans="1:69" x14ac:dyDescent="0.25">
      <c r="A436" s="1"/>
      <c r="B436" s="77">
        <v>121</v>
      </c>
      <c r="C436" s="77">
        <v>418</v>
      </c>
      <c r="D436" s="77">
        <v>9188</v>
      </c>
      <c r="E436" s="77">
        <v>0</v>
      </c>
      <c r="F436" s="77">
        <v>57</v>
      </c>
      <c r="G436" s="77">
        <v>68</v>
      </c>
      <c r="H436" s="168">
        <v>8</v>
      </c>
      <c r="I436" s="370">
        <v>79</v>
      </c>
      <c r="J436" s="354">
        <v>74.477879999999999</v>
      </c>
      <c r="K436" s="354">
        <v>138.65994000000001</v>
      </c>
      <c r="L436" s="365">
        <v>2.53439359544515E-3</v>
      </c>
      <c r="M436" s="354">
        <v>1144.7322659430099</v>
      </c>
      <c r="N436" s="77">
        <v>1</v>
      </c>
      <c r="O436" s="77">
        <v>1</v>
      </c>
      <c r="P436" s="77">
        <v>0</v>
      </c>
      <c r="Q436" s="77">
        <v>0</v>
      </c>
      <c r="R436" s="77">
        <v>0</v>
      </c>
      <c r="S436" s="77">
        <v>0</v>
      </c>
      <c r="T436" s="77">
        <v>419</v>
      </c>
      <c r="U436" s="77">
        <v>10</v>
      </c>
      <c r="V436" s="357">
        <v>116500.06</v>
      </c>
      <c r="W436" s="77">
        <v>1814869</v>
      </c>
      <c r="X436" s="77" t="s">
        <v>911</v>
      </c>
      <c r="Y436" s="77" t="s">
        <v>1277</v>
      </c>
      <c r="Z436" s="77" t="s">
        <v>821</v>
      </c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F436">
        <v>929</v>
      </c>
      <c r="BG436">
        <v>22</v>
      </c>
      <c r="BH436">
        <v>29</v>
      </c>
      <c r="BI436">
        <v>418</v>
      </c>
      <c r="BJ436" s="368">
        <v>12</v>
      </c>
      <c r="BK436" s="368">
        <v>38</v>
      </c>
      <c r="BL436" s="128">
        <v>7150.2860000000001</v>
      </c>
      <c r="BM436" s="128">
        <v>899.42221749062696</v>
      </c>
      <c r="BN436" s="128">
        <v>910.57</v>
      </c>
      <c r="BO436" s="128">
        <v>882.12990000000002</v>
      </c>
      <c r="BP436" s="128">
        <v>882.12990000000002</v>
      </c>
      <c r="BQ436" s="1" t="s">
        <v>821</v>
      </c>
    </row>
    <row r="437" spans="1:69" x14ac:dyDescent="0.25">
      <c r="A437" s="1"/>
      <c r="B437" s="77">
        <v>122</v>
      </c>
      <c r="C437" s="77">
        <v>419</v>
      </c>
      <c r="D437" s="77">
        <v>9348</v>
      </c>
      <c r="E437" s="77">
        <v>0</v>
      </c>
      <c r="F437" s="77">
        <v>58</v>
      </c>
      <c r="G437" s="77">
        <v>68</v>
      </c>
      <c r="H437" s="168">
        <v>8</v>
      </c>
      <c r="I437" s="370">
        <v>80</v>
      </c>
      <c r="J437" s="354">
        <v>248.17295999999999</v>
      </c>
      <c r="K437" s="354">
        <v>138.68953999999999</v>
      </c>
      <c r="L437" s="365">
        <v>1.12927068088542E-3</v>
      </c>
      <c r="M437" s="354">
        <v>1144.5435096748899</v>
      </c>
      <c r="N437" s="77">
        <v>1</v>
      </c>
      <c r="O437" s="77">
        <v>1</v>
      </c>
      <c r="P437" s="77">
        <v>0</v>
      </c>
      <c r="Q437" s="77">
        <v>0</v>
      </c>
      <c r="R437" s="77">
        <v>0</v>
      </c>
      <c r="S437" s="77">
        <v>0</v>
      </c>
      <c r="T437" s="77">
        <v>420</v>
      </c>
      <c r="U437" s="77">
        <v>10</v>
      </c>
      <c r="V437" s="357">
        <v>116549.234</v>
      </c>
      <c r="W437" s="77">
        <v>1814869</v>
      </c>
      <c r="X437" s="77" t="s">
        <v>911</v>
      </c>
      <c r="Y437" s="77" t="s">
        <v>1278</v>
      </c>
      <c r="Z437" s="77" t="s">
        <v>821</v>
      </c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F437">
        <v>930</v>
      </c>
      <c r="BG437">
        <v>22</v>
      </c>
      <c r="BH437">
        <v>28</v>
      </c>
      <c r="BI437">
        <v>419</v>
      </c>
      <c r="BJ437" s="368">
        <v>12</v>
      </c>
      <c r="BK437" s="368">
        <v>39</v>
      </c>
      <c r="BL437" s="128">
        <v>7441.1543000000001</v>
      </c>
      <c r="BM437" s="128">
        <v>894.167119268183</v>
      </c>
      <c r="BN437" s="128">
        <v>897.68</v>
      </c>
      <c r="BO437" s="128">
        <v>876.65279999999996</v>
      </c>
      <c r="BP437" s="128">
        <v>876.65279999999996</v>
      </c>
      <c r="BQ437" s="1" t="s">
        <v>821</v>
      </c>
    </row>
    <row r="438" spans="1:69" x14ac:dyDescent="0.25">
      <c r="A438" s="1"/>
      <c r="B438" s="77">
        <v>123</v>
      </c>
      <c r="C438" s="77">
        <v>420</v>
      </c>
      <c r="D438" s="77">
        <v>9347</v>
      </c>
      <c r="E438" s="77">
        <v>0</v>
      </c>
      <c r="F438" s="77">
        <v>58</v>
      </c>
      <c r="G438" s="77">
        <v>67</v>
      </c>
      <c r="H438" s="168">
        <v>8</v>
      </c>
      <c r="I438" s="370">
        <v>81</v>
      </c>
      <c r="J438" s="354">
        <v>230.87923000000001</v>
      </c>
      <c r="K438" s="354">
        <v>138.73347000000001</v>
      </c>
      <c r="L438" s="365">
        <v>7.2367722841856102E-4</v>
      </c>
      <c r="M438" s="354">
        <v>1144.26325522921</v>
      </c>
      <c r="N438" s="77">
        <v>1</v>
      </c>
      <c r="O438" s="77">
        <v>1</v>
      </c>
      <c r="P438" s="77">
        <v>0</v>
      </c>
      <c r="Q438" s="77">
        <v>0</v>
      </c>
      <c r="R438" s="77">
        <v>0</v>
      </c>
      <c r="S438" s="77">
        <v>0</v>
      </c>
      <c r="T438" s="77">
        <v>421</v>
      </c>
      <c r="U438" s="77">
        <v>10</v>
      </c>
      <c r="V438" s="357">
        <v>116622.24</v>
      </c>
      <c r="W438" s="77">
        <v>1814869</v>
      </c>
      <c r="X438" s="77" t="s">
        <v>911</v>
      </c>
      <c r="Y438" s="77" t="s">
        <v>1279</v>
      </c>
      <c r="Z438" s="77" t="s">
        <v>821</v>
      </c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F438">
        <v>931</v>
      </c>
      <c r="BG438">
        <v>22</v>
      </c>
      <c r="BH438">
        <v>27</v>
      </c>
      <c r="BI438">
        <v>420</v>
      </c>
      <c r="BJ438" s="368">
        <v>12</v>
      </c>
      <c r="BK438" s="368">
        <v>40</v>
      </c>
      <c r="BL438" s="128">
        <v>7495.6225999999997</v>
      </c>
      <c r="BM438" s="128">
        <v>890.82687037826202</v>
      </c>
      <c r="BN438" s="128">
        <v>885.69</v>
      </c>
      <c r="BO438" s="128">
        <v>875.69179999999994</v>
      </c>
      <c r="BP438" s="128">
        <v>875.69179999999994</v>
      </c>
      <c r="BQ438" s="1" t="s">
        <v>821</v>
      </c>
    </row>
    <row r="439" spans="1:69" x14ac:dyDescent="0.25">
      <c r="A439" s="1"/>
      <c r="B439" s="77">
        <v>124</v>
      </c>
      <c r="C439" s="77">
        <v>421</v>
      </c>
      <c r="D439" s="77">
        <v>9507</v>
      </c>
      <c r="E439" s="77">
        <v>0</v>
      </c>
      <c r="F439" s="77">
        <v>59</v>
      </c>
      <c r="G439" s="77">
        <v>67</v>
      </c>
      <c r="H439" s="168">
        <v>8</v>
      </c>
      <c r="I439" s="370">
        <v>82</v>
      </c>
      <c r="J439" s="354">
        <v>54.721474000000001</v>
      </c>
      <c r="K439" s="354">
        <v>138.75967</v>
      </c>
      <c r="L439" s="365">
        <v>3.8740893310757201E-3</v>
      </c>
      <c r="M439" s="354">
        <v>1144.0961731903501</v>
      </c>
      <c r="N439" s="77">
        <v>1</v>
      </c>
      <c r="O439" s="77">
        <v>1</v>
      </c>
      <c r="P439" s="77">
        <v>0</v>
      </c>
      <c r="Q439" s="77">
        <v>0</v>
      </c>
      <c r="R439" s="77">
        <v>0</v>
      </c>
      <c r="S439" s="77">
        <v>0</v>
      </c>
      <c r="T439" s="77">
        <v>422</v>
      </c>
      <c r="U439" s="77">
        <v>10</v>
      </c>
      <c r="V439" s="357">
        <v>116665.77</v>
      </c>
      <c r="W439" s="77">
        <v>1814869</v>
      </c>
      <c r="X439" s="77" t="s">
        <v>911</v>
      </c>
      <c r="Y439" s="77" t="s">
        <v>1280</v>
      </c>
      <c r="Z439" s="77" t="s">
        <v>821</v>
      </c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F439">
        <v>932</v>
      </c>
      <c r="BG439">
        <v>21</v>
      </c>
      <c r="BH439">
        <v>27</v>
      </c>
      <c r="BI439">
        <v>421</v>
      </c>
      <c r="BJ439" s="368">
        <v>12</v>
      </c>
      <c r="BK439" s="368">
        <v>41</v>
      </c>
      <c r="BL439" s="128">
        <v>7765.9062000000004</v>
      </c>
      <c r="BM439" s="128">
        <v>887.68572818710595</v>
      </c>
      <c r="BN439" s="128">
        <v>894.95</v>
      </c>
      <c r="BO439" s="128">
        <v>870.13666000000001</v>
      </c>
      <c r="BP439" s="128">
        <v>870.13666000000001</v>
      </c>
      <c r="BQ439" s="1" t="s">
        <v>821</v>
      </c>
    </row>
    <row r="440" spans="1:69" x14ac:dyDescent="0.25">
      <c r="A440" s="1"/>
      <c r="B440" s="77">
        <v>125</v>
      </c>
      <c r="C440" s="77">
        <v>422</v>
      </c>
      <c r="D440" s="77">
        <v>9506</v>
      </c>
      <c r="E440" s="77">
        <v>0</v>
      </c>
      <c r="F440" s="77">
        <v>59</v>
      </c>
      <c r="G440" s="77">
        <v>66</v>
      </c>
      <c r="H440" s="168">
        <v>8</v>
      </c>
      <c r="I440" s="370">
        <v>83</v>
      </c>
      <c r="J440" s="354">
        <v>307.65532999999999</v>
      </c>
      <c r="K440" s="354">
        <v>138.79291000000001</v>
      </c>
      <c r="L440" s="365">
        <v>7.1268262693841998E-4</v>
      </c>
      <c r="M440" s="354">
        <v>1143.88417731293</v>
      </c>
      <c r="N440" s="77">
        <v>1</v>
      </c>
      <c r="O440" s="77">
        <v>1</v>
      </c>
      <c r="P440" s="77">
        <v>0</v>
      </c>
      <c r="Q440" s="77">
        <v>0</v>
      </c>
      <c r="R440" s="77">
        <v>0</v>
      </c>
      <c r="S440" s="77">
        <v>0</v>
      </c>
      <c r="T440" s="77">
        <v>423</v>
      </c>
      <c r="U440" s="77">
        <v>10</v>
      </c>
      <c r="V440" s="357">
        <v>116721</v>
      </c>
      <c r="W440" s="77">
        <v>1814869</v>
      </c>
      <c r="X440" s="77" t="s">
        <v>911</v>
      </c>
      <c r="Y440" s="77" t="s">
        <v>1281</v>
      </c>
      <c r="Z440" s="77" t="s">
        <v>821</v>
      </c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F440">
        <v>933</v>
      </c>
      <c r="BG440">
        <v>21</v>
      </c>
      <c r="BH440">
        <v>26</v>
      </c>
      <c r="BI440">
        <v>422</v>
      </c>
      <c r="BJ440" s="368">
        <v>12</v>
      </c>
      <c r="BK440" s="368">
        <v>42</v>
      </c>
      <c r="BL440" s="128">
        <v>8020.1049999999996</v>
      </c>
      <c r="BM440" s="128">
        <v>882.61270599888496</v>
      </c>
      <c r="BN440" s="128">
        <v>882.69</v>
      </c>
      <c r="BO440" s="128">
        <v>866.53200000000004</v>
      </c>
      <c r="BP440" s="128">
        <v>866.53200000000004</v>
      </c>
      <c r="BQ440" s="1" t="s">
        <v>821</v>
      </c>
    </row>
    <row r="441" spans="1:69" x14ac:dyDescent="0.25">
      <c r="A441" s="1"/>
      <c r="B441" s="77">
        <v>126</v>
      </c>
      <c r="C441" s="77">
        <v>423</v>
      </c>
      <c r="D441" s="77">
        <v>9505</v>
      </c>
      <c r="E441" s="77">
        <v>0</v>
      </c>
      <c r="F441" s="77">
        <v>59</v>
      </c>
      <c r="G441" s="77">
        <v>65</v>
      </c>
      <c r="H441" s="168">
        <v>8</v>
      </c>
      <c r="I441" s="370">
        <v>84</v>
      </c>
      <c r="J441" s="354">
        <v>67.137540000000001</v>
      </c>
      <c r="K441" s="354">
        <v>138.82729</v>
      </c>
      <c r="L441" s="365">
        <v>2.7717127196775302E-3</v>
      </c>
      <c r="M441" s="354">
        <v>1143.66491670096</v>
      </c>
      <c r="N441" s="77">
        <v>1</v>
      </c>
      <c r="O441" s="77">
        <v>1</v>
      </c>
      <c r="P441" s="77">
        <v>0</v>
      </c>
      <c r="Q441" s="77">
        <v>0</v>
      </c>
      <c r="R441" s="77">
        <v>0</v>
      </c>
      <c r="S441" s="77">
        <v>0</v>
      </c>
      <c r="T441" s="77">
        <v>424</v>
      </c>
      <c r="U441" s="77">
        <v>10</v>
      </c>
      <c r="V441" s="357">
        <v>116778.12</v>
      </c>
      <c r="W441" s="77">
        <v>1814869</v>
      </c>
      <c r="X441" s="77" t="s">
        <v>911</v>
      </c>
      <c r="Y441" s="77" t="s">
        <v>1282</v>
      </c>
      <c r="Z441" s="77" t="s">
        <v>821</v>
      </c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F441">
        <v>934</v>
      </c>
      <c r="BG441">
        <v>21</v>
      </c>
      <c r="BH441">
        <v>25</v>
      </c>
      <c r="BI441">
        <v>423</v>
      </c>
      <c r="BJ441" s="368">
        <v>12</v>
      </c>
      <c r="BK441" s="368">
        <v>43</v>
      </c>
      <c r="BL441" s="128">
        <v>8151.6279999999997</v>
      </c>
      <c r="BM441" s="128">
        <v>878.88183808430904</v>
      </c>
      <c r="BN441" s="128">
        <v>867.52</v>
      </c>
      <c r="BO441" s="128">
        <v>865.16740000000004</v>
      </c>
      <c r="BP441" s="128">
        <v>865.16740000000004</v>
      </c>
      <c r="BQ441" s="1" t="s">
        <v>821</v>
      </c>
    </row>
    <row r="442" spans="1:69" x14ac:dyDescent="0.25">
      <c r="A442" s="1"/>
      <c r="B442" s="77">
        <v>127</v>
      </c>
      <c r="C442" s="77">
        <v>424</v>
      </c>
      <c r="D442" s="77">
        <v>9665</v>
      </c>
      <c r="E442" s="77">
        <v>0</v>
      </c>
      <c r="F442" s="77">
        <v>60</v>
      </c>
      <c r="G442" s="77">
        <v>65</v>
      </c>
      <c r="H442" s="168">
        <v>8</v>
      </c>
      <c r="I442" s="370">
        <v>85</v>
      </c>
      <c r="J442" s="354">
        <v>250.94994</v>
      </c>
      <c r="K442" s="354">
        <v>138.85646</v>
      </c>
      <c r="L442" s="365">
        <v>1.18348255470887E-3</v>
      </c>
      <c r="M442" s="354">
        <v>1143.4788307198301</v>
      </c>
      <c r="N442" s="77">
        <v>1</v>
      </c>
      <c r="O442" s="77">
        <v>1</v>
      </c>
      <c r="P442" s="77">
        <v>0</v>
      </c>
      <c r="Q442" s="77">
        <v>0</v>
      </c>
      <c r="R442" s="77">
        <v>0</v>
      </c>
      <c r="S442" s="77">
        <v>0</v>
      </c>
      <c r="T442" s="77">
        <v>425</v>
      </c>
      <c r="U442" s="77">
        <v>10</v>
      </c>
      <c r="V442" s="357">
        <v>116826.59</v>
      </c>
      <c r="W442" s="77">
        <v>1814869</v>
      </c>
      <c r="X442" s="77" t="s">
        <v>911</v>
      </c>
      <c r="Y442" s="77" t="s">
        <v>1283</v>
      </c>
      <c r="Z442" s="77" t="s">
        <v>821</v>
      </c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F442">
        <v>935</v>
      </c>
      <c r="BG442">
        <v>20</v>
      </c>
      <c r="BH442">
        <v>25</v>
      </c>
      <c r="BI442">
        <v>424</v>
      </c>
      <c r="BJ442" s="368">
        <v>12</v>
      </c>
      <c r="BK442" s="368">
        <v>44</v>
      </c>
      <c r="BL442" s="128">
        <v>8439.8150000000005</v>
      </c>
      <c r="BM442" s="128">
        <v>874.82222072508205</v>
      </c>
      <c r="BN442" s="128">
        <v>880.5</v>
      </c>
      <c r="BO442" s="128">
        <v>859.37459999999999</v>
      </c>
      <c r="BP442" s="128">
        <v>859.37459999999999</v>
      </c>
      <c r="BQ442" s="1" t="s">
        <v>821</v>
      </c>
    </row>
    <row r="443" spans="1:69" x14ac:dyDescent="0.25">
      <c r="A443" s="1"/>
      <c r="B443" s="77">
        <v>128</v>
      </c>
      <c r="C443" s="77">
        <v>425</v>
      </c>
      <c r="D443" s="77">
        <v>9825</v>
      </c>
      <c r="E443" s="77">
        <v>0</v>
      </c>
      <c r="F443" s="77">
        <v>61</v>
      </c>
      <c r="G443" s="77">
        <v>65</v>
      </c>
      <c r="H443" s="168">
        <v>8</v>
      </c>
      <c r="I443" s="370">
        <v>86</v>
      </c>
      <c r="J443" s="354">
        <v>256.71640000000002</v>
      </c>
      <c r="K443" s="354">
        <v>138.90302</v>
      </c>
      <c r="L443" s="365">
        <v>1.1680437029698699E-3</v>
      </c>
      <c r="M443" s="354">
        <v>1143.18183584857</v>
      </c>
      <c r="N443" s="77">
        <v>1</v>
      </c>
      <c r="O443" s="77">
        <v>1</v>
      </c>
      <c r="P443" s="77">
        <v>0</v>
      </c>
      <c r="Q443" s="77">
        <v>0</v>
      </c>
      <c r="R443" s="77">
        <v>0</v>
      </c>
      <c r="S443" s="77">
        <v>0</v>
      </c>
      <c r="T443" s="77">
        <v>426</v>
      </c>
      <c r="U443" s="77">
        <v>10</v>
      </c>
      <c r="V443" s="357">
        <v>116903.96</v>
      </c>
      <c r="W443" s="77">
        <v>1814869</v>
      </c>
      <c r="X443" s="77" t="s">
        <v>911</v>
      </c>
      <c r="Y443" s="77" t="s">
        <v>1284</v>
      </c>
      <c r="Z443" s="77" t="s">
        <v>821</v>
      </c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F443">
        <v>936</v>
      </c>
      <c r="BG443">
        <v>19</v>
      </c>
      <c r="BH443">
        <v>25</v>
      </c>
      <c r="BI443">
        <v>425</v>
      </c>
      <c r="BJ443" s="368">
        <v>12</v>
      </c>
      <c r="BK443" s="368">
        <v>45</v>
      </c>
      <c r="BL443" s="128">
        <v>8474.9220000000005</v>
      </c>
      <c r="BM443" s="128">
        <v>871.69519046560902</v>
      </c>
      <c r="BN443" s="128">
        <v>887.18</v>
      </c>
      <c r="BO443" s="128">
        <v>859.27589999999998</v>
      </c>
      <c r="BP443" s="128">
        <v>859.27589999999998</v>
      </c>
      <c r="BQ443" s="1" t="s">
        <v>821</v>
      </c>
    </row>
    <row r="444" spans="1:69" x14ac:dyDescent="0.25">
      <c r="A444" s="1"/>
      <c r="B444" s="77">
        <v>129</v>
      </c>
      <c r="C444" s="77">
        <v>426</v>
      </c>
      <c r="D444" s="77">
        <v>9985</v>
      </c>
      <c r="E444" s="77">
        <v>0</v>
      </c>
      <c r="F444" s="77">
        <v>62</v>
      </c>
      <c r="G444" s="77">
        <v>65</v>
      </c>
      <c r="H444" s="168">
        <v>8</v>
      </c>
      <c r="I444" s="370">
        <v>87</v>
      </c>
      <c r="J444" s="354">
        <v>255.84395000000001</v>
      </c>
      <c r="K444" s="354">
        <v>138.95003</v>
      </c>
      <c r="L444" s="365">
        <v>1.29099361708094E-3</v>
      </c>
      <c r="M444" s="354">
        <v>1142.88197987393</v>
      </c>
      <c r="N444" s="77">
        <v>1</v>
      </c>
      <c r="O444" s="77">
        <v>1</v>
      </c>
      <c r="P444" s="77">
        <v>0</v>
      </c>
      <c r="Q444" s="77">
        <v>0</v>
      </c>
      <c r="R444" s="77">
        <v>0</v>
      </c>
      <c r="S444" s="77">
        <v>0</v>
      </c>
      <c r="T444" s="77">
        <v>427</v>
      </c>
      <c r="U444" s="77">
        <v>10</v>
      </c>
      <c r="V444" s="357">
        <v>116982.08</v>
      </c>
      <c r="W444" s="77">
        <v>1814869</v>
      </c>
      <c r="X444" s="77" t="s">
        <v>911</v>
      </c>
      <c r="Y444" s="77" t="s">
        <v>1285</v>
      </c>
      <c r="Z444" s="77" t="s">
        <v>821</v>
      </c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F444">
        <v>937</v>
      </c>
      <c r="BG444">
        <v>19</v>
      </c>
      <c r="BH444">
        <v>24</v>
      </c>
      <c r="BI444">
        <v>426</v>
      </c>
      <c r="BJ444" s="368">
        <v>12</v>
      </c>
      <c r="BK444" s="368">
        <v>46</v>
      </c>
      <c r="BL444" s="128">
        <v>8809.0349999999999</v>
      </c>
      <c r="BM444" s="128">
        <v>868.12392717596902</v>
      </c>
      <c r="BN444" s="128">
        <v>877.23</v>
      </c>
      <c r="BO444" s="128">
        <v>855.38165000000004</v>
      </c>
      <c r="BP444" s="128">
        <v>855.38165000000004</v>
      </c>
      <c r="BQ444" s="1" t="s">
        <v>821</v>
      </c>
    </row>
    <row r="445" spans="1:69" x14ac:dyDescent="0.25">
      <c r="A445" s="1"/>
      <c r="B445" s="77">
        <v>130</v>
      </c>
      <c r="C445" s="77">
        <v>427</v>
      </c>
      <c r="D445" s="77">
        <v>10145</v>
      </c>
      <c r="E445" s="77">
        <v>0</v>
      </c>
      <c r="F445" s="77">
        <v>63</v>
      </c>
      <c r="G445" s="77">
        <v>65</v>
      </c>
      <c r="H445" s="168">
        <v>8</v>
      </c>
      <c r="I445" s="370">
        <v>88</v>
      </c>
      <c r="J445" s="354">
        <v>308.74007999999998</v>
      </c>
      <c r="K445" s="354">
        <v>139.0018</v>
      </c>
      <c r="L445" s="365">
        <v>8.9833190431806199E-4</v>
      </c>
      <c r="M445" s="354">
        <v>1142.5516869696201</v>
      </c>
      <c r="N445" s="77">
        <v>1</v>
      </c>
      <c r="O445" s="77">
        <v>1</v>
      </c>
      <c r="P445" s="77">
        <v>0</v>
      </c>
      <c r="Q445" s="77">
        <v>0</v>
      </c>
      <c r="R445" s="77">
        <v>0</v>
      </c>
      <c r="S445" s="77">
        <v>0</v>
      </c>
      <c r="T445" s="77">
        <v>428</v>
      </c>
      <c r="U445" s="77">
        <v>10</v>
      </c>
      <c r="V445" s="357">
        <v>117068.12</v>
      </c>
      <c r="W445" s="77">
        <v>1814869</v>
      </c>
      <c r="X445" s="77" t="s">
        <v>911</v>
      </c>
      <c r="Y445" s="77" t="s">
        <v>1286</v>
      </c>
      <c r="Z445" s="77" t="s">
        <v>821</v>
      </c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F445">
        <v>938</v>
      </c>
      <c r="BG445">
        <v>18</v>
      </c>
      <c r="BH445">
        <v>23</v>
      </c>
      <c r="BI445">
        <v>427</v>
      </c>
      <c r="BJ445" s="368">
        <v>12</v>
      </c>
      <c r="BK445" s="368">
        <v>47</v>
      </c>
      <c r="BL445" s="128">
        <v>8946.0930000000008</v>
      </c>
      <c r="BM445" s="128">
        <v>863.56656668417395</v>
      </c>
      <c r="BN445" s="128">
        <v>878.76</v>
      </c>
      <c r="BO445" s="128">
        <v>852.53625</v>
      </c>
      <c r="BP445" s="128">
        <v>852.53625</v>
      </c>
      <c r="BQ445" s="1" t="s">
        <v>821</v>
      </c>
    </row>
    <row r="446" spans="1:69" x14ac:dyDescent="0.25">
      <c r="A446" s="1"/>
      <c r="B446" s="77">
        <v>131</v>
      </c>
      <c r="C446" s="77">
        <v>428</v>
      </c>
      <c r="D446" s="77">
        <v>10305</v>
      </c>
      <c r="E446" s="77">
        <v>0</v>
      </c>
      <c r="F446" s="77">
        <v>64</v>
      </c>
      <c r="G446" s="77">
        <v>65</v>
      </c>
      <c r="H446" s="168">
        <v>8</v>
      </c>
      <c r="I446" s="370">
        <v>89</v>
      </c>
      <c r="J446" s="354">
        <v>165.34868</v>
      </c>
      <c r="K446" s="354">
        <v>139.04528999999999</v>
      </c>
      <c r="L446" s="365">
        <v>8.8497773124946604E-4</v>
      </c>
      <c r="M446" s="354">
        <v>1142.2743359040101</v>
      </c>
      <c r="N446" s="77">
        <v>1</v>
      </c>
      <c r="O446" s="77">
        <v>1</v>
      </c>
      <c r="P446" s="77">
        <v>0</v>
      </c>
      <c r="Q446" s="77">
        <v>0</v>
      </c>
      <c r="R446" s="77">
        <v>0</v>
      </c>
      <c r="S446" s="77">
        <v>0</v>
      </c>
      <c r="T446" s="77">
        <v>429</v>
      </c>
      <c r="U446" s="77">
        <v>10</v>
      </c>
      <c r="V446" s="357">
        <v>117140.37</v>
      </c>
      <c r="W446" s="77">
        <v>1814869</v>
      </c>
      <c r="X446" s="77" t="s">
        <v>911</v>
      </c>
      <c r="Y446" s="77" t="s">
        <v>1287</v>
      </c>
      <c r="Z446" s="77" t="s">
        <v>821</v>
      </c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F446">
        <v>939</v>
      </c>
      <c r="BG446">
        <v>19</v>
      </c>
      <c r="BH446">
        <v>23</v>
      </c>
      <c r="BI446">
        <v>428</v>
      </c>
      <c r="BJ446" s="368">
        <v>12</v>
      </c>
      <c r="BK446" s="368">
        <v>48</v>
      </c>
      <c r="BL446" s="128">
        <v>9054.8770000000004</v>
      </c>
      <c r="BM446" s="128">
        <v>861.18865896683496</v>
      </c>
      <c r="BN446" s="128">
        <v>868.93</v>
      </c>
      <c r="BO446" s="128">
        <v>851.16970000000003</v>
      </c>
      <c r="BP446" s="128">
        <v>851.16970000000003</v>
      </c>
      <c r="BQ446" s="1" t="s">
        <v>821</v>
      </c>
    </row>
    <row r="447" spans="1:69" x14ac:dyDescent="0.25">
      <c r="A447" s="1"/>
      <c r="B447" s="77">
        <v>132</v>
      </c>
      <c r="C447" s="77">
        <v>429</v>
      </c>
      <c r="D447" s="77">
        <v>10306</v>
      </c>
      <c r="E447" s="77">
        <v>0</v>
      </c>
      <c r="F447" s="77">
        <v>64</v>
      </c>
      <c r="G447" s="77">
        <v>66</v>
      </c>
      <c r="H447" s="168">
        <v>8</v>
      </c>
      <c r="I447" s="370">
        <v>90</v>
      </c>
      <c r="J447" s="354">
        <v>84.780510000000007</v>
      </c>
      <c r="K447" s="354">
        <v>139.06822</v>
      </c>
      <c r="L447" s="365">
        <v>7.3817919562278603E-4</v>
      </c>
      <c r="M447" s="354">
        <v>1142.1280060055699</v>
      </c>
      <c r="N447" s="77">
        <v>1</v>
      </c>
      <c r="O447" s="77">
        <v>1</v>
      </c>
      <c r="P447" s="77">
        <v>0</v>
      </c>
      <c r="Q447" s="77">
        <v>0</v>
      </c>
      <c r="R447" s="77">
        <v>0</v>
      </c>
      <c r="S447" s="77">
        <v>0</v>
      </c>
      <c r="T447" s="77">
        <v>430</v>
      </c>
      <c r="U447" s="77">
        <v>10</v>
      </c>
      <c r="V447" s="357">
        <v>117178.484</v>
      </c>
      <c r="W447" s="77">
        <v>1814869</v>
      </c>
      <c r="X447" s="77" t="s">
        <v>911</v>
      </c>
      <c r="Y447" s="77" t="s">
        <v>1288</v>
      </c>
      <c r="Z447" s="77" t="s">
        <v>821</v>
      </c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F447">
        <v>940</v>
      </c>
      <c r="BG447">
        <v>19</v>
      </c>
      <c r="BH447">
        <v>22</v>
      </c>
      <c r="BI447">
        <v>429</v>
      </c>
      <c r="BJ447" s="368">
        <v>12</v>
      </c>
      <c r="BK447" s="368">
        <v>49</v>
      </c>
      <c r="BL447" s="128">
        <v>9177.7420000000002</v>
      </c>
      <c r="BM447" s="128">
        <v>858.94805448841703</v>
      </c>
      <c r="BN447" s="128">
        <v>861.05</v>
      </c>
      <c r="BO447" s="128">
        <v>847.82410000000004</v>
      </c>
      <c r="BP447" s="128">
        <v>847.82410000000004</v>
      </c>
      <c r="BQ447" s="1" t="s">
        <v>821</v>
      </c>
    </row>
    <row r="448" spans="1:69" x14ac:dyDescent="0.25">
      <c r="A448" s="1"/>
      <c r="B448" s="77">
        <v>133</v>
      </c>
      <c r="C448" s="77">
        <v>430</v>
      </c>
      <c r="D448" s="77">
        <v>10466</v>
      </c>
      <c r="E448" s="77">
        <v>0</v>
      </c>
      <c r="F448" s="77">
        <v>65</v>
      </c>
      <c r="G448" s="77">
        <v>66</v>
      </c>
      <c r="H448" s="168">
        <v>8</v>
      </c>
      <c r="I448" s="370">
        <v>91</v>
      </c>
      <c r="J448" s="354">
        <v>22.197369999999999</v>
      </c>
      <c r="K448" s="354">
        <v>139.07803000000001</v>
      </c>
      <c r="L448" s="365">
        <v>6.6341184587914897E-3</v>
      </c>
      <c r="M448" s="354">
        <v>1142.0654227969301</v>
      </c>
      <c r="N448" s="77">
        <v>1</v>
      </c>
      <c r="O448" s="77">
        <v>1</v>
      </c>
      <c r="P448" s="77">
        <v>0</v>
      </c>
      <c r="Q448" s="77">
        <v>0</v>
      </c>
      <c r="R448" s="77">
        <v>0</v>
      </c>
      <c r="S448" s="77">
        <v>0</v>
      </c>
      <c r="T448" s="77">
        <v>431</v>
      </c>
      <c r="U448" s="77">
        <v>10</v>
      </c>
      <c r="V448" s="357">
        <v>117194.79</v>
      </c>
      <c r="W448" s="77">
        <v>1814869</v>
      </c>
      <c r="X448" s="77" t="s">
        <v>911</v>
      </c>
      <c r="Y448" s="77" t="s">
        <v>1289</v>
      </c>
      <c r="Z448" s="77" t="s">
        <v>821</v>
      </c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F448">
        <v>941</v>
      </c>
      <c r="BG448">
        <v>18</v>
      </c>
      <c r="BH448">
        <v>22</v>
      </c>
      <c r="BI448">
        <v>430</v>
      </c>
      <c r="BJ448" s="368">
        <v>12</v>
      </c>
      <c r="BK448" s="368">
        <v>50</v>
      </c>
      <c r="BL448" s="128">
        <v>9320.1460000000006</v>
      </c>
      <c r="BM448" s="128">
        <v>856.38225216261299</v>
      </c>
      <c r="BN448" s="128">
        <v>875.53</v>
      </c>
      <c r="BO448" s="128">
        <v>846.41472999999996</v>
      </c>
      <c r="BP448" s="128">
        <v>846.41472999999996</v>
      </c>
      <c r="BQ448" s="1" t="s">
        <v>821</v>
      </c>
    </row>
    <row r="449" spans="1:69" x14ac:dyDescent="0.25">
      <c r="A449" s="1"/>
      <c r="B449" s="77">
        <v>134</v>
      </c>
      <c r="C449" s="77">
        <v>431</v>
      </c>
      <c r="D449" s="77">
        <v>10465</v>
      </c>
      <c r="E449" s="77">
        <v>0</v>
      </c>
      <c r="F449" s="77">
        <v>65</v>
      </c>
      <c r="G449" s="77">
        <v>65</v>
      </c>
      <c r="H449" s="168">
        <v>8</v>
      </c>
      <c r="I449" s="370">
        <v>92</v>
      </c>
      <c r="J449" s="354">
        <v>229.52172999999999</v>
      </c>
      <c r="K449" s="354">
        <v>139.10112000000001</v>
      </c>
      <c r="L449" s="365">
        <v>1.23262101745461E-3</v>
      </c>
      <c r="M449" s="354">
        <v>1141.9181628113699</v>
      </c>
      <c r="N449" s="77">
        <v>1</v>
      </c>
      <c r="O449" s="77">
        <v>1</v>
      </c>
      <c r="P449" s="77">
        <v>0</v>
      </c>
      <c r="Q449" s="77">
        <v>0</v>
      </c>
      <c r="R449" s="77">
        <v>0</v>
      </c>
      <c r="S449" s="77">
        <v>0</v>
      </c>
      <c r="T449" s="77">
        <v>432</v>
      </c>
      <c r="U449" s="77">
        <v>10</v>
      </c>
      <c r="V449" s="357">
        <v>117233.16</v>
      </c>
      <c r="W449" s="77">
        <v>1814869</v>
      </c>
      <c r="X449" s="77" t="s">
        <v>911</v>
      </c>
      <c r="Y449" s="77" t="s">
        <v>1290</v>
      </c>
      <c r="Z449" s="77" t="s">
        <v>821</v>
      </c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F449">
        <v>942</v>
      </c>
      <c r="BG449">
        <v>18</v>
      </c>
      <c r="BH449">
        <v>21</v>
      </c>
      <c r="BI449">
        <v>431</v>
      </c>
      <c r="BJ449" s="368">
        <v>12</v>
      </c>
      <c r="BK449" s="368">
        <v>51</v>
      </c>
      <c r="BL449" s="128">
        <v>9545.3459999999995</v>
      </c>
      <c r="BM449" s="128">
        <v>852.82663101411595</v>
      </c>
      <c r="BN449" s="128">
        <v>845.74</v>
      </c>
      <c r="BO449" s="128">
        <v>843.68975999999998</v>
      </c>
      <c r="BP449" s="128">
        <v>843.68975999999998</v>
      </c>
      <c r="BQ449" s="1" t="s">
        <v>821</v>
      </c>
    </row>
    <row r="450" spans="1:69" x14ac:dyDescent="0.25">
      <c r="A450" s="1"/>
      <c r="B450" s="77">
        <v>135</v>
      </c>
      <c r="C450" s="77">
        <v>432</v>
      </c>
      <c r="D450" s="77">
        <v>10625</v>
      </c>
      <c r="E450" s="77">
        <v>0</v>
      </c>
      <c r="F450" s="77">
        <v>66</v>
      </c>
      <c r="G450" s="77">
        <v>65</v>
      </c>
      <c r="H450" s="168">
        <v>8</v>
      </c>
      <c r="I450" s="370">
        <v>93</v>
      </c>
      <c r="J450" s="354">
        <v>254.07426000000001</v>
      </c>
      <c r="K450" s="354">
        <v>139.14547999999999</v>
      </c>
      <c r="L450" s="365">
        <v>9.7781797136537005E-4</v>
      </c>
      <c r="M450" s="354">
        <v>1141.63524950483</v>
      </c>
      <c r="N450" s="77">
        <v>1</v>
      </c>
      <c r="O450" s="77">
        <v>1</v>
      </c>
      <c r="P450" s="77">
        <v>0</v>
      </c>
      <c r="Q450" s="77">
        <v>0</v>
      </c>
      <c r="R450" s="77">
        <v>0</v>
      </c>
      <c r="S450" s="77">
        <v>0</v>
      </c>
      <c r="T450" s="77">
        <v>433</v>
      </c>
      <c r="U450" s="77">
        <v>10</v>
      </c>
      <c r="V450" s="357">
        <v>117306.85</v>
      </c>
      <c r="W450" s="77">
        <v>1814869</v>
      </c>
      <c r="X450" s="77" t="s">
        <v>911</v>
      </c>
      <c r="Y450" s="77" t="s">
        <v>1291</v>
      </c>
      <c r="Z450" s="77" t="s">
        <v>821</v>
      </c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F450">
        <v>943</v>
      </c>
      <c r="BG450">
        <v>17</v>
      </c>
      <c r="BH450">
        <v>21</v>
      </c>
      <c r="BI450">
        <v>432</v>
      </c>
      <c r="BJ450" s="368">
        <v>12</v>
      </c>
      <c r="BK450" s="368">
        <v>52</v>
      </c>
      <c r="BL450" s="128">
        <v>9734.6409999999996</v>
      </c>
      <c r="BM450" s="128">
        <v>848.81746333836998</v>
      </c>
      <c r="BN450" s="128">
        <v>872.18</v>
      </c>
      <c r="BO450" s="128">
        <v>837.61720000000003</v>
      </c>
      <c r="BP450" s="128">
        <v>837.61720000000003</v>
      </c>
      <c r="BQ450" s="1" t="s">
        <v>821</v>
      </c>
    </row>
    <row r="451" spans="1:69" x14ac:dyDescent="0.25">
      <c r="A451" s="1"/>
      <c r="B451" s="77">
        <v>136</v>
      </c>
      <c r="C451" s="77">
        <v>433</v>
      </c>
      <c r="D451" s="77">
        <v>10785</v>
      </c>
      <c r="E451" s="77">
        <v>0</v>
      </c>
      <c r="F451" s="77">
        <v>67</v>
      </c>
      <c r="G451" s="77">
        <v>65</v>
      </c>
      <c r="H451" s="168">
        <v>8</v>
      </c>
      <c r="I451" s="370">
        <v>94</v>
      </c>
      <c r="J451" s="354">
        <v>170.59180000000001</v>
      </c>
      <c r="K451" s="354">
        <v>139.18442999999999</v>
      </c>
      <c r="L451" s="365">
        <v>1.20540099711077E-3</v>
      </c>
      <c r="M451" s="354">
        <v>1141.3868111229201</v>
      </c>
      <c r="N451" s="77">
        <v>1</v>
      </c>
      <c r="O451" s="77">
        <v>1</v>
      </c>
      <c r="P451" s="77">
        <v>0</v>
      </c>
      <c r="Q451" s="77">
        <v>0</v>
      </c>
      <c r="R451" s="77">
        <v>0</v>
      </c>
      <c r="S451" s="77">
        <v>0</v>
      </c>
      <c r="T451" s="77">
        <v>434</v>
      </c>
      <c r="U451" s="77">
        <v>10</v>
      </c>
      <c r="V451" s="357">
        <v>117371.57</v>
      </c>
      <c r="W451" s="77">
        <v>1814869</v>
      </c>
      <c r="X451" s="77" t="s">
        <v>911</v>
      </c>
      <c r="Y451" s="77" t="s">
        <v>1292</v>
      </c>
      <c r="Z451" s="77" t="s">
        <v>821</v>
      </c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F451">
        <v>944</v>
      </c>
      <c r="BG451">
        <v>17</v>
      </c>
      <c r="BH451">
        <v>20</v>
      </c>
      <c r="BI451">
        <v>433</v>
      </c>
      <c r="BJ451" s="368">
        <v>12</v>
      </c>
      <c r="BK451" s="368">
        <v>53</v>
      </c>
      <c r="BL451" s="128">
        <v>10000.864</v>
      </c>
      <c r="BM451" s="128">
        <v>844.41148023423102</v>
      </c>
      <c r="BN451" s="128">
        <v>871.16</v>
      </c>
      <c r="BO451" s="128">
        <v>833.46550000000002</v>
      </c>
      <c r="BP451" s="128">
        <v>833.46550000000002</v>
      </c>
      <c r="BQ451" s="1" t="s">
        <v>821</v>
      </c>
    </row>
    <row r="452" spans="1:69" x14ac:dyDescent="0.25">
      <c r="A452" s="1"/>
      <c r="B452" s="77">
        <v>137</v>
      </c>
      <c r="C452" s="77">
        <v>434</v>
      </c>
      <c r="D452" s="77">
        <v>10786</v>
      </c>
      <c r="E452" s="77">
        <v>0</v>
      </c>
      <c r="F452" s="77">
        <v>67</v>
      </c>
      <c r="G452" s="77">
        <v>66</v>
      </c>
      <c r="H452" s="168">
        <v>8</v>
      </c>
      <c r="I452" s="370">
        <v>95</v>
      </c>
      <c r="J452" s="354">
        <v>180.90860000000001</v>
      </c>
      <c r="K452" s="354">
        <v>139.21666999999999</v>
      </c>
      <c r="L452" s="365">
        <v>9.3875515629813198E-4</v>
      </c>
      <c r="M452" s="354">
        <v>1141.1811796008701</v>
      </c>
      <c r="N452" s="77">
        <v>1</v>
      </c>
      <c r="O452" s="77">
        <v>1</v>
      </c>
      <c r="P452" s="77">
        <v>0</v>
      </c>
      <c r="Q452" s="77">
        <v>0</v>
      </c>
      <c r="R452" s="77">
        <v>0</v>
      </c>
      <c r="S452" s="77">
        <v>0</v>
      </c>
      <c r="T452" s="77">
        <v>435</v>
      </c>
      <c r="U452" s="77">
        <v>10</v>
      </c>
      <c r="V452" s="357">
        <v>117425.14</v>
      </c>
      <c r="W452" s="77">
        <v>1814869</v>
      </c>
      <c r="X452" s="77" t="s">
        <v>911</v>
      </c>
      <c r="Y452" s="77" t="s">
        <v>1293</v>
      </c>
      <c r="Z452" s="77" t="s">
        <v>821</v>
      </c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F452">
        <v>945</v>
      </c>
      <c r="BG452">
        <v>17</v>
      </c>
      <c r="BH452">
        <v>19</v>
      </c>
      <c r="BI452">
        <v>434</v>
      </c>
      <c r="BJ452" s="368">
        <v>12</v>
      </c>
      <c r="BK452" s="368">
        <v>54</v>
      </c>
      <c r="BL452" s="128">
        <v>10288.277</v>
      </c>
      <c r="BM452" s="128">
        <v>839.05646500151499</v>
      </c>
      <c r="BN452" s="128">
        <v>866.88</v>
      </c>
      <c r="BO452" s="128">
        <v>823.48865000000001</v>
      </c>
      <c r="BP452" s="128">
        <v>823.48865000000001</v>
      </c>
      <c r="BQ452" s="1" t="s">
        <v>821</v>
      </c>
    </row>
    <row r="453" spans="1:69" x14ac:dyDescent="0.25">
      <c r="A453" s="1"/>
      <c r="B453" s="77">
        <v>138</v>
      </c>
      <c r="C453" s="77">
        <v>435</v>
      </c>
      <c r="D453" s="77">
        <v>10946</v>
      </c>
      <c r="E453" s="77">
        <v>0</v>
      </c>
      <c r="F453" s="77">
        <v>68</v>
      </c>
      <c r="G453" s="77">
        <v>66</v>
      </c>
      <c r="H453" s="168">
        <v>8</v>
      </c>
      <c r="I453" s="370">
        <v>96</v>
      </c>
      <c r="J453" s="354">
        <v>109.38756600000001</v>
      </c>
      <c r="K453" s="354">
        <v>139.24329</v>
      </c>
      <c r="L453" s="365">
        <v>2.1358013948076498E-3</v>
      </c>
      <c r="M453" s="354">
        <v>1141.0113507199401</v>
      </c>
      <c r="N453" s="77">
        <v>1</v>
      </c>
      <c r="O453" s="77">
        <v>1</v>
      </c>
      <c r="P453" s="77">
        <v>0</v>
      </c>
      <c r="Q453" s="77">
        <v>0</v>
      </c>
      <c r="R453" s="77">
        <v>0</v>
      </c>
      <c r="S453" s="77">
        <v>0</v>
      </c>
      <c r="T453" s="77">
        <v>436</v>
      </c>
      <c r="U453" s="77">
        <v>10</v>
      </c>
      <c r="V453" s="357">
        <v>117469.38</v>
      </c>
      <c r="W453" s="77">
        <v>1814869</v>
      </c>
      <c r="X453" s="77" t="s">
        <v>911</v>
      </c>
      <c r="Y453" s="77" t="s">
        <v>1294</v>
      </c>
      <c r="Z453" s="77" t="s">
        <v>821</v>
      </c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F453">
        <v>946</v>
      </c>
      <c r="BG453">
        <v>17</v>
      </c>
      <c r="BH453">
        <v>18</v>
      </c>
      <c r="BI453">
        <v>435</v>
      </c>
      <c r="BJ453" s="368">
        <v>12</v>
      </c>
      <c r="BK453" s="368">
        <v>55</v>
      </c>
      <c r="BL453" s="128">
        <v>10339.839</v>
      </c>
      <c r="BM453" s="128">
        <v>835.77777398226397</v>
      </c>
      <c r="BN453" s="128">
        <v>862.11</v>
      </c>
      <c r="BO453" s="128">
        <v>822.72217000000001</v>
      </c>
      <c r="BP453" s="128">
        <v>822.72217000000001</v>
      </c>
      <c r="BQ453" s="1" t="s">
        <v>821</v>
      </c>
    </row>
    <row r="454" spans="1:69" x14ac:dyDescent="0.25">
      <c r="A454" s="1"/>
      <c r="B454" s="77">
        <v>139</v>
      </c>
      <c r="C454" s="77">
        <v>436</v>
      </c>
      <c r="D454" s="77">
        <v>10945</v>
      </c>
      <c r="E454" s="77">
        <v>0</v>
      </c>
      <c r="F454" s="77">
        <v>68</v>
      </c>
      <c r="G454" s="77">
        <v>65</v>
      </c>
      <c r="H454" s="168">
        <v>8</v>
      </c>
      <c r="I454" s="370">
        <v>97</v>
      </c>
      <c r="J454" s="354">
        <v>289.96942000000001</v>
      </c>
      <c r="K454" s="354">
        <v>139.27992</v>
      </c>
      <c r="L454" s="365">
        <v>8.6332346289960096E-4</v>
      </c>
      <c r="M454" s="354">
        <v>1140.7777206047299</v>
      </c>
      <c r="N454" s="77">
        <v>1</v>
      </c>
      <c r="O454" s="77">
        <v>1</v>
      </c>
      <c r="P454" s="77">
        <v>0</v>
      </c>
      <c r="Q454" s="77">
        <v>0</v>
      </c>
      <c r="R454" s="77">
        <v>0</v>
      </c>
      <c r="S454" s="77">
        <v>0</v>
      </c>
      <c r="T454" s="77">
        <v>437</v>
      </c>
      <c r="U454" s="77">
        <v>10</v>
      </c>
      <c r="V454" s="357">
        <v>117530.24000000001</v>
      </c>
      <c r="W454" s="77">
        <v>1814869</v>
      </c>
      <c r="X454" s="77" t="s">
        <v>911</v>
      </c>
      <c r="Y454" s="77" t="s">
        <v>1295</v>
      </c>
      <c r="Z454" s="77" t="s">
        <v>821</v>
      </c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F454">
        <v>947</v>
      </c>
      <c r="BG454">
        <v>18</v>
      </c>
      <c r="BH454">
        <v>18</v>
      </c>
      <c r="BI454">
        <v>436</v>
      </c>
      <c r="BJ454" s="368">
        <v>12</v>
      </c>
      <c r="BK454" s="368">
        <v>56</v>
      </c>
      <c r="BL454" s="128">
        <v>10580.708000000001</v>
      </c>
      <c r="BM454" s="128">
        <v>832.94924791627102</v>
      </c>
      <c r="BN454" s="128">
        <v>861.79</v>
      </c>
      <c r="BO454" s="128">
        <v>817.97722999999996</v>
      </c>
      <c r="BP454" s="128">
        <v>817.97722999999996</v>
      </c>
      <c r="BQ454" s="1" t="s">
        <v>821</v>
      </c>
    </row>
    <row r="455" spans="1:69" x14ac:dyDescent="0.25">
      <c r="A455" s="1"/>
      <c r="B455" s="77">
        <v>140</v>
      </c>
      <c r="C455" s="77">
        <v>437</v>
      </c>
      <c r="D455" s="77">
        <v>11105</v>
      </c>
      <c r="E455" s="77">
        <v>0</v>
      </c>
      <c r="F455" s="77">
        <v>69</v>
      </c>
      <c r="G455" s="77">
        <v>65</v>
      </c>
      <c r="H455" s="168">
        <v>8</v>
      </c>
      <c r="I455" s="370">
        <v>98</v>
      </c>
      <c r="J455" s="354">
        <v>137.94456</v>
      </c>
      <c r="K455" s="354">
        <v>139.31917000000001</v>
      </c>
      <c r="L455" s="365">
        <v>1.76279979052529E-3</v>
      </c>
      <c r="M455" s="354">
        <v>1140.5273831997199</v>
      </c>
      <c r="N455" s="77">
        <v>1</v>
      </c>
      <c r="O455" s="77">
        <v>1</v>
      </c>
      <c r="P455" s="77">
        <v>0</v>
      </c>
      <c r="Q455" s="77">
        <v>0</v>
      </c>
      <c r="R455" s="77">
        <v>0</v>
      </c>
      <c r="S455" s="77">
        <v>0</v>
      </c>
      <c r="T455" s="77">
        <v>438</v>
      </c>
      <c r="U455" s="77">
        <v>10</v>
      </c>
      <c r="V455" s="357">
        <v>117595.46</v>
      </c>
      <c r="W455" s="77">
        <v>1814869</v>
      </c>
      <c r="X455" s="77" t="s">
        <v>911</v>
      </c>
      <c r="Y455" s="77" t="s">
        <v>1296</v>
      </c>
      <c r="Z455" s="77" t="s">
        <v>821</v>
      </c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F455">
        <v>948</v>
      </c>
      <c r="BG455">
        <v>18</v>
      </c>
      <c r="BH455">
        <v>17</v>
      </c>
      <c r="BI455">
        <v>437</v>
      </c>
      <c r="BJ455" s="368">
        <v>12</v>
      </c>
      <c r="BK455" s="368">
        <v>57</v>
      </c>
      <c r="BL455" s="128">
        <v>10657.505999999999</v>
      </c>
      <c r="BM455" s="128">
        <v>829.87662510425298</v>
      </c>
      <c r="BN455" s="128">
        <v>852.77</v>
      </c>
      <c r="BO455" s="128">
        <v>817.00310000000002</v>
      </c>
      <c r="BP455" s="128">
        <v>817.00310000000002</v>
      </c>
      <c r="BQ455" s="1" t="s">
        <v>821</v>
      </c>
    </row>
    <row r="456" spans="1:69" x14ac:dyDescent="0.25">
      <c r="A456" s="1"/>
      <c r="B456" s="77">
        <v>141</v>
      </c>
      <c r="C456" s="77">
        <v>438</v>
      </c>
      <c r="D456" s="77">
        <v>11104</v>
      </c>
      <c r="E456" s="77">
        <v>0</v>
      </c>
      <c r="F456" s="77">
        <v>69</v>
      </c>
      <c r="G456" s="77">
        <v>64</v>
      </c>
      <c r="H456" s="168">
        <v>8</v>
      </c>
      <c r="I456" s="370">
        <v>99</v>
      </c>
      <c r="J456" s="354">
        <v>277.71483999999998</v>
      </c>
      <c r="K456" s="354">
        <v>139.35728</v>
      </c>
      <c r="L456" s="365">
        <v>1.0995243361826999E-3</v>
      </c>
      <c r="M456" s="354">
        <v>1140.28421454975</v>
      </c>
      <c r="N456" s="77">
        <v>1</v>
      </c>
      <c r="O456" s="77">
        <v>1</v>
      </c>
      <c r="P456" s="77">
        <v>0</v>
      </c>
      <c r="Q456" s="77">
        <v>0</v>
      </c>
      <c r="R456" s="77">
        <v>0</v>
      </c>
      <c r="S456" s="77">
        <v>0</v>
      </c>
      <c r="T456" s="77">
        <v>439</v>
      </c>
      <c r="U456" s="77">
        <v>10</v>
      </c>
      <c r="V456" s="357">
        <v>117658.80499999999</v>
      </c>
      <c r="W456" s="77">
        <v>1814869</v>
      </c>
      <c r="X456" s="77" t="s">
        <v>911</v>
      </c>
      <c r="Y456" s="77" t="s">
        <v>1297</v>
      </c>
      <c r="Z456" s="77" t="s">
        <v>821</v>
      </c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F456">
        <v>394</v>
      </c>
      <c r="BG456">
        <v>84</v>
      </c>
      <c r="BH456">
        <v>94</v>
      </c>
      <c r="BI456">
        <v>438</v>
      </c>
      <c r="BJ456" s="368">
        <v>13</v>
      </c>
      <c r="BK456" s="368">
        <v>1</v>
      </c>
      <c r="BL456" s="128">
        <v>120.5578</v>
      </c>
      <c r="BM456" s="128">
        <v>1308.87759631822</v>
      </c>
      <c r="BN456" s="128">
        <v>1327.49</v>
      </c>
      <c r="BO456" s="128">
        <v>1302.4277</v>
      </c>
      <c r="BP456" s="128">
        <v>1302.4277</v>
      </c>
      <c r="BQ456" s="1" t="s">
        <v>821</v>
      </c>
    </row>
    <row r="457" spans="1:69" x14ac:dyDescent="0.25">
      <c r="A457" s="1"/>
      <c r="B457" s="77">
        <v>142</v>
      </c>
      <c r="C457" s="77">
        <v>439</v>
      </c>
      <c r="D457" s="77">
        <v>11103</v>
      </c>
      <c r="E457" s="77">
        <v>0</v>
      </c>
      <c r="F457" s="77">
        <v>69</v>
      </c>
      <c r="G457" s="77">
        <v>63</v>
      </c>
      <c r="H457" s="168">
        <v>8</v>
      </c>
      <c r="I457" s="370">
        <v>100</v>
      </c>
      <c r="J457" s="354">
        <v>244.24275</v>
      </c>
      <c r="K457" s="354">
        <v>139.40517</v>
      </c>
      <c r="L457" s="365">
        <v>8.3954736852954201E-4</v>
      </c>
      <c r="M457" s="354">
        <v>1139.97886032053</v>
      </c>
      <c r="N457" s="77">
        <v>1</v>
      </c>
      <c r="O457" s="77">
        <v>1</v>
      </c>
      <c r="P457" s="77">
        <v>0</v>
      </c>
      <c r="Q457" s="77">
        <v>0</v>
      </c>
      <c r="R457" s="77">
        <v>0</v>
      </c>
      <c r="S457" s="77">
        <v>0</v>
      </c>
      <c r="T457" s="77">
        <v>440</v>
      </c>
      <c r="U457" s="77">
        <v>10</v>
      </c>
      <c r="V457" s="357">
        <v>117738.35</v>
      </c>
      <c r="W457" s="77">
        <v>1814869</v>
      </c>
      <c r="X457" s="77" t="s">
        <v>911</v>
      </c>
      <c r="Y457" s="77" t="s">
        <v>1298</v>
      </c>
      <c r="Z457" s="77" t="s">
        <v>821</v>
      </c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F457">
        <v>395</v>
      </c>
      <c r="BG457">
        <v>84</v>
      </c>
      <c r="BH457">
        <v>93</v>
      </c>
      <c r="BI457">
        <v>439</v>
      </c>
      <c r="BJ457" s="368">
        <v>13</v>
      </c>
      <c r="BK457" s="368">
        <v>2</v>
      </c>
      <c r="BL457" s="128">
        <v>376.22458</v>
      </c>
      <c r="BM457" s="128">
        <v>1306.4807949193801</v>
      </c>
      <c r="BN457" s="128">
        <v>1320.82</v>
      </c>
      <c r="BO457" s="128">
        <v>1281.8839</v>
      </c>
      <c r="BP457" s="128">
        <v>1281.8839</v>
      </c>
      <c r="BQ457" s="1" t="s">
        <v>821</v>
      </c>
    </row>
    <row r="458" spans="1:69" x14ac:dyDescent="0.25">
      <c r="A458" s="1"/>
      <c r="B458" s="77">
        <v>143</v>
      </c>
      <c r="C458" s="77">
        <v>440</v>
      </c>
      <c r="D458" s="77">
        <v>11263</v>
      </c>
      <c r="E458" s="77">
        <v>0</v>
      </c>
      <c r="F458" s="77">
        <v>70</v>
      </c>
      <c r="G458" s="77">
        <v>63</v>
      </c>
      <c r="H458" s="168">
        <v>8</v>
      </c>
      <c r="I458" s="370">
        <v>101</v>
      </c>
      <c r="J458" s="354">
        <v>106.26819</v>
      </c>
      <c r="K458" s="354">
        <v>139.43729999999999</v>
      </c>
      <c r="L458" s="365">
        <v>1.4621440055564499E-3</v>
      </c>
      <c r="M458" s="354">
        <v>1139.7738069607401</v>
      </c>
      <c r="N458" s="77">
        <v>1</v>
      </c>
      <c r="O458" s="77">
        <v>1</v>
      </c>
      <c r="P458" s="77">
        <v>0</v>
      </c>
      <c r="Q458" s="77">
        <v>0</v>
      </c>
      <c r="R458" s="77">
        <v>0</v>
      </c>
      <c r="S458" s="77">
        <v>0</v>
      </c>
      <c r="T458" s="77">
        <v>441</v>
      </c>
      <c r="U458" s="77">
        <v>10</v>
      </c>
      <c r="V458" s="357">
        <v>117791.766</v>
      </c>
      <c r="W458" s="77">
        <v>1814869</v>
      </c>
      <c r="X458" s="77" t="s">
        <v>911</v>
      </c>
      <c r="Y458" s="77" t="s">
        <v>1299</v>
      </c>
      <c r="Z458" s="77" t="s">
        <v>821</v>
      </c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F458">
        <v>396</v>
      </c>
      <c r="BG458">
        <v>84</v>
      </c>
      <c r="BH458">
        <v>92</v>
      </c>
      <c r="BI458">
        <v>440</v>
      </c>
      <c r="BJ458" s="368">
        <v>13</v>
      </c>
      <c r="BK458" s="368">
        <v>3</v>
      </c>
      <c r="BL458" s="128">
        <v>630.94415000000004</v>
      </c>
      <c r="BM458" s="128">
        <v>1303.22929338119</v>
      </c>
      <c r="BN458" s="128">
        <v>1295.57</v>
      </c>
      <c r="BO458" s="128">
        <v>1268.8418999999999</v>
      </c>
      <c r="BP458" s="128">
        <v>1268.8418999999999</v>
      </c>
      <c r="BQ458" s="1" t="s">
        <v>821</v>
      </c>
    </row>
    <row r="459" spans="1:69" x14ac:dyDescent="0.25">
      <c r="A459" s="1"/>
      <c r="B459" s="77">
        <v>144</v>
      </c>
      <c r="C459" s="77">
        <v>441</v>
      </c>
      <c r="D459" s="77">
        <v>11262</v>
      </c>
      <c r="E459" s="77">
        <v>0</v>
      </c>
      <c r="F459" s="77">
        <v>70</v>
      </c>
      <c r="G459" s="77">
        <v>62</v>
      </c>
      <c r="H459" s="168">
        <v>8</v>
      </c>
      <c r="I459" s="370">
        <v>102</v>
      </c>
      <c r="J459" s="354">
        <v>159.32568000000001</v>
      </c>
      <c r="K459" s="354">
        <v>139.46167</v>
      </c>
      <c r="L459" s="365">
        <v>1.52705390858037E-3</v>
      </c>
      <c r="M459" s="354">
        <v>1139.61842756598</v>
      </c>
      <c r="N459" s="77">
        <v>1</v>
      </c>
      <c r="O459" s="77">
        <v>1</v>
      </c>
      <c r="P459" s="77">
        <v>0</v>
      </c>
      <c r="Q459" s="77">
        <v>0</v>
      </c>
      <c r="R459" s="77">
        <v>0</v>
      </c>
      <c r="S459" s="77">
        <v>0</v>
      </c>
      <c r="T459" s="77">
        <v>442</v>
      </c>
      <c r="U459" s="77">
        <v>10</v>
      </c>
      <c r="V459" s="357">
        <v>117832.24</v>
      </c>
      <c r="W459" s="77">
        <v>1814869</v>
      </c>
      <c r="X459" s="77" t="s">
        <v>911</v>
      </c>
      <c r="Y459" s="77" t="s">
        <v>1300</v>
      </c>
      <c r="Z459" s="77" t="s">
        <v>821</v>
      </c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BF459">
        <v>397</v>
      </c>
      <c r="BG459">
        <v>84</v>
      </c>
      <c r="BH459">
        <v>91</v>
      </c>
      <c r="BI459">
        <v>441</v>
      </c>
      <c r="BJ459" s="368">
        <v>13</v>
      </c>
      <c r="BK459" s="368">
        <v>4</v>
      </c>
      <c r="BL459" s="128">
        <v>884.68353000000002</v>
      </c>
      <c r="BM459" s="128">
        <v>1299.9900710464501</v>
      </c>
      <c r="BN459" s="128">
        <v>1282.02</v>
      </c>
      <c r="BO459" s="128">
        <v>1262.5825</v>
      </c>
      <c r="BP459" s="128">
        <v>1262.5825</v>
      </c>
      <c r="BQ459" s="1" t="s">
        <v>821</v>
      </c>
    </row>
    <row r="460" spans="1:69" x14ac:dyDescent="0.25">
      <c r="A460" s="1"/>
      <c r="B460" s="77">
        <v>145</v>
      </c>
      <c r="C460" s="77">
        <v>442</v>
      </c>
      <c r="D460" s="77">
        <v>11422</v>
      </c>
      <c r="E460" s="77">
        <v>0</v>
      </c>
      <c r="F460" s="77">
        <v>71</v>
      </c>
      <c r="G460" s="77">
        <v>62</v>
      </c>
      <c r="H460" s="168">
        <v>8</v>
      </c>
      <c r="I460" s="370">
        <v>103</v>
      </c>
      <c r="J460" s="354">
        <v>256.55919999999998</v>
      </c>
      <c r="K460" s="354">
        <v>139.49982</v>
      </c>
      <c r="L460" s="365">
        <v>1.2265671571223501E-3</v>
      </c>
      <c r="M460" s="354">
        <v>1139.37512865811</v>
      </c>
      <c r="N460" s="77">
        <v>1</v>
      </c>
      <c r="O460" s="77">
        <v>1</v>
      </c>
      <c r="P460" s="77">
        <v>0</v>
      </c>
      <c r="Q460" s="77">
        <v>0</v>
      </c>
      <c r="R460" s="77">
        <v>0</v>
      </c>
      <c r="S460" s="77">
        <v>0</v>
      </c>
      <c r="T460" s="77">
        <v>443</v>
      </c>
      <c r="U460" s="77">
        <v>10</v>
      </c>
      <c r="V460" s="357">
        <v>117895.625</v>
      </c>
      <c r="W460" s="77">
        <v>1814869</v>
      </c>
      <c r="X460" s="77" t="s">
        <v>911</v>
      </c>
      <c r="Y460" s="77" t="s">
        <v>1301</v>
      </c>
      <c r="Z460" s="77" t="s">
        <v>821</v>
      </c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BF460">
        <v>398</v>
      </c>
      <c r="BG460">
        <v>84</v>
      </c>
      <c r="BH460">
        <v>90</v>
      </c>
      <c r="BI460">
        <v>442</v>
      </c>
      <c r="BJ460" s="368">
        <v>13</v>
      </c>
      <c r="BK460" s="368">
        <v>5</v>
      </c>
      <c r="BL460" s="128">
        <v>1103.116</v>
      </c>
      <c r="BM460" s="128">
        <v>1296.9820221801201</v>
      </c>
      <c r="BN460" s="128">
        <v>1277.92</v>
      </c>
      <c r="BO460" s="128">
        <v>1258.8584000000001</v>
      </c>
      <c r="BP460" s="128">
        <v>1258.8584000000001</v>
      </c>
      <c r="BQ460" s="1" t="s">
        <v>821</v>
      </c>
    </row>
    <row r="461" spans="1:69" x14ac:dyDescent="0.25">
      <c r="B461" s="77">
        <v>146</v>
      </c>
      <c r="C461" s="77">
        <v>443</v>
      </c>
      <c r="D461" s="77">
        <v>11421</v>
      </c>
      <c r="E461" s="77">
        <v>0</v>
      </c>
      <c r="F461" s="77">
        <v>71</v>
      </c>
      <c r="G461" s="77">
        <v>61</v>
      </c>
      <c r="H461" s="168">
        <v>8</v>
      </c>
      <c r="I461" s="370">
        <v>104</v>
      </c>
      <c r="J461" s="354">
        <v>281.34942999999998</v>
      </c>
      <c r="K461" s="354">
        <v>139.54915</v>
      </c>
      <c r="L461" s="365">
        <v>1.12129425988154E-3</v>
      </c>
      <c r="M461" s="354">
        <v>1139.0604415645</v>
      </c>
      <c r="N461" s="77">
        <v>1</v>
      </c>
      <c r="O461" s="77">
        <v>1</v>
      </c>
      <c r="P461" s="77">
        <v>0</v>
      </c>
      <c r="Q461" s="77">
        <v>0</v>
      </c>
      <c r="R461" s="77">
        <v>0</v>
      </c>
      <c r="S461" s="77">
        <v>0</v>
      </c>
      <c r="T461" s="77">
        <v>444</v>
      </c>
      <c r="U461" s="77">
        <v>10</v>
      </c>
      <c r="V461" s="357">
        <v>117977.60000000001</v>
      </c>
      <c r="W461" s="77">
        <v>1814869</v>
      </c>
      <c r="X461" s="77" t="s">
        <v>911</v>
      </c>
      <c r="Y461" s="77" t="s">
        <v>1302</v>
      </c>
      <c r="Z461" s="77" t="s">
        <v>821</v>
      </c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BF461">
        <v>399</v>
      </c>
      <c r="BG461">
        <v>85</v>
      </c>
      <c r="BH461">
        <v>90</v>
      </c>
      <c r="BI461">
        <v>443</v>
      </c>
      <c r="BJ461" s="368">
        <v>13</v>
      </c>
      <c r="BK461" s="368">
        <v>6</v>
      </c>
      <c r="BL461" s="128">
        <v>1164.1016999999999</v>
      </c>
      <c r="BM461" s="128">
        <v>1295.2019410962901</v>
      </c>
      <c r="BN461" s="128">
        <v>1269.07</v>
      </c>
      <c r="BO461" s="128">
        <v>1258.4991</v>
      </c>
      <c r="BP461" s="128">
        <v>1258.4991</v>
      </c>
      <c r="BQ461" s="1" t="s">
        <v>821</v>
      </c>
    </row>
    <row r="462" spans="1:69" x14ac:dyDescent="0.25">
      <c r="B462" s="77">
        <v>147</v>
      </c>
      <c r="C462" s="77">
        <v>444</v>
      </c>
      <c r="D462" s="77">
        <v>11420</v>
      </c>
      <c r="E462" s="77">
        <v>0</v>
      </c>
      <c r="F462" s="77">
        <v>71</v>
      </c>
      <c r="G462" s="77">
        <v>60</v>
      </c>
      <c r="H462" s="168">
        <v>8</v>
      </c>
      <c r="I462" s="370">
        <v>105</v>
      </c>
      <c r="J462" s="354">
        <v>257.90967000000001</v>
      </c>
      <c r="K462" s="354">
        <v>139.5986</v>
      </c>
      <c r="L462" s="365">
        <v>1.18814024487692E-3</v>
      </c>
      <c r="M462" s="354">
        <v>1138.7449660678001</v>
      </c>
      <c r="N462" s="77">
        <v>1</v>
      </c>
      <c r="O462" s="77">
        <v>1</v>
      </c>
      <c r="P462" s="77">
        <v>0</v>
      </c>
      <c r="Q462" s="77">
        <v>0</v>
      </c>
      <c r="R462" s="77">
        <v>0</v>
      </c>
      <c r="S462" s="77">
        <v>0</v>
      </c>
      <c r="T462" s="77">
        <v>445</v>
      </c>
      <c r="U462" s="77">
        <v>10</v>
      </c>
      <c r="V462" s="357">
        <v>118059.79</v>
      </c>
      <c r="W462" s="77">
        <v>1814869</v>
      </c>
      <c r="X462" s="77" t="s">
        <v>911</v>
      </c>
      <c r="Y462" s="77" t="s">
        <v>1303</v>
      </c>
      <c r="Z462" s="77" t="s">
        <v>821</v>
      </c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BF462">
        <v>400</v>
      </c>
      <c r="BG462">
        <v>85</v>
      </c>
      <c r="BH462">
        <v>89</v>
      </c>
      <c r="BI462">
        <v>444</v>
      </c>
      <c r="BJ462" s="368">
        <v>13</v>
      </c>
      <c r="BK462" s="368">
        <v>7</v>
      </c>
      <c r="BL462" s="128">
        <v>1443.5199</v>
      </c>
      <c r="BM462" s="128">
        <v>1293.03334188598</v>
      </c>
      <c r="BN462" s="128">
        <v>1279.3399999999999</v>
      </c>
      <c r="BO462" s="128">
        <v>1257.3684000000001</v>
      </c>
      <c r="BP462" s="128">
        <v>1257.3684000000001</v>
      </c>
      <c r="BQ462" s="1" t="s">
        <v>821</v>
      </c>
    </row>
    <row r="463" spans="1:69" x14ac:dyDescent="0.25">
      <c r="B463" s="77">
        <v>148</v>
      </c>
      <c r="C463" s="77">
        <v>445</v>
      </c>
      <c r="D463" s="77">
        <v>11419</v>
      </c>
      <c r="E463" s="77">
        <v>0</v>
      </c>
      <c r="F463" s="77">
        <v>71</v>
      </c>
      <c r="G463" s="77">
        <v>59</v>
      </c>
      <c r="H463" s="168">
        <v>8</v>
      </c>
      <c r="I463" s="370">
        <v>106</v>
      </c>
      <c r="J463" s="354">
        <v>265.89084000000003</v>
      </c>
      <c r="K463" s="354">
        <v>139.64664999999999</v>
      </c>
      <c r="L463" s="365">
        <v>1.2318903094406899E-3</v>
      </c>
      <c r="M463" s="354">
        <v>1138.4385332117499</v>
      </c>
      <c r="N463" s="77">
        <v>1</v>
      </c>
      <c r="O463" s="77">
        <v>1</v>
      </c>
      <c r="P463" s="77">
        <v>0</v>
      </c>
      <c r="Q463" s="77">
        <v>0</v>
      </c>
      <c r="R463" s="77">
        <v>0</v>
      </c>
      <c r="S463" s="77">
        <v>0</v>
      </c>
      <c r="T463" s="77">
        <v>446</v>
      </c>
      <c r="U463" s="77">
        <v>10</v>
      </c>
      <c r="V463" s="357">
        <v>118139.62</v>
      </c>
      <c r="W463" s="77">
        <v>1814869</v>
      </c>
      <c r="X463" s="77" t="s">
        <v>911</v>
      </c>
      <c r="Y463" s="77" t="s">
        <v>1304</v>
      </c>
      <c r="Z463" s="77" t="s">
        <v>821</v>
      </c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BF463">
        <v>401</v>
      </c>
      <c r="BG463">
        <v>85</v>
      </c>
      <c r="BH463">
        <v>88</v>
      </c>
      <c r="BI463">
        <v>445</v>
      </c>
      <c r="BJ463" s="368">
        <v>13</v>
      </c>
      <c r="BK463" s="368">
        <v>8</v>
      </c>
      <c r="BL463" s="128">
        <v>1662.8574000000001</v>
      </c>
      <c r="BM463" s="128">
        <v>1289.8559360931299</v>
      </c>
      <c r="BN463" s="128">
        <v>1269.45</v>
      </c>
      <c r="BO463" s="128">
        <v>1256.6823999999999</v>
      </c>
      <c r="BP463" s="128">
        <v>1256.6823999999999</v>
      </c>
      <c r="BQ463" s="1" t="s">
        <v>821</v>
      </c>
    </row>
    <row r="464" spans="1:69" x14ac:dyDescent="0.25">
      <c r="B464" s="77">
        <v>149</v>
      </c>
      <c r="C464" s="77">
        <v>446</v>
      </c>
      <c r="D464" s="77">
        <v>11418</v>
      </c>
      <c r="E464" s="77">
        <v>0</v>
      </c>
      <c r="F464" s="77">
        <v>71</v>
      </c>
      <c r="G464" s="77">
        <v>58</v>
      </c>
      <c r="H464" s="168">
        <v>8</v>
      </c>
      <c r="I464" s="370">
        <v>107</v>
      </c>
      <c r="J464" s="354">
        <v>294.00099999999998</v>
      </c>
      <c r="K464" s="354">
        <v>139.69800000000001</v>
      </c>
      <c r="L464" s="365">
        <v>1.1166401588795401E-3</v>
      </c>
      <c r="M464" s="354">
        <v>1138.11098486428</v>
      </c>
      <c r="N464" s="77">
        <v>1</v>
      </c>
      <c r="O464" s="77">
        <v>1</v>
      </c>
      <c r="P464" s="77">
        <v>0</v>
      </c>
      <c r="Q464" s="77">
        <v>0</v>
      </c>
      <c r="R464" s="77">
        <v>0</v>
      </c>
      <c r="S464" s="77">
        <v>0</v>
      </c>
      <c r="T464" s="77">
        <v>447</v>
      </c>
      <c r="U464" s="77">
        <v>10</v>
      </c>
      <c r="V464" s="357">
        <v>118224.94500000001</v>
      </c>
      <c r="W464" s="77">
        <v>1814869</v>
      </c>
      <c r="X464" s="77" t="s">
        <v>911</v>
      </c>
      <c r="Y464" s="77" t="s">
        <v>1305</v>
      </c>
      <c r="Z464" s="77" t="s">
        <v>821</v>
      </c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BF464">
        <v>402</v>
      </c>
      <c r="BG464">
        <v>86</v>
      </c>
      <c r="BH464">
        <v>88</v>
      </c>
      <c r="BI464">
        <v>446</v>
      </c>
      <c r="BJ464" s="368">
        <v>13</v>
      </c>
      <c r="BK464" s="368">
        <v>9</v>
      </c>
      <c r="BL464" s="128">
        <v>1722.9380000000001</v>
      </c>
      <c r="BM464" s="128">
        <v>1288.0758557869699</v>
      </c>
      <c r="BN464" s="128">
        <v>1262.01</v>
      </c>
      <c r="BO464" s="128">
        <v>1256.3646000000001</v>
      </c>
      <c r="BP464" s="128">
        <v>1256.3646000000001</v>
      </c>
      <c r="BQ464" s="1" t="s">
        <v>821</v>
      </c>
    </row>
    <row r="465" spans="2:69" x14ac:dyDescent="0.25">
      <c r="B465" s="77">
        <v>150</v>
      </c>
      <c r="C465" s="77">
        <v>447</v>
      </c>
      <c r="D465" s="77">
        <v>11577</v>
      </c>
      <c r="E465" s="77">
        <v>0</v>
      </c>
      <c r="F465" s="77">
        <v>72</v>
      </c>
      <c r="G465" s="77">
        <v>57</v>
      </c>
      <c r="H465" s="168">
        <v>8</v>
      </c>
      <c r="I465" s="370">
        <v>108</v>
      </c>
      <c r="J465" s="354">
        <v>267.17084</v>
      </c>
      <c r="K465" s="354">
        <v>139.75030000000001</v>
      </c>
      <c r="L465" s="365">
        <v>7.7293046098510904E-4</v>
      </c>
      <c r="M465" s="354">
        <v>1137.7826915330199</v>
      </c>
      <c r="N465" s="77">
        <v>1</v>
      </c>
      <c r="O465" s="77">
        <v>1</v>
      </c>
      <c r="P465" s="77">
        <v>0</v>
      </c>
      <c r="Q465" s="77">
        <v>0</v>
      </c>
      <c r="R465" s="77">
        <v>0</v>
      </c>
      <c r="S465" s="77">
        <v>0</v>
      </c>
      <c r="T465" s="77">
        <v>448</v>
      </c>
      <c r="U465" s="77">
        <v>10</v>
      </c>
      <c r="V465" s="357">
        <v>118311.85</v>
      </c>
      <c r="W465" s="77">
        <v>1814869</v>
      </c>
      <c r="X465" s="77" t="s">
        <v>911</v>
      </c>
      <c r="Y465" s="77" t="s">
        <v>1306</v>
      </c>
      <c r="Z465" s="77" t="s">
        <v>821</v>
      </c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BF465">
        <v>403</v>
      </c>
      <c r="BG465">
        <v>86</v>
      </c>
      <c r="BH465">
        <v>87</v>
      </c>
      <c r="BI465">
        <v>447</v>
      </c>
      <c r="BJ465" s="368">
        <v>13</v>
      </c>
      <c r="BK465" s="368">
        <v>10</v>
      </c>
      <c r="BL465" s="128">
        <v>2002.3561999999999</v>
      </c>
      <c r="BM465" s="128">
        <v>1285.91302221667</v>
      </c>
      <c r="BN465" s="128">
        <v>1273.07</v>
      </c>
      <c r="BO465" s="128">
        <v>1254.8670999999999</v>
      </c>
      <c r="BP465" s="128">
        <v>1254.8670999999999</v>
      </c>
      <c r="BQ465" s="1" t="s">
        <v>821</v>
      </c>
    </row>
    <row r="466" spans="2:69" x14ac:dyDescent="0.25">
      <c r="B466" s="77">
        <v>151</v>
      </c>
      <c r="C466" s="77">
        <v>448</v>
      </c>
      <c r="D466" s="77">
        <v>11738</v>
      </c>
      <c r="E466" s="77">
        <v>0</v>
      </c>
      <c r="F466" s="77">
        <v>73</v>
      </c>
      <c r="G466" s="77">
        <v>58</v>
      </c>
      <c r="H466" s="168">
        <v>8</v>
      </c>
      <c r="I466" s="370">
        <v>109</v>
      </c>
      <c r="J466" s="354">
        <v>85.814449999999994</v>
      </c>
      <c r="K466" s="354">
        <v>139.78389999999999</v>
      </c>
      <c r="L466" s="365">
        <v>2.6326806094701901E-3</v>
      </c>
      <c r="M466" s="354">
        <v>1137.57618705451</v>
      </c>
      <c r="N466" s="77">
        <v>1</v>
      </c>
      <c r="O466" s="77">
        <v>1</v>
      </c>
      <c r="P466" s="77">
        <v>0</v>
      </c>
      <c r="Q466" s="77">
        <v>0</v>
      </c>
      <c r="R466" s="77">
        <v>0</v>
      </c>
      <c r="S466" s="77">
        <v>0</v>
      </c>
      <c r="T466" s="77">
        <v>449</v>
      </c>
      <c r="U466" s="77">
        <v>10</v>
      </c>
      <c r="V466" s="357">
        <v>118367.67999999999</v>
      </c>
      <c r="W466" s="77">
        <v>1814869</v>
      </c>
      <c r="X466" s="77" t="s">
        <v>911</v>
      </c>
      <c r="Y466" s="77" t="s">
        <v>1307</v>
      </c>
      <c r="Z466" s="77" t="s">
        <v>821</v>
      </c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BF466">
        <v>404</v>
      </c>
      <c r="BG466">
        <v>86</v>
      </c>
      <c r="BH466">
        <v>86</v>
      </c>
      <c r="BI466">
        <v>448</v>
      </c>
      <c r="BJ466" s="368">
        <v>13</v>
      </c>
      <c r="BK466" s="368">
        <v>11</v>
      </c>
      <c r="BL466" s="128">
        <v>2222.5989</v>
      </c>
      <c r="BM466" s="128">
        <v>1282.7298492284699</v>
      </c>
      <c r="BN466" s="128">
        <v>1269.96</v>
      </c>
      <c r="BO466" s="128">
        <v>1253.769</v>
      </c>
      <c r="BP466" s="128">
        <v>1253.769</v>
      </c>
      <c r="BQ466" s="1" t="s">
        <v>821</v>
      </c>
    </row>
    <row r="467" spans="2:69" x14ac:dyDescent="0.25">
      <c r="B467" s="77">
        <v>152</v>
      </c>
      <c r="C467" s="77">
        <v>449</v>
      </c>
      <c r="D467" s="77">
        <v>11737</v>
      </c>
      <c r="E467" s="77">
        <v>0</v>
      </c>
      <c r="F467" s="77">
        <v>73</v>
      </c>
      <c r="G467" s="77">
        <v>57</v>
      </c>
      <c r="H467" s="168">
        <v>8</v>
      </c>
      <c r="I467" s="370">
        <v>110</v>
      </c>
      <c r="J467" s="354">
        <v>300.36450000000002</v>
      </c>
      <c r="K467" s="354">
        <v>139.81932</v>
      </c>
      <c r="L467" s="365">
        <v>6.2205978092796802E-4</v>
      </c>
      <c r="M467" s="354">
        <v>1137.3502650077501</v>
      </c>
      <c r="N467" s="77">
        <v>1</v>
      </c>
      <c r="O467" s="77">
        <v>1</v>
      </c>
      <c r="P467" s="77">
        <v>0</v>
      </c>
      <c r="Q467" s="77">
        <v>0</v>
      </c>
      <c r="R467" s="77">
        <v>0</v>
      </c>
      <c r="S467" s="77">
        <v>0</v>
      </c>
      <c r="T467" s="77">
        <v>450</v>
      </c>
      <c r="U467" s="77">
        <v>10</v>
      </c>
      <c r="V467" s="357">
        <v>118426.53</v>
      </c>
      <c r="W467" s="77">
        <v>1814869</v>
      </c>
      <c r="X467" s="77" t="s">
        <v>911</v>
      </c>
      <c r="Y467" s="77" t="s">
        <v>1308</v>
      </c>
      <c r="Z467" s="77" t="s">
        <v>821</v>
      </c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BF467">
        <v>405</v>
      </c>
      <c r="BG467">
        <v>87</v>
      </c>
      <c r="BH467">
        <v>86</v>
      </c>
      <c r="BI467">
        <v>449</v>
      </c>
      <c r="BJ467" s="368">
        <v>13</v>
      </c>
      <c r="BK467" s="368">
        <v>12</v>
      </c>
      <c r="BL467" s="128">
        <v>2281.7743999999998</v>
      </c>
      <c r="BM467" s="128">
        <v>1280.94976736697</v>
      </c>
      <c r="BN467" s="128">
        <v>1268.9100000000001</v>
      </c>
      <c r="BO467" s="128">
        <v>1253.4127000000001</v>
      </c>
      <c r="BP467" s="128">
        <v>1253.4127000000001</v>
      </c>
      <c r="BQ467" s="1" t="s">
        <v>821</v>
      </c>
    </row>
    <row r="468" spans="2:69" x14ac:dyDescent="0.25">
      <c r="B468" s="77">
        <v>153</v>
      </c>
      <c r="C468" s="77">
        <v>450</v>
      </c>
      <c r="D468" s="77">
        <v>11736</v>
      </c>
      <c r="E468" s="77">
        <v>0</v>
      </c>
      <c r="F468" s="77">
        <v>73</v>
      </c>
      <c r="G468" s="77">
        <v>56</v>
      </c>
      <c r="H468" s="168">
        <v>8</v>
      </c>
      <c r="I468" s="370">
        <v>111</v>
      </c>
      <c r="J468" s="354">
        <v>19.019264</v>
      </c>
      <c r="K468" s="354">
        <v>139.84862000000001</v>
      </c>
      <c r="L468" s="365">
        <v>1.11856664883645E-2</v>
      </c>
      <c r="M468" s="354">
        <v>1137.16342033147</v>
      </c>
      <c r="N468" s="77">
        <v>1</v>
      </c>
      <c r="O468" s="77">
        <v>1</v>
      </c>
      <c r="P468" s="77">
        <v>0</v>
      </c>
      <c r="Q468" s="77">
        <v>0</v>
      </c>
      <c r="R468" s="77">
        <v>0</v>
      </c>
      <c r="S468" s="77">
        <v>0</v>
      </c>
      <c r="T468" s="77">
        <v>451</v>
      </c>
      <c r="U468" s="77">
        <v>10</v>
      </c>
      <c r="V468" s="357">
        <v>118475.21</v>
      </c>
      <c r="W468" s="77">
        <v>1814869</v>
      </c>
      <c r="X468" s="77" t="s">
        <v>911</v>
      </c>
      <c r="Y468" s="77" t="s">
        <v>1309</v>
      </c>
      <c r="Z468" s="77" t="s">
        <v>821</v>
      </c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BF468">
        <v>406</v>
      </c>
      <c r="BG468">
        <v>87</v>
      </c>
      <c r="BH468">
        <v>85</v>
      </c>
      <c r="BI468">
        <v>450</v>
      </c>
      <c r="BJ468" s="368">
        <v>13</v>
      </c>
      <c r="BK468" s="368">
        <v>13</v>
      </c>
      <c r="BL468" s="128">
        <v>2561.1925999999999</v>
      </c>
      <c r="BM468" s="128">
        <v>1278.7926994366901</v>
      </c>
      <c r="BN468" s="128">
        <v>1269.93</v>
      </c>
      <c r="BO468" s="128">
        <v>1252.2771</v>
      </c>
      <c r="BP468" s="128">
        <v>1252.2771</v>
      </c>
      <c r="BQ468" s="1" t="s">
        <v>821</v>
      </c>
    </row>
    <row r="469" spans="2:69" x14ac:dyDescent="0.25">
      <c r="B469" s="77">
        <v>154</v>
      </c>
      <c r="C469" s="77">
        <v>451</v>
      </c>
      <c r="D469" s="77">
        <v>11896</v>
      </c>
      <c r="E469" s="77">
        <v>0</v>
      </c>
      <c r="F469" s="77">
        <v>74</v>
      </c>
      <c r="G469" s="77">
        <v>56</v>
      </c>
      <c r="H469" s="168">
        <v>8</v>
      </c>
      <c r="I469" s="370">
        <v>112</v>
      </c>
      <c r="J469" s="354">
        <v>344.63051999999999</v>
      </c>
      <c r="K469" s="354">
        <v>139.88195999999999</v>
      </c>
      <c r="L469" s="365">
        <v>6.8889559606890595E-4</v>
      </c>
      <c r="M469" s="354">
        <v>1136.9506771850399</v>
      </c>
      <c r="N469" s="77">
        <v>1</v>
      </c>
      <c r="O469" s="77">
        <v>1</v>
      </c>
      <c r="P469" s="77">
        <v>0</v>
      </c>
      <c r="Q469" s="77">
        <v>0</v>
      </c>
      <c r="R469" s="77">
        <v>0</v>
      </c>
      <c r="S469" s="77">
        <v>0</v>
      </c>
      <c r="T469" s="77">
        <v>452</v>
      </c>
      <c r="U469" s="77">
        <v>10</v>
      </c>
      <c r="V469" s="357">
        <v>118530.625</v>
      </c>
      <c r="W469" s="77">
        <v>1814869</v>
      </c>
      <c r="X469" s="77" t="s">
        <v>911</v>
      </c>
      <c r="Y469" s="77" t="s">
        <v>1310</v>
      </c>
      <c r="Z469" s="77" t="s">
        <v>821</v>
      </c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BF469">
        <v>407</v>
      </c>
      <c r="BG469">
        <v>87</v>
      </c>
      <c r="BH469">
        <v>84</v>
      </c>
      <c r="BI469">
        <v>451</v>
      </c>
      <c r="BJ469" s="368">
        <v>13</v>
      </c>
      <c r="BK469" s="368">
        <v>14</v>
      </c>
      <c r="BL469" s="128">
        <v>2826.5763999999999</v>
      </c>
      <c r="BM469" s="128">
        <v>1275.3219490163301</v>
      </c>
      <c r="BN469" s="128">
        <v>1267.21</v>
      </c>
      <c r="BO469" s="128">
        <v>1250.9241999999999</v>
      </c>
      <c r="BP469" s="128">
        <v>1250.9241999999999</v>
      </c>
      <c r="BQ469" s="1" t="s">
        <v>821</v>
      </c>
    </row>
    <row r="470" spans="2:69" x14ac:dyDescent="0.25">
      <c r="B470" s="77">
        <v>155</v>
      </c>
      <c r="C470" s="77">
        <v>452</v>
      </c>
      <c r="D470" s="77">
        <v>11895</v>
      </c>
      <c r="E470" s="77">
        <v>0</v>
      </c>
      <c r="F470" s="77">
        <v>74</v>
      </c>
      <c r="G470" s="77">
        <v>55</v>
      </c>
      <c r="H470" s="168">
        <v>8</v>
      </c>
      <c r="I470" s="370">
        <v>113</v>
      </c>
      <c r="J470" s="354">
        <v>61.197285000000001</v>
      </c>
      <c r="K470" s="354">
        <v>139.91918999999999</v>
      </c>
      <c r="L470" s="365">
        <v>2.5925400141538499E-3</v>
      </c>
      <c r="M470" s="354">
        <v>1136.7132627349999</v>
      </c>
      <c r="N470" s="77">
        <v>1</v>
      </c>
      <c r="O470" s="77">
        <v>1</v>
      </c>
      <c r="P470" s="77">
        <v>0</v>
      </c>
      <c r="Q470" s="77">
        <v>0</v>
      </c>
      <c r="R470" s="77">
        <v>0</v>
      </c>
      <c r="S470" s="77">
        <v>0</v>
      </c>
      <c r="T470" s="77">
        <v>453</v>
      </c>
      <c r="U470" s="77">
        <v>10</v>
      </c>
      <c r="V470" s="357">
        <v>118592.48</v>
      </c>
      <c r="W470" s="77">
        <v>1814869</v>
      </c>
      <c r="X470" s="77" t="s">
        <v>911</v>
      </c>
      <c r="Y470" s="77" t="s">
        <v>1311</v>
      </c>
      <c r="Z470" s="77" t="s">
        <v>821</v>
      </c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BF470">
        <v>408</v>
      </c>
      <c r="BG470">
        <v>87</v>
      </c>
      <c r="BH470">
        <v>83</v>
      </c>
      <c r="BI470">
        <v>452</v>
      </c>
      <c r="BJ470" s="368">
        <v>13</v>
      </c>
      <c r="BK470" s="368">
        <v>15</v>
      </c>
      <c r="BL470" s="128">
        <v>3077.2930000000001</v>
      </c>
      <c r="BM470" s="128">
        <v>1272.0340473067699</v>
      </c>
      <c r="BN470" s="128">
        <v>1272.96</v>
      </c>
      <c r="BO470" s="128">
        <v>1248.0388</v>
      </c>
      <c r="BP470" s="128">
        <v>1248.0388</v>
      </c>
      <c r="BQ470" s="1" t="s">
        <v>821</v>
      </c>
    </row>
    <row r="471" spans="2:69" x14ac:dyDescent="0.25">
      <c r="B471" s="77">
        <v>156</v>
      </c>
      <c r="C471" s="77">
        <v>453</v>
      </c>
      <c r="D471" s="77">
        <v>12055</v>
      </c>
      <c r="E471" s="77">
        <v>0</v>
      </c>
      <c r="F471" s="77">
        <v>75</v>
      </c>
      <c r="G471" s="77">
        <v>55</v>
      </c>
      <c r="H471" s="168">
        <v>8</v>
      </c>
      <c r="I471" s="370">
        <v>114</v>
      </c>
      <c r="J471" s="354">
        <v>209.99939000000001</v>
      </c>
      <c r="K471" s="354">
        <v>139.94406000000001</v>
      </c>
      <c r="L471" s="365">
        <v>1.3909016154209199E-3</v>
      </c>
      <c r="M471" s="354">
        <v>1136.55460632566</v>
      </c>
      <c r="N471" s="77">
        <v>1</v>
      </c>
      <c r="O471" s="77">
        <v>1</v>
      </c>
      <c r="P471" s="77">
        <v>0</v>
      </c>
      <c r="Q471" s="77">
        <v>0</v>
      </c>
      <c r="R471" s="77">
        <v>0</v>
      </c>
      <c r="S471" s="77">
        <v>0</v>
      </c>
      <c r="T471" s="77">
        <v>454</v>
      </c>
      <c r="U471" s="77">
        <v>10</v>
      </c>
      <c r="V471" s="357">
        <v>118633.80499999999</v>
      </c>
      <c r="W471" s="77">
        <v>1814869</v>
      </c>
      <c r="X471" s="77" t="s">
        <v>911</v>
      </c>
      <c r="Y471" s="77" t="s">
        <v>1312</v>
      </c>
      <c r="Z471" s="77" t="s">
        <v>821</v>
      </c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BF471">
        <v>409</v>
      </c>
      <c r="BG471">
        <v>87</v>
      </c>
      <c r="BH471">
        <v>82</v>
      </c>
      <c r="BI471">
        <v>453</v>
      </c>
      <c r="BJ471" s="368">
        <v>13</v>
      </c>
      <c r="BK471" s="368">
        <v>16</v>
      </c>
      <c r="BL471" s="128">
        <v>3335.0886</v>
      </c>
      <c r="BM471" s="128">
        <v>1268.79448551939</v>
      </c>
      <c r="BN471" s="128">
        <v>1267.82</v>
      </c>
      <c r="BO471" s="128">
        <v>1243.7021</v>
      </c>
      <c r="BP471" s="128">
        <v>1243.7021</v>
      </c>
      <c r="BQ471" s="1" t="s">
        <v>821</v>
      </c>
    </row>
    <row r="472" spans="2:69" x14ac:dyDescent="0.25">
      <c r="B472" s="77">
        <v>157</v>
      </c>
      <c r="C472" s="77">
        <v>454</v>
      </c>
      <c r="D472" s="77">
        <v>12054</v>
      </c>
      <c r="E472" s="77">
        <v>0</v>
      </c>
      <c r="F472" s="77">
        <v>75</v>
      </c>
      <c r="G472" s="77">
        <v>54</v>
      </c>
      <c r="H472" s="168">
        <v>8</v>
      </c>
      <c r="I472" s="370">
        <v>115</v>
      </c>
      <c r="J472" s="354">
        <v>289.2792</v>
      </c>
      <c r="K472" s="354">
        <v>139.98984999999999</v>
      </c>
      <c r="L472" s="365">
        <v>8.1948593466240802E-4</v>
      </c>
      <c r="M472" s="354">
        <v>1136.2625178353601</v>
      </c>
      <c r="N472" s="77">
        <v>1</v>
      </c>
      <c r="O472" s="77">
        <v>1</v>
      </c>
      <c r="P472" s="77">
        <v>0</v>
      </c>
      <c r="Q472" s="77">
        <v>0</v>
      </c>
      <c r="R472" s="77">
        <v>0</v>
      </c>
      <c r="S472" s="77">
        <v>0</v>
      </c>
      <c r="T472" s="77">
        <v>455</v>
      </c>
      <c r="U472" s="77">
        <v>10</v>
      </c>
      <c r="V472" s="357">
        <v>118709.9</v>
      </c>
      <c r="W472" s="77">
        <v>1814869</v>
      </c>
      <c r="X472" s="77" t="s">
        <v>911</v>
      </c>
      <c r="Y472" s="77" t="s">
        <v>1313</v>
      </c>
      <c r="Z472" s="77" t="s">
        <v>821</v>
      </c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BF472">
        <v>410</v>
      </c>
      <c r="BG472">
        <v>87</v>
      </c>
      <c r="BH472">
        <v>81</v>
      </c>
      <c r="BI472">
        <v>454</v>
      </c>
      <c r="BJ472" s="368">
        <v>13</v>
      </c>
      <c r="BK472" s="368">
        <v>17</v>
      </c>
      <c r="BL472" s="128">
        <v>3586.6484</v>
      </c>
      <c r="BM472" s="128">
        <v>1265.5495484819701</v>
      </c>
      <c r="BN472" s="128">
        <v>1249.83</v>
      </c>
      <c r="BO472" s="128">
        <v>1238.9601</v>
      </c>
      <c r="BP472" s="128">
        <v>1238.9601</v>
      </c>
      <c r="BQ472" s="1" t="s">
        <v>821</v>
      </c>
    </row>
    <row r="473" spans="2:69" x14ac:dyDescent="0.25">
      <c r="B473" s="77">
        <v>158</v>
      </c>
      <c r="C473" s="77">
        <v>455</v>
      </c>
      <c r="D473" s="77">
        <v>12053</v>
      </c>
      <c r="E473" s="77">
        <v>0</v>
      </c>
      <c r="F473" s="77">
        <v>75</v>
      </c>
      <c r="G473" s="77">
        <v>53</v>
      </c>
      <c r="H473" s="168">
        <v>8</v>
      </c>
      <c r="I473" s="370">
        <v>116</v>
      </c>
      <c r="J473" s="354">
        <v>115.94201</v>
      </c>
      <c r="K473" s="354">
        <v>140.02700999999999</v>
      </c>
      <c r="L473" s="365">
        <v>1.87145244416978E-3</v>
      </c>
      <c r="M473" s="354">
        <v>1136.02545759541</v>
      </c>
      <c r="N473" s="77">
        <v>1</v>
      </c>
      <c r="O473" s="77">
        <v>1</v>
      </c>
      <c r="P473" s="77">
        <v>0</v>
      </c>
      <c r="Q473" s="77">
        <v>0</v>
      </c>
      <c r="R473" s="77">
        <v>0</v>
      </c>
      <c r="S473" s="77">
        <v>0</v>
      </c>
      <c r="T473" s="77">
        <v>456</v>
      </c>
      <c r="U473" s="77">
        <v>10</v>
      </c>
      <c r="V473" s="357">
        <v>118771.66</v>
      </c>
      <c r="W473" s="77">
        <v>1814869</v>
      </c>
      <c r="X473" s="77" t="s">
        <v>911</v>
      </c>
      <c r="Y473" s="77" t="s">
        <v>1314</v>
      </c>
      <c r="Z473" s="77" t="s">
        <v>821</v>
      </c>
      <c r="AE473" s="1"/>
      <c r="AF473" s="1"/>
      <c r="AG473" s="1"/>
      <c r="AH473" s="1"/>
      <c r="AI473" s="1"/>
      <c r="AJ473" s="1"/>
      <c r="AK473" s="1"/>
      <c r="BF473">
        <v>411</v>
      </c>
      <c r="BG473">
        <v>86</v>
      </c>
      <c r="BH473">
        <v>81</v>
      </c>
      <c r="BI473">
        <v>455</v>
      </c>
      <c r="BJ473" s="368">
        <v>13</v>
      </c>
      <c r="BK473" s="368">
        <v>18</v>
      </c>
      <c r="BL473" s="128">
        <v>3744.0835000000002</v>
      </c>
      <c r="BM473" s="128">
        <v>1262.9439800163</v>
      </c>
      <c r="BN473" s="128">
        <v>1253.08</v>
      </c>
      <c r="BO473" s="128">
        <v>1237.1342</v>
      </c>
      <c r="BP473" s="128">
        <v>1237.1342</v>
      </c>
      <c r="BQ473" s="1" t="s">
        <v>821</v>
      </c>
    </row>
    <row r="474" spans="2:69" x14ac:dyDescent="0.25">
      <c r="B474" s="77">
        <v>159</v>
      </c>
      <c r="C474" s="77">
        <v>456</v>
      </c>
      <c r="D474" s="77">
        <v>12213</v>
      </c>
      <c r="E474" s="77">
        <v>0</v>
      </c>
      <c r="F474" s="77">
        <v>76</v>
      </c>
      <c r="G474" s="77">
        <v>53</v>
      </c>
      <c r="H474" s="168">
        <v>8</v>
      </c>
      <c r="I474" s="370">
        <v>117</v>
      </c>
      <c r="J474" s="354">
        <v>254.95526000000001</v>
      </c>
      <c r="K474" s="354">
        <v>140.06103999999999</v>
      </c>
      <c r="L474" s="365">
        <v>1.19244315873501E-3</v>
      </c>
      <c r="M474" s="354">
        <v>1135.80847763934</v>
      </c>
      <c r="N474" s="77">
        <v>1</v>
      </c>
      <c r="O474" s="77">
        <v>1</v>
      </c>
      <c r="P474" s="77">
        <v>0</v>
      </c>
      <c r="Q474" s="77">
        <v>0</v>
      </c>
      <c r="R474" s="77">
        <v>0</v>
      </c>
      <c r="S474" s="77">
        <v>0</v>
      </c>
      <c r="T474" s="77">
        <v>457</v>
      </c>
      <c r="U474" s="77">
        <v>10</v>
      </c>
      <c r="V474" s="357">
        <v>118828.18</v>
      </c>
      <c r="W474" s="77">
        <v>1814869</v>
      </c>
      <c r="X474" s="77" t="s">
        <v>911</v>
      </c>
      <c r="Y474" s="77" t="s">
        <v>1315</v>
      </c>
      <c r="Z474" s="77" t="s">
        <v>821</v>
      </c>
      <c r="BF474">
        <v>412</v>
      </c>
      <c r="BG474">
        <v>86</v>
      </c>
      <c r="BH474">
        <v>80</v>
      </c>
      <c r="BI474">
        <v>456</v>
      </c>
      <c r="BJ474" s="368">
        <v>13</v>
      </c>
      <c r="BK474" s="368">
        <v>19</v>
      </c>
      <c r="BL474" s="128">
        <v>3895.3872000000001</v>
      </c>
      <c r="BM474" s="128">
        <v>1260.9771082161201</v>
      </c>
      <c r="BN474" s="128">
        <v>1241.18</v>
      </c>
      <c r="BO474" s="128">
        <v>1235.4816000000001</v>
      </c>
      <c r="BP474" s="128">
        <v>1235.4816000000001</v>
      </c>
      <c r="BQ474" s="1" t="s">
        <v>821</v>
      </c>
    </row>
    <row r="475" spans="2:69" x14ac:dyDescent="0.25">
      <c r="B475" s="77">
        <v>160</v>
      </c>
      <c r="C475" s="77">
        <v>457</v>
      </c>
      <c r="D475" s="77">
        <v>12373</v>
      </c>
      <c r="E475" s="77">
        <v>0</v>
      </c>
      <c r="F475" s="77">
        <v>77</v>
      </c>
      <c r="G475" s="77">
        <v>53</v>
      </c>
      <c r="H475" s="168">
        <v>8</v>
      </c>
      <c r="I475" s="370">
        <v>118</v>
      </c>
      <c r="J475" s="354">
        <v>264.71814000000001</v>
      </c>
      <c r="K475" s="354">
        <v>140.10869</v>
      </c>
      <c r="L475" s="365">
        <v>8.8349411931569596E-4</v>
      </c>
      <c r="M475" s="354">
        <v>1135.5044579823</v>
      </c>
      <c r="N475" s="77">
        <v>1</v>
      </c>
      <c r="O475" s="77">
        <v>1</v>
      </c>
      <c r="P475" s="77">
        <v>0</v>
      </c>
      <c r="Q475" s="77">
        <v>0</v>
      </c>
      <c r="R475" s="77">
        <v>0</v>
      </c>
      <c r="S475" s="77">
        <v>0</v>
      </c>
      <c r="T475" s="77">
        <v>458</v>
      </c>
      <c r="U475" s="77">
        <v>10</v>
      </c>
      <c r="V475" s="357">
        <v>118907.375</v>
      </c>
      <c r="W475" s="77">
        <v>1814869</v>
      </c>
      <c r="X475" s="77" t="s">
        <v>911</v>
      </c>
      <c r="Y475" s="77" t="s">
        <v>1316</v>
      </c>
      <c r="Z475" s="77" t="s">
        <v>821</v>
      </c>
      <c r="BF475">
        <v>413</v>
      </c>
      <c r="BG475">
        <v>85</v>
      </c>
      <c r="BH475">
        <v>80</v>
      </c>
      <c r="BI475">
        <v>457</v>
      </c>
      <c r="BJ475" s="368">
        <v>13</v>
      </c>
      <c r="BK475" s="368">
        <v>20</v>
      </c>
      <c r="BL475" s="128">
        <v>4054.9704999999999</v>
      </c>
      <c r="BM475" s="128">
        <v>1258.9965525473599</v>
      </c>
      <c r="BN475" s="128">
        <v>1258.6199999999999</v>
      </c>
      <c r="BO475" s="128">
        <v>1234.1569</v>
      </c>
      <c r="BP475" s="128">
        <v>1234.1569</v>
      </c>
      <c r="BQ475" s="1" t="s">
        <v>821</v>
      </c>
    </row>
    <row r="476" spans="2:69" x14ac:dyDescent="0.25">
      <c r="B476" s="77">
        <v>161</v>
      </c>
      <c r="C476" s="77">
        <v>458</v>
      </c>
      <c r="D476" s="77">
        <v>12533</v>
      </c>
      <c r="E476" s="77">
        <v>0</v>
      </c>
      <c r="F476" s="77">
        <v>78</v>
      </c>
      <c r="G476" s="77">
        <v>53</v>
      </c>
      <c r="H476" s="168">
        <v>8</v>
      </c>
      <c r="I476" s="370">
        <v>119</v>
      </c>
      <c r="J476" s="354">
        <v>135.06066999999999</v>
      </c>
      <c r="K476" s="354">
        <v>140.14536000000001</v>
      </c>
      <c r="L476" s="365">
        <v>1.67782091135097E-3</v>
      </c>
      <c r="M476" s="354">
        <v>1135.2705810626501</v>
      </c>
      <c r="N476" s="77">
        <v>1</v>
      </c>
      <c r="O476" s="77">
        <v>1</v>
      </c>
      <c r="P476" s="77">
        <v>0</v>
      </c>
      <c r="Q476" s="77">
        <v>0</v>
      </c>
      <c r="R476" s="77">
        <v>0</v>
      </c>
      <c r="S476" s="77">
        <v>0</v>
      </c>
      <c r="T476" s="77">
        <v>459</v>
      </c>
      <c r="U476" s="77">
        <v>10</v>
      </c>
      <c r="V476" s="357">
        <v>118968.30499999999</v>
      </c>
      <c r="W476" s="77">
        <v>1814869</v>
      </c>
      <c r="X476" s="77" t="s">
        <v>911</v>
      </c>
      <c r="Y476" s="77" t="s">
        <v>1317</v>
      </c>
      <c r="Z476" s="77" t="s">
        <v>821</v>
      </c>
      <c r="BF476">
        <v>414</v>
      </c>
      <c r="BG476">
        <v>85</v>
      </c>
      <c r="BH476">
        <v>79</v>
      </c>
      <c r="BI476">
        <v>458</v>
      </c>
      <c r="BJ476" s="368">
        <v>13</v>
      </c>
      <c r="BK476" s="368">
        <v>21</v>
      </c>
      <c r="BL476" s="128">
        <v>4263.6356999999998</v>
      </c>
      <c r="BM476" s="128">
        <v>1256.6505607539</v>
      </c>
      <c r="BN476" s="128">
        <v>1260.68</v>
      </c>
      <c r="BO476" s="128">
        <v>1230.9033999999999</v>
      </c>
      <c r="BP476" s="128">
        <v>1230.9033999999999</v>
      </c>
      <c r="BQ476" s="1" t="s">
        <v>821</v>
      </c>
    </row>
    <row r="477" spans="2:69" x14ac:dyDescent="0.25">
      <c r="B477" s="77">
        <v>162</v>
      </c>
      <c r="C477" s="77">
        <v>459</v>
      </c>
      <c r="D477" s="77">
        <v>12532</v>
      </c>
      <c r="E477" s="77">
        <v>0</v>
      </c>
      <c r="F477" s="77">
        <v>78</v>
      </c>
      <c r="G477" s="77">
        <v>52</v>
      </c>
      <c r="H477" s="168">
        <v>8</v>
      </c>
      <c r="I477" s="370">
        <v>120</v>
      </c>
      <c r="J477" s="354">
        <v>252.28863999999999</v>
      </c>
      <c r="K477" s="354">
        <v>140.18090000000001</v>
      </c>
      <c r="L477" s="365">
        <v>1.1772117923026799E-3</v>
      </c>
      <c r="M477" s="354">
        <v>1135.0439734479901</v>
      </c>
      <c r="N477" s="77">
        <v>1</v>
      </c>
      <c r="O477" s="77">
        <v>1</v>
      </c>
      <c r="P477" s="77">
        <v>0</v>
      </c>
      <c r="Q477" s="77">
        <v>0</v>
      </c>
      <c r="R477" s="77">
        <v>0</v>
      </c>
      <c r="S477" s="77">
        <v>0</v>
      </c>
      <c r="T477" s="77">
        <v>460</v>
      </c>
      <c r="U477" s="77">
        <v>10</v>
      </c>
      <c r="V477" s="357">
        <v>119027.336</v>
      </c>
      <c r="W477" s="77">
        <v>1814869</v>
      </c>
      <c r="X477" s="77" t="s">
        <v>911</v>
      </c>
      <c r="Y477" s="77" t="s">
        <v>1318</v>
      </c>
      <c r="Z477" s="77" t="s">
        <v>821</v>
      </c>
      <c r="BF477">
        <v>415</v>
      </c>
      <c r="BG477">
        <v>86</v>
      </c>
      <c r="BH477">
        <v>79</v>
      </c>
      <c r="BI477">
        <v>459</v>
      </c>
      <c r="BJ477" s="368">
        <v>13</v>
      </c>
      <c r="BK477" s="368">
        <v>22</v>
      </c>
      <c r="BL477" s="128">
        <v>4312.6157000000003</v>
      </c>
      <c r="BM477" s="128">
        <v>1255.0091870951001</v>
      </c>
      <c r="BN477" s="128">
        <v>1239.08</v>
      </c>
      <c r="BO477" s="128">
        <v>1229.1776</v>
      </c>
      <c r="BP477" s="128">
        <v>1229.1776</v>
      </c>
      <c r="BQ477" s="1" t="s">
        <v>821</v>
      </c>
    </row>
    <row r="478" spans="2:69" x14ac:dyDescent="0.25">
      <c r="B478" s="77">
        <v>163</v>
      </c>
      <c r="C478" s="77">
        <v>460</v>
      </c>
      <c r="D478" s="77">
        <v>12531</v>
      </c>
      <c r="E478" s="77">
        <v>0</v>
      </c>
      <c r="F478" s="77">
        <v>78</v>
      </c>
      <c r="G478" s="77">
        <v>51</v>
      </c>
      <c r="H478" s="168">
        <v>8</v>
      </c>
      <c r="I478" s="370">
        <v>121</v>
      </c>
      <c r="J478" s="354">
        <v>255.38513</v>
      </c>
      <c r="K478" s="354">
        <v>140.22745</v>
      </c>
      <c r="L478" s="365">
        <v>9.83626196187893E-4</v>
      </c>
      <c r="M478" s="354">
        <v>1134.7469762915</v>
      </c>
      <c r="N478" s="77">
        <v>1</v>
      </c>
      <c r="O478" s="77">
        <v>1</v>
      </c>
      <c r="P478" s="77">
        <v>0</v>
      </c>
      <c r="Q478" s="77">
        <v>0</v>
      </c>
      <c r="R478" s="77">
        <v>0</v>
      </c>
      <c r="S478" s="77">
        <v>0</v>
      </c>
      <c r="T478" s="77">
        <v>461</v>
      </c>
      <c r="U478" s="77">
        <v>10</v>
      </c>
      <c r="V478" s="357">
        <v>119104.7</v>
      </c>
      <c r="W478" s="77">
        <v>1814869</v>
      </c>
      <c r="X478" s="77" t="s">
        <v>911</v>
      </c>
      <c r="Y478" s="77" t="s">
        <v>1319</v>
      </c>
      <c r="Z478" s="77" t="s">
        <v>821</v>
      </c>
      <c r="BF478">
        <v>416</v>
      </c>
      <c r="BG478">
        <v>86</v>
      </c>
      <c r="BH478">
        <v>78</v>
      </c>
      <c r="BI478">
        <v>460</v>
      </c>
      <c r="BJ478" s="368">
        <v>13</v>
      </c>
      <c r="BK478" s="368">
        <v>23</v>
      </c>
      <c r="BL478" s="128">
        <v>4595.0659999999998</v>
      </c>
      <c r="BM478" s="128">
        <v>1252.8977590192701</v>
      </c>
      <c r="BN478" s="128">
        <v>1252.04</v>
      </c>
      <c r="BO478" s="128">
        <v>1221.4269999999999</v>
      </c>
      <c r="BP478" s="128">
        <v>1221.4269999999999</v>
      </c>
      <c r="BQ478" s="1" t="s">
        <v>821</v>
      </c>
    </row>
    <row r="479" spans="2:69" x14ac:dyDescent="0.25">
      <c r="B479" s="77">
        <v>164</v>
      </c>
      <c r="C479" s="77">
        <v>461</v>
      </c>
      <c r="D479" s="77">
        <v>12530</v>
      </c>
      <c r="E479" s="77">
        <v>0</v>
      </c>
      <c r="F479" s="77">
        <v>78</v>
      </c>
      <c r="G479" s="77">
        <v>50</v>
      </c>
      <c r="H479" s="168">
        <v>8</v>
      </c>
      <c r="I479" s="370">
        <v>122</v>
      </c>
      <c r="J479" s="354">
        <v>174.00827000000001</v>
      </c>
      <c r="K479" s="354">
        <v>140.26683</v>
      </c>
      <c r="L479" s="365">
        <v>1.04873770997489E-3</v>
      </c>
      <c r="M479" s="354">
        <v>1134.49577278571</v>
      </c>
      <c r="N479" s="77">
        <v>1</v>
      </c>
      <c r="O479" s="77">
        <v>1</v>
      </c>
      <c r="P479" s="77">
        <v>0</v>
      </c>
      <c r="Q479" s="77">
        <v>0</v>
      </c>
      <c r="R479" s="77">
        <v>0</v>
      </c>
      <c r="S479" s="77">
        <v>0</v>
      </c>
      <c r="T479" s="77">
        <v>462</v>
      </c>
      <c r="U479" s="77">
        <v>10</v>
      </c>
      <c r="V479" s="357">
        <v>119170.14</v>
      </c>
      <c r="W479" s="77">
        <v>1814869</v>
      </c>
      <c r="X479" s="77" t="s">
        <v>911</v>
      </c>
      <c r="Y479" s="77" t="s">
        <v>1320</v>
      </c>
      <c r="Z479" s="77" t="s">
        <v>821</v>
      </c>
      <c r="BF479">
        <v>417</v>
      </c>
      <c r="BG479">
        <v>86</v>
      </c>
      <c r="BH479">
        <v>77</v>
      </c>
      <c r="BI479">
        <v>461</v>
      </c>
      <c r="BJ479" s="368">
        <v>13</v>
      </c>
      <c r="BK479" s="368">
        <v>24</v>
      </c>
      <c r="BL479" s="128">
        <v>4870.6436000000003</v>
      </c>
      <c r="BM479" s="128">
        <v>1249.3427527988999</v>
      </c>
      <c r="BN479" s="128">
        <v>1242.54</v>
      </c>
      <c r="BO479" s="128">
        <v>1218.4011</v>
      </c>
      <c r="BP479" s="128">
        <v>1218.4011</v>
      </c>
      <c r="BQ479" s="1" t="s">
        <v>821</v>
      </c>
    </row>
    <row r="480" spans="2:69" x14ac:dyDescent="0.25">
      <c r="B480" s="77">
        <v>165</v>
      </c>
      <c r="C480" s="77">
        <v>462</v>
      </c>
      <c r="D480" s="77">
        <v>12690</v>
      </c>
      <c r="E480" s="77">
        <v>0</v>
      </c>
      <c r="F480" s="77">
        <v>79</v>
      </c>
      <c r="G480" s="77">
        <v>50</v>
      </c>
      <c r="H480" s="168">
        <v>8</v>
      </c>
      <c r="I480" s="370">
        <v>123</v>
      </c>
      <c r="J480" s="354">
        <v>137.92896999999999</v>
      </c>
      <c r="K480" s="354">
        <v>140.29544000000001</v>
      </c>
      <c r="L480" s="365">
        <v>1.4166255831302699E-3</v>
      </c>
      <c r="M480" s="354">
        <v>1134.3132837508399</v>
      </c>
      <c r="N480" s="77">
        <v>1</v>
      </c>
      <c r="O480" s="77">
        <v>1</v>
      </c>
      <c r="P480" s="77">
        <v>0</v>
      </c>
      <c r="Q480" s="77">
        <v>0</v>
      </c>
      <c r="R480" s="77">
        <v>0</v>
      </c>
      <c r="S480" s="77">
        <v>0</v>
      </c>
      <c r="T480" s="77">
        <v>463</v>
      </c>
      <c r="U480" s="77">
        <v>10</v>
      </c>
      <c r="V480" s="357">
        <v>119217.68</v>
      </c>
      <c r="W480" s="77">
        <v>1814869</v>
      </c>
      <c r="X480" s="77" t="s">
        <v>911</v>
      </c>
      <c r="Y480" s="77" t="s">
        <v>1321</v>
      </c>
      <c r="Z480" s="77" t="s">
        <v>821</v>
      </c>
      <c r="BF480">
        <v>418</v>
      </c>
      <c r="BG480">
        <v>86</v>
      </c>
      <c r="BH480">
        <v>76</v>
      </c>
      <c r="BI480">
        <v>462</v>
      </c>
      <c r="BJ480" s="368">
        <v>13</v>
      </c>
      <c r="BK480" s="368">
        <v>25</v>
      </c>
      <c r="BL480" s="128">
        <v>4951.277</v>
      </c>
      <c r="BM480" s="128">
        <v>1247.0734516387399</v>
      </c>
      <c r="BN480" s="128">
        <v>1232.81</v>
      </c>
      <c r="BO480" s="128">
        <v>1218.0046</v>
      </c>
      <c r="BP480" s="128">
        <v>1218.0046</v>
      </c>
      <c r="BQ480" s="1" t="s">
        <v>821</v>
      </c>
    </row>
    <row r="481" spans="2:69" x14ac:dyDescent="0.25">
      <c r="B481" s="77">
        <v>166</v>
      </c>
      <c r="C481" s="77">
        <v>463</v>
      </c>
      <c r="D481" s="77">
        <v>12689</v>
      </c>
      <c r="E481" s="77">
        <v>0</v>
      </c>
      <c r="F481" s="77">
        <v>79</v>
      </c>
      <c r="G481" s="77">
        <v>49</v>
      </c>
      <c r="H481" s="168">
        <v>8</v>
      </c>
      <c r="I481" s="370">
        <v>124</v>
      </c>
      <c r="J481" s="354">
        <v>196.06653</v>
      </c>
      <c r="K481" s="354">
        <v>140.32607999999999</v>
      </c>
      <c r="L481" s="365">
        <v>7.0365750840564105E-4</v>
      </c>
      <c r="M481" s="354">
        <v>1134.1178900428099</v>
      </c>
      <c r="N481" s="77">
        <v>1</v>
      </c>
      <c r="O481" s="77">
        <v>1</v>
      </c>
      <c r="P481" s="77">
        <v>0</v>
      </c>
      <c r="Q481" s="77">
        <v>0</v>
      </c>
      <c r="R481" s="77">
        <v>0</v>
      </c>
      <c r="S481" s="77">
        <v>0</v>
      </c>
      <c r="T481" s="77">
        <v>464</v>
      </c>
      <c r="U481" s="77">
        <v>10</v>
      </c>
      <c r="V481" s="357">
        <v>119268.586</v>
      </c>
      <c r="W481" s="77">
        <v>1814869</v>
      </c>
      <c r="X481" s="77" t="s">
        <v>911</v>
      </c>
      <c r="Y481" s="77" t="s">
        <v>1322</v>
      </c>
      <c r="Z481" s="77" t="s">
        <v>821</v>
      </c>
      <c r="BF481">
        <v>419</v>
      </c>
      <c r="BG481">
        <v>85</v>
      </c>
      <c r="BH481">
        <v>76</v>
      </c>
      <c r="BI481">
        <v>463</v>
      </c>
      <c r="BJ481" s="368">
        <v>13</v>
      </c>
      <c r="BK481" s="368">
        <v>26</v>
      </c>
      <c r="BL481" s="128">
        <v>5168.6323000000002</v>
      </c>
      <c r="BM481" s="128">
        <v>1245.17506139498</v>
      </c>
      <c r="BN481" s="128">
        <v>1234.1500000000001</v>
      </c>
      <c r="BO481" s="128">
        <v>1216.7799</v>
      </c>
      <c r="BP481" s="128">
        <v>1216.7799</v>
      </c>
      <c r="BQ481" s="1" t="s">
        <v>821</v>
      </c>
    </row>
    <row r="482" spans="2:69" x14ac:dyDescent="0.25">
      <c r="B482" s="77">
        <v>167</v>
      </c>
      <c r="C482" s="77">
        <v>464</v>
      </c>
      <c r="D482" s="77">
        <v>12849</v>
      </c>
      <c r="E482" s="77">
        <v>0</v>
      </c>
      <c r="F482" s="77">
        <v>80</v>
      </c>
      <c r="G482" s="77">
        <v>49</v>
      </c>
      <c r="H482" s="168">
        <v>8</v>
      </c>
      <c r="I482" s="370">
        <v>125</v>
      </c>
      <c r="J482" s="354">
        <v>39.762515999999998</v>
      </c>
      <c r="K482" s="354">
        <v>140.3477</v>
      </c>
      <c r="L482" s="365">
        <v>2.5670518273905401E-3</v>
      </c>
      <c r="M482" s="354">
        <v>1133.9799263580101</v>
      </c>
      <c r="N482" s="77">
        <v>1</v>
      </c>
      <c r="O482" s="77">
        <v>1</v>
      </c>
      <c r="P482" s="77">
        <v>0</v>
      </c>
      <c r="Q482" s="77">
        <v>0</v>
      </c>
      <c r="R482" s="77">
        <v>0</v>
      </c>
      <c r="S482" s="77">
        <v>0</v>
      </c>
      <c r="T482" s="77">
        <v>466</v>
      </c>
      <c r="U482" s="77">
        <v>10</v>
      </c>
      <c r="V482" s="357">
        <v>119304.52</v>
      </c>
      <c r="W482" s="77">
        <v>1814869</v>
      </c>
      <c r="X482" s="77" t="s">
        <v>911</v>
      </c>
      <c r="Y482" s="77" t="s">
        <v>1323</v>
      </c>
      <c r="Z482" s="77" t="s">
        <v>821</v>
      </c>
      <c r="BF482">
        <v>420</v>
      </c>
      <c r="BG482">
        <v>85</v>
      </c>
      <c r="BH482">
        <v>75</v>
      </c>
      <c r="BI482">
        <v>464</v>
      </c>
      <c r="BJ482" s="368">
        <v>13</v>
      </c>
      <c r="BK482" s="368">
        <v>27</v>
      </c>
      <c r="BL482" s="128">
        <v>5422.5870000000004</v>
      </c>
      <c r="BM482" s="128">
        <v>1242.1724989853999</v>
      </c>
      <c r="BN482" s="128">
        <v>1244.42</v>
      </c>
      <c r="BO482" s="128">
        <v>1215.4807000000001</v>
      </c>
      <c r="BP482" s="128">
        <v>1215.4807000000001</v>
      </c>
      <c r="BQ482" s="1" t="s">
        <v>821</v>
      </c>
    </row>
    <row r="483" spans="2:69" x14ac:dyDescent="0.25">
      <c r="B483" s="77">
        <v>373</v>
      </c>
      <c r="C483" s="77">
        <v>465</v>
      </c>
      <c r="D483" s="77">
        <v>14594</v>
      </c>
      <c r="E483" s="77">
        <v>0</v>
      </c>
      <c r="F483" s="77">
        <v>91</v>
      </c>
      <c r="G483" s="77">
        <v>34</v>
      </c>
      <c r="H483" s="168">
        <v>9</v>
      </c>
      <c r="I483" s="370">
        <v>1</v>
      </c>
      <c r="J483" s="354">
        <v>61.168132999999997</v>
      </c>
      <c r="K483" s="354">
        <v>17.094629999999999</v>
      </c>
      <c r="L483" s="365">
        <v>1</v>
      </c>
      <c r="M483" s="354">
        <v>1259.72766113281</v>
      </c>
      <c r="N483" s="77">
        <v>1</v>
      </c>
      <c r="O483" s="77">
        <v>1</v>
      </c>
      <c r="P483" s="77">
        <v>0</v>
      </c>
      <c r="Q483" s="77">
        <v>0</v>
      </c>
      <c r="R483" s="77">
        <v>0</v>
      </c>
      <c r="S483" s="77">
        <v>0</v>
      </c>
      <c r="T483" s="77">
        <v>493</v>
      </c>
      <c r="U483" s="77">
        <v>11</v>
      </c>
      <c r="V483" s="357">
        <v>11.076555000000001</v>
      </c>
      <c r="W483" s="77">
        <v>1815017</v>
      </c>
      <c r="X483" s="77" t="s">
        <v>1324</v>
      </c>
      <c r="Y483" s="77" t="s">
        <v>1325</v>
      </c>
      <c r="Z483" s="77" t="s">
        <v>821</v>
      </c>
      <c r="BF483">
        <v>421</v>
      </c>
      <c r="BG483">
        <v>85</v>
      </c>
      <c r="BH483">
        <v>74</v>
      </c>
      <c r="BI483">
        <v>465</v>
      </c>
      <c r="BJ483" s="368">
        <v>13</v>
      </c>
      <c r="BK483" s="368">
        <v>28</v>
      </c>
      <c r="BL483" s="128">
        <v>5678.3950000000004</v>
      </c>
      <c r="BM483" s="128">
        <v>1238.9249769753101</v>
      </c>
      <c r="BN483" s="128">
        <v>1249.3800000000001</v>
      </c>
      <c r="BO483" s="128">
        <v>1213.8987</v>
      </c>
      <c r="BP483" s="128">
        <v>1213.8987</v>
      </c>
      <c r="BQ483" s="1" t="s">
        <v>821</v>
      </c>
    </row>
    <row r="484" spans="2:69" x14ac:dyDescent="0.25">
      <c r="B484" s="77">
        <v>265</v>
      </c>
      <c r="C484" s="77">
        <v>466</v>
      </c>
      <c r="D484" s="77">
        <v>12849</v>
      </c>
      <c r="E484" s="77">
        <v>0</v>
      </c>
      <c r="F484" s="77">
        <v>80</v>
      </c>
      <c r="G484" s="77">
        <v>49</v>
      </c>
      <c r="H484" s="168">
        <v>10</v>
      </c>
      <c r="I484" s="370">
        <v>1</v>
      </c>
      <c r="J484" s="354">
        <v>146.93106</v>
      </c>
      <c r="K484" s="354">
        <v>142.83488</v>
      </c>
      <c r="L484" s="365">
        <v>1.52717444544363E-3</v>
      </c>
      <c r="M484" s="354">
        <v>1133.8778539185901</v>
      </c>
      <c r="N484" s="77">
        <v>1</v>
      </c>
      <c r="O484" s="77">
        <v>1</v>
      </c>
      <c r="P484" s="77">
        <v>0</v>
      </c>
      <c r="Q484" s="77">
        <v>0</v>
      </c>
      <c r="R484" s="77">
        <v>0</v>
      </c>
      <c r="S484" s="77">
        <v>0</v>
      </c>
      <c r="T484" s="77">
        <v>467</v>
      </c>
      <c r="U484" s="77">
        <v>11</v>
      </c>
      <c r="V484" s="357">
        <v>123546.39</v>
      </c>
      <c r="W484" s="77">
        <v>1814907</v>
      </c>
      <c r="X484" s="77" t="s">
        <v>911</v>
      </c>
      <c r="Y484" s="77" t="s">
        <v>1326</v>
      </c>
      <c r="Z484" s="77" t="s">
        <v>821</v>
      </c>
      <c r="BF484">
        <v>422</v>
      </c>
      <c r="BG484">
        <v>85</v>
      </c>
      <c r="BH484">
        <v>73</v>
      </c>
      <c r="BI484">
        <v>466</v>
      </c>
      <c r="BJ484" s="368">
        <v>13</v>
      </c>
      <c r="BK484" s="368">
        <v>29</v>
      </c>
      <c r="BL484" s="128">
        <v>5838.5937999999996</v>
      </c>
      <c r="BM484" s="128">
        <v>1236.27472985441</v>
      </c>
      <c r="BN484" s="128">
        <v>1246.01</v>
      </c>
      <c r="BO484" s="128">
        <v>1212.1099999999999</v>
      </c>
      <c r="BP484" s="128">
        <v>1212.1099999999999</v>
      </c>
      <c r="BQ484" s="1" t="s">
        <v>821</v>
      </c>
    </row>
    <row r="485" spans="2:69" x14ac:dyDescent="0.25">
      <c r="B485" s="77">
        <v>266</v>
      </c>
      <c r="C485" s="77">
        <v>467</v>
      </c>
      <c r="D485" s="77">
        <v>12848</v>
      </c>
      <c r="E485" s="77">
        <v>0</v>
      </c>
      <c r="F485" s="77">
        <v>80</v>
      </c>
      <c r="G485" s="77">
        <v>48</v>
      </c>
      <c r="H485" s="168">
        <v>10</v>
      </c>
      <c r="I485" s="370">
        <v>2</v>
      </c>
      <c r="J485" s="354">
        <v>271.40796</v>
      </c>
      <c r="K485" s="354">
        <v>142.87189000000001</v>
      </c>
      <c r="L485" s="365">
        <v>7.6073597679371103E-4</v>
      </c>
      <c r="M485" s="354">
        <v>1133.6534645573099</v>
      </c>
      <c r="N485" s="77">
        <v>1</v>
      </c>
      <c r="O485" s="77">
        <v>1</v>
      </c>
      <c r="P485" s="77">
        <v>0</v>
      </c>
      <c r="Q485" s="77">
        <v>0</v>
      </c>
      <c r="R485" s="77">
        <v>0</v>
      </c>
      <c r="S485" s="77">
        <v>0</v>
      </c>
      <c r="T485" s="77">
        <v>468</v>
      </c>
      <c r="U485" s="77">
        <v>11</v>
      </c>
      <c r="V485" s="357">
        <v>123610.15</v>
      </c>
      <c r="W485" s="77">
        <v>1814907</v>
      </c>
      <c r="X485" s="77" t="s">
        <v>911</v>
      </c>
      <c r="Y485" s="77" t="s">
        <v>1327</v>
      </c>
      <c r="Z485" s="77" t="s">
        <v>821</v>
      </c>
      <c r="BF485">
        <v>423</v>
      </c>
      <c r="BG485">
        <v>86</v>
      </c>
      <c r="BH485">
        <v>73</v>
      </c>
      <c r="BI485">
        <v>467</v>
      </c>
      <c r="BJ485" s="368">
        <v>13</v>
      </c>
      <c r="BK485" s="368">
        <v>30</v>
      </c>
      <c r="BL485" s="128">
        <v>5969.2812000000004</v>
      </c>
      <c r="BM485" s="128">
        <v>1234.42159374114</v>
      </c>
      <c r="BN485" s="128">
        <v>1241.67</v>
      </c>
      <c r="BO485" s="128">
        <v>1211.3442</v>
      </c>
      <c r="BP485" s="128">
        <v>1211.3442</v>
      </c>
      <c r="BQ485" s="1" t="s">
        <v>821</v>
      </c>
    </row>
    <row r="486" spans="2:69" x14ac:dyDescent="0.25">
      <c r="B486" s="77">
        <v>267</v>
      </c>
      <c r="C486" s="77">
        <v>468</v>
      </c>
      <c r="D486" s="77">
        <v>12847</v>
      </c>
      <c r="E486" s="77">
        <v>0</v>
      </c>
      <c r="F486" s="77">
        <v>80</v>
      </c>
      <c r="G486" s="77">
        <v>47</v>
      </c>
      <c r="H486" s="168">
        <v>10</v>
      </c>
      <c r="I486" s="370">
        <v>3</v>
      </c>
      <c r="J486" s="354">
        <v>113.52287</v>
      </c>
      <c r="K486" s="354">
        <v>142.90593000000001</v>
      </c>
      <c r="L486" s="365">
        <v>1.29440262768865E-3</v>
      </c>
      <c r="M486" s="354">
        <v>1133.4469947585201</v>
      </c>
      <c r="N486" s="77">
        <v>1</v>
      </c>
      <c r="O486" s="77">
        <v>1</v>
      </c>
      <c r="P486" s="77">
        <v>0</v>
      </c>
      <c r="Q486" s="77">
        <v>0</v>
      </c>
      <c r="R486" s="77">
        <v>0</v>
      </c>
      <c r="S486" s="77">
        <v>0</v>
      </c>
      <c r="T486" s="77">
        <v>469</v>
      </c>
      <c r="U486" s="77">
        <v>11</v>
      </c>
      <c r="V486" s="357">
        <v>123668.81</v>
      </c>
      <c r="W486" s="77">
        <v>1814907</v>
      </c>
      <c r="X486" s="77" t="s">
        <v>911</v>
      </c>
      <c r="Y486" s="77" t="s">
        <v>1328</v>
      </c>
      <c r="Z486" s="77" t="s">
        <v>821</v>
      </c>
      <c r="BF486">
        <v>424</v>
      </c>
      <c r="BG486">
        <v>86</v>
      </c>
      <c r="BH486">
        <v>72</v>
      </c>
      <c r="BI486">
        <v>468</v>
      </c>
      <c r="BJ486" s="368">
        <v>13</v>
      </c>
      <c r="BK486" s="368">
        <v>31</v>
      </c>
      <c r="BL486" s="128">
        <v>6232.7456000000002</v>
      </c>
      <c r="BM486" s="128">
        <v>1231.9105867487301</v>
      </c>
      <c r="BN486" s="128">
        <v>1239.0899999999999</v>
      </c>
      <c r="BO486" s="128">
        <v>1209.1569999999999</v>
      </c>
      <c r="BP486" s="128">
        <v>1209.1569999999999</v>
      </c>
      <c r="BQ486" s="1" t="s">
        <v>821</v>
      </c>
    </row>
    <row r="487" spans="2:69" x14ac:dyDescent="0.25">
      <c r="B487" s="77">
        <v>268</v>
      </c>
      <c r="C487" s="77">
        <v>469</v>
      </c>
      <c r="D487" s="77">
        <v>13007</v>
      </c>
      <c r="E487" s="77">
        <v>0</v>
      </c>
      <c r="F487" s="77">
        <v>81</v>
      </c>
      <c r="G487" s="77">
        <v>47</v>
      </c>
      <c r="H487" s="168">
        <v>10</v>
      </c>
      <c r="I487" s="370">
        <v>4</v>
      </c>
      <c r="J487" s="354">
        <v>160.43190000000001</v>
      </c>
      <c r="K487" s="354">
        <v>142.93016</v>
      </c>
      <c r="L487" s="365">
        <v>1.52023263229629E-3</v>
      </c>
      <c r="M487" s="354">
        <v>1133.3000504535</v>
      </c>
      <c r="N487" s="77">
        <v>1</v>
      </c>
      <c r="O487" s="77">
        <v>1</v>
      </c>
      <c r="P487" s="77">
        <v>0</v>
      </c>
      <c r="Q487" s="77">
        <v>0</v>
      </c>
      <c r="R487" s="77">
        <v>0</v>
      </c>
      <c r="S487" s="77">
        <v>0</v>
      </c>
      <c r="T487" s="77">
        <v>470</v>
      </c>
      <c r="U487" s="77">
        <v>11</v>
      </c>
      <c r="V487" s="357">
        <v>123710.56</v>
      </c>
      <c r="W487" s="77">
        <v>1814907</v>
      </c>
      <c r="X487" s="77" t="s">
        <v>911</v>
      </c>
      <c r="Y487" s="77" t="s">
        <v>1329</v>
      </c>
      <c r="Z487" s="77" t="s">
        <v>821</v>
      </c>
      <c r="BF487">
        <v>425</v>
      </c>
      <c r="BG487">
        <v>86</v>
      </c>
      <c r="BH487">
        <v>71</v>
      </c>
      <c r="BI487">
        <v>469</v>
      </c>
      <c r="BJ487" s="368">
        <v>13</v>
      </c>
      <c r="BK487" s="368">
        <v>32</v>
      </c>
      <c r="BL487" s="128">
        <v>6488.0272999999997</v>
      </c>
      <c r="BM487" s="128">
        <v>1228.6058220585901</v>
      </c>
      <c r="BN487" s="128">
        <v>1231.3499999999999</v>
      </c>
      <c r="BO487" s="128">
        <v>1205.954</v>
      </c>
      <c r="BP487" s="128">
        <v>1205.954</v>
      </c>
      <c r="BQ487" s="1" t="s">
        <v>821</v>
      </c>
    </row>
    <row r="488" spans="2:69" x14ac:dyDescent="0.25">
      <c r="B488" s="77">
        <v>269</v>
      </c>
      <c r="C488" s="77">
        <v>470</v>
      </c>
      <c r="D488" s="77">
        <v>13006</v>
      </c>
      <c r="E488" s="77">
        <v>0</v>
      </c>
      <c r="F488" s="77">
        <v>81</v>
      </c>
      <c r="G488" s="77">
        <v>46</v>
      </c>
      <c r="H488" s="168">
        <v>10</v>
      </c>
      <c r="I488" s="370">
        <v>5</v>
      </c>
      <c r="J488" s="354">
        <v>294.27023000000003</v>
      </c>
      <c r="K488" s="354">
        <v>142.97038000000001</v>
      </c>
      <c r="L488" s="365">
        <v>6.1894374743157198E-4</v>
      </c>
      <c r="M488" s="354">
        <v>1133.05615664383</v>
      </c>
      <c r="N488" s="77">
        <v>1</v>
      </c>
      <c r="O488" s="77">
        <v>1</v>
      </c>
      <c r="P488" s="77">
        <v>0</v>
      </c>
      <c r="Q488" s="77">
        <v>0</v>
      </c>
      <c r="R488" s="77">
        <v>0</v>
      </c>
      <c r="S488" s="77">
        <v>0</v>
      </c>
      <c r="T488" s="77">
        <v>471</v>
      </c>
      <c r="U488" s="77">
        <v>11</v>
      </c>
      <c r="V488" s="357">
        <v>123779.86</v>
      </c>
      <c r="W488" s="77">
        <v>1814907</v>
      </c>
      <c r="X488" s="77" t="s">
        <v>911</v>
      </c>
      <c r="Y488" s="77" t="s">
        <v>1330</v>
      </c>
      <c r="Z488" s="77" t="s">
        <v>821</v>
      </c>
      <c r="BF488">
        <v>426</v>
      </c>
      <c r="BG488">
        <v>86</v>
      </c>
      <c r="BH488">
        <v>70</v>
      </c>
      <c r="BI488">
        <v>470</v>
      </c>
      <c r="BJ488" s="368">
        <v>13</v>
      </c>
      <c r="BK488" s="368">
        <v>33</v>
      </c>
      <c r="BL488" s="128">
        <v>6660.4679999999998</v>
      </c>
      <c r="BM488" s="128">
        <v>1225.8809497939901</v>
      </c>
      <c r="BN488" s="128">
        <v>1232.73</v>
      </c>
      <c r="BO488" s="128">
        <v>1203.3816999999999</v>
      </c>
      <c r="BP488" s="128">
        <v>1203.3816999999999</v>
      </c>
      <c r="BQ488" s="1" t="s">
        <v>821</v>
      </c>
    </row>
    <row r="489" spans="2:69" x14ac:dyDescent="0.25">
      <c r="B489" s="77">
        <v>270</v>
      </c>
      <c r="C489" s="77">
        <v>471</v>
      </c>
      <c r="D489" s="77">
        <v>13005</v>
      </c>
      <c r="E489" s="77">
        <v>0</v>
      </c>
      <c r="F489" s="77">
        <v>81</v>
      </c>
      <c r="G489" s="77">
        <v>45</v>
      </c>
      <c r="H489" s="168">
        <v>10</v>
      </c>
      <c r="I489" s="370">
        <v>6</v>
      </c>
      <c r="J489" s="354">
        <v>45.295326000000003</v>
      </c>
      <c r="K489" s="354">
        <v>143.00042999999999</v>
      </c>
      <c r="L489" s="365">
        <v>3.3005542217326399E-3</v>
      </c>
      <c r="M489" s="354">
        <v>1132.8740199229601</v>
      </c>
      <c r="N489" s="77">
        <v>1</v>
      </c>
      <c r="O489" s="77">
        <v>1</v>
      </c>
      <c r="P489" s="77">
        <v>0</v>
      </c>
      <c r="Q489" s="77">
        <v>0</v>
      </c>
      <c r="R489" s="77">
        <v>0</v>
      </c>
      <c r="S489" s="77">
        <v>0</v>
      </c>
      <c r="T489" s="77">
        <v>472</v>
      </c>
      <c r="U489" s="77">
        <v>11</v>
      </c>
      <c r="V489" s="357">
        <v>123831.61</v>
      </c>
      <c r="W489" s="77">
        <v>1814907</v>
      </c>
      <c r="X489" s="77" t="s">
        <v>911</v>
      </c>
      <c r="Y489" s="77" t="s">
        <v>1331</v>
      </c>
      <c r="Z489" s="77" t="s">
        <v>821</v>
      </c>
      <c r="BF489">
        <v>427</v>
      </c>
      <c r="BG489">
        <v>87</v>
      </c>
      <c r="BH489">
        <v>70</v>
      </c>
      <c r="BI489">
        <v>471</v>
      </c>
      <c r="BJ489" s="368">
        <v>13</v>
      </c>
      <c r="BK489" s="368">
        <v>34</v>
      </c>
      <c r="BL489" s="128">
        <v>6754.1133</v>
      </c>
      <c r="BM489" s="128">
        <v>1224.1858049707801</v>
      </c>
      <c r="BN489" s="128">
        <v>1214.48</v>
      </c>
      <c r="BO489" s="128">
        <v>1202.2177999999999</v>
      </c>
      <c r="BP489" s="128">
        <v>1202.2177999999999</v>
      </c>
      <c r="BQ489" s="1" t="s">
        <v>821</v>
      </c>
    </row>
    <row r="490" spans="2:69" x14ac:dyDescent="0.25">
      <c r="B490" s="77">
        <v>271</v>
      </c>
      <c r="C490" s="77">
        <v>472</v>
      </c>
      <c r="D490" s="77">
        <v>13165</v>
      </c>
      <c r="E490" s="77">
        <v>0</v>
      </c>
      <c r="F490" s="77">
        <v>82</v>
      </c>
      <c r="G490" s="77">
        <v>45</v>
      </c>
      <c r="H490" s="168">
        <v>10</v>
      </c>
      <c r="I490" s="370">
        <v>7</v>
      </c>
      <c r="J490" s="354">
        <v>233.42343</v>
      </c>
      <c r="K490" s="354">
        <v>143.02509000000001</v>
      </c>
      <c r="L490" s="365">
        <v>1.1035599460628501E-3</v>
      </c>
      <c r="M490" s="354">
        <v>1132.72452024274</v>
      </c>
      <c r="N490" s="77">
        <v>1</v>
      </c>
      <c r="O490" s="77">
        <v>1</v>
      </c>
      <c r="P490" s="77">
        <v>0</v>
      </c>
      <c r="Q490" s="77">
        <v>0</v>
      </c>
      <c r="R490" s="77">
        <v>0</v>
      </c>
      <c r="S490" s="77">
        <v>0</v>
      </c>
      <c r="T490" s="77">
        <v>473</v>
      </c>
      <c r="U490" s="77">
        <v>11</v>
      </c>
      <c r="V490" s="357">
        <v>123874.086</v>
      </c>
      <c r="W490" s="77">
        <v>1814907</v>
      </c>
      <c r="X490" s="77" t="s">
        <v>911</v>
      </c>
      <c r="Y490" s="77" t="s">
        <v>1332</v>
      </c>
      <c r="Z490" s="77" t="s">
        <v>821</v>
      </c>
      <c r="BF490">
        <v>428</v>
      </c>
      <c r="BG490">
        <v>87</v>
      </c>
      <c r="BH490">
        <v>69</v>
      </c>
      <c r="BI490">
        <v>472</v>
      </c>
      <c r="BJ490" s="368">
        <v>13</v>
      </c>
      <c r="BK490" s="368">
        <v>35</v>
      </c>
      <c r="BL490" s="128">
        <v>7025.3877000000002</v>
      </c>
      <c r="BM490" s="128">
        <v>1221.8610217738101</v>
      </c>
      <c r="BN490" s="128">
        <v>1220.74</v>
      </c>
      <c r="BO490" s="128">
        <v>1197.4086</v>
      </c>
      <c r="BP490" s="128">
        <v>1197.4086</v>
      </c>
      <c r="BQ490" s="1" t="s">
        <v>821</v>
      </c>
    </row>
    <row r="491" spans="2:69" x14ac:dyDescent="0.25">
      <c r="B491" s="77">
        <v>272</v>
      </c>
      <c r="C491" s="77">
        <v>473</v>
      </c>
      <c r="D491" s="77">
        <v>13164</v>
      </c>
      <c r="E491" s="77">
        <v>0</v>
      </c>
      <c r="F491" s="77">
        <v>82</v>
      </c>
      <c r="G491" s="77">
        <v>44</v>
      </c>
      <c r="H491" s="168">
        <v>10</v>
      </c>
      <c r="I491" s="370">
        <v>8</v>
      </c>
      <c r="J491" s="354">
        <v>246.82570000000001</v>
      </c>
      <c r="K491" s="354">
        <v>143.06756999999999</v>
      </c>
      <c r="L491" s="365">
        <v>7.8649559582553595E-4</v>
      </c>
      <c r="M491" s="354">
        <v>1132.4669234933799</v>
      </c>
      <c r="N491" s="77">
        <v>1</v>
      </c>
      <c r="O491" s="77">
        <v>1</v>
      </c>
      <c r="P491" s="77">
        <v>0</v>
      </c>
      <c r="Q491" s="77">
        <v>0</v>
      </c>
      <c r="R491" s="77">
        <v>0</v>
      </c>
      <c r="S491" s="77">
        <v>0</v>
      </c>
      <c r="T491" s="77">
        <v>474</v>
      </c>
      <c r="U491" s="77">
        <v>11</v>
      </c>
      <c r="V491" s="357">
        <v>123947.27</v>
      </c>
      <c r="W491" s="77">
        <v>1814907</v>
      </c>
      <c r="X491" s="77" t="s">
        <v>911</v>
      </c>
      <c r="Y491" s="77" t="s">
        <v>1333</v>
      </c>
      <c r="Z491" s="77" t="s">
        <v>821</v>
      </c>
      <c r="BF491">
        <v>429</v>
      </c>
      <c r="BG491">
        <v>87</v>
      </c>
      <c r="BH491">
        <v>68</v>
      </c>
      <c r="BI491">
        <v>473</v>
      </c>
      <c r="BJ491" s="368">
        <v>13</v>
      </c>
      <c r="BK491" s="368">
        <v>36</v>
      </c>
      <c r="BL491" s="128">
        <v>7296.6620000000003</v>
      </c>
      <c r="BM491" s="128">
        <v>1218.4046240176101</v>
      </c>
      <c r="BN491" s="128">
        <v>1222.45</v>
      </c>
      <c r="BO491" s="128">
        <v>1192.5192</v>
      </c>
      <c r="BP491" s="128">
        <v>1192.5192</v>
      </c>
      <c r="BQ491" s="1" t="s">
        <v>821</v>
      </c>
    </row>
    <row r="492" spans="2:69" x14ac:dyDescent="0.25">
      <c r="B492" s="77">
        <v>273</v>
      </c>
      <c r="C492" s="77">
        <v>474</v>
      </c>
      <c r="D492" s="77">
        <v>13324</v>
      </c>
      <c r="E492" s="77">
        <v>0</v>
      </c>
      <c r="F492" s="77">
        <v>83</v>
      </c>
      <c r="G492" s="77">
        <v>44</v>
      </c>
      <c r="H492" s="168">
        <v>10</v>
      </c>
      <c r="I492" s="370">
        <v>9</v>
      </c>
      <c r="J492" s="354">
        <v>115.0945</v>
      </c>
      <c r="K492" s="354">
        <v>143.09958</v>
      </c>
      <c r="L492" s="365">
        <v>1.2955148088435501E-3</v>
      </c>
      <c r="M492" s="354">
        <v>1132.2727961682899</v>
      </c>
      <c r="N492" s="77">
        <v>1</v>
      </c>
      <c r="O492" s="77">
        <v>1</v>
      </c>
      <c r="P492" s="77">
        <v>0</v>
      </c>
      <c r="Q492" s="77">
        <v>0</v>
      </c>
      <c r="R492" s="77">
        <v>0</v>
      </c>
      <c r="S492" s="77">
        <v>0</v>
      </c>
      <c r="T492" s="77">
        <v>475</v>
      </c>
      <c r="U492" s="77">
        <v>11</v>
      </c>
      <c r="V492" s="357">
        <v>124002.43</v>
      </c>
      <c r="W492" s="77">
        <v>1814907</v>
      </c>
      <c r="X492" s="77" t="s">
        <v>911</v>
      </c>
      <c r="Y492" s="77" t="s">
        <v>1334</v>
      </c>
      <c r="Z492" s="77" t="s">
        <v>821</v>
      </c>
      <c r="BF492">
        <v>430</v>
      </c>
      <c r="BG492">
        <v>88</v>
      </c>
      <c r="BH492">
        <v>67</v>
      </c>
      <c r="BI492">
        <v>474</v>
      </c>
      <c r="BJ492" s="368">
        <v>13</v>
      </c>
      <c r="BK492" s="368">
        <v>37</v>
      </c>
      <c r="BL492" s="128">
        <v>7572.1562000000004</v>
      </c>
      <c r="BM492" s="128">
        <v>1214.92134378989</v>
      </c>
      <c r="BN492" s="128">
        <v>1206.6199999999999</v>
      </c>
      <c r="BO492" s="128">
        <v>1188.5787</v>
      </c>
      <c r="BP492" s="128">
        <v>1188.5787</v>
      </c>
      <c r="BQ492" s="1" t="s">
        <v>821</v>
      </c>
    </row>
    <row r="493" spans="2:69" x14ac:dyDescent="0.25">
      <c r="B493" s="77">
        <v>274</v>
      </c>
      <c r="C493" s="77">
        <v>475</v>
      </c>
      <c r="D493" s="77">
        <v>13323</v>
      </c>
      <c r="E493" s="77">
        <v>0</v>
      </c>
      <c r="F493" s="77">
        <v>83</v>
      </c>
      <c r="G493" s="77">
        <v>43</v>
      </c>
      <c r="H493" s="168">
        <v>10</v>
      </c>
      <c r="I493" s="370">
        <v>10</v>
      </c>
      <c r="J493" s="354">
        <v>162.89160000000001</v>
      </c>
      <c r="K493" s="354">
        <v>143.12415999999999</v>
      </c>
      <c r="L493" s="365">
        <v>1.4863944380415399E-3</v>
      </c>
      <c r="M493" s="354">
        <v>1132.12368954213</v>
      </c>
      <c r="N493" s="77">
        <v>1</v>
      </c>
      <c r="O493" s="77">
        <v>1</v>
      </c>
      <c r="P493" s="77">
        <v>0</v>
      </c>
      <c r="Q493" s="77">
        <v>0</v>
      </c>
      <c r="R493" s="77">
        <v>0</v>
      </c>
      <c r="S493" s="77">
        <v>0</v>
      </c>
      <c r="T493" s="77">
        <v>476</v>
      </c>
      <c r="U493" s="77">
        <v>11</v>
      </c>
      <c r="V493" s="357">
        <v>124044.8</v>
      </c>
      <c r="W493" s="77">
        <v>1814907</v>
      </c>
      <c r="X493" s="77" t="s">
        <v>911</v>
      </c>
      <c r="Y493" s="77" t="s">
        <v>1335</v>
      </c>
      <c r="Z493" s="77" t="s">
        <v>821</v>
      </c>
      <c r="BF493">
        <v>431</v>
      </c>
      <c r="BG493">
        <v>88</v>
      </c>
      <c r="BH493">
        <v>66</v>
      </c>
      <c r="BI493">
        <v>475</v>
      </c>
      <c r="BJ493" s="368">
        <v>13</v>
      </c>
      <c r="BK493" s="368">
        <v>38</v>
      </c>
      <c r="BL493" s="128">
        <v>7819.1225999999997</v>
      </c>
      <c r="BM493" s="128">
        <v>1211.5929192896999</v>
      </c>
      <c r="BN493" s="128">
        <v>1213.5999999999999</v>
      </c>
      <c r="BO493" s="128">
        <v>1183.5422000000001</v>
      </c>
      <c r="BP493" s="128">
        <v>1183.5422000000001</v>
      </c>
      <c r="BQ493" s="1" t="s">
        <v>821</v>
      </c>
    </row>
    <row r="494" spans="2:69" x14ac:dyDescent="0.25">
      <c r="B494" s="77">
        <v>275</v>
      </c>
      <c r="C494" s="77">
        <v>476</v>
      </c>
      <c r="D494" s="77">
        <v>13483</v>
      </c>
      <c r="E494" s="77">
        <v>0</v>
      </c>
      <c r="F494" s="77">
        <v>84</v>
      </c>
      <c r="G494" s="77">
        <v>43</v>
      </c>
      <c r="H494" s="168">
        <v>10</v>
      </c>
      <c r="I494" s="370">
        <v>11</v>
      </c>
      <c r="J494" s="354">
        <v>288.50560000000002</v>
      </c>
      <c r="K494" s="354">
        <v>143.16409999999999</v>
      </c>
      <c r="L494" s="365">
        <v>6.5250362794604696E-4</v>
      </c>
      <c r="M494" s="354">
        <v>1131.88156837156</v>
      </c>
      <c r="N494" s="77">
        <v>1</v>
      </c>
      <c r="O494" s="77">
        <v>1</v>
      </c>
      <c r="P494" s="77">
        <v>0</v>
      </c>
      <c r="Q494" s="77">
        <v>0</v>
      </c>
      <c r="R494" s="77">
        <v>0</v>
      </c>
      <c r="S494" s="77">
        <v>0</v>
      </c>
      <c r="T494" s="77">
        <v>477</v>
      </c>
      <c r="U494" s="77">
        <v>11</v>
      </c>
      <c r="V494" s="357">
        <v>124113.586</v>
      </c>
      <c r="W494" s="77">
        <v>1814907</v>
      </c>
      <c r="X494" s="77" t="s">
        <v>911</v>
      </c>
      <c r="Y494" s="77" t="s">
        <v>1336</v>
      </c>
      <c r="Z494" s="77" t="s">
        <v>821</v>
      </c>
      <c r="BF494">
        <v>432</v>
      </c>
      <c r="BG494">
        <v>89</v>
      </c>
      <c r="BH494">
        <v>66</v>
      </c>
      <c r="BI494">
        <v>476</v>
      </c>
      <c r="BJ494" s="368">
        <v>13</v>
      </c>
      <c r="BK494" s="368">
        <v>39</v>
      </c>
      <c r="BL494" s="128">
        <v>7856.7695000000003</v>
      </c>
      <c r="BM494" s="128">
        <v>1209.7797491558599</v>
      </c>
      <c r="BN494" s="128">
        <v>1191.6199999999999</v>
      </c>
      <c r="BO494" s="128">
        <v>1183.3979999999999</v>
      </c>
      <c r="BP494" s="128">
        <v>1183.3979999999999</v>
      </c>
      <c r="BQ494" s="1" t="s">
        <v>821</v>
      </c>
    </row>
    <row r="495" spans="2:69" x14ac:dyDescent="0.25">
      <c r="B495" s="77">
        <v>276</v>
      </c>
      <c r="C495" s="77">
        <v>477</v>
      </c>
      <c r="D495" s="77">
        <v>13643</v>
      </c>
      <c r="E495" s="77">
        <v>0</v>
      </c>
      <c r="F495" s="77">
        <v>85</v>
      </c>
      <c r="G495" s="77">
        <v>43</v>
      </c>
      <c r="H495" s="168">
        <v>10</v>
      </c>
      <c r="I495" s="370">
        <v>12</v>
      </c>
      <c r="J495" s="354">
        <v>62.459232</v>
      </c>
      <c r="K495" s="354">
        <v>143.19514000000001</v>
      </c>
      <c r="L495" s="365">
        <v>3.1412811031935701E-3</v>
      </c>
      <c r="M495" s="354">
        <v>1131.6933174109399</v>
      </c>
      <c r="N495" s="77">
        <v>1</v>
      </c>
      <c r="O495" s="77">
        <v>1</v>
      </c>
      <c r="P495" s="77">
        <v>0</v>
      </c>
      <c r="Q495" s="77">
        <v>0</v>
      </c>
      <c r="R495" s="77">
        <v>0</v>
      </c>
      <c r="S495" s="77">
        <v>0</v>
      </c>
      <c r="T495" s="77">
        <v>478</v>
      </c>
      <c r="U495" s="77">
        <v>11</v>
      </c>
      <c r="V495" s="357">
        <v>124167.08</v>
      </c>
      <c r="W495" s="77">
        <v>1814907</v>
      </c>
      <c r="X495" s="77" t="s">
        <v>911</v>
      </c>
      <c r="Y495" s="77" t="s">
        <v>1337</v>
      </c>
      <c r="Z495" s="77" t="s">
        <v>821</v>
      </c>
      <c r="BF495">
        <v>433</v>
      </c>
      <c r="BG495">
        <v>89</v>
      </c>
      <c r="BH495">
        <v>65</v>
      </c>
      <c r="BI495">
        <v>477</v>
      </c>
      <c r="BJ495" s="368">
        <v>13</v>
      </c>
      <c r="BK495" s="368">
        <v>40</v>
      </c>
      <c r="BL495" s="128">
        <v>8112.1904000000004</v>
      </c>
      <c r="BM495" s="128">
        <v>1207.9127083159401</v>
      </c>
      <c r="BN495" s="128">
        <v>1191.71</v>
      </c>
      <c r="BO495" s="128">
        <v>1179.1442999999999</v>
      </c>
      <c r="BP495" s="128">
        <v>1179.1442999999999</v>
      </c>
      <c r="BQ495" s="1" t="s">
        <v>821</v>
      </c>
    </row>
    <row r="496" spans="2:69" x14ac:dyDescent="0.25">
      <c r="B496" s="77">
        <v>277</v>
      </c>
      <c r="C496" s="77">
        <v>478</v>
      </c>
      <c r="D496" s="77">
        <v>13642</v>
      </c>
      <c r="E496" s="77">
        <v>0</v>
      </c>
      <c r="F496" s="77">
        <v>85</v>
      </c>
      <c r="G496" s="77">
        <v>42</v>
      </c>
      <c r="H496" s="168">
        <v>10</v>
      </c>
      <c r="I496" s="370">
        <v>13</v>
      </c>
      <c r="J496" s="354">
        <v>303.32834000000003</v>
      </c>
      <c r="K496" s="354">
        <v>143.22749999999999</v>
      </c>
      <c r="L496" s="365">
        <v>6.6859166899498296E-4</v>
      </c>
      <c r="M496" s="354">
        <v>1131.4971154047</v>
      </c>
      <c r="N496" s="77">
        <v>1</v>
      </c>
      <c r="O496" s="77">
        <v>1</v>
      </c>
      <c r="P496" s="77">
        <v>0</v>
      </c>
      <c r="Q496" s="77">
        <v>0</v>
      </c>
      <c r="R496" s="77">
        <v>0</v>
      </c>
      <c r="S496" s="77">
        <v>0</v>
      </c>
      <c r="T496" s="77">
        <v>479</v>
      </c>
      <c r="U496" s="77">
        <v>11</v>
      </c>
      <c r="V496" s="357">
        <v>124222.82</v>
      </c>
      <c r="W496" s="77">
        <v>1814907</v>
      </c>
      <c r="X496" s="77" t="s">
        <v>911</v>
      </c>
      <c r="Y496" s="77" t="s">
        <v>1338</v>
      </c>
      <c r="Z496" s="77" t="s">
        <v>821</v>
      </c>
      <c r="BF496">
        <v>434</v>
      </c>
      <c r="BG496">
        <v>89</v>
      </c>
      <c r="BH496">
        <v>64</v>
      </c>
      <c r="BI496">
        <v>478</v>
      </c>
      <c r="BJ496" s="368">
        <v>13</v>
      </c>
      <c r="BK496" s="368">
        <v>41</v>
      </c>
      <c r="BL496" s="128">
        <v>8244.76</v>
      </c>
      <c r="BM496" s="128">
        <v>1205.44095184721</v>
      </c>
      <c r="BN496" s="128">
        <v>1179.73</v>
      </c>
      <c r="BO496" s="128">
        <v>1178.1312</v>
      </c>
      <c r="BP496" s="128">
        <v>1178.1312</v>
      </c>
      <c r="BQ496" s="1" t="s">
        <v>821</v>
      </c>
    </row>
    <row r="497" spans="2:69" x14ac:dyDescent="0.25">
      <c r="B497" s="77">
        <v>278</v>
      </c>
      <c r="C497" s="77">
        <v>479</v>
      </c>
      <c r="D497" s="77">
        <v>13641</v>
      </c>
      <c r="E497" s="77">
        <v>0</v>
      </c>
      <c r="F497" s="77">
        <v>85</v>
      </c>
      <c r="G497" s="77">
        <v>41</v>
      </c>
      <c r="H497" s="168">
        <v>10</v>
      </c>
      <c r="I497" s="370">
        <v>14</v>
      </c>
      <c r="J497" s="354">
        <v>74.766440000000003</v>
      </c>
      <c r="K497" s="354">
        <v>143.26094000000001</v>
      </c>
      <c r="L497" s="365">
        <v>2.1761050580607301E-3</v>
      </c>
      <c r="M497" s="354">
        <v>1131.29431260453</v>
      </c>
      <c r="N497" s="77">
        <v>1</v>
      </c>
      <c r="O497" s="77">
        <v>1</v>
      </c>
      <c r="P497" s="77">
        <v>0</v>
      </c>
      <c r="Q497" s="77">
        <v>0</v>
      </c>
      <c r="R497" s="77">
        <v>0</v>
      </c>
      <c r="S497" s="77">
        <v>0</v>
      </c>
      <c r="T497" s="77">
        <v>480</v>
      </c>
      <c r="U497" s="77">
        <v>11</v>
      </c>
      <c r="V497" s="357">
        <v>124280.44500000001</v>
      </c>
      <c r="W497" s="77">
        <v>1814907</v>
      </c>
      <c r="X497" s="77" t="s">
        <v>911</v>
      </c>
      <c r="Y497" s="77" t="s">
        <v>1339</v>
      </c>
      <c r="Z497" s="77" t="s">
        <v>821</v>
      </c>
      <c r="BF497">
        <v>435</v>
      </c>
      <c r="BG497">
        <v>88</v>
      </c>
      <c r="BH497">
        <v>64</v>
      </c>
      <c r="BI497">
        <v>479</v>
      </c>
      <c r="BJ497" s="368">
        <v>13</v>
      </c>
      <c r="BK497" s="368">
        <v>42</v>
      </c>
      <c r="BL497" s="128">
        <v>8410.4789999999994</v>
      </c>
      <c r="BM497" s="128">
        <v>1203.5406578690699</v>
      </c>
      <c r="BN497" s="128">
        <v>1186.03</v>
      </c>
      <c r="BO497" s="128">
        <v>1176.5920000000001</v>
      </c>
      <c r="BP497" s="128">
        <v>1176.5920000000001</v>
      </c>
      <c r="BQ497" s="1" t="s">
        <v>821</v>
      </c>
    </row>
    <row r="498" spans="2:69" x14ac:dyDescent="0.25">
      <c r="B498" s="77">
        <v>279</v>
      </c>
      <c r="C498" s="77">
        <v>480</v>
      </c>
      <c r="D498" s="77">
        <v>13801</v>
      </c>
      <c r="E498" s="77">
        <v>0</v>
      </c>
      <c r="F498" s="77">
        <v>86</v>
      </c>
      <c r="G498" s="77">
        <v>41</v>
      </c>
      <c r="H498" s="168">
        <v>10</v>
      </c>
      <c r="I498" s="370">
        <v>15</v>
      </c>
      <c r="J498" s="354">
        <v>228.56189000000001</v>
      </c>
      <c r="K498" s="354">
        <v>143.28776999999999</v>
      </c>
      <c r="L498" s="365">
        <v>9.9653053727967304E-4</v>
      </c>
      <c r="M498" s="354">
        <v>1131.13161297334</v>
      </c>
      <c r="N498" s="77">
        <v>1</v>
      </c>
      <c r="O498" s="77">
        <v>1</v>
      </c>
      <c r="P498" s="77">
        <v>0</v>
      </c>
      <c r="Q498" s="77">
        <v>0</v>
      </c>
      <c r="R498" s="77">
        <v>0</v>
      </c>
      <c r="S498" s="77">
        <v>0</v>
      </c>
      <c r="T498" s="77">
        <v>481</v>
      </c>
      <c r="U498" s="77">
        <v>11</v>
      </c>
      <c r="V498" s="357">
        <v>124326.67</v>
      </c>
      <c r="W498" s="77">
        <v>1814907</v>
      </c>
      <c r="X498" s="77" t="s">
        <v>911</v>
      </c>
      <c r="Y498" s="77" t="s">
        <v>1340</v>
      </c>
      <c r="Z498" s="77" t="s">
        <v>821</v>
      </c>
      <c r="BF498">
        <v>436</v>
      </c>
      <c r="BG498">
        <v>88</v>
      </c>
      <c r="BH498">
        <v>63</v>
      </c>
      <c r="BI498">
        <v>480</v>
      </c>
      <c r="BJ498" s="368">
        <v>13</v>
      </c>
      <c r="BK498" s="368">
        <v>43</v>
      </c>
      <c r="BL498" s="128">
        <v>8657.7790000000005</v>
      </c>
      <c r="BM498" s="128">
        <v>1200.9094480920301</v>
      </c>
      <c r="BN498" s="128">
        <v>1181.25</v>
      </c>
      <c r="BO498" s="128">
        <v>1174.4340999999999</v>
      </c>
      <c r="BP498" s="128">
        <v>1174.4340999999999</v>
      </c>
      <c r="BQ498" s="1" t="s">
        <v>821</v>
      </c>
    </row>
    <row r="499" spans="2:69" x14ac:dyDescent="0.25">
      <c r="B499" s="77">
        <v>280</v>
      </c>
      <c r="C499" s="77">
        <v>481</v>
      </c>
      <c r="D499" s="77">
        <v>13800</v>
      </c>
      <c r="E499" s="77">
        <v>0</v>
      </c>
      <c r="F499" s="77">
        <v>86</v>
      </c>
      <c r="G499" s="77">
        <v>40</v>
      </c>
      <c r="H499" s="168">
        <v>10</v>
      </c>
      <c r="I499" s="370">
        <v>16</v>
      </c>
      <c r="J499" s="354">
        <v>196.0779</v>
      </c>
      <c r="K499" s="354">
        <v>143.32533000000001</v>
      </c>
      <c r="L499" s="365">
        <v>8.7456641221498102E-4</v>
      </c>
      <c r="M499" s="354">
        <v>1130.9038440706499</v>
      </c>
      <c r="N499" s="77">
        <v>1</v>
      </c>
      <c r="O499" s="77">
        <v>1</v>
      </c>
      <c r="P499" s="77">
        <v>0</v>
      </c>
      <c r="Q499" s="77">
        <v>0</v>
      </c>
      <c r="R499" s="77">
        <v>0</v>
      </c>
      <c r="S499" s="77">
        <v>0</v>
      </c>
      <c r="T499" s="77">
        <v>482</v>
      </c>
      <c r="U499" s="77">
        <v>11</v>
      </c>
      <c r="V499" s="357">
        <v>124391.38</v>
      </c>
      <c r="W499" s="77">
        <v>1814907</v>
      </c>
      <c r="X499" s="77" t="s">
        <v>911</v>
      </c>
      <c r="Y499" s="77" t="s">
        <v>1341</v>
      </c>
      <c r="Z499" s="77" t="s">
        <v>821</v>
      </c>
      <c r="BF499">
        <v>437</v>
      </c>
      <c r="BG499">
        <v>87</v>
      </c>
      <c r="BH499">
        <v>63</v>
      </c>
      <c r="BI499">
        <v>481</v>
      </c>
      <c r="BJ499" s="368">
        <v>13</v>
      </c>
      <c r="BK499" s="368">
        <v>44</v>
      </c>
      <c r="BL499" s="128">
        <v>8711.2189999999991</v>
      </c>
      <c r="BM499" s="128">
        <v>1198.99353229348</v>
      </c>
      <c r="BN499" s="128">
        <v>1186.49</v>
      </c>
      <c r="BO499" s="128">
        <v>1174.0130999999999</v>
      </c>
      <c r="BP499" s="128">
        <v>1174.0130999999999</v>
      </c>
      <c r="BQ499" s="1" t="s">
        <v>821</v>
      </c>
    </row>
    <row r="500" spans="2:69" x14ac:dyDescent="0.25">
      <c r="B500" s="77">
        <v>281</v>
      </c>
      <c r="C500" s="77">
        <v>482</v>
      </c>
      <c r="D500" s="77">
        <v>13960</v>
      </c>
      <c r="E500" s="77">
        <v>0</v>
      </c>
      <c r="F500" s="77">
        <v>87</v>
      </c>
      <c r="G500" s="77">
        <v>40</v>
      </c>
      <c r="H500" s="168">
        <v>10</v>
      </c>
      <c r="I500" s="370">
        <v>17</v>
      </c>
      <c r="J500" s="354">
        <v>123.625244</v>
      </c>
      <c r="K500" s="354">
        <v>143.3536</v>
      </c>
      <c r="L500" s="365">
        <v>1.7095223697901601E-3</v>
      </c>
      <c r="M500" s="354">
        <v>1130.7323609285299</v>
      </c>
      <c r="N500" s="77">
        <v>1</v>
      </c>
      <c r="O500" s="77">
        <v>1</v>
      </c>
      <c r="P500" s="77">
        <v>0</v>
      </c>
      <c r="Q500" s="77">
        <v>0</v>
      </c>
      <c r="R500" s="77">
        <v>0</v>
      </c>
      <c r="S500" s="77">
        <v>0</v>
      </c>
      <c r="T500" s="77">
        <v>483</v>
      </c>
      <c r="U500" s="77">
        <v>11</v>
      </c>
      <c r="V500" s="357">
        <v>124440.11</v>
      </c>
      <c r="W500" s="77">
        <v>1814907</v>
      </c>
      <c r="X500" s="77" t="s">
        <v>911</v>
      </c>
      <c r="Y500" s="77" t="s">
        <v>1342</v>
      </c>
      <c r="Z500" s="77" t="s">
        <v>821</v>
      </c>
      <c r="BF500">
        <v>438</v>
      </c>
      <c r="BG500">
        <v>87</v>
      </c>
      <c r="BH500">
        <v>62</v>
      </c>
      <c r="BI500">
        <v>482</v>
      </c>
      <c r="BJ500" s="368">
        <v>13</v>
      </c>
      <c r="BK500" s="368">
        <v>45</v>
      </c>
      <c r="BL500" s="128">
        <v>8967.0740000000005</v>
      </c>
      <c r="BM500" s="128">
        <v>1197.02311743208</v>
      </c>
      <c r="BN500" s="128">
        <v>1193.0899999999999</v>
      </c>
      <c r="BO500" s="128">
        <v>1172.192</v>
      </c>
      <c r="BP500" s="128">
        <v>1172.192</v>
      </c>
      <c r="BQ500" s="1" t="s">
        <v>821</v>
      </c>
    </row>
    <row r="501" spans="2:69" x14ac:dyDescent="0.25">
      <c r="B501" s="77">
        <v>282</v>
      </c>
      <c r="C501" s="77">
        <v>483</v>
      </c>
      <c r="D501" s="77">
        <v>13959</v>
      </c>
      <c r="E501" s="77">
        <v>0</v>
      </c>
      <c r="F501" s="77">
        <v>87</v>
      </c>
      <c r="G501" s="77">
        <v>39</v>
      </c>
      <c r="H501" s="168">
        <v>10</v>
      </c>
      <c r="I501" s="370">
        <v>18</v>
      </c>
      <c r="J501" s="354">
        <v>270.38574</v>
      </c>
      <c r="K501" s="354">
        <v>143.38846000000001</v>
      </c>
      <c r="L501" s="365">
        <v>6.4164318365820595E-4</v>
      </c>
      <c r="M501" s="354">
        <v>1130.5210208082001</v>
      </c>
      <c r="N501" s="77">
        <v>1</v>
      </c>
      <c r="O501" s="77">
        <v>1</v>
      </c>
      <c r="P501" s="77">
        <v>0</v>
      </c>
      <c r="Q501" s="77">
        <v>0</v>
      </c>
      <c r="R501" s="77">
        <v>0</v>
      </c>
      <c r="S501" s="77">
        <v>0</v>
      </c>
      <c r="T501" s="77">
        <v>484</v>
      </c>
      <c r="U501" s="77">
        <v>11</v>
      </c>
      <c r="V501" s="357">
        <v>124500.16</v>
      </c>
      <c r="W501" s="77">
        <v>1814907</v>
      </c>
      <c r="X501" s="77" t="s">
        <v>911</v>
      </c>
      <c r="Y501" s="77" t="s">
        <v>1343</v>
      </c>
      <c r="Z501" s="77" t="s">
        <v>821</v>
      </c>
      <c r="BF501">
        <v>439</v>
      </c>
      <c r="BG501">
        <v>87</v>
      </c>
      <c r="BH501">
        <v>61</v>
      </c>
      <c r="BI501">
        <v>483</v>
      </c>
      <c r="BJ501" s="368">
        <v>13</v>
      </c>
      <c r="BK501" s="368">
        <v>46</v>
      </c>
      <c r="BL501" s="128">
        <v>8990.0239999999994</v>
      </c>
      <c r="BM501" s="128">
        <v>1195.24693324899</v>
      </c>
      <c r="BN501" s="128">
        <v>1181.47</v>
      </c>
      <c r="BO501" s="128">
        <v>1172.1333999999999</v>
      </c>
      <c r="BP501" s="128">
        <v>1172.1333999999999</v>
      </c>
      <c r="BQ501" s="1" t="s">
        <v>821</v>
      </c>
    </row>
    <row r="502" spans="2:69" x14ac:dyDescent="0.25">
      <c r="B502" s="77">
        <v>283</v>
      </c>
      <c r="C502" s="77">
        <v>484</v>
      </c>
      <c r="D502" s="77">
        <v>14119</v>
      </c>
      <c r="E502" s="77">
        <v>0</v>
      </c>
      <c r="F502" s="77">
        <v>88</v>
      </c>
      <c r="G502" s="77">
        <v>39</v>
      </c>
      <c r="H502" s="168">
        <v>10</v>
      </c>
      <c r="I502" s="370">
        <v>19</v>
      </c>
      <c r="J502" s="354">
        <v>53.061844000000001</v>
      </c>
      <c r="K502" s="354">
        <v>143.41707</v>
      </c>
      <c r="L502" s="365">
        <v>3.4695245902813402E-3</v>
      </c>
      <c r="M502" s="354">
        <v>1130.3475296397701</v>
      </c>
      <c r="N502" s="77">
        <v>1</v>
      </c>
      <c r="O502" s="77">
        <v>1</v>
      </c>
      <c r="P502" s="77">
        <v>0</v>
      </c>
      <c r="Q502" s="77">
        <v>0</v>
      </c>
      <c r="R502" s="77">
        <v>0</v>
      </c>
      <c r="S502" s="77">
        <v>0</v>
      </c>
      <c r="T502" s="77">
        <v>485</v>
      </c>
      <c r="U502" s="77">
        <v>11</v>
      </c>
      <c r="V502" s="357">
        <v>124549.45</v>
      </c>
      <c r="W502" s="77">
        <v>1814907</v>
      </c>
      <c r="X502" s="77" t="s">
        <v>911</v>
      </c>
      <c r="Y502" s="77" t="s">
        <v>1344</v>
      </c>
      <c r="Z502" s="77" t="s">
        <v>821</v>
      </c>
      <c r="BF502">
        <v>440</v>
      </c>
      <c r="BG502">
        <v>88</v>
      </c>
      <c r="BH502">
        <v>61</v>
      </c>
      <c r="BI502">
        <v>484</v>
      </c>
      <c r="BJ502" s="368">
        <v>13</v>
      </c>
      <c r="BK502" s="368">
        <v>47</v>
      </c>
      <c r="BL502" s="128">
        <v>9226.0130000000008</v>
      </c>
      <c r="BM502" s="128">
        <v>1193.59732873857</v>
      </c>
      <c r="BN502" s="128">
        <v>1176.8</v>
      </c>
      <c r="BO502" s="128">
        <v>1170.1310000000001</v>
      </c>
      <c r="BP502" s="128">
        <v>1170.1310000000001</v>
      </c>
      <c r="BQ502" s="1" t="s">
        <v>821</v>
      </c>
    </row>
    <row r="503" spans="2:69" x14ac:dyDescent="0.25">
      <c r="B503" s="77">
        <v>284</v>
      </c>
      <c r="C503" s="77">
        <v>485</v>
      </c>
      <c r="D503" s="77">
        <v>14118</v>
      </c>
      <c r="E503" s="77">
        <v>0</v>
      </c>
      <c r="F503" s="77">
        <v>88</v>
      </c>
      <c r="G503" s="77">
        <v>38</v>
      </c>
      <c r="H503" s="168">
        <v>10</v>
      </c>
      <c r="I503" s="370">
        <v>20</v>
      </c>
      <c r="J503" s="354">
        <v>290.1626</v>
      </c>
      <c r="K503" s="354">
        <v>143.44743</v>
      </c>
      <c r="L503" s="365">
        <v>7.9272967154612203E-4</v>
      </c>
      <c r="M503" s="354">
        <v>1130.16343026765</v>
      </c>
      <c r="N503" s="77">
        <v>1</v>
      </c>
      <c r="O503" s="77">
        <v>1</v>
      </c>
      <c r="P503" s="77">
        <v>0</v>
      </c>
      <c r="Q503" s="77">
        <v>0</v>
      </c>
      <c r="R503" s="77">
        <v>0</v>
      </c>
      <c r="S503" s="77">
        <v>0</v>
      </c>
      <c r="T503" s="77">
        <v>486</v>
      </c>
      <c r="U503" s="77">
        <v>11</v>
      </c>
      <c r="V503" s="357">
        <v>124601.76</v>
      </c>
      <c r="W503" s="77">
        <v>1814907</v>
      </c>
      <c r="X503" s="77" t="s">
        <v>911</v>
      </c>
      <c r="Y503" s="77" t="s">
        <v>1345</v>
      </c>
      <c r="Z503" s="77" t="s">
        <v>821</v>
      </c>
      <c r="BF503">
        <v>441</v>
      </c>
      <c r="BG503">
        <v>88</v>
      </c>
      <c r="BH503">
        <v>60</v>
      </c>
      <c r="BI503">
        <v>485</v>
      </c>
      <c r="BJ503" s="368">
        <v>13</v>
      </c>
      <c r="BK503" s="368">
        <v>48</v>
      </c>
      <c r="BL503" s="128">
        <v>9486.4150000000009</v>
      </c>
      <c r="BM503" s="128">
        <v>1190.43498951027</v>
      </c>
      <c r="BN503" s="128">
        <v>1173.0899999999999</v>
      </c>
      <c r="BO503" s="128">
        <v>1168.6857</v>
      </c>
      <c r="BP503" s="128">
        <v>1168.6857</v>
      </c>
      <c r="BQ503" s="1" t="s">
        <v>821</v>
      </c>
    </row>
    <row r="504" spans="2:69" x14ac:dyDescent="0.25">
      <c r="B504" s="77">
        <v>285</v>
      </c>
      <c r="C504" s="77">
        <v>486</v>
      </c>
      <c r="D504" s="77">
        <v>14117</v>
      </c>
      <c r="E504" s="77">
        <v>0</v>
      </c>
      <c r="F504" s="77">
        <v>88</v>
      </c>
      <c r="G504" s="77">
        <v>37</v>
      </c>
      <c r="H504" s="168">
        <v>10</v>
      </c>
      <c r="I504" s="370">
        <v>21</v>
      </c>
      <c r="J504" s="354">
        <v>138.67514</v>
      </c>
      <c r="K504" s="354">
        <v>143.48536999999999</v>
      </c>
      <c r="L504" s="365">
        <v>1.17228353224246E-3</v>
      </c>
      <c r="M504" s="354">
        <v>1129.93340976691</v>
      </c>
      <c r="N504" s="77">
        <v>1</v>
      </c>
      <c r="O504" s="77">
        <v>1</v>
      </c>
      <c r="P504" s="77">
        <v>0</v>
      </c>
      <c r="Q504" s="77">
        <v>0</v>
      </c>
      <c r="R504" s="77">
        <v>0</v>
      </c>
      <c r="S504" s="77">
        <v>0</v>
      </c>
      <c r="T504" s="77">
        <v>487</v>
      </c>
      <c r="U504" s="77">
        <v>11</v>
      </c>
      <c r="V504" s="357">
        <v>124667.11</v>
      </c>
      <c r="W504" s="77">
        <v>1814907</v>
      </c>
      <c r="X504" s="77" t="s">
        <v>911</v>
      </c>
      <c r="Y504" s="77" t="s">
        <v>1346</v>
      </c>
      <c r="Z504" s="77" t="s">
        <v>821</v>
      </c>
      <c r="BF504">
        <v>442</v>
      </c>
      <c r="BG504">
        <v>88</v>
      </c>
      <c r="BH504">
        <v>59</v>
      </c>
      <c r="BI504">
        <v>486</v>
      </c>
      <c r="BJ504" s="368">
        <v>13</v>
      </c>
      <c r="BK504" s="368">
        <v>49</v>
      </c>
      <c r="BL504" s="128">
        <v>9745.5759999999991</v>
      </c>
      <c r="BM504" s="128">
        <v>1187.12502998937</v>
      </c>
      <c r="BN504" s="128">
        <v>1171.21</v>
      </c>
      <c r="BO504" s="128">
        <v>1166.9293</v>
      </c>
      <c r="BP504" s="128">
        <v>1166.9293</v>
      </c>
      <c r="BQ504" s="1" t="s">
        <v>821</v>
      </c>
    </row>
    <row r="505" spans="2:69" x14ac:dyDescent="0.25">
      <c r="B505" s="77">
        <v>286</v>
      </c>
      <c r="C505" s="77">
        <v>487</v>
      </c>
      <c r="D505" s="77">
        <v>14277</v>
      </c>
      <c r="E505" s="77">
        <v>0</v>
      </c>
      <c r="F505" s="77">
        <v>89</v>
      </c>
      <c r="G505" s="77">
        <v>37</v>
      </c>
      <c r="H505" s="168">
        <v>10</v>
      </c>
      <c r="I505" s="370">
        <v>22</v>
      </c>
      <c r="J505" s="354">
        <v>164.40485000000001</v>
      </c>
      <c r="K505" s="354">
        <v>143.51218</v>
      </c>
      <c r="L505" s="365">
        <v>1.2515237264791501E-3</v>
      </c>
      <c r="M505" s="354">
        <v>1129.7708431835099</v>
      </c>
      <c r="N505" s="77">
        <v>1</v>
      </c>
      <c r="O505" s="77">
        <v>1</v>
      </c>
      <c r="P505" s="77">
        <v>0</v>
      </c>
      <c r="Q505" s="77">
        <v>0</v>
      </c>
      <c r="R505" s="77">
        <v>0</v>
      </c>
      <c r="S505" s="77">
        <v>0</v>
      </c>
      <c r="T505" s="77">
        <v>488</v>
      </c>
      <c r="U505" s="77">
        <v>11</v>
      </c>
      <c r="V505" s="357">
        <v>124713.30499999999</v>
      </c>
      <c r="W505" s="77">
        <v>1814907</v>
      </c>
      <c r="X505" s="77" t="s">
        <v>911</v>
      </c>
      <c r="Y505" s="77" t="s">
        <v>1347</v>
      </c>
      <c r="Z505" s="77" t="s">
        <v>821</v>
      </c>
      <c r="BF505">
        <v>443</v>
      </c>
      <c r="BG505">
        <v>88</v>
      </c>
      <c r="BH505">
        <v>58</v>
      </c>
      <c r="BI505">
        <v>487</v>
      </c>
      <c r="BJ505" s="368">
        <v>13</v>
      </c>
      <c r="BK505" s="368">
        <v>50</v>
      </c>
      <c r="BL505" s="128">
        <v>9998.8359999999993</v>
      </c>
      <c r="BM505" s="128">
        <v>1183.86056101042</v>
      </c>
      <c r="BN505" s="128">
        <v>1170.45</v>
      </c>
      <c r="BO505" s="128">
        <v>1164.9595999999999</v>
      </c>
      <c r="BP505" s="128">
        <v>1164.9595999999999</v>
      </c>
      <c r="BQ505" s="1" t="s">
        <v>821</v>
      </c>
    </row>
    <row r="506" spans="2:69" x14ac:dyDescent="0.25">
      <c r="B506" s="77">
        <v>287</v>
      </c>
      <c r="C506" s="77">
        <v>488</v>
      </c>
      <c r="D506" s="77">
        <v>14276</v>
      </c>
      <c r="E506" s="77">
        <v>0</v>
      </c>
      <c r="F506" s="77">
        <v>89</v>
      </c>
      <c r="G506" s="77">
        <v>36</v>
      </c>
      <c r="H506" s="168">
        <v>10</v>
      </c>
      <c r="I506" s="370">
        <v>23</v>
      </c>
      <c r="J506" s="354">
        <v>219.19626</v>
      </c>
      <c r="K506" s="354">
        <v>143.54611</v>
      </c>
      <c r="L506" s="365">
        <v>1.0786993694612799E-3</v>
      </c>
      <c r="M506" s="354">
        <v>1129.56508661775</v>
      </c>
      <c r="N506" s="77">
        <v>1</v>
      </c>
      <c r="O506" s="77">
        <v>1</v>
      </c>
      <c r="P506" s="77">
        <v>0</v>
      </c>
      <c r="Q506" s="77">
        <v>0</v>
      </c>
      <c r="R506" s="77">
        <v>0</v>
      </c>
      <c r="S506" s="77">
        <v>0</v>
      </c>
      <c r="T506" s="77">
        <v>489</v>
      </c>
      <c r="U506" s="77">
        <v>11</v>
      </c>
      <c r="V506" s="357">
        <v>124771.766</v>
      </c>
      <c r="W506" s="77">
        <v>1814907</v>
      </c>
      <c r="X506" s="77" t="s">
        <v>911</v>
      </c>
      <c r="Y506" s="77" t="s">
        <v>1348</v>
      </c>
      <c r="Z506" s="77" t="s">
        <v>821</v>
      </c>
      <c r="BF506">
        <v>444</v>
      </c>
      <c r="BG506">
        <v>88</v>
      </c>
      <c r="BH506">
        <v>57</v>
      </c>
      <c r="BI506">
        <v>488</v>
      </c>
      <c r="BJ506" s="368">
        <v>13</v>
      </c>
      <c r="BK506" s="368">
        <v>51</v>
      </c>
      <c r="BL506" s="128">
        <v>10245.898999999999</v>
      </c>
      <c r="BM506" s="128">
        <v>1180.67316216738</v>
      </c>
      <c r="BN506" s="128">
        <v>1169.42</v>
      </c>
      <c r="BO506" s="128">
        <v>1163.3134</v>
      </c>
      <c r="BP506" s="128">
        <v>1163.3134</v>
      </c>
      <c r="BQ506" s="1" t="s">
        <v>821</v>
      </c>
    </row>
    <row r="507" spans="2:69" x14ac:dyDescent="0.25">
      <c r="B507" s="77">
        <v>288</v>
      </c>
      <c r="C507" s="77">
        <v>489</v>
      </c>
      <c r="D507" s="77">
        <v>14436</v>
      </c>
      <c r="E507" s="77">
        <v>0</v>
      </c>
      <c r="F507" s="77">
        <v>90</v>
      </c>
      <c r="G507" s="77">
        <v>36</v>
      </c>
      <c r="H507" s="168">
        <v>10</v>
      </c>
      <c r="I507" s="370">
        <v>24</v>
      </c>
      <c r="J507" s="354">
        <v>221.62264999999999</v>
      </c>
      <c r="K507" s="354">
        <v>143.58510000000001</v>
      </c>
      <c r="L507" s="365">
        <v>6.6631724385556002E-4</v>
      </c>
      <c r="M507" s="354">
        <v>1129.32863975187</v>
      </c>
      <c r="N507" s="77">
        <v>1</v>
      </c>
      <c r="O507" s="77">
        <v>1</v>
      </c>
      <c r="P507" s="77">
        <v>0</v>
      </c>
      <c r="Q507" s="77">
        <v>0</v>
      </c>
      <c r="R507" s="77">
        <v>0</v>
      </c>
      <c r="S507" s="77">
        <v>0</v>
      </c>
      <c r="T507" s="77">
        <v>490</v>
      </c>
      <c r="U507" s="77">
        <v>11</v>
      </c>
      <c r="V507" s="357">
        <v>124838.94500000001</v>
      </c>
      <c r="W507" s="77">
        <v>1814907</v>
      </c>
      <c r="X507" s="77" t="s">
        <v>911</v>
      </c>
      <c r="Y507" s="77" t="s">
        <v>1349</v>
      </c>
      <c r="Z507" s="77" t="s">
        <v>821</v>
      </c>
      <c r="BF507">
        <v>445</v>
      </c>
      <c r="BG507">
        <v>89</v>
      </c>
      <c r="BH507">
        <v>57</v>
      </c>
      <c r="BI507">
        <v>489</v>
      </c>
      <c r="BJ507" s="368">
        <v>13</v>
      </c>
      <c r="BK507" s="368">
        <v>52</v>
      </c>
      <c r="BL507" s="128">
        <v>10286.093999999999</v>
      </c>
      <c r="BM507" s="128">
        <v>1178.8431508276999</v>
      </c>
      <c r="BN507" s="128">
        <v>1166.83</v>
      </c>
      <c r="BO507" s="128">
        <v>1163.0927999999999</v>
      </c>
      <c r="BP507" s="128">
        <v>1163.0927999999999</v>
      </c>
      <c r="BQ507" s="1" t="s">
        <v>821</v>
      </c>
    </row>
    <row r="508" spans="2:69" x14ac:dyDescent="0.25">
      <c r="B508" s="77">
        <v>289</v>
      </c>
      <c r="C508" s="77">
        <v>490</v>
      </c>
      <c r="D508" s="77">
        <v>14435</v>
      </c>
      <c r="E508" s="77">
        <v>0</v>
      </c>
      <c r="F508" s="77">
        <v>90</v>
      </c>
      <c r="G508" s="77">
        <v>35</v>
      </c>
      <c r="H508" s="168">
        <v>10</v>
      </c>
      <c r="I508" s="370">
        <v>25</v>
      </c>
      <c r="J508" s="354">
        <v>53.686439999999997</v>
      </c>
      <c r="K508" s="354">
        <v>143.60945000000001</v>
      </c>
      <c r="L508" s="365">
        <v>3.61648128369539E-3</v>
      </c>
      <c r="M508" s="354">
        <v>1129.18096875845</v>
      </c>
      <c r="N508" s="77">
        <v>1</v>
      </c>
      <c r="O508" s="77">
        <v>1</v>
      </c>
      <c r="P508" s="77">
        <v>0</v>
      </c>
      <c r="Q508" s="77">
        <v>0</v>
      </c>
      <c r="R508" s="77">
        <v>0</v>
      </c>
      <c r="S508" s="77">
        <v>0</v>
      </c>
      <c r="T508" s="77">
        <v>491</v>
      </c>
      <c r="U508" s="77">
        <v>11</v>
      </c>
      <c r="V508" s="357">
        <v>124880.9</v>
      </c>
      <c r="W508" s="77">
        <v>1814907</v>
      </c>
      <c r="X508" s="77" t="s">
        <v>911</v>
      </c>
      <c r="Y508" s="77" t="s">
        <v>1350</v>
      </c>
      <c r="Z508" s="77" t="s">
        <v>821</v>
      </c>
      <c r="BF508">
        <v>446</v>
      </c>
      <c r="BG508">
        <v>89</v>
      </c>
      <c r="BH508">
        <v>56</v>
      </c>
      <c r="BI508">
        <v>490</v>
      </c>
      <c r="BJ508" s="368">
        <v>13</v>
      </c>
      <c r="BK508" s="368">
        <v>53</v>
      </c>
      <c r="BL508" s="128">
        <v>10309.924000000001</v>
      </c>
      <c r="BM508" s="128">
        <v>1178.4352664032499</v>
      </c>
      <c r="BN508" s="128">
        <v>1163.99</v>
      </c>
      <c r="BO508" s="128">
        <v>1162.8357000000001</v>
      </c>
      <c r="BP508" s="128">
        <v>1162.8357000000001</v>
      </c>
      <c r="BQ508" s="1" t="s">
        <v>821</v>
      </c>
    </row>
    <row r="509" spans="2:69" x14ac:dyDescent="0.25">
      <c r="B509" s="77">
        <v>290</v>
      </c>
      <c r="C509" s="77">
        <v>491</v>
      </c>
      <c r="D509" s="77">
        <v>14595</v>
      </c>
      <c r="E509" s="77">
        <v>0</v>
      </c>
      <c r="F509" s="77">
        <v>91</v>
      </c>
      <c r="G509" s="77">
        <v>35</v>
      </c>
      <c r="H509" s="168">
        <v>10</v>
      </c>
      <c r="I509" s="370">
        <v>26</v>
      </c>
      <c r="J509" s="354">
        <v>308.28647000000001</v>
      </c>
      <c r="K509" s="354">
        <v>143.64148</v>
      </c>
      <c r="L509" s="365">
        <v>6.6830441813326802E-4</v>
      </c>
      <c r="M509" s="354">
        <v>1128.98681275476</v>
      </c>
      <c r="N509" s="77">
        <v>1</v>
      </c>
      <c r="O509" s="77">
        <v>1</v>
      </c>
      <c r="P509" s="77">
        <v>0</v>
      </c>
      <c r="Q509" s="77">
        <v>0</v>
      </c>
      <c r="R509" s="77">
        <v>0</v>
      </c>
      <c r="S509" s="77">
        <v>0</v>
      </c>
      <c r="T509" s="77">
        <v>492</v>
      </c>
      <c r="U509" s="77">
        <v>11</v>
      </c>
      <c r="V509" s="357">
        <v>124936.06</v>
      </c>
      <c r="W509" s="77">
        <v>1814907</v>
      </c>
      <c r="X509" s="77" t="s">
        <v>911</v>
      </c>
      <c r="Y509" s="77" t="s">
        <v>1351</v>
      </c>
      <c r="Z509" s="77" t="s">
        <v>821</v>
      </c>
      <c r="BF509">
        <v>447</v>
      </c>
      <c r="BG509">
        <v>88</v>
      </c>
      <c r="BH509">
        <v>56</v>
      </c>
      <c r="BI509">
        <v>491</v>
      </c>
      <c r="BJ509" s="368">
        <v>13</v>
      </c>
      <c r="BK509" s="368">
        <v>54</v>
      </c>
      <c r="BL509" s="128">
        <v>10549.473</v>
      </c>
      <c r="BM509" s="128">
        <v>1176.7573671739001</v>
      </c>
      <c r="BN509" s="128">
        <v>1164.45</v>
      </c>
      <c r="BO509" s="128">
        <v>1161.5485000000001</v>
      </c>
      <c r="BP509" s="128">
        <v>1161.5485000000001</v>
      </c>
      <c r="BQ509" s="1" t="s">
        <v>821</v>
      </c>
    </row>
    <row r="510" spans="2:69" x14ac:dyDescent="0.25">
      <c r="B510" s="77">
        <v>291</v>
      </c>
      <c r="C510" s="77">
        <v>492</v>
      </c>
      <c r="D510" s="77">
        <v>14594</v>
      </c>
      <c r="E510" s="77">
        <v>0</v>
      </c>
      <c r="F510" s="77">
        <v>91</v>
      </c>
      <c r="G510" s="77">
        <v>34</v>
      </c>
      <c r="H510" s="168">
        <v>10</v>
      </c>
      <c r="I510" s="370">
        <v>27</v>
      </c>
      <c r="J510" s="354">
        <v>75.823890000000006</v>
      </c>
      <c r="K510" s="354">
        <v>143.67545000000001</v>
      </c>
      <c r="L510" s="365">
        <v>4.3805375389988598E-2</v>
      </c>
      <c r="M510" s="354">
        <v>1128.78078354581</v>
      </c>
      <c r="N510" s="77">
        <v>1</v>
      </c>
      <c r="O510" s="77">
        <v>1</v>
      </c>
      <c r="P510" s="77">
        <v>0</v>
      </c>
      <c r="Q510" s="77">
        <v>0</v>
      </c>
      <c r="R510" s="77">
        <v>0</v>
      </c>
      <c r="S510" s="77">
        <v>0</v>
      </c>
      <c r="T510" s="77">
        <v>493</v>
      </c>
      <c r="U510" s="77">
        <v>11</v>
      </c>
      <c r="V510" s="357">
        <v>124994.6</v>
      </c>
      <c r="W510" s="77">
        <v>1814907</v>
      </c>
      <c r="X510" s="77" t="s">
        <v>911</v>
      </c>
      <c r="Y510" s="77" t="s">
        <v>1352</v>
      </c>
      <c r="Z510" s="77" t="s">
        <v>821</v>
      </c>
      <c r="BF510">
        <v>448</v>
      </c>
      <c r="BG510">
        <v>88</v>
      </c>
      <c r="BH510">
        <v>55</v>
      </c>
      <c r="BI510">
        <v>492</v>
      </c>
      <c r="BJ510" s="368">
        <v>13</v>
      </c>
      <c r="BK510" s="368">
        <v>55</v>
      </c>
      <c r="BL510" s="128">
        <v>10651.366</v>
      </c>
      <c r="BM510" s="128">
        <v>1174.58214533204</v>
      </c>
      <c r="BN510" s="128">
        <v>1161.2</v>
      </c>
      <c r="BO510" s="128">
        <v>1160.8287</v>
      </c>
      <c r="BP510" s="128">
        <v>1160.8287</v>
      </c>
      <c r="BQ510" s="1" t="s">
        <v>821</v>
      </c>
    </row>
    <row r="511" spans="2:69" x14ac:dyDescent="0.25">
      <c r="B511" s="77">
        <v>372</v>
      </c>
      <c r="C511" s="77">
        <v>493</v>
      </c>
      <c r="D511" s="77">
        <v>14594</v>
      </c>
      <c r="E511" s="77">
        <v>0</v>
      </c>
      <c r="F511" s="77">
        <v>91</v>
      </c>
      <c r="G511" s="77">
        <v>34</v>
      </c>
      <c r="H511" s="168">
        <v>11</v>
      </c>
      <c r="I511" s="370">
        <v>1</v>
      </c>
      <c r="J511" s="354">
        <v>45.137424000000003</v>
      </c>
      <c r="K511" s="354">
        <v>147.43226999999999</v>
      </c>
      <c r="L511" s="365">
        <v>1E-3</v>
      </c>
      <c r="M511" s="354">
        <v>1125.4592895507801</v>
      </c>
      <c r="N511" s="77">
        <v>1</v>
      </c>
      <c r="O511" s="77">
        <v>1</v>
      </c>
      <c r="P511" s="77">
        <v>0</v>
      </c>
      <c r="Q511" s="77">
        <v>0</v>
      </c>
      <c r="R511" s="77">
        <v>0</v>
      </c>
      <c r="S511" s="77">
        <v>0</v>
      </c>
      <c r="T511" s="77">
        <v>0</v>
      </c>
      <c r="U511" s="77">
        <v>0</v>
      </c>
      <c r="V511" s="357">
        <v>130111.88</v>
      </c>
      <c r="W511" s="77">
        <v>1814983</v>
      </c>
      <c r="X511" s="77" t="s">
        <v>911</v>
      </c>
      <c r="Y511" s="77" t="s">
        <v>1353</v>
      </c>
      <c r="Z511" s="77" t="s">
        <v>821</v>
      </c>
      <c r="BF511">
        <v>449</v>
      </c>
      <c r="BG511">
        <v>89</v>
      </c>
      <c r="BH511">
        <v>55</v>
      </c>
      <c r="BI511">
        <v>493</v>
      </c>
      <c r="BJ511" s="368">
        <v>13</v>
      </c>
      <c r="BK511" s="368">
        <v>56</v>
      </c>
      <c r="BL511" s="128">
        <v>10837.699000000001</v>
      </c>
      <c r="BM511" s="128">
        <v>1172.74596240899</v>
      </c>
      <c r="BN511" s="128">
        <v>1162.3499999999999</v>
      </c>
      <c r="BO511" s="128">
        <v>1160.0391999999999</v>
      </c>
      <c r="BP511" s="128">
        <v>1160.0391999999999</v>
      </c>
      <c r="BQ511" s="1" t="s">
        <v>821</v>
      </c>
    </row>
    <row r="512" spans="2:69" x14ac:dyDescent="0.25">
      <c r="BF512">
        <v>450</v>
      </c>
      <c r="BG512">
        <v>89</v>
      </c>
      <c r="BH512">
        <v>54</v>
      </c>
      <c r="BI512">
        <v>494</v>
      </c>
      <c r="BJ512" s="368">
        <v>13</v>
      </c>
      <c r="BK512" s="368">
        <v>57</v>
      </c>
      <c r="BL512" s="128">
        <v>11132.096</v>
      </c>
      <c r="BM512" s="128">
        <v>1169.68338881673</v>
      </c>
      <c r="BN512" s="128">
        <v>1160.6500000000001</v>
      </c>
      <c r="BO512" s="128">
        <v>1157.2460000000001</v>
      </c>
      <c r="BP512" s="128">
        <v>1157.2460000000001</v>
      </c>
      <c r="BQ512" s="1" t="s">
        <v>821</v>
      </c>
    </row>
    <row r="513" spans="58:69" x14ac:dyDescent="0.25">
      <c r="BF513">
        <v>451</v>
      </c>
      <c r="BG513">
        <v>88</v>
      </c>
      <c r="BH513">
        <v>53</v>
      </c>
      <c r="BI513">
        <v>495</v>
      </c>
      <c r="BJ513" s="368">
        <v>13</v>
      </c>
      <c r="BK513" s="368">
        <v>58</v>
      </c>
      <c r="BL513" s="128">
        <v>11476.71</v>
      </c>
      <c r="BM513" s="128">
        <v>1165.6124705774901</v>
      </c>
      <c r="BN513" s="128">
        <v>1158.01</v>
      </c>
      <c r="BO513" s="128">
        <v>1154.0636999999999</v>
      </c>
      <c r="BP513" s="128">
        <v>1154.0636999999999</v>
      </c>
      <c r="BQ513" s="1" t="s">
        <v>821</v>
      </c>
    </row>
    <row r="514" spans="58:69" x14ac:dyDescent="0.25">
      <c r="BF514">
        <v>452</v>
      </c>
      <c r="BG514">
        <v>87</v>
      </c>
      <c r="BH514">
        <v>53</v>
      </c>
      <c r="BI514">
        <v>496</v>
      </c>
      <c r="BJ514" s="368">
        <v>13</v>
      </c>
      <c r="BK514" s="368">
        <v>59</v>
      </c>
      <c r="BL514" s="128">
        <v>11536.092000000001</v>
      </c>
      <c r="BM514" s="128">
        <v>1163.03874611332</v>
      </c>
      <c r="BN514" s="128">
        <v>1158.8800000000001</v>
      </c>
      <c r="BO514" s="128">
        <v>1153.6858</v>
      </c>
      <c r="BP514" s="128">
        <v>1153.6858</v>
      </c>
      <c r="BQ514" s="1" t="s">
        <v>821</v>
      </c>
    </row>
    <row r="515" spans="58:69" x14ac:dyDescent="0.25">
      <c r="BF515">
        <v>453</v>
      </c>
      <c r="BG515">
        <v>87</v>
      </c>
      <c r="BH515">
        <v>52</v>
      </c>
      <c r="BI515">
        <v>497</v>
      </c>
      <c r="BJ515" s="368">
        <v>13</v>
      </c>
      <c r="BK515" s="368">
        <v>60</v>
      </c>
      <c r="BL515" s="128">
        <v>11735.513999999999</v>
      </c>
      <c r="BM515" s="128">
        <v>1161.3899877070701</v>
      </c>
      <c r="BN515" s="128">
        <v>1156.99</v>
      </c>
      <c r="BO515" s="128">
        <v>1151.5543</v>
      </c>
      <c r="BP515" s="128">
        <v>1151.5543</v>
      </c>
      <c r="BQ515" s="1" t="s">
        <v>821</v>
      </c>
    </row>
    <row r="516" spans="58:69" x14ac:dyDescent="0.25">
      <c r="BF516">
        <v>454</v>
      </c>
      <c r="BG516">
        <v>86</v>
      </c>
      <c r="BH516">
        <v>52</v>
      </c>
      <c r="BI516">
        <v>498</v>
      </c>
      <c r="BJ516" s="368">
        <v>13</v>
      </c>
      <c r="BK516" s="368">
        <v>61</v>
      </c>
      <c r="BL516" s="128">
        <v>12001.096</v>
      </c>
      <c r="BM516" s="128">
        <v>1158.4276028029501</v>
      </c>
      <c r="BN516" s="128">
        <v>1151.5999999999999</v>
      </c>
      <c r="BO516" s="128">
        <v>1148.5504000000001</v>
      </c>
      <c r="BP516" s="128">
        <v>1148.5504000000001</v>
      </c>
      <c r="BQ516" s="1" t="s">
        <v>821</v>
      </c>
    </row>
    <row r="517" spans="58:69" x14ac:dyDescent="0.25">
      <c r="BF517">
        <v>455</v>
      </c>
      <c r="BG517">
        <v>85</v>
      </c>
      <c r="BH517">
        <v>52</v>
      </c>
      <c r="BI517">
        <v>499</v>
      </c>
      <c r="BJ517" s="368">
        <v>13</v>
      </c>
      <c r="BK517" s="368">
        <v>62</v>
      </c>
      <c r="BL517" s="128">
        <v>12251.207</v>
      </c>
      <c r="BM517" s="128">
        <v>1155.1422922874201</v>
      </c>
      <c r="BN517" s="128">
        <v>1148.17</v>
      </c>
      <c r="BO517" s="128">
        <v>1146.2348999999999</v>
      </c>
      <c r="BP517" s="128">
        <v>1146.2348999999999</v>
      </c>
      <c r="BQ517" s="1" t="s">
        <v>821</v>
      </c>
    </row>
    <row r="518" spans="58:69" x14ac:dyDescent="0.25">
      <c r="BF518">
        <v>456</v>
      </c>
      <c r="BG518">
        <v>84</v>
      </c>
      <c r="BH518">
        <v>52</v>
      </c>
      <c r="BI518">
        <v>500</v>
      </c>
      <c r="BJ518" s="368">
        <v>13</v>
      </c>
      <c r="BK518" s="368">
        <v>63</v>
      </c>
      <c r="BL518" s="128">
        <v>12515.504000000001</v>
      </c>
      <c r="BM518" s="128">
        <v>1151.8651690740101</v>
      </c>
      <c r="BN518" s="128">
        <v>1158.9000000000001</v>
      </c>
      <c r="BO518" s="128">
        <v>1143.7277999999999</v>
      </c>
      <c r="BP518" s="128">
        <v>1143.7277999999999</v>
      </c>
      <c r="BQ518" s="1" t="s">
        <v>821</v>
      </c>
    </row>
    <row r="519" spans="58:69" x14ac:dyDescent="0.25">
      <c r="BF519">
        <v>457</v>
      </c>
      <c r="BG519">
        <v>83</v>
      </c>
      <c r="BH519">
        <v>52</v>
      </c>
      <c r="BI519">
        <v>501</v>
      </c>
      <c r="BJ519" s="368">
        <v>13</v>
      </c>
      <c r="BK519" s="368">
        <v>64</v>
      </c>
      <c r="BL519" s="128">
        <v>12605.723</v>
      </c>
      <c r="BM519" s="128">
        <v>1149.6066681847501</v>
      </c>
      <c r="BN519" s="128">
        <v>1154.6600000000001</v>
      </c>
      <c r="BO519" s="128">
        <v>1141.8179</v>
      </c>
      <c r="BP519" s="128">
        <v>1141.8179</v>
      </c>
      <c r="BQ519" s="1" t="s">
        <v>821</v>
      </c>
    </row>
    <row r="520" spans="58:69" x14ac:dyDescent="0.25">
      <c r="BF520">
        <v>458</v>
      </c>
      <c r="BG520">
        <v>83</v>
      </c>
      <c r="BH520">
        <v>51</v>
      </c>
      <c r="BI520">
        <v>502</v>
      </c>
      <c r="BJ520" s="368">
        <v>13</v>
      </c>
      <c r="BK520" s="368">
        <v>65</v>
      </c>
      <c r="BL520" s="128">
        <v>12829.785</v>
      </c>
      <c r="BM520" s="128">
        <v>1147.6044870887799</v>
      </c>
      <c r="BN520" s="128">
        <v>1140.43</v>
      </c>
      <c r="BO520" s="128">
        <v>1139.3713</v>
      </c>
      <c r="BP520" s="128">
        <v>1139.3713</v>
      </c>
      <c r="BQ520" s="1" t="s">
        <v>821</v>
      </c>
    </row>
    <row r="521" spans="58:69" x14ac:dyDescent="0.25">
      <c r="BF521">
        <v>459</v>
      </c>
      <c r="BG521">
        <v>82</v>
      </c>
      <c r="BH521">
        <v>51</v>
      </c>
      <c r="BI521">
        <v>503</v>
      </c>
      <c r="BJ521" s="368">
        <v>13</v>
      </c>
      <c r="BK521" s="368">
        <v>66</v>
      </c>
      <c r="BL521" s="128">
        <v>13047.854499999999</v>
      </c>
      <c r="BM521" s="128">
        <v>1144.7878187428701</v>
      </c>
      <c r="BN521" s="128">
        <v>1143.1400000000001</v>
      </c>
      <c r="BO521" s="128">
        <v>1138.2647999999999</v>
      </c>
      <c r="BP521" s="128">
        <v>1138.2647999999999</v>
      </c>
      <c r="BQ521" s="1" t="s">
        <v>821</v>
      </c>
    </row>
    <row r="522" spans="58:69" x14ac:dyDescent="0.25">
      <c r="BF522">
        <v>460</v>
      </c>
      <c r="BG522">
        <v>82</v>
      </c>
      <c r="BH522">
        <v>50</v>
      </c>
      <c r="BI522">
        <v>504</v>
      </c>
      <c r="BJ522" s="368">
        <v>13</v>
      </c>
      <c r="BK522" s="368">
        <v>67</v>
      </c>
      <c r="BL522" s="128">
        <v>13155.906999999999</v>
      </c>
      <c r="BM522" s="128">
        <v>1142.7101975057899</v>
      </c>
      <c r="BN522" s="128">
        <v>1139.06</v>
      </c>
      <c r="BO522" s="128">
        <v>1136.1445000000001</v>
      </c>
      <c r="BP522" s="128">
        <v>1136.1445000000001</v>
      </c>
      <c r="BQ522" s="1" t="s">
        <v>821</v>
      </c>
    </row>
    <row r="523" spans="58:69" x14ac:dyDescent="0.25">
      <c r="BF523">
        <v>461</v>
      </c>
      <c r="BG523">
        <v>81</v>
      </c>
      <c r="BH523">
        <v>50</v>
      </c>
      <c r="BI523">
        <v>505</v>
      </c>
      <c r="BJ523" s="368">
        <v>13</v>
      </c>
      <c r="BK523" s="368">
        <v>68</v>
      </c>
      <c r="BL523" s="128">
        <v>13449.703</v>
      </c>
      <c r="BM523" s="128">
        <v>1140.1501600208701</v>
      </c>
      <c r="BN523" s="128">
        <v>1136.67</v>
      </c>
      <c r="BO523" s="128">
        <v>1131.1248000000001</v>
      </c>
      <c r="BP523" s="128">
        <v>1131.1248000000001</v>
      </c>
      <c r="BQ523" s="1" t="s">
        <v>821</v>
      </c>
    </row>
    <row r="524" spans="58:69" x14ac:dyDescent="0.25">
      <c r="BF524">
        <v>462</v>
      </c>
      <c r="BG524">
        <v>80</v>
      </c>
      <c r="BH524">
        <v>50</v>
      </c>
      <c r="BI524">
        <v>506</v>
      </c>
      <c r="BJ524" s="368">
        <v>13</v>
      </c>
      <c r="BK524" s="368">
        <v>69</v>
      </c>
      <c r="BL524" s="128">
        <v>13629.632</v>
      </c>
      <c r="BM524" s="128">
        <v>1137.1322184236899</v>
      </c>
      <c r="BN524" s="128">
        <v>1133.99</v>
      </c>
      <c r="BO524" s="128">
        <v>1130.4513999999999</v>
      </c>
      <c r="BP524" s="128">
        <v>1130.4513999999999</v>
      </c>
      <c r="BQ524" s="1" t="s">
        <v>821</v>
      </c>
    </row>
    <row r="525" spans="58:69" x14ac:dyDescent="0.25">
      <c r="BF525">
        <v>463</v>
      </c>
      <c r="BG525">
        <v>80</v>
      </c>
      <c r="BH525">
        <v>49</v>
      </c>
      <c r="BI525">
        <v>507</v>
      </c>
      <c r="BJ525" s="368">
        <v>13</v>
      </c>
      <c r="BK525" s="368">
        <v>70</v>
      </c>
      <c r="BL525" s="128">
        <v>13788.897999999999</v>
      </c>
      <c r="BM525" s="128">
        <v>1134.9713181392101</v>
      </c>
      <c r="BN525" s="128">
        <v>1132.97</v>
      </c>
      <c r="BO525" s="128">
        <v>1130.4513999999999</v>
      </c>
      <c r="BP525" s="128">
        <v>1130.4513999999999</v>
      </c>
      <c r="BQ525" s="1" t="s">
        <v>821</v>
      </c>
    </row>
    <row r="526" spans="58:69" x14ac:dyDescent="0.25">
      <c r="BF526">
        <v>69</v>
      </c>
      <c r="BG526">
        <v>48</v>
      </c>
      <c r="BH526">
        <v>108</v>
      </c>
      <c r="BI526">
        <v>508</v>
      </c>
      <c r="BJ526" s="368">
        <v>14</v>
      </c>
      <c r="BK526" s="368">
        <v>1</v>
      </c>
      <c r="BL526" s="128">
        <v>125.247055</v>
      </c>
      <c r="BM526" s="128">
        <v>1162.85324192036</v>
      </c>
      <c r="BN526" s="128">
        <v>1159.52</v>
      </c>
      <c r="BO526" s="128">
        <v>1157.6978999999999</v>
      </c>
      <c r="BP526" s="128">
        <v>1157.6978999999999</v>
      </c>
      <c r="BQ526" s="1" t="s">
        <v>821</v>
      </c>
    </row>
    <row r="527" spans="58:69" x14ac:dyDescent="0.25">
      <c r="BF527">
        <v>70</v>
      </c>
      <c r="BG527">
        <v>47</v>
      </c>
      <c r="BH527">
        <v>108</v>
      </c>
      <c r="BI527">
        <v>509</v>
      </c>
      <c r="BJ527" s="368">
        <v>14</v>
      </c>
      <c r="BK527" s="368">
        <v>2</v>
      </c>
      <c r="BL527" s="128">
        <v>295.51710000000003</v>
      </c>
      <c r="BM527" s="128">
        <v>1162.6803591657001</v>
      </c>
      <c r="BN527" s="128">
        <v>1170.3900000000001</v>
      </c>
      <c r="BO527" s="128">
        <v>1157.3855000000001</v>
      </c>
      <c r="BP527" s="128">
        <v>1157.3855000000001</v>
      </c>
      <c r="BQ527" s="1" t="s">
        <v>821</v>
      </c>
    </row>
    <row r="528" spans="58:69" x14ac:dyDescent="0.25">
      <c r="BF528">
        <v>71</v>
      </c>
      <c r="BG528">
        <v>47</v>
      </c>
      <c r="BH528">
        <v>107</v>
      </c>
      <c r="BI528">
        <v>510</v>
      </c>
      <c r="BJ528" s="368">
        <v>14</v>
      </c>
      <c r="BK528" s="368">
        <v>3</v>
      </c>
      <c r="BL528" s="128">
        <v>388.19144</v>
      </c>
      <c r="BM528" s="128">
        <v>1162.5265320594699</v>
      </c>
      <c r="BN528" s="128">
        <v>1163.8599999999999</v>
      </c>
      <c r="BO528" s="128">
        <v>1157.3347000000001</v>
      </c>
      <c r="BP528" s="128">
        <v>1157.3347000000001</v>
      </c>
      <c r="BQ528" s="1" t="s">
        <v>821</v>
      </c>
    </row>
    <row r="529" spans="58:69" x14ac:dyDescent="0.25">
      <c r="BF529">
        <v>72</v>
      </c>
      <c r="BG529">
        <v>48</v>
      </c>
      <c r="BH529">
        <v>107</v>
      </c>
      <c r="BI529">
        <v>511</v>
      </c>
      <c r="BJ529" s="368">
        <v>14</v>
      </c>
      <c r="BK529" s="368">
        <v>4</v>
      </c>
      <c r="BL529" s="128">
        <v>573.30005000000006</v>
      </c>
      <c r="BM529" s="128">
        <v>1162.36402405953</v>
      </c>
      <c r="BN529" s="128">
        <v>1160.05</v>
      </c>
      <c r="BO529" s="128">
        <v>1156.6732999999999</v>
      </c>
      <c r="BP529" s="128">
        <v>1156.6732999999999</v>
      </c>
      <c r="BQ529" s="1" t="s">
        <v>821</v>
      </c>
    </row>
    <row r="530" spans="58:69" x14ac:dyDescent="0.25">
      <c r="BF530">
        <v>73</v>
      </c>
      <c r="BG530">
        <v>48</v>
      </c>
      <c r="BH530">
        <v>106</v>
      </c>
      <c r="BI530">
        <v>512</v>
      </c>
      <c r="BJ530" s="368">
        <v>14</v>
      </c>
      <c r="BK530" s="368">
        <v>5</v>
      </c>
      <c r="BL530" s="128">
        <v>610.80999999999995</v>
      </c>
      <c r="BM530" s="128">
        <v>1162.2337882300601</v>
      </c>
      <c r="BN530" s="128">
        <v>1158.5899999999999</v>
      </c>
      <c r="BO530" s="128">
        <v>1156.6732999999999</v>
      </c>
      <c r="BP530" s="128">
        <v>1156.6732999999999</v>
      </c>
      <c r="BQ530" s="1" t="s">
        <v>821</v>
      </c>
    </row>
    <row r="531" spans="58:69" x14ac:dyDescent="0.25">
      <c r="BF531">
        <v>74</v>
      </c>
      <c r="BG531">
        <v>47</v>
      </c>
      <c r="BH531">
        <v>106</v>
      </c>
      <c r="BI531">
        <v>513</v>
      </c>
      <c r="BJ531" s="368">
        <v>14</v>
      </c>
      <c r="BK531" s="368">
        <v>6</v>
      </c>
      <c r="BL531" s="128">
        <v>844.1377</v>
      </c>
      <c r="BM531" s="128">
        <v>1162.07534346839</v>
      </c>
      <c r="BN531" s="128">
        <v>1159.99</v>
      </c>
      <c r="BO531" s="128">
        <v>1156.04</v>
      </c>
      <c r="BP531" s="128">
        <v>1156.04</v>
      </c>
      <c r="BQ531" s="1" t="s">
        <v>821</v>
      </c>
    </row>
    <row r="532" spans="58:69" x14ac:dyDescent="0.25">
      <c r="BF532">
        <v>75</v>
      </c>
      <c r="BG532">
        <v>47</v>
      </c>
      <c r="BH532">
        <v>105</v>
      </c>
      <c r="BI532">
        <v>514</v>
      </c>
      <c r="BJ532" s="368">
        <v>14</v>
      </c>
      <c r="BK532" s="368">
        <v>7</v>
      </c>
      <c r="BL532" s="128">
        <v>1085.1385</v>
      </c>
      <c r="BM532" s="128">
        <v>1161.79785280588</v>
      </c>
      <c r="BN532" s="128">
        <v>1156.0999999999999</v>
      </c>
      <c r="BO532" s="128">
        <v>1155.08</v>
      </c>
      <c r="BP532" s="128">
        <v>1155.08</v>
      </c>
      <c r="BQ532" s="1" t="s">
        <v>821</v>
      </c>
    </row>
    <row r="533" spans="58:69" x14ac:dyDescent="0.25">
      <c r="BF533">
        <v>76</v>
      </c>
      <c r="BG533">
        <v>46</v>
      </c>
      <c r="BH533">
        <v>105</v>
      </c>
      <c r="BI533">
        <v>515</v>
      </c>
      <c r="BJ533" s="368">
        <v>14</v>
      </c>
      <c r="BK533" s="368">
        <v>8</v>
      </c>
      <c r="BL533" s="128">
        <v>1285.8710000000001</v>
      </c>
      <c r="BM533" s="128">
        <v>1161.5394309943299</v>
      </c>
      <c r="BN533" s="128">
        <v>1166.46</v>
      </c>
      <c r="BO533" s="128">
        <v>1154.9222</v>
      </c>
      <c r="BP533" s="128">
        <v>1154.9222</v>
      </c>
      <c r="BQ533" s="1" t="s">
        <v>821</v>
      </c>
    </row>
    <row r="534" spans="58:69" x14ac:dyDescent="0.25">
      <c r="BF534">
        <v>77</v>
      </c>
      <c r="BG534">
        <v>46</v>
      </c>
      <c r="BH534">
        <v>104</v>
      </c>
      <c r="BI534">
        <v>516</v>
      </c>
      <c r="BJ534" s="368">
        <v>14</v>
      </c>
      <c r="BK534" s="368">
        <v>9</v>
      </c>
      <c r="BL534" s="128">
        <v>1599.4512</v>
      </c>
      <c r="BM534" s="128">
        <v>1161.2385489051701</v>
      </c>
      <c r="BN534" s="128">
        <v>1164.1500000000001</v>
      </c>
      <c r="BO534" s="128">
        <v>1154.0977</v>
      </c>
      <c r="BP534" s="128">
        <v>1154.0977</v>
      </c>
      <c r="BQ534" s="1" t="s">
        <v>821</v>
      </c>
    </row>
    <row r="535" spans="58:69" x14ac:dyDescent="0.25">
      <c r="BF535">
        <v>78</v>
      </c>
      <c r="BG535">
        <v>46</v>
      </c>
      <c r="BH535">
        <v>103</v>
      </c>
      <c r="BI535">
        <v>517</v>
      </c>
      <c r="BJ535" s="368">
        <v>14</v>
      </c>
      <c r="BK535" s="368">
        <v>10</v>
      </c>
      <c r="BL535" s="128">
        <v>2006.0527</v>
      </c>
      <c r="BM535" s="128">
        <v>1160.81722985548</v>
      </c>
      <c r="BN535" s="128">
        <v>1154.0899999999999</v>
      </c>
      <c r="BO535" s="128">
        <v>1153.1831999999999</v>
      </c>
      <c r="BP535" s="128">
        <v>1153.1831999999999</v>
      </c>
      <c r="BQ535" s="1" t="s">
        <v>821</v>
      </c>
    </row>
    <row r="536" spans="58:69" x14ac:dyDescent="0.25">
      <c r="BF536">
        <v>79</v>
      </c>
      <c r="BG536">
        <v>45</v>
      </c>
      <c r="BH536">
        <v>103</v>
      </c>
      <c r="BI536">
        <v>518</v>
      </c>
      <c r="BJ536" s="368">
        <v>14</v>
      </c>
      <c r="BK536" s="368">
        <v>11</v>
      </c>
      <c r="BL536" s="128">
        <v>2118.0551999999998</v>
      </c>
      <c r="BM536" s="128">
        <v>1160.51383730315</v>
      </c>
      <c r="BN536" s="128">
        <v>1155.73</v>
      </c>
      <c r="BO536" s="128">
        <v>1152.9190000000001</v>
      </c>
      <c r="BP536" s="128">
        <v>1152.9190000000001</v>
      </c>
      <c r="BQ536" s="1" t="s">
        <v>821</v>
      </c>
    </row>
    <row r="537" spans="58:69" x14ac:dyDescent="0.25">
      <c r="BF537">
        <v>80</v>
      </c>
      <c r="BG537">
        <v>45</v>
      </c>
      <c r="BH537">
        <v>102</v>
      </c>
      <c r="BI537">
        <v>519</v>
      </c>
      <c r="BJ537" s="368">
        <v>14</v>
      </c>
      <c r="BK537" s="368">
        <v>12</v>
      </c>
      <c r="BL537" s="128">
        <v>2398.3200000000002</v>
      </c>
      <c r="BM537" s="128">
        <v>1160.28435408921</v>
      </c>
      <c r="BN537" s="128">
        <v>1154.22</v>
      </c>
      <c r="BO537" s="128">
        <v>1151.2653</v>
      </c>
      <c r="BP537" s="128">
        <v>1151.2653</v>
      </c>
      <c r="BQ537" s="1" t="s">
        <v>821</v>
      </c>
    </row>
    <row r="538" spans="58:69" x14ac:dyDescent="0.25">
      <c r="BF538">
        <v>81</v>
      </c>
      <c r="BG538">
        <v>45</v>
      </c>
      <c r="BH538">
        <v>101</v>
      </c>
      <c r="BI538">
        <v>520</v>
      </c>
      <c r="BJ538" s="368">
        <v>14</v>
      </c>
      <c r="BK538" s="368">
        <v>13</v>
      </c>
      <c r="BL538" s="128">
        <v>2659.2310000000002</v>
      </c>
      <c r="BM538" s="128">
        <v>1159.9677563606199</v>
      </c>
      <c r="BN538" s="128">
        <v>1152.4100000000001</v>
      </c>
      <c r="BO538" s="128">
        <v>1150.8612000000001</v>
      </c>
      <c r="BP538" s="128">
        <v>1150.8612000000001</v>
      </c>
      <c r="BQ538" s="1" t="s">
        <v>821</v>
      </c>
    </row>
    <row r="539" spans="58:69" x14ac:dyDescent="0.25">
      <c r="BF539">
        <v>82</v>
      </c>
      <c r="BG539">
        <v>45</v>
      </c>
      <c r="BH539">
        <v>100</v>
      </c>
      <c r="BI539">
        <v>521</v>
      </c>
      <c r="BJ539" s="368">
        <v>14</v>
      </c>
      <c r="BK539" s="368">
        <v>14</v>
      </c>
      <c r="BL539" s="128">
        <v>2937.6981999999998</v>
      </c>
      <c r="BM539" s="128">
        <v>1159.65221069278</v>
      </c>
      <c r="BN539" s="128">
        <v>1150.77</v>
      </c>
      <c r="BO539" s="128">
        <v>1149.4576</v>
      </c>
      <c r="BP539" s="128">
        <v>1149.4576</v>
      </c>
      <c r="BQ539" s="1" t="s">
        <v>821</v>
      </c>
    </row>
    <row r="540" spans="58:69" x14ac:dyDescent="0.25">
      <c r="BF540">
        <v>83</v>
      </c>
      <c r="BG540">
        <v>44</v>
      </c>
      <c r="BH540">
        <v>100</v>
      </c>
      <c r="BI540">
        <v>522</v>
      </c>
      <c r="BJ540" s="368">
        <v>14</v>
      </c>
      <c r="BK540" s="368">
        <v>15</v>
      </c>
      <c r="BL540" s="128">
        <v>3283.0918000000001</v>
      </c>
      <c r="BM540" s="128">
        <v>1159.28724102213</v>
      </c>
      <c r="BN540" s="128">
        <v>1152.5899999999999</v>
      </c>
      <c r="BO540" s="128">
        <v>1149.8625</v>
      </c>
      <c r="BP540" s="128">
        <v>1149.4576</v>
      </c>
      <c r="BQ540" s="1" t="s">
        <v>821</v>
      </c>
    </row>
    <row r="541" spans="58:69" x14ac:dyDescent="0.25">
      <c r="BF541">
        <v>84</v>
      </c>
      <c r="BG541">
        <v>43</v>
      </c>
      <c r="BH541">
        <v>100</v>
      </c>
      <c r="BI541">
        <v>523</v>
      </c>
      <c r="BJ541" s="368">
        <v>14</v>
      </c>
      <c r="BK541" s="368">
        <v>16</v>
      </c>
      <c r="BL541" s="128">
        <v>3369.0956999999999</v>
      </c>
      <c r="BM541" s="128">
        <v>1159.0348658461701</v>
      </c>
      <c r="BN541" s="128">
        <v>1159.51</v>
      </c>
      <c r="BO541" s="128">
        <v>1149.7246</v>
      </c>
      <c r="BP541" s="128">
        <v>1149.4576</v>
      </c>
      <c r="BQ541" s="1" t="s">
        <v>821</v>
      </c>
    </row>
    <row r="542" spans="58:69" x14ac:dyDescent="0.25">
      <c r="BF542">
        <v>85</v>
      </c>
      <c r="BG542">
        <v>43</v>
      </c>
      <c r="BH542">
        <v>99</v>
      </c>
      <c r="BI542">
        <v>524</v>
      </c>
      <c r="BJ542" s="368">
        <v>14</v>
      </c>
      <c r="BK542" s="368">
        <v>17</v>
      </c>
      <c r="BL542" s="128">
        <v>3561.3800999999999</v>
      </c>
      <c r="BM542" s="128">
        <v>1158.8720623736899</v>
      </c>
      <c r="BN542" s="128">
        <v>1158.55</v>
      </c>
      <c r="BO542" s="128">
        <v>1149.5326</v>
      </c>
      <c r="BP542" s="128">
        <v>1149.4576</v>
      </c>
      <c r="BQ542" s="1" t="s">
        <v>821</v>
      </c>
    </row>
    <row r="543" spans="58:69" x14ac:dyDescent="0.25">
      <c r="BF543">
        <v>86</v>
      </c>
      <c r="BG543">
        <v>44</v>
      </c>
      <c r="BH543">
        <v>99</v>
      </c>
      <c r="BI543">
        <v>525</v>
      </c>
      <c r="BJ543" s="368">
        <v>14</v>
      </c>
      <c r="BK543" s="368">
        <v>18</v>
      </c>
      <c r="BL543" s="128">
        <v>3699.6345000000001</v>
      </c>
      <c r="BM543" s="128">
        <v>1158.6786911519901</v>
      </c>
      <c r="BN543" s="128">
        <v>1152.56</v>
      </c>
      <c r="BO543" s="128">
        <v>1149.1937</v>
      </c>
      <c r="BP543" s="128">
        <v>1149.1937</v>
      </c>
      <c r="BQ543" s="1" t="s">
        <v>821</v>
      </c>
    </row>
    <row r="544" spans="58:69" x14ac:dyDescent="0.25">
      <c r="BF544">
        <v>87</v>
      </c>
      <c r="BG544">
        <v>44</v>
      </c>
      <c r="BH544">
        <v>98</v>
      </c>
      <c r="BI544">
        <v>526</v>
      </c>
      <c r="BJ544" s="368">
        <v>14</v>
      </c>
      <c r="BK544" s="368">
        <v>19</v>
      </c>
      <c r="BL544" s="128">
        <v>3844.0776000000001</v>
      </c>
      <c r="BM544" s="128">
        <v>1158.5133079454399</v>
      </c>
      <c r="BN544" s="128">
        <v>1160.46</v>
      </c>
      <c r="BO544" s="128">
        <v>1148.9119000000001</v>
      </c>
      <c r="BP544" s="128">
        <v>1148.9119000000001</v>
      </c>
      <c r="BQ544" s="1" t="s">
        <v>821</v>
      </c>
    </row>
    <row r="545" spans="58:69" x14ac:dyDescent="0.25">
      <c r="BF545">
        <v>88</v>
      </c>
      <c r="BG545">
        <v>45</v>
      </c>
      <c r="BH545">
        <v>98</v>
      </c>
      <c r="BI545">
        <v>527</v>
      </c>
      <c r="BJ545" s="368">
        <v>14</v>
      </c>
      <c r="BK545" s="368">
        <v>20</v>
      </c>
      <c r="BL545" s="128">
        <v>4123.9174999999996</v>
      </c>
      <c r="BM545" s="128">
        <v>1158.2650950222901</v>
      </c>
      <c r="BN545" s="128">
        <v>1152.3900000000001</v>
      </c>
      <c r="BO545" s="128">
        <v>1148.5181</v>
      </c>
      <c r="BP545" s="128">
        <v>1148.5181</v>
      </c>
      <c r="BQ545" s="1" t="s">
        <v>821</v>
      </c>
    </row>
    <row r="546" spans="58:69" x14ac:dyDescent="0.25">
      <c r="BF546">
        <v>89</v>
      </c>
      <c r="BG546">
        <v>46</v>
      </c>
      <c r="BH546">
        <v>98</v>
      </c>
      <c r="BI546">
        <v>528</v>
      </c>
      <c r="BJ546" s="368">
        <v>14</v>
      </c>
      <c r="BK546" s="368">
        <v>21</v>
      </c>
      <c r="BL546" s="128">
        <v>4440.7749999999996</v>
      </c>
      <c r="BM546" s="128">
        <v>1157.91601652497</v>
      </c>
      <c r="BN546" s="128">
        <v>1150.72</v>
      </c>
      <c r="BO546" s="128">
        <v>1147.8629000000001</v>
      </c>
      <c r="BP546" s="128">
        <v>1147.8629000000001</v>
      </c>
      <c r="BQ546" s="1" t="s">
        <v>821</v>
      </c>
    </row>
    <row r="547" spans="58:69" x14ac:dyDescent="0.25">
      <c r="BF547">
        <v>90</v>
      </c>
      <c r="BG547">
        <v>47</v>
      </c>
      <c r="BH547">
        <v>98</v>
      </c>
      <c r="BI547">
        <v>529</v>
      </c>
      <c r="BJ547" s="368">
        <v>14</v>
      </c>
      <c r="BK547" s="368">
        <v>22</v>
      </c>
      <c r="BL547" s="128">
        <v>4508.3760000000002</v>
      </c>
      <c r="BM547" s="128">
        <v>1157.6911017627001</v>
      </c>
      <c r="BN547" s="128">
        <v>1148.8800000000001</v>
      </c>
      <c r="BO547" s="128">
        <v>1147.8629000000001</v>
      </c>
      <c r="BP547" s="128">
        <v>1147.8629000000001</v>
      </c>
      <c r="BQ547" s="1" t="s">
        <v>821</v>
      </c>
    </row>
    <row r="548" spans="58:69" x14ac:dyDescent="0.25">
      <c r="BF548">
        <v>91</v>
      </c>
      <c r="BG548">
        <v>47</v>
      </c>
      <c r="BH548">
        <v>97</v>
      </c>
      <c r="BI548">
        <v>530</v>
      </c>
      <c r="BJ548" s="368">
        <v>14</v>
      </c>
      <c r="BK548" s="368">
        <v>23</v>
      </c>
      <c r="BL548" s="128">
        <v>4796.6319999999996</v>
      </c>
      <c r="BM548" s="128">
        <v>1157.4829188511201</v>
      </c>
      <c r="BN548" s="128">
        <v>1151.49</v>
      </c>
      <c r="BO548" s="128">
        <v>1147.5435</v>
      </c>
      <c r="BP548" s="128">
        <v>1147.5435</v>
      </c>
      <c r="BQ548" s="1" t="s">
        <v>821</v>
      </c>
    </row>
    <row r="549" spans="58:69" x14ac:dyDescent="0.25">
      <c r="BF549">
        <v>92</v>
      </c>
      <c r="BG549">
        <v>47</v>
      </c>
      <c r="BH549">
        <v>98</v>
      </c>
      <c r="BI549">
        <v>531</v>
      </c>
      <c r="BJ549" s="368">
        <v>14</v>
      </c>
      <c r="BK549" s="368">
        <v>24</v>
      </c>
      <c r="BL549" s="128">
        <v>4899.6597000000002</v>
      </c>
      <c r="BM549" s="128">
        <v>1157.25401065707</v>
      </c>
      <c r="BN549" s="128">
        <v>1148.8800000000001</v>
      </c>
      <c r="BO549" s="128">
        <v>1147.5435</v>
      </c>
      <c r="BP549" s="128">
        <v>1147.5435</v>
      </c>
      <c r="BQ549" s="1" t="s">
        <v>821</v>
      </c>
    </row>
    <row r="550" spans="58:69" x14ac:dyDescent="0.25">
      <c r="BF550">
        <v>93</v>
      </c>
      <c r="BG550">
        <v>48</v>
      </c>
      <c r="BH550">
        <v>98</v>
      </c>
      <c r="BI550">
        <v>532</v>
      </c>
      <c r="BJ550" s="368">
        <v>14</v>
      </c>
      <c r="BK550" s="368">
        <v>25</v>
      </c>
      <c r="BL550" s="128">
        <v>5087.2245999999996</v>
      </c>
      <c r="BM550" s="128">
        <v>1157.0840087238801</v>
      </c>
      <c r="BN550" s="128">
        <v>1148.46</v>
      </c>
      <c r="BO550" s="128">
        <v>1147.5435</v>
      </c>
      <c r="BP550" s="128">
        <v>1147.5435</v>
      </c>
      <c r="BQ550" s="1" t="s">
        <v>821</v>
      </c>
    </row>
    <row r="551" spans="58:69" x14ac:dyDescent="0.25">
      <c r="BF551">
        <v>94</v>
      </c>
      <c r="BG551">
        <v>48</v>
      </c>
      <c r="BH551">
        <v>97</v>
      </c>
      <c r="BI551">
        <v>533</v>
      </c>
      <c r="BJ551" s="368">
        <v>14</v>
      </c>
      <c r="BK551" s="368">
        <v>26</v>
      </c>
      <c r="BL551" s="128">
        <v>5354.6710000000003</v>
      </c>
      <c r="BM551" s="128">
        <v>1156.81781935903</v>
      </c>
      <c r="BN551" s="128">
        <v>1148.29</v>
      </c>
      <c r="BO551" s="128">
        <v>1147.2279000000001</v>
      </c>
      <c r="BP551" s="128">
        <v>1147.2279000000001</v>
      </c>
      <c r="BQ551" s="1" t="s">
        <v>821</v>
      </c>
    </row>
    <row r="552" spans="58:69" x14ac:dyDescent="0.25">
      <c r="BF552">
        <v>95</v>
      </c>
      <c r="BG552">
        <v>49</v>
      </c>
      <c r="BH552">
        <v>97</v>
      </c>
      <c r="BI552">
        <v>534</v>
      </c>
      <c r="BJ552" s="368">
        <v>14</v>
      </c>
      <c r="BK552" s="368">
        <v>27</v>
      </c>
      <c r="BL552" s="128">
        <v>5389.5540000000001</v>
      </c>
      <c r="BM552" s="128">
        <v>1156.6409508941599</v>
      </c>
      <c r="BN552" s="128">
        <v>1149.8800000000001</v>
      </c>
      <c r="BO552" s="128">
        <v>1147.2279000000001</v>
      </c>
      <c r="BP552" s="128">
        <v>1147.2279000000001</v>
      </c>
      <c r="BQ552" s="1" t="s">
        <v>821</v>
      </c>
    </row>
    <row r="553" spans="58:69" x14ac:dyDescent="0.25">
      <c r="BF553">
        <v>96</v>
      </c>
      <c r="BG553">
        <v>49</v>
      </c>
      <c r="BH553">
        <v>96</v>
      </c>
      <c r="BI553">
        <v>535</v>
      </c>
      <c r="BJ553" s="368">
        <v>14</v>
      </c>
      <c r="BK553" s="368">
        <v>28</v>
      </c>
      <c r="BL553" s="128">
        <v>5622.8950000000004</v>
      </c>
      <c r="BM553" s="128">
        <v>1156.4840353054999</v>
      </c>
      <c r="BN553" s="128">
        <v>1149.1500000000001</v>
      </c>
      <c r="BO553" s="128">
        <v>1146.7336</v>
      </c>
      <c r="BP553" s="128">
        <v>1146.7336</v>
      </c>
      <c r="BQ553" s="1" t="s">
        <v>821</v>
      </c>
    </row>
    <row r="554" spans="58:69" x14ac:dyDescent="0.25">
      <c r="BF554">
        <v>97</v>
      </c>
      <c r="BG554">
        <v>50</v>
      </c>
      <c r="BH554">
        <v>96</v>
      </c>
      <c r="BI554">
        <v>536</v>
      </c>
      <c r="BJ554" s="368">
        <v>14</v>
      </c>
      <c r="BK554" s="368">
        <v>29</v>
      </c>
      <c r="BL554" s="128">
        <v>5911.7856000000002</v>
      </c>
      <c r="BM554" s="128">
        <v>1156.17852063552</v>
      </c>
      <c r="BN554" s="128">
        <v>1149.3900000000001</v>
      </c>
      <c r="BO554" s="128">
        <v>1146.7336</v>
      </c>
      <c r="BP554" s="128">
        <v>1146.7336</v>
      </c>
      <c r="BQ554" s="1" t="s">
        <v>821</v>
      </c>
    </row>
    <row r="555" spans="58:69" x14ac:dyDescent="0.25">
      <c r="BF555">
        <v>98</v>
      </c>
      <c r="BG555">
        <v>51</v>
      </c>
      <c r="BH555">
        <v>96</v>
      </c>
      <c r="BI555">
        <v>537</v>
      </c>
      <c r="BJ555" s="368">
        <v>14</v>
      </c>
      <c r="BK555" s="368">
        <v>30</v>
      </c>
      <c r="BL555" s="128">
        <v>6053.4106000000002</v>
      </c>
      <c r="BM555" s="128">
        <v>1155.92666134924</v>
      </c>
      <c r="BN555" s="128">
        <v>1149.25</v>
      </c>
      <c r="BO555" s="128">
        <v>1146.5905</v>
      </c>
      <c r="BP555" s="128">
        <v>1146.5905</v>
      </c>
      <c r="BQ555" s="1" t="s">
        <v>821</v>
      </c>
    </row>
    <row r="556" spans="58:69" x14ac:dyDescent="0.25">
      <c r="BF556">
        <v>99</v>
      </c>
      <c r="BG556">
        <v>51</v>
      </c>
      <c r="BH556">
        <v>95</v>
      </c>
      <c r="BI556">
        <v>538</v>
      </c>
      <c r="BJ556" s="368">
        <v>14</v>
      </c>
      <c r="BK556" s="368">
        <v>31</v>
      </c>
      <c r="BL556" s="128">
        <v>6338.5073000000002</v>
      </c>
      <c r="BM556" s="128">
        <v>1155.67702158835</v>
      </c>
      <c r="BN556" s="128">
        <v>1150.3399999999999</v>
      </c>
      <c r="BO556" s="128">
        <v>1146.2704000000001</v>
      </c>
      <c r="BP556" s="128">
        <v>1146.2704000000001</v>
      </c>
      <c r="BQ556" s="1" t="s">
        <v>821</v>
      </c>
    </row>
    <row r="557" spans="58:69" x14ac:dyDescent="0.25">
      <c r="BF557">
        <v>100</v>
      </c>
      <c r="BG557">
        <v>52</v>
      </c>
      <c r="BH557">
        <v>94</v>
      </c>
      <c r="BI557">
        <v>539</v>
      </c>
      <c r="BJ557" s="368">
        <v>14</v>
      </c>
      <c r="BK557" s="368">
        <v>32</v>
      </c>
      <c r="BL557" s="128">
        <v>6598.7046</v>
      </c>
      <c r="BM557" s="128">
        <v>1155.3580149463</v>
      </c>
      <c r="BN557" s="128">
        <v>1150.49</v>
      </c>
      <c r="BO557" s="128">
        <v>1146.0361</v>
      </c>
      <c r="BP557" s="128">
        <v>1146.0361</v>
      </c>
      <c r="BQ557" s="1" t="s">
        <v>821</v>
      </c>
    </row>
    <row r="558" spans="58:69" x14ac:dyDescent="0.25">
      <c r="BF558">
        <v>101</v>
      </c>
      <c r="BG558">
        <v>52</v>
      </c>
      <c r="BH558">
        <v>93</v>
      </c>
      <c r="BI558">
        <v>540</v>
      </c>
      <c r="BJ558" s="368">
        <v>14</v>
      </c>
      <c r="BK558" s="368">
        <v>33</v>
      </c>
      <c r="BL558" s="128">
        <v>6807.7362999999996</v>
      </c>
      <c r="BM558" s="128">
        <v>1155.08350736018</v>
      </c>
      <c r="BN558" s="128">
        <v>1151.6600000000001</v>
      </c>
      <c r="BO558" s="128">
        <v>1145.9132</v>
      </c>
      <c r="BP558" s="128">
        <v>1145.9132</v>
      </c>
      <c r="BQ558" s="1" t="s">
        <v>821</v>
      </c>
    </row>
    <row r="559" spans="58:69" x14ac:dyDescent="0.25">
      <c r="BF559">
        <v>102</v>
      </c>
      <c r="BG559">
        <v>53</v>
      </c>
      <c r="BH559">
        <v>93</v>
      </c>
      <c r="BI559">
        <v>541</v>
      </c>
      <c r="BJ559" s="368">
        <v>14</v>
      </c>
      <c r="BK559" s="368">
        <v>34</v>
      </c>
      <c r="BL559" s="128">
        <v>7021.7120000000004</v>
      </c>
      <c r="BM559" s="128">
        <v>1154.83604084885</v>
      </c>
      <c r="BN559" s="128">
        <v>1151.6500000000001</v>
      </c>
      <c r="BO559" s="128">
        <v>1145.5693000000001</v>
      </c>
      <c r="BP559" s="128">
        <v>1145.5693000000001</v>
      </c>
      <c r="BQ559" s="1" t="s">
        <v>821</v>
      </c>
    </row>
    <row r="560" spans="58:69" x14ac:dyDescent="0.25">
      <c r="BF560">
        <v>103</v>
      </c>
      <c r="BG560">
        <v>53</v>
      </c>
      <c r="BH560">
        <v>92</v>
      </c>
      <c r="BI560">
        <v>542</v>
      </c>
      <c r="BJ560" s="368">
        <v>14</v>
      </c>
      <c r="BK560" s="368">
        <v>35</v>
      </c>
      <c r="BL560" s="128">
        <v>7312.9097000000002</v>
      </c>
      <c r="BM560" s="128">
        <v>1154.5405051878699</v>
      </c>
      <c r="BN560" s="128">
        <v>1150.5899999999999</v>
      </c>
      <c r="BO560" s="128">
        <v>1145.2575999999999</v>
      </c>
      <c r="BP560" s="128">
        <v>1145.2575999999999</v>
      </c>
      <c r="BQ560" s="1" t="s">
        <v>821</v>
      </c>
    </row>
    <row r="561" spans="58:69" x14ac:dyDescent="0.25">
      <c r="BF561">
        <v>104</v>
      </c>
      <c r="BG561">
        <v>54</v>
      </c>
      <c r="BH561">
        <v>92</v>
      </c>
      <c r="BI561">
        <v>543</v>
      </c>
      <c r="BJ561" s="368">
        <v>14</v>
      </c>
      <c r="BK561" s="368">
        <v>36</v>
      </c>
      <c r="BL561" s="128">
        <v>7424.8680000000004</v>
      </c>
      <c r="BM561" s="128">
        <v>1154.3046516218401</v>
      </c>
      <c r="BN561" s="128">
        <v>1146</v>
      </c>
      <c r="BO561" s="128">
        <v>1145.1763000000001</v>
      </c>
      <c r="BP561" s="128">
        <v>1145.1763000000001</v>
      </c>
      <c r="BQ561" s="1" t="s">
        <v>821</v>
      </c>
    </row>
    <row r="562" spans="58:69" x14ac:dyDescent="0.25">
      <c r="BF562">
        <v>105</v>
      </c>
      <c r="BG562">
        <v>54</v>
      </c>
      <c r="BH562">
        <v>91</v>
      </c>
      <c r="BI562">
        <v>544</v>
      </c>
      <c r="BJ562" s="368">
        <v>14</v>
      </c>
      <c r="BK562" s="368">
        <v>37</v>
      </c>
      <c r="BL562" s="128">
        <v>7696.4477999999999</v>
      </c>
      <c r="BM562" s="128">
        <v>1154.0802750302</v>
      </c>
      <c r="BN562" s="128">
        <v>1149.6400000000001</v>
      </c>
      <c r="BO562" s="128">
        <v>1145.1233999999999</v>
      </c>
      <c r="BP562" s="128">
        <v>1145.1233999999999</v>
      </c>
      <c r="BQ562" s="1" t="s">
        <v>821</v>
      </c>
    </row>
    <row r="563" spans="58:69" x14ac:dyDescent="0.25">
      <c r="BF563">
        <v>106</v>
      </c>
      <c r="BG563">
        <v>54</v>
      </c>
      <c r="BH563">
        <v>90</v>
      </c>
      <c r="BI563">
        <v>545</v>
      </c>
      <c r="BJ563" s="368">
        <v>14</v>
      </c>
      <c r="BK563" s="368">
        <v>38</v>
      </c>
      <c r="BL563" s="128">
        <v>7956.8065999999999</v>
      </c>
      <c r="BM563" s="128">
        <v>1153.76908157456</v>
      </c>
      <c r="BN563" s="128">
        <v>1149.1500000000001</v>
      </c>
      <c r="BO563" s="128">
        <v>1144.9523999999999</v>
      </c>
      <c r="BP563" s="128">
        <v>1144.9523999999999</v>
      </c>
      <c r="BQ563" s="1" t="s">
        <v>821</v>
      </c>
    </row>
    <row r="564" spans="58:69" x14ac:dyDescent="0.25">
      <c r="BF564">
        <v>107</v>
      </c>
      <c r="BG564">
        <v>54</v>
      </c>
      <c r="BH564">
        <v>89</v>
      </c>
      <c r="BI564">
        <v>546</v>
      </c>
      <c r="BJ564" s="368">
        <v>14</v>
      </c>
      <c r="BK564" s="368">
        <v>39</v>
      </c>
      <c r="BL564" s="128">
        <v>7991.2640000000001</v>
      </c>
      <c r="BM564" s="128">
        <v>1153.59660874117</v>
      </c>
      <c r="BN564" s="128">
        <v>1149.8800000000001</v>
      </c>
      <c r="BO564" s="128">
        <v>1144.9523999999999</v>
      </c>
      <c r="BP564" s="128">
        <v>1144.9523999999999</v>
      </c>
      <c r="BQ564" s="1" t="s">
        <v>821</v>
      </c>
    </row>
    <row r="565" spans="58:69" x14ac:dyDescent="0.25">
      <c r="BF565">
        <v>108</v>
      </c>
      <c r="BG565">
        <v>53</v>
      </c>
      <c r="BH565">
        <v>89</v>
      </c>
      <c r="BI565">
        <v>547</v>
      </c>
      <c r="BJ565" s="368">
        <v>14</v>
      </c>
      <c r="BK565" s="368">
        <v>40</v>
      </c>
      <c r="BL565" s="128">
        <v>8154.4319999999998</v>
      </c>
      <c r="BM565" s="128">
        <v>1153.48099460648</v>
      </c>
      <c r="BN565" s="128">
        <v>1150.21</v>
      </c>
      <c r="BO565" s="128">
        <v>1144.6549</v>
      </c>
      <c r="BP565" s="128">
        <v>1144.6549</v>
      </c>
      <c r="BQ565" s="1" t="s">
        <v>821</v>
      </c>
    </row>
    <row r="566" spans="58:69" x14ac:dyDescent="0.25">
      <c r="BF566">
        <v>109</v>
      </c>
      <c r="BG566">
        <v>54</v>
      </c>
      <c r="BH566">
        <v>89</v>
      </c>
      <c r="BI566">
        <v>548</v>
      </c>
      <c r="BJ566" s="368">
        <v>14</v>
      </c>
      <c r="BK566" s="368">
        <v>41</v>
      </c>
      <c r="BL566" s="128">
        <v>8215.1059999999998</v>
      </c>
      <c r="BM566" s="128">
        <v>1153.3500431800401</v>
      </c>
      <c r="BN566" s="128">
        <v>1149.8800000000001</v>
      </c>
      <c r="BO566" s="128">
        <v>1144.6549</v>
      </c>
      <c r="BP566" s="128">
        <v>1144.6549</v>
      </c>
      <c r="BQ566" s="1" t="s">
        <v>821</v>
      </c>
    </row>
    <row r="567" spans="58:69" x14ac:dyDescent="0.25">
      <c r="BF567">
        <v>110</v>
      </c>
      <c r="BG567">
        <v>54</v>
      </c>
      <c r="BH567">
        <v>88</v>
      </c>
      <c r="BI567">
        <v>549</v>
      </c>
      <c r="BJ567" s="368">
        <v>14</v>
      </c>
      <c r="BK567" s="368">
        <v>42</v>
      </c>
      <c r="BL567" s="128">
        <v>8465.6139999999996</v>
      </c>
      <c r="BM567" s="128">
        <v>1153.1679958226</v>
      </c>
      <c r="BN567" s="128">
        <v>1149.8800000000001</v>
      </c>
      <c r="BO567" s="128">
        <v>1144.5358000000001</v>
      </c>
      <c r="BP567" s="128">
        <v>1144.5358000000001</v>
      </c>
      <c r="BQ567" s="1" t="s">
        <v>821</v>
      </c>
    </row>
    <row r="568" spans="58:69" x14ac:dyDescent="0.25">
      <c r="BF568">
        <v>111</v>
      </c>
      <c r="BG568">
        <v>54</v>
      </c>
      <c r="BH568">
        <v>87</v>
      </c>
      <c r="BI568">
        <v>550</v>
      </c>
      <c r="BJ568" s="368">
        <v>14</v>
      </c>
      <c r="BK568" s="368">
        <v>43</v>
      </c>
      <c r="BL568" s="128">
        <v>8716.1219999999994</v>
      </c>
      <c r="BM568" s="128">
        <v>1152.8748927842801</v>
      </c>
      <c r="BN568" s="128">
        <v>1149.8800000000001</v>
      </c>
      <c r="BO568" s="128">
        <v>1144.2901999999999</v>
      </c>
      <c r="BP568" s="128">
        <v>1144.2901999999999</v>
      </c>
      <c r="BQ568" s="1" t="s">
        <v>821</v>
      </c>
    </row>
    <row r="569" spans="58:69" x14ac:dyDescent="0.25">
      <c r="BF569">
        <v>112</v>
      </c>
      <c r="BG569">
        <v>54</v>
      </c>
      <c r="BH569">
        <v>86</v>
      </c>
      <c r="BI569">
        <v>551</v>
      </c>
      <c r="BJ569" s="368">
        <v>14</v>
      </c>
      <c r="BK569" s="368">
        <v>44</v>
      </c>
      <c r="BL569" s="128">
        <v>8978.1149999999998</v>
      </c>
      <c r="BM569" s="128">
        <v>1152.5750711826399</v>
      </c>
      <c r="BN569" s="128">
        <v>1149.58</v>
      </c>
      <c r="BO569" s="128">
        <v>1143.9755</v>
      </c>
      <c r="BP569" s="128">
        <v>1143.9755</v>
      </c>
      <c r="BQ569" s="1" t="s">
        <v>821</v>
      </c>
    </row>
    <row r="570" spans="58:69" x14ac:dyDescent="0.25">
      <c r="BF570">
        <v>113</v>
      </c>
      <c r="BG570">
        <v>54</v>
      </c>
      <c r="BH570">
        <v>85</v>
      </c>
      <c r="BI570">
        <v>552</v>
      </c>
      <c r="BJ570" s="368">
        <v>14</v>
      </c>
      <c r="BK570" s="368">
        <v>45</v>
      </c>
      <c r="BL570" s="128">
        <v>9237.9410000000007</v>
      </c>
      <c r="BM570" s="128">
        <v>1152.2697970326701</v>
      </c>
      <c r="BN570" s="128">
        <v>1146.28</v>
      </c>
      <c r="BO570" s="128">
        <v>1143.8943999999999</v>
      </c>
      <c r="BP570" s="128">
        <v>1143.8943999999999</v>
      </c>
      <c r="BQ570" s="1" t="s">
        <v>821</v>
      </c>
    </row>
    <row r="571" spans="58:69" x14ac:dyDescent="0.25">
      <c r="BF571">
        <v>114</v>
      </c>
      <c r="BG571">
        <v>54</v>
      </c>
      <c r="BH571">
        <v>84</v>
      </c>
      <c r="BI571">
        <v>553</v>
      </c>
      <c r="BJ571" s="368">
        <v>14</v>
      </c>
      <c r="BK571" s="368">
        <v>46</v>
      </c>
      <c r="BL571" s="128">
        <v>9493.1489999999994</v>
      </c>
      <c r="BM571" s="128">
        <v>1151.9684934622101</v>
      </c>
      <c r="BN571" s="128">
        <v>1144.8699999999999</v>
      </c>
      <c r="BO571" s="128">
        <v>1143.4661000000001</v>
      </c>
      <c r="BP571" s="128">
        <v>1143.4661000000001</v>
      </c>
      <c r="BQ571" s="1" t="s">
        <v>821</v>
      </c>
    </row>
    <row r="572" spans="58:69" x14ac:dyDescent="0.25">
      <c r="BF572">
        <v>115</v>
      </c>
      <c r="BG572">
        <v>54</v>
      </c>
      <c r="BH572">
        <v>83</v>
      </c>
      <c r="BI572">
        <v>554</v>
      </c>
      <c r="BJ572" s="368">
        <v>14</v>
      </c>
      <c r="BK572" s="368">
        <v>47</v>
      </c>
      <c r="BL572" s="128">
        <v>9808.9179999999997</v>
      </c>
      <c r="BM572" s="128">
        <v>1151.6344620330001</v>
      </c>
      <c r="BN572" s="128">
        <v>1143.6500000000001</v>
      </c>
      <c r="BO572" s="128">
        <v>1143.3153</v>
      </c>
      <c r="BP572" s="128">
        <v>1143.3153</v>
      </c>
      <c r="BQ572" s="1" t="s">
        <v>821</v>
      </c>
    </row>
    <row r="573" spans="58:69" x14ac:dyDescent="0.25">
      <c r="BF573">
        <v>116</v>
      </c>
      <c r="BG573">
        <v>53</v>
      </c>
      <c r="BH573">
        <v>83</v>
      </c>
      <c r="BI573">
        <v>555</v>
      </c>
      <c r="BJ573" s="368">
        <v>14</v>
      </c>
      <c r="BK573" s="368">
        <v>48</v>
      </c>
      <c r="BL573" s="128">
        <v>10079.728999999999</v>
      </c>
      <c r="BM573" s="128">
        <v>1151.29130227005</v>
      </c>
      <c r="BN573" s="128">
        <v>1143.32</v>
      </c>
      <c r="BO573" s="128">
        <v>1143.2</v>
      </c>
      <c r="BP573" s="128">
        <v>1143.2</v>
      </c>
      <c r="BQ573" s="1" t="s">
        <v>821</v>
      </c>
    </row>
    <row r="574" spans="58:69" x14ac:dyDescent="0.25">
      <c r="BF574">
        <v>117</v>
      </c>
      <c r="BG574">
        <v>52</v>
      </c>
      <c r="BH574">
        <v>83</v>
      </c>
      <c r="BI574">
        <v>556</v>
      </c>
      <c r="BJ574" s="368">
        <v>14</v>
      </c>
      <c r="BK574" s="368">
        <v>49</v>
      </c>
      <c r="BL574" s="128">
        <v>10226.663</v>
      </c>
      <c r="BM574" s="128">
        <v>1151.0469145289401</v>
      </c>
      <c r="BN574" s="128">
        <v>1144.6400000000001</v>
      </c>
      <c r="BO574" s="128">
        <v>1142.9838</v>
      </c>
      <c r="BP574" s="128">
        <v>1142.9838</v>
      </c>
      <c r="BQ574" s="1" t="s">
        <v>821</v>
      </c>
    </row>
    <row r="575" spans="58:69" x14ac:dyDescent="0.25">
      <c r="BF575">
        <v>118</v>
      </c>
      <c r="BG575">
        <v>52</v>
      </c>
      <c r="BH575">
        <v>82</v>
      </c>
      <c r="BI575">
        <v>557</v>
      </c>
      <c r="BJ575" s="368">
        <v>14</v>
      </c>
      <c r="BK575" s="368">
        <v>50</v>
      </c>
      <c r="BL575" s="128">
        <v>10482.164000000001</v>
      </c>
      <c r="BM575" s="128">
        <v>1150.81148258704</v>
      </c>
      <c r="BN575" s="128">
        <v>1143.3</v>
      </c>
      <c r="BO575" s="128">
        <v>1142.6443999999999</v>
      </c>
      <c r="BP575" s="128">
        <v>1142.6443999999999</v>
      </c>
      <c r="BQ575" s="1" t="s">
        <v>821</v>
      </c>
    </row>
    <row r="576" spans="58:69" x14ac:dyDescent="0.25">
      <c r="BF576">
        <v>119</v>
      </c>
      <c r="BG576">
        <v>52</v>
      </c>
      <c r="BH576">
        <v>81</v>
      </c>
      <c r="BI576">
        <v>558</v>
      </c>
      <c r="BJ576" s="368">
        <v>14</v>
      </c>
      <c r="BK576" s="368">
        <v>51</v>
      </c>
      <c r="BL576" s="128">
        <v>10621.73</v>
      </c>
      <c r="BM576" s="128">
        <v>1150.58036058067</v>
      </c>
      <c r="BN576" s="128">
        <v>1142.7</v>
      </c>
      <c r="BO576" s="128">
        <v>1142.3227999999999</v>
      </c>
      <c r="BP576" s="128">
        <v>1142.3227999999999</v>
      </c>
      <c r="BQ576" s="1" t="s">
        <v>821</v>
      </c>
    </row>
    <row r="577" spans="58:69" x14ac:dyDescent="0.25">
      <c r="BF577">
        <v>120</v>
      </c>
      <c r="BG577">
        <v>51</v>
      </c>
      <c r="BH577">
        <v>81</v>
      </c>
      <c r="BI577">
        <v>559</v>
      </c>
      <c r="BJ577" s="368">
        <v>14</v>
      </c>
      <c r="BK577" s="368">
        <v>52</v>
      </c>
      <c r="BL577" s="128">
        <v>10838.615</v>
      </c>
      <c r="BM577" s="128">
        <v>1150.3718303148</v>
      </c>
      <c r="BN577" s="128">
        <v>1143.9100000000001</v>
      </c>
      <c r="BO577" s="128">
        <v>1141.8897999999999</v>
      </c>
      <c r="BP577" s="128">
        <v>1141.8897999999999</v>
      </c>
      <c r="BQ577" s="1" t="s">
        <v>821</v>
      </c>
    </row>
    <row r="578" spans="58:69" x14ac:dyDescent="0.25">
      <c r="BF578">
        <v>121</v>
      </c>
      <c r="BG578">
        <v>51</v>
      </c>
      <c r="BH578">
        <v>80</v>
      </c>
      <c r="BI578">
        <v>560</v>
      </c>
      <c r="BJ578" s="368">
        <v>14</v>
      </c>
      <c r="BK578" s="368">
        <v>53</v>
      </c>
      <c r="BL578" s="128">
        <v>11092.862999999999</v>
      </c>
      <c r="BM578" s="128">
        <v>1150.0962092524901</v>
      </c>
      <c r="BN578" s="128">
        <v>1142.52</v>
      </c>
      <c r="BO578" s="128">
        <v>1141.6787999999999</v>
      </c>
      <c r="BP578" s="128">
        <v>1141.6787999999999</v>
      </c>
      <c r="BQ578" s="1" t="s">
        <v>821</v>
      </c>
    </row>
    <row r="579" spans="58:69" x14ac:dyDescent="0.25">
      <c r="BF579">
        <v>122</v>
      </c>
      <c r="BG579">
        <v>51</v>
      </c>
      <c r="BH579">
        <v>79</v>
      </c>
      <c r="BI579">
        <v>561</v>
      </c>
      <c r="BJ579" s="368">
        <v>14</v>
      </c>
      <c r="BK579" s="368">
        <v>54</v>
      </c>
      <c r="BL579" s="128">
        <v>11375.319</v>
      </c>
      <c r="BM579" s="128">
        <v>1149.7822272502799</v>
      </c>
      <c r="BN579" s="128">
        <v>1143.4000000000001</v>
      </c>
      <c r="BO579" s="128">
        <v>1141.0183</v>
      </c>
      <c r="BP579" s="128">
        <v>1141.0183</v>
      </c>
      <c r="BQ579" s="1" t="s">
        <v>821</v>
      </c>
    </row>
    <row r="580" spans="58:69" x14ac:dyDescent="0.25">
      <c r="BF580">
        <v>123</v>
      </c>
      <c r="BG580">
        <v>52</v>
      </c>
      <c r="BH580">
        <v>79</v>
      </c>
      <c r="BI580">
        <v>562</v>
      </c>
      <c r="BJ580" s="368">
        <v>14</v>
      </c>
      <c r="BK580" s="368">
        <v>55</v>
      </c>
      <c r="BL580" s="128">
        <v>11735.749</v>
      </c>
      <c r="BM580" s="128">
        <v>1149.4061282452101</v>
      </c>
      <c r="BN580" s="128">
        <v>1142.21</v>
      </c>
      <c r="BO580" s="128">
        <v>1141.018</v>
      </c>
      <c r="BP580" s="128">
        <v>1141.018</v>
      </c>
      <c r="BQ580" s="1" t="s">
        <v>821</v>
      </c>
    </row>
    <row r="581" spans="58:69" x14ac:dyDescent="0.25">
      <c r="BF581">
        <v>124</v>
      </c>
      <c r="BG581">
        <v>53</v>
      </c>
      <c r="BH581">
        <v>79</v>
      </c>
      <c r="BI581">
        <v>563</v>
      </c>
      <c r="BJ581" s="368">
        <v>14</v>
      </c>
      <c r="BK581" s="368">
        <v>56</v>
      </c>
      <c r="BL581" s="128">
        <v>11780.77</v>
      </c>
      <c r="BM581" s="128">
        <v>1149.1689332517501</v>
      </c>
      <c r="BN581" s="128">
        <v>1141.68</v>
      </c>
      <c r="BO581" s="128">
        <v>1141.018</v>
      </c>
      <c r="BP581" s="128">
        <v>1141.018</v>
      </c>
      <c r="BQ581" s="1" t="s">
        <v>821</v>
      </c>
    </row>
    <row r="582" spans="58:69" x14ac:dyDescent="0.25">
      <c r="BF582">
        <v>125</v>
      </c>
      <c r="BG582">
        <v>53</v>
      </c>
      <c r="BH582">
        <v>78</v>
      </c>
      <c r="BI582">
        <v>564</v>
      </c>
      <c r="BJ582" s="368">
        <v>14</v>
      </c>
      <c r="BK582" s="368">
        <v>57</v>
      </c>
      <c r="BL582" s="128">
        <v>11842.184999999999</v>
      </c>
      <c r="BM582" s="128">
        <v>1149.1066654239901</v>
      </c>
      <c r="BN582" s="128">
        <v>1141.0999999999999</v>
      </c>
      <c r="BO582" s="128">
        <v>1140.7212</v>
      </c>
      <c r="BP582" s="128">
        <v>1140.7212</v>
      </c>
      <c r="BQ582" s="1" t="s">
        <v>821</v>
      </c>
    </row>
    <row r="583" spans="58:69" x14ac:dyDescent="0.25">
      <c r="BF583">
        <v>126</v>
      </c>
      <c r="BG583">
        <v>52</v>
      </c>
      <c r="BH583">
        <v>78</v>
      </c>
      <c r="BI583">
        <v>565</v>
      </c>
      <c r="BJ583" s="368">
        <v>14</v>
      </c>
      <c r="BK583" s="368">
        <v>58</v>
      </c>
      <c r="BL583" s="128">
        <v>12088.819</v>
      </c>
      <c r="BM583" s="128">
        <v>1148.9264513888099</v>
      </c>
      <c r="BN583" s="128">
        <v>1143</v>
      </c>
      <c r="BO583" s="128">
        <v>1140.3626999999999</v>
      </c>
      <c r="BP583" s="128">
        <v>1140.3626999999999</v>
      </c>
      <c r="BQ583" s="1" t="s">
        <v>821</v>
      </c>
    </row>
    <row r="584" spans="58:69" x14ac:dyDescent="0.25">
      <c r="BF584">
        <v>127</v>
      </c>
      <c r="BG584">
        <v>53</v>
      </c>
      <c r="BH584">
        <v>78</v>
      </c>
      <c r="BI584">
        <v>566</v>
      </c>
      <c r="BJ584" s="368">
        <v>14</v>
      </c>
      <c r="BK584" s="368">
        <v>59</v>
      </c>
      <c r="BL584" s="128">
        <v>12117.257</v>
      </c>
      <c r="BM584" s="128">
        <v>1148.76552922832</v>
      </c>
      <c r="BN584" s="128">
        <v>1141.0999999999999</v>
      </c>
      <c r="BO584" s="128">
        <v>1140.3626999999999</v>
      </c>
      <c r="BP584" s="128">
        <v>1140.3626999999999</v>
      </c>
      <c r="BQ584" s="1" t="s">
        <v>821</v>
      </c>
    </row>
    <row r="585" spans="58:69" x14ac:dyDescent="0.25">
      <c r="BF585">
        <v>128</v>
      </c>
      <c r="BG585">
        <v>53</v>
      </c>
      <c r="BH585">
        <v>77</v>
      </c>
      <c r="BI585">
        <v>567</v>
      </c>
      <c r="BJ585" s="368">
        <v>14</v>
      </c>
      <c r="BK585" s="368">
        <v>60</v>
      </c>
      <c r="BL585" s="128">
        <v>12379.540999999999</v>
      </c>
      <c r="BM585" s="128">
        <v>1148.595452454</v>
      </c>
      <c r="BN585" s="128">
        <v>1140.92</v>
      </c>
      <c r="BO585" s="128">
        <v>1140.0257999999999</v>
      </c>
      <c r="BP585" s="128">
        <v>1140.0257999999999</v>
      </c>
      <c r="BQ585" s="1" t="s">
        <v>821</v>
      </c>
    </row>
    <row r="586" spans="58:69" x14ac:dyDescent="0.25">
      <c r="BF586">
        <v>129</v>
      </c>
      <c r="BG586">
        <v>53</v>
      </c>
      <c r="BH586">
        <v>76</v>
      </c>
      <c r="BI586">
        <v>568</v>
      </c>
      <c r="BJ586" s="368">
        <v>14</v>
      </c>
      <c r="BK586" s="368">
        <v>61</v>
      </c>
      <c r="BL586" s="128">
        <v>12501.846</v>
      </c>
      <c r="BM586" s="128">
        <v>1148.37046056536</v>
      </c>
      <c r="BN586" s="128">
        <v>1140.27</v>
      </c>
      <c r="BO586" s="128">
        <v>1139.7683</v>
      </c>
      <c r="BP586" s="128">
        <v>1139.7683</v>
      </c>
      <c r="BQ586" s="1" t="s">
        <v>821</v>
      </c>
    </row>
    <row r="587" spans="58:69" x14ac:dyDescent="0.25">
      <c r="BF587">
        <v>130</v>
      </c>
      <c r="BG587">
        <v>52</v>
      </c>
      <c r="BH587">
        <v>76</v>
      </c>
      <c r="BI587">
        <v>569</v>
      </c>
      <c r="BJ587" s="368">
        <v>14</v>
      </c>
      <c r="BK587" s="368">
        <v>62</v>
      </c>
      <c r="BL587" s="128">
        <v>12565.208000000001</v>
      </c>
      <c r="BM587" s="128">
        <v>1148.26184150631</v>
      </c>
      <c r="BN587" s="128">
        <v>1146.73</v>
      </c>
      <c r="BO587" s="128">
        <v>1140.0164</v>
      </c>
      <c r="BP587" s="128">
        <v>1139.7683</v>
      </c>
      <c r="BQ587" s="1" t="s">
        <v>821</v>
      </c>
    </row>
    <row r="588" spans="58:69" x14ac:dyDescent="0.25">
      <c r="BF588">
        <v>131</v>
      </c>
      <c r="BG588">
        <v>52</v>
      </c>
      <c r="BH588">
        <v>77</v>
      </c>
      <c r="BI588">
        <v>570</v>
      </c>
      <c r="BJ588" s="368">
        <v>14</v>
      </c>
      <c r="BK588" s="368">
        <v>63</v>
      </c>
      <c r="BL588" s="128">
        <v>12690.698</v>
      </c>
      <c r="BM588" s="128">
        <v>1148.1513599883699</v>
      </c>
      <c r="BN588" s="128">
        <v>1143.67</v>
      </c>
      <c r="BO588" s="128">
        <v>1140.0164</v>
      </c>
      <c r="BP588" s="128">
        <v>1139.7683</v>
      </c>
      <c r="BQ588" s="1" t="s">
        <v>821</v>
      </c>
    </row>
    <row r="589" spans="58:69" x14ac:dyDescent="0.25">
      <c r="BF589">
        <v>132</v>
      </c>
      <c r="BG589">
        <v>52</v>
      </c>
      <c r="BH589">
        <v>76</v>
      </c>
      <c r="BI589">
        <v>571</v>
      </c>
      <c r="BJ589" s="368">
        <v>14</v>
      </c>
      <c r="BK589" s="368">
        <v>64</v>
      </c>
      <c r="BL589" s="128">
        <v>12985.557000000001</v>
      </c>
      <c r="BM589" s="128">
        <v>1147.9054491443801</v>
      </c>
      <c r="BN589" s="128">
        <v>1146.73</v>
      </c>
      <c r="BO589" s="128">
        <v>1139.702</v>
      </c>
      <c r="BP589" s="128">
        <v>1139.702</v>
      </c>
      <c r="BQ589" s="1" t="s">
        <v>821</v>
      </c>
    </row>
    <row r="590" spans="58:69" x14ac:dyDescent="0.25">
      <c r="BF590">
        <v>133</v>
      </c>
      <c r="BG590">
        <v>52</v>
      </c>
      <c r="BH590">
        <v>75</v>
      </c>
      <c r="BI590">
        <v>572</v>
      </c>
      <c r="BJ590" s="368">
        <v>14</v>
      </c>
      <c r="BK590" s="368">
        <v>65</v>
      </c>
      <c r="BL590" s="128">
        <v>13098.007</v>
      </c>
      <c r="BM590" s="128">
        <v>1147.66716638352</v>
      </c>
      <c r="BN590" s="128">
        <v>1150.52</v>
      </c>
      <c r="BO590" s="128">
        <v>1139.5554999999999</v>
      </c>
      <c r="BP590" s="128">
        <v>1139.5554999999999</v>
      </c>
      <c r="BQ590" s="1" t="s">
        <v>821</v>
      </c>
    </row>
    <row r="591" spans="58:69" x14ac:dyDescent="0.25">
      <c r="BF591">
        <v>134</v>
      </c>
      <c r="BG591">
        <v>53</v>
      </c>
      <c r="BH591">
        <v>75</v>
      </c>
      <c r="BI591">
        <v>573</v>
      </c>
      <c r="BJ591" s="368">
        <v>14</v>
      </c>
      <c r="BK591" s="368">
        <v>66</v>
      </c>
      <c r="BL591" s="128">
        <v>13330.682000000001</v>
      </c>
      <c r="BM591" s="128">
        <v>1147.4652609867301</v>
      </c>
      <c r="BN591" s="128">
        <v>1141.79</v>
      </c>
      <c r="BO591" s="128">
        <v>1139.3523</v>
      </c>
      <c r="BP591" s="128">
        <v>1139.3523</v>
      </c>
      <c r="BQ591" s="1" t="s">
        <v>821</v>
      </c>
    </row>
    <row r="592" spans="58:69" x14ac:dyDescent="0.25">
      <c r="BF592">
        <v>135</v>
      </c>
      <c r="BG592">
        <v>53</v>
      </c>
      <c r="BH592">
        <v>74</v>
      </c>
      <c r="BI592">
        <v>574</v>
      </c>
      <c r="BJ592" s="368">
        <v>14</v>
      </c>
      <c r="BK592" s="368">
        <v>67</v>
      </c>
      <c r="BL592" s="128">
        <v>13591.625</v>
      </c>
      <c r="BM592" s="128">
        <v>1147.17648616575</v>
      </c>
      <c r="BN592" s="128">
        <v>1144.71</v>
      </c>
      <c r="BO592" s="128">
        <v>1139.0442</v>
      </c>
      <c r="BP592" s="128">
        <v>1139.0442</v>
      </c>
      <c r="BQ592" s="1" t="s">
        <v>821</v>
      </c>
    </row>
    <row r="593" spans="58:69" x14ac:dyDescent="0.25">
      <c r="BF593">
        <v>136</v>
      </c>
      <c r="BG593">
        <v>53</v>
      </c>
      <c r="BH593">
        <v>73</v>
      </c>
      <c r="BI593">
        <v>575</v>
      </c>
      <c r="BJ593" s="368">
        <v>14</v>
      </c>
      <c r="BK593" s="368">
        <v>68</v>
      </c>
      <c r="BL593" s="128">
        <v>13701.186</v>
      </c>
      <c r="BM593" s="128">
        <v>1146.9597348007001</v>
      </c>
      <c r="BN593" s="128">
        <v>1150.1500000000001</v>
      </c>
      <c r="BO593" s="128">
        <v>1138.7091</v>
      </c>
      <c r="BP593" s="128">
        <v>1138.7091</v>
      </c>
      <c r="BQ593" s="1" t="s">
        <v>821</v>
      </c>
    </row>
    <row r="594" spans="58:69" x14ac:dyDescent="0.25">
      <c r="BF594">
        <v>137</v>
      </c>
      <c r="BG594">
        <v>54</v>
      </c>
      <c r="BH594">
        <v>73</v>
      </c>
      <c r="BI594">
        <v>576</v>
      </c>
      <c r="BJ594" s="368">
        <v>14</v>
      </c>
      <c r="BK594" s="368">
        <v>69</v>
      </c>
      <c r="BL594" s="128">
        <v>14042.839</v>
      </c>
      <c r="BM594" s="128">
        <v>1146.69576610385</v>
      </c>
      <c r="BN594" s="128">
        <v>1144.25</v>
      </c>
      <c r="BO594" s="128">
        <v>1138.7091</v>
      </c>
      <c r="BP594" s="128">
        <v>1138.7091</v>
      </c>
      <c r="BQ594" s="1" t="s">
        <v>821</v>
      </c>
    </row>
    <row r="595" spans="58:69" x14ac:dyDescent="0.25">
      <c r="BF595">
        <v>138</v>
      </c>
      <c r="BG595">
        <v>55</v>
      </c>
      <c r="BH595">
        <v>73</v>
      </c>
      <c r="BI595">
        <v>577</v>
      </c>
      <c r="BJ595" s="368">
        <v>14</v>
      </c>
      <c r="BK595" s="368">
        <v>70</v>
      </c>
      <c r="BL595" s="128">
        <v>14164.951999999999</v>
      </c>
      <c r="BM595" s="128">
        <v>1146.4244549770699</v>
      </c>
      <c r="BN595" s="128">
        <v>1140.69</v>
      </c>
      <c r="BO595" s="128">
        <v>1138.7091</v>
      </c>
      <c r="BP595" s="128">
        <v>1138.7091</v>
      </c>
      <c r="BQ595" s="1" t="s">
        <v>821</v>
      </c>
    </row>
    <row r="596" spans="58:69" x14ac:dyDescent="0.25">
      <c r="BF596">
        <v>139</v>
      </c>
      <c r="BG596">
        <v>54</v>
      </c>
      <c r="BH596">
        <v>73</v>
      </c>
      <c r="BI596">
        <v>578</v>
      </c>
      <c r="BJ596" s="368">
        <v>14</v>
      </c>
      <c r="BK596" s="368">
        <v>71</v>
      </c>
      <c r="BL596" s="128">
        <v>14192.62</v>
      </c>
      <c r="BM596" s="128">
        <v>1146.33683028581</v>
      </c>
      <c r="BN596" s="128">
        <v>1144.25</v>
      </c>
      <c r="BO596" s="128">
        <v>1138.6975</v>
      </c>
      <c r="BP596" s="128">
        <v>1138.6975</v>
      </c>
      <c r="BQ596" s="1" t="s">
        <v>821</v>
      </c>
    </row>
    <row r="597" spans="58:69" x14ac:dyDescent="0.25">
      <c r="BF597">
        <v>140</v>
      </c>
      <c r="BG597">
        <v>54</v>
      </c>
      <c r="BH597">
        <v>72</v>
      </c>
      <c r="BI597">
        <v>579</v>
      </c>
      <c r="BJ597" s="368">
        <v>14</v>
      </c>
      <c r="BK597" s="368">
        <v>72</v>
      </c>
      <c r="BL597" s="128">
        <v>14449.903</v>
      </c>
      <c r="BM597" s="128">
        <v>1146.1701287897299</v>
      </c>
      <c r="BN597" s="128">
        <v>1160.8399999999999</v>
      </c>
      <c r="BO597" s="128">
        <v>1138.3259</v>
      </c>
      <c r="BP597" s="128">
        <v>1138.3259</v>
      </c>
      <c r="BQ597" s="1" t="s">
        <v>821</v>
      </c>
    </row>
    <row r="598" spans="58:69" x14ac:dyDescent="0.25">
      <c r="BF598">
        <v>141</v>
      </c>
      <c r="BG598">
        <v>54</v>
      </c>
      <c r="BH598">
        <v>71</v>
      </c>
      <c r="BI598">
        <v>580</v>
      </c>
      <c r="BJ598" s="368">
        <v>14</v>
      </c>
      <c r="BK598" s="368">
        <v>73</v>
      </c>
      <c r="BL598" s="128">
        <v>14545.041999999999</v>
      </c>
      <c r="BM598" s="128">
        <v>1145.96395573409</v>
      </c>
      <c r="BN598" s="128">
        <v>1154.71</v>
      </c>
      <c r="BO598" s="128">
        <v>1138.3243</v>
      </c>
      <c r="BP598" s="128">
        <v>1138.3243</v>
      </c>
      <c r="BQ598" s="1" t="s">
        <v>821</v>
      </c>
    </row>
    <row r="599" spans="58:69" x14ac:dyDescent="0.25">
      <c r="BF599">
        <v>142</v>
      </c>
      <c r="BG599">
        <v>55</v>
      </c>
      <c r="BH599">
        <v>71</v>
      </c>
      <c r="BI599">
        <v>581</v>
      </c>
      <c r="BJ599" s="368">
        <v>14</v>
      </c>
      <c r="BK599" s="368">
        <v>74</v>
      </c>
      <c r="BL599" s="128">
        <v>14802.466</v>
      </c>
      <c r="BM599" s="128">
        <v>1145.75770041032</v>
      </c>
      <c r="BN599" s="128">
        <v>1146.69</v>
      </c>
      <c r="BO599" s="128">
        <v>1138.3243</v>
      </c>
      <c r="BP599" s="128">
        <v>1138.3243</v>
      </c>
      <c r="BQ599" s="1" t="s">
        <v>821</v>
      </c>
    </row>
    <row r="600" spans="58:69" x14ac:dyDescent="0.25">
      <c r="BF600">
        <v>143</v>
      </c>
      <c r="BG600">
        <v>55</v>
      </c>
      <c r="BH600">
        <v>70</v>
      </c>
      <c r="BI600">
        <v>582</v>
      </c>
      <c r="BJ600" s="368">
        <v>14</v>
      </c>
      <c r="BK600" s="368">
        <v>75</v>
      </c>
      <c r="BL600" s="128">
        <v>14890.194</v>
      </c>
      <c r="BM600" s="128">
        <v>1145.5557801595701</v>
      </c>
      <c r="BN600" s="128">
        <v>1150.45</v>
      </c>
      <c r="BO600" s="128">
        <v>1138.3243</v>
      </c>
      <c r="BP600" s="128">
        <v>1138.3243</v>
      </c>
      <c r="BQ600" s="1" t="s">
        <v>821</v>
      </c>
    </row>
    <row r="601" spans="58:69" x14ac:dyDescent="0.25">
      <c r="BF601">
        <v>144</v>
      </c>
      <c r="BG601">
        <v>56</v>
      </c>
      <c r="BH601">
        <v>70</v>
      </c>
      <c r="BI601">
        <v>583</v>
      </c>
      <c r="BJ601" s="368">
        <v>14</v>
      </c>
      <c r="BK601" s="368">
        <v>76</v>
      </c>
      <c r="BL601" s="128">
        <v>15139.709000000001</v>
      </c>
      <c r="BM601" s="128">
        <v>1145.3584863480801</v>
      </c>
      <c r="BN601" s="128">
        <v>1148.9000000000001</v>
      </c>
      <c r="BO601" s="128">
        <v>1137.9736</v>
      </c>
      <c r="BP601" s="128">
        <v>1137.9736</v>
      </c>
      <c r="BQ601" s="1" t="s">
        <v>821</v>
      </c>
    </row>
    <row r="602" spans="58:69" x14ac:dyDescent="0.25">
      <c r="BF602">
        <v>145</v>
      </c>
      <c r="BG602">
        <v>56</v>
      </c>
      <c r="BH602">
        <v>69</v>
      </c>
      <c r="BI602">
        <v>584</v>
      </c>
      <c r="BJ602" s="368">
        <v>14</v>
      </c>
      <c r="BK602" s="368">
        <v>77</v>
      </c>
      <c r="BL602" s="128">
        <v>15260.982</v>
      </c>
      <c r="BM602" s="128">
        <v>1145.1415693041799</v>
      </c>
      <c r="BN602" s="128">
        <v>1149.49</v>
      </c>
      <c r="BO602" s="128">
        <v>1137.9736</v>
      </c>
      <c r="BP602" s="128">
        <v>1137.9736</v>
      </c>
      <c r="BQ602" s="1" t="s">
        <v>821</v>
      </c>
    </row>
    <row r="603" spans="58:69" x14ac:dyDescent="0.25">
      <c r="BF603">
        <v>146</v>
      </c>
      <c r="BG603">
        <v>57</v>
      </c>
      <c r="BH603">
        <v>69</v>
      </c>
      <c r="BI603">
        <v>585</v>
      </c>
      <c r="BJ603" s="368">
        <v>14</v>
      </c>
      <c r="BK603" s="368">
        <v>78</v>
      </c>
      <c r="BL603" s="128">
        <v>15512.924000000001</v>
      </c>
      <c r="BM603" s="128">
        <v>1144.92323199255</v>
      </c>
      <c r="BN603" s="128">
        <v>1142.46</v>
      </c>
      <c r="BO603" s="128">
        <v>1137.9736</v>
      </c>
      <c r="BP603" s="128">
        <v>1137.9736</v>
      </c>
      <c r="BQ603" s="1" t="s">
        <v>821</v>
      </c>
    </row>
    <row r="604" spans="58:69" x14ac:dyDescent="0.25">
      <c r="BF604">
        <v>147</v>
      </c>
      <c r="BG604">
        <v>57</v>
      </c>
      <c r="BH604">
        <v>68</v>
      </c>
      <c r="BI604">
        <v>586</v>
      </c>
      <c r="BJ604" s="368">
        <v>14</v>
      </c>
      <c r="BK604" s="368">
        <v>79</v>
      </c>
      <c r="BL604" s="128">
        <v>15587.402</v>
      </c>
      <c r="BM604" s="128">
        <v>1144.73227054126</v>
      </c>
      <c r="BN604" s="128">
        <v>1146.3399999999999</v>
      </c>
      <c r="BO604" s="128">
        <v>1137.9736</v>
      </c>
      <c r="BP604" s="128">
        <v>1137.9736</v>
      </c>
      <c r="BQ604" s="1" t="s">
        <v>821</v>
      </c>
    </row>
    <row r="605" spans="58:69" x14ac:dyDescent="0.25">
      <c r="BF605">
        <v>148</v>
      </c>
      <c r="BG605">
        <v>58</v>
      </c>
      <c r="BH605">
        <v>68</v>
      </c>
      <c r="BI605">
        <v>587</v>
      </c>
      <c r="BJ605" s="368">
        <v>14</v>
      </c>
      <c r="BK605" s="368">
        <v>80</v>
      </c>
      <c r="BL605" s="128">
        <v>15835.575000000001</v>
      </c>
      <c r="BM605" s="128">
        <v>1144.5435131900899</v>
      </c>
      <c r="BN605" s="128">
        <v>1140.94</v>
      </c>
      <c r="BO605" s="128">
        <v>1137.6456000000001</v>
      </c>
      <c r="BP605" s="128">
        <v>1137.6456000000001</v>
      </c>
      <c r="BQ605" s="1" t="s">
        <v>821</v>
      </c>
    </row>
    <row r="606" spans="58:69" x14ac:dyDescent="0.25">
      <c r="BF606">
        <v>149</v>
      </c>
      <c r="BG606">
        <v>58</v>
      </c>
      <c r="BH606">
        <v>67</v>
      </c>
      <c r="BI606">
        <v>588</v>
      </c>
      <c r="BJ606" s="368">
        <v>14</v>
      </c>
      <c r="BK606" s="368">
        <v>81</v>
      </c>
      <c r="BL606" s="128">
        <v>16066.454</v>
      </c>
      <c r="BM606" s="128">
        <v>1144.26325997545</v>
      </c>
      <c r="BN606" s="128">
        <v>1144.9100000000001</v>
      </c>
      <c r="BO606" s="128">
        <v>1137.2850000000001</v>
      </c>
      <c r="BP606" s="128">
        <v>1137.2850000000001</v>
      </c>
      <c r="BQ606" s="1" t="s">
        <v>821</v>
      </c>
    </row>
    <row r="607" spans="58:69" x14ac:dyDescent="0.25">
      <c r="BF607">
        <v>150</v>
      </c>
      <c r="BG607">
        <v>59</v>
      </c>
      <c r="BH607">
        <v>67</v>
      </c>
      <c r="BI607">
        <v>589</v>
      </c>
      <c r="BJ607" s="368">
        <v>14</v>
      </c>
      <c r="BK607" s="368">
        <v>82</v>
      </c>
      <c r="BL607" s="128">
        <v>16121.175999999999</v>
      </c>
      <c r="BM607" s="128">
        <v>1144.09617913191</v>
      </c>
      <c r="BN607" s="128">
        <v>1141.02</v>
      </c>
      <c r="BO607" s="128">
        <v>1137.2850000000001</v>
      </c>
      <c r="BP607" s="128">
        <v>1137.2850000000001</v>
      </c>
      <c r="BQ607" s="1" t="s">
        <v>821</v>
      </c>
    </row>
    <row r="608" spans="58:69" x14ac:dyDescent="0.25">
      <c r="BF608">
        <v>151</v>
      </c>
      <c r="BG608">
        <v>59</v>
      </c>
      <c r="BH608">
        <v>66</v>
      </c>
      <c r="BI608">
        <v>590</v>
      </c>
      <c r="BJ608" s="368">
        <v>14</v>
      </c>
      <c r="BK608" s="368">
        <v>83</v>
      </c>
      <c r="BL608" s="128">
        <v>16428.830000000002</v>
      </c>
      <c r="BM608" s="128">
        <v>1143.8841821787701</v>
      </c>
      <c r="BN608" s="128">
        <v>1141</v>
      </c>
      <c r="BO608" s="128">
        <v>1137.2850000000001</v>
      </c>
      <c r="BP608" s="128">
        <v>1137.2850000000001</v>
      </c>
      <c r="BQ608" s="1" t="s">
        <v>821</v>
      </c>
    </row>
    <row r="609" spans="58:69" x14ac:dyDescent="0.25">
      <c r="BF609">
        <v>152</v>
      </c>
      <c r="BG609">
        <v>59</v>
      </c>
      <c r="BH609">
        <v>65</v>
      </c>
      <c r="BI609">
        <v>591</v>
      </c>
      <c r="BJ609" s="368">
        <v>14</v>
      </c>
      <c r="BK609" s="368">
        <v>84</v>
      </c>
      <c r="BL609" s="128">
        <v>16495.969000000001</v>
      </c>
      <c r="BM609" s="128">
        <v>1143.6649204933799</v>
      </c>
      <c r="BN609" s="128">
        <v>1149.79</v>
      </c>
      <c r="BO609" s="128">
        <v>1137.0906</v>
      </c>
      <c r="BP609" s="128">
        <v>1137.0906</v>
      </c>
      <c r="BQ609" s="1" t="s">
        <v>821</v>
      </c>
    </row>
    <row r="610" spans="58:69" x14ac:dyDescent="0.25">
      <c r="BF610">
        <v>153</v>
      </c>
      <c r="BG610">
        <v>60</v>
      </c>
      <c r="BH610">
        <v>65</v>
      </c>
      <c r="BI610">
        <v>592</v>
      </c>
      <c r="BJ610" s="368">
        <v>14</v>
      </c>
      <c r="BK610" s="368">
        <v>85</v>
      </c>
      <c r="BL610" s="128">
        <v>16746.918000000001</v>
      </c>
      <c r="BM610" s="128">
        <v>1143.4788345709601</v>
      </c>
      <c r="BN610" s="128">
        <v>1148.82</v>
      </c>
      <c r="BO610" s="128">
        <v>1136.6359</v>
      </c>
      <c r="BP610" s="128">
        <v>1136.6359</v>
      </c>
      <c r="BQ610" s="1" t="s">
        <v>821</v>
      </c>
    </row>
    <row r="611" spans="58:69" x14ac:dyDescent="0.25">
      <c r="BF611">
        <v>154</v>
      </c>
      <c r="BG611">
        <v>61</v>
      </c>
      <c r="BH611">
        <v>65</v>
      </c>
      <c r="BI611">
        <v>593</v>
      </c>
      <c r="BJ611" s="368">
        <v>14</v>
      </c>
      <c r="BK611" s="368">
        <v>86</v>
      </c>
      <c r="BL611" s="128">
        <v>17003.634999999998</v>
      </c>
      <c r="BM611" s="128">
        <v>1143.1818397934101</v>
      </c>
      <c r="BN611" s="128">
        <v>1142.97</v>
      </c>
      <c r="BO611" s="128">
        <v>1136.6359</v>
      </c>
      <c r="BP611" s="128">
        <v>1136.6359</v>
      </c>
      <c r="BQ611" s="1" t="s">
        <v>821</v>
      </c>
    </row>
    <row r="612" spans="58:69" x14ac:dyDescent="0.25">
      <c r="BF612">
        <v>155</v>
      </c>
      <c r="BG612">
        <v>62</v>
      </c>
      <c r="BH612">
        <v>65</v>
      </c>
      <c r="BI612">
        <v>594</v>
      </c>
      <c r="BJ612" s="368">
        <v>14</v>
      </c>
      <c r="BK612" s="368">
        <v>87</v>
      </c>
      <c r="BL612" s="128">
        <v>17259.478999999999</v>
      </c>
      <c r="BM612" s="128">
        <v>1142.8819839133901</v>
      </c>
      <c r="BN612" s="128">
        <v>1141.3</v>
      </c>
      <c r="BO612" s="128">
        <v>1136.4553000000001</v>
      </c>
      <c r="BP612" s="128">
        <v>1136.4553000000001</v>
      </c>
      <c r="BQ612" s="1" t="s">
        <v>821</v>
      </c>
    </row>
    <row r="613" spans="58:69" x14ac:dyDescent="0.25">
      <c r="BF613">
        <v>156</v>
      </c>
      <c r="BG613">
        <v>63</v>
      </c>
      <c r="BH613">
        <v>65</v>
      </c>
      <c r="BI613">
        <v>595</v>
      </c>
      <c r="BJ613" s="368">
        <v>14</v>
      </c>
      <c r="BK613" s="368">
        <v>88</v>
      </c>
      <c r="BL613" s="128">
        <v>17568.219000000001</v>
      </c>
      <c r="BM613" s="128">
        <v>1142.5516911133</v>
      </c>
      <c r="BN613" s="128">
        <v>1140.06</v>
      </c>
      <c r="BO613" s="128">
        <v>1136.2478000000001</v>
      </c>
      <c r="BP613" s="128">
        <v>1136.2478000000001</v>
      </c>
      <c r="BQ613" s="1" t="s">
        <v>821</v>
      </c>
    </row>
    <row r="614" spans="58:69" x14ac:dyDescent="0.25">
      <c r="BF614">
        <v>157</v>
      </c>
      <c r="BG614">
        <v>64</v>
      </c>
      <c r="BH614">
        <v>65</v>
      </c>
      <c r="BI614">
        <v>596</v>
      </c>
      <c r="BJ614" s="368">
        <v>14</v>
      </c>
      <c r="BK614" s="368">
        <v>89</v>
      </c>
      <c r="BL614" s="128">
        <v>17733.601999999999</v>
      </c>
      <c r="BM614" s="128">
        <v>1142.2743218533899</v>
      </c>
      <c r="BN614" s="128">
        <v>1139.23</v>
      </c>
      <c r="BO614" s="128">
        <v>1136.2478000000001</v>
      </c>
      <c r="BP614" s="128">
        <v>1136.2478000000001</v>
      </c>
      <c r="BQ614" s="1" t="s">
        <v>821</v>
      </c>
    </row>
    <row r="615" spans="58:69" x14ac:dyDescent="0.25">
      <c r="BF615">
        <v>158</v>
      </c>
      <c r="BG615">
        <v>64</v>
      </c>
      <c r="BH615">
        <v>66</v>
      </c>
      <c r="BI615">
        <v>597</v>
      </c>
      <c r="BJ615" s="368">
        <v>14</v>
      </c>
      <c r="BK615" s="368">
        <v>90</v>
      </c>
      <c r="BL615" s="128">
        <v>17818.348000000002</v>
      </c>
      <c r="BM615" s="128">
        <v>1142.12799200112</v>
      </c>
      <c r="BN615" s="128">
        <v>1139.18</v>
      </c>
      <c r="BO615" s="128">
        <v>1136.2471</v>
      </c>
      <c r="BP615" s="128">
        <v>1136.2471</v>
      </c>
      <c r="BQ615" s="1" t="s">
        <v>821</v>
      </c>
    </row>
    <row r="616" spans="58:69" x14ac:dyDescent="0.25">
      <c r="BF616">
        <v>159</v>
      </c>
      <c r="BG616">
        <v>65</v>
      </c>
      <c r="BH616">
        <v>66</v>
      </c>
      <c r="BI616">
        <v>598</v>
      </c>
      <c r="BJ616" s="368">
        <v>14</v>
      </c>
      <c r="BK616" s="368">
        <v>91</v>
      </c>
      <c r="BL616" s="128">
        <v>17840.535</v>
      </c>
      <c r="BM616" s="128">
        <v>1142.06543394971</v>
      </c>
      <c r="BN616" s="128">
        <v>1140.9100000000001</v>
      </c>
      <c r="BO616" s="128">
        <v>1136.2471</v>
      </c>
      <c r="BP616" s="128">
        <v>1136.2471</v>
      </c>
      <c r="BQ616" s="1" t="s">
        <v>821</v>
      </c>
    </row>
    <row r="617" spans="58:69" x14ac:dyDescent="0.25">
      <c r="BF617">
        <v>160</v>
      </c>
      <c r="BG617">
        <v>65</v>
      </c>
      <c r="BH617">
        <v>65</v>
      </c>
      <c r="BI617">
        <v>599</v>
      </c>
      <c r="BJ617" s="368">
        <v>14</v>
      </c>
      <c r="BK617" s="368">
        <v>92</v>
      </c>
      <c r="BL617" s="128">
        <v>18070.065999999999</v>
      </c>
      <c r="BM617" s="128">
        <v>1141.9181740106101</v>
      </c>
      <c r="BN617" s="128">
        <v>1141</v>
      </c>
      <c r="BO617" s="128">
        <v>1135.9774</v>
      </c>
      <c r="BP617" s="128">
        <v>1135.9774</v>
      </c>
      <c r="BQ617" s="1" t="s">
        <v>821</v>
      </c>
    </row>
    <row r="618" spans="58:69" x14ac:dyDescent="0.25">
      <c r="BF618">
        <v>161</v>
      </c>
      <c r="BG618">
        <v>66</v>
      </c>
      <c r="BH618">
        <v>65</v>
      </c>
      <c r="BI618">
        <v>600</v>
      </c>
      <c r="BJ618" s="368">
        <v>14</v>
      </c>
      <c r="BK618" s="368">
        <v>93</v>
      </c>
      <c r="BL618" s="128">
        <v>18324.14</v>
      </c>
      <c r="BM618" s="128">
        <v>1141.6352562228999</v>
      </c>
      <c r="BN618" s="128">
        <v>1140.04</v>
      </c>
      <c r="BO618" s="128">
        <v>1135.6388999999999</v>
      </c>
      <c r="BP618" s="128">
        <v>1135.6388999999999</v>
      </c>
      <c r="BQ618" s="1" t="s">
        <v>821</v>
      </c>
    </row>
    <row r="619" spans="58:69" x14ac:dyDescent="0.25">
      <c r="BF619">
        <v>162</v>
      </c>
      <c r="BG619">
        <v>67</v>
      </c>
      <c r="BH619">
        <v>65</v>
      </c>
      <c r="BI619">
        <v>601</v>
      </c>
      <c r="BJ619" s="368">
        <v>14</v>
      </c>
      <c r="BK619" s="368">
        <v>94</v>
      </c>
      <c r="BL619" s="128">
        <v>18494.734</v>
      </c>
      <c r="BM619" s="128">
        <v>1141.3868179193801</v>
      </c>
      <c r="BN619" s="128">
        <v>1140.04</v>
      </c>
      <c r="BO619" s="128">
        <v>1135.2378000000001</v>
      </c>
      <c r="BP619" s="128">
        <v>1135.2378000000001</v>
      </c>
      <c r="BQ619" s="1" t="s">
        <v>821</v>
      </c>
    </row>
    <row r="620" spans="58:69" x14ac:dyDescent="0.25">
      <c r="BF620">
        <v>163</v>
      </c>
      <c r="BG620">
        <v>67</v>
      </c>
      <c r="BH620">
        <v>66</v>
      </c>
      <c r="BI620">
        <v>602</v>
      </c>
      <c r="BJ620" s="368">
        <v>14</v>
      </c>
      <c r="BK620" s="368">
        <v>95</v>
      </c>
      <c r="BL620" s="128">
        <v>18675.64</v>
      </c>
      <c r="BM620" s="128">
        <v>1141.18118417698</v>
      </c>
      <c r="BN620" s="128">
        <v>1140.1500000000001</v>
      </c>
      <c r="BO620" s="128">
        <v>1135.2378000000001</v>
      </c>
      <c r="BP620" s="128">
        <v>1135.2378000000001</v>
      </c>
      <c r="BQ620" s="1" t="s">
        <v>821</v>
      </c>
    </row>
    <row r="621" spans="58:69" x14ac:dyDescent="0.25">
      <c r="BF621">
        <v>164</v>
      </c>
      <c r="BG621">
        <v>68</v>
      </c>
      <c r="BH621">
        <v>66</v>
      </c>
      <c r="BI621">
        <v>603</v>
      </c>
      <c r="BJ621" s="368">
        <v>14</v>
      </c>
      <c r="BK621" s="368">
        <v>96</v>
      </c>
      <c r="BL621" s="128">
        <v>18785.026999999998</v>
      </c>
      <c r="BM621" s="128">
        <v>1141.0113576348599</v>
      </c>
      <c r="BN621" s="128">
        <v>1136.05</v>
      </c>
      <c r="BO621" s="128">
        <v>1135.2378000000001</v>
      </c>
      <c r="BP621" s="128">
        <v>1135.2378000000001</v>
      </c>
      <c r="BQ621" s="1" t="s">
        <v>821</v>
      </c>
    </row>
    <row r="622" spans="58:69" x14ac:dyDescent="0.25">
      <c r="BF622">
        <v>165</v>
      </c>
      <c r="BG622">
        <v>68</v>
      </c>
      <c r="BH622">
        <v>65</v>
      </c>
      <c r="BI622">
        <v>604</v>
      </c>
      <c r="BJ622" s="368">
        <v>14</v>
      </c>
      <c r="BK622" s="368">
        <v>97</v>
      </c>
      <c r="BL622" s="128">
        <v>19074.998</v>
      </c>
      <c r="BM622" s="128">
        <v>1140.7777253081399</v>
      </c>
      <c r="BN622" s="128">
        <v>1140.26</v>
      </c>
      <c r="BO622" s="128">
        <v>1135.2378000000001</v>
      </c>
      <c r="BP622" s="128">
        <v>1135.2378000000001</v>
      </c>
      <c r="BQ622" s="1" t="s">
        <v>821</v>
      </c>
    </row>
    <row r="623" spans="58:69" x14ac:dyDescent="0.25">
      <c r="BF623">
        <v>166</v>
      </c>
      <c r="BG623">
        <v>69</v>
      </c>
      <c r="BH623">
        <v>65</v>
      </c>
      <c r="BI623">
        <v>605</v>
      </c>
      <c r="BJ623" s="368">
        <v>14</v>
      </c>
      <c r="BK623" s="368">
        <v>98</v>
      </c>
      <c r="BL623" s="128">
        <v>19212.940999999999</v>
      </c>
      <c r="BM623" s="128">
        <v>1140.52739026735</v>
      </c>
      <c r="BN623" s="128">
        <v>1138.1300000000001</v>
      </c>
      <c r="BO623" s="128">
        <v>1135.0325</v>
      </c>
      <c r="BP623" s="128">
        <v>1135.0325</v>
      </c>
      <c r="BQ623" s="1" t="s">
        <v>821</v>
      </c>
    </row>
    <row r="624" spans="58:69" x14ac:dyDescent="0.25">
      <c r="BF624">
        <v>167</v>
      </c>
      <c r="BG624">
        <v>69</v>
      </c>
      <c r="BH624">
        <v>64</v>
      </c>
      <c r="BI624">
        <v>606</v>
      </c>
      <c r="BJ624" s="368">
        <v>14</v>
      </c>
      <c r="BK624" s="368">
        <v>99</v>
      </c>
      <c r="BL624" s="128">
        <v>19490.655999999999</v>
      </c>
      <c r="BM624" s="128">
        <v>1140.2842216941101</v>
      </c>
      <c r="BN624" s="128">
        <v>1139.81</v>
      </c>
      <c r="BO624" s="128">
        <v>1134.749</v>
      </c>
      <c r="BP624" s="128">
        <v>1134.749</v>
      </c>
      <c r="BQ624" s="1" t="s">
        <v>821</v>
      </c>
    </row>
    <row r="625" spans="58:69" x14ac:dyDescent="0.25">
      <c r="BF625">
        <v>168</v>
      </c>
      <c r="BG625">
        <v>69</v>
      </c>
      <c r="BH625">
        <v>63</v>
      </c>
      <c r="BI625">
        <v>607</v>
      </c>
      <c r="BJ625" s="368">
        <v>14</v>
      </c>
      <c r="BK625" s="368">
        <v>100</v>
      </c>
      <c r="BL625" s="128">
        <v>19734.898000000001</v>
      </c>
      <c r="BM625" s="128">
        <v>1139.9788675612399</v>
      </c>
      <c r="BN625" s="128">
        <v>1139.6300000000001</v>
      </c>
      <c r="BO625" s="128">
        <v>1134.4474</v>
      </c>
      <c r="BP625" s="128">
        <v>1134.4474</v>
      </c>
      <c r="BQ625" s="1" t="s">
        <v>821</v>
      </c>
    </row>
    <row r="626" spans="58:69" x14ac:dyDescent="0.25">
      <c r="BF626">
        <v>169</v>
      </c>
      <c r="BG626">
        <v>70</v>
      </c>
      <c r="BH626">
        <v>63</v>
      </c>
      <c r="BI626">
        <v>608</v>
      </c>
      <c r="BJ626" s="368">
        <v>14</v>
      </c>
      <c r="BK626" s="368">
        <v>101</v>
      </c>
      <c r="BL626" s="128">
        <v>19841.166000000001</v>
      </c>
      <c r="BM626" s="128">
        <v>1139.7738119809301</v>
      </c>
      <c r="BN626" s="128">
        <v>1137.24</v>
      </c>
      <c r="BO626" s="128">
        <v>1134.3402000000001</v>
      </c>
      <c r="BP626" s="128">
        <v>1134.3402000000001</v>
      </c>
      <c r="BQ626" s="1" t="s">
        <v>821</v>
      </c>
    </row>
    <row r="627" spans="58:69" x14ac:dyDescent="0.25">
      <c r="BF627">
        <v>170</v>
      </c>
      <c r="BG627">
        <v>70</v>
      </c>
      <c r="BH627">
        <v>62</v>
      </c>
      <c r="BI627">
        <v>609</v>
      </c>
      <c r="BJ627" s="368">
        <v>14</v>
      </c>
      <c r="BK627" s="368">
        <v>102</v>
      </c>
      <c r="BL627" s="128">
        <v>20000.493999999999</v>
      </c>
      <c r="BM627" s="128">
        <v>1139.61843492042</v>
      </c>
      <c r="BN627" s="128">
        <v>1139.8499999999999</v>
      </c>
      <c r="BO627" s="128">
        <v>1134.3402000000001</v>
      </c>
      <c r="BP627" s="128">
        <v>1134.3402000000001</v>
      </c>
      <c r="BQ627" s="1" t="s">
        <v>821</v>
      </c>
    </row>
    <row r="628" spans="58:69" x14ac:dyDescent="0.25">
      <c r="BF628">
        <v>171</v>
      </c>
      <c r="BG628">
        <v>71</v>
      </c>
      <c r="BH628">
        <v>62</v>
      </c>
      <c r="BI628">
        <v>610</v>
      </c>
      <c r="BJ628" s="368">
        <v>14</v>
      </c>
      <c r="BK628" s="368">
        <v>103</v>
      </c>
      <c r="BL628" s="128">
        <v>20257.053</v>
      </c>
      <c r="BM628" s="128">
        <v>1139.37513380409</v>
      </c>
      <c r="BN628" s="128">
        <v>1135.4000000000001</v>
      </c>
      <c r="BO628" s="128">
        <v>1134.1225999999999</v>
      </c>
      <c r="BP628" s="128">
        <v>1134.1225999999999</v>
      </c>
      <c r="BQ628" s="1" t="s">
        <v>821</v>
      </c>
    </row>
    <row r="629" spans="58:69" x14ac:dyDescent="0.25">
      <c r="BF629">
        <v>172</v>
      </c>
      <c r="BG629">
        <v>71</v>
      </c>
      <c r="BH629">
        <v>61</v>
      </c>
      <c r="BI629">
        <v>611</v>
      </c>
      <c r="BJ629" s="368">
        <v>14</v>
      </c>
      <c r="BK629" s="368">
        <v>104</v>
      </c>
      <c r="BL629" s="128">
        <v>20538.401999999998</v>
      </c>
      <c r="BM629" s="128">
        <v>1139.0604468097799</v>
      </c>
      <c r="BN629" s="128">
        <v>1137.45</v>
      </c>
      <c r="BO629" s="128">
        <v>1134.0697</v>
      </c>
      <c r="BP629" s="128">
        <v>1134.0697</v>
      </c>
      <c r="BQ629" s="1" t="s">
        <v>821</v>
      </c>
    </row>
    <row r="630" spans="58:69" x14ac:dyDescent="0.25">
      <c r="BF630">
        <v>173</v>
      </c>
      <c r="BG630">
        <v>71</v>
      </c>
      <c r="BH630">
        <v>60</v>
      </c>
      <c r="BI630">
        <v>612</v>
      </c>
      <c r="BJ630" s="368">
        <v>14</v>
      </c>
      <c r="BK630" s="368">
        <v>105</v>
      </c>
      <c r="BL630" s="128">
        <v>20796.312000000002</v>
      </c>
      <c r="BM630" s="128">
        <v>1138.7449714126201</v>
      </c>
      <c r="BN630" s="128">
        <v>1135.92</v>
      </c>
      <c r="BO630" s="128">
        <v>1133.7733000000001</v>
      </c>
      <c r="BP630" s="128">
        <v>1133.7733000000001</v>
      </c>
      <c r="BQ630" s="1" t="s">
        <v>821</v>
      </c>
    </row>
    <row r="631" spans="58:69" x14ac:dyDescent="0.25">
      <c r="BF631">
        <v>174</v>
      </c>
      <c r="BG631">
        <v>71</v>
      </c>
      <c r="BH631">
        <v>59</v>
      </c>
      <c r="BI631">
        <v>613</v>
      </c>
      <c r="BJ631" s="368">
        <v>14</v>
      </c>
      <c r="BK631" s="368">
        <v>106</v>
      </c>
      <c r="BL631" s="128">
        <v>21062.203000000001</v>
      </c>
      <c r="BM631" s="128">
        <v>1138.4385386532499</v>
      </c>
      <c r="BN631" s="128">
        <v>1138.21</v>
      </c>
      <c r="BO631" s="128">
        <v>1133.3655000000001</v>
      </c>
      <c r="BP631" s="128">
        <v>1133.3655000000001</v>
      </c>
      <c r="BQ631" s="1" t="s">
        <v>821</v>
      </c>
    </row>
    <row r="632" spans="58:69" x14ac:dyDescent="0.25">
      <c r="BF632">
        <v>175</v>
      </c>
      <c r="BG632">
        <v>71</v>
      </c>
      <c r="BH632">
        <v>58</v>
      </c>
      <c r="BI632">
        <v>614</v>
      </c>
      <c r="BJ632" s="368">
        <v>14</v>
      </c>
      <c r="BK632" s="368">
        <v>107</v>
      </c>
      <c r="BL632" s="128">
        <v>21356.205000000002</v>
      </c>
      <c r="BM632" s="128">
        <v>1138.11099040914</v>
      </c>
      <c r="BN632" s="128">
        <v>1138.76</v>
      </c>
      <c r="BO632" s="128">
        <v>1133.1152</v>
      </c>
      <c r="BP632" s="128">
        <v>1133.1152</v>
      </c>
      <c r="BQ632" s="1" t="s">
        <v>821</v>
      </c>
    </row>
    <row r="633" spans="58:69" x14ac:dyDescent="0.25">
      <c r="BF633">
        <v>176</v>
      </c>
      <c r="BG633">
        <v>72</v>
      </c>
      <c r="BH633">
        <v>57</v>
      </c>
      <c r="BI633">
        <v>615</v>
      </c>
      <c r="BJ633" s="368">
        <v>14</v>
      </c>
      <c r="BK633" s="368">
        <v>108</v>
      </c>
      <c r="BL633" s="128">
        <v>21623.38</v>
      </c>
      <c r="BM633" s="128">
        <v>1137.7826926110199</v>
      </c>
      <c r="BN633" s="128">
        <v>1138.0999999999999</v>
      </c>
      <c r="BO633" s="128">
        <v>1133.1152</v>
      </c>
      <c r="BP633" s="128">
        <v>1133.1152</v>
      </c>
      <c r="BQ633" s="1" t="s">
        <v>821</v>
      </c>
    </row>
    <row r="634" spans="58:69" x14ac:dyDescent="0.25">
      <c r="BF634">
        <v>177</v>
      </c>
      <c r="BG634">
        <v>73</v>
      </c>
      <c r="BH634">
        <v>58</v>
      </c>
      <c r="BI634">
        <v>616</v>
      </c>
      <c r="BJ634" s="368">
        <v>14</v>
      </c>
      <c r="BK634" s="368">
        <v>109</v>
      </c>
      <c r="BL634" s="128">
        <v>21709.195</v>
      </c>
      <c r="BM634" s="128">
        <v>1137.57618591243</v>
      </c>
      <c r="BN634" s="128">
        <v>1134.42</v>
      </c>
      <c r="BO634" s="128">
        <v>1133.1152</v>
      </c>
      <c r="BP634" s="128">
        <v>1133.1152</v>
      </c>
      <c r="BQ634" s="1" t="s">
        <v>821</v>
      </c>
    </row>
    <row r="635" spans="58:69" x14ac:dyDescent="0.25">
      <c r="BF635">
        <v>178</v>
      </c>
      <c r="BG635">
        <v>73</v>
      </c>
      <c r="BH635">
        <v>57</v>
      </c>
      <c r="BI635">
        <v>617</v>
      </c>
      <c r="BJ635" s="368">
        <v>14</v>
      </c>
      <c r="BK635" s="368">
        <v>110</v>
      </c>
      <c r="BL635" s="128">
        <v>22009.56</v>
      </c>
      <c r="BM635" s="128">
        <v>1137.3502639369699</v>
      </c>
      <c r="BN635" s="128">
        <v>1134.8599999999999</v>
      </c>
      <c r="BO635" s="128">
        <v>1132.7324000000001</v>
      </c>
      <c r="BP635" s="128">
        <v>1132.7324000000001</v>
      </c>
      <c r="BQ635" s="1" t="s">
        <v>821</v>
      </c>
    </row>
    <row r="636" spans="58:69" x14ac:dyDescent="0.25">
      <c r="BF636">
        <v>179</v>
      </c>
      <c r="BG636">
        <v>73</v>
      </c>
      <c r="BH636">
        <v>56</v>
      </c>
      <c r="BI636">
        <v>618</v>
      </c>
      <c r="BJ636" s="368">
        <v>14</v>
      </c>
      <c r="BK636" s="368">
        <v>111</v>
      </c>
      <c r="BL636" s="128">
        <v>22028.58</v>
      </c>
      <c r="BM636" s="128">
        <v>1137.1634193196401</v>
      </c>
      <c r="BN636" s="128">
        <v>1138.42</v>
      </c>
      <c r="BO636" s="128">
        <v>1132.7324000000001</v>
      </c>
      <c r="BP636" s="128">
        <v>1132.7324000000001</v>
      </c>
      <c r="BQ636" s="1" t="s">
        <v>821</v>
      </c>
    </row>
    <row r="637" spans="58:69" x14ac:dyDescent="0.25">
      <c r="BF637">
        <v>180</v>
      </c>
      <c r="BG637">
        <v>74</v>
      </c>
      <c r="BH637">
        <v>56</v>
      </c>
      <c r="BI637">
        <v>619</v>
      </c>
      <c r="BJ637" s="368">
        <v>14</v>
      </c>
      <c r="BK637" s="368">
        <v>112</v>
      </c>
      <c r="BL637" s="128">
        <v>22373.21</v>
      </c>
      <c r="BM637" s="128">
        <v>1136.95067624033</v>
      </c>
      <c r="BN637" s="128">
        <v>1135.57</v>
      </c>
      <c r="BO637" s="128">
        <v>1132.2909</v>
      </c>
      <c r="BP637" s="128">
        <v>1132.2909</v>
      </c>
      <c r="BQ637" s="1" t="s">
        <v>821</v>
      </c>
    </row>
    <row r="638" spans="58:69" x14ac:dyDescent="0.25">
      <c r="BF638">
        <v>181</v>
      </c>
      <c r="BG638">
        <v>74</v>
      </c>
      <c r="BH638">
        <v>55</v>
      </c>
      <c r="BI638">
        <v>620</v>
      </c>
      <c r="BJ638" s="368">
        <v>14</v>
      </c>
      <c r="BK638" s="368">
        <v>113</v>
      </c>
      <c r="BL638" s="128">
        <v>22434.407999999999</v>
      </c>
      <c r="BM638" s="128">
        <v>1136.7132618652099</v>
      </c>
      <c r="BN638" s="128">
        <v>1139.19</v>
      </c>
      <c r="BO638" s="128">
        <v>1132.0941</v>
      </c>
      <c r="BP638" s="128">
        <v>1132.0941</v>
      </c>
      <c r="BQ638" s="1" t="s">
        <v>821</v>
      </c>
    </row>
    <row r="639" spans="58:69" x14ac:dyDescent="0.25">
      <c r="BF639">
        <v>182</v>
      </c>
      <c r="BG639">
        <v>75</v>
      </c>
      <c r="BH639">
        <v>55</v>
      </c>
      <c r="BI639">
        <v>621</v>
      </c>
      <c r="BJ639" s="368">
        <v>14</v>
      </c>
      <c r="BK639" s="368">
        <v>114</v>
      </c>
      <c r="BL639" s="128">
        <v>22644.407999999999</v>
      </c>
      <c r="BM639" s="128">
        <v>1136.5546055059301</v>
      </c>
      <c r="BN639" s="128">
        <v>1133.22</v>
      </c>
      <c r="BO639" s="128">
        <v>1132.0941</v>
      </c>
      <c r="BP639" s="128">
        <v>1132.0941</v>
      </c>
      <c r="BQ639" s="1" t="s">
        <v>821</v>
      </c>
    </row>
    <row r="640" spans="58:69" x14ac:dyDescent="0.25">
      <c r="BF640">
        <v>183</v>
      </c>
      <c r="BG640">
        <v>75</v>
      </c>
      <c r="BH640">
        <v>54</v>
      </c>
      <c r="BI640">
        <v>622</v>
      </c>
      <c r="BJ640" s="368">
        <v>14</v>
      </c>
      <c r="BK640" s="368">
        <v>115</v>
      </c>
      <c r="BL640" s="128">
        <v>22933.687999999998</v>
      </c>
      <c r="BM640" s="128">
        <v>1136.26251710779</v>
      </c>
      <c r="BN640" s="128">
        <v>1140.1300000000001</v>
      </c>
      <c r="BO640" s="128">
        <v>1131.3853999999999</v>
      </c>
      <c r="BP640" s="128">
        <v>1131.3853999999999</v>
      </c>
      <c r="BQ640" s="1" t="s">
        <v>821</v>
      </c>
    </row>
    <row r="641" spans="58:69" x14ac:dyDescent="0.25">
      <c r="BF641">
        <v>184</v>
      </c>
      <c r="BG641">
        <v>75</v>
      </c>
      <c r="BH641">
        <v>53</v>
      </c>
      <c r="BI641">
        <v>623</v>
      </c>
      <c r="BJ641" s="368">
        <v>14</v>
      </c>
      <c r="BK641" s="368">
        <v>116</v>
      </c>
      <c r="BL641" s="128">
        <v>23049.63</v>
      </c>
      <c r="BM641" s="128">
        <v>1136.0254546574199</v>
      </c>
      <c r="BN641" s="128">
        <v>1142.25</v>
      </c>
      <c r="BO641" s="128">
        <v>1131.3853999999999</v>
      </c>
      <c r="BP641" s="128">
        <v>1131.3853999999999</v>
      </c>
      <c r="BQ641" s="1" t="s">
        <v>821</v>
      </c>
    </row>
    <row r="642" spans="58:69" x14ac:dyDescent="0.25">
      <c r="BF642">
        <v>185</v>
      </c>
      <c r="BG642">
        <v>76</v>
      </c>
      <c r="BH642">
        <v>53</v>
      </c>
      <c r="BI642">
        <v>624</v>
      </c>
      <c r="BJ642" s="368">
        <v>14</v>
      </c>
      <c r="BK642" s="368">
        <v>117</v>
      </c>
      <c r="BL642" s="128">
        <v>23304.585999999999</v>
      </c>
      <c r="BM642" s="128">
        <v>1135.8084747698099</v>
      </c>
      <c r="BN642" s="128">
        <v>1135.96</v>
      </c>
      <c r="BO642" s="128">
        <v>1131.3581999999999</v>
      </c>
      <c r="BP642" s="128">
        <v>1131.3581999999999</v>
      </c>
      <c r="BQ642" s="1" t="s">
        <v>821</v>
      </c>
    </row>
    <row r="643" spans="58:69" x14ac:dyDescent="0.25">
      <c r="BF643">
        <v>186</v>
      </c>
      <c r="BG643">
        <v>77</v>
      </c>
      <c r="BH643">
        <v>53</v>
      </c>
      <c r="BI643">
        <v>625</v>
      </c>
      <c r="BJ643" s="368">
        <v>14</v>
      </c>
      <c r="BK643" s="368">
        <v>118</v>
      </c>
      <c r="BL643" s="128">
        <v>23569.305</v>
      </c>
      <c r="BM643" s="128">
        <v>1135.5044552086999</v>
      </c>
      <c r="BN643" s="128">
        <v>1132.46</v>
      </c>
      <c r="BO643" s="128">
        <v>1130.7673</v>
      </c>
      <c r="BP643" s="128">
        <v>1130.7673</v>
      </c>
      <c r="BQ643" s="1" t="s">
        <v>821</v>
      </c>
    </row>
    <row r="644" spans="58:69" x14ac:dyDescent="0.25">
      <c r="BF644">
        <v>187</v>
      </c>
      <c r="BG644">
        <v>78</v>
      </c>
      <c r="BH644">
        <v>53</v>
      </c>
      <c r="BI644">
        <v>626</v>
      </c>
      <c r="BJ644" s="368">
        <v>14</v>
      </c>
      <c r="BK644" s="368">
        <v>119</v>
      </c>
      <c r="BL644" s="128">
        <v>23704.365000000002</v>
      </c>
      <c r="BM644" s="128">
        <v>1135.27057607761</v>
      </c>
      <c r="BN644" s="128">
        <v>1131.8399999999999</v>
      </c>
      <c r="BO644" s="128">
        <v>1130.7673</v>
      </c>
      <c r="BP644" s="128">
        <v>1130.7673</v>
      </c>
      <c r="BQ644" s="1" t="s">
        <v>821</v>
      </c>
    </row>
    <row r="645" spans="58:69" x14ac:dyDescent="0.25">
      <c r="BF645">
        <v>188</v>
      </c>
      <c r="BG645">
        <v>78</v>
      </c>
      <c r="BH645">
        <v>52</v>
      </c>
      <c r="BI645">
        <v>627</v>
      </c>
      <c r="BJ645" s="368">
        <v>14</v>
      </c>
      <c r="BK645" s="368">
        <v>120</v>
      </c>
      <c r="BL645" s="128">
        <v>23956.653999999999</v>
      </c>
      <c r="BM645" s="128">
        <v>1135.04397081968</v>
      </c>
      <c r="BN645" s="128">
        <v>1134.53</v>
      </c>
      <c r="BO645" s="128">
        <v>1130.7673</v>
      </c>
      <c r="BP645" s="128">
        <v>1130.7673</v>
      </c>
      <c r="BQ645" s="1" t="s">
        <v>821</v>
      </c>
    </row>
    <row r="646" spans="58:69" x14ac:dyDescent="0.25">
      <c r="BF646">
        <v>189</v>
      </c>
      <c r="BG646">
        <v>78</v>
      </c>
      <c r="BH646">
        <v>51</v>
      </c>
      <c r="BI646">
        <v>628</v>
      </c>
      <c r="BJ646" s="368">
        <v>14</v>
      </c>
      <c r="BK646" s="368">
        <v>121</v>
      </c>
      <c r="BL646" s="128">
        <v>24212.04</v>
      </c>
      <c r="BM646" s="128">
        <v>1134.7469737569099</v>
      </c>
      <c r="BN646" s="128">
        <v>1137.48</v>
      </c>
      <c r="BO646" s="128">
        <v>1130.7673</v>
      </c>
      <c r="BP646" s="128">
        <v>1130.7673</v>
      </c>
      <c r="BQ646" s="1" t="s">
        <v>821</v>
      </c>
    </row>
    <row r="647" spans="58:69" x14ac:dyDescent="0.25">
      <c r="BF647">
        <v>190</v>
      </c>
      <c r="BG647">
        <v>78</v>
      </c>
      <c r="BH647">
        <v>50</v>
      </c>
      <c r="BI647">
        <v>629</v>
      </c>
      <c r="BJ647" s="368">
        <v>14</v>
      </c>
      <c r="BK647" s="368">
        <v>122</v>
      </c>
      <c r="BL647" s="128">
        <v>24386.046999999999</v>
      </c>
      <c r="BM647" s="128">
        <v>1134.4957703303801</v>
      </c>
      <c r="BN647" s="128">
        <v>1138.98</v>
      </c>
      <c r="BO647" s="128">
        <v>1130.7799</v>
      </c>
      <c r="BP647" s="128">
        <v>1130.7673</v>
      </c>
      <c r="BQ647" s="1" t="s">
        <v>821</v>
      </c>
    </row>
    <row r="648" spans="58:69" x14ac:dyDescent="0.25">
      <c r="BF648">
        <v>191</v>
      </c>
      <c r="BG648">
        <v>79</v>
      </c>
      <c r="BH648">
        <v>50</v>
      </c>
      <c r="BI648">
        <v>630</v>
      </c>
      <c r="BJ648" s="368">
        <v>14</v>
      </c>
      <c r="BK648" s="368">
        <v>123</v>
      </c>
      <c r="BL648" s="128">
        <v>24523.974999999999</v>
      </c>
      <c r="BM648" s="128">
        <v>1134.3132836383199</v>
      </c>
      <c r="BN648" s="128">
        <v>1132.72</v>
      </c>
      <c r="BO648" s="128">
        <v>1130.7521999999999</v>
      </c>
      <c r="BP648" s="128">
        <v>1130.7521999999999</v>
      </c>
      <c r="BQ648" s="1" t="s">
        <v>821</v>
      </c>
    </row>
    <row r="649" spans="58:69" x14ac:dyDescent="0.25">
      <c r="BF649">
        <v>192</v>
      </c>
      <c r="BG649">
        <v>79</v>
      </c>
      <c r="BH649">
        <v>49</v>
      </c>
      <c r="BI649">
        <v>631</v>
      </c>
      <c r="BJ649" s="368">
        <v>14</v>
      </c>
      <c r="BK649" s="368">
        <v>124</v>
      </c>
      <c r="BL649" s="128">
        <v>24720.041000000001</v>
      </c>
      <c r="BM649" s="128">
        <v>1134.11788999193</v>
      </c>
      <c r="BN649" s="128">
        <v>1143.1300000000001</v>
      </c>
      <c r="BO649" s="128">
        <v>1130.4513999999999</v>
      </c>
      <c r="BP649" s="128">
        <v>1130.4513999999999</v>
      </c>
      <c r="BQ649" s="1" t="s">
        <v>821</v>
      </c>
    </row>
    <row r="650" spans="58:69" x14ac:dyDescent="0.25">
      <c r="BF650">
        <v>193</v>
      </c>
      <c r="BG650">
        <v>80</v>
      </c>
      <c r="BH650">
        <v>49</v>
      </c>
      <c r="BI650">
        <v>632</v>
      </c>
      <c r="BJ650" s="368">
        <v>14</v>
      </c>
      <c r="BK650" s="368">
        <v>125</v>
      </c>
      <c r="BL650" s="128">
        <v>24759.805</v>
      </c>
      <c r="BM650" s="128">
        <v>1133.9799240654399</v>
      </c>
      <c r="BN650" s="128">
        <v>1132.97</v>
      </c>
      <c r="BO650" s="128">
        <v>1130.4513999999999</v>
      </c>
      <c r="BP650" s="128">
        <v>1130.4513999999999</v>
      </c>
      <c r="BQ650" s="1" t="s">
        <v>821</v>
      </c>
    </row>
    <row r="651" spans="58:69" x14ac:dyDescent="0.25">
      <c r="BF651">
        <v>991</v>
      </c>
      <c r="BG651">
        <v>55</v>
      </c>
      <c r="BH651">
        <v>42</v>
      </c>
      <c r="BI651">
        <v>633</v>
      </c>
      <c r="BJ651" s="368">
        <v>15</v>
      </c>
      <c r="BK651" s="368">
        <v>1</v>
      </c>
      <c r="BL651" s="128">
        <v>112.72611999999999</v>
      </c>
      <c r="BM651" s="128">
        <v>1114.07244970486</v>
      </c>
      <c r="BN651" s="128">
        <v>1130.2</v>
      </c>
      <c r="BO651" s="128">
        <v>1107.2736</v>
      </c>
      <c r="BP651" s="128">
        <v>1107.2736</v>
      </c>
      <c r="BQ651" s="1" t="s">
        <v>821</v>
      </c>
    </row>
    <row r="652" spans="58:69" x14ac:dyDescent="0.25">
      <c r="BF652">
        <v>992</v>
      </c>
      <c r="BG652">
        <v>54</v>
      </c>
      <c r="BH652">
        <v>42</v>
      </c>
      <c r="BI652">
        <v>634</v>
      </c>
      <c r="BJ652" s="368">
        <v>15</v>
      </c>
      <c r="BK652" s="368">
        <v>2</v>
      </c>
      <c r="BL652" s="128">
        <v>175.59186</v>
      </c>
      <c r="BM652" s="128">
        <v>1111.97351147823</v>
      </c>
      <c r="BN652" s="128">
        <v>1121.3</v>
      </c>
      <c r="BO652" s="128">
        <v>1105.8125</v>
      </c>
      <c r="BP652" s="128">
        <v>1105.8125</v>
      </c>
      <c r="BQ652" s="1" t="s">
        <v>821</v>
      </c>
    </row>
    <row r="653" spans="58:69" x14ac:dyDescent="0.25">
      <c r="BF653">
        <v>993</v>
      </c>
      <c r="BG653">
        <v>54</v>
      </c>
      <c r="BH653">
        <v>41</v>
      </c>
      <c r="BI653">
        <v>635</v>
      </c>
      <c r="BJ653" s="368">
        <v>15</v>
      </c>
      <c r="BK653" s="368">
        <v>3</v>
      </c>
      <c r="BL653" s="128">
        <v>441.68511999999998</v>
      </c>
      <c r="BM653" s="128">
        <v>1108.04129881464</v>
      </c>
      <c r="BN653" s="128">
        <v>1107.95</v>
      </c>
      <c r="BO653" s="128">
        <v>1089.4748999999999</v>
      </c>
      <c r="BP653" s="128">
        <v>1089.4748999999999</v>
      </c>
      <c r="BQ653" s="1" t="s">
        <v>821</v>
      </c>
    </row>
    <row r="654" spans="58:69" x14ac:dyDescent="0.25">
      <c r="BF654">
        <v>994</v>
      </c>
      <c r="BG654">
        <v>53</v>
      </c>
      <c r="BH654">
        <v>41</v>
      </c>
      <c r="BI654">
        <v>636</v>
      </c>
      <c r="BJ654" s="368">
        <v>15</v>
      </c>
      <c r="BK654" s="368">
        <v>4</v>
      </c>
      <c r="BL654" s="128">
        <v>546.35640000000001</v>
      </c>
      <c r="BM654" s="128">
        <v>1103.6093634213501</v>
      </c>
      <c r="BN654" s="128">
        <v>1108.4000000000001</v>
      </c>
      <c r="BO654" s="128">
        <v>1085.6579999999999</v>
      </c>
      <c r="BP654" s="128">
        <v>1085.6579999999999</v>
      </c>
      <c r="BQ654" s="1" t="s">
        <v>821</v>
      </c>
    </row>
    <row r="655" spans="58:69" x14ac:dyDescent="0.25">
      <c r="BF655">
        <v>995</v>
      </c>
      <c r="BG655">
        <v>53</v>
      </c>
      <c r="BH655">
        <v>40</v>
      </c>
      <c r="BI655">
        <v>637</v>
      </c>
      <c r="BJ655" s="368">
        <v>15</v>
      </c>
      <c r="BK655" s="368">
        <v>5</v>
      </c>
      <c r="BL655" s="128">
        <v>835.59569999999997</v>
      </c>
      <c r="BM655" s="128">
        <v>1098.90075226216</v>
      </c>
      <c r="BN655" s="128">
        <v>1095.28</v>
      </c>
      <c r="BO655" s="128">
        <v>1069.0734</v>
      </c>
      <c r="BP655" s="128">
        <v>1069.0734</v>
      </c>
      <c r="BQ655" s="1" t="s">
        <v>821</v>
      </c>
    </row>
    <row r="656" spans="58:69" x14ac:dyDescent="0.25">
      <c r="BF656">
        <v>996</v>
      </c>
      <c r="BG656">
        <v>53</v>
      </c>
      <c r="BH656">
        <v>39</v>
      </c>
      <c r="BI656">
        <v>638</v>
      </c>
      <c r="BJ656" s="368">
        <v>15</v>
      </c>
      <c r="BK656" s="368">
        <v>6</v>
      </c>
      <c r="BL656" s="128">
        <v>947.34280000000001</v>
      </c>
      <c r="BM656" s="128">
        <v>1094.10755896975</v>
      </c>
      <c r="BN656" s="128">
        <v>1081.6099999999999</v>
      </c>
      <c r="BO656" s="128">
        <v>1064.5841</v>
      </c>
      <c r="BP656" s="128">
        <v>1064.5841</v>
      </c>
      <c r="BQ656" s="1" t="s">
        <v>821</v>
      </c>
    </row>
    <row r="657" spans="58:69" x14ac:dyDescent="0.25">
      <c r="BF657">
        <v>997</v>
      </c>
      <c r="BG657">
        <v>52</v>
      </c>
      <c r="BH657">
        <v>39</v>
      </c>
      <c r="BI657">
        <v>639</v>
      </c>
      <c r="BJ657" s="368">
        <v>15</v>
      </c>
      <c r="BK657" s="368">
        <v>7</v>
      </c>
      <c r="BL657" s="128">
        <v>1102.8462</v>
      </c>
      <c r="BM657" s="128">
        <v>1090.91297908506</v>
      </c>
      <c r="BN657" s="128">
        <v>1076.79</v>
      </c>
      <c r="BO657" s="128">
        <v>1057.8403000000001</v>
      </c>
      <c r="BP657" s="128">
        <v>1057.8403000000001</v>
      </c>
      <c r="BQ657" s="1" t="s">
        <v>821</v>
      </c>
    </row>
    <row r="658" spans="58:69" x14ac:dyDescent="0.25">
      <c r="BF658">
        <v>998</v>
      </c>
      <c r="BG658">
        <v>52</v>
      </c>
      <c r="BH658">
        <v>38</v>
      </c>
      <c r="BI658">
        <v>640</v>
      </c>
      <c r="BJ658" s="368">
        <v>15</v>
      </c>
      <c r="BK658" s="368">
        <v>8</v>
      </c>
      <c r="BL658" s="128">
        <v>1368.3877</v>
      </c>
      <c r="BM658" s="128">
        <v>1085.8800167633799</v>
      </c>
      <c r="BN658" s="128">
        <v>1072.49</v>
      </c>
      <c r="BO658" s="128">
        <v>1046.4318000000001</v>
      </c>
      <c r="BP658" s="128">
        <v>1046.4318000000001</v>
      </c>
      <c r="BQ658" s="1" t="s">
        <v>821</v>
      </c>
    </row>
    <row r="659" spans="58:69" x14ac:dyDescent="0.25">
      <c r="BF659">
        <v>999</v>
      </c>
      <c r="BG659">
        <v>52</v>
      </c>
      <c r="BH659">
        <v>37</v>
      </c>
      <c r="BI659">
        <v>641</v>
      </c>
      <c r="BJ659" s="368">
        <v>15</v>
      </c>
      <c r="BK659" s="368">
        <v>9</v>
      </c>
      <c r="BL659" s="128">
        <v>1528.8484000000001</v>
      </c>
      <c r="BM659" s="128">
        <v>1080.7877976285599</v>
      </c>
      <c r="BN659" s="128">
        <v>1048.8399999999999</v>
      </c>
      <c r="BO659" s="128">
        <v>1036.9564</v>
      </c>
      <c r="BP659" s="128">
        <v>1036.9564</v>
      </c>
      <c r="BQ659" s="1" t="s">
        <v>821</v>
      </c>
    </row>
    <row r="660" spans="58:69" x14ac:dyDescent="0.25">
      <c r="BF660">
        <v>1000</v>
      </c>
      <c r="BG660">
        <v>51</v>
      </c>
      <c r="BH660">
        <v>37</v>
      </c>
      <c r="BI660">
        <v>642</v>
      </c>
      <c r="BJ660" s="368">
        <v>15</v>
      </c>
      <c r="BK660" s="368">
        <v>10</v>
      </c>
      <c r="BL660" s="128">
        <v>1715.1449</v>
      </c>
      <c r="BM660" s="128">
        <v>1076.64283534987</v>
      </c>
      <c r="BN660" s="128">
        <v>1062.1099999999999</v>
      </c>
      <c r="BO660" s="128">
        <v>1027.8236999999999</v>
      </c>
      <c r="BP660" s="128">
        <v>1027.8236999999999</v>
      </c>
      <c r="BQ660" s="1" t="s">
        <v>821</v>
      </c>
    </row>
    <row r="661" spans="58:69" x14ac:dyDescent="0.25">
      <c r="BF661">
        <v>1001</v>
      </c>
      <c r="BG661">
        <v>51</v>
      </c>
      <c r="BH661">
        <v>36</v>
      </c>
      <c r="BI661">
        <v>643</v>
      </c>
      <c r="BJ661" s="368">
        <v>15</v>
      </c>
      <c r="BK661" s="368">
        <v>11</v>
      </c>
      <c r="BL661" s="128">
        <v>1885.3472999999999</v>
      </c>
      <c r="BM661" s="128">
        <v>1072.3814227084599</v>
      </c>
      <c r="BN661" s="128">
        <v>1033.96</v>
      </c>
      <c r="BO661" s="128">
        <v>1021.8757000000001</v>
      </c>
      <c r="BP661" s="128">
        <v>1021.8757000000001</v>
      </c>
      <c r="BQ661" s="1" t="s">
        <v>821</v>
      </c>
    </row>
    <row r="662" spans="58:69" x14ac:dyDescent="0.25">
      <c r="BF662">
        <v>1002</v>
      </c>
      <c r="BG662">
        <v>50</v>
      </c>
      <c r="BH662">
        <v>36</v>
      </c>
      <c r="BI662">
        <v>644</v>
      </c>
      <c r="BJ662" s="368">
        <v>15</v>
      </c>
      <c r="BK662" s="368">
        <v>12</v>
      </c>
      <c r="BL662" s="128">
        <v>2039.4058</v>
      </c>
      <c r="BM662" s="128">
        <v>1068.50537050348</v>
      </c>
      <c r="BN662" s="128">
        <v>1050.47</v>
      </c>
      <c r="BO662" s="128">
        <v>1013.39594</v>
      </c>
      <c r="BP662" s="128">
        <v>1013.39594</v>
      </c>
      <c r="BQ662" s="1" t="s">
        <v>821</v>
      </c>
    </row>
    <row r="663" spans="58:69" x14ac:dyDescent="0.25">
      <c r="BF663">
        <v>1003</v>
      </c>
      <c r="BG663">
        <v>50</v>
      </c>
      <c r="BH663">
        <v>35</v>
      </c>
      <c r="BI663">
        <v>645</v>
      </c>
      <c r="BJ663" s="368">
        <v>15</v>
      </c>
      <c r="BK663" s="368">
        <v>13</v>
      </c>
      <c r="BL663" s="128">
        <v>2321.2094999999999</v>
      </c>
      <c r="BM663" s="128">
        <v>1063.29528853132</v>
      </c>
      <c r="BN663" s="128">
        <v>1036.73</v>
      </c>
      <c r="BO663" s="128">
        <v>1002.42926</v>
      </c>
      <c r="BP663" s="128">
        <v>1002.42926</v>
      </c>
      <c r="BQ663" s="1" t="s">
        <v>821</v>
      </c>
    </row>
    <row r="664" spans="58:69" x14ac:dyDescent="0.25">
      <c r="BF664">
        <v>1004</v>
      </c>
      <c r="BG664">
        <v>50</v>
      </c>
      <c r="BH664">
        <v>34</v>
      </c>
      <c r="BI664">
        <v>646</v>
      </c>
      <c r="BJ664" s="368">
        <v>15</v>
      </c>
      <c r="BK664" s="368">
        <v>14</v>
      </c>
      <c r="BL664" s="128">
        <v>2470.1945999999998</v>
      </c>
      <c r="BM664" s="128">
        <v>1058.1458554185799</v>
      </c>
      <c r="BN664" s="128">
        <v>1016.81</v>
      </c>
      <c r="BO664" s="128">
        <v>997.04039999999998</v>
      </c>
      <c r="BP664" s="128">
        <v>997.04039999999998</v>
      </c>
      <c r="BQ664" s="1" t="s">
        <v>821</v>
      </c>
    </row>
    <row r="665" spans="58:69" x14ac:dyDescent="0.25">
      <c r="BF665">
        <v>1005</v>
      </c>
      <c r="BG665">
        <v>49</v>
      </c>
      <c r="BH665">
        <v>34</v>
      </c>
      <c r="BI665">
        <v>647</v>
      </c>
      <c r="BJ665" s="368">
        <v>15</v>
      </c>
      <c r="BK665" s="368">
        <v>15</v>
      </c>
      <c r="BL665" s="128">
        <v>2580.3625000000002</v>
      </c>
      <c r="BM665" s="128">
        <v>1055.04806506675</v>
      </c>
      <c r="BN665" s="128">
        <v>1019.22</v>
      </c>
      <c r="BO665" s="128">
        <v>992.35834</v>
      </c>
      <c r="BP665" s="128">
        <v>992.35834</v>
      </c>
      <c r="BQ665" s="1" t="s">
        <v>821</v>
      </c>
    </row>
    <row r="666" spans="58:69" x14ac:dyDescent="0.25">
      <c r="BF666">
        <v>1006</v>
      </c>
      <c r="BG666">
        <v>49</v>
      </c>
      <c r="BH666">
        <v>33</v>
      </c>
      <c r="BI666">
        <v>648</v>
      </c>
      <c r="BJ666" s="368">
        <v>15</v>
      </c>
      <c r="BK666" s="368">
        <v>16</v>
      </c>
      <c r="BL666" s="128">
        <v>2868.4814000000001</v>
      </c>
      <c r="BM666" s="128">
        <v>1050.2871441933501</v>
      </c>
      <c r="BN666" s="128">
        <v>1000.79</v>
      </c>
      <c r="BO666" s="128">
        <v>985.18462999999997</v>
      </c>
      <c r="BP666" s="128">
        <v>985.18462999999997</v>
      </c>
      <c r="BQ666" s="1" t="s">
        <v>821</v>
      </c>
    </row>
    <row r="667" spans="58:69" x14ac:dyDescent="0.25">
      <c r="BF667">
        <v>1007</v>
      </c>
      <c r="BG667">
        <v>48</v>
      </c>
      <c r="BH667">
        <v>33</v>
      </c>
      <c r="BI667">
        <v>649</v>
      </c>
      <c r="BJ667" s="368">
        <v>15</v>
      </c>
      <c r="BK667" s="368">
        <v>17</v>
      </c>
      <c r="BL667" s="128">
        <v>2977.5264000000002</v>
      </c>
      <c r="BM667" s="128">
        <v>1045.53964182903</v>
      </c>
      <c r="BN667" s="128">
        <v>1005.1</v>
      </c>
      <c r="BO667" s="128">
        <v>984.91470000000004</v>
      </c>
      <c r="BP667" s="128">
        <v>984.91470000000004</v>
      </c>
      <c r="BQ667" s="1" t="s">
        <v>821</v>
      </c>
    </row>
    <row r="668" spans="58:69" x14ac:dyDescent="0.25">
      <c r="BF668">
        <v>1008</v>
      </c>
      <c r="BG668">
        <v>48</v>
      </c>
      <c r="BH668">
        <v>32</v>
      </c>
      <c r="BI668">
        <v>650</v>
      </c>
      <c r="BJ668" s="368">
        <v>15</v>
      </c>
      <c r="BK668" s="368">
        <v>18</v>
      </c>
      <c r="BL668" s="128">
        <v>3279.7714999999998</v>
      </c>
      <c r="BM668" s="128">
        <v>1040.6232845418599</v>
      </c>
      <c r="BN668" s="128">
        <v>997.76</v>
      </c>
      <c r="BO668" s="128">
        <v>973.36536000000001</v>
      </c>
      <c r="BP668" s="128">
        <v>973.36536000000001</v>
      </c>
      <c r="BQ668" s="1" t="s">
        <v>821</v>
      </c>
    </row>
    <row r="669" spans="58:69" x14ac:dyDescent="0.25">
      <c r="BF669">
        <v>1009</v>
      </c>
      <c r="BG669">
        <v>47</v>
      </c>
      <c r="BH669">
        <v>31</v>
      </c>
      <c r="BI669">
        <v>651</v>
      </c>
      <c r="BJ669" s="368">
        <v>15</v>
      </c>
      <c r="BK669" s="368">
        <v>19</v>
      </c>
      <c r="BL669" s="128">
        <v>3553.9011</v>
      </c>
      <c r="BM669" s="128">
        <v>1033.73358344954</v>
      </c>
      <c r="BN669" s="128">
        <v>989.52</v>
      </c>
      <c r="BO669" s="128">
        <v>964.32079999999996</v>
      </c>
      <c r="BP669" s="128">
        <v>964.32079999999996</v>
      </c>
      <c r="BQ669" s="1" t="s">
        <v>821</v>
      </c>
    </row>
    <row r="670" spans="58:69" x14ac:dyDescent="0.25">
      <c r="BF670">
        <v>1010</v>
      </c>
      <c r="BG670">
        <v>47</v>
      </c>
      <c r="BH670">
        <v>30</v>
      </c>
      <c r="BI670">
        <v>652</v>
      </c>
      <c r="BJ670" s="368">
        <v>15</v>
      </c>
      <c r="BK670" s="368">
        <v>20</v>
      </c>
      <c r="BL670" s="128">
        <v>3836.4101999999998</v>
      </c>
      <c r="BM670" s="128">
        <v>1027.07980647876</v>
      </c>
      <c r="BN670" s="128">
        <v>980.48</v>
      </c>
      <c r="BO670" s="128">
        <v>954.39739999999995</v>
      </c>
      <c r="BP670" s="128">
        <v>954.39739999999995</v>
      </c>
      <c r="BQ670" s="1" t="s">
        <v>821</v>
      </c>
    </row>
    <row r="671" spans="58:69" x14ac:dyDescent="0.25">
      <c r="BF671">
        <v>1011</v>
      </c>
      <c r="BG671">
        <v>47</v>
      </c>
      <c r="BH671">
        <v>29</v>
      </c>
      <c r="BI671">
        <v>653</v>
      </c>
      <c r="BJ671" s="368">
        <v>15</v>
      </c>
      <c r="BK671" s="368">
        <v>21</v>
      </c>
      <c r="BL671" s="128">
        <v>3856.2986000000001</v>
      </c>
      <c r="BM671" s="128">
        <v>1023.4650912655</v>
      </c>
      <c r="BN671" s="128">
        <v>958.42</v>
      </c>
      <c r="BO671" s="128">
        <v>953.64949999999999</v>
      </c>
      <c r="BP671" s="128">
        <v>953.64949999999999</v>
      </c>
      <c r="BQ671" s="1" t="s">
        <v>821</v>
      </c>
    </row>
    <row r="672" spans="58:69" x14ac:dyDescent="0.25">
      <c r="BF672">
        <v>1012</v>
      </c>
      <c r="BG672">
        <v>46</v>
      </c>
      <c r="BH672">
        <v>29</v>
      </c>
      <c r="BI672">
        <v>654</v>
      </c>
      <c r="BJ672" s="368">
        <v>15</v>
      </c>
      <c r="BK672" s="368">
        <v>22</v>
      </c>
      <c r="BL672" s="128">
        <v>4164.5054</v>
      </c>
      <c r="BM672" s="128">
        <v>1019.54320367479</v>
      </c>
      <c r="BN672" s="128">
        <v>959.24</v>
      </c>
      <c r="BO672" s="128">
        <v>945.99096999999995</v>
      </c>
      <c r="BP672" s="128">
        <v>945.99096999999995</v>
      </c>
      <c r="BQ672" s="1" t="s">
        <v>821</v>
      </c>
    </row>
    <row r="673" spans="58:69" x14ac:dyDescent="0.25">
      <c r="BF673">
        <v>1013</v>
      </c>
      <c r="BG673">
        <v>45</v>
      </c>
      <c r="BH673">
        <v>29</v>
      </c>
      <c r="BI673">
        <v>655</v>
      </c>
      <c r="BJ673" s="368">
        <v>15</v>
      </c>
      <c r="BK673" s="368">
        <v>23</v>
      </c>
      <c r="BL673" s="128">
        <v>4365.5635000000002</v>
      </c>
      <c r="BM673" s="128">
        <v>1013.4557123011</v>
      </c>
      <c r="BN673" s="128">
        <v>965.99</v>
      </c>
      <c r="BO673" s="128">
        <v>940.03300000000002</v>
      </c>
      <c r="BP673" s="128">
        <v>940.03300000000002</v>
      </c>
      <c r="BQ673" s="1" t="s">
        <v>821</v>
      </c>
    </row>
    <row r="674" spans="58:69" x14ac:dyDescent="0.25">
      <c r="BF674">
        <v>1014</v>
      </c>
      <c r="BG674">
        <v>45</v>
      </c>
      <c r="BH674">
        <v>28</v>
      </c>
      <c r="BI674">
        <v>656</v>
      </c>
      <c r="BJ674" s="368">
        <v>15</v>
      </c>
      <c r="BK674" s="368">
        <v>24</v>
      </c>
      <c r="BL674" s="128">
        <v>4431.6274000000003</v>
      </c>
      <c r="BM674" s="128">
        <v>1010.26265578783</v>
      </c>
      <c r="BN674" s="128">
        <v>942.73</v>
      </c>
      <c r="BO674" s="128">
        <v>938.92565999999999</v>
      </c>
      <c r="BP674" s="128">
        <v>938.92565999999999</v>
      </c>
      <c r="BQ674" s="1" t="s">
        <v>821</v>
      </c>
    </row>
    <row r="675" spans="58:69" x14ac:dyDescent="0.25">
      <c r="BF675">
        <v>1015</v>
      </c>
      <c r="BG675">
        <v>44</v>
      </c>
      <c r="BH675">
        <v>28</v>
      </c>
      <c r="BI675">
        <v>657</v>
      </c>
      <c r="BJ675" s="368">
        <v>15</v>
      </c>
      <c r="BK675" s="368">
        <v>25</v>
      </c>
      <c r="BL675" s="128">
        <v>4739.0043999999998</v>
      </c>
      <c r="BM675" s="128">
        <v>1005.79873397246</v>
      </c>
      <c r="BN675" s="128">
        <v>956.87</v>
      </c>
      <c r="BO675" s="128">
        <v>935.50229999999999</v>
      </c>
      <c r="BP675" s="128">
        <v>935.50229999999999</v>
      </c>
      <c r="BQ675" s="1" t="s">
        <v>821</v>
      </c>
    </row>
    <row r="676" spans="58:69" x14ac:dyDescent="0.25">
      <c r="BF676">
        <v>1016</v>
      </c>
      <c r="BG676">
        <v>43</v>
      </c>
      <c r="BH676">
        <v>28</v>
      </c>
      <c r="BI676">
        <v>658</v>
      </c>
      <c r="BJ676" s="368">
        <v>15</v>
      </c>
      <c r="BK676" s="368">
        <v>26</v>
      </c>
      <c r="BL676" s="128">
        <v>4869.1293999999998</v>
      </c>
      <c r="BM676" s="128">
        <v>1000.5690524555</v>
      </c>
      <c r="BN676" s="128">
        <v>955.9</v>
      </c>
      <c r="BO676" s="128">
        <v>933.16520000000003</v>
      </c>
      <c r="BP676" s="128">
        <v>933.16520000000003</v>
      </c>
      <c r="BQ676" s="1" t="s">
        <v>821</v>
      </c>
    </row>
    <row r="677" spans="58:69" x14ac:dyDescent="0.25">
      <c r="BF677">
        <v>1017</v>
      </c>
      <c r="BG677">
        <v>43</v>
      </c>
      <c r="BH677">
        <v>27</v>
      </c>
      <c r="BI677">
        <v>659</v>
      </c>
      <c r="BJ677" s="368">
        <v>15</v>
      </c>
      <c r="BK677" s="368">
        <v>27</v>
      </c>
      <c r="BL677" s="128">
        <v>5033.1387000000004</v>
      </c>
      <c r="BM677" s="128">
        <v>997.05312291693303</v>
      </c>
      <c r="BN677" s="128">
        <v>933.17</v>
      </c>
      <c r="BO677" s="128">
        <v>927.33069999999998</v>
      </c>
      <c r="BP677" s="128">
        <v>927.33069999999998</v>
      </c>
      <c r="BQ677" s="1" t="s">
        <v>821</v>
      </c>
    </row>
    <row r="678" spans="58:69" x14ac:dyDescent="0.25">
      <c r="BF678">
        <v>1018</v>
      </c>
      <c r="BG678">
        <v>42</v>
      </c>
      <c r="BH678">
        <v>27</v>
      </c>
      <c r="BI678">
        <v>660</v>
      </c>
      <c r="BJ678" s="368">
        <v>15</v>
      </c>
      <c r="BK678" s="368">
        <v>28</v>
      </c>
      <c r="BL678" s="128">
        <v>5316.0722999999998</v>
      </c>
      <c r="BM678" s="128">
        <v>991.71058350892395</v>
      </c>
      <c r="BN678" s="128">
        <v>926.88</v>
      </c>
      <c r="BO678" s="128">
        <v>920.98019999999997</v>
      </c>
      <c r="BP678" s="128">
        <v>920.98019999999997</v>
      </c>
      <c r="BQ678" s="1" t="s">
        <v>821</v>
      </c>
    </row>
    <row r="679" spans="58:69" x14ac:dyDescent="0.25">
      <c r="BF679">
        <v>1019</v>
      </c>
      <c r="BG679">
        <v>41</v>
      </c>
      <c r="BH679">
        <v>27</v>
      </c>
      <c r="BI679">
        <v>661</v>
      </c>
      <c r="BJ679" s="368">
        <v>15</v>
      </c>
      <c r="BK679" s="368">
        <v>29</v>
      </c>
      <c r="BL679" s="128">
        <v>5566.1845999999996</v>
      </c>
      <c r="BM679" s="128">
        <v>985.33881702231099</v>
      </c>
      <c r="BN679" s="128">
        <v>919.85</v>
      </c>
      <c r="BO679" s="128">
        <v>917.84090000000003</v>
      </c>
      <c r="BP679" s="128">
        <v>917.84090000000003</v>
      </c>
      <c r="BQ679" s="1" t="s">
        <v>821</v>
      </c>
    </row>
    <row r="680" spans="58:69" x14ac:dyDescent="0.25">
      <c r="BF680">
        <v>1020</v>
      </c>
      <c r="BG680">
        <v>40</v>
      </c>
      <c r="BH680">
        <v>27</v>
      </c>
      <c r="BI680">
        <v>662</v>
      </c>
      <c r="BJ680" s="368">
        <v>15</v>
      </c>
      <c r="BK680" s="368">
        <v>30</v>
      </c>
      <c r="BL680" s="128">
        <v>5818.2340000000004</v>
      </c>
      <c r="BM680" s="128">
        <v>979.33622004381095</v>
      </c>
      <c r="BN680" s="128">
        <v>928.88</v>
      </c>
      <c r="BO680" s="128">
        <v>915.07100000000003</v>
      </c>
      <c r="BP680" s="128">
        <v>915.07100000000003</v>
      </c>
      <c r="BQ680" s="1" t="s">
        <v>821</v>
      </c>
    </row>
    <row r="681" spans="58:69" x14ac:dyDescent="0.25">
      <c r="BF681">
        <v>1021</v>
      </c>
      <c r="BG681">
        <v>39</v>
      </c>
      <c r="BH681">
        <v>27</v>
      </c>
      <c r="BI681">
        <v>663</v>
      </c>
      <c r="BJ681" s="368">
        <v>15</v>
      </c>
      <c r="BK681" s="368">
        <v>31</v>
      </c>
      <c r="BL681" s="128">
        <v>5887.0316999999995</v>
      </c>
      <c r="BM681" s="128">
        <v>975.50097784990896</v>
      </c>
      <c r="BN681" s="128">
        <v>933.63</v>
      </c>
      <c r="BO681" s="128">
        <v>913.94129999999996</v>
      </c>
      <c r="BP681" s="128">
        <v>913.94129999999996</v>
      </c>
      <c r="BQ681" s="1" t="s">
        <v>821</v>
      </c>
    </row>
    <row r="682" spans="58:69" x14ac:dyDescent="0.25">
      <c r="BF682">
        <v>1022</v>
      </c>
      <c r="BG682">
        <v>39</v>
      </c>
      <c r="BH682">
        <v>26</v>
      </c>
      <c r="BI682">
        <v>664</v>
      </c>
      <c r="BJ682" s="368">
        <v>15</v>
      </c>
      <c r="BK682" s="368">
        <v>32</v>
      </c>
      <c r="BL682" s="128">
        <v>6113.27</v>
      </c>
      <c r="BM682" s="128">
        <v>971.97426214136499</v>
      </c>
      <c r="BN682" s="128">
        <v>913.98</v>
      </c>
      <c r="BO682" s="128">
        <v>910.81133999999997</v>
      </c>
      <c r="BP682" s="128">
        <v>910.81133999999997</v>
      </c>
      <c r="BQ682" s="1" t="s">
        <v>821</v>
      </c>
    </row>
    <row r="683" spans="58:69" x14ac:dyDescent="0.25">
      <c r="BF683">
        <v>1023</v>
      </c>
      <c r="BG683">
        <v>38</v>
      </c>
      <c r="BH683">
        <v>26</v>
      </c>
      <c r="BI683">
        <v>665</v>
      </c>
      <c r="BJ683" s="368">
        <v>15</v>
      </c>
      <c r="BK683" s="368">
        <v>33</v>
      </c>
      <c r="BL683" s="128">
        <v>6377.9926999999998</v>
      </c>
      <c r="BM683" s="128">
        <v>966.10555842003703</v>
      </c>
      <c r="BN683" s="128">
        <v>916.85</v>
      </c>
      <c r="BO683" s="128">
        <v>908.05100000000004</v>
      </c>
      <c r="BP683" s="128">
        <v>908.05100000000004</v>
      </c>
      <c r="BQ683" s="1" t="s">
        <v>821</v>
      </c>
    </row>
    <row r="684" spans="58:69" x14ac:dyDescent="0.25">
      <c r="BF684">
        <v>1024</v>
      </c>
      <c r="BG684">
        <v>38</v>
      </c>
      <c r="BH684">
        <v>25</v>
      </c>
      <c r="BI684">
        <v>666</v>
      </c>
      <c r="BJ684" s="368">
        <v>15</v>
      </c>
      <c r="BK684" s="368">
        <v>34</v>
      </c>
      <c r="BL684" s="128">
        <v>6397.4116000000004</v>
      </c>
      <c r="BM684" s="128">
        <v>962.70907053860799</v>
      </c>
      <c r="BN684" s="128">
        <v>923.26</v>
      </c>
      <c r="BO684" s="128">
        <v>907.94060000000002</v>
      </c>
      <c r="BP684" s="128">
        <v>907.94060000000002</v>
      </c>
      <c r="BQ684" s="1" t="s">
        <v>821</v>
      </c>
    </row>
    <row r="685" spans="58:69" x14ac:dyDescent="0.25">
      <c r="BF685">
        <v>1025</v>
      </c>
      <c r="BG685">
        <v>37</v>
      </c>
      <c r="BH685">
        <v>25</v>
      </c>
      <c r="BI685">
        <v>667</v>
      </c>
      <c r="BJ685" s="368">
        <v>15</v>
      </c>
      <c r="BK685" s="368">
        <v>35</v>
      </c>
      <c r="BL685" s="128">
        <v>6665.7974000000004</v>
      </c>
      <c r="BM685" s="128">
        <v>959.26879594334696</v>
      </c>
      <c r="BN685" s="128">
        <v>907.07</v>
      </c>
      <c r="BO685" s="128">
        <v>903.96130000000005</v>
      </c>
      <c r="BP685" s="128">
        <v>903.96130000000005</v>
      </c>
      <c r="BQ685" s="1" t="s">
        <v>821</v>
      </c>
    </row>
    <row r="686" spans="58:69" x14ac:dyDescent="0.25">
      <c r="BF686">
        <v>1026</v>
      </c>
      <c r="BG686">
        <v>36</v>
      </c>
      <c r="BH686">
        <v>25</v>
      </c>
      <c r="BI686">
        <v>668</v>
      </c>
      <c r="BJ686" s="368">
        <v>15</v>
      </c>
      <c r="BK686" s="368">
        <v>36</v>
      </c>
      <c r="BL686" s="128">
        <v>6954.6130000000003</v>
      </c>
      <c r="BM686" s="128">
        <v>952.60828928967601</v>
      </c>
      <c r="BN686" s="128">
        <v>919.31</v>
      </c>
      <c r="BO686" s="128">
        <v>901.4941</v>
      </c>
      <c r="BP686" s="128">
        <v>901.4941</v>
      </c>
      <c r="BQ686" s="1" t="s">
        <v>821</v>
      </c>
    </row>
    <row r="687" spans="58:69" x14ac:dyDescent="0.25">
      <c r="BF687">
        <v>1027</v>
      </c>
      <c r="BG687">
        <v>35</v>
      </c>
      <c r="BH687">
        <v>25</v>
      </c>
      <c r="BI687">
        <v>669</v>
      </c>
      <c r="BJ687" s="368">
        <v>15</v>
      </c>
      <c r="BK687" s="368">
        <v>37</v>
      </c>
      <c r="BL687" s="128">
        <v>6971.8793999999998</v>
      </c>
      <c r="BM687" s="128">
        <v>948.94953638567699</v>
      </c>
      <c r="BN687" s="128">
        <v>918.37</v>
      </c>
      <c r="BO687" s="128">
        <v>901.4941</v>
      </c>
      <c r="BP687" s="128">
        <v>901.4941</v>
      </c>
      <c r="BQ687" s="1" t="s">
        <v>821</v>
      </c>
    </row>
    <row r="688" spans="58:69" x14ac:dyDescent="0.25">
      <c r="BF688">
        <v>1028</v>
      </c>
      <c r="BG688">
        <v>35</v>
      </c>
      <c r="BH688">
        <v>24</v>
      </c>
      <c r="BI688">
        <v>670</v>
      </c>
      <c r="BJ688" s="368">
        <v>15</v>
      </c>
      <c r="BK688" s="368">
        <v>38</v>
      </c>
      <c r="BL688" s="128">
        <v>7285.1396000000004</v>
      </c>
      <c r="BM688" s="128">
        <v>944.99857633141301</v>
      </c>
      <c r="BN688" s="128">
        <v>911.39</v>
      </c>
      <c r="BO688" s="128">
        <v>897.25109999999995</v>
      </c>
      <c r="BP688" s="128">
        <v>897.25109999999995</v>
      </c>
      <c r="BQ688" s="1" t="s">
        <v>821</v>
      </c>
    </row>
    <row r="689" spans="58:69" x14ac:dyDescent="0.25">
      <c r="BF689">
        <v>1029</v>
      </c>
      <c r="BG689">
        <v>34</v>
      </c>
      <c r="BH689">
        <v>24</v>
      </c>
      <c r="BI689">
        <v>671</v>
      </c>
      <c r="BJ689" s="368">
        <v>15</v>
      </c>
      <c r="BK689" s="368">
        <v>39</v>
      </c>
      <c r="BL689" s="128">
        <v>7349.9785000000002</v>
      </c>
      <c r="BM689" s="128">
        <v>940.47897266454197</v>
      </c>
      <c r="BN689" s="128">
        <v>913.01</v>
      </c>
      <c r="BO689" s="128">
        <v>896.48517000000004</v>
      </c>
      <c r="BP689" s="128">
        <v>896.48517000000004</v>
      </c>
      <c r="BQ689" s="1" t="s">
        <v>821</v>
      </c>
    </row>
    <row r="690" spans="58:69" x14ac:dyDescent="0.25">
      <c r="BF690">
        <v>1030</v>
      </c>
      <c r="BG690">
        <v>34</v>
      </c>
      <c r="BH690">
        <v>23</v>
      </c>
      <c r="BI690">
        <v>672</v>
      </c>
      <c r="BJ690" s="368">
        <v>15</v>
      </c>
      <c r="BK690" s="368">
        <v>40</v>
      </c>
      <c r="BL690" s="128">
        <v>7666.2650000000003</v>
      </c>
      <c r="BM690" s="128">
        <v>935.92318163086702</v>
      </c>
      <c r="BN690" s="128">
        <v>912.4</v>
      </c>
      <c r="BO690" s="128">
        <v>893.10680000000002</v>
      </c>
      <c r="BP690" s="128">
        <v>893.10680000000002</v>
      </c>
      <c r="BQ690" s="1" t="s">
        <v>821</v>
      </c>
    </row>
    <row r="691" spans="58:69" x14ac:dyDescent="0.25">
      <c r="BF691">
        <v>1031</v>
      </c>
      <c r="BG691">
        <v>33</v>
      </c>
      <c r="BH691">
        <v>23</v>
      </c>
      <c r="BI691">
        <v>673</v>
      </c>
      <c r="BJ691" s="368">
        <v>15</v>
      </c>
      <c r="BK691" s="368">
        <v>41</v>
      </c>
      <c r="BL691" s="128">
        <v>7679.3289999999997</v>
      </c>
      <c r="BM691" s="128">
        <v>931.986299629624</v>
      </c>
      <c r="BN691" s="128">
        <v>909.69</v>
      </c>
      <c r="BO691" s="128">
        <v>893.10680000000002</v>
      </c>
      <c r="BP691" s="128">
        <v>893.10680000000002</v>
      </c>
      <c r="BQ691" s="1" t="s">
        <v>821</v>
      </c>
    </row>
    <row r="692" spans="58:69" x14ac:dyDescent="0.25">
      <c r="BF692">
        <v>1032</v>
      </c>
      <c r="BG692">
        <v>33</v>
      </c>
      <c r="BH692">
        <v>22</v>
      </c>
      <c r="BI692">
        <v>674</v>
      </c>
      <c r="BJ692" s="368">
        <v>15</v>
      </c>
      <c r="BK692" s="368">
        <v>42</v>
      </c>
      <c r="BL692" s="128">
        <v>8023.1009999999997</v>
      </c>
      <c r="BM692" s="128">
        <v>927.72084801115295</v>
      </c>
      <c r="BN692" s="128">
        <v>892.43</v>
      </c>
      <c r="BO692" s="128">
        <v>887.87819999999999</v>
      </c>
      <c r="BP692" s="128">
        <v>887.87819999999999</v>
      </c>
      <c r="BQ692" s="1" t="s">
        <v>821</v>
      </c>
    </row>
    <row r="693" spans="58:69" x14ac:dyDescent="0.25">
      <c r="BF693">
        <v>1033</v>
      </c>
      <c r="BG693">
        <v>32</v>
      </c>
      <c r="BH693">
        <v>22</v>
      </c>
      <c r="BI693">
        <v>675</v>
      </c>
      <c r="BJ693" s="368">
        <v>15</v>
      </c>
      <c r="BK693" s="368">
        <v>43</v>
      </c>
      <c r="BL693" s="128">
        <v>8172.9004000000004</v>
      </c>
      <c r="BM693" s="128">
        <v>921.82095311430896</v>
      </c>
      <c r="BN693" s="128">
        <v>902.56</v>
      </c>
      <c r="BO693" s="128">
        <v>885.94293000000005</v>
      </c>
      <c r="BP693" s="128">
        <v>885.94293000000005</v>
      </c>
      <c r="BQ693" s="1" t="s">
        <v>821</v>
      </c>
    </row>
    <row r="694" spans="58:69" x14ac:dyDescent="0.25">
      <c r="BF694">
        <v>1034</v>
      </c>
      <c r="BG694">
        <v>32</v>
      </c>
      <c r="BH694">
        <v>21</v>
      </c>
      <c r="BI694">
        <v>676</v>
      </c>
      <c r="BJ694" s="368">
        <v>15</v>
      </c>
      <c r="BK694" s="368">
        <v>44</v>
      </c>
      <c r="BL694" s="128">
        <v>8309.3760000000002</v>
      </c>
      <c r="BM694" s="128">
        <v>918.39894730261199</v>
      </c>
      <c r="BN694" s="128">
        <v>885.94</v>
      </c>
      <c r="BO694" s="128">
        <v>884.87919999999997</v>
      </c>
      <c r="BP694" s="128">
        <v>884.87919999999997</v>
      </c>
      <c r="BQ694" s="1" t="s">
        <v>821</v>
      </c>
    </row>
    <row r="695" spans="58:69" x14ac:dyDescent="0.25">
      <c r="BF695">
        <v>1035</v>
      </c>
      <c r="BG695">
        <v>31</v>
      </c>
      <c r="BH695">
        <v>21</v>
      </c>
      <c r="BI695">
        <v>677</v>
      </c>
      <c r="BJ695" s="368">
        <v>15</v>
      </c>
      <c r="BK695" s="368">
        <v>45</v>
      </c>
      <c r="BL695" s="128">
        <v>8568.8970000000008</v>
      </c>
      <c r="BM695" s="128">
        <v>913.66540625786797</v>
      </c>
      <c r="BN695" s="128">
        <v>901.47</v>
      </c>
      <c r="BO695" s="128">
        <v>880.86536000000001</v>
      </c>
      <c r="BP695" s="128">
        <v>880.86536000000001</v>
      </c>
      <c r="BQ695" s="1" t="s">
        <v>821</v>
      </c>
    </row>
    <row r="696" spans="58:69" x14ac:dyDescent="0.25">
      <c r="BF696">
        <v>1036</v>
      </c>
      <c r="BG696">
        <v>31</v>
      </c>
      <c r="BH696">
        <v>20</v>
      </c>
      <c r="BI696">
        <v>678</v>
      </c>
      <c r="BJ696" s="368">
        <v>15</v>
      </c>
      <c r="BK696" s="368">
        <v>46</v>
      </c>
      <c r="BL696" s="128">
        <v>8659.6929999999993</v>
      </c>
      <c r="BM696" s="128">
        <v>909.47789755815302</v>
      </c>
      <c r="BN696" s="128">
        <v>889.94</v>
      </c>
      <c r="BO696" s="128">
        <v>878.86009999999999</v>
      </c>
      <c r="BP696" s="128">
        <v>878.86009999999999</v>
      </c>
      <c r="BQ696" s="1" t="s">
        <v>821</v>
      </c>
    </row>
    <row r="697" spans="58:69" x14ac:dyDescent="0.25">
      <c r="BF697">
        <v>1037</v>
      </c>
      <c r="BG697">
        <v>30</v>
      </c>
      <c r="BH697">
        <v>20</v>
      </c>
      <c r="BI697">
        <v>679</v>
      </c>
      <c r="BJ697" s="368">
        <v>15</v>
      </c>
      <c r="BK697" s="368">
        <v>47</v>
      </c>
      <c r="BL697" s="128">
        <v>8980.4310000000005</v>
      </c>
      <c r="BM697" s="128">
        <v>904.55863360830097</v>
      </c>
      <c r="BN697" s="128">
        <v>887.18</v>
      </c>
      <c r="BO697" s="128">
        <v>874.6499</v>
      </c>
      <c r="BP697" s="128">
        <v>874.6499</v>
      </c>
      <c r="BQ697" s="1" t="s">
        <v>821</v>
      </c>
    </row>
    <row r="698" spans="58:69" x14ac:dyDescent="0.25">
      <c r="BF698">
        <v>1038</v>
      </c>
      <c r="BG698">
        <v>29</v>
      </c>
      <c r="BH698">
        <v>19</v>
      </c>
      <c r="BI698">
        <v>680</v>
      </c>
      <c r="BJ698" s="368">
        <v>15</v>
      </c>
      <c r="BK698" s="368">
        <v>48</v>
      </c>
      <c r="BL698" s="128">
        <v>9247.7610000000004</v>
      </c>
      <c r="BM698" s="128">
        <v>897.52915589336703</v>
      </c>
      <c r="BN698" s="128">
        <v>872.77</v>
      </c>
      <c r="BO698" s="128">
        <v>869.08920000000001</v>
      </c>
      <c r="BP698" s="128">
        <v>869.08920000000001</v>
      </c>
      <c r="BQ698" s="1" t="s">
        <v>821</v>
      </c>
    </row>
    <row r="699" spans="58:69" x14ac:dyDescent="0.25">
      <c r="BF699">
        <v>1039</v>
      </c>
      <c r="BG699">
        <v>28</v>
      </c>
      <c r="BH699">
        <v>19</v>
      </c>
      <c r="BI699">
        <v>681</v>
      </c>
      <c r="BJ699" s="368">
        <v>15</v>
      </c>
      <c r="BK699" s="368">
        <v>49</v>
      </c>
      <c r="BL699" s="128">
        <v>9517.5740000000005</v>
      </c>
      <c r="BM699" s="128">
        <v>891.10841972812796</v>
      </c>
      <c r="BN699" s="128">
        <v>873.33</v>
      </c>
      <c r="BO699" s="128">
        <v>863.89594</v>
      </c>
      <c r="BP699" s="128">
        <v>863.89594</v>
      </c>
      <c r="BQ699" s="1" t="s">
        <v>821</v>
      </c>
    </row>
    <row r="700" spans="58:69" x14ac:dyDescent="0.25">
      <c r="BF700">
        <v>1040</v>
      </c>
      <c r="BG700">
        <v>27</v>
      </c>
      <c r="BH700">
        <v>19</v>
      </c>
      <c r="BI700">
        <v>682</v>
      </c>
      <c r="BJ700" s="368">
        <v>15</v>
      </c>
      <c r="BK700" s="368">
        <v>50</v>
      </c>
      <c r="BL700" s="128">
        <v>9679.9259999999995</v>
      </c>
      <c r="BM700" s="128">
        <v>885.94252136349496</v>
      </c>
      <c r="BN700" s="128">
        <v>879.77</v>
      </c>
      <c r="BO700" s="128">
        <v>859.12445000000002</v>
      </c>
      <c r="BP700" s="128">
        <v>859.12445000000002</v>
      </c>
      <c r="BQ700" s="1" t="s">
        <v>821</v>
      </c>
    </row>
    <row r="701" spans="58:69" x14ac:dyDescent="0.25">
      <c r="BF701">
        <v>1041</v>
      </c>
      <c r="BG701">
        <v>27</v>
      </c>
      <c r="BH701">
        <v>18</v>
      </c>
      <c r="BI701">
        <v>683</v>
      </c>
      <c r="BJ701" s="368">
        <v>15</v>
      </c>
      <c r="BK701" s="368">
        <v>51</v>
      </c>
      <c r="BL701" s="128">
        <v>9803.8510000000006</v>
      </c>
      <c r="BM701" s="128">
        <v>882.52052722514202</v>
      </c>
      <c r="BN701" s="128">
        <v>859.63</v>
      </c>
      <c r="BO701" s="128">
        <v>856.00103999999999</v>
      </c>
      <c r="BP701" s="128">
        <v>856.00103999999999</v>
      </c>
      <c r="BQ701" s="1" t="s">
        <v>821</v>
      </c>
    </row>
    <row r="702" spans="58:69" x14ac:dyDescent="0.25">
      <c r="BF702">
        <v>1042</v>
      </c>
      <c r="BG702">
        <v>26</v>
      </c>
      <c r="BH702">
        <v>18</v>
      </c>
      <c r="BI702">
        <v>684</v>
      </c>
      <c r="BJ702" s="368">
        <v>15</v>
      </c>
      <c r="BK702" s="368">
        <v>52</v>
      </c>
      <c r="BL702" s="128">
        <v>10063.004999999999</v>
      </c>
      <c r="BM702" s="128">
        <v>877.94137782986297</v>
      </c>
      <c r="BN702" s="128">
        <v>880.91</v>
      </c>
      <c r="BO702" s="128">
        <v>852.12103000000002</v>
      </c>
      <c r="BP702" s="128">
        <v>852.12103000000002</v>
      </c>
      <c r="BQ702" s="1" t="s">
        <v>821</v>
      </c>
    </row>
    <row r="703" spans="58:69" x14ac:dyDescent="0.25">
      <c r="BF703">
        <v>1043</v>
      </c>
      <c r="BG703">
        <v>26</v>
      </c>
      <c r="BH703">
        <v>17</v>
      </c>
      <c r="BI703">
        <v>685</v>
      </c>
      <c r="BJ703" s="368">
        <v>15</v>
      </c>
      <c r="BK703" s="368">
        <v>53</v>
      </c>
      <c r="BL703" s="128">
        <v>10165.795</v>
      </c>
      <c r="BM703" s="128">
        <v>873.61488629493499</v>
      </c>
      <c r="BN703" s="128">
        <v>855.11</v>
      </c>
      <c r="BO703" s="128">
        <v>849.6902</v>
      </c>
      <c r="BP703" s="128">
        <v>849.6902</v>
      </c>
      <c r="BQ703" s="1" t="s">
        <v>821</v>
      </c>
    </row>
    <row r="704" spans="58:69" x14ac:dyDescent="0.25">
      <c r="BF704">
        <v>1044</v>
      </c>
      <c r="BG704">
        <v>25</v>
      </c>
      <c r="BH704">
        <v>17</v>
      </c>
      <c r="BI704">
        <v>686</v>
      </c>
      <c r="BJ704" s="368">
        <v>15</v>
      </c>
      <c r="BK704" s="368">
        <v>54</v>
      </c>
      <c r="BL704" s="128">
        <v>10380.614</v>
      </c>
      <c r="BM704" s="128">
        <v>869.81834123682404</v>
      </c>
      <c r="BN704" s="128">
        <v>876.87</v>
      </c>
      <c r="BO704" s="128">
        <v>846.67830000000004</v>
      </c>
      <c r="BP704" s="128">
        <v>846.67830000000004</v>
      </c>
      <c r="BQ704" s="1" t="s">
        <v>821</v>
      </c>
    </row>
    <row r="705" spans="58:69" x14ac:dyDescent="0.25">
      <c r="BF705">
        <v>1045</v>
      </c>
      <c r="BG705">
        <v>25</v>
      </c>
      <c r="BH705">
        <v>16</v>
      </c>
      <c r="BI705">
        <v>687</v>
      </c>
      <c r="BJ705" s="368">
        <v>15</v>
      </c>
      <c r="BK705" s="368">
        <v>55</v>
      </c>
      <c r="BL705" s="128">
        <v>10542.799000000001</v>
      </c>
      <c r="BM705" s="128">
        <v>865.31182338872202</v>
      </c>
      <c r="BN705" s="128">
        <v>846.71</v>
      </c>
      <c r="BO705" s="128">
        <v>844.62634000000003</v>
      </c>
      <c r="BP705" s="128">
        <v>844.62634000000003</v>
      </c>
      <c r="BQ705" s="1" t="s">
        <v>821</v>
      </c>
    </row>
    <row r="706" spans="58:69" x14ac:dyDescent="0.25">
      <c r="BF706">
        <v>1046</v>
      </c>
      <c r="BG706">
        <v>24</v>
      </c>
      <c r="BH706">
        <v>16</v>
      </c>
      <c r="BI706">
        <v>688</v>
      </c>
      <c r="BJ706" s="368">
        <v>15</v>
      </c>
      <c r="BK706" s="368">
        <v>56</v>
      </c>
      <c r="BL706" s="128">
        <v>10813.3125</v>
      </c>
      <c r="BM706" s="128">
        <v>860.13955137819403</v>
      </c>
      <c r="BN706" s="128">
        <v>867.02</v>
      </c>
      <c r="BO706" s="128">
        <v>841.25696000000005</v>
      </c>
      <c r="BP706" s="128">
        <v>841.25696000000005</v>
      </c>
      <c r="BQ706" s="1" t="s">
        <v>821</v>
      </c>
    </row>
    <row r="707" spans="58:69" x14ac:dyDescent="0.25">
      <c r="BF707">
        <v>1047</v>
      </c>
      <c r="BG707">
        <v>24</v>
      </c>
      <c r="BH707">
        <v>15</v>
      </c>
      <c r="BI707">
        <v>689</v>
      </c>
      <c r="BJ707" s="368">
        <v>15</v>
      </c>
      <c r="BK707" s="368">
        <v>57</v>
      </c>
      <c r="BL707" s="128">
        <v>10839.333000000001</v>
      </c>
      <c r="BM707" s="128">
        <v>856.59491708640996</v>
      </c>
      <c r="BN707" s="128">
        <v>845.67</v>
      </c>
      <c r="BO707" s="128">
        <v>840.04920000000004</v>
      </c>
      <c r="BP707" s="128">
        <v>840.04920000000004</v>
      </c>
      <c r="BQ707" s="1" t="s">
        <v>821</v>
      </c>
    </row>
    <row r="708" spans="58:69" x14ac:dyDescent="0.25">
      <c r="BF708">
        <v>1048</v>
      </c>
      <c r="BG708">
        <v>23</v>
      </c>
      <c r="BH708">
        <v>15</v>
      </c>
      <c r="BI708">
        <v>690</v>
      </c>
      <c r="BJ708" s="368">
        <v>15</v>
      </c>
      <c r="BK708" s="368">
        <v>58</v>
      </c>
      <c r="BL708" s="128">
        <v>11172.856</v>
      </c>
      <c r="BM708" s="128">
        <v>852.29711863135401</v>
      </c>
      <c r="BN708" s="128">
        <v>861.16</v>
      </c>
      <c r="BO708" s="128">
        <v>832.82079999999996</v>
      </c>
      <c r="BP708" s="128">
        <v>832.82079999999996</v>
      </c>
      <c r="BQ708" s="1" t="s">
        <v>821</v>
      </c>
    </row>
    <row r="709" spans="58:69" x14ac:dyDescent="0.25">
      <c r="BF709">
        <v>1049</v>
      </c>
      <c r="BG709">
        <v>23</v>
      </c>
      <c r="BH709">
        <v>14</v>
      </c>
      <c r="BI709">
        <v>691</v>
      </c>
      <c r="BJ709" s="368">
        <v>15</v>
      </c>
      <c r="BK709" s="368">
        <v>59</v>
      </c>
      <c r="BL709" s="128">
        <v>11195.272000000001</v>
      </c>
      <c r="BM709" s="128">
        <v>848.04239481613797</v>
      </c>
      <c r="BN709" s="128">
        <v>839.92</v>
      </c>
      <c r="BO709" s="128">
        <v>832.81866000000002</v>
      </c>
      <c r="BP709" s="128">
        <v>832.81866000000002</v>
      </c>
      <c r="BQ709" s="1" t="s">
        <v>821</v>
      </c>
    </row>
    <row r="710" spans="58:69" x14ac:dyDescent="0.25">
      <c r="BF710">
        <v>1050</v>
      </c>
      <c r="BG710">
        <v>22</v>
      </c>
      <c r="BH710">
        <v>14</v>
      </c>
      <c r="BI710">
        <v>692</v>
      </c>
      <c r="BJ710" s="368">
        <v>15</v>
      </c>
      <c r="BK710" s="368">
        <v>60</v>
      </c>
      <c r="BL710" s="128">
        <v>11462.995999999999</v>
      </c>
      <c r="BM710" s="128">
        <v>844.57422092840602</v>
      </c>
      <c r="BN710" s="128">
        <v>848.18</v>
      </c>
      <c r="BO710" s="128">
        <v>824.94037000000003</v>
      </c>
      <c r="BP710" s="128">
        <v>824.94037000000003</v>
      </c>
      <c r="BQ710" s="1" t="s">
        <v>821</v>
      </c>
    </row>
    <row r="711" spans="58:69" x14ac:dyDescent="0.25">
      <c r="BF711">
        <v>1051</v>
      </c>
      <c r="BG711">
        <v>22</v>
      </c>
      <c r="BH711">
        <v>13</v>
      </c>
      <c r="BI711">
        <v>693</v>
      </c>
      <c r="BJ711" s="368">
        <v>15</v>
      </c>
      <c r="BK711" s="368">
        <v>61</v>
      </c>
      <c r="BL711" s="128">
        <v>11731.052</v>
      </c>
      <c r="BM711" s="128">
        <v>838.16978075157294</v>
      </c>
      <c r="BN711" s="128">
        <v>851.33</v>
      </c>
      <c r="BO711" s="128">
        <v>815.26684999999998</v>
      </c>
      <c r="BP711" s="128">
        <v>815.26684999999998</v>
      </c>
      <c r="BQ711" s="1" t="s">
        <v>821</v>
      </c>
    </row>
    <row r="712" spans="58:69" x14ac:dyDescent="0.25">
      <c r="BF712">
        <v>1052</v>
      </c>
      <c r="BG712">
        <v>22</v>
      </c>
      <c r="BH712">
        <v>12</v>
      </c>
      <c r="BI712">
        <v>694</v>
      </c>
      <c r="BJ712" s="368">
        <v>15</v>
      </c>
      <c r="BK712" s="368">
        <v>62</v>
      </c>
      <c r="BL712" s="128">
        <v>11800.573</v>
      </c>
      <c r="BM712" s="128">
        <v>834.13453915268997</v>
      </c>
      <c r="BN712" s="128">
        <v>819.08</v>
      </c>
      <c r="BO712" s="128">
        <v>813.66899999999998</v>
      </c>
      <c r="BP712" s="128">
        <v>813.66899999999998</v>
      </c>
      <c r="BQ712" s="1" t="s">
        <v>821</v>
      </c>
    </row>
    <row r="713" spans="58:69" x14ac:dyDescent="0.25">
      <c r="BF713">
        <v>1053</v>
      </c>
      <c r="BG713">
        <v>21</v>
      </c>
      <c r="BH713">
        <v>12</v>
      </c>
      <c r="BI713">
        <v>695</v>
      </c>
      <c r="BJ713" s="368">
        <v>15</v>
      </c>
      <c r="BK713" s="368">
        <v>63</v>
      </c>
      <c r="BL713" s="128">
        <v>12015.44</v>
      </c>
      <c r="BM713" s="128">
        <v>830.73509791519598</v>
      </c>
      <c r="BN713" s="128">
        <v>855.92</v>
      </c>
      <c r="BO713" s="128">
        <v>805.68413999999996</v>
      </c>
      <c r="BP713" s="128">
        <v>805.68413999999996</v>
      </c>
      <c r="BQ713" s="1" t="s">
        <v>821</v>
      </c>
    </row>
    <row r="714" spans="58:69" x14ac:dyDescent="0.25">
      <c r="BF714">
        <v>1054</v>
      </c>
      <c r="BG714">
        <v>21</v>
      </c>
      <c r="BH714">
        <v>11</v>
      </c>
      <c r="BI714">
        <v>696</v>
      </c>
      <c r="BJ714" s="368">
        <v>15</v>
      </c>
      <c r="BK714" s="368">
        <v>64</v>
      </c>
      <c r="BL714" s="128">
        <v>12231.88</v>
      </c>
      <c r="BM714" s="128">
        <v>825.57947209339795</v>
      </c>
      <c r="BN714" s="128">
        <v>839.6</v>
      </c>
      <c r="BO714" s="128">
        <v>798.98865000000001</v>
      </c>
      <c r="BP714" s="128">
        <v>798.98865000000001</v>
      </c>
      <c r="BQ714" s="1" t="s">
        <v>821</v>
      </c>
    </row>
    <row r="715" spans="58:69" x14ac:dyDescent="0.25">
      <c r="BF715">
        <v>1055</v>
      </c>
      <c r="BG715">
        <v>20</v>
      </c>
      <c r="BH715">
        <v>11</v>
      </c>
      <c r="BI715">
        <v>697</v>
      </c>
      <c r="BJ715" s="368">
        <v>15</v>
      </c>
      <c r="BK715" s="368">
        <v>65</v>
      </c>
      <c r="BL715" s="128">
        <v>12334.8125</v>
      </c>
      <c r="BM715" s="128">
        <v>821.76186832247595</v>
      </c>
      <c r="BN715" s="128">
        <v>850.99</v>
      </c>
      <c r="BO715" s="128">
        <v>797.53107</v>
      </c>
      <c r="BP715" s="128">
        <v>797.53107</v>
      </c>
      <c r="BQ715" s="1" t="s">
        <v>821</v>
      </c>
    </row>
    <row r="716" spans="58:69" x14ac:dyDescent="0.25">
      <c r="BF716">
        <v>1056</v>
      </c>
      <c r="BG716">
        <v>20</v>
      </c>
      <c r="BH716">
        <v>10</v>
      </c>
      <c r="BI716">
        <v>698</v>
      </c>
      <c r="BJ716" s="368">
        <v>15</v>
      </c>
      <c r="BK716" s="368">
        <v>66</v>
      </c>
      <c r="BL716" s="128">
        <v>12649.262000000001</v>
      </c>
      <c r="BM716" s="128">
        <v>816.77268104128495</v>
      </c>
      <c r="BN716" s="128">
        <v>825.48</v>
      </c>
      <c r="BO716" s="128">
        <v>793.67705999999998</v>
      </c>
      <c r="BP716" s="128">
        <v>793.67705999999998</v>
      </c>
      <c r="BQ716" s="1" t="s">
        <v>821</v>
      </c>
    </row>
    <row r="717" spans="58:69" x14ac:dyDescent="0.25">
      <c r="BF717">
        <v>1057</v>
      </c>
      <c r="BG717">
        <v>20</v>
      </c>
      <c r="BH717">
        <v>9</v>
      </c>
      <c r="BI717">
        <v>699</v>
      </c>
      <c r="BJ717" s="368">
        <v>15</v>
      </c>
      <c r="BK717" s="368">
        <v>67</v>
      </c>
      <c r="BL717" s="128">
        <v>12693.222</v>
      </c>
      <c r="BM717" s="128">
        <v>812.48844701210805</v>
      </c>
      <c r="BN717" s="128">
        <v>794.8</v>
      </c>
      <c r="BO717" s="128">
        <v>793.67705999999998</v>
      </c>
      <c r="BP717" s="128">
        <v>793.67705999999998</v>
      </c>
      <c r="BQ717" s="1" t="s">
        <v>821</v>
      </c>
    </row>
    <row r="718" spans="58:69" x14ac:dyDescent="0.25">
      <c r="BF718">
        <v>1058</v>
      </c>
      <c r="BG718">
        <v>19</v>
      </c>
      <c r="BH718">
        <v>9</v>
      </c>
      <c r="BI718">
        <v>700</v>
      </c>
      <c r="BJ718" s="368">
        <v>15</v>
      </c>
      <c r="BK718" s="368">
        <v>68</v>
      </c>
      <c r="BL718" s="128">
        <v>12963.88</v>
      </c>
      <c r="BM718" s="128">
        <v>808.72764573372297</v>
      </c>
      <c r="BN718" s="128">
        <v>845.75</v>
      </c>
      <c r="BO718" s="128">
        <v>788.94569999999999</v>
      </c>
      <c r="BP718" s="128">
        <v>788.94569999999999</v>
      </c>
      <c r="BQ718" s="1" t="s">
        <v>821</v>
      </c>
    </row>
    <row r="719" spans="58:69" x14ac:dyDescent="0.25">
      <c r="BF719">
        <v>1059</v>
      </c>
      <c r="BG719">
        <v>19</v>
      </c>
      <c r="BH719">
        <v>8</v>
      </c>
      <c r="BI719">
        <v>701</v>
      </c>
      <c r="BJ719" s="368">
        <v>15</v>
      </c>
      <c r="BK719" s="368">
        <v>69</v>
      </c>
      <c r="BL719" s="128">
        <v>13220.271000000001</v>
      </c>
      <c r="BM719" s="128">
        <v>802.42756525341201</v>
      </c>
      <c r="BN719" s="128">
        <v>840.34</v>
      </c>
      <c r="BO719" s="128">
        <v>781.32360000000006</v>
      </c>
      <c r="BP719" s="128">
        <v>781.32360000000006</v>
      </c>
      <c r="BQ719" s="1" t="s">
        <v>821</v>
      </c>
    </row>
    <row r="720" spans="58:69" x14ac:dyDescent="0.25">
      <c r="BF720">
        <v>1060</v>
      </c>
      <c r="BG720">
        <v>19</v>
      </c>
      <c r="BH720">
        <v>7</v>
      </c>
      <c r="BI720">
        <v>702</v>
      </c>
      <c r="BJ720" s="368">
        <v>15</v>
      </c>
      <c r="BK720" s="368">
        <v>70</v>
      </c>
      <c r="BL720" s="128">
        <v>13487.415999999999</v>
      </c>
      <c r="BM720" s="128">
        <v>796.16946211859397</v>
      </c>
      <c r="BN720" s="128">
        <v>828.31</v>
      </c>
      <c r="BO720" s="128">
        <v>774.54010000000005</v>
      </c>
      <c r="BP720" s="128">
        <v>774.54010000000005</v>
      </c>
      <c r="BQ720" s="1" t="s">
        <v>821</v>
      </c>
    </row>
    <row r="721" spans="58:69" x14ac:dyDescent="0.25">
      <c r="BF721">
        <v>1061</v>
      </c>
      <c r="BG721">
        <v>18</v>
      </c>
      <c r="BH721">
        <v>6</v>
      </c>
      <c r="BI721">
        <v>703</v>
      </c>
      <c r="BJ721" s="368">
        <v>15</v>
      </c>
      <c r="BK721" s="368">
        <v>71</v>
      </c>
      <c r="BL721" s="128">
        <v>13746.130999999999</v>
      </c>
      <c r="BM721" s="128">
        <v>789.88359977143398</v>
      </c>
      <c r="BN721" s="128">
        <v>837.92</v>
      </c>
      <c r="BO721" s="128">
        <v>768.92589999999996</v>
      </c>
      <c r="BP721" s="128">
        <v>768.92589999999996</v>
      </c>
      <c r="BQ721" s="1" t="s">
        <v>821</v>
      </c>
    </row>
    <row r="722" spans="58:69" x14ac:dyDescent="0.25">
      <c r="BF722">
        <v>1062</v>
      </c>
      <c r="BG722">
        <v>18</v>
      </c>
      <c r="BH722">
        <v>5</v>
      </c>
      <c r="BI722">
        <v>704</v>
      </c>
      <c r="BJ722" s="368">
        <v>15</v>
      </c>
      <c r="BK722" s="368">
        <v>72</v>
      </c>
      <c r="BL722" s="128">
        <v>14008.989</v>
      </c>
      <c r="BM722" s="128">
        <v>783.64896005831702</v>
      </c>
      <c r="BN722" s="128">
        <v>819.09</v>
      </c>
      <c r="BO722" s="128">
        <v>765.0797</v>
      </c>
      <c r="BP722" s="128">
        <v>765.0797</v>
      </c>
      <c r="BQ722" s="1" t="s">
        <v>821</v>
      </c>
    </row>
    <row r="723" spans="58:69" x14ac:dyDescent="0.25">
      <c r="BF723">
        <v>1063</v>
      </c>
      <c r="BG723">
        <v>18</v>
      </c>
      <c r="BH723">
        <v>4</v>
      </c>
      <c r="BI723">
        <v>705</v>
      </c>
      <c r="BJ723" s="368">
        <v>15</v>
      </c>
      <c r="BK723" s="368">
        <v>73</v>
      </c>
      <c r="BL723" s="128">
        <v>14211.054</v>
      </c>
      <c r="BM723" s="128">
        <v>778.09151438487299</v>
      </c>
      <c r="BN723" s="128">
        <v>770.64</v>
      </c>
      <c r="BO723" s="128">
        <v>758.89166</v>
      </c>
      <c r="BP723" s="128">
        <v>758.89166</v>
      </c>
      <c r="BQ723" s="1" t="s">
        <v>821</v>
      </c>
    </row>
    <row r="724" spans="58:69" x14ac:dyDescent="0.25">
      <c r="BF724">
        <v>1064</v>
      </c>
      <c r="BG724">
        <v>17</v>
      </c>
      <c r="BH724">
        <v>4</v>
      </c>
      <c r="BI724">
        <v>706</v>
      </c>
      <c r="BJ724" s="368">
        <v>15</v>
      </c>
      <c r="BK724" s="368">
        <v>74</v>
      </c>
      <c r="BL724" s="128">
        <v>14319.19</v>
      </c>
      <c r="BM724" s="128">
        <v>774.38352331533304</v>
      </c>
      <c r="BN724" s="128">
        <v>804.32</v>
      </c>
      <c r="BO724" s="128">
        <v>758.76229999999998</v>
      </c>
      <c r="BP724" s="128">
        <v>758.76229999999998</v>
      </c>
      <c r="BQ724" s="1" t="s">
        <v>821</v>
      </c>
    </row>
    <row r="725" spans="58:69" x14ac:dyDescent="0.25">
      <c r="BF725">
        <v>1065</v>
      </c>
      <c r="BG725">
        <v>17</v>
      </c>
      <c r="BH725">
        <v>3</v>
      </c>
      <c r="BI725">
        <v>707</v>
      </c>
      <c r="BJ725" s="368">
        <v>15</v>
      </c>
      <c r="BK725" s="368">
        <v>75</v>
      </c>
      <c r="BL725" s="128">
        <v>14520.057000000001</v>
      </c>
      <c r="BM725" s="128">
        <v>770.68986711238404</v>
      </c>
      <c r="BN725" s="128">
        <v>795.59</v>
      </c>
      <c r="BO725" s="128">
        <v>757.15497000000005</v>
      </c>
      <c r="BP725" s="128">
        <v>757.15497000000005</v>
      </c>
      <c r="BQ725" s="1" t="s">
        <v>821</v>
      </c>
    </row>
    <row r="726" spans="58:69" x14ac:dyDescent="0.25">
      <c r="BF726">
        <v>1066</v>
      </c>
      <c r="BG726">
        <v>16</v>
      </c>
      <c r="BH726">
        <v>3</v>
      </c>
      <c r="BI726">
        <v>708</v>
      </c>
      <c r="BJ726" s="368">
        <v>15</v>
      </c>
      <c r="BK726" s="368">
        <v>76</v>
      </c>
      <c r="BL726" s="128">
        <v>14773.172</v>
      </c>
      <c r="BM726" s="128">
        <v>765.26318623988595</v>
      </c>
      <c r="BN726" s="128">
        <v>757.04</v>
      </c>
      <c r="BO726" s="128">
        <v>756.43830000000003</v>
      </c>
      <c r="BP726" s="128">
        <v>756.43830000000003</v>
      </c>
      <c r="BQ726" s="1" t="s">
        <v>821</v>
      </c>
    </row>
    <row r="727" spans="58:69" x14ac:dyDescent="0.25">
      <c r="BF727">
        <v>871</v>
      </c>
      <c r="BG727">
        <v>18</v>
      </c>
      <c r="BH727">
        <v>17</v>
      </c>
      <c r="BI727">
        <v>709</v>
      </c>
      <c r="BJ727" s="368">
        <v>16</v>
      </c>
      <c r="BK727" s="368">
        <v>1</v>
      </c>
      <c r="BL727" s="128">
        <v>185.54625999999999</v>
      </c>
      <c r="BM727" s="128">
        <v>827.51998845627202</v>
      </c>
      <c r="BN727" s="128">
        <v>852.77</v>
      </c>
      <c r="BO727" s="128">
        <v>813.61630000000002</v>
      </c>
      <c r="BP727" s="128">
        <v>813.61630000000002</v>
      </c>
      <c r="BQ727" s="1" t="s">
        <v>821</v>
      </c>
    </row>
    <row r="728" spans="58:69" x14ac:dyDescent="0.25">
      <c r="BF728">
        <v>872</v>
      </c>
      <c r="BG728">
        <v>18</v>
      </c>
      <c r="BH728">
        <v>16</v>
      </c>
      <c r="BI728">
        <v>710</v>
      </c>
      <c r="BJ728" s="368">
        <v>16</v>
      </c>
      <c r="BK728" s="368">
        <v>2</v>
      </c>
      <c r="BL728" s="128">
        <v>362.55304000000001</v>
      </c>
      <c r="BM728" s="128">
        <v>824.36654074549801</v>
      </c>
      <c r="BN728" s="128">
        <v>814.18</v>
      </c>
      <c r="BO728" s="128">
        <v>809.23230000000001</v>
      </c>
      <c r="BP728" s="128">
        <v>809.23230000000001</v>
      </c>
      <c r="BQ728" s="1" t="s">
        <v>821</v>
      </c>
    </row>
    <row r="729" spans="58:69" x14ac:dyDescent="0.25">
      <c r="BF729">
        <v>873</v>
      </c>
      <c r="BG729">
        <v>17</v>
      </c>
      <c r="BH729">
        <v>16</v>
      </c>
      <c r="BI729">
        <v>711</v>
      </c>
      <c r="BJ729" s="368">
        <v>16</v>
      </c>
      <c r="BK729" s="368">
        <v>3</v>
      </c>
      <c r="BL729" s="128">
        <v>520.9751</v>
      </c>
      <c r="BM729" s="128">
        <v>821.44901702423704</v>
      </c>
      <c r="BN729" s="128">
        <v>834.6</v>
      </c>
      <c r="BO729" s="128">
        <v>805.7337</v>
      </c>
      <c r="BP729" s="128">
        <v>805.7337</v>
      </c>
      <c r="BQ729" s="1" t="s">
        <v>821</v>
      </c>
    </row>
    <row r="730" spans="58:69" x14ac:dyDescent="0.25">
      <c r="BF730">
        <v>874</v>
      </c>
      <c r="BG730">
        <v>17</v>
      </c>
      <c r="BH730">
        <v>15</v>
      </c>
      <c r="BI730">
        <v>712</v>
      </c>
      <c r="BJ730" s="368">
        <v>16</v>
      </c>
      <c r="BK730" s="368">
        <v>4</v>
      </c>
      <c r="BL730" s="128">
        <v>712.15533000000005</v>
      </c>
      <c r="BM730" s="128">
        <v>818.40821351044406</v>
      </c>
      <c r="BN730" s="128">
        <v>824.59</v>
      </c>
      <c r="BO730" s="128">
        <v>805.13616999999999</v>
      </c>
      <c r="BP730" s="128">
        <v>805.13616999999999</v>
      </c>
      <c r="BQ730" s="1" t="s">
        <v>821</v>
      </c>
    </row>
    <row r="731" spans="58:69" x14ac:dyDescent="0.25">
      <c r="BF731">
        <v>875</v>
      </c>
      <c r="BG731">
        <v>16</v>
      </c>
      <c r="BH731">
        <v>15</v>
      </c>
      <c r="BI731">
        <v>713</v>
      </c>
      <c r="BJ731" s="368">
        <v>16</v>
      </c>
      <c r="BK731" s="368">
        <v>5</v>
      </c>
      <c r="BL731" s="128">
        <v>916.31899999999996</v>
      </c>
      <c r="BM731" s="128">
        <v>814.96955357027196</v>
      </c>
      <c r="BN731" s="128">
        <v>850.78</v>
      </c>
      <c r="BO731" s="128">
        <v>802.39800000000002</v>
      </c>
      <c r="BP731" s="128">
        <v>802.39800000000002</v>
      </c>
      <c r="BQ731" s="1" t="s">
        <v>821</v>
      </c>
    </row>
    <row r="732" spans="58:69" x14ac:dyDescent="0.25">
      <c r="BF732">
        <v>876</v>
      </c>
      <c r="BG732">
        <v>16</v>
      </c>
      <c r="BH732">
        <v>14</v>
      </c>
      <c r="BI732">
        <v>714</v>
      </c>
      <c r="BJ732" s="368">
        <v>16</v>
      </c>
      <c r="BK732" s="368">
        <v>6</v>
      </c>
      <c r="BL732" s="128">
        <v>1188.4319</v>
      </c>
      <c r="BM732" s="128">
        <v>810.82695247206095</v>
      </c>
      <c r="BN732" s="128">
        <v>843.31</v>
      </c>
      <c r="BO732" s="128">
        <v>799.20650000000001</v>
      </c>
      <c r="BP732" s="128">
        <v>799.20650000000001</v>
      </c>
      <c r="BQ732" s="1" t="s">
        <v>821</v>
      </c>
    </row>
    <row r="733" spans="58:69" x14ac:dyDescent="0.25">
      <c r="BF733">
        <v>877</v>
      </c>
      <c r="BG733">
        <v>16</v>
      </c>
      <c r="BH733">
        <v>13</v>
      </c>
      <c r="BI733">
        <v>715</v>
      </c>
      <c r="BJ733" s="368">
        <v>16</v>
      </c>
      <c r="BK733" s="368">
        <v>7</v>
      </c>
      <c r="BL733" s="128">
        <v>1441.7327</v>
      </c>
      <c r="BM733" s="128">
        <v>806.25695905877399</v>
      </c>
      <c r="BN733" s="128">
        <v>836.49</v>
      </c>
      <c r="BO733" s="128">
        <v>793.74816999999996</v>
      </c>
      <c r="BP733" s="128">
        <v>793.74816999999996</v>
      </c>
      <c r="BQ733" s="1" t="s">
        <v>821</v>
      </c>
    </row>
    <row r="734" spans="58:69" x14ac:dyDescent="0.25">
      <c r="BF734">
        <v>878</v>
      </c>
      <c r="BG734">
        <v>16</v>
      </c>
      <c r="BH734">
        <v>12</v>
      </c>
      <c r="BI734">
        <v>716</v>
      </c>
      <c r="BJ734" s="368">
        <v>16</v>
      </c>
      <c r="BK734" s="368">
        <v>8</v>
      </c>
      <c r="BL734" s="128">
        <v>1695.2454</v>
      </c>
      <c r="BM734" s="128">
        <v>801.84874943671298</v>
      </c>
      <c r="BN734" s="128">
        <v>819.1</v>
      </c>
      <c r="BO734" s="128">
        <v>788.9547</v>
      </c>
      <c r="BP734" s="128">
        <v>788.9547</v>
      </c>
      <c r="BQ734" s="1" t="s">
        <v>821</v>
      </c>
    </row>
    <row r="735" spans="58:69" x14ac:dyDescent="0.25">
      <c r="BF735">
        <v>879</v>
      </c>
      <c r="BG735">
        <v>16</v>
      </c>
      <c r="BH735">
        <v>11</v>
      </c>
      <c r="BI735">
        <v>717</v>
      </c>
      <c r="BJ735" s="368">
        <v>16</v>
      </c>
      <c r="BK735" s="368">
        <v>9</v>
      </c>
      <c r="BL735" s="128">
        <v>1799.9066</v>
      </c>
      <c r="BM735" s="128">
        <v>798.73339164034996</v>
      </c>
      <c r="BN735" s="128">
        <v>796.11</v>
      </c>
      <c r="BO735" s="128">
        <v>787.89869999999996</v>
      </c>
      <c r="BP735" s="128">
        <v>787.89869999999996</v>
      </c>
      <c r="BQ735" s="1" t="s">
        <v>821</v>
      </c>
    </row>
    <row r="736" spans="58:69" x14ac:dyDescent="0.25">
      <c r="BF736">
        <v>880</v>
      </c>
      <c r="BG736">
        <v>15</v>
      </c>
      <c r="BH736">
        <v>11</v>
      </c>
      <c r="BI736">
        <v>718</v>
      </c>
      <c r="BJ736" s="368">
        <v>16</v>
      </c>
      <c r="BK736" s="368">
        <v>10</v>
      </c>
      <c r="BL736" s="128">
        <v>1969.6334999999999</v>
      </c>
      <c r="BM736" s="128">
        <v>796.34679032989402</v>
      </c>
      <c r="BN736" s="128">
        <v>843.45</v>
      </c>
      <c r="BO736" s="128">
        <v>785.88793999999996</v>
      </c>
      <c r="BP736" s="128">
        <v>785.88793999999996</v>
      </c>
      <c r="BQ736" s="1" t="s">
        <v>821</v>
      </c>
    </row>
    <row r="737" spans="58:69" x14ac:dyDescent="0.25">
      <c r="BF737">
        <v>881</v>
      </c>
      <c r="BG737">
        <v>15</v>
      </c>
      <c r="BH737">
        <v>10</v>
      </c>
      <c r="BI737">
        <v>719</v>
      </c>
      <c r="BJ737" s="368">
        <v>16</v>
      </c>
      <c r="BK737" s="368">
        <v>11</v>
      </c>
      <c r="BL737" s="128">
        <v>2240.7597999999998</v>
      </c>
      <c r="BM737" s="128">
        <v>792.51229554404995</v>
      </c>
      <c r="BN737" s="128">
        <v>827.21</v>
      </c>
      <c r="BO737" s="128">
        <v>781.34753000000001</v>
      </c>
      <c r="BP737" s="128">
        <v>781.34753000000001</v>
      </c>
      <c r="BQ737" s="1" t="s">
        <v>821</v>
      </c>
    </row>
    <row r="738" spans="58:69" x14ac:dyDescent="0.25">
      <c r="BF738">
        <v>882</v>
      </c>
      <c r="BG738">
        <v>15</v>
      </c>
      <c r="BH738">
        <v>9</v>
      </c>
      <c r="BI738">
        <v>720</v>
      </c>
      <c r="BJ738" s="368">
        <v>16</v>
      </c>
      <c r="BK738" s="368">
        <v>12</v>
      </c>
      <c r="BL738" s="128">
        <v>2500.8114999999998</v>
      </c>
      <c r="BM738" s="128">
        <v>787.89216820336003</v>
      </c>
      <c r="BN738" s="128">
        <v>804.52</v>
      </c>
      <c r="BO738" s="128">
        <v>775.84990000000005</v>
      </c>
      <c r="BP738" s="128">
        <v>775.84990000000005</v>
      </c>
      <c r="BQ738" s="1" t="s">
        <v>821</v>
      </c>
    </row>
    <row r="739" spans="58:69" x14ac:dyDescent="0.25">
      <c r="BF739">
        <v>883</v>
      </c>
      <c r="BG739">
        <v>14</v>
      </c>
      <c r="BH739">
        <v>8</v>
      </c>
      <c r="BI739">
        <v>721</v>
      </c>
      <c r="BJ739" s="368">
        <v>16</v>
      </c>
      <c r="BK739" s="368">
        <v>13</v>
      </c>
      <c r="BL739" s="128">
        <v>2612.3125</v>
      </c>
      <c r="BM739" s="128">
        <v>784.66044210585403</v>
      </c>
      <c r="BN739" s="128">
        <v>840.58</v>
      </c>
      <c r="BO739" s="128">
        <v>773.8691</v>
      </c>
      <c r="BP739" s="128">
        <v>773.8691</v>
      </c>
      <c r="BQ739" s="1" t="s">
        <v>821</v>
      </c>
    </row>
    <row r="740" spans="58:69" x14ac:dyDescent="0.25">
      <c r="BF740">
        <v>884</v>
      </c>
      <c r="BG740">
        <v>15</v>
      </c>
      <c r="BH740">
        <v>8</v>
      </c>
      <c r="BI740">
        <v>722</v>
      </c>
      <c r="BJ740" s="368">
        <v>16</v>
      </c>
      <c r="BK740" s="368">
        <v>14</v>
      </c>
      <c r="BL740" s="128">
        <v>2749.2021</v>
      </c>
      <c r="BM740" s="128">
        <v>782.49996691371598</v>
      </c>
      <c r="BN740" s="128">
        <v>788.52</v>
      </c>
      <c r="BO740" s="128">
        <v>771.09955000000002</v>
      </c>
      <c r="BP740" s="128">
        <v>771.09955000000002</v>
      </c>
      <c r="BQ740" s="1" t="s">
        <v>821</v>
      </c>
    </row>
    <row r="741" spans="58:69" x14ac:dyDescent="0.25">
      <c r="BF741">
        <v>885</v>
      </c>
      <c r="BG741">
        <v>15</v>
      </c>
      <c r="BH741">
        <v>7</v>
      </c>
      <c r="BI741">
        <v>723</v>
      </c>
      <c r="BJ741" s="368">
        <v>16</v>
      </c>
      <c r="BK741" s="368">
        <v>15</v>
      </c>
      <c r="BL741" s="128">
        <v>3000.509</v>
      </c>
      <c r="BM741" s="128">
        <v>779.12347695077995</v>
      </c>
      <c r="BN741" s="128">
        <v>805.41</v>
      </c>
      <c r="BO741" s="128">
        <v>766.73644999999999</v>
      </c>
      <c r="BP741" s="128">
        <v>766.73644999999999</v>
      </c>
      <c r="BQ741" s="1" t="s">
        <v>821</v>
      </c>
    </row>
    <row r="742" spans="58:69" x14ac:dyDescent="0.25">
      <c r="BF742">
        <v>886</v>
      </c>
      <c r="BG742">
        <v>15</v>
      </c>
      <c r="BH742">
        <v>6</v>
      </c>
      <c r="BI742">
        <v>724</v>
      </c>
      <c r="BJ742" s="368">
        <v>16</v>
      </c>
      <c r="BK742" s="368">
        <v>16</v>
      </c>
      <c r="BL742" s="128">
        <v>3084.6066999999998</v>
      </c>
      <c r="BM742" s="128">
        <v>776.20616186429299</v>
      </c>
      <c r="BN742" s="128">
        <v>768.29</v>
      </c>
      <c r="BO742" s="128">
        <v>765.06464000000005</v>
      </c>
      <c r="BP742" s="128">
        <v>765.06464000000005</v>
      </c>
      <c r="BQ742" s="1" t="s">
        <v>821</v>
      </c>
    </row>
    <row r="743" spans="58:69" x14ac:dyDescent="0.25">
      <c r="BF743">
        <v>887</v>
      </c>
      <c r="BG743">
        <v>14</v>
      </c>
      <c r="BH743">
        <v>6</v>
      </c>
      <c r="BI743">
        <v>725</v>
      </c>
      <c r="BJ743" s="368">
        <v>16</v>
      </c>
      <c r="BK743" s="368">
        <v>17</v>
      </c>
      <c r="BL743" s="128">
        <v>3255.6925999999999</v>
      </c>
      <c r="BM743" s="128">
        <v>773.98660215370501</v>
      </c>
      <c r="BN743" s="128">
        <v>832.29</v>
      </c>
      <c r="BO743" s="128">
        <v>762.52919999999995</v>
      </c>
      <c r="BP743" s="128">
        <v>762.52919999999995</v>
      </c>
      <c r="BQ743" s="1" t="s">
        <v>821</v>
      </c>
    </row>
    <row r="744" spans="58:69" x14ac:dyDescent="0.25">
      <c r="BF744">
        <v>888</v>
      </c>
      <c r="BG744">
        <v>14</v>
      </c>
      <c r="BH744">
        <v>5</v>
      </c>
      <c r="BI744">
        <v>726</v>
      </c>
      <c r="BJ744" s="368">
        <v>16</v>
      </c>
      <c r="BK744" s="368">
        <v>18</v>
      </c>
      <c r="BL744" s="128">
        <v>3293.7235999999998</v>
      </c>
      <c r="BM744" s="128">
        <v>772.16772738367695</v>
      </c>
      <c r="BN744" s="128">
        <v>832.24</v>
      </c>
      <c r="BO744" s="128">
        <v>762.01904000000002</v>
      </c>
      <c r="BP744" s="128">
        <v>762.01904000000002</v>
      </c>
      <c r="BQ744" s="1" t="s">
        <v>821</v>
      </c>
    </row>
    <row r="745" spans="58:69" x14ac:dyDescent="0.25">
      <c r="BF745">
        <v>889</v>
      </c>
      <c r="BG745">
        <v>15</v>
      </c>
      <c r="BH745">
        <v>5</v>
      </c>
      <c r="BI745">
        <v>727</v>
      </c>
      <c r="BJ745" s="368">
        <v>16</v>
      </c>
      <c r="BK745" s="368">
        <v>19</v>
      </c>
      <c r="BL745" s="128">
        <v>3532.3393999999998</v>
      </c>
      <c r="BM745" s="128">
        <v>769.76148149012204</v>
      </c>
      <c r="BN745" s="128">
        <v>779.87</v>
      </c>
      <c r="BO745" s="128">
        <v>757.31994999999995</v>
      </c>
      <c r="BP745" s="128">
        <v>757.31994999999995</v>
      </c>
      <c r="BQ745" s="1" t="s">
        <v>821</v>
      </c>
    </row>
    <row r="746" spans="58:69" x14ac:dyDescent="0.25">
      <c r="BF746">
        <v>890</v>
      </c>
      <c r="BG746">
        <v>15</v>
      </c>
      <c r="BH746">
        <v>4</v>
      </c>
      <c r="BI746">
        <v>728</v>
      </c>
      <c r="BJ746" s="368">
        <v>16</v>
      </c>
      <c r="BK746" s="368">
        <v>20</v>
      </c>
      <c r="BL746" s="128">
        <v>3812.9032999999999</v>
      </c>
      <c r="BM746" s="128">
        <v>765.24571188285097</v>
      </c>
      <c r="BN746" s="128">
        <v>809.17</v>
      </c>
      <c r="BO746" s="128">
        <v>756.52544999999998</v>
      </c>
      <c r="BP746" s="128">
        <v>756.52544999999998</v>
      </c>
      <c r="BQ746" s="1" t="s">
        <v>821</v>
      </c>
    </row>
    <row r="747" spans="58:69" x14ac:dyDescent="0.25">
      <c r="BF747">
        <v>891</v>
      </c>
      <c r="BG747">
        <v>15</v>
      </c>
      <c r="BH747">
        <v>3</v>
      </c>
      <c r="BI747">
        <v>729</v>
      </c>
      <c r="BJ747" s="368">
        <v>16</v>
      </c>
      <c r="BK747" s="368">
        <v>21</v>
      </c>
      <c r="BL747" s="128">
        <v>3845.5459999999998</v>
      </c>
      <c r="BM747" s="128">
        <v>762.52147474185801</v>
      </c>
      <c r="BN747" s="128">
        <v>787.95</v>
      </c>
      <c r="BO747" s="128">
        <v>756.43830000000003</v>
      </c>
      <c r="BP747" s="128">
        <v>756.43830000000003</v>
      </c>
      <c r="BQ747" s="1" t="s">
        <v>821</v>
      </c>
    </row>
    <row r="748" spans="58:69" x14ac:dyDescent="0.25">
      <c r="BF748">
        <v>827</v>
      </c>
      <c r="BG748">
        <v>57</v>
      </c>
      <c r="BH748">
        <v>28</v>
      </c>
      <c r="BI748">
        <v>730</v>
      </c>
      <c r="BJ748" s="368">
        <v>17</v>
      </c>
      <c r="BK748" s="368">
        <v>1</v>
      </c>
      <c r="BL748" s="128">
        <v>98.729219999999998</v>
      </c>
      <c r="BM748" s="128">
        <v>1030.9270201525001</v>
      </c>
      <c r="BN748" s="128">
        <v>1045.24</v>
      </c>
      <c r="BO748" s="128">
        <v>1025.7255</v>
      </c>
      <c r="BP748" s="128">
        <v>1025.7255</v>
      </c>
      <c r="BQ748" s="1" t="s">
        <v>821</v>
      </c>
    </row>
    <row r="749" spans="58:69" x14ac:dyDescent="0.25">
      <c r="BF749">
        <v>828</v>
      </c>
      <c r="BG749">
        <v>57</v>
      </c>
      <c r="BH749">
        <v>27</v>
      </c>
      <c r="BI749">
        <v>731</v>
      </c>
      <c r="BJ749" s="368">
        <v>17</v>
      </c>
      <c r="BK749" s="368">
        <v>2</v>
      </c>
      <c r="BL749" s="128">
        <v>284.42450000000002</v>
      </c>
      <c r="BM749" s="128">
        <v>1027.77543510029</v>
      </c>
      <c r="BN749" s="128">
        <v>1027.8399999999999</v>
      </c>
      <c r="BO749" s="128">
        <v>1018.54626</v>
      </c>
      <c r="BP749" s="128">
        <v>1018.54626</v>
      </c>
      <c r="BQ749" s="1" t="s">
        <v>821</v>
      </c>
    </row>
    <row r="750" spans="58:69" x14ac:dyDescent="0.25">
      <c r="BF750">
        <v>829</v>
      </c>
      <c r="BG750">
        <v>56</v>
      </c>
      <c r="BH750">
        <v>27</v>
      </c>
      <c r="BI750">
        <v>732</v>
      </c>
      <c r="BJ750" s="368">
        <v>17</v>
      </c>
      <c r="BK750" s="368">
        <v>3</v>
      </c>
      <c r="BL750" s="128">
        <v>453.88367</v>
      </c>
      <c r="BM750" s="128">
        <v>1023.84012125655</v>
      </c>
      <c r="BN750" s="128">
        <v>1028.56</v>
      </c>
      <c r="BO750" s="128">
        <v>1009.8841</v>
      </c>
      <c r="BP750" s="128">
        <v>1009.8841</v>
      </c>
      <c r="BQ750" s="1" t="s">
        <v>821</v>
      </c>
    </row>
    <row r="751" spans="58:69" x14ac:dyDescent="0.25">
      <c r="BF751">
        <v>830</v>
      </c>
      <c r="BG751">
        <v>56</v>
      </c>
      <c r="BH751">
        <v>26</v>
      </c>
      <c r="BI751">
        <v>733</v>
      </c>
      <c r="BJ751" s="368">
        <v>17</v>
      </c>
      <c r="BK751" s="368">
        <v>4</v>
      </c>
      <c r="BL751" s="128">
        <v>669.60109999999997</v>
      </c>
      <c r="BM751" s="128">
        <v>1019.5721455102999</v>
      </c>
      <c r="BN751" s="128">
        <v>1023.35</v>
      </c>
      <c r="BO751" s="128">
        <v>997.44230000000005</v>
      </c>
      <c r="BP751" s="128">
        <v>997.44230000000005</v>
      </c>
      <c r="BQ751" s="1" t="s">
        <v>821</v>
      </c>
    </row>
    <row r="752" spans="58:69" x14ac:dyDescent="0.25">
      <c r="BF752">
        <v>831</v>
      </c>
      <c r="BG752">
        <v>55</v>
      </c>
      <c r="BH752">
        <v>26</v>
      </c>
      <c r="BI752">
        <v>734</v>
      </c>
      <c r="BJ752" s="368">
        <v>17</v>
      </c>
      <c r="BK752" s="368">
        <v>5</v>
      </c>
      <c r="BL752" s="128">
        <v>764.46249999999998</v>
      </c>
      <c r="BM752" s="128">
        <v>1016.13075494343</v>
      </c>
      <c r="BN752" s="128">
        <v>1018.99</v>
      </c>
      <c r="BO752" s="128">
        <v>995.28769999999997</v>
      </c>
      <c r="BP752" s="128">
        <v>995.28769999999997</v>
      </c>
      <c r="BQ752" s="1" t="s">
        <v>821</v>
      </c>
    </row>
    <row r="753" spans="58:69" x14ac:dyDescent="0.25">
      <c r="BF753">
        <v>832</v>
      </c>
      <c r="BG753">
        <v>55</v>
      </c>
      <c r="BH753">
        <v>25</v>
      </c>
      <c r="BI753">
        <v>735</v>
      </c>
      <c r="BJ753" s="368">
        <v>17</v>
      </c>
      <c r="BK753" s="368">
        <v>6</v>
      </c>
      <c r="BL753" s="128">
        <v>1001.92114</v>
      </c>
      <c r="BM753" s="128">
        <v>1012.44845938112</v>
      </c>
      <c r="BN753" s="128">
        <v>994.64</v>
      </c>
      <c r="BO753" s="128">
        <v>986.07029999999997</v>
      </c>
      <c r="BP753" s="128">
        <v>986.07029999999997</v>
      </c>
      <c r="BQ753" s="1" t="s">
        <v>821</v>
      </c>
    </row>
    <row r="754" spans="58:69" x14ac:dyDescent="0.25">
      <c r="BF754">
        <v>833</v>
      </c>
      <c r="BG754">
        <v>54</v>
      </c>
      <c r="BH754">
        <v>25</v>
      </c>
      <c r="BI754">
        <v>736</v>
      </c>
      <c r="BJ754" s="368">
        <v>17</v>
      </c>
      <c r="BK754" s="368">
        <v>7</v>
      </c>
      <c r="BL754" s="128">
        <v>1269.2429999999999</v>
      </c>
      <c r="BM754" s="128">
        <v>1006.85520520452</v>
      </c>
      <c r="BN754" s="128">
        <v>1001.43</v>
      </c>
      <c r="BO754" s="128">
        <v>979.81389999999999</v>
      </c>
      <c r="BP754" s="128">
        <v>979.81389999999999</v>
      </c>
      <c r="BQ754" s="1" t="s">
        <v>821</v>
      </c>
    </row>
    <row r="755" spans="58:69" x14ac:dyDescent="0.25">
      <c r="BF755">
        <v>834</v>
      </c>
      <c r="BG755">
        <v>53</v>
      </c>
      <c r="BH755">
        <v>25</v>
      </c>
      <c r="BI755">
        <v>737</v>
      </c>
      <c r="BJ755" s="368">
        <v>17</v>
      </c>
      <c r="BK755" s="368">
        <v>8</v>
      </c>
      <c r="BL755" s="128">
        <v>1399.8628000000001</v>
      </c>
      <c r="BM755" s="128">
        <v>1002.44578515195</v>
      </c>
      <c r="BN755" s="128">
        <v>988.83</v>
      </c>
      <c r="BO755" s="128">
        <v>974.60986000000003</v>
      </c>
      <c r="BP755" s="128">
        <v>974.60986000000003</v>
      </c>
      <c r="BQ755" s="1" t="s">
        <v>821</v>
      </c>
    </row>
    <row r="756" spans="58:69" x14ac:dyDescent="0.25">
      <c r="BF756">
        <v>835</v>
      </c>
      <c r="BG756">
        <v>53</v>
      </c>
      <c r="BH756">
        <v>24</v>
      </c>
      <c r="BI756">
        <v>738</v>
      </c>
      <c r="BJ756" s="368">
        <v>17</v>
      </c>
      <c r="BK756" s="368">
        <v>9</v>
      </c>
      <c r="BL756" s="128">
        <v>1545.4951000000001</v>
      </c>
      <c r="BM756" s="128">
        <v>999.38475352334797</v>
      </c>
      <c r="BN756" s="128">
        <v>987.69</v>
      </c>
      <c r="BO756" s="128">
        <v>968.46673999999996</v>
      </c>
      <c r="BP756" s="128">
        <v>968.46673999999996</v>
      </c>
      <c r="BQ756" s="1" t="s">
        <v>821</v>
      </c>
    </row>
    <row r="757" spans="58:69" x14ac:dyDescent="0.25">
      <c r="BF757">
        <v>836</v>
      </c>
      <c r="BG757">
        <v>52</v>
      </c>
      <c r="BH757">
        <v>24</v>
      </c>
      <c r="BI757">
        <v>739</v>
      </c>
      <c r="BJ757" s="368">
        <v>17</v>
      </c>
      <c r="BK757" s="368">
        <v>10</v>
      </c>
      <c r="BL757" s="128">
        <v>1819.0045</v>
      </c>
      <c r="BM757" s="128">
        <v>994.74042594170703</v>
      </c>
      <c r="BN757" s="128">
        <v>974.42</v>
      </c>
      <c r="BO757" s="128">
        <v>957.50885000000005</v>
      </c>
      <c r="BP757" s="128">
        <v>957.50885000000005</v>
      </c>
      <c r="BQ757" s="1" t="s">
        <v>821</v>
      </c>
    </row>
    <row r="758" spans="58:69" x14ac:dyDescent="0.25">
      <c r="BF758">
        <v>837</v>
      </c>
      <c r="BG758">
        <v>51</v>
      </c>
      <c r="BH758">
        <v>24</v>
      </c>
      <c r="BI758">
        <v>740</v>
      </c>
      <c r="BJ758" s="368">
        <v>17</v>
      </c>
      <c r="BK758" s="368">
        <v>11</v>
      </c>
      <c r="BL758" s="128">
        <v>1971.5165</v>
      </c>
      <c r="BM758" s="128">
        <v>990.01986534147602</v>
      </c>
      <c r="BN758" s="128">
        <v>958.38</v>
      </c>
      <c r="BO758" s="128">
        <v>954.62080000000003</v>
      </c>
      <c r="BP758" s="128">
        <v>954.62080000000003</v>
      </c>
      <c r="BQ758" s="1" t="s">
        <v>821</v>
      </c>
    </row>
    <row r="759" spans="58:69" x14ac:dyDescent="0.25">
      <c r="BF759">
        <v>838</v>
      </c>
      <c r="BG759">
        <v>51</v>
      </c>
      <c r="BH759">
        <v>23</v>
      </c>
      <c r="BI759">
        <v>741</v>
      </c>
      <c r="BJ759" s="368">
        <v>17</v>
      </c>
      <c r="BK759" s="368">
        <v>12</v>
      </c>
      <c r="BL759" s="128">
        <v>2134.8955000000001</v>
      </c>
      <c r="BM759" s="128">
        <v>986.51961195517799</v>
      </c>
      <c r="BN759" s="128">
        <v>959.1</v>
      </c>
      <c r="BO759" s="128">
        <v>949.13544000000002</v>
      </c>
      <c r="BP759" s="128">
        <v>949.13544000000002</v>
      </c>
      <c r="BQ759" s="1" t="s">
        <v>821</v>
      </c>
    </row>
    <row r="760" spans="58:69" x14ac:dyDescent="0.25">
      <c r="BF760">
        <v>839</v>
      </c>
      <c r="BG760">
        <v>50</v>
      </c>
      <c r="BH760">
        <v>23</v>
      </c>
      <c r="BI760">
        <v>742</v>
      </c>
      <c r="BJ760" s="368">
        <v>17</v>
      </c>
      <c r="BK760" s="368">
        <v>13</v>
      </c>
      <c r="BL760" s="128">
        <v>2411.8742999999999</v>
      </c>
      <c r="BM760" s="128">
        <v>981.64019559491305</v>
      </c>
      <c r="BN760" s="128">
        <v>956.39</v>
      </c>
      <c r="BO760" s="128">
        <v>939.67669999999998</v>
      </c>
      <c r="BP760" s="128">
        <v>939.67669999999998</v>
      </c>
      <c r="BQ760" s="1" t="s">
        <v>821</v>
      </c>
    </row>
    <row r="761" spans="58:69" x14ac:dyDescent="0.25">
      <c r="BF761">
        <v>840</v>
      </c>
      <c r="BG761">
        <v>49</v>
      </c>
      <c r="BH761">
        <v>23</v>
      </c>
      <c r="BI761">
        <v>743</v>
      </c>
      <c r="BJ761" s="368">
        <v>17</v>
      </c>
      <c r="BK761" s="368">
        <v>14</v>
      </c>
      <c r="BL761" s="128">
        <v>2511.7734</v>
      </c>
      <c r="BM761" s="128">
        <v>977.46417897070796</v>
      </c>
      <c r="BN761" s="128">
        <v>952.93</v>
      </c>
      <c r="BO761" s="128">
        <v>936.26464999999996</v>
      </c>
      <c r="BP761" s="128">
        <v>936.26464999999996</v>
      </c>
      <c r="BQ761" s="1" t="s">
        <v>821</v>
      </c>
    </row>
    <row r="762" spans="58:69" x14ac:dyDescent="0.25">
      <c r="BF762">
        <v>841</v>
      </c>
      <c r="BG762">
        <v>49</v>
      </c>
      <c r="BH762">
        <v>22</v>
      </c>
      <c r="BI762">
        <v>744</v>
      </c>
      <c r="BJ762" s="368">
        <v>17</v>
      </c>
      <c r="BK762" s="368">
        <v>15</v>
      </c>
      <c r="BL762" s="128">
        <v>2695.828</v>
      </c>
      <c r="BM762" s="128">
        <v>974.31781126787803</v>
      </c>
      <c r="BN762" s="128">
        <v>943.16</v>
      </c>
      <c r="BO762" s="128">
        <v>931.39404000000002</v>
      </c>
      <c r="BP762" s="128">
        <v>931.39404000000002</v>
      </c>
      <c r="BQ762" s="1" t="s">
        <v>821</v>
      </c>
    </row>
    <row r="763" spans="58:69" x14ac:dyDescent="0.25">
      <c r="BF763">
        <v>842</v>
      </c>
      <c r="BG763">
        <v>48</v>
      </c>
      <c r="BH763">
        <v>22</v>
      </c>
      <c r="BI763">
        <v>745</v>
      </c>
      <c r="BJ763" s="368">
        <v>17</v>
      </c>
      <c r="BK763" s="368">
        <v>16</v>
      </c>
      <c r="BL763" s="128">
        <v>2977.6597000000002</v>
      </c>
      <c r="BM763" s="128">
        <v>969.155526584119</v>
      </c>
      <c r="BN763" s="128">
        <v>941.35</v>
      </c>
      <c r="BO763" s="128">
        <v>927.64200000000005</v>
      </c>
      <c r="BP763" s="128">
        <v>927.64200000000005</v>
      </c>
      <c r="BQ763" s="1" t="s">
        <v>821</v>
      </c>
    </row>
    <row r="764" spans="58:69" x14ac:dyDescent="0.25">
      <c r="BF764">
        <v>843</v>
      </c>
      <c r="BG764">
        <v>47</v>
      </c>
      <c r="BH764">
        <v>22</v>
      </c>
      <c r="BI764">
        <v>746</v>
      </c>
      <c r="BJ764" s="368">
        <v>17</v>
      </c>
      <c r="BK764" s="368">
        <v>17</v>
      </c>
      <c r="BL764" s="128">
        <v>3119.6239999999998</v>
      </c>
      <c r="BM764" s="128">
        <v>964.45962133276703</v>
      </c>
      <c r="BN764" s="128">
        <v>947.12</v>
      </c>
      <c r="BO764" s="128">
        <v>925.04407000000003</v>
      </c>
      <c r="BP764" s="128">
        <v>925.04407000000003</v>
      </c>
      <c r="BQ764" s="1" t="s">
        <v>821</v>
      </c>
    </row>
    <row r="765" spans="58:69" x14ac:dyDescent="0.25">
      <c r="BF765">
        <v>844</v>
      </c>
      <c r="BG765">
        <v>47</v>
      </c>
      <c r="BH765">
        <v>21</v>
      </c>
      <c r="BI765">
        <v>747</v>
      </c>
      <c r="BJ765" s="368">
        <v>17</v>
      </c>
      <c r="BK765" s="368">
        <v>18</v>
      </c>
      <c r="BL765" s="128">
        <v>3247.9016000000001</v>
      </c>
      <c r="BM765" s="128">
        <v>961.465189444565</v>
      </c>
      <c r="BN765" s="128">
        <v>930.77</v>
      </c>
      <c r="BO765" s="128">
        <v>923.45619999999997</v>
      </c>
      <c r="BP765" s="128">
        <v>923.45619999999997</v>
      </c>
      <c r="BQ765" s="1" t="s">
        <v>821</v>
      </c>
    </row>
    <row r="766" spans="58:69" x14ac:dyDescent="0.25">
      <c r="BF766">
        <v>845</v>
      </c>
      <c r="BG766">
        <v>46</v>
      </c>
      <c r="BH766">
        <v>21</v>
      </c>
      <c r="BI766">
        <v>748</v>
      </c>
      <c r="BJ766" s="368">
        <v>17</v>
      </c>
      <c r="BK766" s="368">
        <v>19</v>
      </c>
      <c r="BL766" s="128">
        <v>3520.8512999999998</v>
      </c>
      <c r="BM766" s="128">
        <v>957.01935987471302</v>
      </c>
      <c r="BN766" s="128">
        <v>922.92</v>
      </c>
      <c r="BO766" s="128">
        <v>918.75969999999995</v>
      </c>
      <c r="BP766" s="128">
        <v>918.75969999999995</v>
      </c>
      <c r="BQ766" s="1" t="s">
        <v>821</v>
      </c>
    </row>
    <row r="767" spans="58:69" x14ac:dyDescent="0.25">
      <c r="BF767">
        <v>846</v>
      </c>
      <c r="BG767">
        <v>45</v>
      </c>
      <c r="BH767">
        <v>21</v>
      </c>
      <c r="BI767">
        <v>749</v>
      </c>
      <c r="BJ767" s="368">
        <v>17</v>
      </c>
      <c r="BK767" s="368">
        <v>20</v>
      </c>
      <c r="BL767" s="128">
        <v>3693.7840000000001</v>
      </c>
      <c r="BM767" s="128">
        <v>952.07872986133498</v>
      </c>
      <c r="BN767" s="128">
        <v>940.69</v>
      </c>
      <c r="BO767" s="128">
        <v>917.05664000000002</v>
      </c>
      <c r="BP767" s="128">
        <v>917.05664000000002</v>
      </c>
      <c r="BQ767" s="1" t="s">
        <v>821</v>
      </c>
    </row>
    <row r="768" spans="58:69" x14ac:dyDescent="0.25">
      <c r="BF768">
        <v>847</v>
      </c>
      <c r="BG768">
        <v>45</v>
      </c>
      <c r="BH768">
        <v>20</v>
      </c>
      <c r="BI768">
        <v>750</v>
      </c>
      <c r="BJ768" s="368">
        <v>17</v>
      </c>
      <c r="BK768" s="368">
        <v>21</v>
      </c>
      <c r="BL768" s="128">
        <v>3884.7539999999999</v>
      </c>
      <c r="BM768" s="128">
        <v>948.04647929603902</v>
      </c>
      <c r="BN768" s="128">
        <v>930.84</v>
      </c>
      <c r="BO768" s="128">
        <v>914.24414000000002</v>
      </c>
      <c r="BP768" s="128">
        <v>914.24414000000002</v>
      </c>
      <c r="BQ768" s="1" t="s">
        <v>821</v>
      </c>
    </row>
    <row r="769" spans="58:69" x14ac:dyDescent="0.25">
      <c r="BF769">
        <v>848</v>
      </c>
      <c r="BG769">
        <v>44</v>
      </c>
      <c r="BH769">
        <v>20</v>
      </c>
      <c r="BI769">
        <v>751</v>
      </c>
      <c r="BJ769" s="368">
        <v>17</v>
      </c>
      <c r="BK769" s="368">
        <v>22</v>
      </c>
      <c r="BL769" s="128">
        <v>4027.462</v>
      </c>
      <c r="BM769" s="128">
        <v>944.34914002129301</v>
      </c>
      <c r="BN769" s="128">
        <v>930.64</v>
      </c>
      <c r="BO769" s="128">
        <v>913.35253999999998</v>
      </c>
      <c r="BP769" s="128">
        <v>913.35253999999998</v>
      </c>
      <c r="BQ769" s="1" t="s">
        <v>821</v>
      </c>
    </row>
    <row r="770" spans="58:69" x14ac:dyDescent="0.25">
      <c r="BF770">
        <v>849</v>
      </c>
      <c r="BG770">
        <v>44</v>
      </c>
      <c r="BH770">
        <v>19</v>
      </c>
      <c r="BI770">
        <v>752</v>
      </c>
      <c r="BJ770" s="368">
        <v>17</v>
      </c>
      <c r="BK770" s="368">
        <v>23</v>
      </c>
      <c r="BL770" s="128">
        <v>4232.7924999999996</v>
      </c>
      <c r="BM770" s="128">
        <v>940.49266905436605</v>
      </c>
      <c r="BN770" s="128">
        <v>914.17</v>
      </c>
      <c r="BO770" s="128">
        <v>910.89984000000004</v>
      </c>
      <c r="BP770" s="128">
        <v>910.89984000000004</v>
      </c>
      <c r="BQ770" s="1" t="s">
        <v>821</v>
      </c>
    </row>
    <row r="771" spans="58:69" x14ac:dyDescent="0.25">
      <c r="BF771">
        <v>850</v>
      </c>
      <c r="BG771">
        <v>43</v>
      </c>
      <c r="BH771">
        <v>19</v>
      </c>
      <c r="BI771">
        <v>753</v>
      </c>
      <c r="BJ771" s="368">
        <v>17</v>
      </c>
      <c r="BK771" s="368">
        <v>24</v>
      </c>
      <c r="BL771" s="128">
        <v>4443.9652999999998</v>
      </c>
      <c r="BM771" s="128">
        <v>935.87757945941701</v>
      </c>
      <c r="BN771" s="128">
        <v>920.77</v>
      </c>
      <c r="BO771" s="128">
        <v>907.57590000000005</v>
      </c>
      <c r="BP771" s="128">
        <v>907.57590000000005</v>
      </c>
      <c r="BQ771" s="1" t="s">
        <v>821</v>
      </c>
    </row>
    <row r="772" spans="58:69" x14ac:dyDescent="0.25">
      <c r="BF772">
        <v>851</v>
      </c>
      <c r="BG772">
        <v>43</v>
      </c>
      <c r="BH772">
        <v>18</v>
      </c>
      <c r="BI772">
        <v>754</v>
      </c>
      <c r="BJ772" s="368">
        <v>17</v>
      </c>
      <c r="BK772" s="368">
        <v>25</v>
      </c>
      <c r="BL772" s="128">
        <v>4528.3109999999997</v>
      </c>
      <c r="BM772" s="128">
        <v>932.60306562135997</v>
      </c>
      <c r="BN772" s="128">
        <v>911.29</v>
      </c>
      <c r="BO772" s="128">
        <v>906.88720000000001</v>
      </c>
      <c r="BP772" s="128">
        <v>906.88720000000001</v>
      </c>
      <c r="BQ772" s="1" t="s">
        <v>821</v>
      </c>
    </row>
    <row r="773" spans="58:69" x14ac:dyDescent="0.25">
      <c r="BF773">
        <v>852</v>
      </c>
      <c r="BG773">
        <v>42</v>
      </c>
      <c r="BH773">
        <v>18</v>
      </c>
      <c r="BI773">
        <v>755</v>
      </c>
      <c r="BJ773" s="368">
        <v>17</v>
      </c>
      <c r="BK773" s="368">
        <v>26</v>
      </c>
      <c r="BL773" s="128">
        <v>4815.1752999999999</v>
      </c>
      <c r="BM773" s="128">
        <v>928.48984790750296</v>
      </c>
      <c r="BN773" s="128">
        <v>913.32</v>
      </c>
      <c r="BO773" s="128">
        <v>903.26013</v>
      </c>
      <c r="BP773" s="128">
        <v>903.26013</v>
      </c>
      <c r="BQ773" s="1" t="s">
        <v>821</v>
      </c>
    </row>
    <row r="774" spans="58:69" x14ac:dyDescent="0.25">
      <c r="BF774">
        <v>853</v>
      </c>
      <c r="BG774">
        <v>41</v>
      </c>
      <c r="BH774">
        <v>18</v>
      </c>
      <c r="BI774">
        <v>756</v>
      </c>
      <c r="BJ774" s="368">
        <v>17</v>
      </c>
      <c r="BK774" s="368">
        <v>27</v>
      </c>
      <c r="BL774" s="128">
        <v>4947.4603999999999</v>
      </c>
      <c r="BM774" s="128">
        <v>923.84543375891406</v>
      </c>
      <c r="BN774" s="128">
        <v>920.15</v>
      </c>
      <c r="BO774" s="128">
        <v>901.56899999999996</v>
      </c>
      <c r="BP774" s="128">
        <v>901.56899999999996</v>
      </c>
      <c r="BQ774" s="1" t="s">
        <v>821</v>
      </c>
    </row>
    <row r="775" spans="58:69" x14ac:dyDescent="0.25">
      <c r="BF775">
        <v>854</v>
      </c>
      <c r="BG775">
        <v>41</v>
      </c>
      <c r="BH775">
        <v>17</v>
      </c>
      <c r="BI775">
        <v>757</v>
      </c>
      <c r="BJ775" s="368">
        <v>17</v>
      </c>
      <c r="BK775" s="368">
        <v>28</v>
      </c>
      <c r="BL775" s="128">
        <v>5154.7217000000001</v>
      </c>
      <c r="BM775" s="128">
        <v>920.083071885344</v>
      </c>
      <c r="BN775" s="128">
        <v>913.16</v>
      </c>
      <c r="BO775" s="128">
        <v>897.40359999999998</v>
      </c>
      <c r="BP775" s="128">
        <v>897.40359999999998</v>
      </c>
      <c r="BQ775" s="1" t="s">
        <v>821</v>
      </c>
    </row>
    <row r="776" spans="58:69" x14ac:dyDescent="0.25">
      <c r="BF776">
        <v>855</v>
      </c>
      <c r="BG776">
        <v>40</v>
      </c>
      <c r="BH776">
        <v>17</v>
      </c>
      <c r="BI776">
        <v>758</v>
      </c>
      <c r="BJ776" s="368">
        <v>17</v>
      </c>
      <c r="BK776" s="368">
        <v>29</v>
      </c>
      <c r="BL776" s="128">
        <v>5279.0195000000003</v>
      </c>
      <c r="BM776" s="128">
        <v>916.40920307437705</v>
      </c>
      <c r="BN776" s="128">
        <v>915.29</v>
      </c>
      <c r="BO776" s="128">
        <v>895.24005</v>
      </c>
      <c r="BP776" s="128">
        <v>895.24005</v>
      </c>
      <c r="BQ776" s="1" t="s">
        <v>821</v>
      </c>
    </row>
    <row r="777" spans="58:69" x14ac:dyDescent="0.25">
      <c r="BF777">
        <v>856</v>
      </c>
      <c r="BG777">
        <v>40</v>
      </c>
      <c r="BH777">
        <v>16</v>
      </c>
      <c r="BI777">
        <v>759</v>
      </c>
      <c r="BJ777" s="368">
        <v>17</v>
      </c>
      <c r="BK777" s="368">
        <v>30</v>
      </c>
      <c r="BL777" s="128">
        <v>5551.8869999999997</v>
      </c>
      <c r="BM777" s="128">
        <v>912.00838831749104</v>
      </c>
      <c r="BN777" s="128">
        <v>911.08</v>
      </c>
      <c r="BO777" s="128">
        <v>888.98329999999999</v>
      </c>
      <c r="BP777" s="128">
        <v>888.98329999999999</v>
      </c>
      <c r="BQ777" s="1" t="s">
        <v>821</v>
      </c>
    </row>
    <row r="778" spans="58:69" x14ac:dyDescent="0.25">
      <c r="BF778">
        <v>857</v>
      </c>
      <c r="BG778">
        <v>40</v>
      </c>
      <c r="BH778">
        <v>15</v>
      </c>
      <c r="BI778">
        <v>760</v>
      </c>
      <c r="BJ778" s="368">
        <v>17</v>
      </c>
      <c r="BK778" s="368">
        <v>31</v>
      </c>
      <c r="BL778" s="128">
        <v>5719.2407000000003</v>
      </c>
      <c r="BM778" s="128">
        <v>907.13048146838105</v>
      </c>
      <c r="BN778" s="128">
        <v>904.08</v>
      </c>
      <c r="BO778" s="128">
        <v>887.85204999999996</v>
      </c>
      <c r="BP778" s="128">
        <v>887.85204999999996</v>
      </c>
      <c r="BQ778" s="1" t="s">
        <v>821</v>
      </c>
    </row>
    <row r="779" spans="58:69" x14ac:dyDescent="0.25">
      <c r="BF779">
        <v>858</v>
      </c>
      <c r="BG779">
        <v>39</v>
      </c>
      <c r="BH779">
        <v>15</v>
      </c>
      <c r="BI779">
        <v>761</v>
      </c>
      <c r="BJ779" s="368">
        <v>17</v>
      </c>
      <c r="BK779" s="368">
        <v>32</v>
      </c>
      <c r="BL779" s="128">
        <v>5822.19</v>
      </c>
      <c r="BM779" s="128">
        <v>904.13537327589802</v>
      </c>
      <c r="BN779" s="128">
        <v>910.85</v>
      </c>
      <c r="BO779" s="128">
        <v>886.09659999999997</v>
      </c>
      <c r="BP779" s="128">
        <v>886.09659999999997</v>
      </c>
      <c r="BQ779" s="1" t="s">
        <v>821</v>
      </c>
    </row>
    <row r="780" spans="58:69" x14ac:dyDescent="0.25">
      <c r="BF780">
        <v>859</v>
      </c>
      <c r="BG780">
        <v>39</v>
      </c>
      <c r="BH780">
        <v>14</v>
      </c>
      <c r="BI780">
        <v>762</v>
      </c>
      <c r="BJ780" s="368">
        <v>17</v>
      </c>
      <c r="BK780" s="368">
        <v>33</v>
      </c>
      <c r="BL780" s="128">
        <v>6099.8584000000001</v>
      </c>
      <c r="BM780" s="128">
        <v>899.91791813576697</v>
      </c>
      <c r="BN780" s="128">
        <v>905.24</v>
      </c>
      <c r="BO780" s="128">
        <v>882.96939999999995</v>
      </c>
      <c r="BP780" s="128">
        <v>882.96939999999995</v>
      </c>
      <c r="BQ780" s="1" t="s">
        <v>821</v>
      </c>
    </row>
    <row r="781" spans="58:69" x14ac:dyDescent="0.25">
      <c r="BF781">
        <v>860</v>
      </c>
      <c r="BG781">
        <v>39</v>
      </c>
      <c r="BH781">
        <v>13</v>
      </c>
      <c r="BI781">
        <v>763</v>
      </c>
      <c r="BJ781" s="368">
        <v>17</v>
      </c>
      <c r="BK781" s="368">
        <v>34</v>
      </c>
      <c r="BL781" s="128">
        <v>6243.2793000000001</v>
      </c>
      <c r="BM781" s="128">
        <v>895.25200292146599</v>
      </c>
      <c r="BN781" s="128">
        <v>887.94</v>
      </c>
      <c r="BO781" s="128">
        <v>880.82719999999995</v>
      </c>
      <c r="BP781" s="128">
        <v>880.82719999999995</v>
      </c>
      <c r="BQ781" s="1" t="s">
        <v>821</v>
      </c>
    </row>
    <row r="782" spans="58:69" x14ac:dyDescent="0.25">
      <c r="BF782">
        <v>861</v>
      </c>
      <c r="BG782">
        <v>38</v>
      </c>
      <c r="BH782">
        <v>13</v>
      </c>
      <c r="BI782">
        <v>764</v>
      </c>
      <c r="BJ782" s="368">
        <v>17</v>
      </c>
      <c r="BK782" s="368">
        <v>35</v>
      </c>
      <c r="BL782" s="128">
        <v>6513.3433000000005</v>
      </c>
      <c r="BM782" s="128">
        <v>890.67034981018605</v>
      </c>
      <c r="BN782" s="128">
        <v>895.69</v>
      </c>
      <c r="BO782" s="128">
        <v>876.68280000000004</v>
      </c>
      <c r="BP782" s="128">
        <v>876.68280000000004</v>
      </c>
      <c r="BQ782" s="1" t="s">
        <v>821</v>
      </c>
    </row>
    <row r="783" spans="58:69" x14ac:dyDescent="0.25">
      <c r="BF783">
        <v>862</v>
      </c>
      <c r="BG783">
        <v>38</v>
      </c>
      <c r="BH783">
        <v>12</v>
      </c>
      <c r="BI783">
        <v>765</v>
      </c>
      <c r="BJ783" s="368">
        <v>17</v>
      </c>
      <c r="BK783" s="368">
        <v>36</v>
      </c>
      <c r="BL783" s="128">
        <v>6538.8125</v>
      </c>
      <c r="BM783" s="128">
        <v>887.39568447996999</v>
      </c>
      <c r="BN783" s="128">
        <v>880.03</v>
      </c>
      <c r="BO783" s="128">
        <v>875.73413000000005</v>
      </c>
      <c r="BP783" s="128">
        <v>875.73413000000005</v>
      </c>
      <c r="BQ783" s="1" t="s">
        <v>821</v>
      </c>
    </row>
    <row r="784" spans="58:69" x14ac:dyDescent="0.25">
      <c r="BF784">
        <v>863</v>
      </c>
      <c r="BG784">
        <v>37</v>
      </c>
      <c r="BH784">
        <v>12</v>
      </c>
      <c r="BI784">
        <v>766</v>
      </c>
      <c r="BJ784" s="368">
        <v>17</v>
      </c>
      <c r="BK784" s="368">
        <v>37</v>
      </c>
      <c r="BL784" s="128">
        <v>6881.0186000000003</v>
      </c>
      <c r="BM784" s="128">
        <v>883.32162748921905</v>
      </c>
      <c r="BN784" s="128">
        <v>885.28</v>
      </c>
      <c r="BO784" s="128">
        <v>871.13837000000001</v>
      </c>
      <c r="BP784" s="128">
        <v>871.13837000000001</v>
      </c>
      <c r="BQ784" s="1" t="s">
        <v>821</v>
      </c>
    </row>
    <row r="785" spans="58:69" x14ac:dyDescent="0.25">
      <c r="BF785">
        <v>864</v>
      </c>
      <c r="BG785">
        <v>36</v>
      </c>
      <c r="BH785">
        <v>11</v>
      </c>
      <c r="BI785">
        <v>767</v>
      </c>
      <c r="BJ785" s="368">
        <v>17</v>
      </c>
      <c r="BK785" s="368">
        <v>38</v>
      </c>
      <c r="BL785" s="128">
        <v>6938.8554999999997</v>
      </c>
      <c r="BM785" s="128">
        <v>878.88892363285902</v>
      </c>
      <c r="BN785" s="128">
        <v>885.73</v>
      </c>
      <c r="BO785" s="128">
        <v>869.50070000000005</v>
      </c>
      <c r="BP785" s="128">
        <v>869.50070000000005</v>
      </c>
      <c r="BQ785" s="1" t="s">
        <v>821</v>
      </c>
    </row>
    <row r="786" spans="58:69" x14ac:dyDescent="0.25">
      <c r="BF786">
        <v>680</v>
      </c>
      <c r="BG786">
        <v>61</v>
      </c>
      <c r="BH786">
        <v>23</v>
      </c>
      <c r="BI786">
        <v>768</v>
      </c>
      <c r="BJ786" s="368">
        <v>18</v>
      </c>
      <c r="BK786" s="368">
        <v>1</v>
      </c>
      <c r="BL786" s="128">
        <v>40.89114</v>
      </c>
      <c r="BM786" s="128">
        <v>1019.27911398119</v>
      </c>
      <c r="BN786" s="128">
        <v>1036.17</v>
      </c>
      <c r="BO786" s="128">
        <v>1016.65295</v>
      </c>
      <c r="BP786" s="128">
        <v>1016.65295</v>
      </c>
      <c r="BQ786" s="1" t="s">
        <v>821</v>
      </c>
    </row>
    <row r="787" spans="58:69" x14ac:dyDescent="0.25">
      <c r="BF787">
        <v>681</v>
      </c>
      <c r="BG787">
        <v>61</v>
      </c>
      <c r="BH787">
        <v>22</v>
      </c>
      <c r="BI787">
        <v>769</v>
      </c>
      <c r="BJ787" s="368">
        <v>18</v>
      </c>
      <c r="BK787" s="368">
        <v>2</v>
      </c>
      <c r="BL787" s="128">
        <v>67.023939999999996</v>
      </c>
      <c r="BM787" s="128">
        <v>1018.613737417</v>
      </c>
      <c r="BN787" s="128">
        <v>1022.32</v>
      </c>
      <c r="BO787" s="128">
        <v>1015.6347</v>
      </c>
      <c r="BP787" s="128">
        <v>1015.6347</v>
      </c>
      <c r="BQ787" s="1" t="s">
        <v>821</v>
      </c>
    </row>
    <row r="788" spans="58:69" x14ac:dyDescent="0.25">
      <c r="BF788">
        <v>682</v>
      </c>
      <c r="BG788">
        <v>60</v>
      </c>
      <c r="BH788">
        <v>22</v>
      </c>
      <c r="BI788">
        <v>770</v>
      </c>
      <c r="BJ788" s="368">
        <v>18</v>
      </c>
      <c r="BK788" s="368">
        <v>3</v>
      </c>
      <c r="BL788" s="128">
        <v>405.70751999999999</v>
      </c>
      <c r="BM788" s="128">
        <v>1014.9920420657</v>
      </c>
      <c r="BN788" s="128">
        <v>1022.12</v>
      </c>
      <c r="BO788" s="128">
        <v>1006.44147</v>
      </c>
      <c r="BP788" s="128">
        <v>1006.44147</v>
      </c>
      <c r="BQ788" s="1" t="s">
        <v>821</v>
      </c>
    </row>
    <row r="789" spans="58:69" x14ac:dyDescent="0.25">
      <c r="BF789">
        <v>683</v>
      </c>
      <c r="BG789">
        <v>59</v>
      </c>
      <c r="BH789">
        <v>21</v>
      </c>
      <c r="BI789">
        <v>771</v>
      </c>
      <c r="BJ789" s="368">
        <v>18</v>
      </c>
      <c r="BK789" s="368">
        <v>4</v>
      </c>
      <c r="BL789" s="128">
        <v>753.62969999999996</v>
      </c>
      <c r="BM789" s="128">
        <v>1008.17580075244</v>
      </c>
      <c r="BN789" s="128">
        <v>1009.67</v>
      </c>
      <c r="BO789" s="128">
        <v>988.63946999999996</v>
      </c>
      <c r="BP789" s="128">
        <v>988.63946999999996</v>
      </c>
      <c r="BQ789" s="1" t="s">
        <v>821</v>
      </c>
    </row>
    <row r="790" spans="58:69" x14ac:dyDescent="0.25">
      <c r="BF790">
        <v>684</v>
      </c>
      <c r="BG790">
        <v>58</v>
      </c>
      <c r="BH790">
        <v>20</v>
      </c>
      <c r="BI790">
        <v>772</v>
      </c>
      <c r="BJ790" s="368">
        <v>18</v>
      </c>
      <c r="BK790" s="368">
        <v>5</v>
      </c>
      <c r="BL790" s="128">
        <v>1069.9092000000001</v>
      </c>
      <c r="BM790" s="128">
        <v>1001.58197296368</v>
      </c>
      <c r="BN790" s="128">
        <v>1000.55</v>
      </c>
      <c r="BO790" s="128">
        <v>980.80439999999999</v>
      </c>
      <c r="BP790" s="128">
        <v>980.80439999999999</v>
      </c>
      <c r="BQ790" s="1" t="s">
        <v>821</v>
      </c>
    </row>
    <row r="791" spans="58:69" x14ac:dyDescent="0.25">
      <c r="BF791">
        <v>685</v>
      </c>
      <c r="BG791">
        <v>58</v>
      </c>
      <c r="BH791">
        <v>19</v>
      </c>
      <c r="BI791">
        <v>773</v>
      </c>
      <c r="BJ791" s="368">
        <v>18</v>
      </c>
      <c r="BK791" s="368">
        <v>6</v>
      </c>
      <c r="BL791" s="128">
        <v>1149.1352999999999</v>
      </c>
      <c r="BM791" s="128">
        <v>997.65561326213503</v>
      </c>
      <c r="BN791" s="128">
        <v>983.26</v>
      </c>
      <c r="BO791" s="128">
        <v>978.0127</v>
      </c>
      <c r="BP791" s="128">
        <v>978.0127</v>
      </c>
      <c r="BQ791" s="1" t="s">
        <v>821</v>
      </c>
    </row>
    <row r="792" spans="58:69" x14ac:dyDescent="0.25">
      <c r="BF792">
        <v>686</v>
      </c>
      <c r="BG792">
        <v>57</v>
      </c>
      <c r="BH792">
        <v>19</v>
      </c>
      <c r="BI792">
        <v>774</v>
      </c>
      <c r="BJ792" s="368">
        <v>18</v>
      </c>
      <c r="BK792" s="368">
        <v>7</v>
      </c>
      <c r="BL792" s="128">
        <v>1402.7185999999999</v>
      </c>
      <c r="BM792" s="128">
        <v>994.35166399278</v>
      </c>
      <c r="BN792" s="128">
        <v>988.4</v>
      </c>
      <c r="BO792" s="128">
        <v>968.04409999999996</v>
      </c>
      <c r="BP792" s="128">
        <v>968.04409999999996</v>
      </c>
      <c r="BQ792" s="1" t="s">
        <v>821</v>
      </c>
    </row>
    <row r="793" spans="58:69" x14ac:dyDescent="0.25">
      <c r="BF793">
        <v>687</v>
      </c>
      <c r="BG793">
        <v>57</v>
      </c>
      <c r="BH793">
        <v>18</v>
      </c>
      <c r="BI793">
        <v>775</v>
      </c>
      <c r="BJ793" s="368">
        <v>18</v>
      </c>
      <c r="BK793" s="368">
        <v>8</v>
      </c>
      <c r="BL793" s="128">
        <v>1527.8677</v>
      </c>
      <c r="BM793" s="128">
        <v>990.59181806238905</v>
      </c>
      <c r="BN793" s="128">
        <v>974.46</v>
      </c>
      <c r="BO793" s="128">
        <v>965.93020000000001</v>
      </c>
      <c r="BP793" s="128">
        <v>965.93020000000001</v>
      </c>
      <c r="BQ793" s="1" t="s">
        <v>821</v>
      </c>
    </row>
    <row r="794" spans="58:69" x14ac:dyDescent="0.25">
      <c r="BF794">
        <v>688</v>
      </c>
      <c r="BG794">
        <v>56</v>
      </c>
      <c r="BH794">
        <v>18</v>
      </c>
      <c r="BI794">
        <v>776</v>
      </c>
      <c r="BJ794" s="368">
        <v>18</v>
      </c>
      <c r="BK794" s="368">
        <v>9</v>
      </c>
      <c r="BL794" s="128">
        <v>1797.9575</v>
      </c>
      <c r="BM794" s="128">
        <v>986.66810624548702</v>
      </c>
      <c r="BN794" s="128">
        <v>966.54</v>
      </c>
      <c r="BO794" s="128">
        <v>961.03283999999996</v>
      </c>
      <c r="BP794" s="128">
        <v>961.03283999999996</v>
      </c>
      <c r="BQ794" s="1" t="s">
        <v>821</v>
      </c>
    </row>
    <row r="795" spans="58:69" x14ac:dyDescent="0.25">
      <c r="BF795">
        <v>689</v>
      </c>
      <c r="BG795">
        <v>55</v>
      </c>
      <c r="BH795">
        <v>18</v>
      </c>
      <c r="BI795">
        <v>777</v>
      </c>
      <c r="BJ795" s="368">
        <v>18</v>
      </c>
      <c r="BK795" s="368">
        <v>10</v>
      </c>
      <c r="BL795" s="128">
        <v>2054.9448000000002</v>
      </c>
      <c r="BM795" s="128">
        <v>981.43557594944298</v>
      </c>
      <c r="BN795" s="128">
        <v>970.88</v>
      </c>
      <c r="BO795" s="128">
        <v>955.91425000000004</v>
      </c>
      <c r="BP795" s="128">
        <v>955.91425000000004</v>
      </c>
      <c r="BQ795" s="1" t="s">
        <v>821</v>
      </c>
    </row>
    <row r="796" spans="58:69" x14ac:dyDescent="0.25">
      <c r="BF796">
        <v>690</v>
      </c>
      <c r="BG796">
        <v>54</v>
      </c>
      <c r="BH796">
        <v>18</v>
      </c>
      <c r="BI796">
        <v>778</v>
      </c>
      <c r="BJ796" s="368">
        <v>18</v>
      </c>
      <c r="BK796" s="368">
        <v>11</v>
      </c>
      <c r="BL796" s="128">
        <v>2334.7332000000001</v>
      </c>
      <c r="BM796" s="128">
        <v>976.10676202364698</v>
      </c>
      <c r="BN796" s="128">
        <v>965.74</v>
      </c>
      <c r="BO796" s="128">
        <v>948.06920000000002</v>
      </c>
      <c r="BP796" s="128">
        <v>948.06920000000002</v>
      </c>
      <c r="BQ796" s="1" t="s">
        <v>821</v>
      </c>
    </row>
    <row r="797" spans="58:69" x14ac:dyDescent="0.25">
      <c r="BF797">
        <v>691</v>
      </c>
      <c r="BG797">
        <v>53</v>
      </c>
      <c r="BH797">
        <v>18</v>
      </c>
      <c r="BI797">
        <v>779</v>
      </c>
      <c r="BJ797" s="368">
        <v>18</v>
      </c>
      <c r="BK797" s="368">
        <v>12</v>
      </c>
      <c r="BL797" s="128">
        <v>2421.9270000000001</v>
      </c>
      <c r="BM797" s="128">
        <v>972.46356843932494</v>
      </c>
      <c r="BN797" s="128">
        <v>961.64</v>
      </c>
      <c r="BO797" s="128">
        <v>946.61383000000001</v>
      </c>
      <c r="BP797" s="128">
        <v>946.61383000000001</v>
      </c>
      <c r="BQ797" s="1" t="s">
        <v>821</v>
      </c>
    </row>
    <row r="798" spans="58:69" x14ac:dyDescent="0.25">
      <c r="BF798">
        <v>692</v>
      </c>
      <c r="BG798">
        <v>53</v>
      </c>
      <c r="BH798">
        <v>17</v>
      </c>
      <c r="BI798">
        <v>780</v>
      </c>
      <c r="BJ798" s="368">
        <v>18</v>
      </c>
      <c r="BK798" s="368">
        <v>13</v>
      </c>
      <c r="BL798" s="128">
        <v>2682.8820000000001</v>
      </c>
      <c r="BM798" s="128">
        <v>969.00733853619602</v>
      </c>
      <c r="BN798" s="128">
        <v>956.19</v>
      </c>
      <c r="BO798" s="128">
        <v>939.56619999999998</v>
      </c>
      <c r="BP798" s="128">
        <v>939.56619999999998</v>
      </c>
      <c r="BQ798" s="1" t="s">
        <v>821</v>
      </c>
    </row>
    <row r="799" spans="58:69" x14ac:dyDescent="0.25">
      <c r="BF799">
        <v>693</v>
      </c>
      <c r="BG799">
        <v>52</v>
      </c>
      <c r="BH799">
        <v>17</v>
      </c>
      <c r="BI799">
        <v>781</v>
      </c>
      <c r="BJ799" s="368">
        <v>18</v>
      </c>
      <c r="BK799" s="368">
        <v>14</v>
      </c>
      <c r="BL799" s="128">
        <v>2776.2</v>
      </c>
      <c r="BM799" s="128">
        <v>965.49031271682304</v>
      </c>
      <c r="BN799" s="128">
        <v>955.67</v>
      </c>
      <c r="BO799" s="128">
        <v>937.61069999999995</v>
      </c>
      <c r="BP799" s="128">
        <v>937.61069999999995</v>
      </c>
      <c r="BQ799" s="1" t="s">
        <v>821</v>
      </c>
    </row>
    <row r="800" spans="58:69" x14ac:dyDescent="0.25">
      <c r="BF800">
        <v>694</v>
      </c>
      <c r="BG800">
        <v>52</v>
      </c>
      <c r="BH800">
        <v>16</v>
      </c>
      <c r="BI800">
        <v>782</v>
      </c>
      <c r="BJ800" s="368">
        <v>18</v>
      </c>
      <c r="BK800" s="368">
        <v>15</v>
      </c>
      <c r="BL800" s="128">
        <v>2996.0187999999998</v>
      </c>
      <c r="BM800" s="128">
        <v>962.38166463272296</v>
      </c>
      <c r="BN800" s="128">
        <v>940.29</v>
      </c>
      <c r="BO800" s="128">
        <v>930.72906</v>
      </c>
      <c r="BP800" s="128">
        <v>930.72906</v>
      </c>
      <c r="BQ800" s="1" t="s">
        <v>821</v>
      </c>
    </row>
    <row r="801" spans="58:69" x14ac:dyDescent="0.25">
      <c r="BF801">
        <v>695</v>
      </c>
      <c r="BG801">
        <v>51</v>
      </c>
      <c r="BH801">
        <v>16</v>
      </c>
      <c r="BI801">
        <v>783</v>
      </c>
      <c r="BJ801" s="368">
        <v>18</v>
      </c>
      <c r="BK801" s="368">
        <v>16</v>
      </c>
      <c r="BL801" s="128">
        <v>3192.7554</v>
      </c>
      <c r="BM801" s="128">
        <v>958.24633048162696</v>
      </c>
      <c r="BN801" s="128">
        <v>945.82</v>
      </c>
      <c r="BO801" s="128">
        <v>927.04930000000002</v>
      </c>
      <c r="BP801" s="128">
        <v>927.04930000000002</v>
      </c>
      <c r="BQ801" s="1" t="s">
        <v>821</v>
      </c>
    </row>
    <row r="802" spans="58:69" x14ac:dyDescent="0.25">
      <c r="BF802">
        <v>696</v>
      </c>
      <c r="BG802">
        <v>51</v>
      </c>
      <c r="BH802">
        <v>15</v>
      </c>
      <c r="BI802">
        <v>784</v>
      </c>
      <c r="BJ802" s="368">
        <v>18</v>
      </c>
      <c r="BK802" s="368">
        <v>17</v>
      </c>
      <c r="BL802" s="128">
        <v>3320.8867</v>
      </c>
      <c r="BM802" s="128">
        <v>955.02122394690105</v>
      </c>
      <c r="BN802" s="128">
        <v>927.57</v>
      </c>
      <c r="BO802" s="128">
        <v>925.34939999999995</v>
      </c>
      <c r="BP802" s="128">
        <v>925.34939999999995</v>
      </c>
      <c r="BQ802" s="1" t="s">
        <v>821</v>
      </c>
    </row>
    <row r="803" spans="58:69" x14ac:dyDescent="0.25">
      <c r="BF803">
        <v>697</v>
      </c>
      <c r="BG803">
        <v>50</v>
      </c>
      <c r="BH803">
        <v>15</v>
      </c>
      <c r="BI803">
        <v>785</v>
      </c>
      <c r="BJ803" s="368">
        <v>18</v>
      </c>
      <c r="BK803" s="368">
        <v>18</v>
      </c>
      <c r="BL803" s="128">
        <v>3617.3733000000002</v>
      </c>
      <c r="BM803" s="128">
        <v>950.80585460420104</v>
      </c>
      <c r="BN803" s="128">
        <v>932.29</v>
      </c>
      <c r="BO803" s="128">
        <v>922.19293000000005</v>
      </c>
      <c r="BP803" s="128">
        <v>922.19293000000005</v>
      </c>
      <c r="BQ803" s="1" t="s">
        <v>821</v>
      </c>
    </row>
    <row r="804" spans="58:69" x14ac:dyDescent="0.25">
      <c r="BF804">
        <v>698</v>
      </c>
      <c r="BG804">
        <v>49</v>
      </c>
      <c r="BH804">
        <v>15</v>
      </c>
      <c r="BI804">
        <v>786</v>
      </c>
      <c r="BJ804" s="368">
        <v>18</v>
      </c>
      <c r="BK804" s="368">
        <v>19</v>
      </c>
      <c r="BL804" s="128">
        <v>3646.6491999999998</v>
      </c>
      <c r="BM804" s="128">
        <v>947.571862810786</v>
      </c>
      <c r="BN804" s="128">
        <v>920.31</v>
      </c>
      <c r="BO804" s="128">
        <v>922.19293000000005</v>
      </c>
      <c r="BP804" s="128">
        <v>922.19293000000005</v>
      </c>
      <c r="BQ804" s="1" t="s">
        <v>821</v>
      </c>
    </row>
    <row r="805" spans="58:69" x14ac:dyDescent="0.25">
      <c r="BF805">
        <v>699</v>
      </c>
      <c r="BG805">
        <v>49</v>
      </c>
      <c r="BH805">
        <v>14</v>
      </c>
      <c r="BI805">
        <v>787</v>
      </c>
      <c r="BJ805" s="368">
        <v>18</v>
      </c>
      <c r="BK805" s="368">
        <v>20</v>
      </c>
      <c r="BL805" s="128">
        <v>3889.0830000000001</v>
      </c>
      <c r="BM805" s="128">
        <v>944.87447665667696</v>
      </c>
      <c r="BN805" s="128">
        <v>930.85</v>
      </c>
      <c r="BO805" s="128">
        <v>917.23553000000004</v>
      </c>
      <c r="BP805" s="128">
        <v>917.23553000000004</v>
      </c>
      <c r="BQ805" s="1" t="s">
        <v>821</v>
      </c>
    </row>
    <row r="806" spans="58:69" x14ac:dyDescent="0.25">
      <c r="BF806">
        <v>700</v>
      </c>
      <c r="BG806">
        <v>48</v>
      </c>
      <c r="BH806">
        <v>15</v>
      </c>
      <c r="BI806">
        <v>788</v>
      </c>
      <c r="BJ806" s="368">
        <v>18</v>
      </c>
      <c r="BK806" s="368">
        <v>21</v>
      </c>
      <c r="BL806" s="128">
        <v>4144.0330000000004</v>
      </c>
      <c r="BM806" s="128">
        <v>939.936725603068</v>
      </c>
      <c r="BN806" s="128">
        <v>923.69</v>
      </c>
      <c r="BO806" s="128">
        <v>914.68790000000001</v>
      </c>
      <c r="BP806" s="128">
        <v>914.68790000000001</v>
      </c>
      <c r="BQ806" s="1" t="s">
        <v>821</v>
      </c>
    </row>
    <row r="807" spans="58:69" x14ac:dyDescent="0.25">
      <c r="BF807">
        <v>701</v>
      </c>
      <c r="BG807">
        <v>47</v>
      </c>
      <c r="BH807">
        <v>15</v>
      </c>
      <c r="BI807">
        <v>789</v>
      </c>
      <c r="BJ807" s="368">
        <v>18</v>
      </c>
      <c r="BK807" s="368">
        <v>22</v>
      </c>
      <c r="BL807" s="128">
        <v>4221.1494000000002</v>
      </c>
      <c r="BM807" s="128">
        <v>936.64015405532996</v>
      </c>
      <c r="BN807" s="128">
        <v>922.93</v>
      </c>
      <c r="BO807" s="128">
        <v>912.50480000000005</v>
      </c>
      <c r="BP807" s="128">
        <v>912.50480000000005</v>
      </c>
      <c r="BQ807" s="1" t="s">
        <v>821</v>
      </c>
    </row>
    <row r="808" spans="58:69" x14ac:dyDescent="0.25">
      <c r="BF808">
        <v>702</v>
      </c>
      <c r="BG808">
        <v>47</v>
      </c>
      <c r="BH808">
        <v>14</v>
      </c>
      <c r="BI808">
        <v>790</v>
      </c>
      <c r="BJ808" s="368">
        <v>18</v>
      </c>
      <c r="BK808" s="368">
        <v>23</v>
      </c>
      <c r="BL808" s="128">
        <v>4402.3339999999998</v>
      </c>
      <c r="BM808" s="128">
        <v>934.07588681781294</v>
      </c>
      <c r="BN808" s="128">
        <v>919.32</v>
      </c>
      <c r="BO808" s="128">
        <v>909.44055000000003</v>
      </c>
      <c r="BP808" s="128">
        <v>909.44055000000003</v>
      </c>
      <c r="BQ808" s="1" t="s">
        <v>821</v>
      </c>
    </row>
    <row r="809" spans="58:69" x14ac:dyDescent="0.25">
      <c r="BF809">
        <v>703</v>
      </c>
      <c r="BG809">
        <v>46</v>
      </c>
      <c r="BH809">
        <v>14</v>
      </c>
      <c r="BI809">
        <v>791</v>
      </c>
      <c r="BJ809" s="368">
        <v>18</v>
      </c>
      <c r="BK809" s="368">
        <v>24</v>
      </c>
      <c r="BL809" s="128">
        <v>4670.0565999999999</v>
      </c>
      <c r="BM809" s="128">
        <v>929.61938425444998</v>
      </c>
      <c r="BN809" s="128">
        <v>908.71</v>
      </c>
      <c r="BO809" s="128">
        <v>906.59739999999999</v>
      </c>
      <c r="BP809" s="128">
        <v>906.59739999999999</v>
      </c>
      <c r="BQ809" s="1" t="s">
        <v>821</v>
      </c>
    </row>
    <row r="810" spans="58:69" x14ac:dyDescent="0.25">
      <c r="BF810">
        <v>704</v>
      </c>
      <c r="BG810">
        <v>45</v>
      </c>
      <c r="BH810">
        <v>14</v>
      </c>
      <c r="BI810">
        <v>792</v>
      </c>
      <c r="BJ810" s="368">
        <v>18</v>
      </c>
      <c r="BK810" s="368">
        <v>25</v>
      </c>
      <c r="BL810" s="128">
        <v>4850.8590000000004</v>
      </c>
      <c r="BM810" s="128">
        <v>925.16668204177699</v>
      </c>
      <c r="BN810" s="128">
        <v>919.32</v>
      </c>
      <c r="BO810" s="128">
        <v>905.03009999999995</v>
      </c>
      <c r="BP810" s="128">
        <v>905.03009999999995</v>
      </c>
      <c r="BQ810" s="1" t="s">
        <v>821</v>
      </c>
    </row>
    <row r="811" spans="58:69" x14ac:dyDescent="0.25">
      <c r="BF811">
        <v>705</v>
      </c>
      <c r="BG811">
        <v>45</v>
      </c>
      <c r="BH811">
        <v>13</v>
      </c>
      <c r="BI811">
        <v>793</v>
      </c>
      <c r="BJ811" s="368">
        <v>18</v>
      </c>
      <c r="BK811" s="368">
        <v>26</v>
      </c>
      <c r="BL811" s="128">
        <v>4980.5259999999998</v>
      </c>
      <c r="BM811" s="128">
        <v>922.08451038045803</v>
      </c>
      <c r="BN811" s="128">
        <v>905.93</v>
      </c>
      <c r="BO811" s="128">
        <v>903.16390000000001</v>
      </c>
      <c r="BP811" s="128">
        <v>903.16390000000001</v>
      </c>
      <c r="BQ811" s="1" t="s">
        <v>821</v>
      </c>
    </row>
    <row r="812" spans="58:69" x14ac:dyDescent="0.25">
      <c r="BF812">
        <v>706</v>
      </c>
      <c r="BG812">
        <v>44</v>
      </c>
      <c r="BH812">
        <v>13</v>
      </c>
      <c r="BI812">
        <v>794</v>
      </c>
      <c r="BJ812" s="368">
        <v>18</v>
      </c>
      <c r="BK812" s="368">
        <v>27</v>
      </c>
      <c r="BL812" s="128">
        <v>5254.1989999999996</v>
      </c>
      <c r="BM812" s="128">
        <v>918.08036588629204</v>
      </c>
      <c r="BN812" s="128">
        <v>905.63</v>
      </c>
      <c r="BO812" s="128">
        <v>900.65173000000004</v>
      </c>
      <c r="BP812" s="128">
        <v>900.65173000000004</v>
      </c>
      <c r="BQ812" s="1" t="s">
        <v>821</v>
      </c>
    </row>
    <row r="813" spans="58:69" x14ac:dyDescent="0.25">
      <c r="BF813">
        <v>707</v>
      </c>
      <c r="BG813">
        <v>43</v>
      </c>
      <c r="BH813">
        <v>13</v>
      </c>
      <c r="BI813">
        <v>795</v>
      </c>
      <c r="BJ813" s="368">
        <v>18</v>
      </c>
      <c r="BK813" s="368">
        <v>28</v>
      </c>
      <c r="BL813" s="128">
        <v>5507.7295000000004</v>
      </c>
      <c r="BM813" s="128">
        <v>912.84658496463896</v>
      </c>
      <c r="BN813" s="128">
        <v>899.06</v>
      </c>
      <c r="BO813" s="128">
        <v>896.44665999999995</v>
      </c>
      <c r="BP813" s="128">
        <v>896.44665999999995</v>
      </c>
      <c r="BQ813" s="1" t="s">
        <v>821</v>
      </c>
    </row>
    <row r="814" spans="58:69" x14ac:dyDescent="0.25">
      <c r="BF814">
        <v>708</v>
      </c>
      <c r="BG814">
        <v>42</v>
      </c>
      <c r="BH814">
        <v>13</v>
      </c>
      <c r="BI814">
        <v>796</v>
      </c>
      <c r="BJ814" s="368">
        <v>18</v>
      </c>
      <c r="BK814" s="368">
        <v>29</v>
      </c>
      <c r="BL814" s="128">
        <v>5769.0614999999998</v>
      </c>
      <c r="BM814" s="128">
        <v>907.73531687882905</v>
      </c>
      <c r="BN814" s="128">
        <v>903.24</v>
      </c>
      <c r="BO814" s="128">
        <v>892.83019999999999</v>
      </c>
      <c r="BP814" s="128">
        <v>892.83019999999999</v>
      </c>
      <c r="BQ814" s="1" t="s">
        <v>821</v>
      </c>
    </row>
    <row r="815" spans="58:69" x14ac:dyDescent="0.25">
      <c r="BF815">
        <v>709</v>
      </c>
      <c r="BG815">
        <v>42</v>
      </c>
      <c r="BH815">
        <v>12</v>
      </c>
      <c r="BI815">
        <v>797</v>
      </c>
      <c r="BJ815" s="368">
        <v>18</v>
      </c>
      <c r="BK815" s="368">
        <v>30</v>
      </c>
      <c r="BL815" s="128">
        <v>5782.8490000000002</v>
      </c>
      <c r="BM815" s="128">
        <v>905.00407658032202</v>
      </c>
      <c r="BN815" s="128">
        <v>904.85</v>
      </c>
      <c r="BO815" s="128">
        <v>892.30316000000005</v>
      </c>
      <c r="BP815" s="128">
        <v>892.30316000000005</v>
      </c>
      <c r="BQ815" s="1" t="s">
        <v>821</v>
      </c>
    </row>
    <row r="816" spans="58:69" x14ac:dyDescent="0.25">
      <c r="BF816">
        <v>710</v>
      </c>
      <c r="BG816">
        <v>41</v>
      </c>
      <c r="BH816">
        <v>12</v>
      </c>
      <c r="BI816">
        <v>798</v>
      </c>
      <c r="BJ816" s="368">
        <v>18</v>
      </c>
      <c r="BK816" s="368">
        <v>31</v>
      </c>
      <c r="BL816" s="128">
        <v>6057.3525</v>
      </c>
      <c r="BM816" s="128">
        <v>902.14208288963198</v>
      </c>
      <c r="BN816" s="128">
        <v>889.47</v>
      </c>
      <c r="BO816" s="128">
        <v>888.33574999999996</v>
      </c>
      <c r="BP816" s="128">
        <v>888.33574999999996</v>
      </c>
      <c r="BQ816" s="1" t="s">
        <v>821</v>
      </c>
    </row>
    <row r="817" spans="58:69" x14ac:dyDescent="0.25">
      <c r="BF817">
        <v>711</v>
      </c>
      <c r="BG817">
        <v>40</v>
      </c>
      <c r="BH817">
        <v>12</v>
      </c>
      <c r="BI817">
        <v>799</v>
      </c>
      <c r="BJ817" s="368">
        <v>18</v>
      </c>
      <c r="BK817" s="368">
        <v>32</v>
      </c>
      <c r="BL817" s="128">
        <v>6350.366</v>
      </c>
      <c r="BM817" s="128">
        <v>896.50809207825398</v>
      </c>
      <c r="BN817" s="128">
        <v>901.77</v>
      </c>
      <c r="BO817" s="128">
        <v>883.56740000000002</v>
      </c>
      <c r="BP817" s="128">
        <v>883.56740000000002</v>
      </c>
      <c r="BQ817" s="1" t="s">
        <v>821</v>
      </c>
    </row>
    <row r="818" spans="58:69" x14ac:dyDescent="0.25">
      <c r="BF818">
        <v>712</v>
      </c>
      <c r="BG818">
        <v>39</v>
      </c>
      <c r="BH818">
        <v>11</v>
      </c>
      <c r="BI818">
        <v>800</v>
      </c>
      <c r="BJ818" s="368">
        <v>18</v>
      </c>
      <c r="BK818" s="368">
        <v>33</v>
      </c>
      <c r="BL818" s="128">
        <v>6621.268</v>
      </c>
      <c r="BM818" s="128">
        <v>890.90985558661998</v>
      </c>
      <c r="BN818" s="128">
        <v>891.09</v>
      </c>
      <c r="BO818" s="128">
        <v>879.21379999999999</v>
      </c>
      <c r="BP818" s="128">
        <v>879.21379999999999</v>
      </c>
      <c r="BQ818" s="1" t="s">
        <v>821</v>
      </c>
    </row>
    <row r="819" spans="58:69" x14ac:dyDescent="0.25">
      <c r="BF819">
        <v>713</v>
      </c>
      <c r="BG819">
        <v>38</v>
      </c>
      <c r="BH819">
        <v>11</v>
      </c>
      <c r="BI819">
        <v>801</v>
      </c>
      <c r="BJ819" s="368">
        <v>18</v>
      </c>
      <c r="BK819" s="368">
        <v>34</v>
      </c>
      <c r="BL819" s="128">
        <v>6873.5249999999996</v>
      </c>
      <c r="BM819" s="128">
        <v>885.71622071649995</v>
      </c>
      <c r="BN819" s="128">
        <v>888.67</v>
      </c>
      <c r="BO819" s="128">
        <v>872.81646999999998</v>
      </c>
      <c r="BP819" s="128">
        <v>872.81646999999998</v>
      </c>
      <c r="BQ819" s="1" t="s">
        <v>821</v>
      </c>
    </row>
    <row r="820" spans="58:69" x14ac:dyDescent="0.25">
      <c r="BF820">
        <v>714</v>
      </c>
      <c r="BG820">
        <v>37</v>
      </c>
      <c r="BH820">
        <v>11</v>
      </c>
      <c r="BI820">
        <v>802</v>
      </c>
      <c r="BJ820" s="368">
        <v>18</v>
      </c>
      <c r="BK820" s="368">
        <v>35</v>
      </c>
      <c r="BL820" s="128">
        <v>7123.5349999999999</v>
      </c>
      <c r="BM820" s="128">
        <v>880.72999580206795</v>
      </c>
      <c r="BN820" s="128">
        <v>875.28</v>
      </c>
      <c r="BO820" s="128">
        <v>869.50070000000005</v>
      </c>
      <c r="BP820" s="128">
        <v>869.50070000000005</v>
      </c>
      <c r="BQ820" s="1" t="s">
        <v>821</v>
      </c>
    </row>
    <row r="821" spans="58:69" x14ac:dyDescent="0.25">
      <c r="BF821">
        <v>519</v>
      </c>
      <c r="BG821">
        <v>109</v>
      </c>
      <c r="BH821">
        <v>159</v>
      </c>
      <c r="BI821">
        <v>803</v>
      </c>
      <c r="BJ821" s="368">
        <v>19</v>
      </c>
      <c r="BK821" s="368">
        <v>1</v>
      </c>
      <c r="BL821" s="128">
        <v>134.04037</v>
      </c>
      <c r="BM821" s="128">
        <v>1384.84252929687</v>
      </c>
      <c r="BN821" s="128">
        <v>1400.19</v>
      </c>
      <c r="BO821" s="128">
        <v>1384.8638000000001</v>
      </c>
      <c r="BP821" s="128">
        <v>1384.8638000000001</v>
      </c>
      <c r="BQ821" s="1" t="s">
        <v>821</v>
      </c>
    </row>
    <row r="822" spans="58:69" x14ac:dyDescent="0.25">
      <c r="BF822">
        <v>520</v>
      </c>
      <c r="BG822">
        <v>110</v>
      </c>
      <c r="BH822">
        <v>159</v>
      </c>
      <c r="BI822">
        <v>804</v>
      </c>
      <c r="BJ822" s="368">
        <v>19</v>
      </c>
      <c r="BK822" s="368">
        <v>2</v>
      </c>
      <c r="BL822" s="128">
        <v>335.68040000000002</v>
      </c>
      <c r="BM822" s="128">
        <v>1384.84252929687</v>
      </c>
      <c r="BN822" s="128">
        <v>1386.84</v>
      </c>
      <c r="BO822" s="128">
        <v>1382.0759</v>
      </c>
      <c r="BP822" s="128">
        <v>1382.0759</v>
      </c>
      <c r="BQ822" s="1" t="s">
        <v>821</v>
      </c>
    </row>
    <row r="823" spans="58:69" x14ac:dyDescent="0.25">
      <c r="BF823">
        <v>325</v>
      </c>
      <c r="BG823">
        <v>26</v>
      </c>
      <c r="BH823">
        <v>159</v>
      </c>
      <c r="BI823">
        <v>805</v>
      </c>
      <c r="BJ823" s="368">
        <v>20</v>
      </c>
      <c r="BK823" s="368">
        <v>1</v>
      </c>
      <c r="BL823" s="128">
        <v>323.12338</v>
      </c>
      <c r="BM823" s="128">
        <v>1200.51483048964</v>
      </c>
      <c r="BN823" s="128">
        <v>1184.08</v>
      </c>
      <c r="BO823" s="128">
        <v>1172.4226000000001</v>
      </c>
      <c r="BP823" s="128">
        <v>1172.4226000000001</v>
      </c>
      <c r="BQ823" s="1" t="s">
        <v>821</v>
      </c>
    </row>
    <row r="824" spans="58:69" x14ac:dyDescent="0.25">
      <c r="BF824">
        <v>326</v>
      </c>
      <c r="BG824">
        <v>26</v>
      </c>
      <c r="BH824">
        <v>158</v>
      </c>
      <c r="BI824">
        <v>806</v>
      </c>
      <c r="BJ824" s="368">
        <v>20</v>
      </c>
      <c r="BK824" s="368">
        <v>2</v>
      </c>
      <c r="BL824" s="128">
        <v>384.80297999999999</v>
      </c>
      <c r="BM824" s="128">
        <v>1196.4002995129199</v>
      </c>
      <c r="BN824" s="128">
        <v>1174.03</v>
      </c>
      <c r="BO824" s="128">
        <v>1172.0440000000001</v>
      </c>
      <c r="BP824" s="128">
        <v>1172.0440000000001</v>
      </c>
      <c r="BQ824" s="1" t="s">
        <v>821</v>
      </c>
    </row>
    <row r="825" spans="58:69" x14ac:dyDescent="0.25">
      <c r="BF825">
        <v>327</v>
      </c>
      <c r="BG825">
        <v>25</v>
      </c>
      <c r="BH825">
        <v>158</v>
      </c>
      <c r="BI825">
        <v>807</v>
      </c>
      <c r="BJ825" s="368">
        <v>20</v>
      </c>
      <c r="BK825" s="368">
        <v>3</v>
      </c>
      <c r="BL825" s="128">
        <v>678.5403</v>
      </c>
      <c r="BM825" s="128">
        <v>1192.5999804652499</v>
      </c>
      <c r="BN825" s="128">
        <v>1171.27</v>
      </c>
      <c r="BO825" s="128">
        <v>1170.2715000000001</v>
      </c>
      <c r="BP825" s="128">
        <v>1170.2715000000001</v>
      </c>
      <c r="BQ825" s="1" t="s">
        <v>821</v>
      </c>
    </row>
    <row r="826" spans="58:69" x14ac:dyDescent="0.25">
      <c r="BF826">
        <v>328</v>
      </c>
      <c r="BG826">
        <v>24</v>
      </c>
      <c r="BH826">
        <v>158</v>
      </c>
      <c r="BI826">
        <v>808</v>
      </c>
      <c r="BJ826" s="368">
        <v>20</v>
      </c>
      <c r="BK826" s="368">
        <v>4</v>
      </c>
      <c r="BL826" s="128">
        <v>929.86584000000005</v>
      </c>
      <c r="BM826" s="128">
        <v>1186.77185971163</v>
      </c>
      <c r="BN826" s="128">
        <v>1172.8399999999999</v>
      </c>
      <c r="BO826" s="128">
        <v>1168.971</v>
      </c>
      <c r="BP826" s="128">
        <v>1168.971</v>
      </c>
      <c r="BQ826" s="1" t="s">
        <v>821</v>
      </c>
    </row>
    <row r="827" spans="58:69" x14ac:dyDescent="0.25">
      <c r="BF827">
        <v>329</v>
      </c>
      <c r="BG827">
        <v>23</v>
      </c>
      <c r="BH827">
        <v>158</v>
      </c>
      <c r="BI827">
        <v>809</v>
      </c>
      <c r="BJ827" s="368">
        <v>20</v>
      </c>
      <c r="BK827" s="368">
        <v>5</v>
      </c>
      <c r="BL827" s="128">
        <v>1059.2771</v>
      </c>
      <c r="BM827" s="128">
        <v>1182.7008061159299</v>
      </c>
      <c r="BN827" s="128">
        <v>1176.0899999999999</v>
      </c>
      <c r="BO827" s="128">
        <v>1168.2817</v>
      </c>
      <c r="BP827" s="128">
        <v>1168.2817</v>
      </c>
      <c r="BQ827" s="1" t="s">
        <v>821</v>
      </c>
    </row>
    <row r="828" spans="58:69" x14ac:dyDescent="0.25">
      <c r="BF828">
        <v>330</v>
      </c>
      <c r="BG828">
        <v>23</v>
      </c>
      <c r="BH828">
        <v>157</v>
      </c>
      <c r="BI828">
        <v>810</v>
      </c>
      <c r="BJ828" s="368">
        <v>20</v>
      </c>
      <c r="BK828" s="368">
        <v>6</v>
      </c>
      <c r="BL828" s="128">
        <v>1252.1467</v>
      </c>
      <c r="BM828" s="128">
        <v>1179.2547964466901</v>
      </c>
      <c r="BN828" s="128">
        <v>1170.3499999999999</v>
      </c>
      <c r="BO828" s="128">
        <v>1166.9763</v>
      </c>
      <c r="BP828" s="128">
        <v>1166.9763</v>
      </c>
      <c r="BQ828" s="1" t="s">
        <v>821</v>
      </c>
    </row>
    <row r="829" spans="58:69" x14ac:dyDescent="0.25">
      <c r="BF829">
        <v>331</v>
      </c>
      <c r="BG829">
        <v>22</v>
      </c>
      <c r="BH829">
        <v>157</v>
      </c>
      <c r="BI829">
        <v>811</v>
      </c>
      <c r="BJ829" s="368">
        <v>20</v>
      </c>
      <c r="BK829" s="368">
        <v>7</v>
      </c>
      <c r="BL829" s="128">
        <v>1412.096</v>
      </c>
      <c r="BM829" s="128">
        <v>1175.48225757867</v>
      </c>
      <c r="BN829" s="128">
        <v>1170.22</v>
      </c>
      <c r="BO829" s="128">
        <v>1166.0831000000001</v>
      </c>
      <c r="BP829" s="128">
        <v>1166.0831000000001</v>
      </c>
      <c r="BQ829" s="1" t="s">
        <v>821</v>
      </c>
    </row>
    <row r="830" spans="58:69" x14ac:dyDescent="0.25">
      <c r="BF830">
        <v>332</v>
      </c>
      <c r="BG830">
        <v>22</v>
      </c>
      <c r="BH830">
        <v>156</v>
      </c>
      <c r="BI830">
        <v>812</v>
      </c>
      <c r="BJ830" s="368">
        <v>20</v>
      </c>
      <c r="BK830" s="368">
        <v>8</v>
      </c>
      <c r="BL830" s="128">
        <v>1552.6829</v>
      </c>
      <c r="BM830" s="128">
        <v>1172.26875509769</v>
      </c>
      <c r="BN830" s="128">
        <v>1177.48</v>
      </c>
      <c r="BO830" s="128">
        <v>1166.0831000000001</v>
      </c>
      <c r="BP830" s="128">
        <v>1166.0831000000001</v>
      </c>
      <c r="BQ830" s="1" t="s">
        <v>821</v>
      </c>
    </row>
    <row r="831" spans="58:69" x14ac:dyDescent="0.25">
      <c r="BF831">
        <v>333</v>
      </c>
      <c r="BG831">
        <v>21</v>
      </c>
      <c r="BH831">
        <v>156</v>
      </c>
      <c r="BI831">
        <v>813</v>
      </c>
      <c r="BJ831" s="368">
        <v>20</v>
      </c>
      <c r="BK831" s="368">
        <v>9</v>
      </c>
      <c r="BL831" s="128">
        <v>1701.0035</v>
      </c>
      <c r="BM831" s="128">
        <v>1169.1795902450799</v>
      </c>
      <c r="BN831" s="128">
        <v>1192.3599999999999</v>
      </c>
      <c r="BO831" s="128">
        <v>1164.4348</v>
      </c>
      <c r="BP831" s="128">
        <v>1164.4348</v>
      </c>
      <c r="BQ831" s="1" t="s">
        <v>821</v>
      </c>
    </row>
    <row r="832" spans="58:69" x14ac:dyDescent="0.25">
      <c r="BF832">
        <v>334</v>
      </c>
      <c r="BG832">
        <v>21</v>
      </c>
      <c r="BH832">
        <v>157</v>
      </c>
      <c r="BI832">
        <v>814</v>
      </c>
      <c r="BJ832" s="368">
        <v>20</v>
      </c>
      <c r="BK832" s="368">
        <v>10</v>
      </c>
      <c r="BL832" s="128">
        <v>1806.9412</v>
      </c>
      <c r="BM832" s="128">
        <v>1166.46091915493</v>
      </c>
      <c r="BN832" s="128">
        <v>1169.32</v>
      </c>
      <c r="BO832" s="128">
        <v>1163.2299</v>
      </c>
      <c r="BP832" s="128">
        <v>1163.2299</v>
      </c>
      <c r="BQ832" s="1" t="s">
        <v>821</v>
      </c>
    </row>
    <row r="833" spans="58:69" x14ac:dyDescent="0.25">
      <c r="BF833">
        <v>335</v>
      </c>
      <c r="BG833">
        <v>20</v>
      </c>
      <c r="BH833">
        <v>157</v>
      </c>
      <c r="BI833">
        <v>815</v>
      </c>
      <c r="BJ833" s="368">
        <v>20</v>
      </c>
      <c r="BK833" s="368">
        <v>11</v>
      </c>
      <c r="BL833" s="128">
        <v>2066.4223999999999</v>
      </c>
      <c r="BM833" s="128">
        <v>1162.5536529092001</v>
      </c>
      <c r="BN833" s="128">
        <v>1176.03</v>
      </c>
      <c r="BO833" s="128">
        <v>1160.6256000000001</v>
      </c>
      <c r="BP833" s="128">
        <v>1160.6256000000001</v>
      </c>
      <c r="BQ833" s="1" t="s">
        <v>821</v>
      </c>
    </row>
    <row r="834" spans="58:69" x14ac:dyDescent="0.25">
      <c r="BF834">
        <v>336</v>
      </c>
      <c r="BG834">
        <v>19</v>
      </c>
      <c r="BH834">
        <v>157</v>
      </c>
      <c r="BI834">
        <v>816</v>
      </c>
      <c r="BJ834" s="368">
        <v>20</v>
      </c>
      <c r="BK834" s="368">
        <v>12</v>
      </c>
      <c r="BL834" s="128">
        <v>2283.8406</v>
      </c>
      <c r="BM834" s="128">
        <v>1157.4543769872701</v>
      </c>
      <c r="BN834" s="128">
        <v>1185.24</v>
      </c>
      <c r="BO834" s="128">
        <v>1158.7858000000001</v>
      </c>
      <c r="BP834" s="128">
        <v>1158.7858000000001</v>
      </c>
      <c r="BQ834" s="1" t="s">
        <v>821</v>
      </c>
    </row>
    <row r="835" spans="58:69" x14ac:dyDescent="0.25">
      <c r="BF835">
        <v>337</v>
      </c>
      <c r="BG835">
        <v>19</v>
      </c>
      <c r="BH835">
        <v>158</v>
      </c>
      <c r="BI835">
        <v>817</v>
      </c>
      <c r="BJ835" s="368">
        <v>20</v>
      </c>
      <c r="BK835" s="368">
        <v>13</v>
      </c>
      <c r="BL835" s="128">
        <v>2539.7204999999999</v>
      </c>
      <c r="BM835" s="128">
        <v>1152.39360317915</v>
      </c>
      <c r="BN835" s="128">
        <v>1182.45</v>
      </c>
      <c r="BO835" s="128">
        <v>1156.2589</v>
      </c>
      <c r="BP835" s="128">
        <v>1156.2589</v>
      </c>
      <c r="BQ835" s="1" t="s">
        <v>821</v>
      </c>
    </row>
    <row r="836" spans="58:69" x14ac:dyDescent="0.25">
      <c r="BF836">
        <v>338</v>
      </c>
      <c r="BG836">
        <v>19</v>
      </c>
      <c r="BH836">
        <v>159</v>
      </c>
      <c r="BI836">
        <v>818</v>
      </c>
      <c r="BJ836" s="368">
        <v>20</v>
      </c>
      <c r="BK836" s="368">
        <v>14</v>
      </c>
      <c r="BL836" s="128">
        <v>2801.395</v>
      </c>
      <c r="BM836" s="128">
        <v>1146.85962066708</v>
      </c>
      <c r="BN836" s="128">
        <v>1182.44</v>
      </c>
      <c r="BO836" s="128">
        <v>1153.5501999999999</v>
      </c>
      <c r="BP836" s="128">
        <v>1153.5501999999999</v>
      </c>
      <c r="BQ836" s="1" t="s">
        <v>821</v>
      </c>
    </row>
    <row r="837" spans="58:69" x14ac:dyDescent="0.25">
      <c r="BF837">
        <v>1436</v>
      </c>
      <c r="BG837">
        <v>1</v>
      </c>
      <c r="BH837">
        <v>138</v>
      </c>
      <c r="BI837">
        <v>819</v>
      </c>
      <c r="BJ837" s="368">
        <v>21</v>
      </c>
      <c r="BK837" s="368">
        <v>1</v>
      </c>
      <c r="BL837" s="128">
        <v>31.651233999999999</v>
      </c>
      <c r="BM837" s="128">
        <v>1147.4992943473101</v>
      </c>
      <c r="BN837" s="128">
        <v>1151.49</v>
      </c>
      <c r="BO837" s="128">
        <v>1149.4128000000001</v>
      </c>
      <c r="BP837" s="128">
        <v>1149.4128000000001</v>
      </c>
      <c r="BQ837" s="1" t="s">
        <v>821</v>
      </c>
    </row>
    <row r="838" spans="58:69" x14ac:dyDescent="0.25">
      <c r="BF838">
        <v>1437</v>
      </c>
      <c r="BG838">
        <v>1</v>
      </c>
      <c r="BH838">
        <v>137</v>
      </c>
      <c r="BI838">
        <v>820</v>
      </c>
      <c r="BJ838" s="368">
        <v>21</v>
      </c>
      <c r="BK838" s="368">
        <v>2</v>
      </c>
      <c r="BL838" s="128">
        <v>329.53894000000003</v>
      </c>
      <c r="BM838" s="128">
        <v>1124.1955570190701</v>
      </c>
      <c r="BN838" s="128">
        <v>1147.08</v>
      </c>
      <c r="BO838" s="128">
        <v>1143.2655</v>
      </c>
      <c r="BP838" s="128">
        <v>1143.2655</v>
      </c>
      <c r="BQ838" s="1" t="s">
        <v>821</v>
      </c>
    </row>
    <row r="839" spans="58:69" x14ac:dyDescent="0.25">
      <c r="BF839">
        <v>1438</v>
      </c>
      <c r="BG839">
        <v>0</v>
      </c>
      <c r="BH839">
        <v>137</v>
      </c>
      <c r="BI839">
        <v>821</v>
      </c>
      <c r="BJ839" s="368">
        <v>21</v>
      </c>
      <c r="BK839" s="368">
        <v>3</v>
      </c>
      <c r="BL839" s="128">
        <v>588.05005000000006</v>
      </c>
      <c r="BM839" s="128">
        <v>1084.8491565474401</v>
      </c>
      <c r="BN839" s="128">
        <v>1147.99</v>
      </c>
      <c r="BO839" s="128">
        <v>1137.4594</v>
      </c>
      <c r="BP839" s="128">
        <v>1137.4594</v>
      </c>
      <c r="BQ839" s="1" t="s">
        <v>821</v>
      </c>
    </row>
    <row r="840" spans="58:69" x14ac:dyDescent="0.25">
      <c r="BF840">
        <v>1354</v>
      </c>
      <c r="BG840">
        <v>40</v>
      </c>
      <c r="BH840">
        <v>90</v>
      </c>
      <c r="BI840">
        <v>822</v>
      </c>
      <c r="BJ840" s="368">
        <v>22</v>
      </c>
      <c r="BK840" s="368">
        <v>1</v>
      </c>
      <c r="BL840" s="128">
        <v>39.133392000000001</v>
      </c>
      <c r="BM840" s="128">
        <v>1144.90166558795</v>
      </c>
      <c r="BN840" s="128">
        <v>1148.9000000000001</v>
      </c>
      <c r="BO840" s="128">
        <v>1146.0009</v>
      </c>
      <c r="BP840" s="128">
        <v>1146.0009</v>
      </c>
      <c r="BQ840" s="1" t="s">
        <v>821</v>
      </c>
    </row>
    <row r="841" spans="58:69" x14ac:dyDescent="0.25">
      <c r="BF841">
        <v>1355</v>
      </c>
      <c r="BG841">
        <v>40</v>
      </c>
      <c r="BH841">
        <v>89</v>
      </c>
      <c r="BI841">
        <v>823</v>
      </c>
      <c r="BJ841" s="368">
        <v>22</v>
      </c>
      <c r="BK841" s="368">
        <v>2</v>
      </c>
      <c r="BL841" s="128">
        <v>301.22205000000002</v>
      </c>
      <c r="BM841" s="128">
        <v>1144.0432763746201</v>
      </c>
      <c r="BN841" s="128">
        <v>1148.17</v>
      </c>
      <c r="BO841" s="128">
        <v>1144.6042</v>
      </c>
      <c r="BP841" s="128">
        <v>1144.6042</v>
      </c>
      <c r="BQ841" s="1" t="s">
        <v>821</v>
      </c>
    </row>
    <row r="842" spans="58:69" x14ac:dyDescent="0.25">
      <c r="BF842">
        <v>1356</v>
      </c>
      <c r="BG842">
        <v>40</v>
      </c>
      <c r="BH842">
        <v>88</v>
      </c>
      <c r="BI842">
        <v>824</v>
      </c>
      <c r="BJ842" s="368">
        <v>22</v>
      </c>
      <c r="BK842" s="368">
        <v>3</v>
      </c>
      <c r="BL842" s="128">
        <v>554.1653</v>
      </c>
      <c r="BM842" s="128">
        <v>1142.5755955535601</v>
      </c>
      <c r="BN842" s="128">
        <v>1145.57</v>
      </c>
      <c r="BO842" s="128">
        <v>1144.6042</v>
      </c>
      <c r="BP842" s="128">
        <v>1144.6042</v>
      </c>
      <c r="BQ842" s="1" t="s">
        <v>821</v>
      </c>
    </row>
    <row r="843" spans="58:69" x14ac:dyDescent="0.25">
      <c r="BF843">
        <v>1357</v>
      </c>
      <c r="BG843">
        <v>40</v>
      </c>
      <c r="BH843">
        <v>87</v>
      </c>
      <c r="BI843">
        <v>825</v>
      </c>
      <c r="BJ843" s="368">
        <v>22</v>
      </c>
      <c r="BK843" s="368">
        <v>4</v>
      </c>
      <c r="BL843" s="128">
        <v>821.79769999999996</v>
      </c>
      <c r="BM843" s="128">
        <v>1141.0921166462099</v>
      </c>
      <c r="BN843" s="128">
        <v>1146.8900000000001</v>
      </c>
      <c r="BO843" s="128">
        <v>1142.0971999999999</v>
      </c>
      <c r="BP843" s="128">
        <v>1142.0971999999999</v>
      </c>
      <c r="BQ843" s="1" t="s">
        <v>821</v>
      </c>
    </row>
    <row r="844" spans="58:69" x14ac:dyDescent="0.25">
      <c r="BF844">
        <v>1358</v>
      </c>
      <c r="BG844">
        <v>40</v>
      </c>
      <c r="BH844">
        <v>86</v>
      </c>
      <c r="BI844">
        <v>826</v>
      </c>
      <c r="BJ844" s="368">
        <v>22</v>
      </c>
      <c r="BK844" s="368">
        <v>5</v>
      </c>
      <c r="BL844" s="128">
        <v>997.24609999999996</v>
      </c>
      <c r="BM844" s="128">
        <v>1139.82947404224</v>
      </c>
      <c r="BN844" s="128">
        <v>1142.8499999999999</v>
      </c>
      <c r="BO844" s="128">
        <v>1140.8429000000001</v>
      </c>
      <c r="BP844" s="128">
        <v>1140.8429000000001</v>
      </c>
      <c r="BQ844" s="1" t="s">
        <v>821</v>
      </c>
    </row>
    <row r="845" spans="58:69" x14ac:dyDescent="0.25">
      <c r="BF845">
        <v>1359</v>
      </c>
      <c r="BG845">
        <v>39</v>
      </c>
      <c r="BH845">
        <v>86</v>
      </c>
      <c r="BI845">
        <v>827</v>
      </c>
      <c r="BJ845" s="368">
        <v>22</v>
      </c>
      <c r="BK845" s="368">
        <v>6</v>
      </c>
      <c r="BL845" s="128">
        <v>1108.7714000000001</v>
      </c>
      <c r="BM845" s="128">
        <v>1139.01168803005</v>
      </c>
      <c r="BN845" s="128">
        <v>1144.05</v>
      </c>
      <c r="BO845" s="128">
        <v>1139.9821999999999</v>
      </c>
      <c r="BP845" s="128">
        <v>1139.9821999999999</v>
      </c>
      <c r="BQ845" s="1" t="s">
        <v>821</v>
      </c>
    </row>
    <row r="846" spans="58:69" x14ac:dyDescent="0.25">
      <c r="BF846">
        <v>1360</v>
      </c>
      <c r="BG846">
        <v>39</v>
      </c>
      <c r="BH846">
        <v>85</v>
      </c>
      <c r="BI846">
        <v>828</v>
      </c>
      <c r="BJ846" s="368">
        <v>22</v>
      </c>
      <c r="BK846" s="368">
        <v>7</v>
      </c>
      <c r="BL846" s="128">
        <v>1398.6304</v>
      </c>
      <c r="BM846" s="128">
        <v>1137.86786828247</v>
      </c>
      <c r="BN846" s="128">
        <v>1141.74</v>
      </c>
      <c r="BO846" s="128">
        <v>1137.8009999999999</v>
      </c>
      <c r="BP846" s="128">
        <v>1137.8009999999999</v>
      </c>
      <c r="BQ846" s="1" t="s">
        <v>821</v>
      </c>
    </row>
    <row r="847" spans="58:69" x14ac:dyDescent="0.25">
      <c r="BF847">
        <v>1361</v>
      </c>
      <c r="BG847">
        <v>38</v>
      </c>
      <c r="BH847">
        <v>85</v>
      </c>
      <c r="BI847">
        <v>829</v>
      </c>
      <c r="BJ847" s="368">
        <v>22</v>
      </c>
      <c r="BK847" s="368">
        <v>8</v>
      </c>
      <c r="BL847" s="128">
        <v>1471.3371999999999</v>
      </c>
      <c r="BM847" s="128">
        <v>1136.83466809894</v>
      </c>
      <c r="BN847" s="128">
        <v>1142.3699999999999</v>
      </c>
      <c r="BO847" s="128">
        <v>1137.6201000000001</v>
      </c>
      <c r="BP847" s="128">
        <v>1137.6201000000001</v>
      </c>
      <c r="BQ847" s="1" t="s">
        <v>821</v>
      </c>
    </row>
    <row r="848" spans="58:69" x14ac:dyDescent="0.25">
      <c r="BF848">
        <v>1362</v>
      </c>
      <c r="BG848">
        <v>38</v>
      </c>
      <c r="BH848">
        <v>85</v>
      </c>
      <c r="BI848">
        <v>830</v>
      </c>
      <c r="BJ848" s="368">
        <v>22</v>
      </c>
      <c r="BK848" s="368">
        <v>9</v>
      </c>
      <c r="BL848" s="128">
        <v>1525.7227</v>
      </c>
      <c r="BM848" s="128">
        <v>1136.4724945855401</v>
      </c>
      <c r="BN848" s="128">
        <v>1142.3699999999999</v>
      </c>
      <c r="BO848" s="128">
        <v>1137.4835</v>
      </c>
      <c r="BP848" s="128">
        <v>1137.4835</v>
      </c>
      <c r="BQ848" s="1" t="s">
        <v>821</v>
      </c>
    </row>
    <row r="849" spans="58:69" x14ac:dyDescent="0.25">
      <c r="BF849">
        <v>1363</v>
      </c>
      <c r="BG849">
        <v>38</v>
      </c>
      <c r="BH849">
        <v>84</v>
      </c>
      <c r="BI849">
        <v>831</v>
      </c>
      <c r="BJ849" s="368">
        <v>22</v>
      </c>
      <c r="BK849" s="368">
        <v>10</v>
      </c>
      <c r="BL849" s="128">
        <v>1682.9392</v>
      </c>
      <c r="BM849" s="128">
        <v>1135.86949450509</v>
      </c>
      <c r="BN849" s="128">
        <v>1141.01</v>
      </c>
      <c r="BO849" s="128">
        <v>1136.8086000000001</v>
      </c>
      <c r="BP849" s="128">
        <v>1136.8086000000001</v>
      </c>
      <c r="BQ849" s="1" t="s">
        <v>821</v>
      </c>
    </row>
    <row r="850" spans="58:69" x14ac:dyDescent="0.25">
      <c r="BF850">
        <v>1364</v>
      </c>
      <c r="BG850">
        <v>37</v>
      </c>
      <c r="BH850">
        <v>84</v>
      </c>
      <c r="BI850">
        <v>832</v>
      </c>
      <c r="BJ850" s="368">
        <v>22</v>
      </c>
      <c r="BK850" s="368">
        <v>11</v>
      </c>
      <c r="BL850" s="128">
        <v>1934.7166999999999</v>
      </c>
      <c r="BM850" s="128">
        <v>1134.7039883165201</v>
      </c>
      <c r="BN850" s="128">
        <v>1139.1300000000001</v>
      </c>
      <c r="BO850" s="128">
        <v>1135.1748</v>
      </c>
      <c r="BP850" s="128">
        <v>1135.1748</v>
      </c>
      <c r="BQ850" s="1" t="s">
        <v>821</v>
      </c>
    </row>
    <row r="851" spans="58:69" x14ac:dyDescent="0.25">
      <c r="BF851">
        <v>1365</v>
      </c>
      <c r="BG851">
        <v>36</v>
      </c>
      <c r="BH851">
        <v>84</v>
      </c>
      <c r="BI851">
        <v>833</v>
      </c>
      <c r="BJ851" s="368">
        <v>22</v>
      </c>
      <c r="BK851" s="368">
        <v>12</v>
      </c>
      <c r="BL851" s="128">
        <v>2232.0686000000001</v>
      </c>
      <c r="BM851" s="128">
        <v>1133.139140903</v>
      </c>
      <c r="BN851" s="128">
        <v>1140.5899999999999</v>
      </c>
      <c r="BO851" s="128">
        <v>1132.8143</v>
      </c>
      <c r="BP851" s="128">
        <v>1132.8143</v>
      </c>
      <c r="BQ851" s="1" t="s">
        <v>821</v>
      </c>
    </row>
    <row r="852" spans="58:69" x14ac:dyDescent="0.25">
      <c r="BF852">
        <v>1366</v>
      </c>
      <c r="BG852">
        <v>35</v>
      </c>
      <c r="BH852">
        <v>84</v>
      </c>
      <c r="BI852">
        <v>834</v>
      </c>
      <c r="BJ852" s="368">
        <v>22</v>
      </c>
      <c r="BK852" s="368">
        <v>13</v>
      </c>
      <c r="BL852" s="128">
        <v>2263.5767000000001</v>
      </c>
      <c r="BM852" s="128">
        <v>1132.2019924997401</v>
      </c>
      <c r="BN852" s="128">
        <v>1148.99</v>
      </c>
      <c r="BO852" s="128">
        <v>1132.8143</v>
      </c>
      <c r="BP852" s="128">
        <v>1132.8143</v>
      </c>
      <c r="BQ852" s="1" t="s">
        <v>821</v>
      </c>
    </row>
    <row r="853" spans="58:69" x14ac:dyDescent="0.25">
      <c r="BF853">
        <v>1367</v>
      </c>
      <c r="BG853">
        <v>35</v>
      </c>
      <c r="BH853">
        <v>83</v>
      </c>
      <c r="BI853">
        <v>835</v>
      </c>
      <c r="BJ853" s="368">
        <v>22</v>
      </c>
      <c r="BK853" s="368">
        <v>14</v>
      </c>
      <c r="BL853" s="128">
        <v>2543.6462000000001</v>
      </c>
      <c r="BM853" s="128">
        <v>1131.3140930710099</v>
      </c>
      <c r="BN853" s="128">
        <v>1144.1300000000001</v>
      </c>
      <c r="BO853" s="128">
        <v>1130.8333</v>
      </c>
      <c r="BP853" s="128">
        <v>1130.8333</v>
      </c>
      <c r="BQ853" s="1" t="s">
        <v>821</v>
      </c>
    </row>
    <row r="854" spans="58:69" x14ac:dyDescent="0.25">
      <c r="BF854">
        <v>1368</v>
      </c>
      <c r="BG854">
        <v>35</v>
      </c>
      <c r="BH854">
        <v>82</v>
      </c>
      <c r="BI854">
        <v>836</v>
      </c>
      <c r="BJ854" s="368">
        <v>22</v>
      </c>
      <c r="BK854" s="368">
        <v>15</v>
      </c>
      <c r="BL854" s="128">
        <v>2820.4634000000001</v>
      </c>
      <c r="BM854" s="128">
        <v>1129.7271389986499</v>
      </c>
      <c r="BN854" s="128">
        <v>1134.3900000000001</v>
      </c>
      <c r="BO854" s="128">
        <v>1129.2295999999999</v>
      </c>
      <c r="BP854" s="128">
        <v>1129.2295999999999</v>
      </c>
      <c r="BQ854" s="1" t="s">
        <v>821</v>
      </c>
    </row>
    <row r="855" spans="58:69" x14ac:dyDescent="0.25">
      <c r="BF855">
        <v>1369</v>
      </c>
      <c r="BG855">
        <v>35</v>
      </c>
      <c r="BH855">
        <v>81</v>
      </c>
      <c r="BI855">
        <v>837</v>
      </c>
      <c r="BJ855" s="368">
        <v>22</v>
      </c>
      <c r="BK855" s="368">
        <v>16</v>
      </c>
      <c r="BL855" s="128">
        <v>2833.4445999999998</v>
      </c>
      <c r="BM855" s="128">
        <v>1128.9013024057299</v>
      </c>
      <c r="BN855" s="128">
        <v>1141.96</v>
      </c>
      <c r="BO855" s="128">
        <v>1129.2295999999999</v>
      </c>
      <c r="BP855" s="128">
        <v>1129.2295999999999</v>
      </c>
      <c r="BQ855" s="1" t="s">
        <v>821</v>
      </c>
    </row>
    <row r="856" spans="58:69" x14ac:dyDescent="0.25">
      <c r="BF856">
        <v>1370</v>
      </c>
      <c r="BG856">
        <v>34</v>
      </c>
      <c r="BH856">
        <v>81</v>
      </c>
      <c r="BI856">
        <v>838</v>
      </c>
      <c r="BJ856" s="368">
        <v>22</v>
      </c>
      <c r="BK856" s="368">
        <v>17</v>
      </c>
      <c r="BL856" s="128">
        <v>3116.0551999999998</v>
      </c>
      <c r="BM856" s="128">
        <v>1128.05895765228</v>
      </c>
      <c r="BN856" s="128">
        <v>1129.0899999999999</v>
      </c>
      <c r="BO856" s="128">
        <v>1128.4183</v>
      </c>
      <c r="BP856" s="128">
        <v>1128.4183</v>
      </c>
      <c r="BQ856" s="1" t="s">
        <v>821</v>
      </c>
    </row>
    <row r="857" spans="58:69" x14ac:dyDescent="0.25">
      <c r="BF857">
        <v>1371</v>
      </c>
      <c r="BG857">
        <v>33</v>
      </c>
      <c r="BH857">
        <v>81</v>
      </c>
      <c r="BI857">
        <v>839</v>
      </c>
      <c r="BJ857" s="368">
        <v>22</v>
      </c>
      <c r="BK857" s="368">
        <v>18</v>
      </c>
      <c r="BL857" s="128">
        <v>3370.7514999999999</v>
      </c>
      <c r="BM857" s="128">
        <v>1126.5278007172401</v>
      </c>
      <c r="BN857" s="128">
        <v>1136.55</v>
      </c>
      <c r="BO857" s="128">
        <v>1127.1504</v>
      </c>
      <c r="BP857" s="128">
        <v>1127.1504</v>
      </c>
      <c r="BQ857" s="1" t="s">
        <v>821</v>
      </c>
    </row>
    <row r="858" spans="58:69" x14ac:dyDescent="0.25">
      <c r="BF858">
        <v>1372</v>
      </c>
      <c r="BG858">
        <v>33</v>
      </c>
      <c r="BH858">
        <v>80</v>
      </c>
      <c r="BI858">
        <v>840</v>
      </c>
      <c r="BJ858" s="368">
        <v>22</v>
      </c>
      <c r="BK858" s="368">
        <v>19</v>
      </c>
      <c r="BL858" s="128">
        <v>3431.67</v>
      </c>
      <c r="BM858" s="128">
        <v>1125.62839678149</v>
      </c>
      <c r="BN858" s="128">
        <v>1127.78</v>
      </c>
      <c r="BO858" s="128">
        <v>1126.664</v>
      </c>
      <c r="BP858" s="128">
        <v>1126.664</v>
      </c>
      <c r="BQ858" s="1" t="s">
        <v>821</v>
      </c>
    </row>
    <row r="859" spans="58:69" x14ac:dyDescent="0.25">
      <c r="BF859">
        <v>1373</v>
      </c>
      <c r="BG859">
        <v>32</v>
      </c>
      <c r="BH859">
        <v>80</v>
      </c>
      <c r="BI859">
        <v>841</v>
      </c>
      <c r="BJ859" s="368">
        <v>22</v>
      </c>
      <c r="BK859" s="368">
        <v>20</v>
      </c>
      <c r="BL859" s="128">
        <v>3701.5817999999999</v>
      </c>
      <c r="BM859" s="128">
        <v>1124.6856324868099</v>
      </c>
      <c r="BN859" s="128">
        <v>1133.31</v>
      </c>
      <c r="BO859" s="128">
        <v>1125.5896</v>
      </c>
      <c r="BP859" s="128">
        <v>1125.5896</v>
      </c>
      <c r="BQ859" s="1" t="s">
        <v>821</v>
      </c>
    </row>
    <row r="860" spans="58:69" x14ac:dyDescent="0.25">
      <c r="BF860">
        <v>1374</v>
      </c>
      <c r="BG860">
        <v>32</v>
      </c>
      <c r="BH860">
        <v>79</v>
      </c>
      <c r="BI860">
        <v>842</v>
      </c>
      <c r="BJ860" s="368">
        <v>22</v>
      </c>
      <c r="BK860" s="368">
        <v>21</v>
      </c>
      <c r="BL860" s="128">
        <v>3813.3800999999999</v>
      </c>
      <c r="BM860" s="128">
        <v>1123.59787773064</v>
      </c>
      <c r="BN860" s="128">
        <v>1126.8699999999999</v>
      </c>
      <c r="BO860" s="128">
        <v>1124.2434000000001</v>
      </c>
      <c r="BP860" s="128">
        <v>1124.2434000000001</v>
      </c>
      <c r="BQ860" s="1" t="s">
        <v>821</v>
      </c>
    </row>
    <row r="861" spans="58:69" x14ac:dyDescent="0.25">
      <c r="BF861">
        <v>1375</v>
      </c>
      <c r="BG861">
        <v>31</v>
      </c>
      <c r="BH861">
        <v>79</v>
      </c>
      <c r="BI861">
        <v>843</v>
      </c>
      <c r="BJ861" s="368">
        <v>22</v>
      </c>
      <c r="BK861" s="368">
        <v>22</v>
      </c>
      <c r="BL861" s="128">
        <v>4032.4119999999998</v>
      </c>
      <c r="BM861" s="128">
        <v>1122.6551134359599</v>
      </c>
      <c r="BN861" s="128">
        <v>1131.74</v>
      </c>
      <c r="BO861" s="128">
        <v>1123.6061999999999</v>
      </c>
      <c r="BP861" s="128">
        <v>1123.6061999999999</v>
      </c>
      <c r="BQ861" s="1" t="s">
        <v>821</v>
      </c>
    </row>
    <row r="862" spans="58:69" x14ac:dyDescent="0.25">
      <c r="BF862">
        <v>1376</v>
      </c>
      <c r="BG862">
        <v>31</v>
      </c>
      <c r="BH862">
        <v>78</v>
      </c>
      <c r="BI862">
        <v>844</v>
      </c>
      <c r="BJ862" s="368">
        <v>22</v>
      </c>
      <c r="BK862" s="368">
        <v>23</v>
      </c>
      <c r="BL862" s="128">
        <v>4222.0645000000004</v>
      </c>
      <c r="BM862" s="128">
        <v>1121.4904908180199</v>
      </c>
      <c r="BN862" s="128">
        <v>1130.56</v>
      </c>
      <c r="BO862" s="128">
        <v>1122.6504</v>
      </c>
      <c r="BP862" s="128">
        <v>1122.6504</v>
      </c>
      <c r="BQ862" s="1" t="s">
        <v>821</v>
      </c>
    </row>
    <row r="863" spans="58:69" x14ac:dyDescent="0.25">
      <c r="BF863">
        <v>1377</v>
      </c>
      <c r="BG863">
        <v>30</v>
      </c>
      <c r="BH863">
        <v>78</v>
      </c>
      <c r="BI863">
        <v>845</v>
      </c>
      <c r="BJ863" s="368">
        <v>22</v>
      </c>
      <c r="BK863" s="368">
        <v>24</v>
      </c>
      <c r="BL863" s="128">
        <v>4492.3059999999996</v>
      </c>
      <c r="BM863" s="128">
        <v>1120.17993711852</v>
      </c>
      <c r="BN863" s="128">
        <v>1124.18</v>
      </c>
      <c r="BO863" s="128">
        <v>1121.3859</v>
      </c>
      <c r="BP863" s="128">
        <v>1121.3859</v>
      </c>
      <c r="BQ863" s="1" t="s">
        <v>821</v>
      </c>
    </row>
    <row r="864" spans="58:69" x14ac:dyDescent="0.25">
      <c r="BF864">
        <v>1378</v>
      </c>
      <c r="BG864">
        <v>29</v>
      </c>
      <c r="BH864">
        <v>78</v>
      </c>
      <c r="BI864">
        <v>846</v>
      </c>
      <c r="BJ864" s="368">
        <v>22</v>
      </c>
      <c r="BK864" s="368">
        <v>25</v>
      </c>
      <c r="BL864" s="128">
        <v>4749.4872999999998</v>
      </c>
      <c r="BM864" s="128">
        <v>1118.6769459105001</v>
      </c>
      <c r="BN864" s="128">
        <v>1123.32</v>
      </c>
      <c r="BO864" s="128">
        <v>1119.6913</v>
      </c>
      <c r="BP864" s="128">
        <v>1119.6913</v>
      </c>
      <c r="BQ864" s="1" t="s">
        <v>821</v>
      </c>
    </row>
    <row r="865" spans="58:69" x14ac:dyDescent="0.25">
      <c r="BF865">
        <v>1379</v>
      </c>
      <c r="BG865">
        <v>28</v>
      </c>
      <c r="BH865">
        <v>78</v>
      </c>
      <c r="BI865">
        <v>847</v>
      </c>
      <c r="BJ865" s="368">
        <v>22</v>
      </c>
      <c r="BK865" s="368">
        <v>26</v>
      </c>
      <c r="BL865" s="128">
        <v>5006.8013000000001</v>
      </c>
      <c r="BM865" s="128">
        <v>1117.2107919447201</v>
      </c>
      <c r="BN865" s="128">
        <v>1122.54</v>
      </c>
      <c r="BO865" s="128">
        <v>1119.0188000000001</v>
      </c>
      <c r="BP865" s="128">
        <v>1119.0188000000001</v>
      </c>
      <c r="BQ865" s="1" t="s">
        <v>821</v>
      </c>
    </row>
    <row r="866" spans="58:69" x14ac:dyDescent="0.25">
      <c r="BF866">
        <v>1380</v>
      </c>
      <c r="BG866">
        <v>27</v>
      </c>
      <c r="BH866">
        <v>78</v>
      </c>
      <c r="BI866">
        <v>848</v>
      </c>
      <c r="BJ866" s="368">
        <v>22</v>
      </c>
      <c r="BK866" s="368">
        <v>27</v>
      </c>
      <c r="BL866" s="128">
        <v>5232.241</v>
      </c>
      <c r="BM866" s="128">
        <v>1115.8350933480799</v>
      </c>
      <c r="BN866" s="128">
        <v>1125.49</v>
      </c>
      <c r="BO866" s="128">
        <v>1118.4657999999999</v>
      </c>
      <c r="BP866" s="128">
        <v>1118.4657999999999</v>
      </c>
      <c r="BQ866" s="1" t="s">
        <v>821</v>
      </c>
    </row>
    <row r="867" spans="58:69" x14ac:dyDescent="0.25">
      <c r="BF867">
        <v>1381</v>
      </c>
      <c r="BG867">
        <v>27</v>
      </c>
      <c r="BH867">
        <v>79</v>
      </c>
      <c r="BI867">
        <v>849</v>
      </c>
      <c r="BJ867" s="368">
        <v>22</v>
      </c>
      <c r="BK867" s="368">
        <v>28</v>
      </c>
      <c r="BL867" s="128">
        <v>5287.665</v>
      </c>
      <c r="BM867" s="128">
        <v>1115.0347202866501</v>
      </c>
      <c r="BN867" s="128">
        <v>1120.07</v>
      </c>
      <c r="BO867" s="128">
        <v>1118.3851</v>
      </c>
      <c r="BP867" s="128">
        <v>1118.3851</v>
      </c>
      <c r="BQ867" s="1" t="s">
        <v>821</v>
      </c>
    </row>
    <row r="868" spans="58:69" x14ac:dyDescent="0.25">
      <c r="BF868">
        <v>1382</v>
      </c>
      <c r="BG868">
        <v>26</v>
      </c>
      <c r="BH868">
        <v>79</v>
      </c>
      <c r="BI868">
        <v>850</v>
      </c>
      <c r="BJ868" s="368">
        <v>22</v>
      </c>
      <c r="BK868" s="368">
        <v>29</v>
      </c>
      <c r="BL868" s="128">
        <v>5565.634</v>
      </c>
      <c r="BM868" s="128">
        <v>1114.0846550548299</v>
      </c>
      <c r="BN868" s="128">
        <v>1127.2</v>
      </c>
      <c r="BO868" s="128">
        <v>1117.2566999999999</v>
      </c>
      <c r="BP868" s="128">
        <v>1117.2566999999999</v>
      </c>
      <c r="BQ868" s="1" t="s">
        <v>821</v>
      </c>
    </row>
    <row r="869" spans="58:69" x14ac:dyDescent="0.25">
      <c r="BF869">
        <v>1383</v>
      </c>
      <c r="BG869">
        <v>26</v>
      </c>
      <c r="BH869">
        <v>80</v>
      </c>
      <c r="BI869">
        <v>851</v>
      </c>
      <c r="BJ869" s="368">
        <v>22</v>
      </c>
      <c r="BK869" s="368">
        <v>30</v>
      </c>
      <c r="BL869" s="128">
        <v>5724.7089999999998</v>
      </c>
      <c r="BM869" s="128">
        <v>1112.83921564056</v>
      </c>
      <c r="BN869" s="128">
        <v>1120.99</v>
      </c>
      <c r="BO869" s="128">
        <v>1116.6528000000001</v>
      </c>
      <c r="BP869" s="128">
        <v>1116.6528000000001</v>
      </c>
      <c r="BQ869" s="1" t="s">
        <v>821</v>
      </c>
    </row>
    <row r="870" spans="58:69" x14ac:dyDescent="0.25">
      <c r="BF870">
        <v>1384</v>
      </c>
      <c r="BG870">
        <v>25</v>
      </c>
      <c r="BH870">
        <v>80</v>
      </c>
      <c r="BI870">
        <v>852</v>
      </c>
      <c r="BJ870" s="368">
        <v>22</v>
      </c>
      <c r="BK870" s="368">
        <v>31</v>
      </c>
      <c r="BL870" s="128">
        <v>5854.5176000000001</v>
      </c>
      <c r="BM870" s="128">
        <v>1112.0159866245799</v>
      </c>
      <c r="BN870" s="128">
        <v>1130.47</v>
      </c>
      <c r="BO870" s="128">
        <v>1116.4657999999999</v>
      </c>
      <c r="BP870" s="128">
        <v>1116.4657999999999</v>
      </c>
      <c r="BQ870" s="1" t="s">
        <v>821</v>
      </c>
    </row>
    <row r="871" spans="58:69" x14ac:dyDescent="0.25">
      <c r="BF871">
        <v>1385</v>
      </c>
      <c r="BG871">
        <v>25</v>
      </c>
      <c r="BH871">
        <v>81</v>
      </c>
      <c r="BI871">
        <v>853</v>
      </c>
      <c r="BJ871" s="368">
        <v>22</v>
      </c>
      <c r="BK871" s="368">
        <v>32</v>
      </c>
      <c r="BL871" s="128">
        <v>6126.9497000000001</v>
      </c>
      <c r="BM871" s="128">
        <v>1110.86972696976</v>
      </c>
      <c r="BN871" s="128">
        <v>1123.6400000000001</v>
      </c>
      <c r="BO871" s="128">
        <v>1115.4271000000001</v>
      </c>
      <c r="BP871" s="128">
        <v>1115.4271000000001</v>
      </c>
      <c r="BQ871" s="1" t="s">
        <v>821</v>
      </c>
    </row>
    <row r="872" spans="58:69" x14ac:dyDescent="0.25">
      <c r="BF872">
        <v>1386</v>
      </c>
      <c r="BG872">
        <v>25</v>
      </c>
      <c r="BH872">
        <v>82</v>
      </c>
      <c r="BI872">
        <v>854</v>
      </c>
      <c r="BJ872" s="368">
        <v>22</v>
      </c>
      <c r="BK872" s="368">
        <v>33</v>
      </c>
      <c r="BL872" s="128">
        <v>6330.4009999999998</v>
      </c>
      <c r="BM872" s="128">
        <v>1109.5136060719301</v>
      </c>
      <c r="BN872" s="128">
        <v>1119.3399999999999</v>
      </c>
      <c r="BO872" s="128">
        <v>1114.7496000000001</v>
      </c>
      <c r="BP872" s="128">
        <v>1114.7496000000001</v>
      </c>
      <c r="BQ872" s="1" t="s">
        <v>821</v>
      </c>
    </row>
    <row r="873" spans="58:69" x14ac:dyDescent="0.25">
      <c r="BF873">
        <v>1387</v>
      </c>
      <c r="BG873">
        <v>24</v>
      </c>
      <c r="BH873">
        <v>82</v>
      </c>
      <c r="BI873">
        <v>855</v>
      </c>
      <c r="BJ873" s="368">
        <v>22</v>
      </c>
      <c r="BK873" s="368">
        <v>34</v>
      </c>
      <c r="BL873" s="128">
        <v>6476.1419999999998</v>
      </c>
      <c r="BM873" s="128">
        <v>1108.5185163071999</v>
      </c>
      <c r="BN873" s="128">
        <v>1122.57</v>
      </c>
      <c r="BO873" s="128">
        <v>1114.2523000000001</v>
      </c>
      <c r="BP873" s="128">
        <v>1114.2523000000001</v>
      </c>
      <c r="BQ873" s="1" t="s">
        <v>821</v>
      </c>
    </row>
    <row r="874" spans="58:69" x14ac:dyDescent="0.25">
      <c r="BF874">
        <v>1388</v>
      </c>
      <c r="BG874">
        <v>24</v>
      </c>
      <c r="BH874">
        <v>83</v>
      </c>
      <c r="BI874">
        <v>856</v>
      </c>
      <c r="BJ874" s="368">
        <v>22</v>
      </c>
      <c r="BK874" s="368">
        <v>35</v>
      </c>
      <c r="BL874" s="128">
        <v>6626.6450000000004</v>
      </c>
      <c r="BM874" s="128">
        <v>1107.6743125768101</v>
      </c>
      <c r="BN874" s="128">
        <v>1120.4100000000001</v>
      </c>
      <c r="BO874" s="128">
        <v>1113.7299</v>
      </c>
      <c r="BP874" s="128">
        <v>1113.7299</v>
      </c>
      <c r="BQ874" s="1" t="s">
        <v>821</v>
      </c>
    </row>
    <row r="875" spans="58:69" x14ac:dyDescent="0.25">
      <c r="BF875">
        <v>1389</v>
      </c>
      <c r="BG875">
        <v>23</v>
      </c>
      <c r="BH875">
        <v>83</v>
      </c>
      <c r="BI875">
        <v>857</v>
      </c>
      <c r="BJ875" s="368">
        <v>22</v>
      </c>
      <c r="BK875" s="368">
        <v>36</v>
      </c>
      <c r="BL875" s="128">
        <v>6819.1540000000005</v>
      </c>
      <c r="BM875" s="128">
        <v>1106.69683578375</v>
      </c>
      <c r="BN875" s="128">
        <v>1122.02</v>
      </c>
      <c r="BO875" s="128">
        <v>1113.3132000000001</v>
      </c>
      <c r="BP875" s="128">
        <v>1113.3132000000001</v>
      </c>
      <c r="BQ875" s="1" t="s">
        <v>821</v>
      </c>
    </row>
    <row r="876" spans="58:69" x14ac:dyDescent="0.25">
      <c r="BF876">
        <v>1390</v>
      </c>
      <c r="BG876">
        <v>23</v>
      </c>
      <c r="BH876">
        <v>84</v>
      </c>
      <c r="BI876">
        <v>858</v>
      </c>
      <c r="BJ876" s="368">
        <v>22</v>
      </c>
      <c r="BK876" s="368">
        <v>37</v>
      </c>
      <c r="BL876" s="128">
        <v>7073.0829999999996</v>
      </c>
      <c r="BM876" s="128">
        <v>1105.4246248751699</v>
      </c>
      <c r="BN876" s="128">
        <v>1118.5999999999999</v>
      </c>
      <c r="BO876" s="128">
        <v>1112.5068000000001</v>
      </c>
      <c r="BP876" s="128">
        <v>1112.5068000000001</v>
      </c>
      <c r="BQ876" s="1" t="s">
        <v>821</v>
      </c>
    </row>
    <row r="877" spans="58:69" x14ac:dyDescent="0.25">
      <c r="BF877">
        <v>1391</v>
      </c>
      <c r="BG877">
        <v>23</v>
      </c>
      <c r="BH877">
        <v>85</v>
      </c>
      <c r="BI877">
        <v>859</v>
      </c>
      <c r="BJ877" s="368">
        <v>22</v>
      </c>
      <c r="BK877" s="368">
        <v>38</v>
      </c>
      <c r="BL877" s="128">
        <v>7289.8046999999997</v>
      </c>
      <c r="BM877" s="128">
        <v>1104.08341753639</v>
      </c>
      <c r="BN877" s="128">
        <v>1115.8800000000001</v>
      </c>
      <c r="BO877" s="128">
        <v>1111.8389999999999</v>
      </c>
      <c r="BP877" s="128">
        <v>1111.8389999999999</v>
      </c>
      <c r="BQ877" s="1" t="s">
        <v>821</v>
      </c>
    </row>
    <row r="878" spans="58:69" x14ac:dyDescent="0.25">
      <c r="BF878">
        <v>1392</v>
      </c>
      <c r="BG878">
        <v>22</v>
      </c>
      <c r="BH878">
        <v>85</v>
      </c>
      <c r="BI878">
        <v>860</v>
      </c>
      <c r="BJ878" s="368">
        <v>22</v>
      </c>
      <c r="BK878" s="368">
        <v>39</v>
      </c>
      <c r="BL878" s="128">
        <v>7508.0796</v>
      </c>
      <c r="BM878" s="128">
        <v>1102.84381386262</v>
      </c>
      <c r="BN878" s="128">
        <v>1122.3499999999999</v>
      </c>
      <c r="BO878" s="128">
        <v>1110.5984000000001</v>
      </c>
      <c r="BP878" s="128">
        <v>1110.5984000000001</v>
      </c>
      <c r="BQ878" s="1" t="s">
        <v>821</v>
      </c>
    </row>
    <row r="879" spans="58:69" x14ac:dyDescent="0.25">
      <c r="BF879">
        <v>1393</v>
      </c>
      <c r="BG879">
        <v>22</v>
      </c>
      <c r="BH879">
        <v>86</v>
      </c>
      <c r="BI879">
        <v>861</v>
      </c>
      <c r="BJ879" s="368">
        <v>22</v>
      </c>
      <c r="BK879" s="368">
        <v>40</v>
      </c>
      <c r="BL879" s="128">
        <v>7593.1796999999997</v>
      </c>
      <c r="BM879" s="128">
        <v>1101.97928661632</v>
      </c>
      <c r="BN879" s="128">
        <v>1114.27</v>
      </c>
      <c r="BO879" s="128">
        <v>1110.0926999999999</v>
      </c>
      <c r="BP879" s="128">
        <v>1110.0926999999999</v>
      </c>
      <c r="BQ879" s="1" t="s">
        <v>821</v>
      </c>
    </row>
    <row r="880" spans="58:69" x14ac:dyDescent="0.25">
      <c r="BF880">
        <v>1394</v>
      </c>
      <c r="BG880">
        <v>21</v>
      </c>
      <c r="BH880">
        <v>86</v>
      </c>
      <c r="BI880">
        <v>862</v>
      </c>
      <c r="BJ880" s="368">
        <v>22</v>
      </c>
      <c r="BK880" s="368">
        <v>41</v>
      </c>
      <c r="BL880" s="128">
        <v>7842.8419999999996</v>
      </c>
      <c r="BM880" s="128">
        <v>1101.0253197592299</v>
      </c>
      <c r="BN880" s="128">
        <v>1114.47</v>
      </c>
      <c r="BO880" s="128">
        <v>1109.5048999999999</v>
      </c>
      <c r="BP880" s="128">
        <v>1109.5048999999999</v>
      </c>
      <c r="BQ880" s="1" t="s">
        <v>821</v>
      </c>
    </row>
    <row r="881" spans="58:69" x14ac:dyDescent="0.25">
      <c r="BF881">
        <v>1395</v>
      </c>
      <c r="BG881">
        <v>21</v>
      </c>
      <c r="BH881">
        <v>87</v>
      </c>
      <c r="BI881">
        <v>863</v>
      </c>
      <c r="BJ881" s="368">
        <v>22</v>
      </c>
      <c r="BK881" s="368">
        <v>42</v>
      </c>
      <c r="BL881" s="128">
        <v>8071.4780000000001</v>
      </c>
      <c r="BM881" s="128">
        <v>1099.66231675065</v>
      </c>
      <c r="BN881" s="128">
        <v>1110.57</v>
      </c>
      <c r="BO881" s="128">
        <v>1108.8373999999999</v>
      </c>
      <c r="BP881" s="128">
        <v>1108.8373999999999</v>
      </c>
      <c r="BQ881" s="1" t="s">
        <v>821</v>
      </c>
    </row>
    <row r="882" spans="58:69" x14ac:dyDescent="0.25">
      <c r="BF882">
        <v>1396</v>
      </c>
      <c r="BG882">
        <v>20</v>
      </c>
      <c r="BH882">
        <v>87</v>
      </c>
      <c r="BI882">
        <v>864</v>
      </c>
      <c r="BJ882" s="368">
        <v>22</v>
      </c>
      <c r="BK882" s="368">
        <v>43</v>
      </c>
      <c r="BL882" s="128">
        <v>8115.0309999999999</v>
      </c>
      <c r="BM882" s="128">
        <v>1098.88666418652</v>
      </c>
      <c r="BN882" s="128">
        <v>1113.1600000000001</v>
      </c>
      <c r="BO882" s="128">
        <v>1108.7383</v>
      </c>
      <c r="BP882" s="128">
        <v>1108.7383</v>
      </c>
      <c r="BQ882" s="1" t="s">
        <v>821</v>
      </c>
    </row>
    <row r="883" spans="58:69" x14ac:dyDescent="0.25">
      <c r="BF883">
        <v>1397</v>
      </c>
      <c r="BG883">
        <v>20</v>
      </c>
      <c r="BH883">
        <v>88</v>
      </c>
      <c r="BI883">
        <v>865</v>
      </c>
      <c r="BJ883" s="368">
        <v>22</v>
      </c>
      <c r="BK883" s="368">
        <v>44</v>
      </c>
      <c r="BL883" s="128">
        <v>8449.9159999999993</v>
      </c>
      <c r="BM883" s="128">
        <v>1097.80823214406</v>
      </c>
      <c r="BN883" s="128">
        <v>1110.58</v>
      </c>
      <c r="BO883" s="128">
        <v>1107.6093000000001</v>
      </c>
      <c r="BP883" s="128">
        <v>1107.6093000000001</v>
      </c>
      <c r="BQ883" s="1" t="s">
        <v>821</v>
      </c>
    </row>
    <row r="884" spans="58:69" x14ac:dyDescent="0.25">
      <c r="BF884">
        <v>1398</v>
      </c>
      <c r="BG884">
        <v>20</v>
      </c>
      <c r="BH884">
        <v>89</v>
      </c>
      <c r="BI884">
        <v>866</v>
      </c>
      <c r="BJ884" s="368">
        <v>22</v>
      </c>
      <c r="BK884" s="368">
        <v>45</v>
      </c>
      <c r="BL884" s="128">
        <v>8483.14</v>
      </c>
      <c r="BM884" s="128">
        <v>1096.7592348308599</v>
      </c>
      <c r="BN884" s="128">
        <v>1108.0999999999999</v>
      </c>
      <c r="BO884" s="128">
        <v>1107.6093000000001</v>
      </c>
      <c r="BP884" s="128">
        <v>1107.6093000000001</v>
      </c>
      <c r="BQ884" s="1" t="s">
        <v>821</v>
      </c>
    </row>
    <row r="885" spans="58:69" x14ac:dyDescent="0.25">
      <c r="BF885">
        <v>1399</v>
      </c>
      <c r="BG885">
        <v>19</v>
      </c>
      <c r="BH885">
        <v>89</v>
      </c>
      <c r="BI885">
        <v>867</v>
      </c>
      <c r="BJ885" s="368">
        <v>22</v>
      </c>
      <c r="BK885" s="368">
        <v>46</v>
      </c>
      <c r="BL885" s="128">
        <v>8783.5149999999994</v>
      </c>
      <c r="BM885" s="128">
        <v>1095.8085851901101</v>
      </c>
      <c r="BN885" s="128">
        <v>1110.8599999999999</v>
      </c>
      <c r="BO885" s="128">
        <v>1106.4770000000001</v>
      </c>
      <c r="BP885" s="128">
        <v>1106.4770000000001</v>
      </c>
      <c r="BQ885" s="1" t="s">
        <v>821</v>
      </c>
    </row>
    <row r="886" spans="58:69" x14ac:dyDescent="0.25">
      <c r="BF886">
        <v>1400</v>
      </c>
      <c r="BG886">
        <v>19</v>
      </c>
      <c r="BH886">
        <v>90</v>
      </c>
      <c r="BI886">
        <v>868</v>
      </c>
      <c r="BJ886" s="368">
        <v>22</v>
      </c>
      <c r="BK886" s="368">
        <v>47</v>
      </c>
      <c r="BL886" s="128">
        <v>8975.9549999999999</v>
      </c>
      <c r="BM886" s="128">
        <v>1094.40421159582</v>
      </c>
      <c r="BN886" s="128">
        <v>1110.01</v>
      </c>
      <c r="BO886" s="128">
        <v>1105.8906999999999</v>
      </c>
      <c r="BP886" s="128">
        <v>1105.8906999999999</v>
      </c>
      <c r="BQ886" s="1" t="s">
        <v>821</v>
      </c>
    </row>
    <row r="887" spans="58:69" x14ac:dyDescent="0.25">
      <c r="BF887">
        <v>1401</v>
      </c>
      <c r="BG887">
        <v>18</v>
      </c>
      <c r="BH887">
        <v>90</v>
      </c>
      <c r="BI887">
        <v>869</v>
      </c>
      <c r="BJ887" s="368">
        <v>22</v>
      </c>
      <c r="BK887" s="368">
        <v>48</v>
      </c>
      <c r="BL887" s="128">
        <v>9049.2829999999994</v>
      </c>
      <c r="BM887" s="128">
        <v>1093.64685659667</v>
      </c>
      <c r="BN887" s="128">
        <v>1114.3</v>
      </c>
      <c r="BO887" s="128">
        <v>1105.8906999999999</v>
      </c>
      <c r="BP887" s="128">
        <v>1105.8906999999999</v>
      </c>
      <c r="BQ887" s="1" t="s">
        <v>821</v>
      </c>
    </row>
    <row r="888" spans="58:69" x14ac:dyDescent="0.25">
      <c r="BF888">
        <v>1402</v>
      </c>
      <c r="BG888">
        <v>18</v>
      </c>
      <c r="BH888">
        <v>91</v>
      </c>
      <c r="BI888">
        <v>870</v>
      </c>
      <c r="BJ888" s="368">
        <v>22</v>
      </c>
      <c r="BK888" s="368">
        <v>49</v>
      </c>
      <c r="BL888" s="128">
        <v>9342.4130000000005</v>
      </c>
      <c r="BM888" s="128">
        <v>1092.60256238382</v>
      </c>
      <c r="BN888" s="128">
        <v>1112.8900000000001</v>
      </c>
      <c r="BO888" s="128">
        <v>1104.9309000000001</v>
      </c>
      <c r="BP888" s="128">
        <v>1104.9309000000001</v>
      </c>
      <c r="BQ888" s="1" t="s">
        <v>821</v>
      </c>
    </row>
    <row r="889" spans="58:69" x14ac:dyDescent="0.25">
      <c r="BF889">
        <v>1403</v>
      </c>
      <c r="BG889">
        <v>18</v>
      </c>
      <c r="BH889">
        <v>92</v>
      </c>
      <c r="BI889">
        <v>871</v>
      </c>
      <c r="BJ889" s="368">
        <v>22</v>
      </c>
      <c r="BK889" s="368">
        <v>50</v>
      </c>
      <c r="BL889" s="128">
        <v>9460.5830000000005</v>
      </c>
      <c r="BM889" s="128">
        <v>1091.4304885521501</v>
      </c>
      <c r="BN889" s="128">
        <v>1108.9000000000001</v>
      </c>
      <c r="BO889" s="128">
        <v>1104.6486</v>
      </c>
      <c r="BP889" s="128">
        <v>1104.6486</v>
      </c>
      <c r="BQ889" s="1" t="s">
        <v>821</v>
      </c>
    </row>
    <row r="890" spans="58:69" x14ac:dyDescent="0.25">
      <c r="BF890">
        <v>1404</v>
      </c>
      <c r="BG890">
        <v>17</v>
      </c>
      <c r="BH890">
        <v>92</v>
      </c>
      <c r="BI890">
        <v>872</v>
      </c>
      <c r="BJ890" s="368">
        <v>22</v>
      </c>
      <c r="BK890" s="368">
        <v>51</v>
      </c>
      <c r="BL890" s="128">
        <v>9649.2705000000005</v>
      </c>
      <c r="BM890" s="128">
        <v>1090.5560402687199</v>
      </c>
      <c r="BN890" s="128">
        <v>1117.6500000000001</v>
      </c>
      <c r="BO890" s="128">
        <v>1103.9347</v>
      </c>
      <c r="BP890" s="128">
        <v>1103.9347</v>
      </c>
      <c r="BQ890" s="1" t="s">
        <v>821</v>
      </c>
    </row>
    <row r="891" spans="58:69" x14ac:dyDescent="0.25">
      <c r="BF891">
        <v>1405</v>
      </c>
      <c r="BG891">
        <v>17</v>
      </c>
      <c r="BH891">
        <v>93</v>
      </c>
      <c r="BI891">
        <v>873</v>
      </c>
      <c r="BJ891" s="368">
        <v>22</v>
      </c>
      <c r="BK891" s="368">
        <v>52</v>
      </c>
      <c r="BL891" s="128">
        <v>9896.6730000000007</v>
      </c>
      <c r="BM891" s="128">
        <v>1089.3133197473801</v>
      </c>
      <c r="BN891" s="128">
        <v>1108.1500000000001</v>
      </c>
      <c r="BO891" s="128">
        <v>1103.4022</v>
      </c>
      <c r="BP891" s="128">
        <v>1103.4022</v>
      </c>
      <c r="BQ891" s="1" t="s">
        <v>821</v>
      </c>
    </row>
    <row r="892" spans="58:69" x14ac:dyDescent="0.25">
      <c r="BF892">
        <v>1406</v>
      </c>
      <c r="BG892">
        <v>16</v>
      </c>
      <c r="BH892">
        <v>93</v>
      </c>
      <c r="BI892">
        <v>874</v>
      </c>
      <c r="BJ892" s="368">
        <v>22</v>
      </c>
      <c r="BK892" s="368">
        <v>53</v>
      </c>
      <c r="BL892" s="128">
        <v>10042.909</v>
      </c>
      <c r="BM892" s="128">
        <v>1088.1915718723899</v>
      </c>
      <c r="BN892" s="128">
        <v>1117.58</v>
      </c>
      <c r="BO892" s="128">
        <v>1102.3779999999999</v>
      </c>
      <c r="BP892" s="128">
        <v>1102.3779999999999</v>
      </c>
      <c r="BQ892" s="1" t="s">
        <v>821</v>
      </c>
    </row>
    <row r="893" spans="58:69" x14ac:dyDescent="0.25">
      <c r="BF893">
        <v>1407</v>
      </c>
      <c r="BG893">
        <v>16</v>
      </c>
      <c r="BH893">
        <v>94</v>
      </c>
      <c r="BI893">
        <v>875</v>
      </c>
      <c r="BJ893" s="368">
        <v>22</v>
      </c>
      <c r="BK893" s="368">
        <v>54</v>
      </c>
      <c r="BL893" s="128">
        <v>10314.973</v>
      </c>
      <c r="BM893" s="128">
        <v>1086.9995446504699</v>
      </c>
      <c r="BN893" s="128">
        <v>1111.79</v>
      </c>
      <c r="BO893" s="128">
        <v>1101.7375</v>
      </c>
      <c r="BP893" s="128">
        <v>1101.7375</v>
      </c>
      <c r="BQ893" s="1" t="s">
        <v>821</v>
      </c>
    </row>
    <row r="894" spans="58:69" x14ac:dyDescent="0.25">
      <c r="BF894">
        <v>1408</v>
      </c>
      <c r="BG894">
        <v>15</v>
      </c>
      <c r="BH894">
        <v>94</v>
      </c>
      <c r="BI894">
        <v>876</v>
      </c>
      <c r="BJ894" s="368">
        <v>22</v>
      </c>
      <c r="BK894" s="368">
        <v>55</v>
      </c>
      <c r="BL894" s="128">
        <v>10341.591</v>
      </c>
      <c r="BM894" s="128">
        <v>1086.14839480263</v>
      </c>
      <c r="BN894" s="128">
        <v>1116.6199999999999</v>
      </c>
      <c r="BO894" s="128">
        <v>1101.6947</v>
      </c>
      <c r="BP894" s="128">
        <v>1101.6947</v>
      </c>
      <c r="BQ894" s="1" t="s">
        <v>821</v>
      </c>
    </row>
    <row r="895" spans="58:69" x14ac:dyDescent="0.25">
      <c r="BF895">
        <v>1409</v>
      </c>
      <c r="BG895">
        <v>15</v>
      </c>
      <c r="BH895">
        <v>95</v>
      </c>
      <c r="BI895">
        <v>877</v>
      </c>
      <c r="BJ895" s="368">
        <v>22</v>
      </c>
      <c r="BK895" s="368">
        <v>56</v>
      </c>
      <c r="BL895" s="128">
        <v>10627.95</v>
      </c>
      <c r="BM895" s="128">
        <v>1085.2565088701999</v>
      </c>
      <c r="BN895" s="128">
        <v>1112.92</v>
      </c>
      <c r="BO895" s="128">
        <v>1100.5187000000001</v>
      </c>
      <c r="BP895" s="128">
        <v>1100.5187000000001</v>
      </c>
      <c r="BQ895" s="1" t="s">
        <v>821</v>
      </c>
    </row>
    <row r="896" spans="58:69" x14ac:dyDescent="0.25">
      <c r="BF896">
        <v>1410</v>
      </c>
      <c r="BG896">
        <v>15</v>
      </c>
      <c r="BH896">
        <v>96</v>
      </c>
      <c r="BI896">
        <v>878</v>
      </c>
      <c r="BJ896" s="368">
        <v>22</v>
      </c>
      <c r="BK896" s="368">
        <v>57</v>
      </c>
      <c r="BL896" s="128">
        <v>10887.862999999999</v>
      </c>
      <c r="BM896" s="128">
        <v>1083.6997993508701</v>
      </c>
      <c r="BN896" s="128">
        <v>1106.52</v>
      </c>
      <c r="BO896" s="128">
        <v>1098.7424000000001</v>
      </c>
      <c r="BP896" s="128">
        <v>1098.7424000000001</v>
      </c>
      <c r="BQ896" s="1" t="s">
        <v>821</v>
      </c>
    </row>
    <row r="897" spans="58:69" x14ac:dyDescent="0.25">
      <c r="BF897">
        <v>1411</v>
      </c>
      <c r="BG897">
        <v>14</v>
      </c>
      <c r="BH897">
        <v>96</v>
      </c>
      <c r="BI897">
        <v>879</v>
      </c>
      <c r="BJ897" s="368">
        <v>22</v>
      </c>
      <c r="BK897" s="368">
        <v>58</v>
      </c>
      <c r="BL897" s="128">
        <v>10910.674000000001</v>
      </c>
      <c r="BM897" s="128">
        <v>1082.89412764857</v>
      </c>
      <c r="BN897" s="128">
        <v>1115.3800000000001</v>
      </c>
      <c r="BO897" s="128">
        <v>1098.6010000000001</v>
      </c>
      <c r="BP897" s="128">
        <v>1098.6010000000001</v>
      </c>
      <c r="BQ897" s="1" t="s">
        <v>821</v>
      </c>
    </row>
    <row r="898" spans="58:69" x14ac:dyDescent="0.25">
      <c r="BF898">
        <v>1412</v>
      </c>
      <c r="BG898">
        <v>14</v>
      </c>
      <c r="BH898">
        <v>97</v>
      </c>
      <c r="BI898">
        <v>880</v>
      </c>
      <c r="BJ898" s="368">
        <v>22</v>
      </c>
      <c r="BK898" s="368">
        <v>59</v>
      </c>
      <c r="BL898" s="128">
        <v>11240.549000000001</v>
      </c>
      <c r="BM898" s="128">
        <v>1081.88908345192</v>
      </c>
      <c r="BN898" s="128">
        <v>1112.17</v>
      </c>
      <c r="BO898" s="128">
        <v>1097.1995999999999</v>
      </c>
      <c r="BP898" s="128">
        <v>1097.1995999999999</v>
      </c>
      <c r="BQ898" s="1" t="s">
        <v>821</v>
      </c>
    </row>
    <row r="899" spans="58:69" x14ac:dyDescent="0.25">
      <c r="BF899">
        <v>1413</v>
      </c>
      <c r="BG899">
        <v>14</v>
      </c>
      <c r="BH899">
        <v>98</v>
      </c>
      <c r="BI899">
        <v>881</v>
      </c>
      <c r="BJ899" s="368">
        <v>22</v>
      </c>
      <c r="BK899" s="368">
        <v>60</v>
      </c>
      <c r="BL899" s="128">
        <v>11494.645</v>
      </c>
      <c r="BM899" s="128">
        <v>1080.22494844159</v>
      </c>
      <c r="BN899" s="128">
        <v>1113.26</v>
      </c>
      <c r="BO899" s="128">
        <v>1095.7574</v>
      </c>
      <c r="BP899" s="128">
        <v>1095.7574</v>
      </c>
      <c r="BQ899" s="1" t="s">
        <v>821</v>
      </c>
    </row>
    <row r="900" spans="58:69" x14ac:dyDescent="0.25">
      <c r="BF900">
        <v>1414</v>
      </c>
      <c r="BG900">
        <v>14</v>
      </c>
      <c r="BH900">
        <v>99</v>
      </c>
      <c r="BI900">
        <v>882</v>
      </c>
      <c r="BJ900" s="368">
        <v>22</v>
      </c>
      <c r="BK900" s="368">
        <v>61</v>
      </c>
      <c r="BL900" s="128">
        <v>11586.53</v>
      </c>
      <c r="BM900" s="128">
        <v>1079.2390116337001</v>
      </c>
      <c r="BN900" s="128">
        <v>1096.47</v>
      </c>
      <c r="BO900" s="128">
        <v>1095.3933999999999</v>
      </c>
      <c r="BP900" s="128">
        <v>1095.3933999999999</v>
      </c>
      <c r="BQ900" s="1" t="s">
        <v>821</v>
      </c>
    </row>
    <row r="901" spans="58:69" x14ac:dyDescent="0.25">
      <c r="BF901">
        <v>1415</v>
      </c>
      <c r="BG901">
        <v>13</v>
      </c>
      <c r="BH901">
        <v>99</v>
      </c>
      <c r="BI901">
        <v>883</v>
      </c>
      <c r="BJ901" s="368">
        <v>22</v>
      </c>
      <c r="BK901" s="368">
        <v>62</v>
      </c>
      <c r="BL901" s="128">
        <v>11849.692999999999</v>
      </c>
      <c r="BM901" s="128">
        <v>1078.22722725417</v>
      </c>
      <c r="BN901" s="128">
        <v>1111.1099999999999</v>
      </c>
      <c r="BO901" s="128">
        <v>1093.8904</v>
      </c>
      <c r="BP901" s="128">
        <v>1093.8904</v>
      </c>
      <c r="BQ901" s="1" t="s">
        <v>821</v>
      </c>
    </row>
    <row r="902" spans="58:69" x14ac:dyDescent="0.25">
      <c r="BF902">
        <v>1416</v>
      </c>
      <c r="BG902">
        <v>12</v>
      </c>
      <c r="BH902">
        <v>99</v>
      </c>
      <c r="BI902">
        <v>884</v>
      </c>
      <c r="BJ902" s="368">
        <v>22</v>
      </c>
      <c r="BK902" s="368">
        <v>63</v>
      </c>
      <c r="BL902" s="128">
        <v>12072.493</v>
      </c>
      <c r="BM902" s="128">
        <v>1076.8423896151901</v>
      </c>
      <c r="BN902" s="128">
        <v>1113.5899999999999</v>
      </c>
      <c r="BO902" s="128">
        <v>1092.6709000000001</v>
      </c>
      <c r="BP902" s="128">
        <v>1092.6709000000001</v>
      </c>
      <c r="BQ902" s="1" t="s">
        <v>821</v>
      </c>
    </row>
    <row r="903" spans="58:69" x14ac:dyDescent="0.25">
      <c r="BF903">
        <v>1417</v>
      </c>
      <c r="BG903">
        <v>12</v>
      </c>
      <c r="BH903">
        <v>100</v>
      </c>
      <c r="BI903">
        <v>885</v>
      </c>
      <c r="BJ903" s="368">
        <v>22</v>
      </c>
      <c r="BK903" s="368">
        <v>64</v>
      </c>
      <c r="BL903" s="128">
        <v>12166.034</v>
      </c>
      <c r="BM903" s="128">
        <v>1075.9409138106801</v>
      </c>
      <c r="BN903" s="128">
        <v>1102.9000000000001</v>
      </c>
      <c r="BO903" s="128">
        <v>1091.7163</v>
      </c>
      <c r="BP903" s="128">
        <v>1091.7163</v>
      </c>
      <c r="BQ903" s="1" t="s">
        <v>821</v>
      </c>
    </row>
    <row r="904" spans="58:69" x14ac:dyDescent="0.25">
      <c r="BF904">
        <v>1418</v>
      </c>
      <c r="BG904">
        <v>11</v>
      </c>
      <c r="BH904">
        <v>100</v>
      </c>
      <c r="BI904">
        <v>886</v>
      </c>
      <c r="BJ904" s="368">
        <v>22</v>
      </c>
      <c r="BK904" s="368">
        <v>65</v>
      </c>
      <c r="BL904" s="128">
        <v>12412.575999999999</v>
      </c>
      <c r="BM904" s="128">
        <v>1074.9717801506799</v>
      </c>
      <c r="BN904" s="128">
        <v>1114.45</v>
      </c>
      <c r="BO904" s="128">
        <v>1088.0503000000001</v>
      </c>
      <c r="BP904" s="128">
        <v>1088.0503000000001</v>
      </c>
      <c r="BQ904" s="1" t="s">
        <v>821</v>
      </c>
    </row>
    <row r="905" spans="58:69" x14ac:dyDescent="0.25">
      <c r="BF905">
        <v>1419</v>
      </c>
      <c r="BG905">
        <v>11</v>
      </c>
      <c r="BH905">
        <v>101</v>
      </c>
      <c r="BI905">
        <v>887</v>
      </c>
      <c r="BJ905" s="368">
        <v>22</v>
      </c>
      <c r="BK905" s="368">
        <v>66</v>
      </c>
      <c r="BL905" s="128">
        <v>12546.05</v>
      </c>
      <c r="BM905" s="128">
        <v>1073.8888592911401</v>
      </c>
      <c r="BN905" s="128">
        <v>1108.52</v>
      </c>
      <c r="BO905" s="128">
        <v>1088.0503000000001</v>
      </c>
      <c r="BP905" s="128">
        <v>1088.0503000000001</v>
      </c>
      <c r="BQ905" s="1" t="s">
        <v>821</v>
      </c>
    </row>
    <row r="906" spans="58:69" x14ac:dyDescent="0.25">
      <c r="BF906">
        <v>1420</v>
      </c>
      <c r="BG906">
        <v>10</v>
      </c>
      <c r="BH906">
        <v>101</v>
      </c>
      <c r="BI906">
        <v>888</v>
      </c>
      <c r="BJ906" s="368">
        <v>22</v>
      </c>
      <c r="BK906" s="368">
        <v>67</v>
      </c>
      <c r="BL906" s="128">
        <v>12768.847</v>
      </c>
      <c r="BM906" s="128">
        <v>1072.8735962870901</v>
      </c>
      <c r="BN906" s="128">
        <v>1113.46</v>
      </c>
      <c r="BO906" s="128">
        <v>1088.0503000000001</v>
      </c>
      <c r="BP906" s="128">
        <v>1088.0503000000001</v>
      </c>
      <c r="BQ906" s="1" t="s">
        <v>821</v>
      </c>
    </row>
    <row r="907" spans="58:69" x14ac:dyDescent="0.25">
      <c r="BF907">
        <v>1421</v>
      </c>
      <c r="BG907">
        <v>10</v>
      </c>
      <c r="BH907">
        <v>102</v>
      </c>
      <c r="BI907">
        <v>889</v>
      </c>
      <c r="BJ907" s="368">
        <v>22</v>
      </c>
      <c r="BK907" s="368">
        <v>68</v>
      </c>
      <c r="BL907" s="128">
        <v>12879.993</v>
      </c>
      <c r="BM907" s="128">
        <v>1071.9219614998799</v>
      </c>
      <c r="BN907" s="128">
        <v>1110.07</v>
      </c>
      <c r="BO907" s="128">
        <v>1087.7704000000001</v>
      </c>
      <c r="BP907" s="128">
        <v>1087.7704000000001</v>
      </c>
      <c r="BQ907" s="1" t="s">
        <v>821</v>
      </c>
    </row>
    <row r="908" spans="58:69" x14ac:dyDescent="0.25">
      <c r="BF908">
        <v>1422</v>
      </c>
      <c r="BG908">
        <v>9</v>
      </c>
      <c r="BH908">
        <v>102</v>
      </c>
      <c r="BI908">
        <v>890</v>
      </c>
      <c r="BJ908" s="368">
        <v>22</v>
      </c>
      <c r="BK908" s="368">
        <v>69</v>
      </c>
      <c r="BL908" s="128">
        <v>13155.629000000001</v>
      </c>
      <c r="BM908" s="128">
        <v>1070.819755146</v>
      </c>
      <c r="BN908" s="128">
        <v>1111.77</v>
      </c>
      <c r="BO908" s="128">
        <v>1085.8</v>
      </c>
      <c r="BP908" s="128">
        <v>1085.8</v>
      </c>
      <c r="BQ908" s="1" t="s">
        <v>821</v>
      </c>
    </row>
    <row r="909" spans="58:69" x14ac:dyDescent="0.25">
      <c r="BF909">
        <v>1423</v>
      </c>
      <c r="BG909">
        <v>9</v>
      </c>
      <c r="BH909">
        <v>103</v>
      </c>
      <c r="BI909">
        <v>891</v>
      </c>
      <c r="BJ909" s="368">
        <v>22</v>
      </c>
      <c r="BK909" s="368">
        <v>70</v>
      </c>
      <c r="BL909" s="128">
        <v>13204.914000000001</v>
      </c>
      <c r="BM909" s="128">
        <v>1069.8938287854501</v>
      </c>
      <c r="BN909" s="128">
        <v>1087.8499999999999</v>
      </c>
      <c r="BO909" s="128">
        <v>1085.3541</v>
      </c>
      <c r="BP909" s="128">
        <v>1085.3541</v>
      </c>
      <c r="BQ909" s="1" t="s">
        <v>821</v>
      </c>
    </row>
    <row r="910" spans="58:69" x14ac:dyDescent="0.25">
      <c r="BF910">
        <v>1424</v>
      </c>
      <c r="BG910">
        <v>8</v>
      </c>
      <c r="BH910">
        <v>103</v>
      </c>
      <c r="BI910">
        <v>892</v>
      </c>
      <c r="BJ910" s="368">
        <v>22</v>
      </c>
      <c r="BK910" s="368">
        <v>71</v>
      </c>
      <c r="BL910" s="128">
        <v>13460.721</v>
      </c>
      <c r="BM910" s="128">
        <v>1069.0244119845299</v>
      </c>
      <c r="BN910" s="128">
        <v>1087.17</v>
      </c>
      <c r="BO910" s="128">
        <v>1083.9357</v>
      </c>
      <c r="BP910" s="128">
        <v>1083.9357</v>
      </c>
      <c r="BQ910" s="1" t="s">
        <v>821</v>
      </c>
    </row>
    <row r="911" spans="58:69" x14ac:dyDescent="0.25">
      <c r="BF911">
        <v>1425</v>
      </c>
      <c r="BG911">
        <v>7</v>
      </c>
      <c r="BH911">
        <v>103</v>
      </c>
      <c r="BI911">
        <v>893</v>
      </c>
      <c r="BJ911" s="368">
        <v>22</v>
      </c>
      <c r="BK911" s="368">
        <v>72</v>
      </c>
      <c r="BL911" s="128">
        <v>13738.476000000001</v>
      </c>
      <c r="BM911" s="128">
        <v>1067.5039246866199</v>
      </c>
      <c r="BN911" s="128">
        <v>1101.83</v>
      </c>
      <c r="BO911" s="128">
        <v>1082.3599999999999</v>
      </c>
      <c r="BP911" s="128">
        <v>1082.3599999999999</v>
      </c>
      <c r="BQ911" s="1" t="s">
        <v>821</v>
      </c>
    </row>
    <row r="912" spans="58:69" x14ac:dyDescent="0.25">
      <c r="BF912">
        <v>1426</v>
      </c>
      <c r="BG912">
        <v>6</v>
      </c>
      <c r="BH912">
        <v>103</v>
      </c>
      <c r="BI912">
        <v>894</v>
      </c>
      <c r="BJ912" s="368">
        <v>22</v>
      </c>
      <c r="BK912" s="368">
        <v>73</v>
      </c>
      <c r="BL912" s="128">
        <v>13910.681</v>
      </c>
      <c r="BM912" s="128">
        <v>1066.22168142492</v>
      </c>
      <c r="BN912" s="128">
        <v>1104.98</v>
      </c>
      <c r="BO912" s="128">
        <v>1078.8812</v>
      </c>
      <c r="BP912" s="128">
        <v>1078.8812</v>
      </c>
      <c r="BQ912" s="1" t="s">
        <v>821</v>
      </c>
    </row>
    <row r="913" spans="58:69" x14ac:dyDescent="0.25">
      <c r="BF913">
        <v>1427</v>
      </c>
      <c r="BG913">
        <v>6</v>
      </c>
      <c r="BH913">
        <v>104</v>
      </c>
      <c r="BI913">
        <v>895</v>
      </c>
      <c r="BJ913" s="368">
        <v>22</v>
      </c>
      <c r="BK913" s="368">
        <v>74</v>
      </c>
      <c r="BL913" s="128">
        <v>14010.6875</v>
      </c>
      <c r="BM913" s="128">
        <v>1065.4459648541001</v>
      </c>
      <c r="BN913" s="128">
        <v>1082.06</v>
      </c>
      <c r="BO913" s="128">
        <v>1078.8806</v>
      </c>
      <c r="BP913" s="128">
        <v>1078.8806</v>
      </c>
      <c r="BQ913" s="1" t="s">
        <v>821</v>
      </c>
    </row>
    <row r="914" spans="58:69" x14ac:dyDescent="0.25">
      <c r="BF914">
        <v>1428</v>
      </c>
      <c r="BG914">
        <v>5</v>
      </c>
      <c r="BH914">
        <v>104</v>
      </c>
      <c r="BI914">
        <v>896</v>
      </c>
      <c r="BJ914" s="368">
        <v>22</v>
      </c>
      <c r="BK914" s="368">
        <v>75</v>
      </c>
      <c r="BL914" s="128">
        <v>14276.154</v>
      </c>
      <c r="BM914" s="128">
        <v>1064.40447580406</v>
      </c>
      <c r="BN914" s="128">
        <v>1085.6199999999999</v>
      </c>
      <c r="BO914" s="128">
        <v>1078.0440000000001</v>
      </c>
      <c r="BP914" s="128">
        <v>1078.0440000000001</v>
      </c>
      <c r="BQ914" s="1" t="s">
        <v>821</v>
      </c>
    </row>
    <row r="915" spans="58:69" x14ac:dyDescent="0.25">
      <c r="BF915">
        <v>1429</v>
      </c>
      <c r="BG915">
        <v>4</v>
      </c>
      <c r="BH915">
        <v>104</v>
      </c>
      <c r="BI915">
        <v>897</v>
      </c>
      <c r="BJ915" s="368">
        <v>22</v>
      </c>
      <c r="BK915" s="368">
        <v>76</v>
      </c>
      <c r="BL915" s="128">
        <v>14531.206</v>
      </c>
      <c r="BM915" s="128">
        <v>1062.92115691344</v>
      </c>
      <c r="BN915" s="128">
        <v>1098.6099999999999</v>
      </c>
      <c r="BO915" s="128">
        <v>1075.7366999999999</v>
      </c>
      <c r="BP915" s="128">
        <v>1075.7366999999999</v>
      </c>
      <c r="BQ915" s="1" t="s">
        <v>821</v>
      </c>
    </row>
    <row r="916" spans="58:69" x14ac:dyDescent="0.25">
      <c r="BF916">
        <v>1430</v>
      </c>
      <c r="BG916">
        <v>3</v>
      </c>
      <c r="BH916">
        <v>104</v>
      </c>
      <c r="BI916">
        <v>898</v>
      </c>
      <c r="BJ916" s="368">
        <v>22</v>
      </c>
      <c r="BK916" s="368">
        <v>77</v>
      </c>
      <c r="BL916" s="128">
        <v>14783.347</v>
      </c>
      <c r="BM916" s="128">
        <v>1061.47581903679</v>
      </c>
      <c r="BN916" s="128">
        <v>1098.92</v>
      </c>
      <c r="BO916" s="128">
        <v>1074.5989</v>
      </c>
      <c r="BP916" s="128">
        <v>1074.5989</v>
      </c>
      <c r="BQ916" s="1" t="s">
        <v>821</v>
      </c>
    </row>
    <row r="917" spans="58:69" x14ac:dyDescent="0.25">
      <c r="BF917">
        <v>1431</v>
      </c>
      <c r="BG917">
        <v>2</v>
      </c>
      <c r="BH917">
        <v>104</v>
      </c>
      <c r="BI917">
        <v>899</v>
      </c>
      <c r="BJ917" s="368">
        <v>22</v>
      </c>
      <c r="BK917" s="368">
        <v>78</v>
      </c>
      <c r="BL917" s="128">
        <v>14937.743</v>
      </c>
      <c r="BM917" s="128">
        <v>1060.31731462365</v>
      </c>
      <c r="BN917" s="128">
        <v>1106.0999999999999</v>
      </c>
      <c r="BO917" s="128">
        <v>1074.5989</v>
      </c>
      <c r="BP917" s="128">
        <v>1074.5989</v>
      </c>
      <c r="BQ917" s="1" t="s">
        <v>821</v>
      </c>
    </row>
    <row r="918" spans="58:69" x14ac:dyDescent="0.25">
      <c r="BF918">
        <v>1432</v>
      </c>
      <c r="BG918">
        <v>2</v>
      </c>
      <c r="BH918">
        <v>105</v>
      </c>
      <c r="BI918">
        <v>900</v>
      </c>
      <c r="BJ918" s="368">
        <v>22</v>
      </c>
      <c r="BK918" s="368">
        <v>79</v>
      </c>
      <c r="BL918" s="128">
        <v>15201.933999999999</v>
      </c>
      <c r="BM918" s="128">
        <v>1059.1244692292501</v>
      </c>
      <c r="BN918" s="128">
        <v>1095</v>
      </c>
      <c r="BO918" s="128">
        <v>1070.6409000000001</v>
      </c>
      <c r="BP918" s="128">
        <v>1070.6409000000001</v>
      </c>
      <c r="BQ918" s="1" t="s">
        <v>821</v>
      </c>
    </row>
    <row r="919" spans="58:69" x14ac:dyDescent="0.25">
      <c r="BF919">
        <v>1433</v>
      </c>
      <c r="BG919">
        <v>1</v>
      </c>
      <c r="BH919">
        <v>106</v>
      </c>
      <c r="BI919">
        <v>901</v>
      </c>
      <c r="BJ919" s="368">
        <v>22</v>
      </c>
      <c r="BK919" s="368">
        <v>80</v>
      </c>
      <c r="BL919" s="128">
        <v>15510.433000000001</v>
      </c>
      <c r="BM919" s="128">
        <v>1057.4924822752901</v>
      </c>
      <c r="BN919" s="128">
        <v>1099.6400000000001</v>
      </c>
      <c r="BO919" s="128">
        <v>1067.6379999999999</v>
      </c>
      <c r="BP919" s="128">
        <v>1067.6379999999999</v>
      </c>
      <c r="BQ919" s="1" t="s">
        <v>821</v>
      </c>
    </row>
    <row r="920" spans="58:69" x14ac:dyDescent="0.25">
      <c r="BF920">
        <v>1434</v>
      </c>
      <c r="BG920">
        <v>0</v>
      </c>
      <c r="BH920">
        <v>106</v>
      </c>
      <c r="BI920">
        <v>902</v>
      </c>
      <c r="BJ920" s="368">
        <v>22</v>
      </c>
      <c r="BK920" s="368">
        <v>81</v>
      </c>
      <c r="BL920" s="128">
        <v>15635.413</v>
      </c>
      <c r="BM920" s="128">
        <v>1056.25720322752</v>
      </c>
      <c r="BN920" s="128">
        <v>1077.54</v>
      </c>
      <c r="BO920" s="128">
        <v>1062.2324000000001</v>
      </c>
      <c r="BP920" s="128">
        <v>1062.2324000000001</v>
      </c>
      <c r="BQ920" s="1" t="s">
        <v>821</v>
      </c>
    </row>
    <row r="921" spans="58:69" x14ac:dyDescent="0.25">
      <c r="BF921">
        <v>1435</v>
      </c>
      <c r="BG921">
        <v>0</v>
      </c>
      <c r="BH921">
        <v>107</v>
      </c>
      <c r="BI921">
        <v>903</v>
      </c>
      <c r="BJ921" s="368">
        <v>22</v>
      </c>
      <c r="BK921" s="368">
        <v>82</v>
      </c>
      <c r="BL921" s="128">
        <v>15870.635</v>
      </c>
      <c r="BM921" s="128">
        <v>1055.2307418354101</v>
      </c>
      <c r="BN921" s="128">
        <v>1066.6400000000001</v>
      </c>
      <c r="BO921" s="128">
        <v>1062.2324000000001</v>
      </c>
      <c r="BP921" s="128">
        <v>1062.2324000000001</v>
      </c>
      <c r="BQ921" s="1" t="s">
        <v>821</v>
      </c>
    </row>
    <row r="922" spans="58:69" x14ac:dyDescent="0.25">
      <c r="BF922">
        <v>1322</v>
      </c>
      <c r="BG922">
        <v>8</v>
      </c>
      <c r="BH922">
        <v>72</v>
      </c>
      <c r="BI922">
        <v>904</v>
      </c>
      <c r="BJ922" s="368">
        <v>23</v>
      </c>
      <c r="BK922" s="368">
        <v>1</v>
      </c>
      <c r="BL922" s="128">
        <v>13.282999</v>
      </c>
      <c r="BM922" s="128">
        <v>1009.81202680255</v>
      </c>
      <c r="BN922" s="128">
        <v>1030.9000000000001</v>
      </c>
      <c r="BO922" s="128">
        <v>1009.0062</v>
      </c>
      <c r="BP922" s="128">
        <v>1009.0062</v>
      </c>
      <c r="BQ922" s="1" t="s">
        <v>821</v>
      </c>
    </row>
    <row r="923" spans="58:69" x14ac:dyDescent="0.25">
      <c r="BF923">
        <v>1323</v>
      </c>
      <c r="BG923">
        <v>8</v>
      </c>
      <c r="BH923">
        <v>71</v>
      </c>
      <c r="BI923">
        <v>905</v>
      </c>
      <c r="BJ923" s="368">
        <v>23</v>
      </c>
      <c r="BK923" s="368">
        <v>2</v>
      </c>
      <c r="BL923" s="128">
        <v>268.82956000000001</v>
      </c>
      <c r="BM923" s="128">
        <v>1002.55513703648</v>
      </c>
      <c r="BN923" s="128">
        <v>1032.69</v>
      </c>
      <c r="BO923" s="128">
        <v>1005.27563</v>
      </c>
      <c r="BP923" s="128">
        <v>1005.27563</v>
      </c>
      <c r="BQ923" s="1" t="s">
        <v>821</v>
      </c>
    </row>
    <row r="924" spans="58:69" x14ac:dyDescent="0.25">
      <c r="BF924">
        <v>1324</v>
      </c>
      <c r="BG924">
        <v>8</v>
      </c>
      <c r="BH924">
        <v>70</v>
      </c>
      <c r="BI924">
        <v>906</v>
      </c>
      <c r="BJ924" s="368">
        <v>23</v>
      </c>
      <c r="BK924" s="368">
        <v>3</v>
      </c>
      <c r="BL924" s="128">
        <v>520.42804000000001</v>
      </c>
      <c r="BM924" s="128">
        <v>988.86506648794</v>
      </c>
      <c r="BN924" s="128">
        <v>1011.4</v>
      </c>
      <c r="BO924" s="128">
        <v>1002.3223</v>
      </c>
      <c r="BP924" s="128">
        <v>1002.3223</v>
      </c>
      <c r="BQ924" s="1" t="s">
        <v>821</v>
      </c>
    </row>
    <row r="925" spans="58:69" x14ac:dyDescent="0.25">
      <c r="BF925">
        <v>1325</v>
      </c>
      <c r="BG925">
        <v>8</v>
      </c>
      <c r="BH925">
        <v>69</v>
      </c>
      <c r="BI925">
        <v>907</v>
      </c>
      <c r="BJ925" s="368">
        <v>23</v>
      </c>
      <c r="BK925" s="368">
        <v>4</v>
      </c>
      <c r="BL925" s="128">
        <v>569.41989999999998</v>
      </c>
      <c r="BM925" s="128">
        <v>980.75081047755305</v>
      </c>
      <c r="BN925" s="128">
        <v>1003.86</v>
      </c>
      <c r="BO925" s="128">
        <v>1000.7231399999999</v>
      </c>
      <c r="BP925" s="128">
        <v>1000.7231399999999</v>
      </c>
      <c r="BQ925" s="1" t="s">
        <v>821</v>
      </c>
    </row>
    <row r="926" spans="58:69" x14ac:dyDescent="0.25">
      <c r="BF926">
        <v>1326</v>
      </c>
      <c r="BG926">
        <v>7</v>
      </c>
      <c r="BH926">
        <v>69</v>
      </c>
      <c r="BI926">
        <v>908</v>
      </c>
      <c r="BJ926" s="368">
        <v>23</v>
      </c>
      <c r="BK926" s="368">
        <v>5</v>
      </c>
      <c r="BL926" s="128">
        <v>821.41949999999997</v>
      </c>
      <c r="BM926" s="128">
        <v>972.62573298554605</v>
      </c>
      <c r="BN926" s="128">
        <v>1022.14</v>
      </c>
      <c r="BO926" s="128">
        <v>993.69946000000004</v>
      </c>
      <c r="BP926" s="128">
        <v>993.69946000000004</v>
      </c>
      <c r="BQ926" s="1" t="s">
        <v>821</v>
      </c>
    </row>
    <row r="927" spans="58:69" x14ac:dyDescent="0.25">
      <c r="BF927">
        <v>1327</v>
      </c>
      <c r="BG927">
        <v>7</v>
      </c>
      <c r="BH927">
        <v>68</v>
      </c>
      <c r="BI927">
        <v>909</v>
      </c>
      <c r="BJ927" s="368">
        <v>23</v>
      </c>
      <c r="BK927" s="368">
        <v>6</v>
      </c>
      <c r="BL927" s="128">
        <v>992.15857000000005</v>
      </c>
      <c r="BM927" s="128">
        <v>961.21415768537497</v>
      </c>
      <c r="BN927" s="128">
        <v>997.08</v>
      </c>
      <c r="BO927" s="128">
        <v>988.97173999999995</v>
      </c>
      <c r="BP927" s="128">
        <v>988.97173999999995</v>
      </c>
      <c r="BQ927" s="1" t="s">
        <v>821</v>
      </c>
    </row>
    <row r="928" spans="58:69" x14ac:dyDescent="0.25">
      <c r="BF928">
        <v>1328</v>
      </c>
      <c r="BG928">
        <v>6</v>
      </c>
      <c r="BH928">
        <v>68</v>
      </c>
      <c r="BI928">
        <v>910</v>
      </c>
      <c r="BJ928" s="368">
        <v>23</v>
      </c>
      <c r="BK928" s="368">
        <v>7</v>
      </c>
      <c r="BL928" s="128">
        <v>1141.8072999999999</v>
      </c>
      <c r="BM928" s="128">
        <v>952.56548722072705</v>
      </c>
      <c r="BN928" s="128">
        <v>1016.09</v>
      </c>
      <c r="BO928" s="128">
        <v>986.87</v>
      </c>
      <c r="BP928" s="128">
        <v>986.87</v>
      </c>
      <c r="BQ928" s="1" t="s">
        <v>821</v>
      </c>
    </row>
    <row r="929" spans="58:69" x14ac:dyDescent="0.25">
      <c r="BF929">
        <v>1329</v>
      </c>
      <c r="BG929">
        <v>6</v>
      </c>
      <c r="BH929">
        <v>67</v>
      </c>
      <c r="BI929">
        <v>911</v>
      </c>
      <c r="BJ929" s="368">
        <v>23</v>
      </c>
      <c r="BK929" s="368">
        <v>8</v>
      </c>
      <c r="BL929" s="128">
        <v>1423.4048</v>
      </c>
      <c r="BM929" s="128">
        <v>940.92426189098205</v>
      </c>
      <c r="BN929" s="128">
        <v>998.6</v>
      </c>
      <c r="BO929" s="128">
        <v>983.05719999999997</v>
      </c>
      <c r="BP929" s="128">
        <v>983.05719999999997</v>
      </c>
      <c r="BQ929" s="1" t="s">
        <v>821</v>
      </c>
    </row>
    <row r="930" spans="58:69" x14ac:dyDescent="0.25">
      <c r="BF930">
        <v>1330</v>
      </c>
      <c r="BG930">
        <v>6</v>
      </c>
      <c r="BH930">
        <v>66</v>
      </c>
      <c r="BI930">
        <v>912</v>
      </c>
      <c r="BJ930" s="368">
        <v>23</v>
      </c>
      <c r="BK930" s="368">
        <v>9</v>
      </c>
      <c r="BL930" s="128">
        <v>1520.5636999999999</v>
      </c>
      <c r="BM930" s="128">
        <v>930.69995865870806</v>
      </c>
      <c r="BN930" s="128">
        <v>988.9</v>
      </c>
      <c r="BO930" s="128">
        <v>981.64795000000004</v>
      </c>
      <c r="BP930" s="128">
        <v>981.64795000000004</v>
      </c>
      <c r="BQ930" s="1" t="s">
        <v>821</v>
      </c>
    </row>
    <row r="931" spans="58:69" x14ac:dyDescent="0.25">
      <c r="BF931">
        <v>1331</v>
      </c>
      <c r="BG931">
        <v>5</v>
      </c>
      <c r="BH931">
        <v>66</v>
      </c>
      <c r="BI931">
        <v>913</v>
      </c>
      <c r="BJ931" s="368">
        <v>23</v>
      </c>
      <c r="BK931" s="368">
        <v>10</v>
      </c>
      <c r="BL931" s="128">
        <v>1688.7552000000001</v>
      </c>
      <c r="BM931" s="128">
        <v>923.53698799079802</v>
      </c>
      <c r="BN931" s="128">
        <v>1012.87</v>
      </c>
      <c r="BO931" s="128">
        <v>978.91869999999994</v>
      </c>
      <c r="BP931" s="128">
        <v>978.91869999999994</v>
      </c>
      <c r="BQ931" s="1" t="s">
        <v>821</v>
      </c>
    </row>
    <row r="932" spans="58:69" x14ac:dyDescent="0.25">
      <c r="BF932">
        <v>1332</v>
      </c>
      <c r="BG932">
        <v>5</v>
      </c>
      <c r="BH932">
        <v>65</v>
      </c>
      <c r="BI932">
        <v>914</v>
      </c>
      <c r="BJ932" s="368">
        <v>23</v>
      </c>
      <c r="BK932" s="368">
        <v>11</v>
      </c>
      <c r="BL932" s="128">
        <v>1993.0884000000001</v>
      </c>
      <c r="BM932" s="128">
        <v>910.78147298503802</v>
      </c>
      <c r="BN932" s="128">
        <v>1001.85</v>
      </c>
      <c r="BO932" s="128">
        <v>975.33910000000003</v>
      </c>
      <c r="BP932" s="128">
        <v>975.33910000000003</v>
      </c>
      <c r="BQ932" s="1" t="s">
        <v>821</v>
      </c>
    </row>
    <row r="933" spans="58:69" x14ac:dyDescent="0.25">
      <c r="BF933">
        <v>1333</v>
      </c>
      <c r="BG933">
        <v>5</v>
      </c>
      <c r="BH933">
        <v>64</v>
      </c>
      <c r="BI933">
        <v>915</v>
      </c>
      <c r="BJ933" s="368">
        <v>23</v>
      </c>
      <c r="BK933" s="368">
        <v>12</v>
      </c>
      <c r="BL933" s="128">
        <v>2031.0458000000001</v>
      </c>
      <c r="BM933" s="128">
        <v>901.54154233548195</v>
      </c>
      <c r="BN933" s="128">
        <v>990.2</v>
      </c>
      <c r="BO933" s="128">
        <v>974.69695999999999</v>
      </c>
      <c r="BP933" s="128">
        <v>974.69695999999999</v>
      </c>
      <c r="BQ933" s="1" t="s">
        <v>821</v>
      </c>
    </row>
    <row r="934" spans="58:69" x14ac:dyDescent="0.25">
      <c r="BF934">
        <v>1334</v>
      </c>
      <c r="BG934">
        <v>4</v>
      </c>
      <c r="BH934">
        <v>64</v>
      </c>
      <c r="BI934">
        <v>916</v>
      </c>
      <c r="BJ934" s="368">
        <v>23</v>
      </c>
      <c r="BK934" s="368">
        <v>13</v>
      </c>
      <c r="BL934" s="128">
        <v>2307.2930000000001</v>
      </c>
      <c r="BM934" s="128">
        <v>893.05978103254597</v>
      </c>
      <c r="BN934" s="128">
        <v>988.43</v>
      </c>
      <c r="BO934" s="128">
        <v>968.25490000000002</v>
      </c>
      <c r="BP934" s="128">
        <v>968.25490000000002</v>
      </c>
      <c r="BQ934" s="1" t="s">
        <v>821</v>
      </c>
    </row>
    <row r="935" spans="58:69" x14ac:dyDescent="0.25">
      <c r="BF935">
        <v>1335</v>
      </c>
      <c r="BG935">
        <v>3</v>
      </c>
      <c r="BH935">
        <v>64</v>
      </c>
      <c r="BI935">
        <v>917</v>
      </c>
      <c r="BJ935" s="368">
        <v>23</v>
      </c>
      <c r="BK935" s="368">
        <v>14</v>
      </c>
      <c r="BL935" s="128">
        <v>2580.5654</v>
      </c>
      <c r="BM935" s="128">
        <v>878.22583637985394</v>
      </c>
      <c r="BN935" s="128">
        <v>980.39</v>
      </c>
      <c r="BO935" s="128">
        <v>964.91063999999994</v>
      </c>
      <c r="BP935" s="128">
        <v>964.91063999999994</v>
      </c>
      <c r="BQ935" s="1" t="s">
        <v>821</v>
      </c>
    </row>
    <row r="936" spans="58:69" x14ac:dyDescent="0.25">
      <c r="BF936">
        <v>1336</v>
      </c>
      <c r="BG936">
        <v>3</v>
      </c>
      <c r="BH936">
        <v>63</v>
      </c>
      <c r="BI936">
        <v>918</v>
      </c>
      <c r="BJ936" s="368">
        <v>23</v>
      </c>
      <c r="BK936" s="368">
        <v>15</v>
      </c>
      <c r="BL936" s="128">
        <v>2613.884</v>
      </c>
      <c r="BM936" s="128">
        <v>869.94960414258696</v>
      </c>
      <c r="BN936" s="128">
        <v>991.1</v>
      </c>
      <c r="BO936" s="128">
        <v>964.03779999999995</v>
      </c>
      <c r="BP936" s="128">
        <v>964.03779999999995</v>
      </c>
      <c r="BQ936" s="1" t="s">
        <v>821</v>
      </c>
    </row>
    <row r="937" spans="58:69" x14ac:dyDescent="0.25">
      <c r="BF937">
        <v>1337</v>
      </c>
      <c r="BG937">
        <v>2</v>
      </c>
      <c r="BH937">
        <v>63</v>
      </c>
      <c r="BI937">
        <v>919</v>
      </c>
      <c r="BJ937" s="368">
        <v>23</v>
      </c>
      <c r="BK937" s="368">
        <v>16</v>
      </c>
      <c r="BL937" s="128">
        <v>2839.6660000000002</v>
      </c>
      <c r="BM937" s="128">
        <v>862.95532864218603</v>
      </c>
      <c r="BN937" s="128">
        <v>999.7</v>
      </c>
      <c r="BO937" s="128">
        <v>960.25490000000002</v>
      </c>
      <c r="BP937" s="128">
        <v>960.25490000000002</v>
      </c>
      <c r="BQ937" s="1" t="s">
        <v>821</v>
      </c>
    </row>
    <row r="938" spans="58:69" x14ac:dyDescent="0.25">
      <c r="BF938">
        <v>1338</v>
      </c>
      <c r="BG938">
        <v>2</v>
      </c>
      <c r="BH938">
        <v>62</v>
      </c>
      <c r="BI938">
        <v>920</v>
      </c>
      <c r="BJ938" s="368">
        <v>23</v>
      </c>
      <c r="BK938" s="368">
        <v>17</v>
      </c>
      <c r="BL938" s="128">
        <v>3100.3373999999999</v>
      </c>
      <c r="BM938" s="128">
        <v>849.82382316873202</v>
      </c>
      <c r="BN938" s="128">
        <v>985.79</v>
      </c>
      <c r="BO938" s="128">
        <v>953.55346999999995</v>
      </c>
      <c r="BP938" s="128">
        <v>953.55346999999995</v>
      </c>
      <c r="BQ938" s="1" t="s">
        <v>821</v>
      </c>
    </row>
    <row r="939" spans="58:69" x14ac:dyDescent="0.25">
      <c r="BF939">
        <v>1339</v>
      </c>
      <c r="BG939">
        <v>2</v>
      </c>
      <c r="BH939">
        <v>61</v>
      </c>
      <c r="BI939">
        <v>921</v>
      </c>
      <c r="BJ939" s="368">
        <v>23</v>
      </c>
      <c r="BK939" s="368">
        <v>18</v>
      </c>
      <c r="BL939" s="128">
        <v>3376.3389999999999</v>
      </c>
      <c r="BM939" s="128">
        <v>835.336666800383</v>
      </c>
      <c r="BN939" s="128">
        <v>977.69</v>
      </c>
      <c r="BO939" s="128">
        <v>948.08623999999998</v>
      </c>
      <c r="BP939" s="128">
        <v>948.08623999999998</v>
      </c>
      <c r="BQ939" s="1" t="s">
        <v>821</v>
      </c>
    </row>
    <row r="940" spans="58:69" x14ac:dyDescent="0.25">
      <c r="BF940">
        <v>1340</v>
      </c>
      <c r="BG940">
        <v>2</v>
      </c>
      <c r="BH940">
        <v>60</v>
      </c>
      <c r="BI940">
        <v>922</v>
      </c>
      <c r="BJ940" s="368">
        <v>23</v>
      </c>
      <c r="BK940" s="368">
        <v>19</v>
      </c>
      <c r="BL940" s="128">
        <v>3442.1129999999998</v>
      </c>
      <c r="BM940" s="128">
        <v>826.11063536199595</v>
      </c>
      <c r="BN940" s="128">
        <v>971.87</v>
      </c>
      <c r="BO940" s="128">
        <v>948.08623999999998</v>
      </c>
      <c r="BP940" s="128">
        <v>948.08623999999998</v>
      </c>
      <c r="BQ940" s="1" t="s">
        <v>821</v>
      </c>
    </row>
    <row r="941" spans="58:69" x14ac:dyDescent="0.25">
      <c r="BF941">
        <v>1341</v>
      </c>
      <c r="BG941">
        <v>1</v>
      </c>
      <c r="BH941">
        <v>60</v>
      </c>
      <c r="BI941">
        <v>923</v>
      </c>
      <c r="BJ941" s="368">
        <v>23</v>
      </c>
      <c r="BK941" s="368">
        <v>20</v>
      </c>
      <c r="BL941" s="128">
        <v>3705.4875000000002</v>
      </c>
      <c r="BM941" s="128">
        <v>817.225474004239</v>
      </c>
      <c r="BN941" s="128">
        <v>950.6</v>
      </c>
      <c r="BO941" s="128">
        <v>942.66547000000003</v>
      </c>
      <c r="BP941" s="128">
        <v>942.66547000000003</v>
      </c>
      <c r="BQ941" s="1" t="s">
        <v>821</v>
      </c>
    </row>
    <row r="942" spans="58:69" x14ac:dyDescent="0.25">
      <c r="BF942">
        <v>1342</v>
      </c>
      <c r="BG942">
        <v>0</v>
      </c>
      <c r="BH942">
        <v>60</v>
      </c>
      <c r="BI942">
        <v>924</v>
      </c>
      <c r="BJ942" s="368">
        <v>23</v>
      </c>
      <c r="BK942" s="368">
        <v>21</v>
      </c>
      <c r="BL942" s="128">
        <v>3958.4877999999999</v>
      </c>
      <c r="BM942" s="128">
        <v>803.28625894217805</v>
      </c>
      <c r="BN942" s="128">
        <v>965.81</v>
      </c>
      <c r="BO942" s="128">
        <v>937.52655000000004</v>
      </c>
      <c r="BP942" s="128">
        <v>937.52655000000004</v>
      </c>
      <c r="BQ942" s="1" t="s">
        <v>821</v>
      </c>
    </row>
    <row r="943" spans="58:69" x14ac:dyDescent="0.25">
      <c r="BF943">
        <v>1171</v>
      </c>
      <c r="BG943">
        <v>35</v>
      </c>
      <c r="BH943">
        <v>58</v>
      </c>
      <c r="BI943">
        <v>925</v>
      </c>
      <c r="BJ943" s="368">
        <v>24</v>
      </c>
      <c r="BK943" s="368">
        <v>1</v>
      </c>
      <c r="BL943" s="128">
        <v>64.292320000000004</v>
      </c>
      <c r="BM943" s="128">
        <v>1067.96925500012</v>
      </c>
      <c r="BN943" s="128">
        <v>1069.5999999999999</v>
      </c>
      <c r="BO943" s="128">
        <v>1061.0414000000001</v>
      </c>
      <c r="BP943" s="128">
        <v>1061.0414000000001</v>
      </c>
      <c r="BQ943" s="1" t="s">
        <v>821</v>
      </c>
    </row>
    <row r="944" spans="58:69" x14ac:dyDescent="0.25">
      <c r="BF944">
        <v>1172</v>
      </c>
      <c r="BG944">
        <v>34</v>
      </c>
      <c r="BH944">
        <v>58</v>
      </c>
      <c r="BI944">
        <v>926</v>
      </c>
      <c r="BJ944" s="368">
        <v>24</v>
      </c>
      <c r="BK944" s="368">
        <v>2</v>
      </c>
      <c r="BL944" s="128">
        <v>308.81464</v>
      </c>
      <c r="BM944" s="128">
        <v>1064.2976799698999</v>
      </c>
      <c r="BN944" s="128">
        <v>1072.96</v>
      </c>
      <c r="BO944" s="128">
        <v>1053.2347</v>
      </c>
      <c r="BP944" s="128">
        <v>1053.2347</v>
      </c>
      <c r="BQ944" s="1" t="s">
        <v>821</v>
      </c>
    </row>
    <row r="945" spans="58:69" x14ac:dyDescent="0.25">
      <c r="BF945">
        <v>1173</v>
      </c>
      <c r="BG945">
        <v>34</v>
      </c>
      <c r="BH945">
        <v>57</v>
      </c>
      <c r="BI945">
        <v>927</v>
      </c>
      <c r="BJ945" s="368">
        <v>24</v>
      </c>
      <c r="BK945" s="368">
        <v>3</v>
      </c>
      <c r="BL945" s="128">
        <v>544.85559999999998</v>
      </c>
      <c r="BM945" s="128">
        <v>1058.58414237791</v>
      </c>
      <c r="BN945" s="128">
        <v>1068.67</v>
      </c>
      <c r="BO945" s="128">
        <v>1045.2325000000001</v>
      </c>
      <c r="BP945" s="128">
        <v>1045.2325000000001</v>
      </c>
      <c r="BQ945" s="1" t="s">
        <v>821</v>
      </c>
    </row>
    <row r="946" spans="58:69" x14ac:dyDescent="0.25">
      <c r="BF946">
        <v>1174</v>
      </c>
      <c r="BG946">
        <v>33</v>
      </c>
      <c r="BH946">
        <v>57</v>
      </c>
      <c r="BI946">
        <v>928</v>
      </c>
      <c r="BJ946" s="368">
        <v>24</v>
      </c>
      <c r="BK946" s="368">
        <v>4</v>
      </c>
      <c r="BL946" s="128">
        <v>601.13250000000005</v>
      </c>
      <c r="BM946" s="128">
        <v>1055.1087009057201</v>
      </c>
      <c r="BN946" s="128">
        <v>1061.6600000000001</v>
      </c>
      <c r="BO946" s="128">
        <v>1041.6505999999999</v>
      </c>
      <c r="BP946" s="128">
        <v>1041.6505999999999</v>
      </c>
      <c r="BQ946" s="1" t="s">
        <v>821</v>
      </c>
    </row>
    <row r="947" spans="58:69" x14ac:dyDescent="0.25">
      <c r="BF947">
        <v>1175</v>
      </c>
      <c r="BG947">
        <v>33</v>
      </c>
      <c r="BH947">
        <v>56</v>
      </c>
      <c r="BI947">
        <v>929</v>
      </c>
      <c r="BJ947" s="368">
        <v>24</v>
      </c>
      <c r="BK947" s="368">
        <v>5</v>
      </c>
      <c r="BL947" s="128">
        <v>889.95690000000002</v>
      </c>
      <c r="BM947" s="128">
        <v>1051.00570592025</v>
      </c>
      <c r="BN947" s="128">
        <v>1053.44</v>
      </c>
      <c r="BO947" s="128">
        <v>1032.9375</v>
      </c>
      <c r="BP947" s="128">
        <v>1032.9375</v>
      </c>
      <c r="BQ947" s="1" t="s">
        <v>821</v>
      </c>
    </row>
    <row r="948" spans="58:69" x14ac:dyDescent="0.25">
      <c r="BF948">
        <v>1176</v>
      </c>
      <c r="BG948">
        <v>33</v>
      </c>
      <c r="BH948">
        <v>55</v>
      </c>
      <c r="BI948">
        <v>930</v>
      </c>
      <c r="BJ948" s="368">
        <v>24</v>
      </c>
      <c r="BK948" s="368">
        <v>6</v>
      </c>
      <c r="BL948" s="128">
        <v>1077.1880000000001</v>
      </c>
      <c r="BM948" s="128">
        <v>1045.3457617572101</v>
      </c>
      <c r="BN948" s="128">
        <v>1046.8800000000001</v>
      </c>
      <c r="BO948" s="128">
        <v>1025.5798</v>
      </c>
      <c r="BP948" s="128">
        <v>1025.5798</v>
      </c>
      <c r="BQ948" s="1" t="s">
        <v>821</v>
      </c>
    </row>
    <row r="949" spans="58:69" x14ac:dyDescent="0.25">
      <c r="BF949">
        <v>1177</v>
      </c>
      <c r="BG949">
        <v>32</v>
      </c>
      <c r="BH949">
        <v>55</v>
      </c>
      <c r="BI949">
        <v>931</v>
      </c>
      <c r="BJ949" s="368">
        <v>24</v>
      </c>
      <c r="BK949" s="368">
        <v>7</v>
      </c>
      <c r="BL949" s="128">
        <v>1181.1356000000001</v>
      </c>
      <c r="BM949" s="128">
        <v>1041.8838633211799</v>
      </c>
      <c r="BN949" s="128">
        <v>1040.76</v>
      </c>
      <c r="BO949" s="128">
        <v>1019.48846</v>
      </c>
      <c r="BP949" s="128">
        <v>1019.48846</v>
      </c>
      <c r="BQ949" s="1" t="s">
        <v>821</v>
      </c>
    </row>
    <row r="950" spans="58:69" x14ac:dyDescent="0.25">
      <c r="BF950">
        <v>1178</v>
      </c>
      <c r="BG950">
        <v>32</v>
      </c>
      <c r="BH950">
        <v>54</v>
      </c>
      <c r="BI950">
        <v>932</v>
      </c>
      <c r="BJ950" s="368">
        <v>24</v>
      </c>
      <c r="BK950" s="368">
        <v>8</v>
      </c>
      <c r="BL950" s="128">
        <v>1436.4280000000001</v>
      </c>
      <c r="BM950" s="128">
        <v>1037.61277155839</v>
      </c>
      <c r="BN950" s="128">
        <v>1023.75</v>
      </c>
      <c r="BO950" s="128">
        <v>1003.8437</v>
      </c>
      <c r="BP950" s="128">
        <v>1003.8437</v>
      </c>
      <c r="BQ950" s="1" t="s">
        <v>821</v>
      </c>
    </row>
    <row r="951" spans="58:69" x14ac:dyDescent="0.25">
      <c r="BF951">
        <v>1179</v>
      </c>
      <c r="BG951">
        <v>31</v>
      </c>
      <c r="BH951">
        <v>54</v>
      </c>
      <c r="BI951">
        <v>933</v>
      </c>
      <c r="BJ951" s="368">
        <v>24</v>
      </c>
      <c r="BK951" s="368">
        <v>9</v>
      </c>
      <c r="BL951" s="128">
        <v>1608.7189000000001</v>
      </c>
      <c r="BM951" s="128">
        <v>1032.5291237495601</v>
      </c>
      <c r="BN951" s="128">
        <v>1025.58</v>
      </c>
      <c r="BO951" s="128">
        <v>996.19506999999999</v>
      </c>
      <c r="BP951" s="128">
        <v>996.19506999999999</v>
      </c>
      <c r="BQ951" s="1" t="s">
        <v>821</v>
      </c>
    </row>
    <row r="952" spans="58:69" x14ac:dyDescent="0.25">
      <c r="BF952">
        <v>1180</v>
      </c>
      <c r="BG952">
        <v>31</v>
      </c>
      <c r="BH952">
        <v>53</v>
      </c>
      <c r="BI952">
        <v>934</v>
      </c>
      <c r="BJ952" s="368">
        <v>24</v>
      </c>
      <c r="BK952" s="368">
        <v>10</v>
      </c>
      <c r="BL952" s="128">
        <v>1711.3884</v>
      </c>
      <c r="BM952" s="128">
        <v>1029.26005266325</v>
      </c>
      <c r="BN952" s="128">
        <v>998.09</v>
      </c>
      <c r="BO952" s="128">
        <v>993.36279999999999</v>
      </c>
      <c r="BP952" s="128">
        <v>993.36279999999999</v>
      </c>
      <c r="BQ952" s="1" t="s">
        <v>821</v>
      </c>
    </row>
    <row r="953" spans="58:69" x14ac:dyDescent="0.25">
      <c r="BF953">
        <v>1181</v>
      </c>
      <c r="BG953">
        <v>30</v>
      </c>
      <c r="BH953">
        <v>53</v>
      </c>
      <c r="BI953">
        <v>935</v>
      </c>
      <c r="BJ953" s="368">
        <v>24</v>
      </c>
      <c r="BK953" s="368">
        <v>11</v>
      </c>
      <c r="BL953" s="128">
        <v>2015.4177</v>
      </c>
      <c r="BM953" s="128">
        <v>1024.4247061870301</v>
      </c>
      <c r="BN953" s="128">
        <v>1012.6</v>
      </c>
      <c r="BO953" s="128">
        <v>983.74069999999995</v>
      </c>
      <c r="BP953" s="128">
        <v>983.74069999999995</v>
      </c>
      <c r="BQ953" s="1" t="s">
        <v>821</v>
      </c>
    </row>
    <row r="954" spans="58:69" x14ac:dyDescent="0.25">
      <c r="BF954">
        <v>1182</v>
      </c>
      <c r="BG954">
        <v>30</v>
      </c>
      <c r="BH954">
        <v>52</v>
      </c>
      <c r="BI954">
        <v>936</v>
      </c>
      <c r="BJ954" s="368">
        <v>24</v>
      </c>
      <c r="BK954" s="368">
        <v>12</v>
      </c>
      <c r="BL954" s="128">
        <v>2082.9922000000001</v>
      </c>
      <c r="BM954" s="128">
        <v>1020.00661845629</v>
      </c>
      <c r="BN954" s="128">
        <v>987.57</v>
      </c>
      <c r="BO954" s="128">
        <v>982.59159999999997</v>
      </c>
      <c r="BP954" s="128">
        <v>982.59159999999997</v>
      </c>
      <c r="BQ954" s="1" t="s">
        <v>821</v>
      </c>
    </row>
    <row r="955" spans="58:69" x14ac:dyDescent="0.25">
      <c r="BF955">
        <v>1183</v>
      </c>
      <c r="BG955">
        <v>29</v>
      </c>
      <c r="BH955">
        <v>52</v>
      </c>
      <c r="BI955">
        <v>937</v>
      </c>
      <c r="BJ955" s="368">
        <v>24</v>
      </c>
      <c r="BK955" s="368">
        <v>13</v>
      </c>
      <c r="BL955" s="128">
        <v>2350.7067999999999</v>
      </c>
      <c r="BM955" s="128">
        <v>1016.02027659388</v>
      </c>
      <c r="BN955" s="128">
        <v>992.32</v>
      </c>
      <c r="BO955" s="128">
        <v>975.12369999999999</v>
      </c>
      <c r="BP955" s="128">
        <v>975.12369999999999</v>
      </c>
      <c r="BQ955" s="1" t="s">
        <v>821</v>
      </c>
    </row>
    <row r="956" spans="58:69" x14ac:dyDescent="0.25">
      <c r="BF956">
        <v>1184</v>
      </c>
      <c r="BG956">
        <v>29</v>
      </c>
      <c r="BH956">
        <v>51</v>
      </c>
      <c r="BI956">
        <v>938</v>
      </c>
      <c r="BJ956" s="368">
        <v>24</v>
      </c>
      <c r="BK956" s="368">
        <v>14</v>
      </c>
      <c r="BL956" s="128">
        <v>2439.2175000000002</v>
      </c>
      <c r="BM956" s="128">
        <v>1011.78502674515</v>
      </c>
      <c r="BN956" s="128">
        <v>988.62</v>
      </c>
      <c r="BO956" s="128">
        <v>973.32910000000004</v>
      </c>
      <c r="BP956" s="128">
        <v>973.32910000000004</v>
      </c>
      <c r="BQ956" s="1" t="s">
        <v>821</v>
      </c>
    </row>
    <row r="957" spans="58:69" x14ac:dyDescent="0.25">
      <c r="BF957">
        <v>1185</v>
      </c>
      <c r="BG957">
        <v>28</v>
      </c>
      <c r="BH957">
        <v>51</v>
      </c>
      <c r="BI957">
        <v>939</v>
      </c>
      <c r="BJ957" s="368">
        <v>24</v>
      </c>
      <c r="BK957" s="368">
        <v>15</v>
      </c>
      <c r="BL957" s="128">
        <v>2718.1304</v>
      </c>
      <c r="BM957" s="128">
        <v>1007.41663817643</v>
      </c>
      <c r="BN957" s="128">
        <v>994.77</v>
      </c>
      <c r="BO957" s="128">
        <v>959.0498</v>
      </c>
      <c r="BP957" s="128">
        <v>959.0498</v>
      </c>
      <c r="BQ957" s="1" t="s">
        <v>821</v>
      </c>
    </row>
    <row r="958" spans="58:69" x14ac:dyDescent="0.25">
      <c r="BF958">
        <v>1186</v>
      </c>
      <c r="BG958">
        <v>28</v>
      </c>
      <c r="BH958">
        <v>50</v>
      </c>
      <c r="BI958">
        <v>940</v>
      </c>
      <c r="BJ958" s="368">
        <v>24</v>
      </c>
      <c r="BK958" s="368">
        <v>16</v>
      </c>
      <c r="BL958" s="128">
        <v>2847.8389999999999</v>
      </c>
      <c r="BM958" s="128">
        <v>1002.55843333665</v>
      </c>
      <c r="BN958" s="128">
        <v>966.88</v>
      </c>
      <c r="BO958" s="128">
        <v>956.78643999999997</v>
      </c>
      <c r="BP958" s="128">
        <v>956.78643999999997</v>
      </c>
      <c r="BQ958" s="1" t="s">
        <v>821</v>
      </c>
    </row>
    <row r="959" spans="58:69" x14ac:dyDescent="0.25">
      <c r="BF959">
        <v>1187</v>
      </c>
      <c r="BG959">
        <v>27</v>
      </c>
      <c r="BH959">
        <v>50</v>
      </c>
      <c r="BI959">
        <v>941</v>
      </c>
      <c r="BJ959" s="368">
        <v>24</v>
      </c>
      <c r="BK959" s="368">
        <v>17</v>
      </c>
      <c r="BL959" s="128">
        <v>3021.6975000000002</v>
      </c>
      <c r="BM959" s="128">
        <v>998.94924431377001</v>
      </c>
      <c r="BN959" s="128">
        <v>988.33</v>
      </c>
      <c r="BO959" s="128">
        <v>952.27057000000002</v>
      </c>
      <c r="BP959" s="128">
        <v>952.27057000000002</v>
      </c>
      <c r="BQ959" s="1" t="s">
        <v>821</v>
      </c>
    </row>
    <row r="960" spans="58:69" x14ac:dyDescent="0.25">
      <c r="BF960">
        <v>1188</v>
      </c>
      <c r="BG960">
        <v>27</v>
      </c>
      <c r="BH960">
        <v>49</v>
      </c>
      <c r="BI960">
        <v>942</v>
      </c>
      <c r="BJ960" s="368">
        <v>24</v>
      </c>
      <c r="BK960" s="368">
        <v>18</v>
      </c>
      <c r="BL960" s="128">
        <v>3288.3607999999999</v>
      </c>
      <c r="BM960" s="128">
        <v>993.71176770044303</v>
      </c>
      <c r="BN960" s="128">
        <v>979.8</v>
      </c>
      <c r="BO960" s="128">
        <v>947.09310000000005</v>
      </c>
      <c r="BP960" s="128">
        <v>947.09310000000005</v>
      </c>
      <c r="BQ960" s="1" t="s">
        <v>821</v>
      </c>
    </row>
    <row r="961" spans="58:69" x14ac:dyDescent="0.25">
      <c r="BF961">
        <v>1189</v>
      </c>
      <c r="BG961">
        <v>26</v>
      </c>
      <c r="BH961">
        <v>49</v>
      </c>
      <c r="BI961">
        <v>943</v>
      </c>
      <c r="BJ961" s="368">
        <v>24</v>
      </c>
      <c r="BK961" s="368">
        <v>19</v>
      </c>
      <c r="BL961" s="128">
        <v>3317.7964000000002</v>
      </c>
      <c r="BM961" s="128">
        <v>990.19137652621305</v>
      </c>
      <c r="BN961" s="128">
        <v>979.41</v>
      </c>
      <c r="BO961" s="128">
        <v>945.68273999999997</v>
      </c>
      <c r="BP961" s="128">
        <v>945.68273999999997</v>
      </c>
      <c r="BQ961" s="1" t="s">
        <v>821</v>
      </c>
    </row>
    <row r="962" spans="58:69" x14ac:dyDescent="0.25">
      <c r="BF962">
        <v>1190</v>
      </c>
      <c r="BG962">
        <v>26</v>
      </c>
      <c r="BH962">
        <v>48</v>
      </c>
      <c r="BI962">
        <v>944</v>
      </c>
      <c r="BJ962" s="368">
        <v>24</v>
      </c>
      <c r="BK962" s="368">
        <v>20</v>
      </c>
      <c r="BL962" s="128">
        <v>3610.6965</v>
      </c>
      <c r="BM962" s="128">
        <v>986.35904343256198</v>
      </c>
      <c r="BN962" s="128">
        <v>973.16</v>
      </c>
      <c r="BO962" s="128">
        <v>936.47973999999999</v>
      </c>
      <c r="BP962" s="128">
        <v>936.47973999999999</v>
      </c>
      <c r="BQ962" s="1" t="s">
        <v>821</v>
      </c>
    </row>
    <row r="963" spans="58:69" x14ac:dyDescent="0.25">
      <c r="BF963">
        <v>1191</v>
      </c>
      <c r="BG963">
        <v>26</v>
      </c>
      <c r="BH963">
        <v>47</v>
      </c>
      <c r="BI963">
        <v>945</v>
      </c>
      <c r="BJ963" s="368">
        <v>24</v>
      </c>
      <c r="BK963" s="368">
        <v>21</v>
      </c>
      <c r="BL963" s="128">
        <v>3755.5981000000002</v>
      </c>
      <c r="BM963" s="128">
        <v>981.15391394349604</v>
      </c>
      <c r="BN963" s="128">
        <v>937.59</v>
      </c>
      <c r="BO963" s="128">
        <v>935.99914999999999</v>
      </c>
      <c r="BP963" s="128">
        <v>935.99914999999999</v>
      </c>
      <c r="BQ963" s="1" t="s">
        <v>821</v>
      </c>
    </row>
    <row r="964" spans="58:69" x14ac:dyDescent="0.25">
      <c r="BF964">
        <v>1192</v>
      </c>
      <c r="BG964">
        <v>25</v>
      </c>
      <c r="BH964">
        <v>47</v>
      </c>
      <c r="BI964">
        <v>946</v>
      </c>
      <c r="BJ964" s="368">
        <v>24</v>
      </c>
      <c r="BK964" s="368">
        <v>22</v>
      </c>
      <c r="BL964" s="128">
        <v>3932.5574000000001</v>
      </c>
      <c r="BM964" s="128">
        <v>977.32722940546296</v>
      </c>
      <c r="BN964" s="128">
        <v>963.44</v>
      </c>
      <c r="BO964" s="128">
        <v>934.10180000000003</v>
      </c>
      <c r="BP964" s="128">
        <v>934.10180000000003</v>
      </c>
      <c r="BQ964" s="1" t="s">
        <v>821</v>
      </c>
    </row>
    <row r="965" spans="58:69" x14ac:dyDescent="0.25">
      <c r="BF965">
        <v>1193</v>
      </c>
      <c r="BG965">
        <v>25</v>
      </c>
      <c r="BH965">
        <v>46</v>
      </c>
      <c r="BI965">
        <v>947</v>
      </c>
      <c r="BJ965" s="368">
        <v>24</v>
      </c>
      <c r="BK965" s="368">
        <v>23</v>
      </c>
      <c r="BL965" s="128">
        <v>4107.4399999999996</v>
      </c>
      <c r="BM965" s="128">
        <v>973.14408791770995</v>
      </c>
      <c r="BN965" s="128">
        <v>934.85</v>
      </c>
      <c r="BO965" s="128">
        <v>926.68024000000003</v>
      </c>
      <c r="BP965" s="128">
        <v>926.68024000000003</v>
      </c>
      <c r="BQ965" s="1" t="s">
        <v>821</v>
      </c>
    </row>
    <row r="966" spans="58:69" x14ac:dyDescent="0.25">
      <c r="BF966">
        <v>1194</v>
      </c>
      <c r="BG966">
        <v>24</v>
      </c>
      <c r="BH966">
        <v>46</v>
      </c>
      <c r="BI966">
        <v>948</v>
      </c>
      <c r="BJ966" s="368">
        <v>24</v>
      </c>
      <c r="BK966" s="368">
        <v>24</v>
      </c>
      <c r="BL966" s="128">
        <v>4377.9315999999999</v>
      </c>
      <c r="BM966" s="128">
        <v>967.84891824607405</v>
      </c>
      <c r="BN966" s="128">
        <v>942.07</v>
      </c>
      <c r="BO966" s="128">
        <v>924.39026000000001</v>
      </c>
      <c r="BP966" s="128">
        <v>924.39026000000001</v>
      </c>
      <c r="BQ966" s="1" t="s">
        <v>821</v>
      </c>
    </row>
    <row r="967" spans="58:69" x14ac:dyDescent="0.25">
      <c r="BF967">
        <v>1195</v>
      </c>
      <c r="BG967">
        <v>24</v>
      </c>
      <c r="BH967">
        <v>45</v>
      </c>
      <c r="BI967">
        <v>949</v>
      </c>
      <c r="BJ967" s="368">
        <v>24</v>
      </c>
      <c r="BK967" s="368">
        <v>25</v>
      </c>
      <c r="BL967" s="128">
        <v>4401.0375999999997</v>
      </c>
      <c r="BM967" s="128">
        <v>964.35827342229402</v>
      </c>
      <c r="BN967" s="128">
        <v>930.92</v>
      </c>
      <c r="BO967" s="128">
        <v>924.39026000000001</v>
      </c>
      <c r="BP967" s="128">
        <v>924.39026000000001</v>
      </c>
      <c r="BQ967" s="1" t="s">
        <v>821</v>
      </c>
    </row>
    <row r="968" spans="58:69" x14ac:dyDescent="0.25">
      <c r="BF968">
        <v>1196</v>
      </c>
      <c r="BG968">
        <v>23</v>
      </c>
      <c r="BH968">
        <v>45</v>
      </c>
      <c r="BI968">
        <v>950</v>
      </c>
      <c r="BJ968" s="368">
        <v>24</v>
      </c>
      <c r="BK968" s="368">
        <v>26</v>
      </c>
      <c r="BL968" s="128">
        <v>4659.9359999999997</v>
      </c>
      <c r="BM968" s="128">
        <v>961.00544638924396</v>
      </c>
      <c r="BN968" s="128">
        <v>930.22</v>
      </c>
      <c r="BO968" s="128">
        <v>918.52459999999996</v>
      </c>
      <c r="BP968" s="128">
        <v>918.52459999999996</v>
      </c>
      <c r="BQ968" s="1" t="s">
        <v>821</v>
      </c>
    </row>
    <row r="969" spans="58:69" x14ac:dyDescent="0.25">
      <c r="BF969">
        <v>1197</v>
      </c>
      <c r="BG969">
        <v>22</v>
      </c>
      <c r="BH969">
        <v>45</v>
      </c>
      <c r="BI969">
        <v>951</v>
      </c>
      <c r="BJ969" s="368">
        <v>24</v>
      </c>
      <c r="BK969" s="368">
        <v>27</v>
      </c>
      <c r="BL969" s="128">
        <v>4967.4472999999998</v>
      </c>
      <c r="BM969" s="128">
        <v>954.27126508541699</v>
      </c>
      <c r="BN969" s="128">
        <v>942.41</v>
      </c>
      <c r="BO969" s="128">
        <v>913.43084999999996</v>
      </c>
      <c r="BP969" s="128">
        <v>913.43084999999996</v>
      </c>
      <c r="BQ969" s="1" t="s">
        <v>821</v>
      </c>
    </row>
    <row r="970" spans="58:69" x14ac:dyDescent="0.25">
      <c r="BF970">
        <v>1198</v>
      </c>
      <c r="BG970">
        <v>22</v>
      </c>
      <c r="BH970">
        <v>44</v>
      </c>
      <c r="BI970">
        <v>952</v>
      </c>
      <c r="BJ970" s="368">
        <v>24</v>
      </c>
      <c r="BK970" s="368">
        <v>28</v>
      </c>
      <c r="BL970" s="128">
        <v>5217.7196999999996</v>
      </c>
      <c r="BM970" s="128">
        <v>947.63962857752301</v>
      </c>
      <c r="BN970" s="128">
        <v>917.7</v>
      </c>
      <c r="BO970" s="128">
        <v>909.92870000000005</v>
      </c>
      <c r="BP970" s="128">
        <v>909.92870000000005</v>
      </c>
      <c r="BQ970" s="1" t="s">
        <v>821</v>
      </c>
    </row>
    <row r="971" spans="58:69" x14ac:dyDescent="0.25">
      <c r="BF971">
        <v>1199</v>
      </c>
      <c r="BG971">
        <v>22</v>
      </c>
      <c r="BH971">
        <v>43</v>
      </c>
      <c r="BI971">
        <v>953</v>
      </c>
      <c r="BJ971" s="368">
        <v>24</v>
      </c>
      <c r="BK971" s="368">
        <v>29</v>
      </c>
      <c r="BL971" s="128">
        <v>5391.4449999999997</v>
      </c>
      <c r="BM971" s="128">
        <v>942.59860907691996</v>
      </c>
      <c r="BN971" s="128">
        <v>918.51</v>
      </c>
      <c r="BO971" s="128">
        <v>908.09320000000002</v>
      </c>
      <c r="BP971" s="128">
        <v>908.09320000000002</v>
      </c>
      <c r="BQ971" s="1" t="s">
        <v>821</v>
      </c>
    </row>
    <row r="972" spans="58:69" x14ac:dyDescent="0.25">
      <c r="BF972">
        <v>1200</v>
      </c>
      <c r="BG972">
        <v>21</v>
      </c>
      <c r="BH972">
        <v>43</v>
      </c>
      <c r="BI972">
        <v>954</v>
      </c>
      <c r="BJ972" s="368">
        <v>24</v>
      </c>
      <c r="BK972" s="368">
        <v>30</v>
      </c>
      <c r="BL972" s="128">
        <v>5476.7960000000003</v>
      </c>
      <c r="BM972" s="128">
        <v>939.51839887001404</v>
      </c>
      <c r="BN972" s="128">
        <v>941.48</v>
      </c>
      <c r="BO972" s="128">
        <v>906.64179999999999</v>
      </c>
      <c r="BP972" s="128">
        <v>906.64179999999999</v>
      </c>
      <c r="BQ972" s="1" t="s">
        <v>821</v>
      </c>
    </row>
    <row r="973" spans="58:69" x14ac:dyDescent="0.25">
      <c r="BF973">
        <v>1201</v>
      </c>
      <c r="BG973">
        <v>21</v>
      </c>
      <c r="BH973">
        <v>42</v>
      </c>
      <c r="BI973">
        <v>955</v>
      </c>
      <c r="BJ973" s="368">
        <v>24</v>
      </c>
      <c r="BK973" s="368">
        <v>31</v>
      </c>
      <c r="BL973" s="128">
        <v>5740.5709999999999</v>
      </c>
      <c r="BM973" s="128">
        <v>935.36755225883303</v>
      </c>
      <c r="BN973" s="128">
        <v>920.14</v>
      </c>
      <c r="BO973" s="128">
        <v>904.33203000000003</v>
      </c>
      <c r="BP973" s="128">
        <v>904.33203000000003</v>
      </c>
      <c r="BQ973" s="1" t="s">
        <v>821</v>
      </c>
    </row>
    <row r="974" spans="58:69" x14ac:dyDescent="0.25">
      <c r="BF974">
        <v>1202</v>
      </c>
      <c r="BG974">
        <v>21</v>
      </c>
      <c r="BH974">
        <v>41</v>
      </c>
      <c r="BI974">
        <v>956</v>
      </c>
      <c r="BJ974" s="368">
        <v>24</v>
      </c>
      <c r="BK974" s="368">
        <v>32</v>
      </c>
      <c r="BL974" s="128">
        <v>6009.6166999999996</v>
      </c>
      <c r="BM974" s="128">
        <v>929.03270584079701</v>
      </c>
      <c r="BN974" s="128">
        <v>927.53</v>
      </c>
      <c r="BO974" s="128">
        <v>899.61566000000005</v>
      </c>
      <c r="BP974" s="128">
        <v>899.61566000000005</v>
      </c>
      <c r="BQ974" s="1" t="s">
        <v>821</v>
      </c>
    </row>
    <row r="975" spans="58:69" x14ac:dyDescent="0.25">
      <c r="BF975">
        <v>1203</v>
      </c>
      <c r="BG975">
        <v>21</v>
      </c>
      <c r="BH975">
        <v>40</v>
      </c>
      <c r="BI975">
        <v>957</v>
      </c>
      <c r="BJ975" s="368">
        <v>24</v>
      </c>
      <c r="BK975" s="368">
        <v>33</v>
      </c>
      <c r="BL975" s="128">
        <v>6132.4193999999998</v>
      </c>
      <c r="BM975" s="128">
        <v>924.37391881606698</v>
      </c>
      <c r="BN975" s="128">
        <v>909.59</v>
      </c>
      <c r="BO975" s="128">
        <v>898.46673999999996</v>
      </c>
      <c r="BP975" s="128">
        <v>898.46673999999996</v>
      </c>
      <c r="BQ975" s="1" t="s">
        <v>821</v>
      </c>
    </row>
    <row r="976" spans="58:69" x14ac:dyDescent="0.25">
      <c r="BF976">
        <v>1204</v>
      </c>
      <c r="BG976">
        <v>20</v>
      </c>
      <c r="BH976">
        <v>40</v>
      </c>
      <c r="BI976">
        <v>958</v>
      </c>
      <c r="BJ976" s="368">
        <v>24</v>
      </c>
      <c r="BK976" s="368">
        <v>34</v>
      </c>
      <c r="BL976" s="128">
        <v>6282.72</v>
      </c>
      <c r="BM976" s="128">
        <v>921.126922378004</v>
      </c>
      <c r="BN976" s="128">
        <v>925.65</v>
      </c>
      <c r="BO976" s="128">
        <v>895.92</v>
      </c>
      <c r="BP976" s="128">
        <v>895.92</v>
      </c>
      <c r="BQ976" s="1" t="s">
        <v>821</v>
      </c>
    </row>
    <row r="977" spans="58:69" x14ac:dyDescent="0.25">
      <c r="BF977">
        <v>1205</v>
      </c>
      <c r="BG977">
        <v>20</v>
      </c>
      <c r="BH977">
        <v>39</v>
      </c>
      <c r="BI977">
        <v>959</v>
      </c>
      <c r="BJ977" s="368">
        <v>24</v>
      </c>
      <c r="BK977" s="368">
        <v>35</v>
      </c>
      <c r="BL977" s="128">
        <v>6581.4813999999997</v>
      </c>
      <c r="BM977" s="128">
        <v>915.78790528541697</v>
      </c>
      <c r="BN977" s="128">
        <v>918.05</v>
      </c>
      <c r="BO977" s="128">
        <v>891.41674999999998</v>
      </c>
      <c r="BP977" s="128">
        <v>891.41674999999998</v>
      </c>
      <c r="BQ977" s="1" t="s">
        <v>821</v>
      </c>
    </row>
    <row r="978" spans="58:69" x14ac:dyDescent="0.25">
      <c r="BF978">
        <v>1206</v>
      </c>
      <c r="BG978">
        <v>20</v>
      </c>
      <c r="BH978">
        <v>38</v>
      </c>
      <c r="BI978">
        <v>960</v>
      </c>
      <c r="BJ978" s="368">
        <v>24</v>
      </c>
      <c r="BK978" s="368">
        <v>36</v>
      </c>
      <c r="BL978" s="128">
        <v>6620.7583000000004</v>
      </c>
      <c r="BM978" s="128">
        <v>911.76888539672495</v>
      </c>
      <c r="BN978" s="128">
        <v>899.93</v>
      </c>
      <c r="BO978" s="128">
        <v>890.86270000000002</v>
      </c>
      <c r="BP978" s="128">
        <v>890.86270000000002</v>
      </c>
      <c r="BQ978" s="1" t="s">
        <v>821</v>
      </c>
    </row>
    <row r="979" spans="58:69" x14ac:dyDescent="0.25">
      <c r="BF979">
        <v>1207</v>
      </c>
      <c r="BG979">
        <v>19</v>
      </c>
      <c r="BH979">
        <v>38</v>
      </c>
      <c r="BI979">
        <v>961</v>
      </c>
      <c r="BJ979" s="368">
        <v>24</v>
      </c>
      <c r="BK979" s="368">
        <v>37</v>
      </c>
      <c r="BL979" s="128">
        <v>6861.5117</v>
      </c>
      <c r="BM979" s="128">
        <v>908.43953499154804</v>
      </c>
      <c r="BN979" s="128">
        <v>914.3</v>
      </c>
      <c r="BO979" s="128">
        <v>887.60659999999996</v>
      </c>
      <c r="BP979" s="128">
        <v>887.60659999999996</v>
      </c>
      <c r="BQ979" s="1" t="s">
        <v>821</v>
      </c>
    </row>
    <row r="980" spans="58:69" x14ac:dyDescent="0.25">
      <c r="BF980">
        <v>1208</v>
      </c>
      <c r="BG980">
        <v>19</v>
      </c>
      <c r="BH980">
        <v>37</v>
      </c>
      <c r="BI980">
        <v>962</v>
      </c>
      <c r="BJ980" s="368">
        <v>24</v>
      </c>
      <c r="BK980" s="368">
        <v>38</v>
      </c>
      <c r="BL980" s="128">
        <v>7112.7025999999996</v>
      </c>
      <c r="BM980" s="128">
        <v>902.59069656863801</v>
      </c>
      <c r="BN980" s="128">
        <v>896.4</v>
      </c>
      <c r="BO980" s="128">
        <v>884.48</v>
      </c>
      <c r="BP980" s="128">
        <v>884.48</v>
      </c>
      <c r="BQ980" s="1" t="s">
        <v>821</v>
      </c>
    </row>
    <row r="981" spans="58:69" x14ac:dyDescent="0.25">
      <c r="BF981">
        <v>1209</v>
      </c>
      <c r="BG981">
        <v>18</v>
      </c>
      <c r="BH981">
        <v>37</v>
      </c>
      <c r="BI981">
        <v>963</v>
      </c>
      <c r="BJ981" s="368">
        <v>24</v>
      </c>
      <c r="BK981" s="368">
        <v>39</v>
      </c>
      <c r="BL981" s="128">
        <v>7195.05</v>
      </c>
      <c r="BM981" s="128">
        <v>898.62516670200898</v>
      </c>
      <c r="BN981" s="128">
        <v>912.68</v>
      </c>
      <c r="BO981" s="128">
        <v>883.67804000000001</v>
      </c>
      <c r="BP981" s="128">
        <v>883.67804000000001</v>
      </c>
      <c r="BQ981" s="1" t="s">
        <v>821</v>
      </c>
    </row>
    <row r="982" spans="58:69" x14ac:dyDescent="0.25">
      <c r="BF982">
        <v>1210</v>
      </c>
      <c r="BG982">
        <v>18</v>
      </c>
      <c r="BH982">
        <v>36</v>
      </c>
      <c r="BI982">
        <v>964</v>
      </c>
      <c r="BJ982" s="368">
        <v>24</v>
      </c>
      <c r="BK982" s="368">
        <v>40</v>
      </c>
      <c r="BL982" s="128">
        <v>7483.5590000000002</v>
      </c>
      <c r="BM982" s="128">
        <v>894.21597268884705</v>
      </c>
      <c r="BN982" s="128">
        <v>890.35</v>
      </c>
      <c r="BO982" s="128">
        <v>878.83810000000005</v>
      </c>
      <c r="BP982" s="128">
        <v>878.83810000000005</v>
      </c>
      <c r="BQ982" s="1" t="s">
        <v>821</v>
      </c>
    </row>
    <row r="983" spans="58:69" x14ac:dyDescent="0.25">
      <c r="BF983">
        <v>1211</v>
      </c>
      <c r="BG983">
        <v>17</v>
      </c>
      <c r="BH983">
        <v>36</v>
      </c>
      <c r="BI983">
        <v>965</v>
      </c>
      <c r="BJ983" s="368">
        <v>24</v>
      </c>
      <c r="BK983" s="368">
        <v>41</v>
      </c>
      <c r="BL983" s="128">
        <v>7533.5155999999997</v>
      </c>
      <c r="BM983" s="128">
        <v>890.19186735850894</v>
      </c>
      <c r="BN983" s="128">
        <v>913.83</v>
      </c>
      <c r="BO983" s="128">
        <v>878.20489999999995</v>
      </c>
      <c r="BP983" s="128">
        <v>878.20489999999995</v>
      </c>
      <c r="BQ983" s="1" t="s">
        <v>821</v>
      </c>
    </row>
    <row r="984" spans="58:69" x14ac:dyDescent="0.25">
      <c r="BF984">
        <v>1212</v>
      </c>
      <c r="BG984">
        <v>17</v>
      </c>
      <c r="BH984">
        <v>35</v>
      </c>
      <c r="BI984">
        <v>966</v>
      </c>
      <c r="BJ984" s="368">
        <v>24</v>
      </c>
      <c r="BK984" s="368">
        <v>42</v>
      </c>
      <c r="BL984" s="128">
        <v>7836.9736000000003</v>
      </c>
      <c r="BM984" s="128">
        <v>885.99002700369795</v>
      </c>
      <c r="BN984" s="128">
        <v>901.18</v>
      </c>
      <c r="BO984" s="128">
        <v>873.97626000000002</v>
      </c>
      <c r="BP984" s="128">
        <v>873.97626000000002</v>
      </c>
      <c r="BQ984" s="1" t="s">
        <v>821</v>
      </c>
    </row>
    <row r="985" spans="58:69" x14ac:dyDescent="0.25">
      <c r="BF985">
        <v>1213</v>
      </c>
      <c r="BG985">
        <v>17</v>
      </c>
      <c r="BH985">
        <v>34</v>
      </c>
      <c r="BI985">
        <v>967</v>
      </c>
      <c r="BJ985" s="368">
        <v>24</v>
      </c>
      <c r="BK985" s="368">
        <v>43</v>
      </c>
      <c r="BL985" s="128">
        <v>8094.125</v>
      </c>
      <c r="BM985" s="128">
        <v>879.32480103762498</v>
      </c>
      <c r="BN985" s="128">
        <v>902.19</v>
      </c>
      <c r="BO985" s="128">
        <v>871.13819999999998</v>
      </c>
      <c r="BP985" s="128">
        <v>871.13819999999998</v>
      </c>
      <c r="BQ985" s="1" t="s">
        <v>821</v>
      </c>
    </row>
    <row r="986" spans="58:69" x14ac:dyDescent="0.25">
      <c r="BF986">
        <v>1214</v>
      </c>
      <c r="BG986">
        <v>17</v>
      </c>
      <c r="BH986">
        <v>33</v>
      </c>
      <c r="BI986">
        <v>968</v>
      </c>
      <c r="BJ986" s="368">
        <v>24</v>
      </c>
      <c r="BK986" s="368">
        <v>44</v>
      </c>
      <c r="BL986" s="128">
        <v>8152.9717000000001</v>
      </c>
      <c r="BM986" s="128">
        <v>875.56782072087697</v>
      </c>
      <c r="BN986" s="128">
        <v>880.47</v>
      </c>
      <c r="BO986" s="128">
        <v>869.04539999999997</v>
      </c>
      <c r="BP986" s="128">
        <v>869.04539999999997</v>
      </c>
      <c r="BQ986" s="1" t="s">
        <v>821</v>
      </c>
    </row>
    <row r="987" spans="58:69" x14ac:dyDescent="0.25">
      <c r="BF987">
        <v>1215</v>
      </c>
      <c r="BG987">
        <v>16</v>
      </c>
      <c r="BH987">
        <v>33</v>
      </c>
      <c r="BI987">
        <v>969</v>
      </c>
      <c r="BJ987" s="368">
        <v>24</v>
      </c>
      <c r="BK987" s="368">
        <v>45</v>
      </c>
      <c r="BL987" s="128">
        <v>8396.1090000000004</v>
      </c>
      <c r="BM987" s="128">
        <v>871.97744086572698</v>
      </c>
      <c r="BN987" s="128">
        <v>900.77</v>
      </c>
      <c r="BO987" s="128">
        <v>862.77009999999996</v>
      </c>
      <c r="BP987" s="128">
        <v>862.77009999999996</v>
      </c>
      <c r="BQ987" s="1" t="s">
        <v>821</v>
      </c>
    </row>
    <row r="988" spans="58:69" x14ac:dyDescent="0.25">
      <c r="BF988">
        <v>1216</v>
      </c>
      <c r="BG988">
        <v>16</v>
      </c>
      <c r="BH988">
        <v>32</v>
      </c>
      <c r="BI988">
        <v>970</v>
      </c>
      <c r="BJ988" s="368">
        <v>24</v>
      </c>
      <c r="BK988" s="368">
        <v>46</v>
      </c>
      <c r="BL988" s="128">
        <v>8569.8950000000004</v>
      </c>
      <c r="BM988" s="128">
        <v>867.02055175363603</v>
      </c>
      <c r="BN988" s="128">
        <v>863.75</v>
      </c>
      <c r="BO988" s="128">
        <v>859.69475999999997</v>
      </c>
      <c r="BP988" s="128">
        <v>859.69475999999997</v>
      </c>
      <c r="BQ988" s="1" t="s">
        <v>821</v>
      </c>
    </row>
    <row r="989" spans="58:69" x14ac:dyDescent="0.25">
      <c r="BF989">
        <v>1217</v>
      </c>
      <c r="BG989">
        <v>15</v>
      </c>
      <c r="BH989">
        <v>32</v>
      </c>
      <c r="BI989">
        <v>971</v>
      </c>
      <c r="BJ989" s="368">
        <v>24</v>
      </c>
      <c r="BK989" s="368">
        <v>47</v>
      </c>
      <c r="BL989" s="128">
        <v>8720.9375</v>
      </c>
      <c r="BM989" s="128">
        <v>863.15858841550801</v>
      </c>
      <c r="BN989" s="128">
        <v>891.57</v>
      </c>
      <c r="BO989" s="128">
        <v>859.02089999999998</v>
      </c>
      <c r="BP989" s="128">
        <v>859.02089999999998</v>
      </c>
      <c r="BQ989" s="1" t="s">
        <v>821</v>
      </c>
    </row>
    <row r="990" spans="58:69" x14ac:dyDescent="0.25">
      <c r="BF990">
        <v>1218</v>
      </c>
      <c r="BG990">
        <v>15</v>
      </c>
      <c r="BH990">
        <v>31</v>
      </c>
      <c r="BI990">
        <v>972</v>
      </c>
      <c r="BJ990" s="368">
        <v>24</v>
      </c>
      <c r="BK990" s="368">
        <v>48</v>
      </c>
      <c r="BL990" s="128">
        <v>8907.3310000000001</v>
      </c>
      <c r="BM990" s="128">
        <v>859.14673226539003</v>
      </c>
      <c r="BN990" s="128">
        <v>859.36</v>
      </c>
      <c r="BO990" s="128">
        <v>856.50085000000001</v>
      </c>
      <c r="BP990" s="128">
        <v>856.50085000000001</v>
      </c>
      <c r="BQ990" s="1" t="s">
        <v>821</v>
      </c>
    </row>
    <row r="991" spans="58:69" x14ac:dyDescent="0.25">
      <c r="BF991">
        <v>1219</v>
      </c>
      <c r="BG991">
        <v>14</v>
      </c>
      <c r="BH991">
        <v>31</v>
      </c>
      <c r="BI991">
        <v>973</v>
      </c>
      <c r="BJ991" s="368">
        <v>24</v>
      </c>
      <c r="BK991" s="368">
        <v>49</v>
      </c>
      <c r="BL991" s="128">
        <v>9171.3490000000002</v>
      </c>
      <c r="BM991" s="128">
        <v>853.79166932724297</v>
      </c>
      <c r="BN991" s="128">
        <v>869.8</v>
      </c>
      <c r="BO991" s="128">
        <v>854.63900000000001</v>
      </c>
      <c r="BP991" s="128">
        <v>854.63900000000001</v>
      </c>
      <c r="BQ991" s="1" t="s">
        <v>821</v>
      </c>
    </row>
    <row r="992" spans="58:69" x14ac:dyDescent="0.25">
      <c r="BF992">
        <v>1220</v>
      </c>
      <c r="BG992">
        <v>14</v>
      </c>
      <c r="BH992">
        <v>30</v>
      </c>
      <c r="BI992">
        <v>974</v>
      </c>
      <c r="BJ992" s="368">
        <v>24</v>
      </c>
      <c r="BK992" s="368">
        <v>50</v>
      </c>
      <c r="BL992" s="128">
        <v>9212.4750000000004</v>
      </c>
      <c r="BM992" s="128">
        <v>850.16375241081096</v>
      </c>
      <c r="BN992" s="128">
        <v>861.56</v>
      </c>
      <c r="BO992" s="128">
        <v>854.63900000000001</v>
      </c>
      <c r="BP992" s="128">
        <v>854.63900000000001</v>
      </c>
      <c r="BQ992" s="1" t="s">
        <v>821</v>
      </c>
    </row>
    <row r="993" spans="58:69" x14ac:dyDescent="0.25">
      <c r="BF993">
        <v>1221</v>
      </c>
      <c r="BG993">
        <v>13</v>
      </c>
      <c r="BH993">
        <v>30</v>
      </c>
      <c r="BI993">
        <v>975</v>
      </c>
      <c r="BJ993" s="368">
        <v>24</v>
      </c>
      <c r="BK993" s="368">
        <v>51</v>
      </c>
      <c r="BL993" s="128">
        <v>9538.2839999999997</v>
      </c>
      <c r="BM993" s="128">
        <v>845.80116333547403</v>
      </c>
      <c r="BN993" s="128">
        <v>878.66</v>
      </c>
      <c r="BO993" s="128">
        <v>849.83140000000003</v>
      </c>
      <c r="BP993" s="128">
        <v>849.83140000000003</v>
      </c>
      <c r="BQ993" s="1" t="s">
        <v>821</v>
      </c>
    </row>
    <row r="994" spans="58:69" x14ac:dyDescent="0.25">
      <c r="BF994">
        <v>1222</v>
      </c>
      <c r="BG994">
        <v>13</v>
      </c>
      <c r="BH994">
        <v>29</v>
      </c>
      <c r="BI994">
        <v>976</v>
      </c>
      <c r="BJ994" s="368">
        <v>24</v>
      </c>
      <c r="BK994" s="368">
        <v>52</v>
      </c>
      <c r="BL994" s="128">
        <v>9561.2510000000002</v>
      </c>
      <c r="BM994" s="128">
        <v>841.65446170755195</v>
      </c>
      <c r="BN994" s="128">
        <v>851.58</v>
      </c>
      <c r="BO994" s="128">
        <v>848.70950000000005</v>
      </c>
      <c r="BP994" s="128">
        <v>848.70950000000005</v>
      </c>
      <c r="BQ994" s="1" t="s">
        <v>821</v>
      </c>
    </row>
    <row r="995" spans="58:69" x14ac:dyDescent="0.25">
      <c r="BF995">
        <v>1223</v>
      </c>
      <c r="BG995">
        <v>12</v>
      </c>
      <c r="BH995">
        <v>29</v>
      </c>
      <c r="BI995">
        <v>977</v>
      </c>
      <c r="BJ995" s="368">
        <v>24</v>
      </c>
      <c r="BK995" s="368">
        <v>53</v>
      </c>
      <c r="BL995" s="128">
        <v>9854.1839999999993</v>
      </c>
      <c r="BM995" s="128">
        <v>837.89866567173499</v>
      </c>
      <c r="BN995" s="128">
        <v>873.54</v>
      </c>
      <c r="BO995" s="128">
        <v>842.48950000000002</v>
      </c>
      <c r="BP995" s="128">
        <v>842.48950000000002</v>
      </c>
      <c r="BQ995" s="1" t="s">
        <v>821</v>
      </c>
    </row>
    <row r="996" spans="58:69" x14ac:dyDescent="0.25">
      <c r="BF996">
        <v>1224</v>
      </c>
      <c r="BG996">
        <v>12</v>
      </c>
      <c r="BH996">
        <v>28</v>
      </c>
      <c r="BI996">
        <v>978</v>
      </c>
      <c r="BJ996" s="368">
        <v>24</v>
      </c>
      <c r="BK996" s="368">
        <v>54</v>
      </c>
      <c r="BL996" s="128">
        <v>10003.880999999999</v>
      </c>
      <c r="BM996" s="128">
        <v>832.63611597339798</v>
      </c>
      <c r="BN996" s="128">
        <v>845.37</v>
      </c>
      <c r="BO996" s="128">
        <v>838.9271</v>
      </c>
      <c r="BP996" s="128">
        <v>838.9271</v>
      </c>
      <c r="BQ996" s="1" t="s">
        <v>821</v>
      </c>
    </row>
    <row r="997" spans="58:69" x14ac:dyDescent="0.25">
      <c r="BF997">
        <v>1225</v>
      </c>
      <c r="BG997">
        <v>11</v>
      </c>
      <c r="BH997">
        <v>28</v>
      </c>
      <c r="BI997">
        <v>979</v>
      </c>
      <c r="BJ997" s="368">
        <v>24</v>
      </c>
      <c r="BK997" s="368">
        <v>55</v>
      </c>
      <c r="BL997" s="128">
        <v>10142.427</v>
      </c>
      <c r="BM997" s="128">
        <v>829.20910883377906</v>
      </c>
      <c r="BN997" s="128">
        <v>881.97</v>
      </c>
      <c r="BO997" s="128">
        <v>835.90300000000002</v>
      </c>
      <c r="BP997" s="128">
        <v>835.90300000000002</v>
      </c>
      <c r="BQ997" s="1" t="s">
        <v>821</v>
      </c>
    </row>
    <row r="998" spans="58:69" x14ac:dyDescent="0.25">
      <c r="BF998">
        <v>1226</v>
      </c>
      <c r="BG998">
        <v>11</v>
      </c>
      <c r="BH998">
        <v>27</v>
      </c>
      <c r="BI998">
        <v>980</v>
      </c>
      <c r="BJ998" s="368">
        <v>24</v>
      </c>
      <c r="BK998" s="368">
        <v>56</v>
      </c>
      <c r="BL998" s="128">
        <v>10430.67</v>
      </c>
      <c r="BM998" s="128">
        <v>824.13492946710096</v>
      </c>
      <c r="BN998" s="128">
        <v>871.62</v>
      </c>
      <c r="BO998" s="128">
        <v>828.14120000000003</v>
      </c>
      <c r="BP998" s="128">
        <v>828.14120000000003</v>
      </c>
      <c r="BQ998" s="1" t="s">
        <v>821</v>
      </c>
    </row>
    <row r="999" spans="58:69" x14ac:dyDescent="0.25">
      <c r="BF999">
        <v>1227</v>
      </c>
      <c r="BG999">
        <v>11</v>
      </c>
      <c r="BH999">
        <v>26</v>
      </c>
      <c r="BI999">
        <v>981</v>
      </c>
      <c r="BJ999" s="368">
        <v>24</v>
      </c>
      <c r="BK999" s="368">
        <v>57</v>
      </c>
      <c r="BL999" s="128">
        <v>10506.145500000001</v>
      </c>
      <c r="BM999" s="128">
        <v>819.81056247829099</v>
      </c>
      <c r="BN999" s="128">
        <v>832.6</v>
      </c>
      <c r="BO999" s="128">
        <v>825.92830000000004</v>
      </c>
      <c r="BP999" s="128">
        <v>825.92830000000004</v>
      </c>
      <c r="BQ999" s="1" t="s">
        <v>821</v>
      </c>
    </row>
    <row r="1000" spans="58:69" x14ac:dyDescent="0.25">
      <c r="BF1000">
        <v>1228</v>
      </c>
      <c r="BG1000">
        <v>10</v>
      </c>
      <c r="BH1000">
        <v>26</v>
      </c>
      <c r="BI1000">
        <v>982</v>
      </c>
      <c r="BJ1000" s="368">
        <v>24</v>
      </c>
      <c r="BK1000" s="368">
        <v>58</v>
      </c>
      <c r="BL1000" s="128">
        <v>10766.210999999999</v>
      </c>
      <c r="BM1000" s="128">
        <v>815.82123088706305</v>
      </c>
      <c r="BN1000" s="128">
        <v>862.42</v>
      </c>
      <c r="BO1000" s="128">
        <v>817.59580000000005</v>
      </c>
      <c r="BP1000" s="128">
        <v>817.59580000000005</v>
      </c>
      <c r="BQ1000" s="1" t="s">
        <v>821</v>
      </c>
    </row>
    <row r="1001" spans="58:69" x14ac:dyDescent="0.25">
      <c r="BF1001">
        <v>1229</v>
      </c>
      <c r="BG1001">
        <v>10</v>
      </c>
      <c r="BH1001">
        <v>25</v>
      </c>
      <c r="BI1001">
        <v>983</v>
      </c>
      <c r="BJ1001" s="368">
        <v>24</v>
      </c>
      <c r="BK1001" s="368">
        <v>59</v>
      </c>
      <c r="BL1001" s="128">
        <v>10866.675999999999</v>
      </c>
      <c r="BM1001" s="128">
        <v>811.53480733044398</v>
      </c>
      <c r="BN1001" s="128">
        <v>821.37</v>
      </c>
      <c r="BO1001" s="128">
        <v>815.64184999999998</v>
      </c>
      <c r="BP1001" s="128">
        <v>815.64184999999998</v>
      </c>
      <c r="BQ1001" s="1" t="s">
        <v>821</v>
      </c>
    </row>
    <row r="1002" spans="58:69" x14ac:dyDescent="0.25">
      <c r="BF1002">
        <v>1230</v>
      </c>
      <c r="BG1002">
        <v>9</v>
      </c>
      <c r="BH1002">
        <v>25</v>
      </c>
      <c r="BI1002">
        <v>984</v>
      </c>
      <c r="BJ1002" s="368">
        <v>24</v>
      </c>
      <c r="BK1002" s="368">
        <v>60</v>
      </c>
      <c r="BL1002" s="128">
        <v>11166.734</v>
      </c>
      <c r="BM1002" s="128">
        <v>806.77288336931497</v>
      </c>
      <c r="BN1002" s="128">
        <v>850.32</v>
      </c>
      <c r="BO1002" s="128">
        <v>806.43799999999999</v>
      </c>
      <c r="BP1002" s="128">
        <v>806.43799999999999</v>
      </c>
      <c r="BQ1002" s="1" t="s">
        <v>821</v>
      </c>
    </row>
    <row r="1003" spans="58:69" x14ac:dyDescent="0.25">
      <c r="BF1003">
        <v>1231</v>
      </c>
      <c r="BG1003">
        <v>9</v>
      </c>
      <c r="BH1003">
        <v>24</v>
      </c>
      <c r="BI1003">
        <v>985</v>
      </c>
      <c r="BJ1003" s="368">
        <v>24</v>
      </c>
      <c r="BK1003" s="368">
        <v>61</v>
      </c>
      <c r="BL1003" s="128">
        <v>11181.022000000001</v>
      </c>
      <c r="BM1003" s="128">
        <v>803.03554818330895</v>
      </c>
      <c r="BN1003" s="128">
        <v>834.76</v>
      </c>
      <c r="BO1003" s="128">
        <v>806.08810000000005</v>
      </c>
      <c r="BP1003" s="128">
        <v>806.08810000000005</v>
      </c>
      <c r="BQ1003" s="1" t="s">
        <v>821</v>
      </c>
    </row>
    <row r="1004" spans="58:69" x14ac:dyDescent="0.25">
      <c r="BF1004">
        <v>1232</v>
      </c>
      <c r="BG1004">
        <v>8</v>
      </c>
      <c r="BH1004">
        <v>24</v>
      </c>
      <c r="BI1004">
        <v>986</v>
      </c>
      <c r="BJ1004" s="368">
        <v>24</v>
      </c>
      <c r="BK1004" s="368">
        <v>62</v>
      </c>
      <c r="BL1004" s="128">
        <v>11499.001</v>
      </c>
      <c r="BM1004" s="128">
        <v>799.08513531444999</v>
      </c>
      <c r="BN1004" s="128">
        <v>836.54</v>
      </c>
      <c r="BO1004" s="128">
        <v>795.81709999999998</v>
      </c>
      <c r="BP1004" s="128">
        <v>795.81709999999998</v>
      </c>
      <c r="BQ1004" s="1" t="s">
        <v>821</v>
      </c>
    </row>
    <row r="1005" spans="58:69" x14ac:dyDescent="0.25">
      <c r="BF1005">
        <v>1233</v>
      </c>
      <c r="BG1005">
        <v>7</v>
      </c>
      <c r="BH1005">
        <v>24</v>
      </c>
      <c r="BI1005">
        <v>987</v>
      </c>
      <c r="BJ1005" s="368">
        <v>24</v>
      </c>
      <c r="BK1005" s="368">
        <v>63</v>
      </c>
      <c r="BL1005" s="128">
        <v>11569.925999999999</v>
      </c>
      <c r="BM1005" s="128">
        <v>794.46135424077704</v>
      </c>
      <c r="BN1005" s="128">
        <v>858.36</v>
      </c>
      <c r="BO1005" s="128">
        <v>790.89319999999998</v>
      </c>
      <c r="BP1005" s="128">
        <v>790.89319999999998</v>
      </c>
      <c r="BQ1005" s="1" t="s">
        <v>821</v>
      </c>
    </row>
    <row r="1006" spans="58:69" x14ac:dyDescent="0.25">
      <c r="BF1006">
        <v>1234</v>
      </c>
      <c r="BG1006">
        <v>7</v>
      </c>
      <c r="BH1006">
        <v>23</v>
      </c>
      <c r="BI1006">
        <v>988</v>
      </c>
      <c r="BJ1006" s="368">
        <v>24</v>
      </c>
      <c r="BK1006" s="368">
        <v>64</v>
      </c>
      <c r="BL1006" s="128">
        <v>11853.048000000001</v>
      </c>
      <c r="BM1006" s="128">
        <v>790.25200182947106</v>
      </c>
      <c r="BN1006" s="128">
        <v>795.96</v>
      </c>
      <c r="BO1006" s="128">
        <v>783.73320000000001</v>
      </c>
      <c r="BP1006" s="128">
        <v>783.73320000000001</v>
      </c>
      <c r="BQ1006" s="1" t="s">
        <v>821</v>
      </c>
    </row>
    <row r="1007" spans="58:69" x14ac:dyDescent="0.25">
      <c r="BF1007">
        <v>1235</v>
      </c>
      <c r="BG1007">
        <v>6</v>
      </c>
      <c r="BH1007">
        <v>23</v>
      </c>
      <c r="BI1007">
        <v>989</v>
      </c>
      <c r="BJ1007" s="368">
        <v>24</v>
      </c>
      <c r="BK1007" s="368">
        <v>65</v>
      </c>
      <c r="BL1007" s="128">
        <v>11922.987999999999</v>
      </c>
      <c r="BM1007" s="128">
        <v>786.05437612150502</v>
      </c>
      <c r="BN1007" s="128">
        <v>845.96</v>
      </c>
      <c r="BO1007" s="128">
        <v>782.56740000000002</v>
      </c>
      <c r="BP1007" s="128">
        <v>782.56740000000002</v>
      </c>
      <c r="BQ1007" s="1" t="s">
        <v>821</v>
      </c>
    </row>
    <row r="1008" spans="58:69" x14ac:dyDescent="0.25">
      <c r="BF1008">
        <v>1236</v>
      </c>
      <c r="BG1008">
        <v>6</v>
      </c>
      <c r="BH1008">
        <v>22</v>
      </c>
      <c r="BI1008">
        <v>990</v>
      </c>
      <c r="BJ1008" s="368">
        <v>24</v>
      </c>
      <c r="BK1008" s="368">
        <v>66</v>
      </c>
      <c r="BL1008" s="128">
        <v>12165.284</v>
      </c>
      <c r="BM1008" s="128">
        <v>782.34209660461397</v>
      </c>
      <c r="BN1008" s="128">
        <v>780.93</v>
      </c>
      <c r="BO1008" s="128">
        <v>776.87070000000006</v>
      </c>
      <c r="BP1008" s="128">
        <v>776.87070000000006</v>
      </c>
      <c r="BQ1008" s="1" t="s">
        <v>821</v>
      </c>
    </row>
    <row r="1009" spans="58:69" x14ac:dyDescent="0.25">
      <c r="BF1009">
        <v>1237</v>
      </c>
      <c r="BG1009">
        <v>5</v>
      </c>
      <c r="BH1009">
        <v>22</v>
      </c>
      <c r="BI1009">
        <v>991</v>
      </c>
      <c r="BJ1009" s="368">
        <v>24</v>
      </c>
      <c r="BK1009" s="368">
        <v>67</v>
      </c>
      <c r="BL1009" s="128">
        <v>12371.326999999999</v>
      </c>
      <c r="BM1009" s="128">
        <v>777.01169457527203</v>
      </c>
      <c r="BN1009" s="128">
        <v>843.17</v>
      </c>
      <c r="BO1009" s="128">
        <v>771.58349999999996</v>
      </c>
      <c r="BP1009" s="128">
        <v>771.58349999999996</v>
      </c>
      <c r="BQ1009" s="1" t="s">
        <v>821</v>
      </c>
    </row>
    <row r="1010" spans="58:69" x14ac:dyDescent="0.25">
      <c r="BF1010">
        <v>1238</v>
      </c>
      <c r="BG1010">
        <v>5</v>
      </c>
      <c r="BH1010">
        <v>21</v>
      </c>
      <c r="BI1010">
        <v>992</v>
      </c>
      <c r="BJ1010" s="368">
        <v>24</v>
      </c>
      <c r="BK1010" s="368">
        <v>68</v>
      </c>
      <c r="BL1010" s="128">
        <v>12484.007</v>
      </c>
      <c r="BM1010" s="128">
        <v>773.22232069187305</v>
      </c>
      <c r="BN1010" s="128">
        <v>777.27</v>
      </c>
      <c r="BO1010" s="128">
        <v>768.15985000000001</v>
      </c>
      <c r="BP1010" s="128">
        <v>768.15985000000001</v>
      </c>
      <c r="BQ1010" s="1" t="s">
        <v>821</v>
      </c>
    </row>
    <row r="1011" spans="58:69" x14ac:dyDescent="0.25">
      <c r="BF1011">
        <v>1239</v>
      </c>
      <c r="BG1011">
        <v>4</v>
      </c>
      <c r="BH1011">
        <v>21</v>
      </c>
      <c r="BI1011">
        <v>993</v>
      </c>
      <c r="BJ1011" s="368">
        <v>24</v>
      </c>
      <c r="BK1011" s="368">
        <v>69</v>
      </c>
      <c r="BL1011" s="128">
        <v>12728.472</v>
      </c>
      <c r="BM1011" s="128">
        <v>768.97613946572301</v>
      </c>
      <c r="BN1011" s="128">
        <v>845.43</v>
      </c>
      <c r="BO1011" s="128">
        <v>766.20860000000005</v>
      </c>
      <c r="BP1011" s="128">
        <v>766.20860000000005</v>
      </c>
      <c r="BQ1011" s="1" t="s">
        <v>821</v>
      </c>
    </row>
    <row r="1012" spans="58:69" x14ac:dyDescent="0.25">
      <c r="BF1012">
        <v>1240</v>
      </c>
      <c r="BG1012">
        <v>4</v>
      </c>
      <c r="BH1012">
        <v>20</v>
      </c>
      <c r="BI1012">
        <v>994</v>
      </c>
      <c r="BJ1012" s="368">
        <v>24</v>
      </c>
      <c r="BK1012" s="368">
        <v>70</v>
      </c>
      <c r="BL1012" s="128">
        <v>12854.114</v>
      </c>
      <c r="BM1012" s="128">
        <v>764.57583917014301</v>
      </c>
      <c r="BN1012" s="128">
        <v>777.53</v>
      </c>
      <c r="BO1012" s="128">
        <v>764.51440000000002</v>
      </c>
      <c r="BP1012" s="128">
        <v>764.51440000000002</v>
      </c>
      <c r="BQ1012" s="1" t="s">
        <v>821</v>
      </c>
    </row>
    <row r="1013" spans="58:69" x14ac:dyDescent="0.25">
      <c r="BF1013">
        <v>1241</v>
      </c>
      <c r="BG1013">
        <v>3</v>
      </c>
      <c r="BH1013">
        <v>20</v>
      </c>
      <c r="BI1013">
        <v>995</v>
      </c>
      <c r="BJ1013" s="368">
        <v>24</v>
      </c>
      <c r="BK1013" s="368">
        <v>71</v>
      </c>
      <c r="BL1013" s="128">
        <v>13040.977999999999</v>
      </c>
      <c r="BM1013" s="128">
        <v>760.86037834957403</v>
      </c>
      <c r="BN1013" s="128">
        <v>827.44</v>
      </c>
      <c r="BO1013" s="128">
        <v>760.98299999999995</v>
      </c>
      <c r="BP1013" s="128">
        <v>760.98299999999995</v>
      </c>
      <c r="BQ1013" s="1" t="s">
        <v>821</v>
      </c>
    </row>
    <row r="1014" spans="58:69" x14ac:dyDescent="0.25">
      <c r="BF1014">
        <v>1242</v>
      </c>
      <c r="BG1014">
        <v>3</v>
      </c>
      <c r="BH1014">
        <v>19</v>
      </c>
      <c r="BI1014">
        <v>996</v>
      </c>
      <c r="BJ1014" s="368">
        <v>24</v>
      </c>
      <c r="BK1014" s="368">
        <v>72</v>
      </c>
      <c r="BL1014" s="128">
        <v>13283.395500000001</v>
      </c>
      <c r="BM1014" s="128">
        <v>755.75654551722403</v>
      </c>
      <c r="BN1014" s="128">
        <v>796.32</v>
      </c>
      <c r="BO1014" s="128">
        <v>754.39606000000003</v>
      </c>
      <c r="BP1014" s="128">
        <v>754.39606000000003</v>
      </c>
      <c r="BQ1014" s="1" t="s">
        <v>821</v>
      </c>
    </row>
    <row r="1015" spans="58:69" x14ac:dyDescent="0.25">
      <c r="BF1015">
        <v>1243</v>
      </c>
      <c r="BG1015">
        <v>2</v>
      </c>
      <c r="BH1015">
        <v>19</v>
      </c>
      <c r="BI1015">
        <v>997</v>
      </c>
      <c r="BJ1015" s="368">
        <v>24</v>
      </c>
      <c r="BK1015" s="368">
        <v>73</v>
      </c>
      <c r="BL1015" s="128">
        <v>13351.377</v>
      </c>
      <c r="BM1015" s="128">
        <v>752.06614036577002</v>
      </c>
      <c r="BN1015" s="128">
        <v>808.03</v>
      </c>
      <c r="BO1015" s="128">
        <v>749.04693999999995</v>
      </c>
      <c r="BP1015" s="128">
        <v>749.04693999999995</v>
      </c>
      <c r="BQ1015" s="1" t="s">
        <v>821</v>
      </c>
    </row>
    <row r="1016" spans="58:69" x14ac:dyDescent="0.25">
      <c r="BF1016">
        <v>1244</v>
      </c>
      <c r="BG1016">
        <v>2</v>
      </c>
      <c r="BH1016">
        <v>18</v>
      </c>
      <c r="BI1016">
        <v>998</v>
      </c>
      <c r="BJ1016" s="368">
        <v>24</v>
      </c>
      <c r="BK1016" s="368">
        <v>74</v>
      </c>
      <c r="BL1016" s="128">
        <v>13596.28</v>
      </c>
      <c r="BM1016" s="128">
        <v>748.34615141222798</v>
      </c>
      <c r="BN1016" s="128">
        <v>768.03</v>
      </c>
      <c r="BO1016" s="128">
        <v>745.07623000000001</v>
      </c>
      <c r="BP1016" s="128">
        <v>745.07623000000001</v>
      </c>
      <c r="BQ1016" s="1" t="s">
        <v>821</v>
      </c>
    </row>
    <row r="1017" spans="58:69" x14ac:dyDescent="0.25">
      <c r="BF1017">
        <v>1245</v>
      </c>
      <c r="BG1017">
        <v>1</v>
      </c>
      <c r="BH1017">
        <v>18</v>
      </c>
      <c r="BI1017">
        <v>999</v>
      </c>
      <c r="BJ1017" s="368">
        <v>24</v>
      </c>
      <c r="BK1017" s="368">
        <v>75</v>
      </c>
      <c r="BL1017" s="128">
        <v>13857.5</v>
      </c>
      <c r="BM1017" s="128">
        <v>742.32872711557002</v>
      </c>
      <c r="BN1017" s="128">
        <v>753.01</v>
      </c>
      <c r="BO1017" s="128">
        <v>738.50573999999995</v>
      </c>
      <c r="BP1017" s="128">
        <v>738.50573999999995</v>
      </c>
      <c r="BQ1017" s="1" t="s">
        <v>821</v>
      </c>
    </row>
    <row r="1018" spans="58:69" x14ac:dyDescent="0.25">
      <c r="BF1018">
        <v>1246</v>
      </c>
      <c r="BG1018">
        <v>0</v>
      </c>
      <c r="BH1018">
        <v>18</v>
      </c>
      <c r="BI1018">
        <v>1000</v>
      </c>
      <c r="BJ1018" s="368">
        <v>24</v>
      </c>
      <c r="BK1018" s="368">
        <v>76</v>
      </c>
      <c r="BL1018" s="128">
        <v>14126.825000000001</v>
      </c>
      <c r="BM1018" s="128">
        <v>736.02094499999396</v>
      </c>
      <c r="BN1018" s="128">
        <v>785.97</v>
      </c>
      <c r="BO1018" s="128">
        <v>734.15980000000002</v>
      </c>
      <c r="BP1018" s="128">
        <v>734.15980000000002</v>
      </c>
      <c r="BQ1018" s="1" t="s">
        <v>821</v>
      </c>
    </row>
    <row r="1019" spans="58:69" x14ac:dyDescent="0.25">
      <c r="BF1019">
        <v>1247</v>
      </c>
      <c r="BG1019">
        <v>0</v>
      </c>
      <c r="BH1019">
        <v>17</v>
      </c>
      <c r="BI1019">
        <v>1001</v>
      </c>
      <c r="BJ1019" s="368">
        <v>24</v>
      </c>
      <c r="BK1019" s="368">
        <v>77</v>
      </c>
      <c r="BL1019" s="128">
        <v>14149.343000000001</v>
      </c>
      <c r="BM1019" s="128">
        <v>732.55116441968005</v>
      </c>
      <c r="BN1019" s="128">
        <v>745.59</v>
      </c>
      <c r="BO1019" s="128">
        <v>732.90607</v>
      </c>
      <c r="BP1019" s="128">
        <v>732.90607</v>
      </c>
      <c r="BQ1019" s="1" t="s">
        <v>821</v>
      </c>
    </row>
    <row r="1020" spans="58:69" x14ac:dyDescent="0.25">
      <c r="BF1020">
        <v>343</v>
      </c>
      <c r="BG1020">
        <v>110</v>
      </c>
      <c r="BH1020">
        <v>59</v>
      </c>
      <c r="BI1020">
        <v>1002</v>
      </c>
      <c r="BJ1020" s="368">
        <v>25</v>
      </c>
      <c r="BK1020" s="368">
        <v>1</v>
      </c>
      <c r="BL1020" s="128">
        <v>267.49408</v>
      </c>
      <c r="BM1020" s="128">
        <v>1387.21854045962</v>
      </c>
      <c r="BN1020" s="128">
        <v>1261.4000000000001</v>
      </c>
      <c r="BO1020" s="128">
        <v>1249.8779999999999</v>
      </c>
      <c r="BP1020" s="128">
        <v>1249.8779999999999</v>
      </c>
      <c r="BQ1020" s="1" t="s">
        <v>821</v>
      </c>
    </row>
    <row r="1021" spans="58:69" x14ac:dyDescent="0.25">
      <c r="BF1021">
        <v>344</v>
      </c>
      <c r="BG1021">
        <v>109</v>
      </c>
      <c r="BH1021">
        <v>60</v>
      </c>
      <c r="BI1021">
        <v>1003</v>
      </c>
      <c r="BJ1021" s="368">
        <v>25</v>
      </c>
      <c r="BK1021" s="368">
        <v>2</v>
      </c>
      <c r="BL1021" s="128">
        <v>527.23599999999999</v>
      </c>
      <c r="BM1021" s="128">
        <v>1380.3265370019401</v>
      </c>
      <c r="BN1021" s="128">
        <v>1271.81</v>
      </c>
      <c r="BO1021" s="128">
        <v>1247.3198</v>
      </c>
      <c r="BP1021" s="128">
        <v>1247.3198</v>
      </c>
      <c r="BQ1021" s="1" t="s">
        <v>821</v>
      </c>
    </row>
    <row r="1022" spans="58:69" x14ac:dyDescent="0.25">
      <c r="BF1022">
        <v>345</v>
      </c>
      <c r="BG1022">
        <v>108</v>
      </c>
      <c r="BH1022">
        <v>60</v>
      </c>
      <c r="BI1022">
        <v>1004</v>
      </c>
      <c r="BJ1022" s="368">
        <v>25</v>
      </c>
      <c r="BK1022" s="368">
        <v>3</v>
      </c>
      <c r="BL1022" s="128">
        <v>628.16240000000005</v>
      </c>
      <c r="BM1022" s="128">
        <v>1375.61189819991</v>
      </c>
      <c r="BN1022" s="128">
        <v>1272.76</v>
      </c>
      <c r="BO1022" s="128">
        <v>1246.8870999999999</v>
      </c>
      <c r="BP1022" s="128">
        <v>1246.8870999999999</v>
      </c>
      <c r="BQ1022" s="1" t="s">
        <v>821</v>
      </c>
    </row>
    <row r="1023" spans="58:69" x14ac:dyDescent="0.25">
      <c r="BF1023">
        <v>346</v>
      </c>
      <c r="BG1023">
        <v>108</v>
      </c>
      <c r="BH1023">
        <v>59</v>
      </c>
      <c r="BI1023">
        <v>1005</v>
      </c>
      <c r="BJ1023" s="368">
        <v>25</v>
      </c>
      <c r="BK1023" s="368">
        <v>4</v>
      </c>
      <c r="BL1023" s="128">
        <v>820.78369999999995</v>
      </c>
      <c r="BM1023" s="128">
        <v>1371.77465825938</v>
      </c>
      <c r="BN1023" s="128">
        <v>1263.0899999999999</v>
      </c>
      <c r="BO1023" s="128">
        <v>1241.8193000000001</v>
      </c>
      <c r="BP1023" s="128">
        <v>1241.8193000000001</v>
      </c>
      <c r="BQ1023" s="1" t="s">
        <v>821</v>
      </c>
    </row>
    <row r="1024" spans="58:69" x14ac:dyDescent="0.25">
      <c r="BF1024">
        <v>347</v>
      </c>
      <c r="BG1024">
        <v>109</v>
      </c>
      <c r="BH1024">
        <v>59</v>
      </c>
      <c r="BI1024">
        <v>1006</v>
      </c>
      <c r="BJ1024" s="368">
        <v>25</v>
      </c>
      <c r="BK1024" s="368">
        <v>5</v>
      </c>
      <c r="BL1024" s="128">
        <v>932.27390000000003</v>
      </c>
      <c r="BM1024" s="128">
        <v>1367.7993266880501</v>
      </c>
      <c r="BN1024" s="128">
        <v>1250.75</v>
      </c>
      <c r="BO1024" s="128">
        <v>1239.9734000000001</v>
      </c>
      <c r="BP1024" s="128">
        <v>1239.9734000000001</v>
      </c>
      <c r="BQ1024" s="1" t="s">
        <v>821</v>
      </c>
    </row>
    <row r="1025" spans="58:69" x14ac:dyDescent="0.25">
      <c r="BF1025">
        <v>348</v>
      </c>
      <c r="BG1025">
        <v>109</v>
      </c>
      <c r="BH1025">
        <v>58</v>
      </c>
      <c r="BI1025">
        <v>1007</v>
      </c>
      <c r="BJ1025" s="368">
        <v>25</v>
      </c>
      <c r="BK1025" s="368">
        <v>6</v>
      </c>
      <c r="BL1025" s="128">
        <v>1028.7207000000001</v>
      </c>
      <c r="BM1025" s="128">
        <v>1365.08118425968</v>
      </c>
      <c r="BN1025" s="128">
        <v>1241.82</v>
      </c>
      <c r="BO1025" s="128">
        <v>1237.9132999999999</v>
      </c>
      <c r="BP1025" s="128">
        <v>1237.9132999999999</v>
      </c>
      <c r="BQ1025" s="1" t="s">
        <v>821</v>
      </c>
    </row>
    <row r="1026" spans="58:69" x14ac:dyDescent="0.25">
      <c r="BF1026">
        <v>349</v>
      </c>
      <c r="BG1026">
        <v>108</v>
      </c>
      <c r="BH1026">
        <v>58</v>
      </c>
      <c r="BI1026">
        <v>1008</v>
      </c>
      <c r="BJ1026" s="368">
        <v>25</v>
      </c>
      <c r="BK1026" s="368">
        <v>7</v>
      </c>
      <c r="BL1026" s="128">
        <v>1231.9229</v>
      </c>
      <c r="BM1026" s="128">
        <v>1361.1641881845201</v>
      </c>
      <c r="BN1026" s="128">
        <v>1256.54</v>
      </c>
      <c r="BO1026" s="128">
        <v>1234.502</v>
      </c>
      <c r="BP1026" s="128">
        <v>1234.502</v>
      </c>
      <c r="BQ1026" s="1" t="s">
        <v>821</v>
      </c>
    </row>
    <row r="1027" spans="58:69" x14ac:dyDescent="0.25">
      <c r="BF1027">
        <v>350</v>
      </c>
      <c r="BG1027">
        <v>108</v>
      </c>
      <c r="BH1027">
        <v>57</v>
      </c>
      <c r="BI1027">
        <v>1009</v>
      </c>
      <c r="BJ1027" s="368">
        <v>25</v>
      </c>
      <c r="BK1027" s="368">
        <v>8</v>
      </c>
      <c r="BL1027" s="128">
        <v>1468.9683</v>
      </c>
      <c r="BM1027" s="128">
        <v>1355.4092936705099</v>
      </c>
      <c r="BN1027" s="128">
        <v>1251.57</v>
      </c>
      <c r="BO1027" s="128">
        <v>1228.1346000000001</v>
      </c>
      <c r="BP1027" s="128">
        <v>1228.1346000000001</v>
      </c>
      <c r="BQ1027" s="1" t="s">
        <v>821</v>
      </c>
    </row>
    <row r="1028" spans="58:69" x14ac:dyDescent="0.25">
      <c r="BF1028">
        <v>351</v>
      </c>
      <c r="BG1028">
        <v>108</v>
      </c>
      <c r="BH1028">
        <v>57</v>
      </c>
      <c r="BI1028">
        <v>1010</v>
      </c>
      <c r="BJ1028" s="368">
        <v>25</v>
      </c>
      <c r="BK1028" s="368">
        <v>9</v>
      </c>
      <c r="BL1028" s="128">
        <v>1515.1106</v>
      </c>
      <c r="BM1028" s="128">
        <v>1351.7074773551701</v>
      </c>
      <c r="BN1028" s="128">
        <v>1251.57</v>
      </c>
      <c r="BO1028" s="128">
        <v>1228.1346000000001</v>
      </c>
      <c r="BP1028" s="128">
        <v>1228.1346000000001</v>
      </c>
      <c r="BQ1028" s="1" t="s">
        <v>821</v>
      </c>
    </row>
    <row r="1029" spans="58:69" x14ac:dyDescent="0.25">
      <c r="BF1029">
        <v>352</v>
      </c>
      <c r="BG1029">
        <v>108</v>
      </c>
      <c r="BH1029">
        <v>56</v>
      </c>
      <c r="BI1029">
        <v>1011</v>
      </c>
      <c r="BJ1029" s="368">
        <v>25</v>
      </c>
      <c r="BK1029" s="368">
        <v>10</v>
      </c>
      <c r="BL1029" s="128">
        <v>1768.5719999999999</v>
      </c>
      <c r="BM1029" s="128">
        <v>1347.7910716879501</v>
      </c>
      <c r="BN1029" s="128">
        <v>1250.51</v>
      </c>
      <c r="BO1029" s="128">
        <v>1228.1346000000001</v>
      </c>
      <c r="BP1029" s="128">
        <v>1228.1346000000001</v>
      </c>
      <c r="BQ1029" s="1" t="s">
        <v>821</v>
      </c>
    </row>
    <row r="1030" spans="58:69" x14ac:dyDescent="0.25">
      <c r="BF1030">
        <v>353</v>
      </c>
      <c r="BG1030">
        <v>108</v>
      </c>
      <c r="BH1030">
        <v>55</v>
      </c>
      <c r="BI1030">
        <v>1012</v>
      </c>
      <c r="BJ1030" s="368">
        <v>25</v>
      </c>
      <c r="BK1030" s="368">
        <v>11</v>
      </c>
      <c r="BL1030" s="128">
        <v>2024.8677</v>
      </c>
      <c r="BM1030" s="128">
        <v>1341.1275521150301</v>
      </c>
      <c r="BN1030" s="128">
        <v>1238.9000000000001</v>
      </c>
      <c r="BO1030" s="128">
        <v>1222.2380000000001</v>
      </c>
      <c r="BP1030" s="128">
        <v>1222.2380000000001</v>
      </c>
      <c r="BQ1030" s="1" t="s">
        <v>821</v>
      </c>
    </row>
    <row r="1031" spans="58:69" x14ac:dyDescent="0.25">
      <c r="BF1031">
        <v>354</v>
      </c>
      <c r="BG1031">
        <v>108</v>
      </c>
      <c r="BH1031">
        <v>54</v>
      </c>
      <c r="BI1031">
        <v>1013</v>
      </c>
      <c r="BJ1031" s="368">
        <v>25</v>
      </c>
      <c r="BK1031" s="368">
        <v>12</v>
      </c>
      <c r="BL1031" s="128">
        <v>2088.7714999999998</v>
      </c>
      <c r="BM1031" s="128">
        <v>1336.9419204257399</v>
      </c>
      <c r="BN1031" s="128">
        <v>1222.33</v>
      </c>
      <c r="BO1031" s="128">
        <v>1219.5094999999999</v>
      </c>
      <c r="BP1031" s="128">
        <v>1219.5094999999999</v>
      </c>
      <c r="BQ1031" s="1" t="s">
        <v>821</v>
      </c>
    </row>
    <row r="1032" spans="58:69" x14ac:dyDescent="0.25">
      <c r="BF1032">
        <v>355</v>
      </c>
      <c r="BG1032">
        <v>107</v>
      </c>
      <c r="BH1032">
        <v>54</v>
      </c>
      <c r="BI1032">
        <v>1014</v>
      </c>
      <c r="BJ1032" s="368">
        <v>25</v>
      </c>
      <c r="BK1032" s="368">
        <v>13</v>
      </c>
      <c r="BL1032" s="128">
        <v>2328.4214000000002</v>
      </c>
      <c r="BM1032" s="128">
        <v>1332.9738811903601</v>
      </c>
      <c r="BN1032" s="128">
        <v>1238.94</v>
      </c>
      <c r="BO1032" s="128">
        <v>1216.0150000000001</v>
      </c>
      <c r="BP1032" s="128">
        <v>1216.0150000000001</v>
      </c>
      <c r="BQ1032" s="1" t="s">
        <v>821</v>
      </c>
    </row>
    <row r="1033" spans="58:69" x14ac:dyDescent="0.25">
      <c r="BF1033">
        <v>356</v>
      </c>
      <c r="BG1033">
        <v>107</v>
      </c>
      <c r="BH1033">
        <v>53</v>
      </c>
      <c r="BI1033">
        <v>1015</v>
      </c>
      <c r="BJ1033" s="368">
        <v>25</v>
      </c>
      <c r="BK1033" s="368">
        <v>14</v>
      </c>
      <c r="BL1033" s="128">
        <v>2543.8737999999998</v>
      </c>
      <c r="BM1033" s="128">
        <v>1327.0248030995399</v>
      </c>
      <c r="BN1033" s="128">
        <v>1227.55</v>
      </c>
      <c r="BO1033" s="128">
        <v>1211.6398999999999</v>
      </c>
      <c r="BP1033" s="128">
        <v>1211.6398999999999</v>
      </c>
      <c r="BQ1033" s="1" t="s">
        <v>821</v>
      </c>
    </row>
    <row r="1034" spans="58:69" x14ac:dyDescent="0.25">
      <c r="BF1034">
        <v>357</v>
      </c>
      <c r="BG1034">
        <v>106</v>
      </c>
      <c r="BH1034">
        <v>53</v>
      </c>
      <c r="BI1034">
        <v>1016</v>
      </c>
      <c r="BJ1034" s="368">
        <v>25</v>
      </c>
      <c r="BK1034" s="368">
        <v>15</v>
      </c>
      <c r="BL1034" s="128">
        <v>2612.6711</v>
      </c>
      <c r="BM1034" s="128">
        <v>1323.30910741044</v>
      </c>
      <c r="BN1034" s="128">
        <v>1227.96</v>
      </c>
      <c r="BO1034" s="128">
        <v>1211.4206999999999</v>
      </c>
      <c r="BP1034" s="128">
        <v>1211.4206999999999</v>
      </c>
      <c r="BQ1034" s="1" t="s">
        <v>821</v>
      </c>
    </row>
    <row r="1035" spans="58:69" x14ac:dyDescent="0.25">
      <c r="BF1035">
        <v>358</v>
      </c>
      <c r="BG1035">
        <v>106</v>
      </c>
      <c r="BH1035">
        <v>52</v>
      </c>
      <c r="BI1035">
        <v>1017</v>
      </c>
      <c r="BJ1035" s="368">
        <v>25</v>
      </c>
      <c r="BK1035" s="368">
        <v>16</v>
      </c>
      <c r="BL1035" s="128">
        <v>2875.942</v>
      </c>
      <c r="BM1035" s="128">
        <v>1318.96833247068</v>
      </c>
      <c r="BN1035" s="128">
        <v>1218.47</v>
      </c>
      <c r="BO1035" s="128">
        <v>1209.8706</v>
      </c>
      <c r="BP1035" s="128">
        <v>1209.8706</v>
      </c>
      <c r="BQ1035" s="1" t="s">
        <v>821</v>
      </c>
    </row>
    <row r="1036" spans="58:69" x14ac:dyDescent="0.25">
      <c r="BF1036">
        <v>359</v>
      </c>
      <c r="BG1036">
        <v>106</v>
      </c>
      <c r="BH1036">
        <v>51</v>
      </c>
      <c r="BI1036">
        <v>1018</v>
      </c>
      <c r="BJ1036" s="368">
        <v>25</v>
      </c>
      <c r="BK1036" s="368">
        <v>17</v>
      </c>
      <c r="BL1036" s="128">
        <v>3088.8834999999999</v>
      </c>
      <c r="BM1036" s="128">
        <v>1312.74330089863</v>
      </c>
      <c r="BN1036" s="128">
        <v>1210.07</v>
      </c>
      <c r="BO1036" s="128">
        <v>1203.4131</v>
      </c>
      <c r="BP1036" s="128">
        <v>1203.4131</v>
      </c>
      <c r="BQ1036" s="1" t="s">
        <v>821</v>
      </c>
    </row>
    <row r="1037" spans="58:69" x14ac:dyDescent="0.25">
      <c r="BF1037">
        <v>360</v>
      </c>
      <c r="BG1037">
        <v>105</v>
      </c>
      <c r="BH1037">
        <v>51</v>
      </c>
      <c r="BI1037">
        <v>1019</v>
      </c>
      <c r="BJ1037" s="368">
        <v>25</v>
      </c>
      <c r="BK1037" s="368">
        <v>18</v>
      </c>
      <c r="BL1037" s="128">
        <v>3212.4883</v>
      </c>
      <c r="BM1037" s="128">
        <v>1308.3439894048499</v>
      </c>
      <c r="BN1037" s="128">
        <v>1208.7</v>
      </c>
      <c r="BO1037" s="128">
        <v>1200.2617</v>
      </c>
      <c r="BP1037" s="128">
        <v>1200.2617</v>
      </c>
      <c r="BQ1037" s="1" t="s">
        <v>821</v>
      </c>
    </row>
    <row r="1038" spans="58:69" x14ac:dyDescent="0.25">
      <c r="BF1038">
        <v>361</v>
      </c>
      <c r="BG1038">
        <v>105</v>
      </c>
      <c r="BH1038">
        <v>50</v>
      </c>
      <c r="BI1038">
        <v>1020</v>
      </c>
      <c r="BJ1038" s="368">
        <v>25</v>
      </c>
      <c r="BK1038" s="368">
        <v>19</v>
      </c>
      <c r="BL1038" s="128">
        <v>3502.4940999999999</v>
      </c>
      <c r="BM1038" s="128">
        <v>1302.9372887731499</v>
      </c>
      <c r="BN1038" s="128">
        <v>1205.19</v>
      </c>
      <c r="BO1038" s="128">
        <v>1195.2317</v>
      </c>
      <c r="BP1038" s="128">
        <v>1195.2317</v>
      </c>
      <c r="BQ1038" s="1" t="s">
        <v>821</v>
      </c>
    </row>
    <row r="1039" spans="58:69" x14ac:dyDescent="0.25">
      <c r="BF1039">
        <v>362</v>
      </c>
      <c r="BG1039">
        <v>105</v>
      </c>
      <c r="BH1039">
        <v>49</v>
      </c>
      <c r="BI1039">
        <v>1021</v>
      </c>
      <c r="BJ1039" s="368">
        <v>25</v>
      </c>
      <c r="BK1039" s="368">
        <v>20</v>
      </c>
      <c r="BL1039" s="128">
        <v>3595.2795000000001</v>
      </c>
      <c r="BM1039" s="128">
        <v>1297.93346337347</v>
      </c>
      <c r="BN1039" s="128">
        <v>1199.46</v>
      </c>
      <c r="BO1039" s="128">
        <v>1193.1384</v>
      </c>
      <c r="BP1039" s="128">
        <v>1193.1384</v>
      </c>
      <c r="BQ1039" s="1" t="s">
        <v>821</v>
      </c>
    </row>
    <row r="1040" spans="58:69" x14ac:dyDescent="0.25">
      <c r="BF1040">
        <v>363</v>
      </c>
      <c r="BG1040">
        <v>104</v>
      </c>
      <c r="BH1040">
        <v>49</v>
      </c>
      <c r="BI1040">
        <v>1022</v>
      </c>
      <c r="BJ1040" s="368">
        <v>25</v>
      </c>
      <c r="BK1040" s="368">
        <v>21</v>
      </c>
      <c r="BL1040" s="128">
        <v>3776.4061999999999</v>
      </c>
      <c r="BM1040" s="128">
        <v>1294.3528913185</v>
      </c>
      <c r="BN1040" s="128">
        <v>1205.2</v>
      </c>
      <c r="BO1040" s="128">
        <v>1189.8172999999999</v>
      </c>
      <c r="BP1040" s="128">
        <v>1189.8172999999999</v>
      </c>
      <c r="BQ1040" s="1" t="s">
        <v>821</v>
      </c>
    </row>
    <row r="1041" spans="58:69" x14ac:dyDescent="0.25">
      <c r="BF1041">
        <v>364</v>
      </c>
      <c r="BG1041">
        <v>104</v>
      </c>
      <c r="BH1041">
        <v>48</v>
      </c>
      <c r="BI1041">
        <v>1023</v>
      </c>
      <c r="BJ1041" s="368">
        <v>25</v>
      </c>
      <c r="BK1041" s="368">
        <v>22</v>
      </c>
      <c r="BL1041" s="128">
        <v>4038.1496999999999</v>
      </c>
      <c r="BM1041" s="128">
        <v>1288.56372122984</v>
      </c>
      <c r="BN1041" s="128">
        <v>1198.07</v>
      </c>
      <c r="BO1041" s="128">
        <v>1181.9972</v>
      </c>
      <c r="BP1041" s="128">
        <v>1181.9972</v>
      </c>
      <c r="BQ1041" s="1" t="s">
        <v>821</v>
      </c>
    </row>
    <row r="1042" spans="58:69" x14ac:dyDescent="0.25">
      <c r="BF1042">
        <v>365</v>
      </c>
      <c r="BG1042">
        <v>104</v>
      </c>
      <c r="BH1042">
        <v>47</v>
      </c>
      <c r="BI1042">
        <v>1024</v>
      </c>
      <c r="BJ1042" s="368">
        <v>25</v>
      </c>
      <c r="BK1042" s="368">
        <v>23</v>
      </c>
      <c r="BL1042" s="128">
        <v>4312.0879999999997</v>
      </c>
      <c r="BM1042" s="128">
        <v>1281.5613170717399</v>
      </c>
      <c r="BN1042" s="128">
        <v>1192.7</v>
      </c>
      <c r="BO1042" s="128">
        <v>1178.2126000000001</v>
      </c>
      <c r="BP1042" s="128">
        <v>1178.2126000000001</v>
      </c>
      <c r="BQ1042" s="1" t="s">
        <v>821</v>
      </c>
    </row>
    <row r="1043" spans="58:69" x14ac:dyDescent="0.25">
      <c r="BF1043">
        <v>366</v>
      </c>
      <c r="BG1043">
        <v>104</v>
      </c>
      <c r="BH1043">
        <v>46</v>
      </c>
      <c r="BI1043">
        <v>1025</v>
      </c>
      <c r="BJ1043" s="368">
        <v>25</v>
      </c>
      <c r="BK1043" s="368">
        <v>24</v>
      </c>
      <c r="BL1043" s="128">
        <v>4574.2650000000003</v>
      </c>
      <c r="BM1043" s="128">
        <v>1274.5532322317999</v>
      </c>
      <c r="BN1043" s="128">
        <v>1185.08</v>
      </c>
      <c r="BO1043" s="128">
        <v>1174.5243</v>
      </c>
      <c r="BP1043" s="128">
        <v>1174.5243</v>
      </c>
      <c r="BQ1043" s="1" t="s">
        <v>821</v>
      </c>
    </row>
    <row r="1044" spans="58:69" x14ac:dyDescent="0.25">
      <c r="BF1044">
        <v>367</v>
      </c>
      <c r="BG1044">
        <v>104</v>
      </c>
      <c r="BH1044">
        <v>45</v>
      </c>
      <c r="BI1044">
        <v>1026</v>
      </c>
      <c r="BJ1044" s="368">
        <v>25</v>
      </c>
      <c r="BK1044" s="368">
        <v>25</v>
      </c>
      <c r="BL1044" s="128">
        <v>4838.2665999999999</v>
      </c>
      <c r="BM1044" s="128">
        <v>1267.67506267051</v>
      </c>
      <c r="BN1044" s="128">
        <v>1179.07</v>
      </c>
      <c r="BO1044" s="128">
        <v>1171.1931</v>
      </c>
      <c r="BP1044" s="128">
        <v>1171.1931</v>
      </c>
      <c r="BQ1044" s="1" t="s">
        <v>821</v>
      </c>
    </row>
    <row r="1045" spans="58:69" x14ac:dyDescent="0.25">
      <c r="BF1045">
        <v>368</v>
      </c>
      <c r="BG1045">
        <v>104</v>
      </c>
      <c r="BH1045">
        <v>44</v>
      </c>
      <c r="BI1045">
        <v>1027</v>
      </c>
      <c r="BJ1045" s="368">
        <v>25</v>
      </c>
      <c r="BK1045" s="368">
        <v>26</v>
      </c>
      <c r="BL1045" s="128">
        <v>4972.3622999999998</v>
      </c>
      <c r="BM1045" s="128">
        <v>1262.4711496146101</v>
      </c>
      <c r="BN1045" s="128">
        <v>1172.82</v>
      </c>
      <c r="BO1045" s="128">
        <v>1169.2945999999999</v>
      </c>
      <c r="BP1045" s="128">
        <v>1169.2945999999999</v>
      </c>
      <c r="BQ1045" s="1" t="s">
        <v>821</v>
      </c>
    </row>
    <row r="1046" spans="58:69" x14ac:dyDescent="0.25">
      <c r="BF1046">
        <v>369</v>
      </c>
      <c r="BG1046">
        <v>103</v>
      </c>
      <c r="BH1046">
        <v>44</v>
      </c>
      <c r="BI1046">
        <v>1028</v>
      </c>
      <c r="BJ1046" s="368">
        <v>25</v>
      </c>
      <c r="BK1046" s="368">
        <v>27</v>
      </c>
      <c r="BL1046" s="128">
        <v>5135.0337</v>
      </c>
      <c r="BM1046" s="128">
        <v>1258.59183114041</v>
      </c>
      <c r="BN1046" s="128">
        <v>1176.1199999999999</v>
      </c>
      <c r="BO1046" s="128">
        <v>1166.2206000000001</v>
      </c>
      <c r="BP1046" s="128">
        <v>1166.2206000000001</v>
      </c>
      <c r="BQ1046" s="1" t="s">
        <v>821</v>
      </c>
    </row>
    <row r="1047" spans="58:69" x14ac:dyDescent="0.25">
      <c r="BF1047">
        <v>370</v>
      </c>
      <c r="BG1047">
        <v>103</v>
      </c>
      <c r="BH1047">
        <v>43</v>
      </c>
      <c r="BI1047">
        <v>1029</v>
      </c>
      <c r="BJ1047" s="368">
        <v>25</v>
      </c>
      <c r="BK1047" s="368">
        <v>28</v>
      </c>
      <c r="BL1047" s="128">
        <v>5376.4110000000001</v>
      </c>
      <c r="BM1047" s="128">
        <v>1253.3101246573599</v>
      </c>
      <c r="BN1047" s="128">
        <v>1171.92</v>
      </c>
      <c r="BO1047" s="128">
        <v>1162.4501</v>
      </c>
      <c r="BP1047" s="128">
        <v>1162.4501</v>
      </c>
      <c r="BQ1047" s="1" t="s">
        <v>821</v>
      </c>
    </row>
    <row r="1048" spans="58:69" x14ac:dyDescent="0.25">
      <c r="BF1048">
        <v>371</v>
      </c>
      <c r="BG1048">
        <v>102</v>
      </c>
      <c r="BH1048">
        <v>43</v>
      </c>
      <c r="BI1048">
        <v>1030</v>
      </c>
      <c r="BJ1048" s="368">
        <v>25</v>
      </c>
      <c r="BK1048" s="368">
        <v>29</v>
      </c>
      <c r="BL1048" s="128">
        <v>5452.3609999999999</v>
      </c>
      <c r="BM1048" s="128">
        <v>1249.16202695629</v>
      </c>
      <c r="BN1048" s="128">
        <v>1175.6600000000001</v>
      </c>
      <c r="BO1048" s="128">
        <v>1160.5229999999999</v>
      </c>
      <c r="BP1048" s="128">
        <v>1160.5229999999999</v>
      </c>
      <c r="BQ1048" s="1" t="s">
        <v>821</v>
      </c>
    </row>
    <row r="1049" spans="58:69" x14ac:dyDescent="0.25">
      <c r="BF1049">
        <v>372</v>
      </c>
      <c r="BG1049">
        <v>102</v>
      </c>
      <c r="BH1049">
        <v>42</v>
      </c>
      <c r="BI1049">
        <v>1031</v>
      </c>
      <c r="BJ1049" s="368">
        <v>25</v>
      </c>
      <c r="BK1049" s="368">
        <v>30</v>
      </c>
      <c r="BL1049" s="128">
        <v>5774.0450000000001</v>
      </c>
      <c r="BM1049" s="128">
        <v>1243.9641775495299</v>
      </c>
      <c r="BN1049" s="128">
        <v>1168.44</v>
      </c>
      <c r="BO1049" s="128">
        <v>1158.2655999999999</v>
      </c>
      <c r="BP1049" s="128">
        <v>1158.2655999999999</v>
      </c>
      <c r="BQ1049" s="1" t="s">
        <v>821</v>
      </c>
    </row>
    <row r="1050" spans="58:69" x14ac:dyDescent="0.25">
      <c r="BF1050">
        <v>373</v>
      </c>
      <c r="BG1050">
        <v>101</v>
      </c>
      <c r="BH1050">
        <v>41</v>
      </c>
      <c r="BI1050">
        <v>1032</v>
      </c>
      <c r="BJ1050" s="368">
        <v>25</v>
      </c>
      <c r="BK1050" s="368">
        <v>31</v>
      </c>
      <c r="BL1050" s="128">
        <v>6068.9766</v>
      </c>
      <c r="BM1050" s="128">
        <v>1235.9038134196301</v>
      </c>
      <c r="BN1050" s="128">
        <v>1157.97</v>
      </c>
      <c r="BO1050" s="128">
        <v>1156.0929000000001</v>
      </c>
      <c r="BP1050" s="128">
        <v>1156.0929000000001</v>
      </c>
      <c r="BQ1050" s="1" t="s">
        <v>821</v>
      </c>
    </row>
    <row r="1051" spans="58:69" x14ac:dyDescent="0.25">
      <c r="BF1051">
        <v>374</v>
      </c>
      <c r="BG1051">
        <v>100</v>
      </c>
      <c r="BH1051">
        <v>41</v>
      </c>
      <c r="BI1051">
        <v>1033</v>
      </c>
      <c r="BJ1051" s="368">
        <v>25</v>
      </c>
      <c r="BK1051" s="368">
        <v>32</v>
      </c>
      <c r="BL1051" s="128">
        <v>6332.8633</v>
      </c>
      <c r="BM1051" s="128">
        <v>1228.5989672077201</v>
      </c>
      <c r="BN1051" s="128">
        <v>1158.01</v>
      </c>
      <c r="BO1051" s="128">
        <v>1153.7662</v>
      </c>
      <c r="BP1051" s="128">
        <v>1153.7662</v>
      </c>
      <c r="BQ1051" s="1" t="s">
        <v>821</v>
      </c>
    </row>
    <row r="1052" spans="58:69" x14ac:dyDescent="0.25">
      <c r="BF1052">
        <v>375</v>
      </c>
      <c r="BG1052">
        <v>99</v>
      </c>
      <c r="BH1052">
        <v>41</v>
      </c>
      <c r="BI1052">
        <v>1034</v>
      </c>
      <c r="BJ1052" s="368">
        <v>25</v>
      </c>
      <c r="BK1052" s="368">
        <v>33</v>
      </c>
      <c r="BL1052" s="128">
        <v>6592.1962999999996</v>
      </c>
      <c r="BM1052" s="128">
        <v>1221.75946457961</v>
      </c>
      <c r="BN1052" s="128">
        <v>1153.75</v>
      </c>
      <c r="BO1052" s="128">
        <v>1152.3471999999999</v>
      </c>
      <c r="BP1052" s="128">
        <v>1152.3471999999999</v>
      </c>
      <c r="BQ1052" s="1" t="s">
        <v>821</v>
      </c>
    </row>
    <row r="1053" spans="58:69" x14ac:dyDescent="0.25">
      <c r="BF1053">
        <v>376</v>
      </c>
      <c r="BG1053">
        <v>98</v>
      </c>
      <c r="BH1053">
        <v>41</v>
      </c>
      <c r="BI1053">
        <v>1035</v>
      </c>
      <c r="BJ1053" s="368">
        <v>25</v>
      </c>
      <c r="BK1053" s="368">
        <v>34</v>
      </c>
      <c r="BL1053" s="128">
        <v>6845.6464999999998</v>
      </c>
      <c r="BM1053" s="128">
        <v>1215.0563876745</v>
      </c>
      <c r="BN1053" s="128">
        <v>1152.1199999999999</v>
      </c>
      <c r="BO1053" s="128">
        <v>1150.3403000000001</v>
      </c>
      <c r="BP1053" s="128">
        <v>1150.3403000000001</v>
      </c>
      <c r="BQ1053" s="1" t="s">
        <v>821</v>
      </c>
    </row>
    <row r="1054" spans="58:69" x14ac:dyDescent="0.25">
      <c r="BF1054">
        <v>377</v>
      </c>
      <c r="BG1054">
        <v>97</v>
      </c>
      <c r="BH1054">
        <v>41</v>
      </c>
      <c r="BI1054">
        <v>1036</v>
      </c>
      <c r="BJ1054" s="368">
        <v>25</v>
      </c>
      <c r="BK1054" s="368">
        <v>35</v>
      </c>
      <c r="BL1054" s="128">
        <v>7111.2505000000001</v>
      </c>
      <c r="BM1054" s="128">
        <v>1208.27133023293</v>
      </c>
      <c r="BN1054" s="128">
        <v>1149.6500000000001</v>
      </c>
      <c r="BO1054" s="128">
        <v>1148.9194</v>
      </c>
      <c r="BP1054" s="128">
        <v>1148.9194</v>
      </c>
      <c r="BQ1054" s="1" t="s">
        <v>821</v>
      </c>
    </row>
    <row r="1055" spans="58:69" x14ac:dyDescent="0.25">
      <c r="BF1055">
        <v>378</v>
      </c>
      <c r="BG1055">
        <v>96</v>
      </c>
      <c r="BH1055">
        <v>41</v>
      </c>
      <c r="BI1055">
        <v>1037</v>
      </c>
      <c r="BJ1055" s="368">
        <v>25</v>
      </c>
      <c r="BK1055" s="368">
        <v>36</v>
      </c>
      <c r="BL1055" s="128">
        <v>7358.0454</v>
      </c>
      <c r="BM1055" s="128">
        <v>1201.57328296521</v>
      </c>
      <c r="BN1055" s="128">
        <v>1149.8499999999999</v>
      </c>
      <c r="BO1055" s="128">
        <v>1147.5868</v>
      </c>
      <c r="BP1055" s="128">
        <v>1147.5868</v>
      </c>
      <c r="BQ1055" s="1" t="s">
        <v>821</v>
      </c>
    </row>
    <row r="1056" spans="58:69" x14ac:dyDescent="0.25">
      <c r="BF1056">
        <v>379</v>
      </c>
      <c r="BG1056">
        <v>96</v>
      </c>
      <c r="BH1056">
        <v>40</v>
      </c>
      <c r="BI1056">
        <v>1038</v>
      </c>
      <c r="BJ1056" s="368">
        <v>25</v>
      </c>
      <c r="BK1056" s="368">
        <v>37</v>
      </c>
      <c r="BL1056" s="128">
        <v>7454.9949999999999</v>
      </c>
      <c r="BM1056" s="128">
        <v>1197.07987640226</v>
      </c>
      <c r="BN1056" s="128">
        <v>1149.03</v>
      </c>
      <c r="BO1056" s="128">
        <v>1146.8505</v>
      </c>
      <c r="BP1056" s="128">
        <v>1146.8505</v>
      </c>
      <c r="BQ1056" s="1" t="s">
        <v>821</v>
      </c>
    </row>
    <row r="1057" spans="58:69" x14ac:dyDescent="0.25">
      <c r="BF1057">
        <v>380</v>
      </c>
      <c r="BG1057">
        <v>95</v>
      </c>
      <c r="BH1057">
        <v>40</v>
      </c>
      <c r="BI1057">
        <v>1039</v>
      </c>
      <c r="BJ1057" s="368">
        <v>25</v>
      </c>
      <c r="BK1057" s="368">
        <v>38</v>
      </c>
      <c r="BL1057" s="128">
        <v>7647.2084999999997</v>
      </c>
      <c r="BM1057" s="128">
        <v>1193.2999507117399</v>
      </c>
      <c r="BN1057" s="128">
        <v>1155.94</v>
      </c>
      <c r="BO1057" s="128">
        <v>1145.6918000000001</v>
      </c>
      <c r="BP1057" s="128">
        <v>1145.6918000000001</v>
      </c>
      <c r="BQ1057" s="1" t="s">
        <v>821</v>
      </c>
    </row>
    <row r="1058" spans="58:69" x14ac:dyDescent="0.25">
      <c r="BF1058">
        <v>381</v>
      </c>
      <c r="BG1058">
        <v>95</v>
      </c>
      <c r="BH1058">
        <v>39</v>
      </c>
      <c r="BI1058">
        <v>1040</v>
      </c>
      <c r="BJ1058" s="368">
        <v>25</v>
      </c>
      <c r="BK1058" s="368">
        <v>39</v>
      </c>
      <c r="BL1058" s="128">
        <v>7900.8037000000004</v>
      </c>
      <c r="BM1058" s="128">
        <v>1187.47234985308</v>
      </c>
      <c r="BN1058" s="128">
        <v>1148.9000000000001</v>
      </c>
      <c r="BO1058" s="128">
        <v>1144.0740000000001</v>
      </c>
      <c r="BP1058" s="128">
        <v>1144.0740000000001</v>
      </c>
      <c r="BQ1058" s="1" t="s">
        <v>821</v>
      </c>
    </row>
    <row r="1059" spans="58:69" x14ac:dyDescent="0.25">
      <c r="BF1059">
        <v>382</v>
      </c>
      <c r="BG1059">
        <v>95</v>
      </c>
      <c r="BH1059">
        <v>38</v>
      </c>
      <c r="BI1059">
        <v>1041</v>
      </c>
      <c r="BJ1059" s="368">
        <v>25</v>
      </c>
      <c r="BK1059" s="368">
        <v>40</v>
      </c>
      <c r="BL1059" s="128">
        <v>8166.8296</v>
      </c>
      <c r="BM1059" s="128">
        <v>1180.6798883767599</v>
      </c>
      <c r="BN1059" s="128">
        <v>1145.1400000000001</v>
      </c>
      <c r="BO1059" s="128">
        <v>1142.2837</v>
      </c>
      <c r="BP1059" s="128">
        <v>1142.2837</v>
      </c>
      <c r="BQ1059" s="1" t="s">
        <v>821</v>
      </c>
    </row>
    <row r="1060" spans="58:69" x14ac:dyDescent="0.25">
      <c r="BF1060">
        <v>383</v>
      </c>
      <c r="BG1060">
        <v>96</v>
      </c>
      <c r="BH1060">
        <v>37</v>
      </c>
      <c r="BI1060">
        <v>1042</v>
      </c>
      <c r="BJ1060" s="368">
        <v>25</v>
      </c>
      <c r="BK1060" s="368">
        <v>41</v>
      </c>
      <c r="BL1060" s="128">
        <v>8445.7000000000007</v>
      </c>
      <c r="BM1060" s="128">
        <v>1173.5570409982599</v>
      </c>
      <c r="BN1060" s="128">
        <v>1143.1099999999999</v>
      </c>
      <c r="BO1060" s="128">
        <v>1140.6521</v>
      </c>
      <c r="BP1060" s="128">
        <v>1140.6521</v>
      </c>
      <c r="BQ1060" s="1" t="s">
        <v>821</v>
      </c>
    </row>
    <row r="1061" spans="58:69" x14ac:dyDescent="0.25">
      <c r="BF1061">
        <v>384</v>
      </c>
      <c r="BG1061">
        <v>96</v>
      </c>
      <c r="BH1061">
        <v>36</v>
      </c>
      <c r="BI1061">
        <v>1043</v>
      </c>
      <c r="BJ1061" s="368">
        <v>25</v>
      </c>
      <c r="BK1061" s="368">
        <v>42</v>
      </c>
      <c r="BL1061" s="128">
        <v>8712.2160000000003</v>
      </c>
      <c r="BM1061" s="128">
        <v>1166.42777253445</v>
      </c>
      <c r="BN1061" s="128">
        <v>1140.73</v>
      </c>
      <c r="BO1061" s="128">
        <v>1138.8440000000001</v>
      </c>
      <c r="BP1061" s="128">
        <v>1138.8440000000001</v>
      </c>
      <c r="BQ1061" s="1" t="s">
        <v>821</v>
      </c>
    </row>
    <row r="1062" spans="58:69" x14ac:dyDescent="0.25">
      <c r="BF1062">
        <v>385</v>
      </c>
      <c r="BG1062">
        <v>95</v>
      </c>
      <c r="BH1062">
        <v>36</v>
      </c>
      <c r="BI1062">
        <v>1044</v>
      </c>
      <c r="BJ1062" s="368">
        <v>25</v>
      </c>
      <c r="BK1062" s="368">
        <v>43</v>
      </c>
      <c r="BL1062" s="128">
        <v>8845.991</v>
      </c>
      <c r="BM1062" s="128">
        <v>1161.1951879922699</v>
      </c>
      <c r="BN1062" s="128">
        <v>1141.3399999999999</v>
      </c>
      <c r="BO1062" s="128">
        <v>1137.7270000000001</v>
      </c>
      <c r="BP1062" s="128">
        <v>1137.7270000000001</v>
      </c>
      <c r="BQ1062" s="1" t="s">
        <v>821</v>
      </c>
    </row>
    <row r="1063" spans="58:69" x14ac:dyDescent="0.25">
      <c r="BF1063">
        <v>386</v>
      </c>
      <c r="BG1063">
        <v>95</v>
      </c>
      <c r="BH1063">
        <v>35</v>
      </c>
      <c r="BI1063">
        <v>1045</v>
      </c>
      <c r="BJ1063" s="368">
        <v>25</v>
      </c>
      <c r="BK1063" s="368">
        <v>44</v>
      </c>
      <c r="BL1063" s="128">
        <v>9085.6689999999999</v>
      </c>
      <c r="BM1063" s="128">
        <v>1156.3134270413</v>
      </c>
      <c r="BN1063" s="128">
        <v>1140.3399999999999</v>
      </c>
      <c r="BO1063" s="128">
        <v>1135.3291999999999</v>
      </c>
      <c r="BP1063" s="128">
        <v>1135.3291999999999</v>
      </c>
      <c r="BQ1063" s="1" t="s">
        <v>821</v>
      </c>
    </row>
    <row r="1064" spans="58:69" x14ac:dyDescent="0.25">
      <c r="BF1064">
        <v>387</v>
      </c>
      <c r="BG1064">
        <v>94</v>
      </c>
      <c r="BH1064">
        <v>35</v>
      </c>
      <c r="BI1064">
        <v>1046</v>
      </c>
      <c r="BJ1064" s="368">
        <v>25</v>
      </c>
      <c r="BK1064" s="368">
        <v>45</v>
      </c>
      <c r="BL1064" s="128">
        <v>9182.616</v>
      </c>
      <c r="BM1064" s="128">
        <v>1151.9130815357701</v>
      </c>
      <c r="BN1064" s="128">
        <v>1138.05</v>
      </c>
      <c r="BO1064" s="128">
        <v>1134.3849</v>
      </c>
      <c r="BP1064" s="128">
        <v>1134.3849</v>
      </c>
      <c r="BQ1064" s="1" t="s">
        <v>821</v>
      </c>
    </row>
    <row r="1065" spans="58:69" x14ac:dyDescent="0.25">
      <c r="BF1065">
        <v>388</v>
      </c>
      <c r="BG1065">
        <v>94</v>
      </c>
      <c r="BH1065">
        <v>34</v>
      </c>
      <c r="BI1065">
        <v>1047</v>
      </c>
      <c r="BJ1065" s="368">
        <v>25</v>
      </c>
      <c r="BK1065" s="368">
        <v>46</v>
      </c>
      <c r="BL1065" s="128">
        <v>9280.7630000000008</v>
      </c>
      <c r="BM1065" s="128">
        <v>1149.3628255952699</v>
      </c>
      <c r="BN1065" s="128">
        <v>1153.95</v>
      </c>
      <c r="BO1065" s="128">
        <v>1133.8356000000001</v>
      </c>
      <c r="BP1065" s="128">
        <v>1133.8356000000001</v>
      </c>
      <c r="BQ1065" s="1" t="s">
        <v>821</v>
      </c>
    </row>
    <row r="1066" spans="58:69" x14ac:dyDescent="0.25">
      <c r="BF1066">
        <v>389</v>
      </c>
      <c r="BG1066">
        <v>94</v>
      </c>
      <c r="BH1066">
        <v>35</v>
      </c>
      <c r="BI1066">
        <v>1048</v>
      </c>
      <c r="BJ1066" s="368">
        <v>25</v>
      </c>
      <c r="BK1066" s="368">
        <v>47</v>
      </c>
      <c r="BL1066" s="128">
        <v>9372.31</v>
      </c>
      <c r="BM1066" s="128">
        <v>1146.8831632964</v>
      </c>
      <c r="BN1066" s="128">
        <v>1138.05</v>
      </c>
      <c r="BO1066" s="128">
        <v>1132.643</v>
      </c>
      <c r="BP1066" s="128">
        <v>1132.643</v>
      </c>
      <c r="BQ1066" s="1" t="s">
        <v>821</v>
      </c>
    </row>
    <row r="1067" spans="58:69" x14ac:dyDescent="0.25">
      <c r="BF1067">
        <v>390</v>
      </c>
      <c r="BG1067">
        <v>93</v>
      </c>
      <c r="BH1067">
        <v>35</v>
      </c>
      <c r="BI1067">
        <v>1049</v>
      </c>
      <c r="BJ1067" s="368">
        <v>25</v>
      </c>
      <c r="BK1067" s="368">
        <v>48</v>
      </c>
      <c r="BL1067" s="128">
        <v>9624.3529999999992</v>
      </c>
      <c r="BM1067" s="128">
        <v>1142.3917736946401</v>
      </c>
      <c r="BN1067" s="128">
        <v>1131.03</v>
      </c>
      <c r="BO1067" s="128">
        <v>1126.0032000000001</v>
      </c>
      <c r="BP1067" s="128">
        <v>1126.0032000000001</v>
      </c>
      <c r="BQ1067" s="1" t="s">
        <v>821</v>
      </c>
    </row>
    <row r="1068" spans="58:69" x14ac:dyDescent="0.25">
      <c r="BF1068">
        <v>391</v>
      </c>
      <c r="BG1068">
        <v>92</v>
      </c>
      <c r="BH1068">
        <v>35</v>
      </c>
      <c r="BI1068">
        <v>1050</v>
      </c>
      <c r="BJ1068" s="368">
        <v>25</v>
      </c>
      <c r="BK1068" s="368">
        <v>49</v>
      </c>
      <c r="BL1068" s="128">
        <v>9898.4369999999999</v>
      </c>
      <c r="BM1068" s="128">
        <v>1135.51426794336</v>
      </c>
      <c r="BN1068" s="128">
        <v>1127.08</v>
      </c>
      <c r="BO1068" s="128">
        <v>1125.7777000000001</v>
      </c>
      <c r="BP1068" s="128">
        <v>1125.7777000000001</v>
      </c>
      <c r="BQ1068" s="1" t="s">
        <v>821</v>
      </c>
    </row>
    <row r="1069" spans="58:69" x14ac:dyDescent="0.25">
      <c r="BF1069">
        <v>392</v>
      </c>
      <c r="BG1069">
        <v>91</v>
      </c>
      <c r="BH1069">
        <v>35</v>
      </c>
      <c r="BI1069">
        <v>1051</v>
      </c>
      <c r="BJ1069" s="368">
        <v>25</v>
      </c>
      <c r="BK1069" s="368">
        <v>50</v>
      </c>
      <c r="BL1069" s="128">
        <v>9959.3349999999991</v>
      </c>
      <c r="BM1069" s="128">
        <v>1131.1353941385901</v>
      </c>
      <c r="BN1069" s="128">
        <v>1132.28</v>
      </c>
      <c r="BO1069" s="128">
        <v>1125.7777000000001</v>
      </c>
      <c r="BP1069" s="128">
        <v>1125.7777000000001</v>
      </c>
      <c r="BQ1069" s="1" t="s">
        <v>821</v>
      </c>
    </row>
    <row r="1070" spans="58:69" x14ac:dyDescent="0.25">
      <c r="BF1070">
        <v>393</v>
      </c>
      <c r="BG1070">
        <v>91</v>
      </c>
      <c r="BH1070">
        <v>34</v>
      </c>
      <c r="BI1070">
        <v>1052</v>
      </c>
      <c r="BJ1070" s="368">
        <v>25</v>
      </c>
      <c r="BK1070" s="368">
        <v>51</v>
      </c>
      <c r="BL1070" s="128">
        <v>10020.504000000001</v>
      </c>
      <c r="BM1070" s="128">
        <v>1129.5397225261399</v>
      </c>
      <c r="BN1070" s="128">
        <v>1135.21</v>
      </c>
      <c r="BO1070" s="128">
        <v>1125.4984999999999</v>
      </c>
      <c r="BP1070" s="128">
        <v>1125.4984999999999</v>
      </c>
      <c r="BQ1070" s="1" t="s">
        <v>821</v>
      </c>
    </row>
    <row r="1071" spans="58:69" x14ac:dyDescent="0.25">
      <c r="BF1071">
        <v>42</v>
      </c>
      <c r="BG1071">
        <v>80</v>
      </c>
      <c r="BH1071">
        <v>49</v>
      </c>
      <c r="BI1071">
        <v>1053</v>
      </c>
      <c r="BJ1071" s="368">
        <v>26</v>
      </c>
      <c r="BK1071" s="368">
        <v>1</v>
      </c>
      <c r="BL1071" s="128">
        <v>146.93011000000001</v>
      </c>
      <c r="BM1071" s="128">
        <v>1133.87785441812</v>
      </c>
      <c r="BN1071" s="128">
        <v>1132.97</v>
      </c>
      <c r="BO1071" s="128">
        <v>1130.4513999999999</v>
      </c>
      <c r="BP1071" s="128">
        <v>1130.4513999999999</v>
      </c>
      <c r="BQ1071" s="1" t="s">
        <v>821</v>
      </c>
    </row>
    <row r="1072" spans="58:69" x14ac:dyDescent="0.25">
      <c r="BF1072">
        <v>43</v>
      </c>
      <c r="BG1072">
        <v>80</v>
      </c>
      <c r="BH1072">
        <v>48</v>
      </c>
      <c r="BI1072">
        <v>1054</v>
      </c>
      <c r="BJ1072" s="368">
        <v>26</v>
      </c>
      <c r="BK1072" s="368">
        <v>2</v>
      </c>
      <c r="BL1072" s="128">
        <v>418.3383</v>
      </c>
      <c r="BM1072" s="128">
        <v>1133.65346541079</v>
      </c>
      <c r="BN1072" s="128">
        <v>1139.06</v>
      </c>
      <c r="BO1072" s="128">
        <v>1130.1869999999999</v>
      </c>
      <c r="BP1072" s="128">
        <v>1130.1869999999999</v>
      </c>
      <c r="BQ1072" s="1" t="s">
        <v>821</v>
      </c>
    </row>
    <row r="1073" spans="58:69" x14ac:dyDescent="0.25">
      <c r="BF1073">
        <v>44</v>
      </c>
      <c r="BG1073">
        <v>80</v>
      </c>
      <c r="BH1073">
        <v>47</v>
      </c>
      <c r="BI1073">
        <v>1055</v>
      </c>
      <c r="BJ1073" s="368">
        <v>26</v>
      </c>
      <c r="BK1073" s="368">
        <v>3</v>
      </c>
      <c r="BL1073" s="128">
        <v>531.86095999999998</v>
      </c>
      <c r="BM1073" s="128">
        <v>1133.44699555854</v>
      </c>
      <c r="BN1073" s="128">
        <v>1153.08</v>
      </c>
      <c r="BO1073" s="128">
        <v>1129.9152999999999</v>
      </c>
      <c r="BP1073" s="128">
        <v>1129.9152999999999</v>
      </c>
      <c r="BQ1073" s="1" t="s">
        <v>821</v>
      </c>
    </row>
    <row r="1074" spans="58:69" x14ac:dyDescent="0.25">
      <c r="BF1074">
        <v>45</v>
      </c>
      <c r="BG1074">
        <v>81</v>
      </c>
      <c r="BH1074">
        <v>47</v>
      </c>
      <c r="BI1074">
        <v>1056</v>
      </c>
      <c r="BJ1074" s="368">
        <v>26</v>
      </c>
      <c r="BK1074" s="368">
        <v>4</v>
      </c>
      <c r="BL1074" s="128">
        <v>692.29296999999997</v>
      </c>
      <c r="BM1074" s="128">
        <v>1133.30005130424</v>
      </c>
      <c r="BN1074" s="128">
        <v>1137.43</v>
      </c>
      <c r="BO1074" s="128">
        <v>1129.8462</v>
      </c>
      <c r="BP1074" s="128">
        <v>1129.8462</v>
      </c>
      <c r="BQ1074" s="1" t="s">
        <v>821</v>
      </c>
    </row>
    <row r="1075" spans="58:69" x14ac:dyDescent="0.25">
      <c r="BF1075">
        <v>46</v>
      </c>
      <c r="BG1075">
        <v>81</v>
      </c>
      <c r="BH1075">
        <v>46</v>
      </c>
      <c r="BI1075">
        <v>1057</v>
      </c>
      <c r="BJ1075" s="368">
        <v>26</v>
      </c>
      <c r="BK1075" s="368">
        <v>5</v>
      </c>
      <c r="BL1075" s="128">
        <v>986.56330000000003</v>
      </c>
      <c r="BM1075" s="128">
        <v>1133.0561573391201</v>
      </c>
      <c r="BN1075" s="128">
        <v>1150.1400000000001</v>
      </c>
      <c r="BO1075" s="128">
        <v>1129.4983</v>
      </c>
      <c r="BP1075" s="128">
        <v>1129.4983</v>
      </c>
      <c r="BQ1075" s="1" t="s">
        <v>821</v>
      </c>
    </row>
    <row r="1076" spans="58:69" x14ac:dyDescent="0.25">
      <c r="BF1076">
        <v>47</v>
      </c>
      <c r="BG1076">
        <v>81</v>
      </c>
      <c r="BH1076">
        <v>45</v>
      </c>
      <c r="BI1076">
        <v>1058</v>
      </c>
      <c r="BJ1076" s="368">
        <v>26</v>
      </c>
      <c r="BK1076" s="368">
        <v>6</v>
      </c>
      <c r="BL1076" s="128">
        <v>1031.8584000000001</v>
      </c>
      <c r="BM1076" s="128">
        <v>1132.87402066544</v>
      </c>
      <c r="BN1076" s="128">
        <v>1155.9000000000001</v>
      </c>
      <c r="BO1076" s="128">
        <v>1129.4635000000001</v>
      </c>
      <c r="BP1076" s="128">
        <v>1129.4635000000001</v>
      </c>
      <c r="BQ1076" s="1" t="s">
        <v>821</v>
      </c>
    </row>
    <row r="1077" spans="58:69" x14ac:dyDescent="0.25">
      <c r="BF1077">
        <v>48</v>
      </c>
      <c r="BG1077">
        <v>82</v>
      </c>
      <c r="BH1077">
        <v>45</v>
      </c>
      <c r="BI1077">
        <v>1059</v>
      </c>
      <c r="BJ1077" s="368">
        <v>26</v>
      </c>
      <c r="BK1077" s="368">
        <v>7</v>
      </c>
      <c r="BL1077" s="128">
        <v>1265.2820999999999</v>
      </c>
      <c r="BM1077" s="128">
        <v>1132.7245209047301</v>
      </c>
      <c r="BN1077" s="128">
        <v>1137.94</v>
      </c>
      <c r="BO1077" s="128">
        <v>1129.1768</v>
      </c>
      <c r="BP1077" s="128">
        <v>1129.1768</v>
      </c>
      <c r="BQ1077" s="1" t="s">
        <v>821</v>
      </c>
    </row>
    <row r="1078" spans="58:69" x14ac:dyDescent="0.25">
      <c r="BF1078">
        <v>49</v>
      </c>
      <c r="BG1078">
        <v>82</v>
      </c>
      <c r="BH1078">
        <v>44</v>
      </c>
      <c r="BI1078">
        <v>1060</v>
      </c>
      <c r="BJ1078" s="368">
        <v>26</v>
      </c>
      <c r="BK1078" s="368">
        <v>8</v>
      </c>
      <c r="BL1078" s="128">
        <v>1512.1079</v>
      </c>
      <c r="BM1078" s="128">
        <v>1132.4669239985501</v>
      </c>
      <c r="BN1078" s="128">
        <v>1144.1500000000001</v>
      </c>
      <c r="BO1078" s="128">
        <v>1128.8656000000001</v>
      </c>
      <c r="BP1078" s="128">
        <v>1128.8656000000001</v>
      </c>
      <c r="BQ1078" s="1" t="s">
        <v>821</v>
      </c>
    </row>
    <row r="1079" spans="58:69" x14ac:dyDescent="0.25">
      <c r="BF1079">
        <v>50</v>
      </c>
      <c r="BG1079">
        <v>83</v>
      </c>
      <c r="BH1079">
        <v>44</v>
      </c>
      <c r="BI1079">
        <v>1061</v>
      </c>
      <c r="BJ1079" s="368">
        <v>26</v>
      </c>
      <c r="BK1079" s="368">
        <v>9</v>
      </c>
      <c r="BL1079" s="128">
        <v>1627.2012</v>
      </c>
      <c r="BM1079" s="128">
        <v>1132.2727971777799</v>
      </c>
      <c r="BN1079" s="128">
        <v>1129.55</v>
      </c>
      <c r="BO1079" s="128">
        <v>1128.8112000000001</v>
      </c>
      <c r="BP1079" s="128">
        <v>1128.8112000000001</v>
      </c>
      <c r="BQ1079" s="1" t="s">
        <v>821</v>
      </c>
    </row>
    <row r="1080" spans="58:69" x14ac:dyDescent="0.25">
      <c r="BF1080">
        <v>51</v>
      </c>
      <c r="BG1080">
        <v>83</v>
      </c>
      <c r="BH1080">
        <v>43</v>
      </c>
      <c r="BI1080">
        <v>1062</v>
      </c>
      <c r="BJ1080" s="368">
        <v>26</v>
      </c>
      <c r="BK1080" s="368">
        <v>10</v>
      </c>
      <c r="BL1080" s="128">
        <v>1790.0941</v>
      </c>
      <c r="BM1080" s="128">
        <v>1132.12369053665</v>
      </c>
      <c r="BN1080" s="128">
        <v>1145.31</v>
      </c>
      <c r="BO1080" s="128">
        <v>1128.8112000000001</v>
      </c>
      <c r="BP1080" s="128">
        <v>1128.8112000000001</v>
      </c>
      <c r="BQ1080" s="1" t="s">
        <v>821</v>
      </c>
    </row>
    <row r="1081" spans="58:69" x14ac:dyDescent="0.25">
      <c r="BF1081">
        <v>52</v>
      </c>
      <c r="BG1081">
        <v>84</v>
      </c>
      <c r="BH1081">
        <v>43</v>
      </c>
      <c r="BI1081">
        <v>1063</v>
      </c>
      <c r="BJ1081" s="368">
        <v>26</v>
      </c>
      <c r="BK1081" s="368">
        <v>11</v>
      </c>
      <c r="BL1081" s="128">
        <v>2078.5996</v>
      </c>
      <c r="BM1081" s="128">
        <v>1131.88156868701</v>
      </c>
      <c r="BN1081" s="128">
        <v>1131.97</v>
      </c>
      <c r="BO1081" s="128">
        <v>1128.4843000000001</v>
      </c>
      <c r="BP1081" s="128">
        <v>1128.4843000000001</v>
      </c>
      <c r="BQ1081" s="1" t="s">
        <v>821</v>
      </c>
    </row>
    <row r="1082" spans="58:69" x14ac:dyDescent="0.25">
      <c r="BF1082">
        <v>53</v>
      </c>
      <c r="BG1082">
        <v>85</v>
      </c>
      <c r="BH1082">
        <v>43</v>
      </c>
      <c r="BI1082">
        <v>1064</v>
      </c>
      <c r="BJ1082" s="368">
        <v>26</v>
      </c>
      <c r="BK1082" s="368">
        <v>12</v>
      </c>
      <c r="BL1082" s="128">
        <v>2141.0585999999998</v>
      </c>
      <c r="BM1082" s="128">
        <v>1131.69331770748</v>
      </c>
      <c r="BN1082" s="128">
        <v>1128.95</v>
      </c>
      <c r="BO1082" s="128">
        <v>1128.4843000000001</v>
      </c>
      <c r="BP1082" s="128">
        <v>1128.4843000000001</v>
      </c>
      <c r="BQ1082" s="1" t="s">
        <v>821</v>
      </c>
    </row>
    <row r="1083" spans="58:69" x14ac:dyDescent="0.25">
      <c r="BF1083">
        <v>54</v>
      </c>
      <c r="BG1083">
        <v>85</v>
      </c>
      <c r="BH1083">
        <v>42</v>
      </c>
      <c r="BI1083">
        <v>1065</v>
      </c>
      <c r="BJ1083" s="368">
        <v>26</v>
      </c>
      <c r="BK1083" s="368">
        <v>13</v>
      </c>
      <c r="BL1083" s="128">
        <v>2444.3870000000002</v>
      </c>
      <c r="BM1083" s="128">
        <v>1131.4971159434499</v>
      </c>
      <c r="BN1083" s="128">
        <v>1134.4100000000001</v>
      </c>
      <c r="BO1083" s="128">
        <v>1128.1973</v>
      </c>
      <c r="BP1083" s="128">
        <v>1128.1973</v>
      </c>
      <c r="BQ1083" s="1" t="s">
        <v>821</v>
      </c>
    </row>
    <row r="1084" spans="58:69" x14ac:dyDescent="0.25">
      <c r="BF1084">
        <v>55</v>
      </c>
      <c r="BG1084">
        <v>85</v>
      </c>
      <c r="BH1084">
        <v>41</v>
      </c>
      <c r="BI1084">
        <v>1066</v>
      </c>
      <c r="BJ1084" s="368">
        <v>26</v>
      </c>
      <c r="BK1084" s="368">
        <v>14</v>
      </c>
      <c r="BL1084" s="128">
        <v>2519.1536000000001</v>
      </c>
      <c r="BM1084" s="128">
        <v>1131.294312861</v>
      </c>
      <c r="BN1084" s="128">
        <v>1139.71</v>
      </c>
      <c r="BO1084" s="128">
        <v>1128.0764999999999</v>
      </c>
      <c r="BP1084" s="128">
        <v>1128.0764999999999</v>
      </c>
      <c r="BQ1084" s="1" t="s">
        <v>821</v>
      </c>
    </row>
    <row r="1085" spans="58:69" x14ac:dyDescent="0.25">
      <c r="BF1085">
        <v>56</v>
      </c>
      <c r="BG1085">
        <v>86</v>
      </c>
      <c r="BH1085">
        <v>41</v>
      </c>
      <c r="BI1085">
        <v>1067</v>
      </c>
      <c r="BJ1085" s="368">
        <v>26</v>
      </c>
      <c r="BK1085" s="368">
        <v>15</v>
      </c>
      <c r="BL1085" s="128">
        <v>2747.7152999999998</v>
      </c>
      <c r="BM1085" s="128">
        <v>1131.13161321348</v>
      </c>
      <c r="BN1085" s="128">
        <v>1132.6400000000001</v>
      </c>
      <c r="BO1085" s="128">
        <v>1127.7915</v>
      </c>
      <c r="BP1085" s="128">
        <v>1127.7915</v>
      </c>
      <c r="BQ1085" s="1" t="s">
        <v>821</v>
      </c>
    </row>
    <row r="1086" spans="58:69" x14ac:dyDescent="0.25">
      <c r="BF1086">
        <v>57</v>
      </c>
      <c r="BG1086">
        <v>86</v>
      </c>
      <c r="BH1086">
        <v>40</v>
      </c>
      <c r="BI1086">
        <v>1068</v>
      </c>
      <c r="BJ1086" s="368">
        <v>26</v>
      </c>
      <c r="BK1086" s="368">
        <v>16</v>
      </c>
      <c r="BL1086" s="128">
        <v>2943.7935000000002</v>
      </c>
      <c r="BM1086" s="128">
        <v>1130.9038440260099</v>
      </c>
      <c r="BN1086" s="128">
        <v>1139.28</v>
      </c>
      <c r="BO1086" s="128">
        <v>1127.5007000000001</v>
      </c>
      <c r="BP1086" s="128">
        <v>1127.5007000000001</v>
      </c>
      <c r="BQ1086" s="1" t="s">
        <v>821</v>
      </c>
    </row>
    <row r="1087" spans="58:69" x14ac:dyDescent="0.25">
      <c r="BF1087">
        <v>58</v>
      </c>
      <c r="BG1087">
        <v>87</v>
      </c>
      <c r="BH1087">
        <v>40</v>
      </c>
      <c r="BI1087">
        <v>1069</v>
      </c>
      <c r="BJ1087" s="368">
        <v>26</v>
      </c>
      <c r="BK1087" s="368">
        <v>17</v>
      </c>
      <c r="BL1087" s="128">
        <v>3067.4185000000002</v>
      </c>
      <c r="BM1087" s="128">
        <v>1130.7323611285799</v>
      </c>
      <c r="BN1087" s="128">
        <v>1129.44</v>
      </c>
      <c r="BO1087" s="128">
        <v>1127.4917</v>
      </c>
      <c r="BP1087" s="128">
        <v>1127.4917</v>
      </c>
      <c r="BQ1087" s="1" t="s">
        <v>821</v>
      </c>
    </row>
    <row r="1088" spans="58:69" x14ac:dyDescent="0.25">
      <c r="BF1088">
        <v>59</v>
      </c>
      <c r="BG1088">
        <v>87</v>
      </c>
      <c r="BH1088">
        <v>39</v>
      </c>
      <c r="BI1088">
        <v>1070</v>
      </c>
      <c r="BJ1088" s="368">
        <v>26</v>
      </c>
      <c r="BK1088" s="368">
        <v>18</v>
      </c>
      <c r="BL1088" s="128">
        <v>3337.8044</v>
      </c>
      <c r="BM1088" s="128">
        <v>1130.52102072512</v>
      </c>
      <c r="BN1088" s="128">
        <v>1136.81</v>
      </c>
      <c r="BO1088" s="128">
        <v>1127.1747</v>
      </c>
      <c r="BP1088" s="128">
        <v>1127.1747</v>
      </c>
      <c r="BQ1088" s="1" t="s">
        <v>821</v>
      </c>
    </row>
    <row r="1089" spans="58:69" x14ac:dyDescent="0.25">
      <c r="BF1089">
        <v>60</v>
      </c>
      <c r="BG1089">
        <v>88</v>
      </c>
      <c r="BH1089">
        <v>39</v>
      </c>
      <c r="BI1089">
        <v>1071</v>
      </c>
      <c r="BJ1089" s="368">
        <v>26</v>
      </c>
      <c r="BK1089" s="368">
        <v>19</v>
      </c>
      <c r="BL1089" s="128">
        <v>3390.866</v>
      </c>
      <c r="BM1089" s="128">
        <v>1130.34752953927</v>
      </c>
      <c r="BN1089" s="128">
        <v>1127.8499999999999</v>
      </c>
      <c r="BO1089" s="128">
        <v>1127.1747</v>
      </c>
      <c r="BP1089" s="128">
        <v>1127.1747</v>
      </c>
      <c r="BQ1089" s="1" t="s">
        <v>821</v>
      </c>
    </row>
    <row r="1090" spans="58:69" x14ac:dyDescent="0.25">
      <c r="BF1090">
        <v>61</v>
      </c>
      <c r="BG1090">
        <v>88</v>
      </c>
      <c r="BH1090">
        <v>38</v>
      </c>
      <c r="BI1090">
        <v>1072</v>
      </c>
      <c r="BJ1090" s="368">
        <v>26</v>
      </c>
      <c r="BK1090" s="368">
        <v>20</v>
      </c>
      <c r="BL1090" s="128">
        <v>3681.0286000000001</v>
      </c>
      <c r="BM1090" s="128">
        <v>1130.1634304105701</v>
      </c>
      <c r="BN1090" s="128">
        <v>1134.8900000000001</v>
      </c>
      <c r="BO1090" s="128">
        <v>1126.8622</v>
      </c>
      <c r="BP1090" s="128">
        <v>1126.8622</v>
      </c>
      <c r="BQ1090" s="1" t="s">
        <v>821</v>
      </c>
    </row>
    <row r="1091" spans="58:69" x14ac:dyDescent="0.25">
      <c r="BF1091">
        <v>62</v>
      </c>
      <c r="BG1091">
        <v>88</v>
      </c>
      <c r="BH1091">
        <v>37</v>
      </c>
      <c r="BI1091">
        <v>1073</v>
      </c>
      <c r="BJ1091" s="368">
        <v>26</v>
      </c>
      <c r="BK1091" s="368">
        <v>21</v>
      </c>
      <c r="BL1091" s="128">
        <v>3819.7035999999998</v>
      </c>
      <c r="BM1091" s="128">
        <v>1129.93340988673</v>
      </c>
      <c r="BN1091" s="128">
        <v>1144.9100000000001</v>
      </c>
      <c r="BO1091" s="128">
        <v>1126.819</v>
      </c>
      <c r="BP1091" s="128">
        <v>1126.819</v>
      </c>
      <c r="BQ1091" s="1" t="s">
        <v>821</v>
      </c>
    </row>
    <row r="1092" spans="58:69" x14ac:dyDescent="0.25">
      <c r="BF1092">
        <v>63</v>
      </c>
      <c r="BG1092">
        <v>89</v>
      </c>
      <c r="BH1092">
        <v>37</v>
      </c>
      <c r="BI1092">
        <v>1074</v>
      </c>
      <c r="BJ1092" s="368">
        <v>26</v>
      </c>
      <c r="BK1092" s="368">
        <v>22</v>
      </c>
      <c r="BL1092" s="128">
        <v>3984.1084000000001</v>
      </c>
      <c r="BM1092" s="128">
        <v>1129.7708432870099</v>
      </c>
      <c r="BN1092" s="128">
        <v>1135.45</v>
      </c>
      <c r="BO1092" s="128">
        <v>1126.4763</v>
      </c>
      <c r="BP1092" s="128">
        <v>1126.4763</v>
      </c>
      <c r="BQ1092" s="1" t="s">
        <v>821</v>
      </c>
    </row>
    <row r="1093" spans="58:69" x14ac:dyDescent="0.25">
      <c r="BF1093">
        <v>64</v>
      </c>
      <c r="BG1093">
        <v>89</v>
      </c>
      <c r="BH1093">
        <v>36</v>
      </c>
      <c r="BI1093">
        <v>1075</v>
      </c>
      <c r="BJ1093" s="368">
        <v>26</v>
      </c>
      <c r="BK1093" s="368">
        <v>23</v>
      </c>
      <c r="BL1093" s="128">
        <v>4203.3050000000003</v>
      </c>
      <c r="BM1093" s="128">
        <v>1129.5650864386901</v>
      </c>
      <c r="BN1093" s="128">
        <v>1141.95</v>
      </c>
      <c r="BO1093" s="128">
        <v>1126.4763</v>
      </c>
      <c r="BP1093" s="128">
        <v>1126.4763</v>
      </c>
      <c r="BQ1093" s="1" t="s">
        <v>821</v>
      </c>
    </row>
    <row r="1094" spans="58:69" x14ac:dyDescent="0.25">
      <c r="BF1094">
        <v>65</v>
      </c>
      <c r="BG1094">
        <v>90</v>
      </c>
      <c r="BH1094">
        <v>36</v>
      </c>
      <c r="BI1094">
        <v>1076</v>
      </c>
      <c r="BJ1094" s="368">
        <v>26</v>
      </c>
      <c r="BK1094" s="368">
        <v>24</v>
      </c>
      <c r="BL1094" s="128">
        <v>4424.9269999999997</v>
      </c>
      <c r="BM1094" s="128">
        <v>1129.3286398109699</v>
      </c>
      <c r="BN1094" s="128">
        <v>1129.6400000000001</v>
      </c>
      <c r="BO1094" s="128">
        <v>1126.0978</v>
      </c>
      <c r="BP1094" s="128">
        <v>1126.0978</v>
      </c>
      <c r="BQ1094" s="1" t="s">
        <v>821</v>
      </c>
    </row>
    <row r="1095" spans="58:69" x14ac:dyDescent="0.25">
      <c r="BF1095">
        <v>66</v>
      </c>
      <c r="BG1095">
        <v>90</v>
      </c>
      <c r="BH1095">
        <v>35</v>
      </c>
      <c r="BI1095">
        <v>1077</v>
      </c>
      <c r="BJ1095" s="368">
        <v>26</v>
      </c>
      <c r="BK1095" s="368">
        <v>25</v>
      </c>
      <c r="BL1095" s="128">
        <v>4478.6143000000002</v>
      </c>
      <c r="BM1095" s="128">
        <v>1129.1809688027199</v>
      </c>
      <c r="BN1095" s="128">
        <v>1136.6400000000001</v>
      </c>
      <c r="BO1095" s="128">
        <v>1125.8681999999999</v>
      </c>
      <c r="BP1095" s="128">
        <v>1125.8681999999999</v>
      </c>
      <c r="BQ1095" s="1" t="s">
        <v>821</v>
      </c>
    </row>
    <row r="1096" spans="58:69" x14ac:dyDescent="0.25">
      <c r="BF1096">
        <v>67</v>
      </c>
      <c r="BG1096">
        <v>91</v>
      </c>
      <c r="BH1096">
        <v>35</v>
      </c>
      <c r="BI1096">
        <v>1078</v>
      </c>
      <c r="BJ1096" s="368">
        <v>26</v>
      </c>
      <c r="BK1096" s="368">
        <v>26</v>
      </c>
      <c r="BL1096" s="128">
        <v>4786.9004000000004</v>
      </c>
      <c r="BM1096" s="128">
        <v>1128.9868127795301</v>
      </c>
      <c r="BN1096" s="128">
        <v>1132.28</v>
      </c>
      <c r="BO1096" s="128">
        <v>1125.7832000000001</v>
      </c>
      <c r="BP1096" s="128">
        <v>1125.7832000000001</v>
      </c>
      <c r="BQ1096" s="1" t="s">
        <v>821</v>
      </c>
    </row>
    <row r="1097" spans="58:69" x14ac:dyDescent="0.25">
      <c r="BF1097">
        <v>68</v>
      </c>
      <c r="BG1097">
        <v>91</v>
      </c>
      <c r="BH1097">
        <v>34</v>
      </c>
      <c r="BI1097">
        <v>1079</v>
      </c>
      <c r="BJ1097" s="368">
        <v>26</v>
      </c>
      <c r="BK1097" s="368">
        <v>27</v>
      </c>
      <c r="BL1097" s="128">
        <v>4862.7245999999996</v>
      </c>
      <c r="BM1097" s="128">
        <v>1128.7807830260799</v>
      </c>
      <c r="BN1097" s="128">
        <v>1135.21</v>
      </c>
      <c r="BO1097" s="128">
        <v>1125.4984999999999</v>
      </c>
      <c r="BP1097" s="128">
        <v>1125.4984999999999</v>
      </c>
      <c r="BQ1097" s="1" t="s">
        <v>821</v>
      </c>
    </row>
    <row r="1098" spans="58:69" x14ac:dyDescent="0.25">
      <c r="BF1098">
        <v>1343</v>
      </c>
      <c r="BG1098">
        <v>4</v>
      </c>
      <c r="BH1098">
        <v>77</v>
      </c>
      <c r="BI1098">
        <v>1080</v>
      </c>
      <c r="BJ1098" s="368">
        <v>27</v>
      </c>
      <c r="BK1098" s="368">
        <v>1</v>
      </c>
      <c r="BL1098" s="128">
        <v>35.422244999999997</v>
      </c>
      <c r="BM1098" s="128">
        <v>1018.1792937691999</v>
      </c>
      <c r="BN1098" s="128">
        <v>1018</v>
      </c>
      <c r="BO1098" s="128">
        <v>1012.7241</v>
      </c>
      <c r="BP1098" s="128">
        <v>1012.7241</v>
      </c>
      <c r="BQ1098" s="1" t="s">
        <v>821</v>
      </c>
    </row>
    <row r="1099" spans="58:69" x14ac:dyDescent="0.25">
      <c r="BF1099">
        <v>1344</v>
      </c>
      <c r="BG1099">
        <v>3</v>
      </c>
      <c r="BH1099">
        <v>77</v>
      </c>
      <c r="BI1099">
        <v>1081</v>
      </c>
      <c r="BJ1099" s="368">
        <v>27</v>
      </c>
      <c r="BK1099" s="368">
        <v>2</v>
      </c>
      <c r="BL1099" s="128">
        <v>263.03888000000001</v>
      </c>
      <c r="BM1099" s="128">
        <v>1004.56162886912</v>
      </c>
      <c r="BN1099" s="128">
        <v>1028.1099999999999</v>
      </c>
      <c r="BO1099" s="128">
        <v>998.8039</v>
      </c>
      <c r="BP1099" s="128">
        <v>998.8039</v>
      </c>
      <c r="BQ1099" s="1" t="s">
        <v>821</v>
      </c>
    </row>
    <row r="1100" spans="58:69" x14ac:dyDescent="0.25">
      <c r="BF1100">
        <v>1345</v>
      </c>
      <c r="BG1100">
        <v>3</v>
      </c>
      <c r="BH1100">
        <v>76</v>
      </c>
      <c r="BI1100">
        <v>1082</v>
      </c>
      <c r="BJ1100" s="368">
        <v>27</v>
      </c>
      <c r="BK1100" s="368">
        <v>3</v>
      </c>
      <c r="BL1100" s="128">
        <v>380.29453000000001</v>
      </c>
      <c r="BM1100" s="128">
        <v>986.70740572423995</v>
      </c>
      <c r="BN1100" s="128">
        <v>1002.11</v>
      </c>
      <c r="BO1100" s="128">
        <v>996.19727</v>
      </c>
      <c r="BP1100" s="128">
        <v>996.19727</v>
      </c>
      <c r="BQ1100" s="1" t="s">
        <v>821</v>
      </c>
    </row>
    <row r="1101" spans="58:69" x14ac:dyDescent="0.25">
      <c r="BF1101">
        <v>1346</v>
      </c>
      <c r="BG1101">
        <v>2</v>
      </c>
      <c r="BH1101">
        <v>76</v>
      </c>
      <c r="BI1101">
        <v>1083</v>
      </c>
      <c r="BJ1101" s="368">
        <v>27</v>
      </c>
      <c r="BK1101" s="368">
        <v>4</v>
      </c>
      <c r="BL1101" s="128">
        <v>625.96379999999999</v>
      </c>
      <c r="BM1101" s="128">
        <v>967.91858275373602</v>
      </c>
      <c r="BN1101" s="128">
        <v>1032.3900000000001</v>
      </c>
      <c r="BO1101" s="128">
        <v>992.98230000000001</v>
      </c>
      <c r="BP1101" s="128">
        <v>992.98230000000001</v>
      </c>
      <c r="BQ1101" s="1" t="s">
        <v>821</v>
      </c>
    </row>
    <row r="1102" spans="58:69" x14ac:dyDescent="0.25">
      <c r="BF1102">
        <v>1347</v>
      </c>
      <c r="BG1102">
        <v>2</v>
      </c>
      <c r="BH1102">
        <v>75</v>
      </c>
      <c r="BI1102">
        <v>1084</v>
      </c>
      <c r="BJ1102" s="368">
        <v>27</v>
      </c>
      <c r="BK1102" s="368">
        <v>5</v>
      </c>
      <c r="BL1102" s="128">
        <v>785.21839999999997</v>
      </c>
      <c r="BM1102" s="128">
        <v>946.95546025653005</v>
      </c>
      <c r="BN1102" s="128">
        <v>1008.22</v>
      </c>
      <c r="BO1102" s="128">
        <v>992.98230000000001</v>
      </c>
      <c r="BP1102" s="128">
        <v>992.98230000000001</v>
      </c>
      <c r="BQ1102" s="1" t="s">
        <v>821</v>
      </c>
    </row>
    <row r="1103" spans="58:69" x14ac:dyDescent="0.25">
      <c r="BF1103">
        <v>1348</v>
      </c>
      <c r="BG1103">
        <v>1</v>
      </c>
      <c r="BH1103">
        <v>75</v>
      </c>
      <c r="BI1103">
        <v>1085</v>
      </c>
      <c r="BJ1103" s="368">
        <v>27</v>
      </c>
      <c r="BK1103" s="368">
        <v>6</v>
      </c>
      <c r="BL1103" s="128">
        <v>905.64166</v>
      </c>
      <c r="BM1103" s="128">
        <v>932.47637999524898</v>
      </c>
      <c r="BN1103" s="128">
        <v>1020.77</v>
      </c>
      <c r="BO1103" s="128">
        <v>992.98230000000001</v>
      </c>
      <c r="BP1103" s="128">
        <v>992.98230000000001</v>
      </c>
      <c r="BQ1103" s="1" t="s">
        <v>821</v>
      </c>
    </row>
    <row r="1104" spans="58:69" x14ac:dyDescent="0.25">
      <c r="BF1104">
        <v>1349</v>
      </c>
      <c r="BG1104">
        <v>1</v>
      </c>
      <c r="BH1104">
        <v>74</v>
      </c>
      <c r="BI1104">
        <v>1086</v>
      </c>
      <c r="BJ1104" s="368">
        <v>27</v>
      </c>
      <c r="BK1104" s="368">
        <v>7</v>
      </c>
      <c r="BL1104" s="128">
        <v>1211.0875000000001</v>
      </c>
      <c r="BM1104" s="128">
        <v>910.42890417810202</v>
      </c>
      <c r="BN1104" s="128">
        <v>1011.48</v>
      </c>
      <c r="BO1104" s="128">
        <v>979.03110000000004</v>
      </c>
      <c r="BP1104" s="128">
        <v>979.03110000000004</v>
      </c>
      <c r="BQ1104" s="1" t="s">
        <v>821</v>
      </c>
    </row>
    <row r="1105" spans="58:69" x14ac:dyDescent="0.25">
      <c r="BF1105">
        <v>1350</v>
      </c>
      <c r="BG1105">
        <v>1</v>
      </c>
      <c r="BH1105">
        <v>73</v>
      </c>
      <c r="BI1105">
        <v>1087</v>
      </c>
      <c r="BJ1105" s="368">
        <v>27</v>
      </c>
      <c r="BK1105" s="368">
        <v>8</v>
      </c>
      <c r="BL1105" s="128">
        <v>1285.6949999999999</v>
      </c>
      <c r="BM1105" s="128">
        <v>890.75334322187598</v>
      </c>
      <c r="BN1105" s="128">
        <v>1003.02</v>
      </c>
      <c r="BO1105" s="128">
        <v>976.84533999999996</v>
      </c>
      <c r="BP1105" s="128">
        <v>976.84533999999996</v>
      </c>
      <c r="BQ1105" s="1" t="s">
        <v>821</v>
      </c>
    </row>
    <row r="1106" spans="58:69" x14ac:dyDescent="0.25">
      <c r="BF1106">
        <v>1351</v>
      </c>
      <c r="BG1106">
        <v>0</v>
      </c>
      <c r="BH1106">
        <v>73</v>
      </c>
      <c r="BI1106">
        <v>1088</v>
      </c>
      <c r="BJ1106" s="368">
        <v>27</v>
      </c>
      <c r="BK1106" s="368">
        <v>9</v>
      </c>
      <c r="BL1106" s="128">
        <v>1473.7328</v>
      </c>
      <c r="BM1106" s="128">
        <v>877.15605582322701</v>
      </c>
      <c r="BN1106" s="128">
        <v>1010.07</v>
      </c>
      <c r="BO1106" s="128">
        <v>969.24879999999996</v>
      </c>
      <c r="BP1106" s="128">
        <v>969.24879999999996</v>
      </c>
      <c r="BQ1106" s="1" t="s">
        <v>821</v>
      </c>
    </row>
    <row r="1107" spans="58:69" x14ac:dyDescent="0.25">
      <c r="BF1107">
        <v>1352</v>
      </c>
      <c r="BG1107">
        <v>0</v>
      </c>
      <c r="BH1107">
        <v>72</v>
      </c>
      <c r="BI1107">
        <v>1089</v>
      </c>
      <c r="BJ1107" s="368">
        <v>27</v>
      </c>
      <c r="BK1107" s="368">
        <v>10</v>
      </c>
      <c r="BL1107" s="128">
        <v>1751.2349999999999</v>
      </c>
      <c r="BM1107" s="128">
        <v>853.05479613091597</v>
      </c>
      <c r="BN1107" s="128">
        <v>978.63</v>
      </c>
      <c r="BO1107" s="128">
        <v>963.58180000000004</v>
      </c>
      <c r="BP1107" s="128">
        <v>963.58180000000004</v>
      </c>
      <c r="BQ1107" s="1" t="s">
        <v>821</v>
      </c>
    </row>
    <row r="1108" spans="58:69" x14ac:dyDescent="0.25">
      <c r="BF1108">
        <v>1353</v>
      </c>
      <c r="BG1108">
        <v>0</v>
      </c>
      <c r="BH1108">
        <v>71</v>
      </c>
      <c r="BI1108">
        <v>1090</v>
      </c>
      <c r="BJ1108" s="368">
        <v>27</v>
      </c>
      <c r="BK1108" s="368">
        <v>11</v>
      </c>
      <c r="BL1108" s="128">
        <v>1863.1579999999999</v>
      </c>
      <c r="BM1108" s="128">
        <v>832.89405066335496</v>
      </c>
      <c r="BN1108" s="128">
        <v>966.86</v>
      </c>
      <c r="BO1108" s="128">
        <v>958.75696000000005</v>
      </c>
      <c r="BP1108" s="128">
        <v>958.75696000000005</v>
      </c>
      <c r="BQ1108" s="1" t="s">
        <v>821</v>
      </c>
    </row>
    <row r="1109" spans="58:69" x14ac:dyDescent="0.25">
      <c r="BF1109">
        <v>1269</v>
      </c>
      <c r="BG1109">
        <v>17</v>
      </c>
      <c r="BH1109">
        <v>58</v>
      </c>
      <c r="BI1109">
        <v>1091</v>
      </c>
      <c r="BJ1109" s="368">
        <v>28</v>
      </c>
      <c r="BK1109" s="368">
        <v>1</v>
      </c>
      <c r="BL1109" s="128">
        <v>52.069927</v>
      </c>
      <c r="BM1109" s="128">
        <v>967.32074310903397</v>
      </c>
      <c r="BN1109" s="128">
        <v>979.1</v>
      </c>
      <c r="BO1109" s="128">
        <v>961.19024999999999</v>
      </c>
      <c r="BP1109" s="128">
        <v>961.19024999999999</v>
      </c>
      <c r="BQ1109" s="1" t="s">
        <v>821</v>
      </c>
    </row>
    <row r="1110" spans="58:69" x14ac:dyDescent="0.25">
      <c r="BF1110">
        <v>1270</v>
      </c>
      <c r="BG1110">
        <v>17</v>
      </c>
      <c r="BH1110">
        <v>57</v>
      </c>
      <c r="BI1110">
        <v>1092</v>
      </c>
      <c r="BJ1110" s="368">
        <v>28</v>
      </c>
      <c r="BK1110" s="368">
        <v>2</v>
      </c>
      <c r="BL1110" s="128">
        <v>318.54309999999998</v>
      </c>
      <c r="BM1110" s="128">
        <v>963.89604178771299</v>
      </c>
      <c r="BN1110" s="128">
        <v>985.18</v>
      </c>
      <c r="BO1110" s="128">
        <v>956.37163999999996</v>
      </c>
      <c r="BP1110" s="128">
        <v>956.37163999999996</v>
      </c>
      <c r="BQ1110" s="1" t="s">
        <v>821</v>
      </c>
    </row>
    <row r="1111" spans="58:69" x14ac:dyDescent="0.25">
      <c r="BF1111">
        <v>1271</v>
      </c>
      <c r="BG1111">
        <v>17</v>
      </c>
      <c r="BH1111">
        <v>56</v>
      </c>
      <c r="BI1111">
        <v>1093</v>
      </c>
      <c r="BJ1111" s="368">
        <v>28</v>
      </c>
      <c r="BK1111" s="368">
        <v>3</v>
      </c>
      <c r="BL1111" s="128">
        <v>569.41583000000003</v>
      </c>
      <c r="BM1111" s="128">
        <v>958.33398328016006</v>
      </c>
      <c r="BN1111" s="128">
        <v>982.75</v>
      </c>
      <c r="BO1111" s="128">
        <v>952.29650000000004</v>
      </c>
      <c r="BP1111" s="128">
        <v>952.29650000000004</v>
      </c>
      <c r="BQ1111" s="1" t="s">
        <v>821</v>
      </c>
    </row>
    <row r="1112" spans="58:69" x14ac:dyDescent="0.25">
      <c r="BF1112">
        <v>1272</v>
      </c>
      <c r="BG1112">
        <v>17</v>
      </c>
      <c r="BH1112">
        <v>55</v>
      </c>
      <c r="BI1112">
        <v>1094</v>
      </c>
      <c r="BJ1112" s="368">
        <v>28</v>
      </c>
      <c r="BK1112" s="368">
        <v>4</v>
      </c>
      <c r="BL1112" s="128">
        <v>821.19420000000002</v>
      </c>
      <c r="BM1112" s="128">
        <v>952.929911216797</v>
      </c>
      <c r="BN1112" s="128">
        <v>972.21</v>
      </c>
      <c r="BO1112" s="128">
        <v>946.36919999999998</v>
      </c>
      <c r="BP1112" s="128">
        <v>946.36919999999998</v>
      </c>
      <c r="BQ1112" s="1" t="s">
        <v>821</v>
      </c>
    </row>
    <row r="1113" spans="58:69" x14ac:dyDescent="0.25">
      <c r="BF1113">
        <v>1273</v>
      </c>
      <c r="BG1113">
        <v>17</v>
      </c>
      <c r="BH1113">
        <v>54</v>
      </c>
      <c r="BI1113">
        <v>1095</v>
      </c>
      <c r="BJ1113" s="368">
        <v>28</v>
      </c>
      <c r="BK1113" s="368">
        <v>5</v>
      </c>
      <c r="BL1113" s="128">
        <v>1078.2759000000001</v>
      </c>
      <c r="BM1113" s="128">
        <v>947.45908483542405</v>
      </c>
      <c r="BN1113" s="128">
        <v>972.06</v>
      </c>
      <c r="BO1113" s="128">
        <v>943.21423000000004</v>
      </c>
      <c r="BP1113" s="128">
        <v>943.21423000000004</v>
      </c>
      <c r="BQ1113" s="1" t="s">
        <v>821</v>
      </c>
    </row>
    <row r="1114" spans="58:69" x14ac:dyDescent="0.25">
      <c r="BF1114">
        <v>1274</v>
      </c>
      <c r="BG1114">
        <v>17</v>
      </c>
      <c r="BH1114">
        <v>53</v>
      </c>
      <c r="BI1114">
        <v>1096</v>
      </c>
      <c r="BJ1114" s="368">
        <v>28</v>
      </c>
      <c r="BK1114" s="368">
        <v>6</v>
      </c>
      <c r="BL1114" s="128">
        <v>1211.0436999999999</v>
      </c>
      <c r="BM1114" s="128">
        <v>943.26775832190197</v>
      </c>
      <c r="BN1114" s="128">
        <v>962.2</v>
      </c>
      <c r="BO1114" s="128">
        <v>941.64666999999997</v>
      </c>
      <c r="BP1114" s="128">
        <v>941.64666999999997</v>
      </c>
      <c r="BQ1114" s="1" t="s">
        <v>821</v>
      </c>
    </row>
    <row r="1115" spans="58:69" x14ac:dyDescent="0.25">
      <c r="BF1115">
        <v>1275</v>
      </c>
      <c r="BG1115">
        <v>16</v>
      </c>
      <c r="BH1115">
        <v>53</v>
      </c>
      <c r="BI1115">
        <v>1097</v>
      </c>
      <c r="BJ1115" s="368">
        <v>28</v>
      </c>
      <c r="BK1115" s="368">
        <v>7</v>
      </c>
      <c r="BL1115" s="128">
        <v>1335.6667</v>
      </c>
      <c r="BM1115" s="128">
        <v>940.50051298928395</v>
      </c>
      <c r="BN1115" s="128">
        <v>961.23</v>
      </c>
      <c r="BO1115" s="128">
        <v>938.97699999999998</v>
      </c>
      <c r="BP1115" s="128">
        <v>938.97699999999998</v>
      </c>
      <c r="BQ1115" s="1" t="s">
        <v>821</v>
      </c>
    </row>
    <row r="1116" spans="58:69" x14ac:dyDescent="0.25">
      <c r="BF1116">
        <v>1276</v>
      </c>
      <c r="BG1116">
        <v>16</v>
      </c>
      <c r="BH1116">
        <v>52</v>
      </c>
      <c r="BI1116">
        <v>1098</v>
      </c>
      <c r="BJ1116" s="368">
        <v>28</v>
      </c>
      <c r="BK1116" s="368">
        <v>8</v>
      </c>
      <c r="BL1116" s="128">
        <v>1607.8688999999999</v>
      </c>
      <c r="BM1116" s="128">
        <v>936.23418966064298</v>
      </c>
      <c r="BN1116" s="128">
        <v>960.77</v>
      </c>
      <c r="BO1116" s="128">
        <v>934.69415000000004</v>
      </c>
      <c r="BP1116" s="128">
        <v>934.69415000000004</v>
      </c>
      <c r="BQ1116" s="1" t="s">
        <v>821</v>
      </c>
    </row>
    <row r="1117" spans="58:69" x14ac:dyDescent="0.25">
      <c r="BF1117">
        <v>1277</v>
      </c>
      <c r="BG1117">
        <v>16</v>
      </c>
      <c r="BH1117">
        <v>51</v>
      </c>
      <c r="BI1117">
        <v>1099</v>
      </c>
      <c r="BJ1117" s="368">
        <v>28</v>
      </c>
      <c r="BK1117" s="368">
        <v>9</v>
      </c>
      <c r="BL1117" s="128">
        <v>1857.4929999999999</v>
      </c>
      <c r="BM1117" s="128">
        <v>930.623963301873</v>
      </c>
      <c r="BN1117" s="128">
        <v>949.53</v>
      </c>
      <c r="BO1117" s="128">
        <v>931.15930000000003</v>
      </c>
      <c r="BP1117" s="128">
        <v>931.15930000000003</v>
      </c>
      <c r="BQ1117" s="1" t="s">
        <v>821</v>
      </c>
    </row>
    <row r="1118" spans="58:69" x14ac:dyDescent="0.25">
      <c r="BF1118">
        <v>1278</v>
      </c>
      <c r="BG1118">
        <v>15</v>
      </c>
      <c r="BH1118">
        <v>51</v>
      </c>
      <c r="BI1118">
        <v>1100</v>
      </c>
      <c r="BJ1118" s="368">
        <v>28</v>
      </c>
      <c r="BK1118" s="368">
        <v>10</v>
      </c>
      <c r="BL1118" s="128">
        <v>1892.7172</v>
      </c>
      <c r="BM1118" s="128">
        <v>927.561518325919</v>
      </c>
      <c r="BN1118" s="128">
        <v>958.96</v>
      </c>
      <c r="BO1118" s="128">
        <v>929.41583000000003</v>
      </c>
      <c r="BP1118" s="128">
        <v>929.41583000000003</v>
      </c>
      <c r="BQ1118" s="1" t="s">
        <v>821</v>
      </c>
    </row>
    <row r="1119" spans="58:69" x14ac:dyDescent="0.25">
      <c r="BF1119">
        <v>1279</v>
      </c>
      <c r="BG1119">
        <v>15</v>
      </c>
      <c r="BH1119">
        <v>50</v>
      </c>
      <c r="BI1119">
        <v>1101</v>
      </c>
      <c r="BJ1119" s="368">
        <v>28</v>
      </c>
      <c r="BK1119" s="368">
        <v>11</v>
      </c>
      <c r="BL1119" s="128">
        <v>2173.5853999999999</v>
      </c>
      <c r="BM1119" s="128">
        <v>924.16316321218596</v>
      </c>
      <c r="BN1119" s="128">
        <v>943.38</v>
      </c>
      <c r="BO1119" s="128">
        <v>924.58630000000005</v>
      </c>
      <c r="BP1119" s="128">
        <v>924.58630000000005</v>
      </c>
      <c r="BQ1119" s="1" t="s">
        <v>821</v>
      </c>
    </row>
    <row r="1120" spans="58:69" x14ac:dyDescent="0.25">
      <c r="BF1120">
        <v>1280</v>
      </c>
      <c r="BG1120">
        <v>15</v>
      </c>
      <c r="BH1120">
        <v>49</v>
      </c>
      <c r="BI1120">
        <v>1102</v>
      </c>
      <c r="BJ1120" s="368">
        <v>28</v>
      </c>
      <c r="BK1120" s="368">
        <v>12</v>
      </c>
      <c r="BL1120" s="128">
        <v>2349.982</v>
      </c>
      <c r="BM1120" s="128">
        <v>919.24704684650101</v>
      </c>
      <c r="BN1120" s="128">
        <v>932.03</v>
      </c>
      <c r="BO1120" s="128">
        <v>920.37699999999995</v>
      </c>
      <c r="BP1120" s="128">
        <v>920.37699999999995</v>
      </c>
      <c r="BQ1120" s="1" t="s">
        <v>821</v>
      </c>
    </row>
    <row r="1121" spans="58:69" x14ac:dyDescent="0.25">
      <c r="BF1121">
        <v>1281</v>
      </c>
      <c r="BG1121">
        <v>14</v>
      </c>
      <c r="BH1121">
        <v>49</v>
      </c>
      <c r="BI1121">
        <v>1103</v>
      </c>
      <c r="BJ1121" s="368">
        <v>28</v>
      </c>
      <c r="BK1121" s="368">
        <v>13</v>
      </c>
      <c r="BL1121" s="128">
        <v>2484.2568000000001</v>
      </c>
      <c r="BM1121" s="128">
        <v>915.90697519692799</v>
      </c>
      <c r="BN1121" s="128">
        <v>939.89</v>
      </c>
      <c r="BO1121" s="128">
        <v>918.04769999999996</v>
      </c>
      <c r="BP1121" s="128">
        <v>918.04769999999996</v>
      </c>
      <c r="BQ1121" s="1" t="s">
        <v>821</v>
      </c>
    </row>
    <row r="1122" spans="58:69" x14ac:dyDescent="0.25">
      <c r="BF1122">
        <v>1282</v>
      </c>
      <c r="BG1122">
        <v>14</v>
      </c>
      <c r="BH1122">
        <v>48</v>
      </c>
      <c r="BI1122">
        <v>1104</v>
      </c>
      <c r="BJ1122" s="368">
        <v>28</v>
      </c>
      <c r="BK1122" s="368">
        <v>14</v>
      </c>
      <c r="BL1122" s="128">
        <v>2782.3937999999998</v>
      </c>
      <c r="BM1122" s="128">
        <v>911.25805196421697</v>
      </c>
      <c r="BN1122" s="128">
        <v>930.22</v>
      </c>
      <c r="BO1122" s="128">
        <v>913.37689999999998</v>
      </c>
      <c r="BP1122" s="128">
        <v>913.37689999999998</v>
      </c>
      <c r="BQ1122" s="1" t="s">
        <v>821</v>
      </c>
    </row>
    <row r="1123" spans="58:69" x14ac:dyDescent="0.25">
      <c r="BF1123">
        <v>1283</v>
      </c>
      <c r="BG1123">
        <v>14</v>
      </c>
      <c r="BH1123">
        <v>47</v>
      </c>
      <c r="BI1123">
        <v>1105</v>
      </c>
      <c r="BJ1123" s="368">
        <v>28</v>
      </c>
      <c r="BK1123" s="368">
        <v>15</v>
      </c>
      <c r="BL1123" s="128">
        <v>2808.7258000000002</v>
      </c>
      <c r="BM1123" s="128">
        <v>907.769642926958</v>
      </c>
      <c r="BN1123" s="128">
        <v>921.16</v>
      </c>
      <c r="BO1123" s="128">
        <v>912.06740000000002</v>
      </c>
      <c r="BP1123" s="128">
        <v>912.06740000000002</v>
      </c>
      <c r="BQ1123" s="1" t="s">
        <v>821</v>
      </c>
    </row>
    <row r="1124" spans="58:69" x14ac:dyDescent="0.25">
      <c r="BF1124">
        <v>1284</v>
      </c>
      <c r="BG1124">
        <v>13</v>
      </c>
      <c r="BH1124">
        <v>47</v>
      </c>
      <c r="BI1124">
        <v>1106</v>
      </c>
      <c r="BJ1124" s="368">
        <v>28</v>
      </c>
      <c r="BK1124" s="368">
        <v>16</v>
      </c>
      <c r="BL1124" s="128">
        <v>3134.2764000000002</v>
      </c>
      <c r="BM1124" s="128">
        <v>903.98650145900103</v>
      </c>
      <c r="BN1124" s="128">
        <v>926.42</v>
      </c>
      <c r="BO1124" s="128">
        <v>908.54552999999999</v>
      </c>
      <c r="BP1124" s="128">
        <v>908.54552999999999</v>
      </c>
      <c r="BQ1124" s="1" t="s">
        <v>821</v>
      </c>
    </row>
    <row r="1125" spans="58:69" x14ac:dyDescent="0.25">
      <c r="BF1125">
        <v>1285</v>
      </c>
      <c r="BG1125">
        <v>13</v>
      </c>
      <c r="BH1125">
        <v>46</v>
      </c>
      <c r="BI1125">
        <v>1107</v>
      </c>
      <c r="BJ1125" s="368">
        <v>28</v>
      </c>
      <c r="BK1125" s="368">
        <v>17</v>
      </c>
      <c r="BL1125" s="128">
        <v>3386.4917</v>
      </c>
      <c r="BM1125" s="128">
        <v>897.77486219430295</v>
      </c>
      <c r="BN1125" s="128">
        <v>929.96</v>
      </c>
      <c r="BO1125" s="128">
        <v>906.09673999999995</v>
      </c>
      <c r="BP1125" s="128">
        <v>906.09673999999995</v>
      </c>
      <c r="BQ1125" s="1" t="s">
        <v>821</v>
      </c>
    </row>
    <row r="1126" spans="58:69" x14ac:dyDescent="0.25">
      <c r="BF1126">
        <v>1286</v>
      </c>
      <c r="BG1126">
        <v>13</v>
      </c>
      <c r="BH1126">
        <v>45</v>
      </c>
      <c r="BI1126">
        <v>1108</v>
      </c>
      <c r="BJ1126" s="368">
        <v>28</v>
      </c>
      <c r="BK1126" s="368">
        <v>18</v>
      </c>
      <c r="BL1126" s="128">
        <v>3424.489</v>
      </c>
      <c r="BM1126" s="128">
        <v>894.65474270549203</v>
      </c>
      <c r="BN1126" s="128">
        <v>907.5</v>
      </c>
      <c r="BO1126" s="128">
        <v>905.87869999999998</v>
      </c>
      <c r="BP1126" s="128">
        <v>905.87869999999998</v>
      </c>
      <c r="BQ1126" s="1" t="s">
        <v>821</v>
      </c>
    </row>
    <row r="1127" spans="58:69" x14ac:dyDescent="0.25">
      <c r="BF1127">
        <v>1287</v>
      </c>
      <c r="BG1127">
        <v>12</v>
      </c>
      <c r="BH1127">
        <v>45</v>
      </c>
      <c r="BI1127">
        <v>1109</v>
      </c>
      <c r="BJ1127" s="368">
        <v>28</v>
      </c>
      <c r="BK1127" s="368">
        <v>19</v>
      </c>
      <c r="BL1127" s="128">
        <v>3701.6572000000001</v>
      </c>
      <c r="BM1127" s="128">
        <v>891.26635391976697</v>
      </c>
      <c r="BN1127" s="128">
        <v>928.2</v>
      </c>
      <c r="BO1127" s="128">
        <v>903.11053000000004</v>
      </c>
      <c r="BP1127" s="128">
        <v>903.11053000000004</v>
      </c>
      <c r="BQ1127" s="1" t="s">
        <v>821</v>
      </c>
    </row>
    <row r="1128" spans="58:69" x14ac:dyDescent="0.25">
      <c r="BF1128">
        <v>1288</v>
      </c>
      <c r="BG1128">
        <v>12</v>
      </c>
      <c r="BH1128">
        <v>44</v>
      </c>
      <c r="BI1128">
        <v>1110</v>
      </c>
      <c r="BJ1128" s="368">
        <v>28</v>
      </c>
      <c r="BK1128" s="368">
        <v>20</v>
      </c>
      <c r="BL1128" s="128">
        <v>3960.9259999999999</v>
      </c>
      <c r="BM1128" s="128">
        <v>885.49904962228004</v>
      </c>
      <c r="BN1128" s="128">
        <v>918.19</v>
      </c>
      <c r="BO1128" s="128">
        <v>900.34439999999995</v>
      </c>
      <c r="BP1128" s="128">
        <v>900.34439999999995</v>
      </c>
      <c r="BQ1128" s="1" t="s">
        <v>821</v>
      </c>
    </row>
    <row r="1129" spans="58:69" x14ac:dyDescent="0.25">
      <c r="BF1129">
        <v>1289</v>
      </c>
      <c r="BG1129">
        <v>11</v>
      </c>
      <c r="BH1129">
        <v>43</v>
      </c>
      <c r="BI1129">
        <v>1111</v>
      </c>
      <c r="BJ1129" s="368">
        <v>28</v>
      </c>
      <c r="BK1129" s="368">
        <v>21</v>
      </c>
      <c r="BL1129" s="128">
        <v>4216.9125999999997</v>
      </c>
      <c r="BM1129" s="128">
        <v>879.95946686424998</v>
      </c>
      <c r="BN1129" s="128">
        <v>939.59</v>
      </c>
      <c r="BO1129" s="128">
        <v>895.87354000000005</v>
      </c>
      <c r="BP1129" s="128">
        <v>895.87354000000005</v>
      </c>
      <c r="BQ1129" s="1" t="s">
        <v>821</v>
      </c>
    </row>
    <row r="1130" spans="58:69" x14ac:dyDescent="0.25">
      <c r="BF1130">
        <v>1290</v>
      </c>
      <c r="BG1130">
        <v>11</v>
      </c>
      <c r="BH1130">
        <v>42</v>
      </c>
      <c r="BI1130">
        <v>1112</v>
      </c>
      <c r="BJ1130" s="368">
        <v>28</v>
      </c>
      <c r="BK1130" s="368">
        <v>22</v>
      </c>
      <c r="BL1130" s="128">
        <v>4471.5712999999996</v>
      </c>
      <c r="BM1130" s="128">
        <v>874.46944014329995</v>
      </c>
      <c r="BN1130" s="128">
        <v>932.45</v>
      </c>
      <c r="BO1130" s="128">
        <v>889.94135000000006</v>
      </c>
      <c r="BP1130" s="128">
        <v>889.94135000000006</v>
      </c>
      <c r="BQ1130" s="1" t="s">
        <v>821</v>
      </c>
    </row>
    <row r="1131" spans="58:69" x14ac:dyDescent="0.25">
      <c r="BF1131">
        <v>1291</v>
      </c>
      <c r="BG1131">
        <v>11</v>
      </c>
      <c r="BH1131">
        <v>41</v>
      </c>
      <c r="BI1131">
        <v>1113</v>
      </c>
      <c r="BJ1131" s="368">
        <v>28</v>
      </c>
      <c r="BK1131" s="368">
        <v>23</v>
      </c>
      <c r="BL1131" s="128">
        <v>4722.1660000000002</v>
      </c>
      <c r="BM1131" s="128">
        <v>869.03739503564805</v>
      </c>
      <c r="BN1131" s="128">
        <v>931.59</v>
      </c>
      <c r="BO1131" s="128">
        <v>886.76340000000005</v>
      </c>
      <c r="BP1131" s="128">
        <v>886.76340000000005</v>
      </c>
      <c r="BQ1131" s="1" t="s">
        <v>821</v>
      </c>
    </row>
    <row r="1132" spans="58:69" x14ac:dyDescent="0.25">
      <c r="BF1132">
        <v>1292</v>
      </c>
      <c r="BG1132">
        <v>11</v>
      </c>
      <c r="BH1132">
        <v>40</v>
      </c>
      <c r="BI1132">
        <v>1114</v>
      </c>
      <c r="BJ1132" s="368">
        <v>28</v>
      </c>
      <c r="BK1132" s="368">
        <v>24</v>
      </c>
      <c r="BL1132" s="128">
        <v>4972.7606999999998</v>
      </c>
      <c r="BM1132" s="128">
        <v>863.64903693441397</v>
      </c>
      <c r="BN1132" s="128">
        <v>926.59</v>
      </c>
      <c r="BO1132" s="128">
        <v>882.87559999999996</v>
      </c>
      <c r="BP1132" s="128">
        <v>882.87559999999996</v>
      </c>
      <c r="BQ1132" s="1" t="s">
        <v>821</v>
      </c>
    </row>
    <row r="1133" spans="58:69" x14ac:dyDescent="0.25">
      <c r="BF1133">
        <v>1293</v>
      </c>
      <c r="BG1133">
        <v>11</v>
      </c>
      <c r="BH1133">
        <v>39</v>
      </c>
      <c r="BI1133">
        <v>1115</v>
      </c>
      <c r="BJ1133" s="368">
        <v>28</v>
      </c>
      <c r="BK1133" s="368">
        <v>25</v>
      </c>
      <c r="BL1133" s="128">
        <v>5225.9049999999997</v>
      </c>
      <c r="BM1133" s="128">
        <v>858.23326552537901</v>
      </c>
      <c r="BN1133" s="128">
        <v>920.87</v>
      </c>
      <c r="BO1133" s="128">
        <v>878.70730000000003</v>
      </c>
      <c r="BP1133" s="128">
        <v>878.70730000000003</v>
      </c>
      <c r="BQ1133" s="1" t="s">
        <v>821</v>
      </c>
    </row>
    <row r="1134" spans="58:69" x14ac:dyDescent="0.25">
      <c r="BF1134">
        <v>1294</v>
      </c>
      <c r="BG1134">
        <v>11</v>
      </c>
      <c r="BH1134">
        <v>38</v>
      </c>
      <c r="BI1134">
        <v>1116</v>
      </c>
      <c r="BJ1134" s="368">
        <v>28</v>
      </c>
      <c r="BK1134" s="368">
        <v>26</v>
      </c>
      <c r="BL1134" s="128">
        <v>5480.2992999999997</v>
      </c>
      <c r="BM1134" s="128">
        <v>852.77665238239604</v>
      </c>
      <c r="BN1134" s="128">
        <v>920.77</v>
      </c>
      <c r="BO1134" s="128">
        <v>875.00445999999999</v>
      </c>
      <c r="BP1134" s="128">
        <v>875.00445999999999</v>
      </c>
      <c r="BQ1134" s="1" t="s">
        <v>821</v>
      </c>
    </row>
    <row r="1135" spans="58:69" x14ac:dyDescent="0.25">
      <c r="BF1135">
        <v>1295</v>
      </c>
      <c r="BG1135">
        <v>11</v>
      </c>
      <c r="BH1135">
        <v>37</v>
      </c>
      <c r="BI1135">
        <v>1117</v>
      </c>
      <c r="BJ1135" s="368">
        <v>28</v>
      </c>
      <c r="BK1135" s="368">
        <v>27</v>
      </c>
      <c r="BL1135" s="128">
        <v>5734.6940000000004</v>
      </c>
      <c r="BM1135" s="128">
        <v>847.30658981494196</v>
      </c>
      <c r="BN1135" s="128">
        <v>905.39</v>
      </c>
      <c r="BO1135" s="128">
        <v>869.8809</v>
      </c>
      <c r="BP1135" s="128">
        <v>869.8809</v>
      </c>
      <c r="BQ1135" s="1" t="s">
        <v>821</v>
      </c>
    </row>
    <row r="1136" spans="58:69" x14ac:dyDescent="0.25">
      <c r="BF1136">
        <v>1296</v>
      </c>
      <c r="BG1136">
        <v>11</v>
      </c>
      <c r="BH1136">
        <v>36</v>
      </c>
      <c r="BI1136">
        <v>1118</v>
      </c>
      <c r="BJ1136" s="368">
        <v>28</v>
      </c>
      <c r="BK1136" s="368">
        <v>28</v>
      </c>
      <c r="BL1136" s="128">
        <v>5982.0730000000003</v>
      </c>
      <c r="BM1136" s="128">
        <v>841.91195321578903</v>
      </c>
      <c r="BN1136" s="128">
        <v>892.94</v>
      </c>
      <c r="BO1136" s="128">
        <v>867.20123000000001</v>
      </c>
      <c r="BP1136" s="128">
        <v>867.20123000000001</v>
      </c>
      <c r="BQ1136" s="1" t="s">
        <v>821</v>
      </c>
    </row>
    <row r="1137" spans="58:69" x14ac:dyDescent="0.25">
      <c r="BF1137">
        <v>1297</v>
      </c>
      <c r="BG1137">
        <v>10</v>
      </c>
      <c r="BH1137">
        <v>36</v>
      </c>
      <c r="BI1137">
        <v>1119</v>
      </c>
      <c r="BJ1137" s="368">
        <v>28</v>
      </c>
      <c r="BK1137" s="368">
        <v>29</v>
      </c>
      <c r="BL1137" s="128">
        <v>5995.2065000000002</v>
      </c>
      <c r="BM1137" s="128">
        <v>839.11113419300796</v>
      </c>
      <c r="BN1137" s="128">
        <v>909.43</v>
      </c>
      <c r="BO1137" s="128">
        <v>867.20123000000001</v>
      </c>
      <c r="BP1137" s="128">
        <v>867.20123000000001</v>
      </c>
      <c r="BQ1137" s="1" t="s">
        <v>821</v>
      </c>
    </row>
    <row r="1138" spans="58:69" x14ac:dyDescent="0.25">
      <c r="BF1138">
        <v>1298</v>
      </c>
      <c r="BG1138">
        <v>10</v>
      </c>
      <c r="BH1138">
        <v>35</v>
      </c>
      <c r="BI1138">
        <v>1120</v>
      </c>
      <c r="BJ1138" s="368">
        <v>28</v>
      </c>
      <c r="BK1138" s="368">
        <v>30</v>
      </c>
      <c r="BL1138" s="128">
        <v>6268.1885000000002</v>
      </c>
      <c r="BM1138" s="128">
        <v>836.03507968038798</v>
      </c>
      <c r="BN1138" s="128">
        <v>902.5</v>
      </c>
      <c r="BO1138" s="128">
        <v>864.38684000000001</v>
      </c>
      <c r="BP1138" s="128">
        <v>864.38684000000001</v>
      </c>
      <c r="BQ1138" s="1" t="s">
        <v>821</v>
      </c>
    </row>
    <row r="1139" spans="58:69" x14ac:dyDescent="0.25">
      <c r="BF1139">
        <v>1299</v>
      </c>
      <c r="BG1139">
        <v>10</v>
      </c>
      <c r="BH1139">
        <v>34</v>
      </c>
      <c r="BI1139">
        <v>1121</v>
      </c>
      <c r="BJ1139" s="368">
        <v>28</v>
      </c>
      <c r="BK1139" s="368">
        <v>31</v>
      </c>
      <c r="BL1139" s="128">
        <v>6519.8477000000003</v>
      </c>
      <c r="BM1139" s="128">
        <v>830.39458424219094</v>
      </c>
      <c r="BN1139" s="128">
        <v>882.26</v>
      </c>
      <c r="BO1139" s="128">
        <v>862.03920000000005</v>
      </c>
      <c r="BP1139" s="128">
        <v>862.03920000000005</v>
      </c>
      <c r="BQ1139" s="1" t="s">
        <v>821</v>
      </c>
    </row>
    <row r="1140" spans="58:69" x14ac:dyDescent="0.25">
      <c r="BF1140">
        <v>1300</v>
      </c>
      <c r="BG1140">
        <v>9</v>
      </c>
      <c r="BH1140">
        <v>34</v>
      </c>
      <c r="BI1140">
        <v>1122</v>
      </c>
      <c r="BJ1140" s="368">
        <v>28</v>
      </c>
      <c r="BK1140" s="368">
        <v>32</v>
      </c>
      <c r="BL1140" s="128">
        <v>6567.2290000000003</v>
      </c>
      <c r="BM1140" s="128">
        <v>827.17955234338001</v>
      </c>
      <c r="BN1140" s="128">
        <v>903.54</v>
      </c>
      <c r="BO1140" s="128">
        <v>860.39373999999998</v>
      </c>
      <c r="BP1140" s="128">
        <v>860.39373999999998</v>
      </c>
      <c r="BQ1140" s="1" t="s">
        <v>821</v>
      </c>
    </row>
    <row r="1141" spans="58:69" x14ac:dyDescent="0.25">
      <c r="BF1141">
        <v>1301</v>
      </c>
      <c r="BG1141">
        <v>9</v>
      </c>
      <c r="BH1141">
        <v>33</v>
      </c>
      <c r="BI1141">
        <v>1123</v>
      </c>
      <c r="BJ1141" s="368">
        <v>28</v>
      </c>
      <c r="BK1141" s="368">
        <v>33</v>
      </c>
      <c r="BL1141" s="128">
        <v>6847.55</v>
      </c>
      <c r="BM1141" s="128">
        <v>823.65639108520304</v>
      </c>
      <c r="BN1141" s="128">
        <v>894.16</v>
      </c>
      <c r="BO1141" s="128">
        <v>858.20730000000003</v>
      </c>
      <c r="BP1141" s="128">
        <v>858.20730000000003</v>
      </c>
      <c r="BQ1141" s="1" t="s">
        <v>821</v>
      </c>
    </row>
    <row r="1142" spans="58:69" x14ac:dyDescent="0.25">
      <c r="BF1142">
        <v>1302</v>
      </c>
      <c r="BG1142">
        <v>9</v>
      </c>
      <c r="BH1142">
        <v>32</v>
      </c>
      <c r="BI1142">
        <v>1124</v>
      </c>
      <c r="BJ1142" s="368">
        <v>28</v>
      </c>
      <c r="BK1142" s="368">
        <v>34</v>
      </c>
      <c r="BL1142" s="128">
        <v>7116.1674999999996</v>
      </c>
      <c r="BM1142" s="128">
        <v>817.75467653629903</v>
      </c>
      <c r="BN1142" s="128">
        <v>864.61</v>
      </c>
      <c r="BO1142" s="128">
        <v>856.61739999999998</v>
      </c>
      <c r="BP1142" s="128">
        <v>856.61739999999998</v>
      </c>
      <c r="BQ1142" s="1" t="s">
        <v>821</v>
      </c>
    </row>
    <row r="1143" spans="58:69" x14ac:dyDescent="0.25">
      <c r="BF1143">
        <v>1303</v>
      </c>
      <c r="BG1143">
        <v>9</v>
      </c>
      <c r="BH1143">
        <v>31</v>
      </c>
      <c r="BI1143">
        <v>1125</v>
      </c>
      <c r="BJ1143" s="368">
        <v>28</v>
      </c>
      <c r="BK1143" s="368">
        <v>35</v>
      </c>
      <c r="BL1143" s="128">
        <v>7367.5312000000004</v>
      </c>
      <c r="BM1143" s="128">
        <v>812.16428309152195</v>
      </c>
      <c r="BN1143" s="128">
        <v>870.97</v>
      </c>
      <c r="BO1143" s="128">
        <v>855.68384000000003</v>
      </c>
      <c r="BP1143" s="128">
        <v>855.68384000000003</v>
      </c>
      <c r="BQ1143" s="1" t="s">
        <v>821</v>
      </c>
    </row>
    <row r="1144" spans="58:69" x14ac:dyDescent="0.25">
      <c r="BF1144">
        <v>1304</v>
      </c>
      <c r="BG1144">
        <v>9</v>
      </c>
      <c r="BH1144">
        <v>30</v>
      </c>
      <c r="BI1144">
        <v>1126</v>
      </c>
      <c r="BJ1144" s="368">
        <v>28</v>
      </c>
      <c r="BK1144" s="368">
        <v>36</v>
      </c>
      <c r="BL1144" s="128">
        <v>7448.4633999999996</v>
      </c>
      <c r="BM1144" s="128">
        <v>808.59172328367197</v>
      </c>
      <c r="BN1144" s="128">
        <v>873.87</v>
      </c>
      <c r="BO1144" s="128">
        <v>854.25250000000005</v>
      </c>
      <c r="BP1144" s="128">
        <v>854.25250000000005</v>
      </c>
      <c r="BQ1144" s="1" t="s">
        <v>821</v>
      </c>
    </row>
    <row r="1145" spans="58:69" x14ac:dyDescent="0.25">
      <c r="BF1145">
        <v>1305</v>
      </c>
      <c r="BG1145">
        <v>8</v>
      </c>
      <c r="BH1145">
        <v>30</v>
      </c>
      <c r="BI1145">
        <v>1127</v>
      </c>
      <c r="BJ1145" s="368">
        <v>28</v>
      </c>
      <c r="BK1145" s="368">
        <v>37</v>
      </c>
      <c r="BL1145" s="128">
        <v>7631.8765000000003</v>
      </c>
      <c r="BM1145" s="128">
        <v>805.74970555548805</v>
      </c>
      <c r="BN1145" s="128">
        <v>884.45</v>
      </c>
      <c r="BO1145" s="128">
        <v>853.05899999999997</v>
      </c>
      <c r="BP1145" s="128">
        <v>853.05899999999997</v>
      </c>
      <c r="BQ1145" s="1" t="s">
        <v>821</v>
      </c>
    </row>
    <row r="1146" spans="58:69" x14ac:dyDescent="0.25">
      <c r="BF1146">
        <v>1306</v>
      </c>
      <c r="BG1146">
        <v>8</v>
      </c>
      <c r="BH1146">
        <v>29</v>
      </c>
      <c r="BI1146">
        <v>1128</v>
      </c>
      <c r="BJ1146" s="368">
        <v>28</v>
      </c>
      <c r="BK1146" s="368">
        <v>38</v>
      </c>
      <c r="BL1146" s="128">
        <v>7898.7060000000001</v>
      </c>
      <c r="BM1146" s="128">
        <v>800.90907815306605</v>
      </c>
      <c r="BN1146" s="128">
        <v>873.47</v>
      </c>
      <c r="BO1146" s="128">
        <v>850.62149999999997</v>
      </c>
      <c r="BP1146" s="128">
        <v>850.62149999999997</v>
      </c>
      <c r="BQ1146" s="1" t="s">
        <v>821</v>
      </c>
    </row>
    <row r="1147" spans="58:69" x14ac:dyDescent="0.25">
      <c r="BF1147">
        <v>1307</v>
      </c>
      <c r="BG1147">
        <v>8</v>
      </c>
      <c r="BH1147">
        <v>28</v>
      </c>
      <c r="BI1147">
        <v>1129</v>
      </c>
      <c r="BJ1147" s="368">
        <v>28</v>
      </c>
      <c r="BK1147" s="368">
        <v>39</v>
      </c>
      <c r="BL1147" s="128">
        <v>8143.7740000000003</v>
      </c>
      <c r="BM1147" s="128">
        <v>795.40560725722503</v>
      </c>
      <c r="BN1147" s="128">
        <v>865.89</v>
      </c>
      <c r="BO1147" s="128">
        <v>847.35419999999999</v>
      </c>
      <c r="BP1147" s="128">
        <v>847.35419999999999</v>
      </c>
      <c r="BQ1147" s="1" t="s">
        <v>821</v>
      </c>
    </row>
    <row r="1148" spans="58:69" x14ac:dyDescent="0.25">
      <c r="BF1148">
        <v>1308</v>
      </c>
      <c r="BG1148">
        <v>7</v>
      </c>
      <c r="BH1148">
        <v>28</v>
      </c>
      <c r="BI1148">
        <v>1130</v>
      </c>
      <c r="BJ1148" s="368">
        <v>28</v>
      </c>
      <c r="BK1148" s="368">
        <v>40</v>
      </c>
      <c r="BL1148" s="128">
        <v>8171.2763999999997</v>
      </c>
      <c r="BM1148" s="128">
        <v>792.475165600168</v>
      </c>
      <c r="BN1148" s="128">
        <v>869.38</v>
      </c>
      <c r="BO1148" s="128">
        <v>847.02909999999997</v>
      </c>
      <c r="BP1148" s="128">
        <v>847.02909999999997</v>
      </c>
      <c r="BQ1148" s="1" t="s">
        <v>821</v>
      </c>
    </row>
    <row r="1149" spans="58:69" x14ac:dyDescent="0.25">
      <c r="BF1149">
        <v>1309</v>
      </c>
      <c r="BG1149">
        <v>7</v>
      </c>
      <c r="BH1149">
        <v>27</v>
      </c>
      <c r="BI1149">
        <v>1131</v>
      </c>
      <c r="BJ1149" s="368">
        <v>28</v>
      </c>
      <c r="BK1149" s="368">
        <v>41</v>
      </c>
      <c r="BL1149" s="128">
        <v>8484.8719999999994</v>
      </c>
      <c r="BM1149" s="128">
        <v>788.80796636048797</v>
      </c>
      <c r="BN1149" s="128">
        <v>862.17</v>
      </c>
      <c r="BO1149" s="128">
        <v>835.25919999999996</v>
      </c>
      <c r="BP1149" s="128">
        <v>835.25919999999996</v>
      </c>
      <c r="BQ1149" s="1" t="s">
        <v>821</v>
      </c>
    </row>
    <row r="1150" spans="58:69" x14ac:dyDescent="0.25">
      <c r="BF1150">
        <v>1310</v>
      </c>
      <c r="BG1150">
        <v>7</v>
      </c>
      <c r="BH1150">
        <v>26</v>
      </c>
      <c r="BI1150">
        <v>1132</v>
      </c>
      <c r="BJ1150" s="368">
        <v>28</v>
      </c>
      <c r="BK1150" s="368">
        <v>42</v>
      </c>
      <c r="BL1150" s="128">
        <v>8559.1509999999998</v>
      </c>
      <c r="BM1150" s="128">
        <v>784.63786783689602</v>
      </c>
      <c r="BN1150" s="128">
        <v>842.38</v>
      </c>
      <c r="BO1150" s="128">
        <v>831.04956000000004</v>
      </c>
      <c r="BP1150" s="128">
        <v>831.04956000000004</v>
      </c>
      <c r="BQ1150" s="1" t="s">
        <v>821</v>
      </c>
    </row>
    <row r="1151" spans="58:69" x14ac:dyDescent="0.25">
      <c r="BF1151">
        <v>1311</v>
      </c>
      <c r="BG1151">
        <v>6</v>
      </c>
      <c r="BH1151">
        <v>26</v>
      </c>
      <c r="BI1151">
        <v>1133</v>
      </c>
      <c r="BJ1151" s="368">
        <v>28</v>
      </c>
      <c r="BK1151" s="368">
        <v>43</v>
      </c>
      <c r="BL1151" s="128">
        <v>8847.8889999999992</v>
      </c>
      <c r="BM1151" s="128">
        <v>780.73501494208006</v>
      </c>
      <c r="BN1151" s="128">
        <v>831.72</v>
      </c>
      <c r="BO1151" s="128">
        <v>815.86914000000002</v>
      </c>
      <c r="BP1151" s="128">
        <v>815.86914000000002</v>
      </c>
      <c r="BQ1151" s="1" t="s">
        <v>821</v>
      </c>
    </row>
    <row r="1152" spans="58:69" x14ac:dyDescent="0.25">
      <c r="BF1152">
        <v>1312</v>
      </c>
      <c r="BG1152">
        <v>5</v>
      </c>
      <c r="BH1152">
        <v>26</v>
      </c>
      <c r="BI1152">
        <v>1134</v>
      </c>
      <c r="BJ1152" s="368">
        <v>28</v>
      </c>
      <c r="BK1152" s="368">
        <v>44</v>
      </c>
      <c r="BL1152" s="128">
        <v>8996.491</v>
      </c>
      <c r="BM1152" s="128">
        <v>776.03313394431996</v>
      </c>
      <c r="BN1152" s="128">
        <v>854.65</v>
      </c>
      <c r="BO1152" s="128">
        <v>808.17145000000005</v>
      </c>
      <c r="BP1152" s="128">
        <v>808.17145000000005</v>
      </c>
      <c r="BQ1152" s="1" t="s">
        <v>821</v>
      </c>
    </row>
    <row r="1153" spans="58:69" x14ac:dyDescent="0.25">
      <c r="BF1153">
        <v>1313</v>
      </c>
      <c r="BG1153">
        <v>5</v>
      </c>
      <c r="BH1153">
        <v>25</v>
      </c>
      <c r="BI1153">
        <v>1135</v>
      </c>
      <c r="BJ1153" s="368">
        <v>28</v>
      </c>
      <c r="BK1153" s="368">
        <v>45</v>
      </c>
      <c r="BL1153" s="128">
        <v>9137.366</v>
      </c>
      <c r="BM1153" s="128">
        <v>772.92090982412799</v>
      </c>
      <c r="BN1153" s="128">
        <v>811.81</v>
      </c>
      <c r="BO1153" s="128">
        <v>805.27290000000005</v>
      </c>
      <c r="BP1153" s="128">
        <v>805.27290000000005</v>
      </c>
      <c r="BQ1153" s="1" t="s">
        <v>821</v>
      </c>
    </row>
    <row r="1154" spans="58:69" x14ac:dyDescent="0.25">
      <c r="BF1154">
        <v>1314</v>
      </c>
      <c r="BG1154">
        <v>4</v>
      </c>
      <c r="BH1154">
        <v>25</v>
      </c>
      <c r="BI1154">
        <v>1136</v>
      </c>
      <c r="BJ1154" s="368">
        <v>28</v>
      </c>
      <c r="BK1154" s="368">
        <v>46</v>
      </c>
      <c r="BL1154" s="128">
        <v>9400.0550000000003</v>
      </c>
      <c r="BM1154" s="128">
        <v>768.58213178957897</v>
      </c>
      <c r="BN1154" s="128">
        <v>807.85</v>
      </c>
      <c r="BO1154" s="128">
        <v>797.55499999999995</v>
      </c>
      <c r="BP1154" s="128">
        <v>797.55499999999995</v>
      </c>
      <c r="BQ1154" s="1" t="s">
        <v>821</v>
      </c>
    </row>
    <row r="1155" spans="58:69" x14ac:dyDescent="0.25">
      <c r="BF1155">
        <v>1315</v>
      </c>
      <c r="BG1155">
        <v>3</v>
      </c>
      <c r="BH1155">
        <v>25</v>
      </c>
      <c r="BI1155">
        <v>1137</v>
      </c>
      <c r="BJ1155" s="368">
        <v>28</v>
      </c>
      <c r="BK1155" s="368">
        <v>47</v>
      </c>
      <c r="BL1155" s="128">
        <v>9602.2489999999998</v>
      </c>
      <c r="BM1155" s="128">
        <v>763.58411147362801</v>
      </c>
      <c r="BN1155" s="128">
        <v>849</v>
      </c>
      <c r="BO1155" s="128">
        <v>792.23590000000002</v>
      </c>
      <c r="BP1155" s="128">
        <v>792.23590000000002</v>
      </c>
      <c r="BQ1155" s="1" t="s">
        <v>821</v>
      </c>
    </row>
    <row r="1156" spans="58:69" x14ac:dyDescent="0.25">
      <c r="BF1156">
        <v>1316</v>
      </c>
      <c r="BG1156">
        <v>3</v>
      </c>
      <c r="BH1156">
        <v>24</v>
      </c>
      <c r="BI1156">
        <v>1138</v>
      </c>
      <c r="BJ1156" s="368">
        <v>28</v>
      </c>
      <c r="BK1156" s="368">
        <v>48</v>
      </c>
      <c r="BL1156" s="128">
        <v>9711.4169999999995</v>
      </c>
      <c r="BM1156" s="128">
        <v>760.23662216723301</v>
      </c>
      <c r="BN1156" s="128">
        <v>795.41</v>
      </c>
      <c r="BO1156" s="128">
        <v>788.75725999999997</v>
      </c>
      <c r="BP1156" s="128">
        <v>788.75725999999997</v>
      </c>
      <c r="BQ1156" s="1" t="s">
        <v>821</v>
      </c>
    </row>
    <row r="1157" spans="58:69" x14ac:dyDescent="0.25">
      <c r="BF1157">
        <v>1317</v>
      </c>
      <c r="BG1157">
        <v>2</v>
      </c>
      <c r="BH1157">
        <v>24</v>
      </c>
      <c r="BI1157">
        <v>1139</v>
      </c>
      <c r="BJ1157" s="368">
        <v>28</v>
      </c>
      <c r="BK1157" s="368">
        <v>49</v>
      </c>
      <c r="BL1157" s="128">
        <v>10002.065000000001</v>
      </c>
      <c r="BM1157" s="128">
        <v>755.93813991029197</v>
      </c>
      <c r="BN1157" s="128">
        <v>795.45</v>
      </c>
      <c r="BO1157" s="128">
        <v>779.14417000000003</v>
      </c>
      <c r="BP1157" s="128">
        <v>779.14417000000003</v>
      </c>
      <c r="BQ1157" s="1" t="s">
        <v>821</v>
      </c>
    </row>
    <row r="1158" spans="58:69" x14ac:dyDescent="0.25">
      <c r="BF1158">
        <v>1318</v>
      </c>
      <c r="BG1158">
        <v>1</v>
      </c>
      <c r="BH1158">
        <v>24</v>
      </c>
      <c r="BI1158">
        <v>1140</v>
      </c>
      <c r="BJ1158" s="368">
        <v>28</v>
      </c>
      <c r="BK1158" s="368">
        <v>50</v>
      </c>
      <c r="BL1158" s="128">
        <v>10056.371999999999</v>
      </c>
      <c r="BM1158" s="128">
        <v>752.22947948620094</v>
      </c>
      <c r="BN1158" s="128">
        <v>798.17</v>
      </c>
      <c r="BO1158" s="128">
        <v>777.24270000000001</v>
      </c>
      <c r="BP1158" s="128">
        <v>777.24270000000001</v>
      </c>
      <c r="BQ1158" s="1" t="s">
        <v>821</v>
      </c>
    </row>
    <row r="1159" spans="58:69" x14ac:dyDescent="0.25">
      <c r="BF1159">
        <v>1319</v>
      </c>
      <c r="BG1159">
        <v>1</v>
      </c>
      <c r="BH1159">
        <v>23</v>
      </c>
      <c r="BI1159">
        <v>1141</v>
      </c>
      <c r="BJ1159" s="368">
        <v>28</v>
      </c>
      <c r="BK1159" s="368">
        <v>51</v>
      </c>
      <c r="BL1159" s="128">
        <v>10327.575000000001</v>
      </c>
      <c r="BM1159" s="128">
        <v>748.72987834395701</v>
      </c>
      <c r="BN1159" s="128">
        <v>774.22</v>
      </c>
      <c r="BO1159" s="128">
        <v>767.05430000000001</v>
      </c>
      <c r="BP1159" s="128">
        <v>767.05430000000001</v>
      </c>
      <c r="BQ1159" s="1" t="s">
        <v>821</v>
      </c>
    </row>
    <row r="1160" spans="58:69" x14ac:dyDescent="0.25">
      <c r="BF1160">
        <v>1320</v>
      </c>
      <c r="BG1160">
        <v>0</v>
      </c>
      <c r="BH1160">
        <v>23</v>
      </c>
      <c r="BI1160">
        <v>1142</v>
      </c>
      <c r="BJ1160" s="368">
        <v>28</v>
      </c>
      <c r="BK1160" s="368">
        <v>52</v>
      </c>
      <c r="BL1160" s="128">
        <v>10485.984</v>
      </c>
      <c r="BM1160" s="128">
        <v>744.11104570494695</v>
      </c>
      <c r="BN1160" s="128">
        <v>841.22</v>
      </c>
      <c r="BO1160" s="128">
        <v>763.48035000000004</v>
      </c>
      <c r="BP1160" s="128">
        <v>763.48035000000004</v>
      </c>
      <c r="BQ1160" s="1" t="s">
        <v>821</v>
      </c>
    </row>
    <row r="1161" spans="58:69" x14ac:dyDescent="0.25">
      <c r="BF1161">
        <v>1321</v>
      </c>
      <c r="BG1161">
        <v>0</v>
      </c>
      <c r="BH1161">
        <v>22</v>
      </c>
      <c r="BI1161">
        <v>1143</v>
      </c>
      <c r="BJ1161" s="368">
        <v>28</v>
      </c>
      <c r="BK1161" s="368">
        <v>53</v>
      </c>
      <c r="BL1161" s="128">
        <v>10721.868</v>
      </c>
      <c r="BM1161" s="128">
        <v>739.87196769753905</v>
      </c>
      <c r="BN1161" s="128">
        <v>802.29</v>
      </c>
      <c r="BO1161" s="128">
        <v>755.03710000000001</v>
      </c>
      <c r="BP1161" s="128">
        <v>755.03710000000001</v>
      </c>
      <c r="BQ1161" s="1" t="s">
        <v>821</v>
      </c>
    </row>
    <row r="1162" spans="58:69" x14ac:dyDescent="0.25">
      <c r="BF1162">
        <v>1248</v>
      </c>
      <c r="BG1162">
        <v>7</v>
      </c>
      <c r="BH1162">
        <v>46</v>
      </c>
      <c r="BI1162">
        <v>1144</v>
      </c>
      <c r="BJ1162" s="368">
        <v>29</v>
      </c>
      <c r="BK1162" s="368">
        <v>1</v>
      </c>
      <c r="BL1162" s="128">
        <v>59.458370000000002</v>
      </c>
      <c r="BM1162" s="128">
        <v>933.379398446133</v>
      </c>
      <c r="BN1162" s="128">
        <v>939.53</v>
      </c>
      <c r="BO1162" s="128">
        <v>927.7002</v>
      </c>
      <c r="BP1162" s="128">
        <v>927.7002</v>
      </c>
      <c r="BQ1162" s="1" t="s">
        <v>821</v>
      </c>
    </row>
    <row r="1163" spans="58:69" x14ac:dyDescent="0.25">
      <c r="BF1163">
        <v>1249</v>
      </c>
      <c r="BG1163">
        <v>6</v>
      </c>
      <c r="BH1163">
        <v>46</v>
      </c>
      <c r="BI1163">
        <v>1145</v>
      </c>
      <c r="BJ1163" s="368">
        <v>29</v>
      </c>
      <c r="BK1163" s="368">
        <v>2</v>
      </c>
      <c r="BL1163" s="128">
        <v>244.74888999999999</v>
      </c>
      <c r="BM1163" s="128">
        <v>927.89686748838199</v>
      </c>
      <c r="BN1163" s="128">
        <v>949.77</v>
      </c>
      <c r="BO1163" s="128">
        <v>924.53612999999996</v>
      </c>
      <c r="BP1163" s="128">
        <v>924.53612999999996</v>
      </c>
      <c r="BQ1163" s="1" t="s">
        <v>821</v>
      </c>
    </row>
    <row r="1164" spans="58:69" x14ac:dyDescent="0.25">
      <c r="BF1164">
        <v>1250</v>
      </c>
      <c r="BG1164">
        <v>6</v>
      </c>
      <c r="BH1164">
        <v>45</v>
      </c>
      <c r="BI1164">
        <v>1146</v>
      </c>
      <c r="BJ1164" s="368">
        <v>29</v>
      </c>
      <c r="BK1164" s="368">
        <v>3</v>
      </c>
      <c r="BL1164" s="128">
        <v>535.14386000000002</v>
      </c>
      <c r="BM1164" s="128">
        <v>917.24121041677404</v>
      </c>
      <c r="BN1164" s="128">
        <v>944.52</v>
      </c>
      <c r="BO1164" s="128">
        <v>918.21642999999995</v>
      </c>
      <c r="BP1164" s="128">
        <v>918.21642999999995</v>
      </c>
      <c r="BQ1164" s="1" t="s">
        <v>821</v>
      </c>
    </row>
    <row r="1165" spans="58:69" x14ac:dyDescent="0.25">
      <c r="BF1165">
        <v>1251</v>
      </c>
      <c r="BG1165">
        <v>6</v>
      </c>
      <c r="BH1165">
        <v>44</v>
      </c>
      <c r="BI1165">
        <v>1147</v>
      </c>
      <c r="BJ1165" s="368">
        <v>29</v>
      </c>
      <c r="BK1165" s="368">
        <v>4</v>
      </c>
      <c r="BL1165" s="128">
        <v>632.30420000000004</v>
      </c>
      <c r="BM1165" s="128">
        <v>908.55972417535497</v>
      </c>
      <c r="BN1165" s="128">
        <v>922.66</v>
      </c>
      <c r="BO1165" s="128">
        <v>917.68677000000002</v>
      </c>
      <c r="BP1165" s="128">
        <v>917.68677000000002</v>
      </c>
      <c r="BQ1165" s="1" t="s">
        <v>821</v>
      </c>
    </row>
    <row r="1166" spans="58:69" x14ac:dyDescent="0.25">
      <c r="BF1166">
        <v>1252</v>
      </c>
      <c r="BG1166">
        <v>5</v>
      </c>
      <c r="BH1166">
        <v>44</v>
      </c>
      <c r="BI1166">
        <v>1148</v>
      </c>
      <c r="BJ1166" s="368">
        <v>29</v>
      </c>
      <c r="BK1166" s="368">
        <v>5</v>
      </c>
      <c r="BL1166" s="128">
        <v>858.04060000000004</v>
      </c>
      <c r="BM1166" s="128">
        <v>901.32663506440099</v>
      </c>
      <c r="BN1166" s="128">
        <v>938.43</v>
      </c>
      <c r="BO1166" s="128">
        <v>915.65106000000003</v>
      </c>
      <c r="BP1166" s="128">
        <v>915.65106000000003</v>
      </c>
      <c r="BQ1166" s="1" t="s">
        <v>821</v>
      </c>
    </row>
    <row r="1167" spans="58:69" x14ac:dyDescent="0.25">
      <c r="BF1167">
        <v>1253</v>
      </c>
      <c r="BG1167">
        <v>5</v>
      </c>
      <c r="BH1167">
        <v>43</v>
      </c>
      <c r="BI1167">
        <v>1149</v>
      </c>
      <c r="BJ1167" s="368">
        <v>29</v>
      </c>
      <c r="BK1167" s="368">
        <v>6</v>
      </c>
      <c r="BL1167" s="128">
        <v>1017.053</v>
      </c>
      <c r="BM1167" s="128">
        <v>892.70801798873197</v>
      </c>
      <c r="BN1167" s="128">
        <v>917.44</v>
      </c>
      <c r="BO1167" s="128">
        <v>912.34339999999997</v>
      </c>
      <c r="BP1167" s="128">
        <v>912.34339999999997</v>
      </c>
      <c r="BQ1167" s="1" t="s">
        <v>821</v>
      </c>
    </row>
    <row r="1168" spans="58:69" x14ac:dyDescent="0.25">
      <c r="BF1168">
        <v>1254</v>
      </c>
      <c r="BG1168">
        <v>4</v>
      </c>
      <c r="BH1168">
        <v>43</v>
      </c>
      <c r="BI1168">
        <v>1150</v>
      </c>
      <c r="BJ1168" s="368">
        <v>29</v>
      </c>
      <c r="BK1168" s="368">
        <v>7</v>
      </c>
      <c r="BL1168" s="128">
        <v>1196.7086999999999</v>
      </c>
      <c r="BM1168" s="128">
        <v>885.12163487417104</v>
      </c>
      <c r="BN1168" s="128">
        <v>928.87</v>
      </c>
      <c r="BO1168" s="128">
        <v>909.08939999999996</v>
      </c>
      <c r="BP1168" s="128">
        <v>909.08939999999996</v>
      </c>
      <c r="BQ1168" s="1" t="s">
        <v>821</v>
      </c>
    </row>
    <row r="1169" spans="58:69" x14ac:dyDescent="0.25">
      <c r="BF1169">
        <v>1255</v>
      </c>
      <c r="BG1169">
        <v>4</v>
      </c>
      <c r="BH1169">
        <v>42</v>
      </c>
      <c r="BI1169">
        <v>1151</v>
      </c>
      <c r="BJ1169" s="368">
        <v>29</v>
      </c>
      <c r="BK1169" s="368">
        <v>8</v>
      </c>
      <c r="BL1169" s="128">
        <v>1406.4884</v>
      </c>
      <c r="BM1169" s="128">
        <v>876.39803669629305</v>
      </c>
      <c r="BN1169" s="128">
        <v>917.53</v>
      </c>
      <c r="BO1169" s="128">
        <v>903.32169999999996</v>
      </c>
      <c r="BP1169" s="128">
        <v>903.32169999999996</v>
      </c>
      <c r="BQ1169" s="1" t="s">
        <v>821</v>
      </c>
    </row>
    <row r="1170" spans="58:69" x14ac:dyDescent="0.25">
      <c r="BF1170">
        <v>1256</v>
      </c>
      <c r="BG1170">
        <v>3</v>
      </c>
      <c r="BH1170">
        <v>42</v>
      </c>
      <c r="BI1170">
        <v>1152</v>
      </c>
      <c r="BJ1170" s="368">
        <v>29</v>
      </c>
      <c r="BK1170" s="368">
        <v>9</v>
      </c>
      <c r="BL1170" s="128">
        <v>1509.8928000000001</v>
      </c>
      <c r="BM1170" s="128">
        <v>869.38250883338503</v>
      </c>
      <c r="BN1170" s="128">
        <v>921.21</v>
      </c>
      <c r="BO1170" s="128">
        <v>900.22709999999995</v>
      </c>
      <c r="BP1170" s="128">
        <v>900.22709999999995</v>
      </c>
      <c r="BQ1170" s="1" t="s">
        <v>821</v>
      </c>
    </row>
    <row r="1171" spans="58:69" x14ac:dyDescent="0.25">
      <c r="BF1171">
        <v>1257</v>
      </c>
      <c r="BG1171">
        <v>3</v>
      </c>
      <c r="BH1171">
        <v>41</v>
      </c>
      <c r="BI1171">
        <v>1153</v>
      </c>
      <c r="BJ1171" s="368">
        <v>29</v>
      </c>
      <c r="BK1171" s="368">
        <v>10</v>
      </c>
      <c r="BL1171" s="128">
        <v>1785.8761</v>
      </c>
      <c r="BM1171" s="128">
        <v>860.88398344470295</v>
      </c>
      <c r="BN1171" s="128">
        <v>920.81</v>
      </c>
      <c r="BO1171" s="128">
        <v>895.67399999999998</v>
      </c>
      <c r="BP1171" s="128">
        <v>895.67399999999998</v>
      </c>
      <c r="BQ1171" s="1" t="s">
        <v>821</v>
      </c>
    </row>
    <row r="1172" spans="58:69" x14ac:dyDescent="0.25">
      <c r="BF1172">
        <v>1258</v>
      </c>
      <c r="BG1172">
        <v>3</v>
      </c>
      <c r="BH1172">
        <v>40</v>
      </c>
      <c r="BI1172">
        <v>1154</v>
      </c>
      <c r="BJ1172" s="368">
        <v>29</v>
      </c>
      <c r="BK1172" s="368">
        <v>11</v>
      </c>
      <c r="BL1172" s="128">
        <v>2048.0304999999998</v>
      </c>
      <c r="BM1172" s="128">
        <v>848.82935720688204</v>
      </c>
      <c r="BN1172" s="128">
        <v>913.23</v>
      </c>
      <c r="BO1172" s="128">
        <v>888.65204000000006</v>
      </c>
      <c r="BP1172" s="128">
        <v>888.65204000000006</v>
      </c>
      <c r="BQ1172" s="1" t="s">
        <v>821</v>
      </c>
    </row>
    <row r="1173" spans="58:69" x14ac:dyDescent="0.25">
      <c r="BF1173">
        <v>1259</v>
      </c>
      <c r="BG1173">
        <v>3</v>
      </c>
      <c r="BH1173">
        <v>39</v>
      </c>
      <c r="BI1173">
        <v>1155</v>
      </c>
      <c r="BJ1173" s="368">
        <v>29</v>
      </c>
      <c r="BK1173" s="368">
        <v>12</v>
      </c>
      <c r="BL1173" s="128">
        <v>2160.4194000000002</v>
      </c>
      <c r="BM1173" s="128">
        <v>840.43934583309897</v>
      </c>
      <c r="BN1173" s="128">
        <v>891.94</v>
      </c>
      <c r="BO1173" s="128">
        <v>886.54129999999998</v>
      </c>
      <c r="BP1173" s="128">
        <v>886.54129999999998</v>
      </c>
      <c r="BQ1173" s="1" t="s">
        <v>821</v>
      </c>
    </row>
    <row r="1174" spans="58:69" x14ac:dyDescent="0.25">
      <c r="BF1174">
        <v>1260</v>
      </c>
      <c r="BG1174">
        <v>2</v>
      </c>
      <c r="BH1174">
        <v>39</v>
      </c>
      <c r="BI1174">
        <v>1156</v>
      </c>
      <c r="BJ1174" s="368">
        <v>29</v>
      </c>
      <c r="BK1174" s="368">
        <v>13</v>
      </c>
      <c r="BL1174" s="128">
        <v>2316.3096</v>
      </c>
      <c r="BM1174" s="128">
        <v>834.42973009107698</v>
      </c>
      <c r="BN1174" s="128">
        <v>895.57</v>
      </c>
      <c r="BO1174" s="128">
        <v>883.38793999999996</v>
      </c>
      <c r="BP1174" s="128">
        <v>883.38793999999996</v>
      </c>
      <c r="BQ1174" s="1" t="s">
        <v>821</v>
      </c>
    </row>
    <row r="1175" spans="58:69" x14ac:dyDescent="0.25">
      <c r="BF1175">
        <v>1261</v>
      </c>
      <c r="BG1175">
        <v>2</v>
      </c>
      <c r="BH1175">
        <v>38</v>
      </c>
      <c r="BI1175">
        <v>1157</v>
      </c>
      <c r="BJ1175" s="368">
        <v>29</v>
      </c>
      <c r="BK1175" s="368">
        <v>14</v>
      </c>
      <c r="BL1175" s="128">
        <v>2584.6869999999999</v>
      </c>
      <c r="BM1175" s="128">
        <v>824.92586681654404</v>
      </c>
      <c r="BN1175" s="128">
        <v>892.86</v>
      </c>
      <c r="BO1175" s="128">
        <v>877.38806</v>
      </c>
      <c r="BP1175" s="128">
        <v>877.38806</v>
      </c>
      <c r="BQ1175" s="1" t="s">
        <v>821</v>
      </c>
    </row>
    <row r="1176" spans="58:69" x14ac:dyDescent="0.25">
      <c r="BF1176">
        <v>1262</v>
      </c>
      <c r="BG1176">
        <v>2</v>
      </c>
      <c r="BH1176">
        <v>37</v>
      </c>
      <c r="BI1176">
        <v>1158</v>
      </c>
      <c r="BJ1176" s="368">
        <v>29</v>
      </c>
      <c r="BK1176" s="368">
        <v>15</v>
      </c>
      <c r="BL1176" s="128">
        <v>2897.0405000000001</v>
      </c>
      <c r="BM1176" s="128">
        <v>811.91712445799396</v>
      </c>
      <c r="BN1176" s="128">
        <v>900.64</v>
      </c>
      <c r="BO1176" s="128">
        <v>872.14750000000004</v>
      </c>
      <c r="BP1176" s="128">
        <v>872.14750000000004</v>
      </c>
      <c r="BQ1176" s="1" t="s">
        <v>821</v>
      </c>
    </row>
    <row r="1177" spans="58:69" x14ac:dyDescent="0.25">
      <c r="BF1177">
        <v>1263</v>
      </c>
      <c r="BG1177">
        <v>1</v>
      </c>
      <c r="BH1177">
        <v>36</v>
      </c>
      <c r="BI1177">
        <v>1159</v>
      </c>
      <c r="BJ1177" s="368">
        <v>29</v>
      </c>
      <c r="BK1177" s="368">
        <v>16</v>
      </c>
      <c r="BL1177" s="128">
        <v>3145.6965</v>
      </c>
      <c r="BM1177" s="128">
        <v>799.35016025304003</v>
      </c>
      <c r="BN1177" s="128">
        <v>877.49</v>
      </c>
      <c r="BO1177" s="128">
        <v>866.63806</v>
      </c>
      <c r="BP1177" s="128">
        <v>866.63806</v>
      </c>
      <c r="BQ1177" s="1" t="s">
        <v>821</v>
      </c>
    </row>
    <row r="1178" spans="58:69" x14ac:dyDescent="0.25">
      <c r="BF1178">
        <v>1264</v>
      </c>
      <c r="BG1178">
        <v>1</v>
      </c>
      <c r="BH1178">
        <v>35</v>
      </c>
      <c r="BI1178">
        <v>1160</v>
      </c>
      <c r="BJ1178" s="368">
        <v>29</v>
      </c>
      <c r="BK1178" s="368">
        <v>17</v>
      </c>
      <c r="BL1178" s="128">
        <v>3411.2563</v>
      </c>
      <c r="BM1178" s="128">
        <v>787.83138827426205</v>
      </c>
      <c r="BN1178" s="128">
        <v>880.33</v>
      </c>
      <c r="BO1178" s="128">
        <v>861.78639999999996</v>
      </c>
      <c r="BP1178" s="128">
        <v>861.78639999999996</v>
      </c>
      <c r="BQ1178" s="1" t="s">
        <v>821</v>
      </c>
    </row>
    <row r="1179" spans="58:69" x14ac:dyDescent="0.25">
      <c r="BF1179">
        <v>1265</v>
      </c>
      <c r="BG1179">
        <v>1</v>
      </c>
      <c r="BH1179">
        <v>34</v>
      </c>
      <c r="BI1179">
        <v>1161</v>
      </c>
      <c r="BJ1179" s="368">
        <v>29</v>
      </c>
      <c r="BK1179" s="368">
        <v>18</v>
      </c>
      <c r="BL1179" s="128">
        <v>3680.4739</v>
      </c>
      <c r="BM1179" s="128">
        <v>775.85204698398195</v>
      </c>
      <c r="BN1179" s="128">
        <v>884.99</v>
      </c>
      <c r="BO1179" s="128">
        <v>854.31524999999999</v>
      </c>
      <c r="BP1179" s="128">
        <v>854.31524999999999</v>
      </c>
      <c r="BQ1179" s="1" t="s">
        <v>821</v>
      </c>
    </row>
    <row r="1180" spans="58:69" x14ac:dyDescent="0.25">
      <c r="BF1180">
        <v>1266</v>
      </c>
      <c r="BG1180">
        <v>0</v>
      </c>
      <c r="BH1180">
        <v>33</v>
      </c>
      <c r="BI1180">
        <v>1162</v>
      </c>
      <c r="BJ1180" s="368">
        <v>29</v>
      </c>
      <c r="BK1180" s="368">
        <v>19</v>
      </c>
      <c r="BL1180" s="128">
        <v>3932.9706999999999</v>
      </c>
      <c r="BM1180" s="128">
        <v>764.16531399191899</v>
      </c>
      <c r="BN1180" s="128">
        <v>853.09</v>
      </c>
      <c r="BO1180" s="128">
        <v>845.94619999999998</v>
      </c>
      <c r="BP1180" s="128">
        <v>845.94619999999998</v>
      </c>
      <c r="BQ1180" s="1" t="s">
        <v>821</v>
      </c>
    </row>
    <row r="1181" spans="58:69" x14ac:dyDescent="0.25">
      <c r="BF1181">
        <v>1267</v>
      </c>
      <c r="BG1181">
        <v>0</v>
      </c>
      <c r="BH1181">
        <v>32</v>
      </c>
      <c r="BI1181">
        <v>1163</v>
      </c>
      <c r="BJ1181" s="368">
        <v>29</v>
      </c>
      <c r="BK1181" s="368">
        <v>20</v>
      </c>
      <c r="BL1181" s="128">
        <v>4209.6869999999999</v>
      </c>
      <c r="BM1181" s="128">
        <v>752.31059811094997</v>
      </c>
      <c r="BN1181" s="128">
        <v>847.46</v>
      </c>
      <c r="BO1181" s="128">
        <v>832.71569999999997</v>
      </c>
      <c r="BP1181" s="128">
        <v>832.71569999999997</v>
      </c>
      <c r="BQ1181" s="1" t="s">
        <v>821</v>
      </c>
    </row>
    <row r="1182" spans="58:69" x14ac:dyDescent="0.25">
      <c r="BF1182">
        <v>1268</v>
      </c>
      <c r="BG1182">
        <v>0</v>
      </c>
      <c r="BH1182">
        <v>31</v>
      </c>
      <c r="BI1182">
        <v>1164</v>
      </c>
      <c r="BJ1182" s="368">
        <v>29</v>
      </c>
      <c r="BK1182" s="368">
        <v>21</v>
      </c>
      <c r="BL1182" s="128">
        <v>4405.5749999999998</v>
      </c>
      <c r="BM1182" s="128">
        <v>741.72394631660802</v>
      </c>
      <c r="BN1182" s="128">
        <v>849.92</v>
      </c>
      <c r="BO1182" s="128">
        <v>820.65030000000002</v>
      </c>
      <c r="BP1182" s="128">
        <v>820.65030000000002</v>
      </c>
      <c r="BQ1182" s="1" t="s">
        <v>821</v>
      </c>
    </row>
    <row r="1183" spans="58:69" x14ac:dyDescent="0.25">
      <c r="BF1183">
        <v>949</v>
      </c>
      <c r="BG1183">
        <v>37</v>
      </c>
      <c r="BH1183">
        <v>21</v>
      </c>
      <c r="BI1183">
        <v>1165</v>
      </c>
      <c r="BJ1183" s="368">
        <v>30</v>
      </c>
      <c r="BK1183" s="368">
        <v>1</v>
      </c>
      <c r="BL1183" s="128">
        <v>96.939544999999995</v>
      </c>
      <c r="BM1183" s="128">
        <v>916.62676873821397</v>
      </c>
      <c r="BN1183" s="128">
        <v>918.94</v>
      </c>
      <c r="BO1183" s="128">
        <v>915.62130000000002</v>
      </c>
      <c r="BP1183" s="128">
        <v>915.62130000000002</v>
      </c>
      <c r="BQ1183" s="1" t="s">
        <v>821</v>
      </c>
    </row>
    <row r="1184" spans="58:69" x14ac:dyDescent="0.25">
      <c r="BF1184">
        <v>950</v>
      </c>
      <c r="BG1184">
        <v>37</v>
      </c>
      <c r="BH1184">
        <v>20</v>
      </c>
      <c r="BI1184">
        <v>1166</v>
      </c>
      <c r="BJ1184" s="368">
        <v>30</v>
      </c>
      <c r="BK1184" s="368">
        <v>2</v>
      </c>
      <c r="BL1184" s="128">
        <v>250.32176000000001</v>
      </c>
      <c r="BM1184" s="128">
        <v>914.06689978309998</v>
      </c>
      <c r="BN1184" s="128">
        <v>916.12</v>
      </c>
      <c r="BO1184" s="128">
        <v>912.81006000000002</v>
      </c>
      <c r="BP1184" s="128">
        <v>912.81006000000002</v>
      </c>
      <c r="BQ1184" s="1" t="s">
        <v>821</v>
      </c>
    </row>
    <row r="1185" spans="58:69" x14ac:dyDescent="0.25">
      <c r="BF1185">
        <v>951</v>
      </c>
      <c r="BG1185">
        <v>36</v>
      </c>
      <c r="BH1185">
        <v>20</v>
      </c>
      <c r="BI1185">
        <v>1167</v>
      </c>
      <c r="BJ1185" s="368">
        <v>30</v>
      </c>
      <c r="BK1185" s="368">
        <v>3</v>
      </c>
      <c r="BL1185" s="128">
        <v>544.65660000000003</v>
      </c>
      <c r="BM1185" s="128">
        <v>909.48840380844103</v>
      </c>
      <c r="BN1185" s="128">
        <v>915.3</v>
      </c>
      <c r="BO1185" s="128">
        <v>907.40282999999999</v>
      </c>
      <c r="BP1185" s="128">
        <v>907.40282999999999</v>
      </c>
      <c r="BQ1185" s="1" t="s">
        <v>821</v>
      </c>
    </row>
    <row r="1186" spans="58:69" x14ac:dyDescent="0.25">
      <c r="BF1186">
        <v>952</v>
      </c>
      <c r="BG1186">
        <v>36</v>
      </c>
      <c r="BH1186">
        <v>19</v>
      </c>
      <c r="BI1186">
        <v>1168</v>
      </c>
      <c r="BJ1186" s="368">
        <v>30</v>
      </c>
      <c r="BK1186" s="368">
        <v>4</v>
      </c>
      <c r="BL1186" s="128">
        <v>648.40314000000001</v>
      </c>
      <c r="BM1186" s="128">
        <v>905.41749792876396</v>
      </c>
      <c r="BN1186" s="128">
        <v>910.82</v>
      </c>
      <c r="BO1186" s="128">
        <v>905.89153999999996</v>
      </c>
      <c r="BP1186" s="128">
        <v>905.89153999999996</v>
      </c>
      <c r="BQ1186" s="1" t="s">
        <v>821</v>
      </c>
    </row>
    <row r="1187" spans="58:69" x14ac:dyDescent="0.25">
      <c r="BF1187">
        <v>953</v>
      </c>
      <c r="BG1187">
        <v>35</v>
      </c>
      <c r="BH1187">
        <v>19</v>
      </c>
      <c r="BI1187">
        <v>1169</v>
      </c>
      <c r="BJ1187" s="368">
        <v>30</v>
      </c>
      <c r="BK1187" s="368">
        <v>5</v>
      </c>
      <c r="BL1187" s="128">
        <v>811.26949999999999</v>
      </c>
      <c r="BM1187" s="128">
        <v>902.69103160927602</v>
      </c>
      <c r="BN1187" s="128">
        <v>913.49</v>
      </c>
      <c r="BO1187" s="128">
        <v>903.57590000000005</v>
      </c>
      <c r="BP1187" s="128">
        <v>903.57590000000005</v>
      </c>
      <c r="BQ1187" s="1" t="s">
        <v>821</v>
      </c>
    </row>
    <row r="1188" spans="58:69" x14ac:dyDescent="0.25">
      <c r="BF1188">
        <v>954</v>
      </c>
      <c r="BG1188">
        <v>35</v>
      </c>
      <c r="BH1188">
        <v>18</v>
      </c>
      <c r="BI1188">
        <v>1170</v>
      </c>
      <c r="BJ1188" s="368">
        <v>30</v>
      </c>
      <c r="BK1188" s="368">
        <v>6</v>
      </c>
      <c r="BL1188" s="128">
        <v>1062.0867000000001</v>
      </c>
      <c r="BM1188" s="128">
        <v>898.46057300027701</v>
      </c>
      <c r="BN1188" s="128">
        <v>912.99</v>
      </c>
      <c r="BO1188" s="128">
        <v>899.48126000000002</v>
      </c>
      <c r="BP1188" s="128">
        <v>899.48126000000002</v>
      </c>
      <c r="BQ1188" s="1" t="s">
        <v>821</v>
      </c>
    </row>
    <row r="1189" spans="58:69" x14ac:dyDescent="0.25">
      <c r="BF1189">
        <v>955</v>
      </c>
      <c r="BG1189">
        <v>35</v>
      </c>
      <c r="BH1189">
        <v>17</v>
      </c>
      <c r="BI1189">
        <v>1171</v>
      </c>
      <c r="BJ1189" s="368">
        <v>30</v>
      </c>
      <c r="BK1189" s="368">
        <v>7</v>
      </c>
      <c r="BL1189" s="128">
        <v>1332.1368</v>
      </c>
      <c r="BM1189" s="128">
        <v>893.13401873604505</v>
      </c>
      <c r="BN1189" s="128">
        <v>910.05</v>
      </c>
      <c r="BO1189" s="128">
        <v>896.68899999999996</v>
      </c>
      <c r="BP1189" s="128">
        <v>896.68899999999996</v>
      </c>
      <c r="BQ1189" s="1" t="s">
        <v>821</v>
      </c>
    </row>
    <row r="1190" spans="58:69" x14ac:dyDescent="0.25">
      <c r="BF1190">
        <v>956</v>
      </c>
      <c r="BG1190">
        <v>35</v>
      </c>
      <c r="BH1190">
        <v>16</v>
      </c>
      <c r="BI1190">
        <v>1172</v>
      </c>
      <c r="BJ1190" s="368">
        <v>30</v>
      </c>
      <c r="BK1190" s="368">
        <v>8</v>
      </c>
      <c r="BL1190" s="128">
        <v>1561.3286000000001</v>
      </c>
      <c r="BM1190" s="128">
        <v>888.02861352015702</v>
      </c>
      <c r="BN1190" s="128">
        <v>903.06</v>
      </c>
      <c r="BO1190" s="128">
        <v>893.27139999999997</v>
      </c>
      <c r="BP1190" s="128">
        <v>893.27139999999997</v>
      </c>
      <c r="BQ1190" s="1" t="s">
        <v>821</v>
      </c>
    </row>
    <row r="1191" spans="58:69" x14ac:dyDescent="0.25">
      <c r="BF1191">
        <v>957</v>
      </c>
      <c r="BG1191">
        <v>34</v>
      </c>
      <c r="BH1191">
        <v>16</v>
      </c>
      <c r="BI1191">
        <v>1173</v>
      </c>
      <c r="BJ1191" s="368">
        <v>30</v>
      </c>
      <c r="BK1191" s="368">
        <v>9</v>
      </c>
      <c r="BL1191" s="128">
        <v>1607.6442</v>
      </c>
      <c r="BM1191" s="128">
        <v>885.21118892514698</v>
      </c>
      <c r="BN1191" s="128">
        <v>903.07</v>
      </c>
      <c r="BO1191" s="128">
        <v>892.63982999999996</v>
      </c>
      <c r="BP1191" s="128">
        <v>892.63982999999996</v>
      </c>
      <c r="BQ1191" s="1" t="s">
        <v>821</v>
      </c>
    </row>
    <row r="1192" spans="58:69" x14ac:dyDescent="0.25">
      <c r="BF1192">
        <v>958</v>
      </c>
      <c r="BG1192">
        <v>34</v>
      </c>
      <c r="BH1192">
        <v>15</v>
      </c>
      <c r="BI1192">
        <v>1174</v>
      </c>
      <c r="BJ1192" s="368">
        <v>30</v>
      </c>
      <c r="BK1192" s="368">
        <v>10</v>
      </c>
      <c r="BL1192" s="128">
        <v>1874.6301000000001</v>
      </c>
      <c r="BM1192" s="128">
        <v>882.00726905558895</v>
      </c>
      <c r="BN1192" s="128">
        <v>900.82</v>
      </c>
      <c r="BO1192" s="128">
        <v>886.60630000000003</v>
      </c>
      <c r="BP1192" s="128">
        <v>886.60630000000003</v>
      </c>
      <c r="BQ1192" s="1" t="s">
        <v>821</v>
      </c>
    </row>
    <row r="1193" spans="58:69" x14ac:dyDescent="0.25">
      <c r="BF1193">
        <v>959</v>
      </c>
      <c r="BG1193">
        <v>34</v>
      </c>
      <c r="BH1193">
        <v>14</v>
      </c>
      <c r="BI1193">
        <v>1175</v>
      </c>
      <c r="BJ1193" s="368">
        <v>30</v>
      </c>
      <c r="BK1193" s="368">
        <v>11</v>
      </c>
      <c r="BL1193" s="128">
        <v>2111.1077</v>
      </c>
      <c r="BM1193" s="128">
        <v>876.85869411138401</v>
      </c>
      <c r="BN1193" s="128">
        <v>896.82</v>
      </c>
      <c r="BO1193" s="128">
        <v>878.71289999999999</v>
      </c>
      <c r="BP1193" s="128">
        <v>878.71289999999999</v>
      </c>
      <c r="BQ1193" s="1" t="s">
        <v>821</v>
      </c>
    </row>
    <row r="1194" spans="58:69" x14ac:dyDescent="0.25">
      <c r="BF1194">
        <v>960</v>
      </c>
      <c r="BG1194">
        <v>33</v>
      </c>
      <c r="BH1194">
        <v>14</v>
      </c>
      <c r="BI1194">
        <v>1176</v>
      </c>
      <c r="BJ1194" s="368">
        <v>30</v>
      </c>
      <c r="BK1194" s="368">
        <v>12</v>
      </c>
      <c r="BL1194" s="128">
        <v>2260.8771999999999</v>
      </c>
      <c r="BM1194" s="128">
        <v>872.90881002487095</v>
      </c>
      <c r="BN1194" s="128">
        <v>891.44</v>
      </c>
      <c r="BO1194" s="128">
        <v>875.26964999999996</v>
      </c>
      <c r="BP1194" s="128">
        <v>875.26964999999996</v>
      </c>
      <c r="BQ1194" s="1" t="s">
        <v>821</v>
      </c>
    </row>
    <row r="1195" spans="58:69" x14ac:dyDescent="0.25">
      <c r="BF1195">
        <v>961</v>
      </c>
      <c r="BG1195">
        <v>33</v>
      </c>
      <c r="BH1195">
        <v>13</v>
      </c>
      <c r="BI1195">
        <v>1177</v>
      </c>
      <c r="BJ1195" s="368">
        <v>30</v>
      </c>
      <c r="BK1195" s="368">
        <v>13</v>
      </c>
      <c r="BL1195" s="128">
        <v>2384.6071999999999</v>
      </c>
      <c r="BM1195" s="128">
        <v>870.11191795231002</v>
      </c>
      <c r="BN1195" s="128">
        <v>876.56</v>
      </c>
      <c r="BO1195" s="128">
        <v>871.8134</v>
      </c>
      <c r="BP1195" s="128">
        <v>871.8134</v>
      </c>
      <c r="BQ1195" s="1" t="s">
        <v>821</v>
      </c>
    </row>
    <row r="1196" spans="58:69" x14ac:dyDescent="0.25">
      <c r="BF1196">
        <v>962</v>
      </c>
      <c r="BG1196">
        <v>32</v>
      </c>
      <c r="BH1196">
        <v>13</v>
      </c>
      <c r="BI1196">
        <v>1178</v>
      </c>
      <c r="BJ1196" s="368">
        <v>30</v>
      </c>
      <c r="BK1196" s="368">
        <v>14</v>
      </c>
      <c r="BL1196" s="128">
        <v>2680.4969999999998</v>
      </c>
      <c r="BM1196" s="128">
        <v>865.82075058651401</v>
      </c>
      <c r="BN1196" s="128">
        <v>875.09</v>
      </c>
      <c r="BO1196" s="128">
        <v>866.07806000000005</v>
      </c>
      <c r="BP1196" s="128">
        <v>866.07806000000005</v>
      </c>
      <c r="BQ1196" s="1" t="s">
        <v>821</v>
      </c>
    </row>
    <row r="1197" spans="58:69" x14ac:dyDescent="0.25">
      <c r="BF1197">
        <v>963</v>
      </c>
      <c r="BG1197">
        <v>31</v>
      </c>
      <c r="BH1197">
        <v>13</v>
      </c>
      <c r="BI1197">
        <v>1179</v>
      </c>
      <c r="BJ1197" s="368">
        <v>30</v>
      </c>
      <c r="BK1197" s="368">
        <v>15</v>
      </c>
      <c r="BL1197" s="128">
        <v>2792.3719999999998</v>
      </c>
      <c r="BM1197" s="128">
        <v>861.650820974873</v>
      </c>
      <c r="BN1197" s="128">
        <v>881.72</v>
      </c>
      <c r="BO1197" s="128">
        <v>864.41120000000001</v>
      </c>
      <c r="BP1197" s="128">
        <v>864.41120000000001</v>
      </c>
      <c r="BQ1197" s="1" t="s">
        <v>821</v>
      </c>
    </row>
    <row r="1198" spans="58:69" x14ac:dyDescent="0.25">
      <c r="BF1198">
        <v>964</v>
      </c>
      <c r="BG1198">
        <v>31</v>
      </c>
      <c r="BH1198">
        <v>12</v>
      </c>
      <c r="BI1198">
        <v>1180</v>
      </c>
      <c r="BJ1198" s="368">
        <v>30</v>
      </c>
      <c r="BK1198" s="368">
        <v>16</v>
      </c>
      <c r="BL1198" s="128">
        <v>3009.4101999999998</v>
      </c>
      <c r="BM1198" s="128">
        <v>858.28725225462597</v>
      </c>
      <c r="BN1198" s="128">
        <v>874.32</v>
      </c>
      <c r="BO1198" s="128">
        <v>858.84564</v>
      </c>
      <c r="BP1198" s="128">
        <v>858.84564</v>
      </c>
      <c r="BQ1198" s="1" t="s">
        <v>821</v>
      </c>
    </row>
    <row r="1199" spans="58:69" x14ac:dyDescent="0.25">
      <c r="BF1199">
        <v>965</v>
      </c>
      <c r="BG1199">
        <v>30</v>
      </c>
      <c r="BH1199">
        <v>12</v>
      </c>
      <c r="BI1199">
        <v>1181</v>
      </c>
      <c r="BJ1199" s="368">
        <v>30</v>
      </c>
      <c r="BK1199" s="368">
        <v>17</v>
      </c>
      <c r="BL1199" s="128">
        <v>3145.4032999999999</v>
      </c>
      <c r="BM1199" s="128">
        <v>854.67704359909305</v>
      </c>
      <c r="BN1199" s="128">
        <v>876.56</v>
      </c>
      <c r="BO1199" s="128">
        <v>857.75049999999999</v>
      </c>
      <c r="BP1199" s="128">
        <v>857.75049999999999</v>
      </c>
      <c r="BQ1199" s="1" t="s">
        <v>821</v>
      </c>
    </row>
    <row r="1200" spans="58:69" x14ac:dyDescent="0.25">
      <c r="BF1200">
        <v>966</v>
      </c>
      <c r="BG1200">
        <v>30</v>
      </c>
      <c r="BH1200">
        <v>11</v>
      </c>
      <c r="BI1200">
        <v>1182</v>
      </c>
      <c r="BJ1200" s="368">
        <v>30</v>
      </c>
      <c r="BK1200" s="368">
        <v>18</v>
      </c>
      <c r="BL1200" s="128">
        <v>3436.9603999999999</v>
      </c>
      <c r="BM1200" s="128">
        <v>850.30477976026395</v>
      </c>
      <c r="BN1200" s="128">
        <v>870.94</v>
      </c>
      <c r="BO1200" s="128">
        <v>852.40239999999994</v>
      </c>
      <c r="BP1200" s="128">
        <v>852.40239999999994</v>
      </c>
      <c r="BQ1200" s="1" t="s">
        <v>821</v>
      </c>
    </row>
    <row r="1201" spans="58:69" x14ac:dyDescent="0.25">
      <c r="BF1201">
        <v>967</v>
      </c>
      <c r="BG1201">
        <v>30</v>
      </c>
      <c r="BH1201">
        <v>10</v>
      </c>
      <c r="BI1201">
        <v>1183</v>
      </c>
      <c r="BJ1201" s="368">
        <v>30</v>
      </c>
      <c r="BK1201" s="368">
        <v>19</v>
      </c>
      <c r="BL1201" s="128">
        <v>3464.529</v>
      </c>
      <c r="BM1201" s="128">
        <v>847.041302093642</v>
      </c>
      <c r="BN1201" s="128">
        <v>857.16</v>
      </c>
      <c r="BO1201" s="128">
        <v>852.06669999999997</v>
      </c>
      <c r="BP1201" s="128">
        <v>852.06669999999997</v>
      </c>
      <c r="BQ1201" s="1" t="s">
        <v>821</v>
      </c>
    </row>
    <row r="1202" spans="58:69" x14ac:dyDescent="0.25">
      <c r="BF1202">
        <v>968</v>
      </c>
      <c r="BG1202">
        <v>29</v>
      </c>
      <c r="BH1202">
        <v>10</v>
      </c>
      <c r="BI1202">
        <v>1184</v>
      </c>
      <c r="BJ1202" s="368">
        <v>30</v>
      </c>
      <c r="BK1202" s="368">
        <v>20</v>
      </c>
      <c r="BL1202" s="128">
        <v>3714.1925999999999</v>
      </c>
      <c r="BM1202" s="128">
        <v>844.20623610713994</v>
      </c>
      <c r="BN1202" s="128">
        <v>862.11</v>
      </c>
      <c r="BO1202" s="128">
        <v>846.19849999999997</v>
      </c>
      <c r="BP1202" s="128">
        <v>846.19849999999997</v>
      </c>
      <c r="BQ1202" s="1" t="s">
        <v>821</v>
      </c>
    </row>
    <row r="1203" spans="58:69" x14ac:dyDescent="0.25">
      <c r="BF1203">
        <v>969</v>
      </c>
      <c r="BG1203">
        <v>29</v>
      </c>
      <c r="BH1203">
        <v>9</v>
      </c>
      <c r="BI1203">
        <v>1185</v>
      </c>
      <c r="BJ1203" s="368">
        <v>30</v>
      </c>
      <c r="BK1203" s="368">
        <v>21</v>
      </c>
      <c r="BL1203" s="128">
        <v>3987.3267000000001</v>
      </c>
      <c r="BM1203" s="128">
        <v>838.85994575463405</v>
      </c>
      <c r="BN1203" s="128">
        <v>852.39</v>
      </c>
      <c r="BO1203" s="128">
        <v>839.78625</v>
      </c>
      <c r="BP1203" s="128">
        <v>839.78625</v>
      </c>
      <c r="BQ1203" s="1" t="s">
        <v>821</v>
      </c>
    </row>
    <row r="1204" spans="58:69" x14ac:dyDescent="0.25">
      <c r="BF1204">
        <v>970</v>
      </c>
      <c r="BG1204">
        <v>28</v>
      </c>
      <c r="BH1204">
        <v>9</v>
      </c>
      <c r="BI1204">
        <v>1186</v>
      </c>
      <c r="BJ1204" s="368">
        <v>30</v>
      </c>
      <c r="BK1204" s="368">
        <v>22</v>
      </c>
      <c r="BL1204" s="128">
        <v>4010.6792</v>
      </c>
      <c r="BM1204" s="128">
        <v>835.82797827061802</v>
      </c>
      <c r="BN1204" s="128">
        <v>855.83</v>
      </c>
      <c r="BO1204" s="128">
        <v>838.95889999999997</v>
      </c>
      <c r="BP1204" s="128">
        <v>838.95889999999997</v>
      </c>
      <c r="BQ1204" s="1" t="s">
        <v>821</v>
      </c>
    </row>
    <row r="1205" spans="58:69" x14ac:dyDescent="0.25">
      <c r="BF1205">
        <v>971</v>
      </c>
      <c r="BG1205">
        <v>28</v>
      </c>
      <c r="BH1205">
        <v>8</v>
      </c>
      <c r="BI1205">
        <v>1187</v>
      </c>
      <c r="BJ1205" s="368">
        <v>30</v>
      </c>
      <c r="BK1205" s="368">
        <v>23</v>
      </c>
      <c r="BL1205" s="128">
        <v>4345.8850000000002</v>
      </c>
      <c r="BM1205" s="128">
        <v>832.16125524516997</v>
      </c>
      <c r="BN1205" s="128">
        <v>850.67</v>
      </c>
      <c r="BO1205" s="128">
        <v>833.53876000000002</v>
      </c>
      <c r="BP1205" s="128">
        <v>833.53876000000002</v>
      </c>
      <c r="BQ1205" s="1" t="s">
        <v>821</v>
      </c>
    </row>
    <row r="1206" spans="58:69" x14ac:dyDescent="0.25">
      <c r="BF1206">
        <v>972</v>
      </c>
      <c r="BG1206">
        <v>28</v>
      </c>
      <c r="BH1206">
        <v>7</v>
      </c>
      <c r="BI1206">
        <v>1188</v>
      </c>
      <c r="BJ1206" s="368">
        <v>30</v>
      </c>
      <c r="BK1206" s="368">
        <v>24</v>
      </c>
      <c r="BL1206" s="128">
        <v>4363.4736000000003</v>
      </c>
      <c r="BM1206" s="128">
        <v>828.55346335541196</v>
      </c>
      <c r="BN1206" s="128">
        <v>835.89</v>
      </c>
      <c r="BO1206" s="128">
        <v>833.53876000000002</v>
      </c>
      <c r="BP1206" s="128">
        <v>833.53876000000002</v>
      </c>
      <c r="BQ1206" s="1" t="s">
        <v>821</v>
      </c>
    </row>
    <row r="1207" spans="58:69" x14ac:dyDescent="0.25">
      <c r="BF1207">
        <v>973</v>
      </c>
      <c r="BG1207">
        <v>27</v>
      </c>
      <c r="BH1207">
        <v>7</v>
      </c>
      <c r="BI1207">
        <v>1189</v>
      </c>
      <c r="BJ1207" s="368">
        <v>30</v>
      </c>
      <c r="BK1207" s="368">
        <v>25</v>
      </c>
      <c r="BL1207" s="128">
        <v>4668.22</v>
      </c>
      <c r="BM1207" s="128">
        <v>825.25716461143998</v>
      </c>
      <c r="BN1207" s="128">
        <v>851.1</v>
      </c>
      <c r="BO1207" s="128">
        <v>826.48800000000006</v>
      </c>
      <c r="BP1207" s="128">
        <v>826.48800000000006</v>
      </c>
      <c r="BQ1207" s="1" t="s">
        <v>821</v>
      </c>
    </row>
    <row r="1208" spans="58:69" x14ac:dyDescent="0.25">
      <c r="BF1208">
        <v>974</v>
      </c>
      <c r="BG1208">
        <v>27</v>
      </c>
      <c r="BH1208">
        <v>6</v>
      </c>
      <c r="BI1208">
        <v>1190</v>
      </c>
      <c r="BJ1208" s="368">
        <v>30</v>
      </c>
      <c r="BK1208" s="368">
        <v>26</v>
      </c>
      <c r="BL1208" s="128">
        <v>4757.3680000000004</v>
      </c>
      <c r="BM1208" s="128">
        <v>821.22906519621699</v>
      </c>
      <c r="BN1208" s="128">
        <v>828.96</v>
      </c>
      <c r="BO1208" s="128">
        <v>825.07280000000003</v>
      </c>
      <c r="BP1208" s="128">
        <v>825.07280000000003</v>
      </c>
      <c r="BQ1208" s="1" t="s">
        <v>821</v>
      </c>
    </row>
    <row r="1209" spans="58:69" x14ac:dyDescent="0.25">
      <c r="BF1209">
        <v>975</v>
      </c>
      <c r="BG1209">
        <v>26</v>
      </c>
      <c r="BH1209">
        <v>6</v>
      </c>
      <c r="BI1209">
        <v>1191</v>
      </c>
      <c r="BJ1209" s="368">
        <v>30</v>
      </c>
      <c r="BK1209" s="368">
        <v>27</v>
      </c>
      <c r="BL1209" s="128">
        <v>4998.9795000000004</v>
      </c>
      <c r="BM1209" s="128">
        <v>817.84662173500203</v>
      </c>
      <c r="BN1209" s="128">
        <v>847.91</v>
      </c>
      <c r="BO1209" s="128">
        <v>818.09870000000001</v>
      </c>
      <c r="BP1209" s="128">
        <v>818.09870000000001</v>
      </c>
      <c r="BQ1209" s="1" t="s">
        <v>821</v>
      </c>
    </row>
    <row r="1210" spans="58:69" x14ac:dyDescent="0.25">
      <c r="BF1210">
        <v>976</v>
      </c>
      <c r="BG1210">
        <v>26</v>
      </c>
      <c r="BH1210">
        <v>5</v>
      </c>
      <c r="BI1210">
        <v>1192</v>
      </c>
      <c r="BJ1210" s="368">
        <v>30</v>
      </c>
      <c r="BK1210" s="368">
        <v>28</v>
      </c>
      <c r="BL1210" s="128">
        <v>5137.4883</v>
      </c>
      <c r="BM1210" s="128">
        <v>813.95939379919503</v>
      </c>
      <c r="BN1210" s="128">
        <v>839.47</v>
      </c>
      <c r="BO1210" s="128">
        <v>814.86162999999999</v>
      </c>
      <c r="BP1210" s="128">
        <v>814.86162999999999</v>
      </c>
      <c r="BQ1210" s="1" t="s">
        <v>821</v>
      </c>
    </row>
    <row r="1211" spans="58:69" x14ac:dyDescent="0.25">
      <c r="BF1211">
        <v>977</v>
      </c>
      <c r="BG1211">
        <v>25</v>
      </c>
      <c r="BH1211">
        <v>5</v>
      </c>
      <c r="BI1211">
        <v>1193</v>
      </c>
      <c r="BJ1211" s="368">
        <v>30</v>
      </c>
      <c r="BK1211" s="368">
        <v>29</v>
      </c>
      <c r="BL1211" s="128">
        <v>5330.8563999999997</v>
      </c>
      <c r="BM1211" s="128">
        <v>810.56551564040899</v>
      </c>
      <c r="BN1211" s="128">
        <v>849.18</v>
      </c>
      <c r="BO1211" s="128">
        <v>805.99080000000004</v>
      </c>
      <c r="BP1211" s="128">
        <v>805.99080000000004</v>
      </c>
      <c r="BQ1211" s="1" t="s">
        <v>821</v>
      </c>
    </row>
    <row r="1212" spans="58:69" x14ac:dyDescent="0.25">
      <c r="BF1212">
        <v>978</v>
      </c>
      <c r="BG1212">
        <v>25</v>
      </c>
      <c r="BH1212">
        <v>4</v>
      </c>
      <c r="BI1212">
        <v>1194</v>
      </c>
      <c r="BJ1212" s="368">
        <v>30</v>
      </c>
      <c r="BK1212" s="368">
        <v>30</v>
      </c>
      <c r="BL1212" s="128">
        <v>5608.8696</v>
      </c>
      <c r="BM1212" s="128">
        <v>805.74501665012804</v>
      </c>
      <c r="BN1212" s="128">
        <v>841.06</v>
      </c>
      <c r="BO1212" s="128">
        <v>796.83794999999998</v>
      </c>
      <c r="BP1212" s="128">
        <v>796.83794999999998</v>
      </c>
      <c r="BQ1212" s="1" t="s">
        <v>821</v>
      </c>
    </row>
    <row r="1213" spans="58:69" x14ac:dyDescent="0.25">
      <c r="BF1213">
        <v>979</v>
      </c>
      <c r="BG1213">
        <v>24</v>
      </c>
      <c r="BH1213">
        <v>3</v>
      </c>
      <c r="BI1213">
        <v>1195</v>
      </c>
      <c r="BJ1213" s="368">
        <v>30</v>
      </c>
      <c r="BK1213" s="368">
        <v>31</v>
      </c>
      <c r="BL1213" s="128">
        <v>5909.6350000000002</v>
      </c>
      <c r="BM1213" s="128">
        <v>799.82624741474899</v>
      </c>
      <c r="BN1213" s="128">
        <v>799.94</v>
      </c>
      <c r="BO1213" s="128">
        <v>791.4742</v>
      </c>
      <c r="BP1213" s="128">
        <v>791.4742</v>
      </c>
      <c r="BQ1213" s="1" t="s">
        <v>821</v>
      </c>
    </row>
    <row r="1214" spans="58:69" x14ac:dyDescent="0.25">
      <c r="BF1214">
        <v>980</v>
      </c>
      <c r="BG1214">
        <v>23</v>
      </c>
      <c r="BH1214">
        <v>3</v>
      </c>
      <c r="BI1214">
        <v>1196</v>
      </c>
      <c r="BJ1214" s="368">
        <v>30</v>
      </c>
      <c r="BK1214" s="368">
        <v>32</v>
      </c>
      <c r="BL1214" s="128">
        <v>6077.4755999999998</v>
      </c>
      <c r="BM1214" s="128">
        <v>795.03414042900397</v>
      </c>
      <c r="BN1214" s="128">
        <v>833.59</v>
      </c>
      <c r="BO1214" s="128">
        <v>787.95074</v>
      </c>
      <c r="BP1214" s="128">
        <v>787.95074</v>
      </c>
      <c r="BQ1214" s="1" t="s">
        <v>821</v>
      </c>
    </row>
    <row r="1215" spans="58:69" x14ac:dyDescent="0.25">
      <c r="BF1215">
        <v>981</v>
      </c>
      <c r="BG1215">
        <v>23</v>
      </c>
      <c r="BH1215">
        <v>2</v>
      </c>
      <c r="BI1215">
        <v>1197</v>
      </c>
      <c r="BJ1215" s="368">
        <v>30</v>
      </c>
      <c r="BK1215" s="368">
        <v>33</v>
      </c>
      <c r="BL1215" s="128">
        <v>6224.7950000000001</v>
      </c>
      <c r="BM1215" s="128">
        <v>791.81121349555804</v>
      </c>
      <c r="BN1215" s="128">
        <v>789.92</v>
      </c>
      <c r="BO1215" s="128">
        <v>785.49530000000004</v>
      </c>
      <c r="BP1215" s="128">
        <v>785.49530000000004</v>
      </c>
      <c r="BQ1215" s="1" t="s">
        <v>821</v>
      </c>
    </row>
    <row r="1216" spans="58:69" x14ac:dyDescent="0.25">
      <c r="BF1216">
        <v>982</v>
      </c>
      <c r="BG1216">
        <v>22</v>
      </c>
      <c r="BH1216">
        <v>2</v>
      </c>
      <c r="BI1216">
        <v>1198</v>
      </c>
      <c r="BJ1216" s="368">
        <v>30</v>
      </c>
      <c r="BK1216" s="368">
        <v>34</v>
      </c>
      <c r="BL1216" s="128">
        <v>6485.6875</v>
      </c>
      <c r="BM1216" s="128">
        <v>787.63671000488898</v>
      </c>
      <c r="BN1216" s="128">
        <v>784.25</v>
      </c>
      <c r="BO1216" s="128">
        <v>781.09766000000002</v>
      </c>
      <c r="BP1216" s="128">
        <v>781.09766000000002</v>
      </c>
      <c r="BQ1216" s="1" t="s">
        <v>821</v>
      </c>
    </row>
    <row r="1217" spans="58:69" x14ac:dyDescent="0.25">
      <c r="BF1217">
        <v>983</v>
      </c>
      <c r="BG1217">
        <v>21</v>
      </c>
      <c r="BH1217">
        <v>2</v>
      </c>
      <c r="BI1217">
        <v>1199</v>
      </c>
      <c r="BJ1217" s="368">
        <v>30</v>
      </c>
      <c r="BK1217" s="368">
        <v>35</v>
      </c>
      <c r="BL1217" s="128">
        <v>6741.3296</v>
      </c>
      <c r="BM1217" s="128">
        <v>782.354468938732</v>
      </c>
      <c r="BN1217" s="128">
        <v>791.22</v>
      </c>
      <c r="BO1217" s="128">
        <v>775.32745</v>
      </c>
      <c r="BP1217" s="128">
        <v>775.32745</v>
      </c>
      <c r="BQ1217" s="1" t="s">
        <v>821</v>
      </c>
    </row>
    <row r="1218" spans="58:69" x14ac:dyDescent="0.25">
      <c r="BF1218">
        <v>984</v>
      </c>
      <c r="BG1218">
        <v>20</v>
      </c>
      <c r="BH1218">
        <v>2</v>
      </c>
      <c r="BI1218">
        <v>1200</v>
      </c>
      <c r="BJ1218" s="368">
        <v>30</v>
      </c>
      <c r="BK1218" s="368">
        <v>36</v>
      </c>
      <c r="BL1218" s="128">
        <v>6845.6009999999997</v>
      </c>
      <c r="BM1218" s="128">
        <v>778.67387447666795</v>
      </c>
      <c r="BN1218" s="128">
        <v>801.74</v>
      </c>
      <c r="BO1218" s="128">
        <v>773.81590000000006</v>
      </c>
      <c r="BP1218" s="128">
        <v>773.81590000000006</v>
      </c>
      <c r="BQ1218" s="1" t="s">
        <v>821</v>
      </c>
    </row>
    <row r="1219" spans="58:69" x14ac:dyDescent="0.25">
      <c r="BF1219">
        <v>985</v>
      </c>
      <c r="BG1219">
        <v>20</v>
      </c>
      <c r="BH1219">
        <v>1</v>
      </c>
      <c r="BI1219">
        <v>1201</v>
      </c>
      <c r="BJ1219" s="368">
        <v>30</v>
      </c>
      <c r="BK1219" s="368">
        <v>37</v>
      </c>
      <c r="BL1219" s="128">
        <v>7013.5883999999996</v>
      </c>
      <c r="BM1219" s="128">
        <v>775.88967042442403</v>
      </c>
      <c r="BN1219" s="128">
        <v>774.53</v>
      </c>
      <c r="BO1219" s="128">
        <v>770.45965999999999</v>
      </c>
      <c r="BP1219" s="128">
        <v>770.45965999999999</v>
      </c>
      <c r="BQ1219" s="1" t="s">
        <v>821</v>
      </c>
    </row>
    <row r="1220" spans="58:69" x14ac:dyDescent="0.25">
      <c r="BF1220">
        <v>986</v>
      </c>
      <c r="BG1220">
        <v>19</v>
      </c>
      <c r="BH1220">
        <v>1</v>
      </c>
      <c r="BI1220">
        <v>1202</v>
      </c>
      <c r="BJ1220" s="368">
        <v>30</v>
      </c>
      <c r="BK1220" s="368">
        <v>38</v>
      </c>
      <c r="BL1220" s="128">
        <v>7296.3505999999998</v>
      </c>
      <c r="BM1220" s="128">
        <v>771.28015908093403</v>
      </c>
      <c r="BN1220" s="128">
        <v>783.65</v>
      </c>
      <c r="BO1220" s="128">
        <v>760.77610000000004</v>
      </c>
      <c r="BP1220" s="128">
        <v>760.77610000000004</v>
      </c>
      <c r="BQ1220" s="1" t="s">
        <v>821</v>
      </c>
    </row>
    <row r="1221" spans="58:69" x14ac:dyDescent="0.25">
      <c r="BF1221">
        <v>987</v>
      </c>
      <c r="BG1221">
        <v>18</v>
      </c>
      <c r="BH1221">
        <v>1</v>
      </c>
      <c r="BI1221">
        <v>1203</v>
      </c>
      <c r="BJ1221" s="368">
        <v>30</v>
      </c>
      <c r="BK1221" s="368">
        <v>39</v>
      </c>
      <c r="BL1221" s="128">
        <v>7502.6660000000002</v>
      </c>
      <c r="BM1221" s="128">
        <v>766.27870225660797</v>
      </c>
      <c r="BN1221" s="128">
        <v>804.26</v>
      </c>
      <c r="BO1221" s="128">
        <v>757.49712999999997</v>
      </c>
      <c r="BP1221" s="128">
        <v>757.49712999999997</v>
      </c>
      <c r="BQ1221" s="1" t="s">
        <v>821</v>
      </c>
    </row>
    <row r="1222" spans="58:69" x14ac:dyDescent="0.25">
      <c r="BF1222">
        <v>988</v>
      </c>
      <c r="BG1222">
        <v>18</v>
      </c>
      <c r="BH1222">
        <v>0</v>
      </c>
      <c r="BI1222">
        <v>1204</v>
      </c>
      <c r="BJ1222" s="368">
        <v>30</v>
      </c>
      <c r="BK1222" s="368">
        <v>40</v>
      </c>
      <c r="BL1222" s="128">
        <v>7583.9930000000004</v>
      </c>
      <c r="BM1222" s="128">
        <v>763.33717873639</v>
      </c>
      <c r="BN1222" s="128">
        <v>759.84</v>
      </c>
      <c r="BO1222" s="128">
        <v>755.86959999999999</v>
      </c>
      <c r="BP1222" s="128">
        <v>755.86959999999999</v>
      </c>
      <c r="BQ1222" s="1" t="s">
        <v>821</v>
      </c>
    </row>
    <row r="1223" spans="58:69" x14ac:dyDescent="0.25">
      <c r="BF1223">
        <v>989</v>
      </c>
      <c r="BG1223">
        <v>17</v>
      </c>
      <c r="BH1223">
        <v>0</v>
      </c>
      <c r="BI1223">
        <v>1205</v>
      </c>
      <c r="BJ1223" s="368">
        <v>30</v>
      </c>
      <c r="BK1223" s="368">
        <v>41</v>
      </c>
      <c r="BL1223" s="128">
        <v>7872.0893999999998</v>
      </c>
      <c r="BM1223" s="128">
        <v>759.55933441848094</v>
      </c>
      <c r="BN1223" s="128">
        <v>772.8</v>
      </c>
      <c r="BO1223" s="128">
        <v>750.33574999999996</v>
      </c>
      <c r="BP1223" s="128">
        <v>750.33574999999996</v>
      </c>
      <c r="BQ1223" s="1" t="s">
        <v>821</v>
      </c>
    </row>
    <row r="1224" spans="58:69" x14ac:dyDescent="0.25">
      <c r="BF1224">
        <v>990</v>
      </c>
      <c r="BG1224">
        <v>16</v>
      </c>
      <c r="BH1224">
        <v>0</v>
      </c>
      <c r="BI1224">
        <v>1206</v>
      </c>
      <c r="BJ1224" s="368">
        <v>30</v>
      </c>
      <c r="BK1224" s="368">
        <v>42</v>
      </c>
      <c r="BL1224" s="128">
        <v>8017.3739999999998</v>
      </c>
      <c r="BM1224" s="128">
        <v>755.12745535943498</v>
      </c>
      <c r="BN1224" s="128">
        <v>790.14</v>
      </c>
      <c r="BO1224" s="128">
        <v>745.47439999999995</v>
      </c>
      <c r="BP1224" s="128">
        <v>745.47439999999995</v>
      </c>
      <c r="BQ1224" s="1" t="s">
        <v>821</v>
      </c>
    </row>
    <row r="1225" spans="58:69" x14ac:dyDescent="0.25">
      <c r="BF1225">
        <v>865</v>
      </c>
      <c r="BG1225">
        <v>15</v>
      </c>
      <c r="BH1225">
        <v>3</v>
      </c>
      <c r="BI1225">
        <v>1207</v>
      </c>
      <c r="BJ1225" s="368">
        <v>31</v>
      </c>
      <c r="BK1225" s="368">
        <v>1</v>
      </c>
      <c r="BL1225" s="128">
        <v>273.60320000000002</v>
      </c>
      <c r="BM1225" s="128">
        <v>761.10973143727495</v>
      </c>
      <c r="BN1225" s="128">
        <v>787.95</v>
      </c>
      <c r="BO1225" s="128">
        <v>754.08385999999996</v>
      </c>
      <c r="BP1225" s="128">
        <v>754.08385999999996</v>
      </c>
      <c r="BQ1225" s="1" t="s">
        <v>821</v>
      </c>
    </row>
    <row r="1226" spans="58:69" x14ac:dyDescent="0.25">
      <c r="BF1226">
        <v>866</v>
      </c>
      <c r="BG1226">
        <v>15</v>
      </c>
      <c r="BH1226">
        <v>2</v>
      </c>
      <c r="BI1226">
        <v>1208</v>
      </c>
      <c r="BJ1226" s="368">
        <v>31</v>
      </c>
      <c r="BK1226" s="368">
        <v>2</v>
      </c>
      <c r="BL1226" s="128">
        <v>527.89769999999999</v>
      </c>
      <c r="BM1226" s="128">
        <v>758.93368894347702</v>
      </c>
      <c r="BN1226" s="128">
        <v>771.49</v>
      </c>
      <c r="BO1226" s="128">
        <v>751.32870000000003</v>
      </c>
      <c r="BP1226" s="128">
        <v>751.32870000000003</v>
      </c>
      <c r="BQ1226" s="1" t="s">
        <v>821</v>
      </c>
    </row>
    <row r="1227" spans="58:69" x14ac:dyDescent="0.25">
      <c r="BF1227">
        <v>867</v>
      </c>
      <c r="BG1227">
        <v>15</v>
      </c>
      <c r="BH1227">
        <v>1</v>
      </c>
      <c r="BI1227">
        <v>1209</v>
      </c>
      <c r="BJ1227" s="368">
        <v>31</v>
      </c>
      <c r="BK1227" s="368">
        <v>3</v>
      </c>
      <c r="BL1227" s="128">
        <v>677.91754000000003</v>
      </c>
      <c r="BM1227" s="128">
        <v>757.26706813876797</v>
      </c>
      <c r="BN1227" s="128">
        <v>756.38</v>
      </c>
      <c r="BO1227" s="128">
        <v>747.74816999999996</v>
      </c>
      <c r="BP1227" s="128">
        <v>747.74816999999996</v>
      </c>
      <c r="BQ1227" s="1" t="s">
        <v>821</v>
      </c>
    </row>
    <row r="1228" spans="58:69" x14ac:dyDescent="0.25">
      <c r="BF1228">
        <v>868</v>
      </c>
      <c r="BG1228">
        <v>14</v>
      </c>
      <c r="BH1228">
        <v>1</v>
      </c>
      <c r="BI1228">
        <v>1210</v>
      </c>
      <c r="BJ1228" s="368">
        <v>31</v>
      </c>
      <c r="BK1228" s="368">
        <v>4</v>
      </c>
      <c r="BL1228" s="128">
        <v>787.77110000000005</v>
      </c>
      <c r="BM1228" s="128">
        <v>756.195846728231</v>
      </c>
      <c r="BN1228" s="128">
        <v>822.29</v>
      </c>
      <c r="BO1228" s="128">
        <v>746.79645000000005</v>
      </c>
      <c r="BP1228" s="128">
        <v>746.79645000000005</v>
      </c>
      <c r="BQ1228" s="1" t="s">
        <v>821</v>
      </c>
    </row>
    <row r="1229" spans="58:69" x14ac:dyDescent="0.25">
      <c r="BF1229">
        <v>869</v>
      </c>
      <c r="BG1229">
        <v>14</v>
      </c>
      <c r="BH1229">
        <v>0</v>
      </c>
      <c r="BI1229">
        <v>1211</v>
      </c>
      <c r="BJ1229" s="368">
        <v>31</v>
      </c>
      <c r="BK1229" s="368">
        <v>5</v>
      </c>
      <c r="BL1229" s="128">
        <v>1023.58655</v>
      </c>
      <c r="BM1229" s="128">
        <v>754.77096730144001</v>
      </c>
      <c r="BN1229" s="128">
        <v>819.25</v>
      </c>
      <c r="BO1229" s="128">
        <v>743.14160000000004</v>
      </c>
      <c r="BP1229" s="128">
        <v>743.14160000000004</v>
      </c>
      <c r="BQ1229" s="1" t="s">
        <v>821</v>
      </c>
    </row>
    <row r="1230" spans="58:69" x14ac:dyDescent="0.25">
      <c r="BF1230">
        <v>870</v>
      </c>
      <c r="BG1230">
        <v>15</v>
      </c>
      <c r="BH1230">
        <v>0</v>
      </c>
      <c r="BI1230">
        <v>1212</v>
      </c>
      <c r="BJ1230" s="368">
        <v>31</v>
      </c>
      <c r="BK1230" s="368">
        <v>6</v>
      </c>
      <c r="BL1230" s="128">
        <v>1042.6533999999999</v>
      </c>
      <c r="BM1230" s="128">
        <v>753.72031911130296</v>
      </c>
      <c r="BN1230" s="128">
        <v>750.25</v>
      </c>
      <c r="BO1230" s="128">
        <v>743.14160000000004</v>
      </c>
      <c r="BP1230" s="128">
        <v>743.14160000000004</v>
      </c>
      <c r="BQ1230" s="1" t="s">
        <v>821</v>
      </c>
    </row>
    <row r="1231" spans="58:69" x14ac:dyDescent="0.25">
      <c r="BF1231">
        <v>796</v>
      </c>
      <c r="BG1231">
        <v>69</v>
      </c>
      <c r="BH1231">
        <v>14</v>
      </c>
      <c r="BI1231">
        <v>1213</v>
      </c>
      <c r="BJ1231" s="368">
        <v>32</v>
      </c>
      <c r="BK1231" s="368">
        <v>1</v>
      </c>
      <c r="BL1231" s="128">
        <v>125.71688</v>
      </c>
      <c r="BM1231" s="128">
        <v>1016.80210450452</v>
      </c>
      <c r="BN1231" s="128">
        <v>1030.77</v>
      </c>
      <c r="BO1231" s="128">
        <v>1018.8153</v>
      </c>
      <c r="BP1231" s="128">
        <v>1018.8153</v>
      </c>
      <c r="BQ1231" s="1" t="s">
        <v>821</v>
      </c>
    </row>
    <row r="1232" spans="58:69" x14ac:dyDescent="0.25">
      <c r="BF1232">
        <v>797</v>
      </c>
      <c r="BG1232">
        <v>69</v>
      </c>
      <c r="BH1232">
        <v>13</v>
      </c>
      <c r="BI1232">
        <v>1214</v>
      </c>
      <c r="BJ1232" s="368">
        <v>32</v>
      </c>
      <c r="BK1232" s="368">
        <v>2</v>
      </c>
      <c r="BL1232" s="128">
        <v>314.91766000000001</v>
      </c>
      <c r="BM1232" s="128">
        <v>1009.99134910617</v>
      </c>
      <c r="BN1232" s="128">
        <v>1020.53</v>
      </c>
      <c r="BO1232" s="128">
        <v>1008.3871</v>
      </c>
      <c r="BP1232" s="128">
        <v>1008.3871</v>
      </c>
      <c r="BQ1232" s="1" t="s">
        <v>821</v>
      </c>
    </row>
    <row r="1233" spans="58:69" x14ac:dyDescent="0.25">
      <c r="BF1233">
        <v>798</v>
      </c>
      <c r="BG1233">
        <v>68</v>
      </c>
      <c r="BH1233">
        <v>13</v>
      </c>
      <c r="BI1233">
        <v>1215</v>
      </c>
      <c r="BJ1233" s="368">
        <v>32</v>
      </c>
      <c r="BK1233" s="368">
        <v>3</v>
      </c>
      <c r="BL1233" s="128">
        <v>469.12304999999998</v>
      </c>
      <c r="BM1233" s="128">
        <v>1002.56446901707</v>
      </c>
      <c r="BN1233" s="128">
        <v>1020.97</v>
      </c>
      <c r="BO1233" s="128">
        <v>1001.7145</v>
      </c>
      <c r="BP1233" s="128">
        <v>1001.7145</v>
      </c>
      <c r="BQ1233" s="1" t="s">
        <v>821</v>
      </c>
    </row>
    <row r="1234" spans="58:69" x14ac:dyDescent="0.25">
      <c r="BF1234">
        <v>799</v>
      </c>
      <c r="BG1234">
        <v>68</v>
      </c>
      <c r="BH1234">
        <v>12</v>
      </c>
      <c r="BI1234">
        <v>1216</v>
      </c>
      <c r="BJ1234" s="368">
        <v>32</v>
      </c>
      <c r="BK1234" s="368">
        <v>4</v>
      </c>
      <c r="BL1234" s="128">
        <v>679.57446000000004</v>
      </c>
      <c r="BM1234" s="128">
        <v>994.67799984665999</v>
      </c>
      <c r="BN1234" s="128">
        <v>1015.14</v>
      </c>
      <c r="BO1234" s="128">
        <v>995.15155000000004</v>
      </c>
      <c r="BP1234" s="128">
        <v>995.15155000000004</v>
      </c>
      <c r="BQ1234" s="1" t="s">
        <v>821</v>
      </c>
    </row>
    <row r="1235" spans="58:69" x14ac:dyDescent="0.25">
      <c r="BF1235">
        <v>800</v>
      </c>
      <c r="BG1235">
        <v>67</v>
      </c>
      <c r="BH1235">
        <v>12</v>
      </c>
      <c r="BI1235">
        <v>1217</v>
      </c>
      <c r="BJ1235" s="368">
        <v>32</v>
      </c>
      <c r="BK1235" s="368">
        <v>5</v>
      </c>
      <c r="BL1235" s="128">
        <v>803.94524999999999</v>
      </c>
      <c r="BM1235" s="128">
        <v>987.43676776853897</v>
      </c>
      <c r="BN1235" s="128">
        <v>1004.55</v>
      </c>
      <c r="BO1235" s="128">
        <v>987.73535000000004</v>
      </c>
      <c r="BP1235" s="128">
        <v>987.73535000000004</v>
      </c>
      <c r="BQ1235" s="1" t="s">
        <v>821</v>
      </c>
    </row>
    <row r="1236" spans="58:69" x14ac:dyDescent="0.25">
      <c r="BF1236">
        <v>801</v>
      </c>
      <c r="BG1236">
        <v>67</v>
      </c>
      <c r="BH1236">
        <v>11</v>
      </c>
      <c r="BI1236">
        <v>1218</v>
      </c>
      <c r="BJ1236" s="368">
        <v>32</v>
      </c>
      <c r="BK1236" s="368">
        <v>6</v>
      </c>
      <c r="BL1236" s="128">
        <v>1073.2084</v>
      </c>
      <c r="BM1236" s="128">
        <v>978.92360769474794</v>
      </c>
      <c r="BN1236" s="128">
        <v>998.72</v>
      </c>
      <c r="BO1236" s="128">
        <v>979.83320000000003</v>
      </c>
      <c r="BP1236" s="128">
        <v>979.83320000000003</v>
      </c>
      <c r="BQ1236" s="1" t="s">
        <v>821</v>
      </c>
    </row>
    <row r="1237" spans="58:69" x14ac:dyDescent="0.25">
      <c r="BF1237">
        <v>802</v>
      </c>
      <c r="BG1237">
        <v>66</v>
      </c>
      <c r="BH1237">
        <v>11</v>
      </c>
      <c r="BI1237">
        <v>1219</v>
      </c>
      <c r="BJ1237" s="368">
        <v>32</v>
      </c>
      <c r="BK1237" s="368">
        <v>7</v>
      </c>
      <c r="BL1237" s="128">
        <v>1149.7918999999999</v>
      </c>
      <c r="BM1237" s="128">
        <v>971.44394686802798</v>
      </c>
      <c r="BN1237" s="128">
        <v>998.92</v>
      </c>
      <c r="BO1237" s="128">
        <v>977.10595999999998</v>
      </c>
      <c r="BP1237" s="128">
        <v>977.10595999999998</v>
      </c>
      <c r="BQ1237" s="1" t="s">
        <v>821</v>
      </c>
    </row>
    <row r="1238" spans="58:69" x14ac:dyDescent="0.25">
      <c r="BF1238">
        <v>803</v>
      </c>
      <c r="BG1238">
        <v>66</v>
      </c>
      <c r="BH1238">
        <v>10</v>
      </c>
      <c r="BI1238">
        <v>1220</v>
      </c>
      <c r="BJ1238" s="368">
        <v>32</v>
      </c>
      <c r="BK1238" s="368">
        <v>8</v>
      </c>
      <c r="BL1238" s="128">
        <v>1364.6858</v>
      </c>
      <c r="BM1238" s="128">
        <v>965.14013817836405</v>
      </c>
      <c r="BN1238" s="128">
        <v>977.22</v>
      </c>
      <c r="BO1238" s="128">
        <v>975.32770000000005</v>
      </c>
      <c r="BP1238" s="128">
        <v>975.32770000000005</v>
      </c>
      <c r="BQ1238" s="1" t="s">
        <v>821</v>
      </c>
    </row>
    <row r="1239" spans="58:69" x14ac:dyDescent="0.25">
      <c r="BF1239">
        <v>804</v>
      </c>
      <c r="BG1239">
        <v>65</v>
      </c>
      <c r="BH1239">
        <v>10</v>
      </c>
      <c r="BI1239">
        <v>1221</v>
      </c>
      <c r="BJ1239" s="368">
        <v>32</v>
      </c>
      <c r="BK1239" s="368">
        <v>9</v>
      </c>
      <c r="BL1239" s="128">
        <v>1635.3882000000001</v>
      </c>
      <c r="BM1239" s="128">
        <v>954.638095366107</v>
      </c>
      <c r="BN1239" s="128">
        <v>970.93</v>
      </c>
      <c r="BO1239" s="128">
        <v>962.33636000000001</v>
      </c>
      <c r="BP1239" s="128">
        <v>962.33636000000001</v>
      </c>
      <c r="BQ1239" s="1" t="s">
        <v>821</v>
      </c>
    </row>
    <row r="1240" spans="58:69" x14ac:dyDescent="0.25">
      <c r="BF1240">
        <v>805</v>
      </c>
      <c r="BG1240">
        <v>64</v>
      </c>
      <c r="BH1240">
        <v>10</v>
      </c>
      <c r="BI1240">
        <v>1222</v>
      </c>
      <c r="BJ1240" s="368">
        <v>32</v>
      </c>
      <c r="BK1240" s="368">
        <v>10</v>
      </c>
      <c r="BL1240" s="128">
        <v>1834.8474000000001</v>
      </c>
      <c r="BM1240" s="128">
        <v>944.46986283399303</v>
      </c>
      <c r="BN1240" s="128">
        <v>979.84</v>
      </c>
      <c r="BO1240" s="128">
        <v>958.02844000000005</v>
      </c>
      <c r="BP1240" s="128">
        <v>958.02844000000005</v>
      </c>
      <c r="BQ1240" s="1" t="s">
        <v>821</v>
      </c>
    </row>
    <row r="1241" spans="58:69" x14ac:dyDescent="0.25">
      <c r="BF1241">
        <v>806</v>
      </c>
      <c r="BG1241">
        <v>64</v>
      </c>
      <c r="BH1241">
        <v>9</v>
      </c>
      <c r="BI1241">
        <v>1223</v>
      </c>
      <c r="BJ1241" s="368">
        <v>32</v>
      </c>
      <c r="BK1241" s="368">
        <v>11</v>
      </c>
      <c r="BL1241" s="128">
        <v>1896.0524</v>
      </c>
      <c r="BM1241" s="128">
        <v>938.83245501218903</v>
      </c>
      <c r="BN1241" s="128">
        <v>968.54</v>
      </c>
      <c r="BO1241" s="128">
        <v>957.09010000000001</v>
      </c>
      <c r="BP1241" s="128">
        <v>957.09010000000001</v>
      </c>
      <c r="BQ1241" s="1" t="s">
        <v>821</v>
      </c>
    </row>
    <row r="1242" spans="58:69" x14ac:dyDescent="0.25">
      <c r="BF1242">
        <v>807</v>
      </c>
      <c r="BG1242">
        <v>63</v>
      </c>
      <c r="BH1242">
        <v>9</v>
      </c>
      <c r="BI1242">
        <v>1224</v>
      </c>
      <c r="BJ1242" s="368">
        <v>32</v>
      </c>
      <c r="BK1242" s="368">
        <v>12</v>
      </c>
      <c r="BL1242" s="128">
        <v>2179.7550000000001</v>
      </c>
      <c r="BM1242" s="128">
        <v>931.37310655236797</v>
      </c>
      <c r="BN1242" s="128">
        <v>958.07</v>
      </c>
      <c r="BO1242" s="128">
        <v>948.00274999999999</v>
      </c>
      <c r="BP1242" s="128">
        <v>948.00274999999999</v>
      </c>
      <c r="BQ1242" s="1" t="s">
        <v>821</v>
      </c>
    </row>
    <row r="1243" spans="58:69" x14ac:dyDescent="0.25">
      <c r="BF1243">
        <v>808</v>
      </c>
      <c r="BG1243">
        <v>62</v>
      </c>
      <c r="BH1243">
        <v>9</v>
      </c>
      <c r="BI1243">
        <v>1225</v>
      </c>
      <c r="BJ1243" s="368">
        <v>32</v>
      </c>
      <c r="BK1243" s="368">
        <v>13</v>
      </c>
      <c r="BL1243" s="128">
        <v>2331.0012000000002</v>
      </c>
      <c r="BM1243" s="128">
        <v>921.966416177209</v>
      </c>
      <c r="BN1243" s="128">
        <v>966.11</v>
      </c>
      <c r="BO1243" s="128">
        <v>945.58199999999999</v>
      </c>
      <c r="BP1243" s="128">
        <v>945.58199999999999</v>
      </c>
      <c r="BQ1243" s="1" t="s">
        <v>821</v>
      </c>
    </row>
    <row r="1244" spans="58:69" x14ac:dyDescent="0.25">
      <c r="BF1244">
        <v>809</v>
      </c>
      <c r="BG1244">
        <v>62</v>
      </c>
      <c r="BH1244">
        <v>8</v>
      </c>
      <c r="BI1244">
        <v>1226</v>
      </c>
      <c r="BJ1244" s="368">
        <v>32</v>
      </c>
      <c r="BK1244" s="368">
        <v>14</v>
      </c>
      <c r="BL1244" s="128">
        <v>2532.7060000000001</v>
      </c>
      <c r="BM1244" s="128">
        <v>914.33310578543706</v>
      </c>
      <c r="BN1244" s="128">
        <v>955.71</v>
      </c>
      <c r="BO1244" s="128">
        <v>941.53719999999998</v>
      </c>
      <c r="BP1244" s="128">
        <v>941.53719999999998</v>
      </c>
      <c r="BQ1244" s="1" t="s">
        <v>821</v>
      </c>
    </row>
    <row r="1245" spans="58:69" x14ac:dyDescent="0.25">
      <c r="BF1245">
        <v>810</v>
      </c>
      <c r="BG1245">
        <v>61</v>
      </c>
      <c r="BH1245">
        <v>8</v>
      </c>
      <c r="BI1245">
        <v>1227</v>
      </c>
      <c r="BJ1245" s="368">
        <v>32</v>
      </c>
      <c r="BK1245" s="368">
        <v>15</v>
      </c>
      <c r="BL1245" s="128">
        <v>2655.2622000000001</v>
      </c>
      <c r="BM1245" s="128">
        <v>907.32028619389303</v>
      </c>
      <c r="BN1245" s="128">
        <v>959.1</v>
      </c>
      <c r="BO1245" s="128">
        <v>937.82500000000005</v>
      </c>
      <c r="BP1245" s="128">
        <v>937.82500000000005</v>
      </c>
      <c r="BQ1245" s="1" t="s">
        <v>821</v>
      </c>
    </row>
    <row r="1246" spans="58:69" x14ac:dyDescent="0.25">
      <c r="BF1246">
        <v>811</v>
      </c>
      <c r="BG1246">
        <v>61</v>
      </c>
      <c r="BH1246">
        <v>7</v>
      </c>
      <c r="BI1246">
        <v>1228</v>
      </c>
      <c r="BJ1246" s="368">
        <v>32</v>
      </c>
      <c r="BK1246" s="368">
        <v>16</v>
      </c>
      <c r="BL1246" s="128">
        <v>2910.3344999999999</v>
      </c>
      <c r="BM1246" s="128">
        <v>899.15327852595897</v>
      </c>
      <c r="BN1246" s="128">
        <v>952.13</v>
      </c>
      <c r="BO1246" s="128">
        <v>933.59389999999996</v>
      </c>
      <c r="BP1246" s="128">
        <v>933.59389999999996</v>
      </c>
      <c r="BQ1246" s="1" t="s">
        <v>821</v>
      </c>
    </row>
    <row r="1247" spans="58:69" x14ac:dyDescent="0.25">
      <c r="BF1247">
        <v>812</v>
      </c>
      <c r="BG1247">
        <v>60</v>
      </c>
      <c r="BH1247">
        <v>7</v>
      </c>
      <c r="BI1247">
        <v>1229</v>
      </c>
      <c r="BJ1247" s="368">
        <v>32</v>
      </c>
      <c r="BK1247" s="368">
        <v>17</v>
      </c>
      <c r="BL1247" s="128">
        <v>3012.239</v>
      </c>
      <c r="BM1247" s="128">
        <v>891.43290004732398</v>
      </c>
      <c r="BN1247" s="128">
        <v>950.27</v>
      </c>
      <c r="BO1247" s="128">
        <v>932.41063999999994</v>
      </c>
      <c r="BP1247" s="128">
        <v>932.41063999999994</v>
      </c>
      <c r="BQ1247" s="1" t="s">
        <v>821</v>
      </c>
    </row>
    <row r="1248" spans="58:69" x14ac:dyDescent="0.25">
      <c r="BF1248">
        <v>813</v>
      </c>
      <c r="BG1248">
        <v>60</v>
      </c>
      <c r="BH1248">
        <v>6</v>
      </c>
      <c r="BI1248">
        <v>1230</v>
      </c>
      <c r="BJ1248" s="368">
        <v>32</v>
      </c>
      <c r="BK1248" s="368">
        <v>18</v>
      </c>
      <c r="BL1248" s="128">
        <v>3255.0412999999999</v>
      </c>
      <c r="BM1248" s="128">
        <v>883.97789707176503</v>
      </c>
      <c r="BN1248" s="128">
        <v>933.26</v>
      </c>
      <c r="BO1248" s="128">
        <v>923.70630000000006</v>
      </c>
      <c r="BP1248" s="128">
        <v>923.70630000000006</v>
      </c>
      <c r="BQ1248" s="1" t="s">
        <v>821</v>
      </c>
    </row>
    <row r="1249" spans="58:69" x14ac:dyDescent="0.25">
      <c r="BF1249">
        <v>814</v>
      </c>
      <c r="BG1249">
        <v>59</v>
      </c>
      <c r="BH1249">
        <v>6</v>
      </c>
      <c r="BI1249">
        <v>1231</v>
      </c>
      <c r="BJ1249" s="368">
        <v>32</v>
      </c>
      <c r="BK1249" s="368">
        <v>19</v>
      </c>
      <c r="BL1249" s="128">
        <v>3399.4094</v>
      </c>
      <c r="BM1249" s="128">
        <v>875.60452378182197</v>
      </c>
      <c r="BN1249" s="128">
        <v>944.13</v>
      </c>
      <c r="BO1249" s="128">
        <v>919.01074000000006</v>
      </c>
      <c r="BP1249" s="128">
        <v>919.01074000000006</v>
      </c>
      <c r="BQ1249" s="1" t="s">
        <v>821</v>
      </c>
    </row>
    <row r="1250" spans="58:69" x14ac:dyDescent="0.25">
      <c r="BF1250">
        <v>815</v>
      </c>
      <c r="BG1250">
        <v>59</v>
      </c>
      <c r="BH1250">
        <v>5</v>
      </c>
      <c r="BI1250">
        <v>1232</v>
      </c>
      <c r="BJ1250" s="368">
        <v>32</v>
      </c>
      <c r="BK1250" s="368">
        <v>20</v>
      </c>
      <c r="BL1250" s="128">
        <v>3634.5425</v>
      </c>
      <c r="BM1250" s="128">
        <v>867.39700754127398</v>
      </c>
      <c r="BN1250" s="128">
        <v>938.33</v>
      </c>
      <c r="BO1250" s="128">
        <v>913.45447000000001</v>
      </c>
      <c r="BP1250" s="128">
        <v>913.45447000000001</v>
      </c>
      <c r="BQ1250" s="1" t="s">
        <v>821</v>
      </c>
    </row>
    <row r="1251" spans="58:69" x14ac:dyDescent="0.25">
      <c r="BF1251">
        <v>816</v>
      </c>
      <c r="BG1251">
        <v>58</v>
      </c>
      <c r="BH1251">
        <v>5</v>
      </c>
      <c r="BI1251">
        <v>1233</v>
      </c>
      <c r="BJ1251" s="368">
        <v>32</v>
      </c>
      <c r="BK1251" s="368">
        <v>21</v>
      </c>
      <c r="BL1251" s="128">
        <v>3709.1435999999999</v>
      </c>
      <c r="BM1251" s="128">
        <v>860.69836170985695</v>
      </c>
      <c r="BN1251" s="128">
        <v>929.6</v>
      </c>
      <c r="BO1251" s="128">
        <v>912.76080000000002</v>
      </c>
      <c r="BP1251" s="128">
        <v>912.76080000000002</v>
      </c>
      <c r="BQ1251" s="1" t="s">
        <v>821</v>
      </c>
    </row>
    <row r="1252" spans="58:69" x14ac:dyDescent="0.25">
      <c r="BF1252">
        <v>817</v>
      </c>
      <c r="BG1252">
        <v>58</v>
      </c>
      <c r="BH1252">
        <v>4</v>
      </c>
      <c r="BI1252">
        <v>1234</v>
      </c>
      <c r="BJ1252" s="368">
        <v>32</v>
      </c>
      <c r="BK1252" s="368">
        <v>22</v>
      </c>
      <c r="BL1252" s="128">
        <v>3963.7903000000001</v>
      </c>
      <c r="BM1252" s="128">
        <v>853.57769173976499</v>
      </c>
      <c r="BN1252" s="128">
        <v>909.31</v>
      </c>
      <c r="BO1252" s="128">
        <v>906.77869999999996</v>
      </c>
      <c r="BP1252" s="128">
        <v>906.77869999999996</v>
      </c>
      <c r="BQ1252" s="1" t="s">
        <v>821</v>
      </c>
    </row>
    <row r="1253" spans="58:69" x14ac:dyDescent="0.25">
      <c r="BF1253">
        <v>818</v>
      </c>
      <c r="BG1253">
        <v>57</v>
      </c>
      <c r="BH1253">
        <v>4</v>
      </c>
      <c r="BI1253">
        <v>1235</v>
      </c>
      <c r="BJ1253" s="368">
        <v>32</v>
      </c>
      <c r="BK1253" s="368">
        <v>23</v>
      </c>
      <c r="BL1253" s="128">
        <v>4137.7640000000001</v>
      </c>
      <c r="BM1253" s="128">
        <v>844.30787091873901</v>
      </c>
      <c r="BN1253" s="128">
        <v>924.24</v>
      </c>
      <c r="BO1253" s="128">
        <v>904.88580000000002</v>
      </c>
      <c r="BP1253" s="128">
        <v>904.88580000000002</v>
      </c>
      <c r="BQ1253" s="1" t="s">
        <v>821</v>
      </c>
    </row>
    <row r="1254" spans="58:69" x14ac:dyDescent="0.25">
      <c r="BF1254">
        <v>819</v>
      </c>
      <c r="BG1254">
        <v>57</v>
      </c>
      <c r="BH1254">
        <v>3</v>
      </c>
      <c r="BI1254">
        <v>1236</v>
      </c>
      <c r="BJ1254" s="368">
        <v>32</v>
      </c>
      <c r="BK1254" s="368">
        <v>24</v>
      </c>
      <c r="BL1254" s="128">
        <v>4319.6724000000004</v>
      </c>
      <c r="BM1254" s="128">
        <v>836.61116820126199</v>
      </c>
      <c r="BN1254" s="128">
        <v>904.89</v>
      </c>
      <c r="BO1254" s="128">
        <v>903.79094999999995</v>
      </c>
      <c r="BP1254" s="128">
        <v>903.79094999999995</v>
      </c>
      <c r="BQ1254" s="1" t="s">
        <v>821</v>
      </c>
    </row>
    <row r="1255" spans="58:69" x14ac:dyDescent="0.25">
      <c r="BF1255">
        <v>820</v>
      </c>
      <c r="BG1255">
        <v>56</v>
      </c>
      <c r="BH1255">
        <v>3</v>
      </c>
      <c r="BI1255">
        <v>1237</v>
      </c>
      <c r="BJ1255" s="368">
        <v>32</v>
      </c>
      <c r="BK1255" s="368">
        <v>25</v>
      </c>
      <c r="BL1255" s="128">
        <v>4587.7759999999998</v>
      </c>
      <c r="BM1255" s="128">
        <v>826.87871962797897</v>
      </c>
      <c r="BN1255" s="128">
        <v>914.58</v>
      </c>
      <c r="BO1255" s="128">
        <v>898.94529999999997</v>
      </c>
      <c r="BP1255" s="128">
        <v>898.94529999999997</v>
      </c>
      <c r="BQ1255" s="1" t="s">
        <v>821</v>
      </c>
    </row>
    <row r="1256" spans="58:69" x14ac:dyDescent="0.25">
      <c r="BF1256">
        <v>821</v>
      </c>
      <c r="BG1256">
        <v>55</v>
      </c>
      <c r="BH1256">
        <v>3</v>
      </c>
      <c r="BI1256">
        <v>1238</v>
      </c>
      <c r="BJ1256" s="368">
        <v>32</v>
      </c>
      <c r="BK1256" s="368">
        <v>26</v>
      </c>
      <c r="BL1256" s="128">
        <v>4624.4380000000001</v>
      </c>
      <c r="BM1256" s="128">
        <v>820.28752289102295</v>
      </c>
      <c r="BN1256" s="128">
        <v>917.57</v>
      </c>
      <c r="BO1256" s="128">
        <v>898.83789999999999</v>
      </c>
      <c r="BP1256" s="128">
        <v>898.83789999999999</v>
      </c>
      <c r="BQ1256" s="1" t="s">
        <v>821</v>
      </c>
    </row>
    <row r="1257" spans="58:69" x14ac:dyDescent="0.25">
      <c r="BF1257">
        <v>822</v>
      </c>
      <c r="BG1257">
        <v>55</v>
      </c>
      <c r="BH1257">
        <v>2</v>
      </c>
      <c r="BI1257">
        <v>1239</v>
      </c>
      <c r="BJ1257" s="368">
        <v>32</v>
      </c>
      <c r="BK1257" s="368">
        <v>27</v>
      </c>
      <c r="BL1257" s="128">
        <v>4962.3149999999996</v>
      </c>
      <c r="BM1257" s="128">
        <v>812.187329023644</v>
      </c>
      <c r="BN1257" s="128">
        <v>910.34</v>
      </c>
      <c r="BO1257" s="128">
        <v>894.71709999999996</v>
      </c>
      <c r="BP1257" s="128">
        <v>894.71709999999996</v>
      </c>
      <c r="BQ1257" s="1" t="s">
        <v>821</v>
      </c>
    </row>
    <row r="1258" spans="58:69" x14ac:dyDescent="0.25">
      <c r="BF1258">
        <v>823</v>
      </c>
      <c r="BG1258">
        <v>55</v>
      </c>
      <c r="BH1258">
        <v>1</v>
      </c>
      <c r="BI1258">
        <v>1240</v>
      </c>
      <c r="BJ1258" s="368">
        <v>32</v>
      </c>
      <c r="BK1258" s="368">
        <v>28</v>
      </c>
      <c r="BL1258" s="128">
        <v>4992.1274000000003</v>
      </c>
      <c r="BM1258" s="128">
        <v>804.23527234516996</v>
      </c>
      <c r="BN1258" s="128">
        <v>904.68</v>
      </c>
      <c r="BO1258" s="128">
        <v>894.71709999999996</v>
      </c>
      <c r="BP1258" s="128">
        <v>894.71709999999996</v>
      </c>
      <c r="BQ1258" s="1" t="s">
        <v>821</v>
      </c>
    </row>
    <row r="1259" spans="58:69" x14ac:dyDescent="0.25">
      <c r="BF1259">
        <v>824</v>
      </c>
      <c r="BG1259">
        <v>54</v>
      </c>
      <c r="BH1259">
        <v>1</v>
      </c>
      <c r="BI1259">
        <v>1241</v>
      </c>
      <c r="BJ1259" s="368">
        <v>32</v>
      </c>
      <c r="BK1259" s="368">
        <v>29</v>
      </c>
      <c r="BL1259" s="128">
        <v>5296.4129999999996</v>
      </c>
      <c r="BM1259" s="128">
        <v>797.00970882664706</v>
      </c>
      <c r="BN1259" s="128">
        <v>895.11</v>
      </c>
      <c r="BO1259" s="128">
        <v>890.15589999999997</v>
      </c>
      <c r="BP1259" s="128">
        <v>890.15589999999997</v>
      </c>
      <c r="BQ1259" s="1" t="s">
        <v>821</v>
      </c>
    </row>
    <row r="1260" spans="58:69" x14ac:dyDescent="0.25">
      <c r="BF1260">
        <v>825</v>
      </c>
      <c r="BG1260">
        <v>53</v>
      </c>
      <c r="BH1260">
        <v>1</v>
      </c>
      <c r="BI1260">
        <v>1242</v>
      </c>
      <c r="BJ1260" s="368">
        <v>32</v>
      </c>
      <c r="BK1260" s="368">
        <v>30</v>
      </c>
      <c r="BL1260" s="128">
        <v>5402.2236000000003</v>
      </c>
      <c r="BM1260" s="128">
        <v>788.14050680626497</v>
      </c>
      <c r="BN1260" s="128">
        <v>905.62</v>
      </c>
      <c r="BO1260" s="128">
        <v>888.07140000000004</v>
      </c>
      <c r="BP1260" s="128">
        <v>888.07140000000004</v>
      </c>
      <c r="BQ1260" s="1" t="s">
        <v>821</v>
      </c>
    </row>
    <row r="1261" spans="58:69" x14ac:dyDescent="0.25">
      <c r="BF1261">
        <v>826</v>
      </c>
      <c r="BG1261">
        <v>53</v>
      </c>
      <c r="BH1261">
        <v>0</v>
      </c>
      <c r="BI1261">
        <v>1243</v>
      </c>
      <c r="BJ1261" s="368">
        <v>32</v>
      </c>
      <c r="BK1261" s="368">
        <v>31</v>
      </c>
      <c r="BL1261" s="128">
        <v>5688.7646000000004</v>
      </c>
      <c r="BM1261" s="128">
        <v>779.65508021496396</v>
      </c>
      <c r="BN1261" s="128">
        <v>888.94</v>
      </c>
      <c r="BO1261" s="128">
        <v>883.83010000000002</v>
      </c>
      <c r="BP1261" s="128">
        <v>883.83010000000002</v>
      </c>
      <c r="BQ1261" s="1" t="s">
        <v>821</v>
      </c>
    </row>
    <row r="1262" spans="58:69" x14ac:dyDescent="0.25">
      <c r="BF1262">
        <v>754</v>
      </c>
      <c r="BG1262">
        <v>62</v>
      </c>
      <c r="BH1262">
        <v>19</v>
      </c>
      <c r="BI1262">
        <v>1244</v>
      </c>
      <c r="BJ1262" s="368">
        <v>33</v>
      </c>
      <c r="BK1262" s="368">
        <v>1</v>
      </c>
      <c r="BL1262" s="128">
        <v>80.314149999999998</v>
      </c>
      <c r="BM1262" s="128">
        <v>1001.75263733791</v>
      </c>
      <c r="BN1262" s="128">
        <v>1004.84</v>
      </c>
      <c r="BO1262" s="128">
        <v>996.38909999999998</v>
      </c>
      <c r="BP1262" s="128">
        <v>996.38909999999998</v>
      </c>
      <c r="BQ1262" s="1" t="s">
        <v>821</v>
      </c>
    </row>
    <row r="1263" spans="58:69" x14ac:dyDescent="0.25">
      <c r="BF1263">
        <v>755</v>
      </c>
      <c r="BG1263">
        <v>61</v>
      </c>
      <c r="BH1263">
        <v>19</v>
      </c>
      <c r="BI1263">
        <v>1245</v>
      </c>
      <c r="BJ1263" s="368">
        <v>33</v>
      </c>
      <c r="BK1263" s="368">
        <v>2</v>
      </c>
      <c r="BL1263" s="128">
        <v>293.11970000000002</v>
      </c>
      <c r="BM1263" s="128">
        <v>997.49244046949002</v>
      </c>
      <c r="BN1263" s="128">
        <v>1002.63</v>
      </c>
      <c r="BO1263" s="128">
        <v>987.74176</v>
      </c>
      <c r="BP1263" s="128">
        <v>987.74176</v>
      </c>
      <c r="BQ1263" s="1" t="s">
        <v>821</v>
      </c>
    </row>
    <row r="1264" spans="58:69" x14ac:dyDescent="0.25">
      <c r="BF1264">
        <v>756</v>
      </c>
      <c r="BG1264">
        <v>61</v>
      </c>
      <c r="BH1264">
        <v>18</v>
      </c>
      <c r="BI1264">
        <v>1246</v>
      </c>
      <c r="BJ1264" s="368">
        <v>33</v>
      </c>
      <c r="BK1264" s="368">
        <v>3</v>
      </c>
      <c r="BL1264" s="128">
        <v>383.81835999999998</v>
      </c>
      <c r="BM1264" s="128">
        <v>993.08131513250498</v>
      </c>
      <c r="BN1264" s="128">
        <v>989.63</v>
      </c>
      <c r="BO1264" s="128">
        <v>984.67370000000005</v>
      </c>
      <c r="BP1264" s="128">
        <v>984.67370000000005</v>
      </c>
      <c r="BQ1264" s="1" t="s">
        <v>821</v>
      </c>
    </row>
    <row r="1265" spans="58:69" x14ac:dyDescent="0.25">
      <c r="BF1265">
        <v>757</v>
      </c>
      <c r="BG1265">
        <v>60</v>
      </c>
      <c r="BH1265">
        <v>18</v>
      </c>
      <c r="BI1265">
        <v>1247</v>
      </c>
      <c r="BJ1265" s="368">
        <v>33</v>
      </c>
      <c r="BK1265" s="368">
        <v>4</v>
      </c>
      <c r="BL1265" s="128">
        <v>698.79049999999995</v>
      </c>
      <c r="BM1265" s="128">
        <v>987.18530169356302</v>
      </c>
      <c r="BN1265" s="128">
        <v>996.73</v>
      </c>
      <c r="BO1265" s="128">
        <v>976.46716000000004</v>
      </c>
      <c r="BP1265" s="128">
        <v>976.46716000000004</v>
      </c>
      <c r="BQ1265" s="1" t="s">
        <v>821</v>
      </c>
    </row>
    <row r="1266" spans="58:69" x14ac:dyDescent="0.25">
      <c r="BF1266">
        <v>758</v>
      </c>
      <c r="BG1266">
        <v>59</v>
      </c>
      <c r="BH1266">
        <v>17</v>
      </c>
      <c r="BI1266">
        <v>1248</v>
      </c>
      <c r="BJ1266" s="368">
        <v>33</v>
      </c>
      <c r="BK1266" s="368">
        <v>5</v>
      </c>
      <c r="BL1266" s="128">
        <v>989.82820000000004</v>
      </c>
      <c r="BM1266" s="128">
        <v>978.37756548769198</v>
      </c>
      <c r="BN1266" s="128">
        <v>973.04</v>
      </c>
      <c r="BO1266" s="128">
        <v>965.34069999999997</v>
      </c>
      <c r="BP1266" s="128">
        <v>965.34069999999997</v>
      </c>
      <c r="BQ1266" s="1" t="s">
        <v>821</v>
      </c>
    </row>
    <row r="1267" spans="58:69" x14ac:dyDescent="0.25">
      <c r="BF1267">
        <v>759</v>
      </c>
      <c r="BG1267">
        <v>58</v>
      </c>
      <c r="BH1267">
        <v>17</v>
      </c>
      <c r="BI1267">
        <v>1249</v>
      </c>
      <c r="BJ1267" s="368">
        <v>33</v>
      </c>
      <c r="BK1267" s="368">
        <v>6</v>
      </c>
      <c r="BL1267" s="128">
        <v>1240.808</v>
      </c>
      <c r="BM1267" s="128">
        <v>970.49989070773699</v>
      </c>
      <c r="BN1267" s="128">
        <v>982.75</v>
      </c>
      <c r="BO1267" s="128">
        <v>958.13210000000004</v>
      </c>
      <c r="BP1267" s="128">
        <v>958.13210000000004</v>
      </c>
      <c r="BQ1267" s="1" t="s">
        <v>821</v>
      </c>
    </row>
    <row r="1268" spans="58:69" x14ac:dyDescent="0.25">
      <c r="BF1268">
        <v>760</v>
      </c>
      <c r="BG1268">
        <v>58</v>
      </c>
      <c r="BH1268">
        <v>16</v>
      </c>
      <c r="BI1268">
        <v>1250</v>
      </c>
      <c r="BJ1268" s="368">
        <v>33</v>
      </c>
      <c r="BK1268" s="368">
        <v>7</v>
      </c>
      <c r="BL1268" s="128">
        <v>1276.6724999999999</v>
      </c>
      <c r="BM1268" s="128">
        <v>966.33090115300695</v>
      </c>
      <c r="BN1268" s="128">
        <v>977.03</v>
      </c>
      <c r="BO1268" s="128">
        <v>958.05899999999997</v>
      </c>
      <c r="BP1268" s="128">
        <v>958.05899999999997</v>
      </c>
      <c r="BQ1268" s="1" t="s">
        <v>821</v>
      </c>
    </row>
    <row r="1269" spans="58:69" x14ac:dyDescent="0.25">
      <c r="BF1269">
        <v>761</v>
      </c>
      <c r="BG1269">
        <v>57</v>
      </c>
      <c r="BH1269">
        <v>16</v>
      </c>
      <c r="BI1269">
        <v>1251</v>
      </c>
      <c r="BJ1269" s="368">
        <v>33</v>
      </c>
      <c r="BK1269" s="368">
        <v>8</v>
      </c>
      <c r="BL1269" s="128">
        <v>1585.4258</v>
      </c>
      <c r="BM1269" s="128">
        <v>961.32223338503604</v>
      </c>
      <c r="BN1269" s="128">
        <v>971.77</v>
      </c>
      <c r="BO1269" s="128">
        <v>949.80695000000003</v>
      </c>
      <c r="BP1269" s="128">
        <v>949.80695000000003</v>
      </c>
      <c r="BQ1269" s="1" t="s">
        <v>821</v>
      </c>
    </row>
    <row r="1270" spans="58:69" x14ac:dyDescent="0.25">
      <c r="BF1270">
        <v>762</v>
      </c>
      <c r="BG1270">
        <v>56</v>
      </c>
      <c r="BH1270">
        <v>16</v>
      </c>
      <c r="BI1270">
        <v>1252</v>
      </c>
      <c r="BJ1270" s="368">
        <v>33</v>
      </c>
      <c r="BK1270" s="368">
        <v>9</v>
      </c>
      <c r="BL1270" s="128">
        <v>1666.2529</v>
      </c>
      <c r="BM1270" s="128">
        <v>955.66007568646899</v>
      </c>
      <c r="BN1270" s="128">
        <v>968.54</v>
      </c>
      <c r="BO1270" s="128">
        <v>948.245</v>
      </c>
      <c r="BP1270" s="128">
        <v>948.245</v>
      </c>
      <c r="BQ1270" s="1" t="s">
        <v>821</v>
      </c>
    </row>
    <row r="1271" spans="58:69" x14ac:dyDescent="0.25">
      <c r="BF1271">
        <v>763</v>
      </c>
      <c r="BG1271">
        <v>56</v>
      </c>
      <c r="BH1271">
        <v>15</v>
      </c>
      <c r="BI1271">
        <v>1253</v>
      </c>
      <c r="BJ1271" s="368">
        <v>33</v>
      </c>
      <c r="BK1271" s="368">
        <v>10</v>
      </c>
      <c r="BL1271" s="128">
        <v>1950.3448000000001</v>
      </c>
      <c r="BM1271" s="128">
        <v>950.35634959300899</v>
      </c>
      <c r="BN1271" s="128">
        <v>960.25</v>
      </c>
      <c r="BO1271" s="128">
        <v>942.48760000000004</v>
      </c>
      <c r="BP1271" s="128">
        <v>942.48760000000004</v>
      </c>
      <c r="BQ1271" s="1" t="s">
        <v>821</v>
      </c>
    </row>
    <row r="1272" spans="58:69" x14ac:dyDescent="0.25">
      <c r="BF1272">
        <v>764</v>
      </c>
      <c r="BG1272">
        <v>55</v>
      </c>
      <c r="BH1272">
        <v>15</v>
      </c>
      <c r="BI1272">
        <v>1254</v>
      </c>
      <c r="BJ1272" s="368">
        <v>33</v>
      </c>
      <c r="BK1272" s="368">
        <v>11</v>
      </c>
      <c r="BL1272" s="128">
        <v>2003.4613999999999</v>
      </c>
      <c r="BM1272" s="128">
        <v>945.45536317534697</v>
      </c>
      <c r="BN1272" s="128">
        <v>959.83</v>
      </c>
      <c r="BO1272" s="128">
        <v>942.48760000000004</v>
      </c>
      <c r="BP1272" s="128">
        <v>942.48760000000004</v>
      </c>
      <c r="BQ1272" s="1" t="s">
        <v>821</v>
      </c>
    </row>
    <row r="1273" spans="58:69" x14ac:dyDescent="0.25">
      <c r="BF1273">
        <v>765</v>
      </c>
      <c r="BG1273">
        <v>55</v>
      </c>
      <c r="BH1273">
        <v>14</v>
      </c>
      <c r="BI1273">
        <v>1255</v>
      </c>
      <c r="BJ1273" s="368">
        <v>33</v>
      </c>
      <c r="BK1273" s="368">
        <v>12</v>
      </c>
      <c r="BL1273" s="128">
        <v>2299.3618000000001</v>
      </c>
      <c r="BM1273" s="128">
        <v>940.38275794234698</v>
      </c>
      <c r="BN1273" s="128">
        <v>951.85</v>
      </c>
      <c r="BO1273" s="128">
        <v>935.53650000000005</v>
      </c>
      <c r="BP1273" s="128">
        <v>935.53650000000005</v>
      </c>
      <c r="BQ1273" s="1" t="s">
        <v>821</v>
      </c>
    </row>
    <row r="1274" spans="58:69" x14ac:dyDescent="0.25">
      <c r="BF1274">
        <v>766</v>
      </c>
      <c r="BG1274">
        <v>54</v>
      </c>
      <c r="BH1274">
        <v>14</v>
      </c>
      <c r="BI1274">
        <v>1256</v>
      </c>
      <c r="BJ1274" s="368">
        <v>33</v>
      </c>
      <c r="BK1274" s="368">
        <v>13</v>
      </c>
      <c r="BL1274" s="128">
        <v>2371.0194999999999</v>
      </c>
      <c r="BM1274" s="128">
        <v>935.04067433753903</v>
      </c>
      <c r="BN1274" s="128">
        <v>953.59</v>
      </c>
      <c r="BO1274" s="128">
        <v>932.76226999999994</v>
      </c>
      <c r="BP1274" s="128">
        <v>932.76226999999994</v>
      </c>
      <c r="BQ1274" s="1" t="s">
        <v>821</v>
      </c>
    </row>
    <row r="1275" spans="58:69" x14ac:dyDescent="0.25">
      <c r="BF1275">
        <v>767</v>
      </c>
      <c r="BG1275">
        <v>54</v>
      </c>
      <c r="BH1275">
        <v>13</v>
      </c>
      <c r="BI1275">
        <v>1257</v>
      </c>
      <c r="BJ1275" s="368">
        <v>33</v>
      </c>
      <c r="BK1275" s="368">
        <v>14</v>
      </c>
      <c r="BL1275" s="128">
        <v>2680.8036999999999</v>
      </c>
      <c r="BM1275" s="128">
        <v>929.49680396536098</v>
      </c>
      <c r="BN1275" s="128">
        <v>944.03</v>
      </c>
      <c r="BO1275" s="128">
        <v>927.61680000000001</v>
      </c>
      <c r="BP1275" s="128">
        <v>927.61680000000001</v>
      </c>
      <c r="BQ1275" s="1" t="s">
        <v>821</v>
      </c>
    </row>
    <row r="1276" spans="58:69" x14ac:dyDescent="0.25">
      <c r="BF1276">
        <v>768</v>
      </c>
      <c r="BG1276">
        <v>54</v>
      </c>
      <c r="BH1276">
        <v>12</v>
      </c>
      <c r="BI1276">
        <v>1258</v>
      </c>
      <c r="BJ1276" s="368">
        <v>33</v>
      </c>
      <c r="BK1276" s="368">
        <v>15</v>
      </c>
      <c r="BL1276" s="128">
        <v>2721.9785000000002</v>
      </c>
      <c r="BM1276" s="128">
        <v>924.39597172007996</v>
      </c>
      <c r="BN1276" s="128">
        <v>928.72</v>
      </c>
      <c r="BO1276" s="128">
        <v>927.20209999999997</v>
      </c>
      <c r="BP1276" s="128">
        <v>927.20209999999997</v>
      </c>
      <c r="BQ1276" s="1" t="s">
        <v>821</v>
      </c>
    </row>
    <row r="1277" spans="58:69" x14ac:dyDescent="0.25">
      <c r="BF1277">
        <v>769</v>
      </c>
      <c r="BG1277">
        <v>53</v>
      </c>
      <c r="BH1277">
        <v>12</v>
      </c>
      <c r="BI1277">
        <v>1259</v>
      </c>
      <c r="BJ1277" s="368">
        <v>33</v>
      </c>
      <c r="BK1277" s="368">
        <v>16</v>
      </c>
      <c r="BL1277" s="128">
        <v>2962.2307000000001</v>
      </c>
      <c r="BM1277" s="128">
        <v>920.30571264284902</v>
      </c>
      <c r="BN1277" s="128">
        <v>942.5</v>
      </c>
      <c r="BO1277" s="128">
        <v>924.41930000000002</v>
      </c>
      <c r="BP1277" s="128">
        <v>924.41930000000002</v>
      </c>
      <c r="BQ1277" s="1" t="s">
        <v>821</v>
      </c>
    </row>
    <row r="1278" spans="58:69" x14ac:dyDescent="0.25">
      <c r="BF1278">
        <v>770</v>
      </c>
      <c r="BG1278">
        <v>53</v>
      </c>
      <c r="BH1278">
        <v>11</v>
      </c>
      <c r="BI1278">
        <v>1260</v>
      </c>
      <c r="BJ1278" s="368">
        <v>33</v>
      </c>
      <c r="BK1278" s="368">
        <v>17</v>
      </c>
      <c r="BL1278" s="128">
        <v>3183.9697000000001</v>
      </c>
      <c r="BM1278" s="128">
        <v>913.591146895679</v>
      </c>
      <c r="BN1278" s="128">
        <v>933.49</v>
      </c>
      <c r="BO1278" s="128">
        <v>920.16034000000002</v>
      </c>
      <c r="BP1278" s="128">
        <v>920.16034000000002</v>
      </c>
      <c r="BQ1278" s="1" t="s">
        <v>821</v>
      </c>
    </row>
    <row r="1279" spans="58:69" x14ac:dyDescent="0.25">
      <c r="BF1279">
        <v>771</v>
      </c>
      <c r="BG1279">
        <v>52</v>
      </c>
      <c r="BH1279">
        <v>11</v>
      </c>
      <c r="BI1279">
        <v>1261</v>
      </c>
      <c r="BJ1279" s="368">
        <v>33</v>
      </c>
      <c r="BK1279" s="368">
        <v>18</v>
      </c>
      <c r="BL1279" s="128">
        <v>3286.1916999999999</v>
      </c>
      <c r="BM1279" s="128">
        <v>908.88269673363197</v>
      </c>
      <c r="BN1279" s="128">
        <v>930.18</v>
      </c>
      <c r="BO1279" s="128">
        <v>919.11066000000005</v>
      </c>
      <c r="BP1279" s="128">
        <v>919.11066000000005</v>
      </c>
      <c r="BQ1279" s="1" t="s">
        <v>821</v>
      </c>
    </row>
    <row r="1280" spans="58:69" x14ac:dyDescent="0.25">
      <c r="BF1280">
        <v>772</v>
      </c>
      <c r="BG1280">
        <v>52</v>
      </c>
      <c r="BH1280">
        <v>10</v>
      </c>
      <c r="BI1280">
        <v>1262</v>
      </c>
      <c r="BJ1280" s="368">
        <v>33</v>
      </c>
      <c r="BK1280" s="368">
        <v>19</v>
      </c>
      <c r="BL1280" s="128">
        <v>3529.5963999999999</v>
      </c>
      <c r="BM1280" s="128">
        <v>903.859367241619</v>
      </c>
      <c r="BN1280" s="128">
        <v>928.78</v>
      </c>
      <c r="BO1280" s="128">
        <v>916.04330000000004</v>
      </c>
      <c r="BP1280" s="128">
        <v>916.04330000000004</v>
      </c>
      <c r="BQ1280" s="1" t="s">
        <v>821</v>
      </c>
    </row>
    <row r="1281" spans="58:69" x14ac:dyDescent="0.25">
      <c r="BF1281">
        <v>773</v>
      </c>
      <c r="BG1281">
        <v>51</v>
      </c>
      <c r="BH1281">
        <v>10</v>
      </c>
      <c r="BI1281">
        <v>1263</v>
      </c>
      <c r="BJ1281" s="368">
        <v>33</v>
      </c>
      <c r="BK1281" s="368">
        <v>20</v>
      </c>
      <c r="BL1281" s="128">
        <v>3675.1813999999999</v>
      </c>
      <c r="BM1281" s="128">
        <v>898.20579651599098</v>
      </c>
      <c r="BN1281" s="128">
        <v>930</v>
      </c>
      <c r="BO1281" s="128">
        <v>913.24310000000003</v>
      </c>
      <c r="BP1281" s="128">
        <v>913.24310000000003</v>
      </c>
      <c r="BQ1281" s="1" t="s">
        <v>821</v>
      </c>
    </row>
    <row r="1282" spans="58:69" x14ac:dyDescent="0.25">
      <c r="BF1282">
        <v>774</v>
      </c>
      <c r="BG1282">
        <v>51</v>
      </c>
      <c r="BH1282">
        <v>9</v>
      </c>
      <c r="BI1282">
        <v>1264</v>
      </c>
      <c r="BJ1282" s="368">
        <v>33</v>
      </c>
      <c r="BK1282" s="368">
        <v>21</v>
      </c>
      <c r="BL1282" s="128">
        <v>3852.2833999999998</v>
      </c>
      <c r="BM1282" s="128">
        <v>893.51586866747095</v>
      </c>
      <c r="BN1282" s="128">
        <v>914.13</v>
      </c>
      <c r="BO1282" s="128">
        <v>910.37850000000003</v>
      </c>
      <c r="BP1282" s="128">
        <v>910.37850000000003</v>
      </c>
      <c r="BQ1282" s="1" t="s">
        <v>821</v>
      </c>
    </row>
    <row r="1283" spans="58:69" x14ac:dyDescent="0.25">
      <c r="BF1283">
        <v>775</v>
      </c>
      <c r="BG1283">
        <v>50</v>
      </c>
      <c r="BH1283">
        <v>9</v>
      </c>
      <c r="BI1283">
        <v>1265</v>
      </c>
      <c r="BJ1283" s="368">
        <v>33</v>
      </c>
      <c r="BK1283" s="368">
        <v>22</v>
      </c>
      <c r="BL1283" s="128">
        <v>4092.944</v>
      </c>
      <c r="BM1283" s="128">
        <v>887.44411235976304</v>
      </c>
      <c r="BN1283" s="128">
        <v>921.69</v>
      </c>
      <c r="BO1283" s="128">
        <v>906.86315999999999</v>
      </c>
      <c r="BP1283" s="128">
        <v>906.86315999999999</v>
      </c>
      <c r="BQ1283" s="1" t="s">
        <v>821</v>
      </c>
    </row>
    <row r="1284" spans="58:69" x14ac:dyDescent="0.25">
      <c r="BF1284">
        <v>776</v>
      </c>
      <c r="BG1284">
        <v>50</v>
      </c>
      <c r="BH1284">
        <v>8</v>
      </c>
      <c r="BI1284">
        <v>1266</v>
      </c>
      <c r="BJ1284" s="368">
        <v>33</v>
      </c>
      <c r="BK1284" s="368">
        <v>23</v>
      </c>
      <c r="BL1284" s="128">
        <v>4179.6436000000003</v>
      </c>
      <c r="BM1284" s="128">
        <v>882.68626226497099</v>
      </c>
      <c r="BN1284" s="128">
        <v>911.35</v>
      </c>
      <c r="BO1284" s="128">
        <v>905.07042999999999</v>
      </c>
      <c r="BP1284" s="128">
        <v>905.07042999999999</v>
      </c>
      <c r="BQ1284" s="1" t="s">
        <v>821</v>
      </c>
    </row>
    <row r="1285" spans="58:69" x14ac:dyDescent="0.25">
      <c r="BF1285">
        <v>777</v>
      </c>
      <c r="BG1285">
        <v>49</v>
      </c>
      <c r="BH1285">
        <v>8</v>
      </c>
      <c r="BI1285">
        <v>1267</v>
      </c>
      <c r="BJ1285" s="368">
        <v>33</v>
      </c>
      <c r="BK1285" s="368">
        <v>24</v>
      </c>
      <c r="BL1285" s="128">
        <v>4398.1304</v>
      </c>
      <c r="BM1285" s="128">
        <v>878.25068623221102</v>
      </c>
      <c r="BN1285" s="128">
        <v>915.78</v>
      </c>
      <c r="BO1285" s="128">
        <v>900.90155000000004</v>
      </c>
      <c r="BP1285" s="128">
        <v>900.90155000000004</v>
      </c>
      <c r="BQ1285" s="1" t="s">
        <v>821</v>
      </c>
    </row>
    <row r="1286" spans="58:69" x14ac:dyDescent="0.25">
      <c r="BF1286">
        <v>778</v>
      </c>
      <c r="BG1286">
        <v>49</v>
      </c>
      <c r="BH1286">
        <v>7</v>
      </c>
      <c r="BI1286">
        <v>1268</v>
      </c>
      <c r="BJ1286" s="368">
        <v>33</v>
      </c>
      <c r="BK1286" s="368">
        <v>25</v>
      </c>
      <c r="BL1286" s="128">
        <v>4595.6660000000002</v>
      </c>
      <c r="BM1286" s="128">
        <v>872.20422246297505</v>
      </c>
      <c r="BN1286" s="128">
        <v>905.31</v>
      </c>
      <c r="BO1286" s="128">
        <v>898.79650000000004</v>
      </c>
      <c r="BP1286" s="128">
        <v>898.79650000000004</v>
      </c>
      <c r="BQ1286" s="1" t="s">
        <v>821</v>
      </c>
    </row>
    <row r="1287" spans="58:69" x14ac:dyDescent="0.25">
      <c r="BF1287">
        <v>779</v>
      </c>
      <c r="BG1287">
        <v>48</v>
      </c>
      <c r="BH1287">
        <v>7</v>
      </c>
      <c r="BI1287">
        <v>1269</v>
      </c>
      <c r="BJ1287" s="368">
        <v>33</v>
      </c>
      <c r="BK1287" s="368">
        <v>26</v>
      </c>
      <c r="BL1287" s="128">
        <v>4760.9849999999997</v>
      </c>
      <c r="BM1287" s="128">
        <v>866.93051529143804</v>
      </c>
      <c r="BN1287" s="128">
        <v>904.6</v>
      </c>
      <c r="BO1287" s="128">
        <v>895.74329999999998</v>
      </c>
      <c r="BP1287" s="128">
        <v>895.74329999999998</v>
      </c>
      <c r="BQ1287" s="1" t="s">
        <v>821</v>
      </c>
    </row>
    <row r="1288" spans="58:69" x14ac:dyDescent="0.25">
      <c r="BF1288">
        <v>780</v>
      </c>
      <c r="BG1288">
        <v>48</v>
      </c>
      <c r="BH1288">
        <v>6</v>
      </c>
      <c r="BI1288">
        <v>1270</v>
      </c>
      <c r="BJ1288" s="368">
        <v>33</v>
      </c>
      <c r="BK1288" s="368">
        <v>27</v>
      </c>
      <c r="BL1288" s="128">
        <v>4917.2826999999997</v>
      </c>
      <c r="BM1288" s="128">
        <v>862.25613625094104</v>
      </c>
      <c r="BN1288" s="128">
        <v>896.29</v>
      </c>
      <c r="BO1288" s="128">
        <v>894.33704</v>
      </c>
      <c r="BP1288" s="128">
        <v>894.33704</v>
      </c>
      <c r="BQ1288" s="1" t="s">
        <v>821</v>
      </c>
    </row>
    <row r="1289" spans="58:69" x14ac:dyDescent="0.25">
      <c r="BF1289">
        <v>781</v>
      </c>
      <c r="BG1289">
        <v>47</v>
      </c>
      <c r="BH1289">
        <v>6</v>
      </c>
      <c r="BI1289">
        <v>1271</v>
      </c>
      <c r="BJ1289" s="368">
        <v>33</v>
      </c>
      <c r="BK1289" s="368">
        <v>28</v>
      </c>
      <c r="BL1289" s="128">
        <v>5144.4066999999995</v>
      </c>
      <c r="BM1289" s="128">
        <v>856.683488874413</v>
      </c>
      <c r="BN1289" s="128">
        <v>907.65</v>
      </c>
      <c r="BO1289" s="128">
        <v>891.28827000000001</v>
      </c>
      <c r="BP1289" s="128">
        <v>891.28827000000001</v>
      </c>
      <c r="BQ1289" s="1" t="s">
        <v>821</v>
      </c>
    </row>
    <row r="1290" spans="58:69" x14ac:dyDescent="0.25">
      <c r="BF1290">
        <v>782</v>
      </c>
      <c r="BG1290">
        <v>47</v>
      </c>
      <c r="BH1290">
        <v>5</v>
      </c>
      <c r="BI1290">
        <v>1272</v>
      </c>
      <c r="BJ1290" s="368">
        <v>33</v>
      </c>
      <c r="BK1290" s="368">
        <v>29</v>
      </c>
      <c r="BL1290" s="128">
        <v>5266.9369999999999</v>
      </c>
      <c r="BM1290" s="128">
        <v>851.601618936313</v>
      </c>
      <c r="BN1290" s="128">
        <v>892.59</v>
      </c>
      <c r="BO1290" s="128">
        <v>889.81084999999996</v>
      </c>
      <c r="BP1290" s="128">
        <v>889.81084999999996</v>
      </c>
      <c r="BQ1290" s="1" t="s">
        <v>821</v>
      </c>
    </row>
    <row r="1291" spans="58:69" x14ac:dyDescent="0.25">
      <c r="BF1291">
        <v>783</v>
      </c>
      <c r="BG1291">
        <v>46</v>
      </c>
      <c r="BH1291">
        <v>5</v>
      </c>
      <c r="BI1291">
        <v>1273</v>
      </c>
      <c r="BJ1291" s="368">
        <v>33</v>
      </c>
      <c r="BK1291" s="368">
        <v>30</v>
      </c>
      <c r="BL1291" s="128">
        <v>5463.8173999999999</v>
      </c>
      <c r="BM1291" s="128">
        <v>846.95931685257597</v>
      </c>
      <c r="BN1291" s="128">
        <v>903.12</v>
      </c>
      <c r="BO1291" s="128">
        <v>887.70025999999996</v>
      </c>
      <c r="BP1291" s="128">
        <v>887.70025999999996</v>
      </c>
      <c r="BQ1291" s="1" t="s">
        <v>821</v>
      </c>
    </row>
    <row r="1292" spans="58:69" x14ac:dyDescent="0.25">
      <c r="BF1292">
        <v>784</v>
      </c>
      <c r="BG1292">
        <v>46</v>
      </c>
      <c r="BH1292">
        <v>4</v>
      </c>
      <c r="BI1292">
        <v>1274</v>
      </c>
      <c r="BJ1292" s="368">
        <v>33</v>
      </c>
      <c r="BK1292" s="368">
        <v>31</v>
      </c>
      <c r="BL1292" s="128">
        <v>5640.7934999999998</v>
      </c>
      <c r="BM1292" s="128">
        <v>841.52567908423703</v>
      </c>
      <c r="BN1292" s="128">
        <v>889.73</v>
      </c>
      <c r="BO1292" s="128">
        <v>885.65704000000005</v>
      </c>
      <c r="BP1292" s="128">
        <v>885.65704000000005</v>
      </c>
      <c r="BQ1292" s="1" t="s">
        <v>821</v>
      </c>
    </row>
    <row r="1293" spans="58:69" x14ac:dyDescent="0.25">
      <c r="BF1293">
        <v>785</v>
      </c>
      <c r="BG1293">
        <v>45</v>
      </c>
      <c r="BH1293">
        <v>4</v>
      </c>
      <c r="BI1293">
        <v>1275</v>
      </c>
      <c r="BJ1293" s="368">
        <v>33</v>
      </c>
      <c r="BK1293" s="368">
        <v>32</v>
      </c>
      <c r="BL1293" s="128">
        <v>5892.8856999999998</v>
      </c>
      <c r="BM1293" s="128">
        <v>835.28962062986795</v>
      </c>
      <c r="BN1293" s="128">
        <v>892.79</v>
      </c>
      <c r="BO1293" s="128">
        <v>881.95569999999998</v>
      </c>
      <c r="BP1293" s="128">
        <v>881.95569999999998</v>
      </c>
      <c r="BQ1293" s="1" t="s">
        <v>821</v>
      </c>
    </row>
    <row r="1294" spans="58:69" x14ac:dyDescent="0.25">
      <c r="BF1294">
        <v>786</v>
      </c>
      <c r="BG1294">
        <v>45</v>
      </c>
      <c r="BH1294">
        <v>3</v>
      </c>
      <c r="BI1294">
        <v>1276</v>
      </c>
      <c r="BJ1294" s="368">
        <v>33</v>
      </c>
      <c r="BK1294" s="368">
        <v>33</v>
      </c>
      <c r="BL1294" s="128">
        <v>5935.0005000000001</v>
      </c>
      <c r="BM1294" s="128">
        <v>831.013606166974</v>
      </c>
      <c r="BN1294" s="128">
        <v>892.37</v>
      </c>
      <c r="BO1294" s="128">
        <v>881.24400000000003</v>
      </c>
      <c r="BP1294" s="128">
        <v>881.24400000000003</v>
      </c>
      <c r="BQ1294" s="1" t="s">
        <v>821</v>
      </c>
    </row>
    <row r="1295" spans="58:69" x14ac:dyDescent="0.25">
      <c r="BF1295">
        <v>787</v>
      </c>
      <c r="BG1295">
        <v>44</v>
      </c>
      <c r="BH1295">
        <v>3</v>
      </c>
      <c r="BI1295">
        <v>1277</v>
      </c>
      <c r="BJ1295" s="368">
        <v>33</v>
      </c>
      <c r="BK1295" s="368">
        <v>34</v>
      </c>
      <c r="BL1295" s="128">
        <v>6193.6040000000003</v>
      </c>
      <c r="BM1295" s="128">
        <v>826.64297887498196</v>
      </c>
      <c r="BN1295" s="128">
        <v>882.93</v>
      </c>
      <c r="BO1295" s="128">
        <v>877.19884999999999</v>
      </c>
      <c r="BP1295" s="128">
        <v>877.19884999999999</v>
      </c>
      <c r="BQ1295" s="1" t="s">
        <v>821</v>
      </c>
    </row>
    <row r="1296" spans="58:69" x14ac:dyDescent="0.25">
      <c r="BF1296">
        <v>788</v>
      </c>
      <c r="BG1296">
        <v>43</v>
      </c>
      <c r="BH1296">
        <v>3</v>
      </c>
      <c r="BI1296">
        <v>1278</v>
      </c>
      <c r="BJ1296" s="368">
        <v>33</v>
      </c>
      <c r="BK1296" s="368">
        <v>35</v>
      </c>
      <c r="BL1296" s="128">
        <v>6473.9404000000004</v>
      </c>
      <c r="BM1296" s="128">
        <v>818.81002732102399</v>
      </c>
      <c r="BN1296" s="128">
        <v>882.91</v>
      </c>
      <c r="BO1296" s="128">
        <v>871.18060000000003</v>
      </c>
      <c r="BP1296" s="128">
        <v>871.18060000000003</v>
      </c>
      <c r="BQ1296" s="1" t="s">
        <v>821</v>
      </c>
    </row>
    <row r="1297" spans="58:69" x14ac:dyDescent="0.25">
      <c r="BF1297">
        <v>789</v>
      </c>
      <c r="BG1297">
        <v>42</v>
      </c>
      <c r="BH1297">
        <v>3</v>
      </c>
      <c r="BI1297">
        <v>1279</v>
      </c>
      <c r="BJ1297" s="368">
        <v>33</v>
      </c>
      <c r="BK1297" s="368">
        <v>36</v>
      </c>
      <c r="BL1297" s="128">
        <v>6553.8945000000003</v>
      </c>
      <c r="BM1297" s="128">
        <v>813.57357767669703</v>
      </c>
      <c r="BN1297" s="128">
        <v>888.08</v>
      </c>
      <c r="BO1297" s="128">
        <v>868.84609999999998</v>
      </c>
      <c r="BP1297" s="128">
        <v>868.84609999999998</v>
      </c>
      <c r="BQ1297" s="1" t="s">
        <v>821</v>
      </c>
    </row>
    <row r="1298" spans="58:69" x14ac:dyDescent="0.25">
      <c r="BF1298">
        <v>790</v>
      </c>
      <c r="BG1298">
        <v>42</v>
      </c>
      <c r="BH1298">
        <v>2</v>
      </c>
      <c r="BI1298">
        <v>1280</v>
      </c>
      <c r="BJ1298" s="368">
        <v>33</v>
      </c>
      <c r="BK1298" s="368">
        <v>37</v>
      </c>
      <c r="BL1298" s="128">
        <v>6857.4390000000003</v>
      </c>
      <c r="BM1298" s="128">
        <v>807.99982321936</v>
      </c>
      <c r="BN1298" s="128">
        <v>893.57</v>
      </c>
      <c r="BO1298" s="128">
        <v>862.89779999999996</v>
      </c>
      <c r="BP1298" s="128">
        <v>862.89779999999996</v>
      </c>
      <c r="BQ1298" s="1" t="s">
        <v>821</v>
      </c>
    </row>
    <row r="1299" spans="58:69" x14ac:dyDescent="0.25">
      <c r="BF1299">
        <v>791</v>
      </c>
      <c r="BG1299">
        <v>42</v>
      </c>
      <c r="BH1299">
        <v>1</v>
      </c>
      <c r="BI1299">
        <v>1281</v>
      </c>
      <c r="BJ1299" s="368">
        <v>33</v>
      </c>
      <c r="BK1299" s="368">
        <v>38</v>
      </c>
      <c r="BL1299" s="128">
        <v>6947.2426999999998</v>
      </c>
      <c r="BM1299" s="128">
        <v>802.28290050413102</v>
      </c>
      <c r="BN1299" s="128">
        <v>873.03</v>
      </c>
      <c r="BO1299" s="128">
        <v>861.49649999999997</v>
      </c>
      <c r="BP1299" s="128">
        <v>861.49649999999997</v>
      </c>
      <c r="BQ1299" s="1" t="s">
        <v>821</v>
      </c>
    </row>
    <row r="1300" spans="58:69" x14ac:dyDescent="0.25">
      <c r="BF1300">
        <v>792</v>
      </c>
      <c r="BG1300">
        <v>41</v>
      </c>
      <c r="BH1300">
        <v>1</v>
      </c>
      <c r="BI1300">
        <v>1282</v>
      </c>
      <c r="BJ1300" s="368">
        <v>33</v>
      </c>
      <c r="BK1300" s="368">
        <v>39</v>
      </c>
      <c r="BL1300" s="128">
        <v>7137.1587</v>
      </c>
      <c r="BM1300" s="128">
        <v>798.21745848835701</v>
      </c>
      <c r="BN1300" s="128">
        <v>879.93</v>
      </c>
      <c r="BO1300" s="128">
        <v>856.88310000000001</v>
      </c>
      <c r="BP1300" s="128">
        <v>856.88310000000001</v>
      </c>
      <c r="BQ1300" s="1" t="s">
        <v>821</v>
      </c>
    </row>
    <row r="1301" spans="58:69" x14ac:dyDescent="0.25">
      <c r="BF1301">
        <v>793</v>
      </c>
      <c r="BG1301">
        <v>41</v>
      </c>
      <c r="BH1301">
        <v>0</v>
      </c>
      <c r="BI1301">
        <v>1283</v>
      </c>
      <c r="BJ1301" s="368">
        <v>33</v>
      </c>
      <c r="BK1301" s="368">
        <v>40</v>
      </c>
      <c r="BL1301" s="128">
        <v>7381.3069999999998</v>
      </c>
      <c r="BM1301" s="128">
        <v>791.90877269427995</v>
      </c>
      <c r="BN1301" s="128">
        <v>855.79</v>
      </c>
      <c r="BO1301" s="128">
        <v>852.89233000000002</v>
      </c>
      <c r="BP1301" s="128">
        <v>852.89233000000002</v>
      </c>
      <c r="BQ1301" s="1" t="s">
        <v>821</v>
      </c>
    </row>
    <row r="1302" spans="58:69" x14ac:dyDescent="0.25">
      <c r="BF1302">
        <v>794</v>
      </c>
      <c r="BG1302">
        <v>40</v>
      </c>
      <c r="BH1302">
        <v>0</v>
      </c>
      <c r="BI1302">
        <v>1284</v>
      </c>
      <c r="BJ1302" s="368">
        <v>33</v>
      </c>
      <c r="BK1302" s="368">
        <v>41</v>
      </c>
      <c r="BL1302" s="128">
        <v>7633.2879999999996</v>
      </c>
      <c r="BM1302" s="128">
        <v>784.69804313474697</v>
      </c>
      <c r="BN1302" s="128">
        <v>854.94</v>
      </c>
      <c r="BO1302" s="128">
        <v>847.39124000000004</v>
      </c>
      <c r="BP1302" s="128">
        <v>847.39124000000004</v>
      </c>
      <c r="BQ1302" s="1" t="s">
        <v>821</v>
      </c>
    </row>
    <row r="1303" spans="58:69" x14ac:dyDescent="0.25">
      <c r="BF1303">
        <v>795</v>
      </c>
      <c r="BG1303">
        <v>39</v>
      </c>
      <c r="BH1303">
        <v>0</v>
      </c>
      <c r="BI1303">
        <v>1285</v>
      </c>
      <c r="BJ1303" s="368">
        <v>33</v>
      </c>
      <c r="BK1303" s="368">
        <v>42</v>
      </c>
      <c r="BL1303" s="128">
        <v>7893.9790000000003</v>
      </c>
      <c r="BM1303" s="128">
        <v>777.24687833295195</v>
      </c>
      <c r="BN1303" s="128">
        <v>863.55</v>
      </c>
      <c r="BO1303" s="128">
        <v>840.15314000000001</v>
      </c>
      <c r="BP1303" s="128">
        <v>840.15314000000001</v>
      </c>
      <c r="BQ1303" s="1" t="s">
        <v>821</v>
      </c>
    </row>
    <row r="1304" spans="58:69" x14ac:dyDescent="0.25">
      <c r="BF1304">
        <v>738</v>
      </c>
      <c r="BG1304">
        <v>84</v>
      </c>
      <c r="BH1304">
        <v>10</v>
      </c>
      <c r="BI1304">
        <v>1286</v>
      </c>
      <c r="BJ1304" s="368">
        <v>34</v>
      </c>
      <c r="BK1304" s="368">
        <v>1</v>
      </c>
      <c r="BL1304" s="128">
        <v>31.754529999999999</v>
      </c>
      <c r="BM1304" s="128">
        <v>1082.04025318602</v>
      </c>
      <c r="BN1304" s="128">
        <v>1106.68</v>
      </c>
      <c r="BO1304" s="128">
        <v>1078.1926000000001</v>
      </c>
      <c r="BP1304" s="128">
        <v>1078.1926000000001</v>
      </c>
      <c r="BQ1304" s="1" t="s">
        <v>821</v>
      </c>
    </row>
    <row r="1305" spans="58:69" x14ac:dyDescent="0.25">
      <c r="BF1305">
        <v>739</v>
      </c>
      <c r="BG1305">
        <v>84</v>
      </c>
      <c r="BH1305">
        <v>9</v>
      </c>
      <c r="BI1305">
        <v>1287</v>
      </c>
      <c r="BJ1305" s="368">
        <v>34</v>
      </c>
      <c r="BK1305" s="368">
        <v>2</v>
      </c>
      <c r="BL1305" s="128">
        <v>144.23116999999999</v>
      </c>
      <c r="BM1305" s="128">
        <v>1077.3588834852301</v>
      </c>
      <c r="BN1305" s="128">
        <v>1079.01</v>
      </c>
      <c r="BO1305" s="128">
        <v>1076.1605999999999</v>
      </c>
      <c r="BP1305" s="128">
        <v>1076.1605999999999</v>
      </c>
      <c r="BQ1305" s="1" t="s">
        <v>821</v>
      </c>
    </row>
    <row r="1306" spans="58:69" x14ac:dyDescent="0.25">
      <c r="BF1306">
        <v>740</v>
      </c>
      <c r="BG1306">
        <v>83</v>
      </c>
      <c r="BH1306">
        <v>9</v>
      </c>
      <c r="BI1306">
        <v>1288</v>
      </c>
      <c r="BJ1306" s="368">
        <v>34</v>
      </c>
      <c r="BK1306" s="368">
        <v>3</v>
      </c>
      <c r="BL1306" s="128">
        <v>428.61187999999999</v>
      </c>
      <c r="BM1306" s="128">
        <v>1064.4779245546499</v>
      </c>
      <c r="BN1306" s="128">
        <v>1081.5</v>
      </c>
      <c r="BO1306" s="128">
        <v>1067.8398</v>
      </c>
      <c r="BP1306" s="128">
        <v>1067.8398</v>
      </c>
      <c r="BQ1306" s="1" t="s">
        <v>821</v>
      </c>
    </row>
    <row r="1307" spans="58:69" x14ac:dyDescent="0.25">
      <c r="BF1307">
        <v>741</v>
      </c>
      <c r="BG1307">
        <v>82</v>
      </c>
      <c r="BH1307">
        <v>9</v>
      </c>
      <c r="BI1307">
        <v>1289</v>
      </c>
      <c r="BJ1307" s="368">
        <v>34</v>
      </c>
      <c r="BK1307" s="368">
        <v>4</v>
      </c>
      <c r="BL1307" s="128">
        <v>492.82172000000003</v>
      </c>
      <c r="BM1307" s="128">
        <v>1053.16357875625</v>
      </c>
      <c r="BN1307" s="128">
        <v>1078.29</v>
      </c>
      <c r="BO1307" s="128">
        <v>1065.8784000000001</v>
      </c>
      <c r="BP1307" s="128">
        <v>1065.8784000000001</v>
      </c>
      <c r="BQ1307" s="1" t="s">
        <v>821</v>
      </c>
    </row>
    <row r="1308" spans="58:69" x14ac:dyDescent="0.25">
      <c r="BF1308">
        <v>742</v>
      </c>
      <c r="BG1308">
        <v>82</v>
      </c>
      <c r="BH1308">
        <v>8</v>
      </c>
      <c r="BI1308">
        <v>1290</v>
      </c>
      <c r="BJ1308" s="368">
        <v>34</v>
      </c>
      <c r="BK1308" s="368">
        <v>5</v>
      </c>
      <c r="BL1308" s="128">
        <v>784.80690000000004</v>
      </c>
      <c r="BM1308" s="128">
        <v>1041.6024108688</v>
      </c>
      <c r="BN1308" s="128">
        <v>1072.49</v>
      </c>
      <c r="BO1308" s="128">
        <v>1054.9054000000001</v>
      </c>
      <c r="BP1308" s="128">
        <v>1054.9054000000001</v>
      </c>
      <c r="BQ1308" s="1" t="s">
        <v>821</v>
      </c>
    </row>
    <row r="1309" spans="58:69" x14ac:dyDescent="0.25">
      <c r="BF1309">
        <v>743</v>
      </c>
      <c r="BG1309">
        <v>82</v>
      </c>
      <c r="BH1309">
        <v>7</v>
      </c>
      <c r="BI1309">
        <v>1291</v>
      </c>
      <c r="BJ1309" s="368">
        <v>34</v>
      </c>
      <c r="BK1309" s="368">
        <v>6</v>
      </c>
      <c r="BL1309" s="128">
        <v>963.13099999999997</v>
      </c>
      <c r="BM1309" s="128">
        <v>1026.3373941669299</v>
      </c>
      <c r="BN1309" s="128">
        <v>1068.06</v>
      </c>
      <c r="BO1309" s="128">
        <v>1046.5059000000001</v>
      </c>
      <c r="BP1309" s="128">
        <v>1046.5059000000001</v>
      </c>
      <c r="BQ1309" s="1" t="s">
        <v>821</v>
      </c>
    </row>
    <row r="1310" spans="58:69" x14ac:dyDescent="0.25">
      <c r="BF1310">
        <v>744</v>
      </c>
      <c r="BG1310">
        <v>81</v>
      </c>
      <c r="BH1310">
        <v>7</v>
      </c>
      <c r="BI1310">
        <v>1292</v>
      </c>
      <c r="BJ1310" s="368">
        <v>34</v>
      </c>
      <c r="BK1310" s="368">
        <v>7</v>
      </c>
      <c r="BL1310" s="128">
        <v>1048.0698</v>
      </c>
      <c r="BM1310" s="128">
        <v>1017.7925621017901</v>
      </c>
      <c r="BN1310" s="128">
        <v>1061.99</v>
      </c>
      <c r="BO1310" s="128">
        <v>1041.7288000000001</v>
      </c>
      <c r="BP1310" s="128">
        <v>1041.7288000000001</v>
      </c>
      <c r="BQ1310" s="1" t="s">
        <v>821</v>
      </c>
    </row>
    <row r="1311" spans="58:69" x14ac:dyDescent="0.25">
      <c r="BF1311">
        <v>745</v>
      </c>
      <c r="BG1311">
        <v>81</v>
      </c>
      <c r="BH1311">
        <v>6</v>
      </c>
      <c r="BI1311">
        <v>1293</v>
      </c>
      <c r="BJ1311" s="368">
        <v>34</v>
      </c>
      <c r="BK1311" s="368">
        <v>8</v>
      </c>
      <c r="BL1311" s="128">
        <v>1322.1967999999999</v>
      </c>
      <c r="BM1311" s="128">
        <v>1006.13821784559</v>
      </c>
      <c r="BN1311" s="128">
        <v>1054.23</v>
      </c>
      <c r="BO1311" s="128">
        <v>1028.0377000000001</v>
      </c>
      <c r="BP1311" s="128">
        <v>1028.0377000000001</v>
      </c>
      <c r="BQ1311" s="1" t="s">
        <v>821</v>
      </c>
    </row>
    <row r="1312" spans="58:69" x14ac:dyDescent="0.25">
      <c r="BF1312">
        <v>746</v>
      </c>
      <c r="BG1312">
        <v>81</v>
      </c>
      <c r="BH1312">
        <v>5</v>
      </c>
      <c r="BI1312">
        <v>1294</v>
      </c>
      <c r="BJ1312" s="368">
        <v>34</v>
      </c>
      <c r="BK1312" s="368">
        <v>9</v>
      </c>
      <c r="BL1312" s="128">
        <v>1524.0209</v>
      </c>
      <c r="BM1312" s="128">
        <v>990.69008543021005</v>
      </c>
      <c r="BN1312" s="128">
        <v>1044.55</v>
      </c>
      <c r="BO1312" s="128">
        <v>1019.65436</v>
      </c>
      <c r="BP1312" s="128">
        <v>1019.65436</v>
      </c>
      <c r="BQ1312" s="1" t="s">
        <v>821</v>
      </c>
    </row>
    <row r="1313" spans="58:69" x14ac:dyDescent="0.25">
      <c r="BF1313">
        <v>747</v>
      </c>
      <c r="BG1313">
        <v>80</v>
      </c>
      <c r="BH1313">
        <v>5</v>
      </c>
      <c r="BI1313">
        <v>1295</v>
      </c>
      <c r="BJ1313" s="368">
        <v>34</v>
      </c>
      <c r="BK1313" s="368">
        <v>10</v>
      </c>
      <c r="BL1313" s="128">
        <v>1616.9531999999999</v>
      </c>
      <c r="BM1313" s="128">
        <v>981.12305110996795</v>
      </c>
      <c r="BN1313" s="128">
        <v>1040.1099999999999</v>
      </c>
      <c r="BO1313" s="128">
        <v>1015.13617</v>
      </c>
      <c r="BP1313" s="128">
        <v>1015.13617</v>
      </c>
      <c r="BQ1313" s="1" t="s">
        <v>821</v>
      </c>
    </row>
    <row r="1314" spans="58:69" x14ac:dyDescent="0.25">
      <c r="BF1314">
        <v>748</v>
      </c>
      <c r="BG1314">
        <v>80</v>
      </c>
      <c r="BH1314">
        <v>4</v>
      </c>
      <c r="BI1314">
        <v>1296</v>
      </c>
      <c r="BJ1314" s="368">
        <v>34</v>
      </c>
      <c r="BK1314" s="368">
        <v>11</v>
      </c>
      <c r="BL1314" s="128">
        <v>1877.4557</v>
      </c>
      <c r="BM1314" s="128">
        <v>969.65147390374295</v>
      </c>
      <c r="BN1314" s="128">
        <v>1043.83</v>
      </c>
      <c r="BO1314" s="128">
        <v>1007.2771</v>
      </c>
      <c r="BP1314" s="128">
        <v>1007.2771</v>
      </c>
      <c r="BQ1314" s="1" t="s">
        <v>821</v>
      </c>
    </row>
    <row r="1315" spans="58:69" x14ac:dyDescent="0.25">
      <c r="BF1315">
        <v>749</v>
      </c>
      <c r="BG1315">
        <v>80</v>
      </c>
      <c r="BH1315">
        <v>3</v>
      </c>
      <c r="BI1315">
        <v>1297</v>
      </c>
      <c r="BJ1315" s="368">
        <v>34</v>
      </c>
      <c r="BK1315" s="368">
        <v>12</v>
      </c>
      <c r="BL1315" s="128">
        <v>2145.3393999999998</v>
      </c>
      <c r="BM1315" s="128">
        <v>952.50142758782602</v>
      </c>
      <c r="BN1315" s="128">
        <v>1025.8399999999999</v>
      </c>
      <c r="BO1315" s="128">
        <v>998.82399999999996</v>
      </c>
      <c r="BP1315" s="128">
        <v>998.82399999999996</v>
      </c>
      <c r="BQ1315" s="1" t="s">
        <v>821</v>
      </c>
    </row>
    <row r="1316" spans="58:69" x14ac:dyDescent="0.25">
      <c r="BF1316">
        <v>750</v>
      </c>
      <c r="BG1316">
        <v>80</v>
      </c>
      <c r="BH1316">
        <v>2</v>
      </c>
      <c r="BI1316">
        <v>1298</v>
      </c>
      <c r="BJ1316" s="368">
        <v>34</v>
      </c>
      <c r="BK1316" s="368">
        <v>13</v>
      </c>
      <c r="BL1316" s="128">
        <v>2241.5940000000001</v>
      </c>
      <c r="BM1316" s="128">
        <v>940.68243886151299</v>
      </c>
      <c r="BN1316" s="128">
        <v>1002.99</v>
      </c>
      <c r="BO1316" s="128">
        <v>996.69209999999998</v>
      </c>
      <c r="BP1316" s="128">
        <v>996.69209999999998</v>
      </c>
      <c r="BQ1316" s="1" t="s">
        <v>821</v>
      </c>
    </row>
    <row r="1317" spans="58:69" x14ac:dyDescent="0.25">
      <c r="BF1317">
        <v>751</v>
      </c>
      <c r="BG1317">
        <v>79</v>
      </c>
      <c r="BH1317">
        <v>2</v>
      </c>
      <c r="BI1317">
        <v>1299</v>
      </c>
      <c r="BJ1317" s="368">
        <v>34</v>
      </c>
      <c r="BK1317" s="368">
        <v>14</v>
      </c>
      <c r="BL1317" s="128">
        <v>2440.2073</v>
      </c>
      <c r="BM1317" s="128">
        <v>931.111799043308</v>
      </c>
      <c r="BN1317" s="128">
        <v>1023.64</v>
      </c>
      <c r="BO1317" s="128">
        <v>987.8356</v>
      </c>
      <c r="BP1317" s="128">
        <v>987.8356</v>
      </c>
      <c r="BQ1317" s="1" t="s">
        <v>821</v>
      </c>
    </row>
    <row r="1318" spans="58:69" x14ac:dyDescent="0.25">
      <c r="BF1318">
        <v>752</v>
      </c>
      <c r="BG1318">
        <v>79</v>
      </c>
      <c r="BH1318">
        <v>1</v>
      </c>
      <c r="BI1318">
        <v>1300</v>
      </c>
      <c r="BJ1318" s="368">
        <v>34</v>
      </c>
      <c r="BK1318" s="368">
        <v>15</v>
      </c>
      <c r="BL1318" s="128">
        <v>2698.5279999999998</v>
      </c>
      <c r="BM1318" s="128">
        <v>916.28090410646496</v>
      </c>
      <c r="BN1318" s="128">
        <v>1015.95</v>
      </c>
      <c r="BO1318" s="128">
        <v>983.73662999999999</v>
      </c>
      <c r="BP1318" s="128">
        <v>983.73662999999999</v>
      </c>
      <c r="BQ1318" s="1" t="s">
        <v>821</v>
      </c>
    </row>
    <row r="1319" spans="58:69" x14ac:dyDescent="0.25">
      <c r="BF1319">
        <v>753</v>
      </c>
      <c r="BG1319">
        <v>79</v>
      </c>
      <c r="BH1319">
        <v>0</v>
      </c>
      <c r="BI1319">
        <v>1301</v>
      </c>
      <c r="BJ1319" s="368">
        <v>34</v>
      </c>
      <c r="BK1319" s="368">
        <v>16</v>
      </c>
      <c r="BL1319" s="128">
        <v>2954.1044999999999</v>
      </c>
      <c r="BM1319" s="128">
        <v>899.60114151150594</v>
      </c>
      <c r="BN1319" s="128">
        <v>1010.19</v>
      </c>
      <c r="BO1319" s="128">
        <v>977.01635999999996</v>
      </c>
      <c r="BP1319" s="128">
        <v>977.01635999999996</v>
      </c>
      <c r="BQ1319" s="1" t="s">
        <v>821</v>
      </c>
    </row>
    <row r="1320" spans="58:69" x14ac:dyDescent="0.25">
      <c r="BF1320">
        <v>715</v>
      </c>
      <c r="BG1320">
        <v>75</v>
      </c>
      <c r="BH1320">
        <v>9</v>
      </c>
      <c r="BI1320">
        <v>1302</v>
      </c>
      <c r="BJ1320" s="368">
        <v>35</v>
      </c>
      <c r="BK1320" s="368">
        <v>1</v>
      </c>
      <c r="BL1320" s="128">
        <v>128.98768999999999</v>
      </c>
      <c r="BM1320" s="128">
        <v>1018.9667934873499</v>
      </c>
      <c r="BN1320" s="128">
        <v>1040.4000000000001</v>
      </c>
      <c r="BO1320" s="128">
        <v>1027.0431000000001</v>
      </c>
      <c r="BP1320" s="128">
        <v>1027.0431000000001</v>
      </c>
      <c r="BQ1320" s="1" t="s">
        <v>821</v>
      </c>
    </row>
    <row r="1321" spans="58:69" x14ac:dyDescent="0.25">
      <c r="BF1321">
        <v>716</v>
      </c>
      <c r="BG1321">
        <v>75</v>
      </c>
      <c r="BH1321">
        <v>8</v>
      </c>
      <c r="BI1321">
        <v>1303</v>
      </c>
      <c r="BJ1321" s="368">
        <v>35</v>
      </c>
      <c r="BK1321" s="368">
        <v>2</v>
      </c>
      <c r="BL1321" s="128">
        <v>362.60059999999999</v>
      </c>
      <c r="BM1321" s="128">
        <v>1013.35088137861</v>
      </c>
      <c r="BN1321" s="128">
        <v>1032.4000000000001</v>
      </c>
      <c r="BO1321" s="128">
        <v>1014.44226</v>
      </c>
      <c r="BP1321" s="128">
        <v>1014.44226</v>
      </c>
      <c r="BQ1321" s="1" t="s">
        <v>821</v>
      </c>
    </row>
    <row r="1322" spans="58:69" x14ac:dyDescent="0.25">
      <c r="BF1322">
        <v>717</v>
      </c>
      <c r="BG1322">
        <v>74</v>
      </c>
      <c r="BH1322">
        <v>8</v>
      </c>
      <c r="BI1322">
        <v>1304</v>
      </c>
      <c r="BJ1322" s="368">
        <v>35</v>
      </c>
      <c r="BK1322" s="368">
        <v>3</v>
      </c>
      <c r="BL1322" s="128">
        <v>384.20067999999998</v>
      </c>
      <c r="BM1322" s="128">
        <v>1009.39817428381</v>
      </c>
      <c r="BN1322" s="128">
        <v>1024.96</v>
      </c>
      <c r="BO1322" s="128">
        <v>1013.8773</v>
      </c>
      <c r="BP1322" s="128">
        <v>1013.8773</v>
      </c>
      <c r="BQ1322" s="1" t="s">
        <v>821</v>
      </c>
    </row>
    <row r="1323" spans="58:69" x14ac:dyDescent="0.25">
      <c r="BF1323">
        <v>718</v>
      </c>
      <c r="BG1323">
        <v>74</v>
      </c>
      <c r="BH1323">
        <v>7</v>
      </c>
      <c r="BI1323">
        <v>1305</v>
      </c>
      <c r="BJ1323" s="368">
        <v>35</v>
      </c>
      <c r="BK1323" s="368">
        <v>4</v>
      </c>
      <c r="BL1323" s="128">
        <v>708.05773999999997</v>
      </c>
      <c r="BM1323" s="128">
        <v>1004.0477772705</v>
      </c>
      <c r="BN1323" s="128">
        <v>1019.64</v>
      </c>
      <c r="BO1323" s="128">
        <v>1006.1109</v>
      </c>
      <c r="BP1323" s="128">
        <v>1006.1109</v>
      </c>
      <c r="BQ1323" s="1" t="s">
        <v>821</v>
      </c>
    </row>
    <row r="1324" spans="58:69" x14ac:dyDescent="0.25">
      <c r="BF1324">
        <v>719</v>
      </c>
      <c r="BG1324">
        <v>74</v>
      </c>
      <c r="BH1324">
        <v>6</v>
      </c>
      <c r="BI1324">
        <v>1306</v>
      </c>
      <c r="BJ1324" s="368">
        <v>35</v>
      </c>
      <c r="BK1324" s="368">
        <v>5</v>
      </c>
      <c r="BL1324" s="128">
        <v>780.3614</v>
      </c>
      <c r="BM1324" s="128">
        <v>997.912090951913</v>
      </c>
      <c r="BN1324" s="128">
        <v>1010.22</v>
      </c>
      <c r="BO1324" s="128">
        <v>1004.5018</v>
      </c>
      <c r="BP1324" s="128">
        <v>1004.5018</v>
      </c>
      <c r="BQ1324" s="1" t="s">
        <v>821</v>
      </c>
    </row>
    <row r="1325" spans="58:69" x14ac:dyDescent="0.25">
      <c r="BF1325">
        <v>720</v>
      </c>
      <c r="BG1325">
        <v>73</v>
      </c>
      <c r="BH1325">
        <v>6</v>
      </c>
      <c r="BI1325">
        <v>1307</v>
      </c>
      <c r="BJ1325" s="368">
        <v>35</v>
      </c>
      <c r="BK1325" s="368">
        <v>6</v>
      </c>
      <c r="BL1325" s="128">
        <v>1099.8538000000001</v>
      </c>
      <c r="BM1325" s="128">
        <v>991.84400338215096</v>
      </c>
      <c r="BN1325" s="128">
        <v>1010.66</v>
      </c>
      <c r="BO1325" s="128">
        <v>995.55809999999997</v>
      </c>
      <c r="BP1325" s="128">
        <v>995.55809999999997</v>
      </c>
      <c r="BQ1325" s="1" t="s">
        <v>821</v>
      </c>
    </row>
    <row r="1326" spans="58:69" x14ac:dyDescent="0.25">
      <c r="BF1326">
        <v>721</v>
      </c>
      <c r="BG1326">
        <v>73</v>
      </c>
      <c r="BH1326">
        <v>5</v>
      </c>
      <c r="BI1326">
        <v>1308</v>
      </c>
      <c r="BJ1326" s="368">
        <v>35</v>
      </c>
      <c r="BK1326" s="368">
        <v>7</v>
      </c>
      <c r="BL1326" s="128">
        <v>1120.9193</v>
      </c>
      <c r="BM1326" s="128">
        <v>986.56948220682398</v>
      </c>
      <c r="BN1326" s="128">
        <v>998.6</v>
      </c>
      <c r="BO1326" s="128">
        <v>995.49369999999999</v>
      </c>
      <c r="BP1326" s="128">
        <v>995.49369999999999</v>
      </c>
      <c r="BQ1326" s="1" t="s">
        <v>821</v>
      </c>
    </row>
    <row r="1327" spans="58:69" x14ac:dyDescent="0.25">
      <c r="BF1327">
        <v>722</v>
      </c>
      <c r="BG1327">
        <v>72</v>
      </c>
      <c r="BH1327">
        <v>5</v>
      </c>
      <c r="BI1327">
        <v>1309</v>
      </c>
      <c r="BJ1327" s="368">
        <v>35</v>
      </c>
      <c r="BK1327" s="368">
        <v>8</v>
      </c>
      <c r="BL1327" s="128">
        <v>1457.6976</v>
      </c>
      <c r="BM1327" s="128">
        <v>981.02724313946999</v>
      </c>
      <c r="BN1327" s="128">
        <v>1000.87</v>
      </c>
      <c r="BO1327" s="128">
        <v>981.30340000000001</v>
      </c>
      <c r="BP1327" s="128">
        <v>981.30340000000001</v>
      </c>
      <c r="BQ1327" s="1" t="s">
        <v>821</v>
      </c>
    </row>
    <row r="1328" spans="58:69" x14ac:dyDescent="0.25">
      <c r="BF1328">
        <v>723</v>
      </c>
      <c r="BG1328">
        <v>71</v>
      </c>
      <c r="BH1328">
        <v>5</v>
      </c>
      <c r="BI1328">
        <v>1310</v>
      </c>
      <c r="BJ1328" s="368">
        <v>35</v>
      </c>
      <c r="BK1328" s="368">
        <v>9</v>
      </c>
      <c r="BL1328" s="128">
        <v>1473.8993</v>
      </c>
      <c r="BM1328" s="128">
        <v>975.56033352389704</v>
      </c>
      <c r="BN1328" s="128">
        <v>983.82</v>
      </c>
      <c r="BO1328" s="128">
        <v>981.30340000000001</v>
      </c>
      <c r="BP1328" s="128">
        <v>981.30340000000001</v>
      </c>
      <c r="BQ1328" s="1" t="s">
        <v>821</v>
      </c>
    </row>
    <row r="1329" spans="58:69" x14ac:dyDescent="0.25">
      <c r="BF1329">
        <v>724</v>
      </c>
      <c r="BG1329">
        <v>71</v>
      </c>
      <c r="BH1329">
        <v>4</v>
      </c>
      <c r="BI1329">
        <v>1311</v>
      </c>
      <c r="BJ1329" s="368">
        <v>35</v>
      </c>
      <c r="BK1329" s="368">
        <v>10</v>
      </c>
      <c r="BL1329" s="128">
        <v>1754.3924999999999</v>
      </c>
      <c r="BM1329" s="128">
        <v>970.96516134087801</v>
      </c>
      <c r="BN1329" s="128">
        <v>977.68</v>
      </c>
      <c r="BO1329" s="128">
        <v>972.12963999999999</v>
      </c>
      <c r="BP1329" s="128">
        <v>972.12963999999999</v>
      </c>
      <c r="BQ1329" s="1" t="s">
        <v>821</v>
      </c>
    </row>
    <row r="1330" spans="58:69" x14ac:dyDescent="0.25">
      <c r="BF1330">
        <v>725</v>
      </c>
      <c r="BG1330">
        <v>70</v>
      </c>
      <c r="BH1330">
        <v>4</v>
      </c>
      <c r="BI1330">
        <v>1312</v>
      </c>
      <c r="BJ1330" s="368">
        <v>35</v>
      </c>
      <c r="BK1330" s="368">
        <v>11</v>
      </c>
      <c r="BL1330" s="128">
        <v>1990.1139000000001</v>
      </c>
      <c r="BM1330" s="128">
        <v>962.97009444060802</v>
      </c>
      <c r="BN1330" s="128">
        <v>987.21</v>
      </c>
      <c r="BO1330" s="128">
        <v>965.16359999999997</v>
      </c>
      <c r="BP1330" s="128">
        <v>965.16359999999997</v>
      </c>
      <c r="BQ1330" s="1" t="s">
        <v>821</v>
      </c>
    </row>
    <row r="1331" spans="58:69" x14ac:dyDescent="0.25">
      <c r="BF1331">
        <v>726</v>
      </c>
      <c r="BG1331">
        <v>70</v>
      </c>
      <c r="BH1331">
        <v>3</v>
      </c>
      <c r="BI1331">
        <v>1313</v>
      </c>
      <c r="BJ1331" s="368">
        <v>35</v>
      </c>
      <c r="BK1331" s="368">
        <v>12</v>
      </c>
      <c r="BL1331" s="128">
        <v>2064.5435000000002</v>
      </c>
      <c r="BM1331" s="128">
        <v>958.16651279097903</v>
      </c>
      <c r="BN1331" s="128">
        <v>967.95</v>
      </c>
      <c r="BO1331" s="128">
        <v>964.49980000000005</v>
      </c>
      <c r="BP1331" s="128">
        <v>964.49980000000005</v>
      </c>
      <c r="BQ1331" s="1" t="s">
        <v>821</v>
      </c>
    </row>
    <row r="1332" spans="58:69" x14ac:dyDescent="0.25">
      <c r="BF1332">
        <v>727</v>
      </c>
      <c r="BG1332">
        <v>69</v>
      </c>
      <c r="BH1332">
        <v>3</v>
      </c>
      <c r="BI1332">
        <v>1314</v>
      </c>
      <c r="BJ1332" s="368">
        <v>35</v>
      </c>
      <c r="BK1332" s="368">
        <v>13</v>
      </c>
      <c r="BL1332" s="128">
        <v>2374.5571</v>
      </c>
      <c r="BM1332" s="128">
        <v>952.21230609482404</v>
      </c>
      <c r="BN1332" s="128">
        <v>972.48</v>
      </c>
      <c r="BO1332" s="128">
        <v>957.96759999999995</v>
      </c>
      <c r="BP1332" s="128">
        <v>957.96759999999995</v>
      </c>
      <c r="BQ1332" s="1" t="s">
        <v>821</v>
      </c>
    </row>
    <row r="1333" spans="58:69" x14ac:dyDescent="0.25">
      <c r="BF1333">
        <v>728</v>
      </c>
      <c r="BG1333">
        <v>68</v>
      </c>
      <c r="BH1333">
        <v>3</v>
      </c>
      <c r="BI1333">
        <v>1315</v>
      </c>
      <c r="BJ1333" s="368">
        <v>35</v>
      </c>
      <c r="BK1333" s="368">
        <v>14</v>
      </c>
      <c r="BL1333" s="128">
        <v>2461.9857999999999</v>
      </c>
      <c r="BM1333" s="128">
        <v>946.05676837467104</v>
      </c>
      <c r="BN1333" s="128">
        <v>961.36</v>
      </c>
      <c r="BO1333" s="128">
        <v>956.81470000000002</v>
      </c>
      <c r="BP1333" s="128">
        <v>956.81470000000002</v>
      </c>
      <c r="BQ1333" s="1" t="s">
        <v>821</v>
      </c>
    </row>
    <row r="1334" spans="58:69" x14ac:dyDescent="0.25">
      <c r="BF1334">
        <v>729</v>
      </c>
      <c r="BG1334">
        <v>68</v>
      </c>
      <c r="BH1334">
        <v>2</v>
      </c>
      <c r="BI1334">
        <v>1316</v>
      </c>
      <c r="BJ1334" s="368">
        <v>35</v>
      </c>
      <c r="BK1334" s="368">
        <v>15</v>
      </c>
      <c r="BL1334" s="128">
        <v>2632.5279999999998</v>
      </c>
      <c r="BM1334" s="128">
        <v>942.06134295432003</v>
      </c>
      <c r="BN1334" s="128">
        <v>963.28</v>
      </c>
      <c r="BO1334" s="128">
        <v>951.6549</v>
      </c>
      <c r="BP1334" s="128">
        <v>951.6549</v>
      </c>
      <c r="BQ1334" s="1" t="s">
        <v>821</v>
      </c>
    </row>
    <row r="1335" spans="58:69" x14ac:dyDescent="0.25">
      <c r="BF1335">
        <v>730</v>
      </c>
      <c r="BG1335">
        <v>67</v>
      </c>
      <c r="BH1335">
        <v>2</v>
      </c>
      <c r="BI1335">
        <v>1317</v>
      </c>
      <c r="BJ1335" s="368">
        <v>35</v>
      </c>
      <c r="BK1335" s="368">
        <v>16</v>
      </c>
      <c r="BL1335" s="128">
        <v>2893.9128000000001</v>
      </c>
      <c r="BM1335" s="128">
        <v>935.37171556419798</v>
      </c>
      <c r="BN1335" s="128">
        <v>950.25</v>
      </c>
      <c r="BO1335" s="128">
        <v>946.59289999999999</v>
      </c>
      <c r="BP1335" s="128">
        <v>946.59289999999999</v>
      </c>
      <c r="BQ1335" s="1" t="s">
        <v>821</v>
      </c>
    </row>
    <row r="1336" spans="58:69" x14ac:dyDescent="0.25">
      <c r="BF1336">
        <v>731</v>
      </c>
      <c r="BG1336">
        <v>66</v>
      </c>
      <c r="BH1336">
        <v>2</v>
      </c>
      <c r="BI1336">
        <v>1318</v>
      </c>
      <c r="BJ1336" s="368">
        <v>35</v>
      </c>
      <c r="BK1336" s="368">
        <v>17</v>
      </c>
      <c r="BL1336" s="128">
        <v>3168.3135000000002</v>
      </c>
      <c r="BM1336" s="128">
        <v>927.07353477761501</v>
      </c>
      <c r="BN1336" s="128">
        <v>960.36</v>
      </c>
      <c r="BO1336" s="128">
        <v>945.15480000000002</v>
      </c>
      <c r="BP1336" s="128">
        <v>945.15480000000002</v>
      </c>
      <c r="BQ1336" s="1" t="s">
        <v>821</v>
      </c>
    </row>
    <row r="1337" spans="58:69" x14ac:dyDescent="0.25">
      <c r="BF1337">
        <v>732</v>
      </c>
      <c r="BG1337">
        <v>65</v>
      </c>
      <c r="BH1337">
        <v>2</v>
      </c>
      <c r="BI1337">
        <v>1319</v>
      </c>
      <c r="BJ1337" s="368">
        <v>35</v>
      </c>
      <c r="BK1337" s="368">
        <v>18</v>
      </c>
      <c r="BL1337" s="128">
        <v>3217.6208000000001</v>
      </c>
      <c r="BM1337" s="128">
        <v>922.059993361446</v>
      </c>
      <c r="BN1337" s="128">
        <v>960.61</v>
      </c>
      <c r="BO1337" s="128">
        <v>941.77202999999997</v>
      </c>
      <c r="BP1337" s="128">
        <v>941.77202999999997</v>
      </c>
      <c r="BQ1337" s="1" t="s">
        <v>821</v>
      </c>
    </row>
    <row r="1338" spans="58:69" x14ac:dyDescent="0.25">
      <c r="BF1338">
        <v>733</v>
      </c>
      <c r="BG1338">
        <v>65</v>
      </c>
      <c r="BH1338">
        <v>1</v>
      </c>
      <c r="BI1338">
        <v>1320</v>
      </c>
      <c r="BJ1338" s="368">
        <v>35</v>
      </c>
      <c r="BK1338" s="368">
        <v>19</v>
      </c>
      <c r="BL1338" s="128">
        <v>3479.0131999999999</v>
      </c>
      <c r="BM1338" s="128">
        <v>917.247907749511</v>
      </c>
      <c r="BN1338" s="128">
        <v>939.66</v>
      </c>
      <c r="BO1338" s="128">
        <v>935.26526000000001</v>
      </c>
      <c r="BP1338" s="128">
        <v>935.26526000000001</v>
      </c>
      <c r="BQ1338" s="1" t="s">
        <v>821</v>
      </c>
    </row>
    <row r="1339" spans="58:69" x14ac:dyDescent="0.25">
      <c r="BF1339">
        <v>734</v>
      </c>
      <c r="BG1339">
        <v>64</v>
      </c>
      <c r="BH1339">
        <v>1</v>
      </c>
      <c r="BI1339">
        <v>1321</v>
      </c>
      <c r="BJ1339" s="368">
        <v>35</v>
      </c>
      <c r="BK1339" s="368">
        <v>20</v>
      </c>
      <c r="BL1339" s="128">
        <v>3628.6482000000001</v>
      </c>
      <c r="BM1339" s="128">
        <v>910.88197542259297</v>
      </c>
      <c r="BN1339" s="128">
        <v>949.39</v>
      </c>
      <c r="BO1339" s="128">
        <v>929.57183999999995</v>
      </c>
      <c r="BP1339" s="128">
        <v>929.57183999999995</v>
      </c>
      <c r="BQ1339" s="1" t="s">
        <v>821</v>
      </c>
    </row>
    <row r="1340" spans="58:69" x14ac:dyDescent="0.25">
      <c r="BF1340">
        <v>735</v>
      </c>
      <c r="BG1340">
        <v>64</v>
      </c>
      <c r="BH1340">
        <v>0</v>
      </c>
      <c r="BI1340">
        <v>1322</v>
      </c>
      <c r="BJ1340" s="368">
        <v>35</v>
      </c>
      <c r="BK1340" s="368">
        <v>21</v>
      </c>
      <c r="BL1340" s="128">
        <v>3766.0837000000001</v>
      </c>
      <c r="BM1340" s="128">
        <v>906.43585890613394</v>
      </c>
      <c r="BN1340" s="128">
        <v>937.34</v>
      </c>
      <c r="BO1340" s="128">
        <v>927.63324</v>
      </c>
      <c r="BP1340" s="128">
        <v>927.63324</v>
      </c>
      <c r="BQ1340" s="1" t="s">
        <v>821</v>
      </c>
    </row>
    <row r="1341" spans="58:69" x14ac:dyDescent="0.25">
      <c r="BF1341">
        <v>736</v>
      </c>
      <c r="BG1341">
        <v>63</v>
      </c>
      <c r="BH1341">
        <v>0</v>
      </c>
      <c r="BI1341">
        <v>1323</v>
      </c>
      <c r="BJ1341" s="368">
        <v>35</v>
      </c>
      <c r="BK1341" s="368">
        <v>22</v>
      </c>
      <c r="BL1341" s="128">
        <v>4038.2660000000001</v>
      </c>
      <c r="BM1341" s="128">
        <v>900.09175177727195</v>
      </c>
      <c r="BN1341" s="128">
        <v>939.37</v>
      </c>
      <c r="BO1341" s="128">
        <v>923.42675999999994</v>
      </c>
      <c r="BP1341" s="128">
        <v>923.42675999999994</v>
      </c>
      <c r="BQ1341" s="1" t="s">
        <v>821</v>
      </c>
    </row>
    <row r="1342" spans="58:69" x14ac:dyDescent="0.25">
      <c r="BF1342">
        <v>737</v>
      </c>
      <c r="BG1342">
        <v>62</v>
      </c>
      <c r="BH1342">
        <v>0</v>
      </c>
      <c r="BI1342">
        <v>1324</v>
      </c>
      <c r="BJ1342" s="368">
        <v>35</v>
      </c>
      <c r="BK1342" s="368">
        <v>23</v>
      </c>
      <c r="BL1342" s="128">
        <v>4185.8149999999996</v>
      </c>
      <c r="BM1342" s="128">
        <v>893.59100385584497</v>
      </c>
      <c r="BN1342" s="128">
        <v>928.72</v>
      </c>
      <c r="BO1342" s="128">
        <v>919.13525000000004</v>
      </c>
      <c r="BP1342" s="128">
        <v>919.13525000000004</v>
      </c>
      <c r="BQ1342" s="1" t="s">
        <v>821</v>
      </c>
    </row>
    <row r="1343" spans="58:69" x14ac:dyDescent="0.25">
      <c r="BF1343">
        <v>665</v>
      </c>
      <c r="BG1343">
        <v>36</v>
      </c>
      <c r="BH1343">
        <v>11</v>
      </c>
      <c r="BI1343">
        <v>1325</v>
      </c>
      <c r="BJ1343" s="368">
        <v>36</v>
      </c>
      <c r="BK1343" s="368">
        <v>1</v>
      </c>
      <c r="BL1343" s="128">
        <v>263.12585000000001</v>
      </c>
      <c r="BM1343" s="128">
        <v>873.66765437924005</v>
      </c>
      <c r="BN1343" s="128">
        <v>885.73</v>
      </c>
      <c r="BO1343" s="128">
        <v>864.31849999999997</v>
      </c>
      <c r="BP1343" s="128">
        <v>864.31849999999997</v>
      </c>
      <c r="BQ1343" s="1" t="s">
        <v>821</v>
      </c>
    </row>
    <row r="1344" spans="58:69" x14ac:dyDescent="0.25">
      <c r="BF1344">
        <v>666</v>
      </c>
      <c r="BG1344">
        <v>36</v>
      </c>
      <c r="BH1344">
        <v>10</v>
      </c>
      <c r="BI1344">
        <v>1326</v>
      </c>
      <c r="BJ1344" s="368">
        <v>36</v>
      </c>
      <c r="BK1344" s="368">
        <v>2</v>
      </c>
      <c r="BL1344" s="128">
        <v>439.35059999999999</v>
      </c>
      <c r="BM1344" s="128">
        <v>866.019610325494</v>
      </c>
      <c r="BN1344" s="128">
        <v>874.77</v>
      </c>
      <c r="BO1344" s="128">
        <v>860.49176</v>
      </c>
      <c r="BP1344" s="128">
        <v>860.49176</v>
      </c>
      <c r="BQ1344" s="1" t="s">
        <v>821</v>
      </c>
    </row>
    <row r="1345" spans="58:69" x14ac:dyDescent="0.25">
      <c r="BF1345">
        <v>667</v>
      </c>
      <c r="BG1345">
        <v>35</v>
      </c>
      <c r="BH1345">
        <v>10</v>
      </c>
      <c r="BI1345">
        <v>1327</v>
      </c>
      <c r="BJ1345" s="368">
        <v>36</v>
      </c>
      <c r="BK1345" s="368">
        <v>3</v>
      </c>
      <c r="BL1345" s="128">
        <v>568.88760000000002</v>
      </c>
      <c r="BM1345" s="128">
        <v>860.69702929385801</v>
      </c>
      <c r="BN1345" s="128">
        <v>886.04</v>
      </c>
      <c r="BO1345" s="128">
        <v>859.14369999999997</v>
      </c>
      <c r="BP1345" s="128">
        <v>859.14369999999997</v>
      </c>
      <c r="BQ1345" s="1" t="s">
        <v>821</v>
      </c>
    </row>
    <row r="1346" spans="58:69" x14ac:dyDescent="0.25">
      <c r="BF1346">
        <v>668</v>
      </c>
      <c r="BG1346">
        <v>35</v>
      </c>
      <c r="BH1346">
        <v>9</v>
      </c>
      <c r="BI1346">
        <v>1328</v>
      </c>
      <c r="BJ1346" s="368">
        <v>36</v>
      </c>
      <c r="BK1346" s="368">
        <v>4</v>
      </c>
      <c r="BL1346" s="128">
        <v>868.97940000000006</v>
      </c>
      <c r="BM1346" s="128">
        <v>853.21821858247199</v>
      </c>
      <c r="BN1346" s="128">
        <v>871.81</v>
      </c>
      <c r="BO1346" s="128">
        <v>852.01984000000004</v>
      </c>
      <c r="BP1346" s="128">
        <v>852.01984000000004</v>
      </c>
      <c r="BQ1346" s="1" t="s">
        <v>821</v>
      </c>
    </row>
    <row r="1347" spans="58:69" x14ac:dyDescent="0.25">
      <c r="BF1347">
        <v>669</v>
      </c>
      <c r="BG1347">
        <v>34</v>
      </c>
      <c r="BH1347">
        <v>8</v>
      </c>
      <c r="BI1347">
        <v>1329</v>
      </c>
      <c r="BJ1347" s="368">
        <v>36</v>
      </c>
      <c r="BK1347" s="368">
        <v>5</v>
      </c>
      <c r="BL1347" s="128">
        <v>1155.2593999999999</v>
      </c>
      <c r="BM1347" s="128">
        <v>843.01088598299805</v>
      </c>
      <c r="BN1347" s="128">
        <v>873.36</v>
      </c>
      <c r="BO1347" s="128">
        <v>846.49603000000002</v>
      </c>
      <c r="BP1347" s="128">
        <v>846.49603000000002</v>
      </c>
      <c r="BQ1347" s="1" t="s">
        <v>821</v>
      </c>
    </row>
    <row r="1348" spans="58:69" x14ac:dyDescent="0.25">
      <c r="BF1348">
        <v>670</v>
      </c>
      <c r="BG1348">
        <v>34</v>
      </c>
      <c r="BH1348">
        <v>7</v>
      </c>
      <c r="BI1348">
        <v>1330</v>
      </c>
      <c r="BJ1348" s="368">
        <v>36</v>
      </c>
      <c r="BK1348" s="368">
        <v>6</v>
      </c>
      <c r="BL1348" s="128">
        <v>1367.8635999999999</v>
      </c>
      <c r="BM1348" s="128">
        <v>834.32650259312595</v>
      </c>
      <c r="BN1348" s="128">
        <v>849.31</v>
      </c>
      <c r="BO1348" s="128">
        <v>842.63879999999995</v>
      </c>
      <c r="BP1348" s="128">
        <v>842.63879999999995</v>
      </c>
      <c r="BQ1348" s="1" t="s">
        <v>821</v>
      </c>
    </row>
    <row r="1349" spans="58:69" x14ac:dyDescent="0.25">
      <c r="BF1349">
        <v>671</v>
      </c>
      <c r="BG1349">
        <v>33</v>
      </c>
      <c r="BH1349">
        <v>7</v>
      </c>
      <c r="BI1349">
        <v>1331</v>
      </c>
      <c r="BJ1349" s="368">
        <v>36</v>
      </c>
      <c r="BK1349" s="368">
        <v>7</v>
      </c>
      <c r="BL1349" s="128">
        <v>1472.2913000000001</v>
      </c>
      <c r="BM1349" s="128">
        <v>828.80773319662001</v>
      </c>
      <c r="BN1349" s="128">
        <v>868.47</v>
      </c>
      <c r="BO1349" s="128">
        <v>839.61469999999997</v>
      </c>
      <c r="BP1349" s="128">
        <v>839.61469999999997</v>
      </c>
      <c r="BQ1349" s="1" t="s">
        <v>821</v>
      </c>
    </row>
    <row r="1350" spans="58:69" x14ac:dyDescent="0.25">
      <c r="BF1350">
        <v>672</v>
      </c>
      <c r="BG1350">
        <v>33</v>
      </c>
      <c r="BH1350">
        <v>6</v>
      </c>
      <c r="BI1350">
        <v>1332</v>
      </c>
      <c r="BJ1350" s="368">
        <v>36</v>
      </c>
      <c r="BK1350" s="368">
        <v>8</v>
      </c>
      <c r="BL1350" s="128">
        <v>1737.9776999999999</v>
      </c>
      <c r="BM1350" s="128">
        <v>822.36493245372105</v>
      </c>
      <c r="BN1350" s="128">
        <v>861.56</v>
      </c>
      <c r="BO1350" s="128">
        <v>832.87620000000004</v>
      </c>
      <c r="BP1350" s="128">
        <v>832.87620000000004</v>
      </c>
      <c r="BQ1350" s="1" t="s">
        <v>821</v>
      </c>
    </row>
    <row r="1351" spans="58:69" x14ac:dyDescent="0.25">
      <c r="BF1351">
        <v>673</v>
      </c>
      <c r="BG1351">
        <v>33</v>
      </c>
      <c r="BH1351">
        <v>5</v>
      </c>
      <c r="BI1351">
        <v>1333</v>
      </c>
      <c r="BJ1351" s="368">
        <v>36</v>
      </c>
      <c r="BK1351" s="368">
        <v>9</v>
      </c>
      <c r="BL1351" s="128">
        <v>2015.1405</v>
      </c>
      <c r="BM1351" s="128">
        <v>812.91522617006399</v>
      </c>
      <c r="BN1351" s="128">
        <v>852.56</v>
      </c>
      <c r="BO1351" s="128">
        <v>827.47609999999997</v>
      </c>
      <c r="BP1351" s="128">
        <v>827.47609999999997</v>
      </c>
      <c r="BQ1351" s="1" t="s">
        <v>821</v>
      </c>
    </row>
    <row r="1352" spans="58:69" x14ac:dyDescent="0.25">
      <c r="BF1352">
        <v>674</v>
      </c>
      <c r="BG1352">
        <v>33</v>
      </c>
      <c r="BH1352">
        <v>4</v>
      </c>
      <c r="BI1352">
        <v>1334</v>
      </c>
      <c r="BJ1352" s="368">
        <v>36</v>
      </c>
      <c r="BK1352" s="368">
        <v>10</v>
      </c>
      <c r="BL1352" s="128">
        <v>2037.9073000000001</v>
      </c>
      <c r="BM1352" s="128">
        <v>807.69416686925194</v>
      </c>
      <c r="BN1352" s="128">
        <v>828.52</v>
      </c>
      <c r="BO1352" s="128">
        <v>826.52495999999996</v>
      </c>
      <c r="BP1352" s="128">
        <v>826.52495999999996</v>
      </c>
      <c r="BQ1352" s="1" t="s">
        <v>821</v>
      </c>
    </row>
    <row r="1353" spans="58:69" x14ac:dyDescent="0.25">
      <c r="BF1353">
        <v>675</v>
      </c>
      <c r="BG1353">
        <v>32</v>
      </c>
      <c r="BH1353">
        <v>4</v>
      </c>
      <c r="BI1353">
        <v>1335</v>
      </c>
      <c r="BJ1353" s="368">
        <v>36</v>
      </c>
      <c r="BK1353" s="368">
        <v>11</v>
      </c>
      <c r="BL1353" s="128">
        <v>2321.1527999999998</v>
      </c>
      <c r="BM1353" s="128">
        <v>802.36722543507801</v>
      </c>
      <c r="BN1353" s="128">
        <v>852.22</v>
      </c>
      <c r="BO1353" s="128">
        <v>821.51166000000001</v>
      </c>
      <c r="BP1353" s="128">
        <v>821.51166000000001</v>
      </c>
      <c r="BQ1353" s="1" t="s">
        <v>821</v>
      </c>
    </row>
    <row r="1354" spans="58:69" x14ac:dyDescent="0.25">
      <c r="BF1354">
        <v>676</v>
      </c>
      <c r="BG1354">
        <v>32</v>
      </c>
      <c r="BH1354">
        <v>3</v>
      </c>
      <c r="BI1354">
        <v>1336</v>
      </c>
      <c r="BJ1354" s="368">
        <v>36</v>
      </c>
      <c r="BK1354" s="368">
        <v>12</v>
      </c>
      <c r="BL1354" s="128">
        <v>2582.7179999999998</v>
      </c>
      <c r="BM1354" s="128">
        <v>792.88337541458895</v>
      </c>
      <c r="BN1354" s="128">
        <v>849.02</v>
      </c>
      <c r="BO1354" s="128">
        <v>816.70420000000001</v>
      </c>
      <c r="BP1354" s="128">
        <v>816.70420000000001</v>
      </c>
      <c r="BQ1354" s="1" t="s">
        <v>821</v>
      </c>
    </row>
    <row r="1355" spans="58:69" x14ac:dyDescent="0.25">
      <c r="BF1355">
        <v>677</v>
      </c>
      <c r="BG1355">
        <v>32</v>
      </c>
      <c r="BH1355">
        <v>2</v>
      </c>
      <c r="BI1355">
        <v>1337</v>
      </c>
      <c r="BJ1355" s="368">
        <v>36</v>
      </c>
      <c r="BK1355" s="368">
        <v>13</v>
      </c>
      <c r="BL1355" s="128">
        <v>2854.4967999999999</v>
      </c>
      <c r="BM1355" s="128">
        <v>783.59912643269104</v>
      </c>
      <c r="BN1355" s="128">
        <v>854.67</v>
      </c>
      <c r="BO1355" s="128">
        <v>811.96924000000001</v>
      </c>
      <c r="BP1355" s="128">
        <v>811.96924000000001</v>
      </c>
      <c r="BQ1355" s="1" t="s">
        <v>821</v>
      </c>
    </row>
    <row r="1356" spans="58:69" x14ac:dyDescent="0.25">
      <c r="BF1356">
        <v>678</v>
      </c>
      <c r="BG1356">
        <v>32</v>
      </c>
      <c r="BH1356">
        <v>1</v>
      </c>
      <c r="BI1356">
        <v>1338</v>
      </c>
      <c r="BJ1356" s="368">
        <v>36</v>
      </c>
      <c r="BK1356" s="368">
        <v>14</v>
      </c>
      <c r="BL1356" s="128">
        <v>3108.6806999999999</v>
      </c>
      <c r="BM1356" s="128">
        <v>774.44336907879597</v>
      </c>
      <c r="BN1356" s="128">
        <v>852.93</v>
      </c>
      <c r="BO1356" s="128">
        <v>805.99980000000005</v>
      </c>
      <c r="BP1356" s="128">
        <v>805.99980000000005</v>
      </c>
      <c r="BQ1356" s="1" t="s">
        <v>821</v>
      </c>
    </row>
    <row r="1357" spans="58:69" x14ac:dyDescent="0.25">
      <c r="BF1357">
        <v>679</v>
      </c>
      <c r="BG1357">
        <v>32</v>
      </c>
      <c r="BH1357">
        <v>0</v>
      </c>
      <c r="BI1357">
        <v>1339</v>
      </c>
      <c r="BJ1357" s="368">
        <v>36</v>
      </c>
      <c r="BK1357" s="368">
        <v>15</v>
      </c>
      <c r="BL1357" s="128">
        <v>3360.4481999999998</v>
      </c>
      <c r="BM1357" s="128">
        <v>765.63596793857096</v>
      </c>
      <c r="BN1357" s="128">
        <v>849.9</v>
      </c>
      <c r="BO1357" s="128">
        <v>799.11315999999999</v>
      </c>
      <c r="BP1357" s="128">
        <v>799.11315999999999</v>
      </c>
      <c r="BQ1357" s="1" t="s">
        <v>821</v>
      </c>
    </row>
    <row r="1358" spans="58:69" x14ac:dyDescent="0.25">
      <c r="BF1358">
        <v>639</v>
      </c>
      <c r="BG1358">
        <v>101</v>
      </c>
      <c r="BH1358">
        <v>14</v>
      </c>
      <c r="BI1358">
        <v>1340</v>
      </c>
      <c r="BJ1358" s="368">
        <v>37</v>
      </c>
      <c r="BK1358" s="368">
        <v>1</v>
      </c>
      <c r="BL1358" s="128">
        <v>59.982770000000002</v>
      </c>
      <c r="BM1358" s="128">
        <v>1152.3435567419499</v>
      </c>
      <c r="BN1358" s="128">
        <v>1157</v>
      </c>
      <c r="BO1358" s="128">
        <v>1154.8768</v>
      </c>
      <c r="BP1358" s="128">
        <v>1154.8768</v>
      </c>
      <c r="BQ1358" s="1" t="s">
        <v>821</v>
      </c>
    </row>
    <row r="1359" spans="58:69" x14ac:dyDescent="0.25">
      <c r="BF1359">
        <v>640</v>
      </c>
      <c r="BG1359">
        <v>100</v>
      </c>
      <c r="BH1359">
        <v>14</v>
      </c>
      <c r="BI1359">
        <v>1341</v>
      </c>
      <c r="BJ1359" s="368">
        <v>37</v>
      </c>
      <c r="BK1359" s="368">
        <v>2</v>
      </c>
      <c r="BL1359" s="128">
        <v>181.42905999999999</v>
      </c>
      <c r="BM1359" s="128">
        <v>1147.22626026584</v>
      </c>
      <c r="BN1359" s="128">
        <v>1154.98</v>
      </c>
      <c r="BO1359" s="128">
        <v>1153.8567</v>
      </c>
      <c r="BP1359" s="128">
        <v>1153.8567</v>
      </c>
      <c r="BQ1359" s="1" t="s">
        <v>821</v>
      </c>
    </row>
    <row r="1360" spans="58:69" x14ac:dyDescent="0.25">
      <c r="BF1360">
        <v>641</v>
      </c>
      <c r="BG1360">
        <v>100</v>
      </c>
      <c r="BH1360">
        <v>15</v>
      </c>
      <c r="BI1360">
        <v>1342</v>
      </c>
      <c r="BJ1360" s="368">
        <v>37</v>
      </c>
      <c r="BK1360" s="368">
        <v>3</v>
      </c>
      <c r="BL1360" s="128">
        <v>317.57697000000002</v>
      </c>
      <c r="BM1360" s="128">
        <v>1139.9606891712999</v>
      </c>
      <c r="BN1360" s="128">
        <v>1159.81</v>
      </c>
      <c r="BO1360" s="128">
        <v>1150.9235000000001</v>
      </c>
      <c r="BP1360" s="128">
        <v>1150.9235000000001</v>
      </c>
      <c r="BQ1360" s="1" t="s">
        <v>821</v>
      </c>
    </row>
    <row r="1361" spans="58:69" x14ac:dyDescent="0.25">
      <c r="BF1361">
        <v>642</v>
      </c>
      <c r="BG1361">
        <v>99</v>
      </c>
      <c r="BH1361">
        <v>15</v>
      </c>
      <c r="BI1361">
        <v>1343</v>
      </c>
      <c r="BJ1361" s="368">
        <v>37</v>
      </c>
      <c r="BK1361" s="368">
        <v>4</v>
      </c>
      <c r="BL1361" s="128">
        <v>401.39307000000002</v>
      </c>
      <c r="BM1361" s="128">
        <v>1133.7564952683099</v>
      </c>
      <c r="BN1361" s="128">
        <v>1162.72</v>
      </c>
      <c r="BO1361" s="128">
        <v>1149.7852</v>
      </c>
      <c r="BP1361" s="128">
        <v>1149.7852</v>
      </c>
      <c r="BQ1361" s="1" t="s">
        <v>821</v>
      </c>
    </row>
    <row r="1362" spans="58:69" x14ac:dyDescent="0.25">
      <c r="BF1362">
        <v>643</v>
      </c>
      <c r="BG1362">
        <v>99</v>
      </c>
      <c r="BH1362">
        <v>14</v>
      </c>
      <c r="BI1362">
        <v>1344</v>
      </c>
      <c r="BJ1362" s="368">
        <v>37</v>
      </c>
      <c r="BK1362" s="368">
        <v>5</v>
      </c>
      <c r="BL1362" s="128">
        <v>604.87850000000003</v>
      </c>
      <c r="BM1362" s="128">
        <v>1125.6530140659499</v>
      </c>
      <c r="BN1362" s="128">
        <v>1152.8499999999999</v>
      </c>
      <c r="BO1362" s="128">
        <v>1148.6714999999999</v>
      </c>
      <c r="BP1362" s="128">
        <v>1148.6714999999999</v>
      </c>
      <c r="BQ1362" s="1" t="s">
        <v>821</v>
      </c>
    </row>
    <row r="1363" spans="58:69" x14ac:dyDescent="0.25">
      <c r="BF1363">
        <v>644</v>
      </c>
      <c r="BG1363">
        <v>98</v>
      </c>
      <c r="BH1363">
        <v>14</v>
      </c>
      <c r="BI1363">
        <v>1345</v>
      </c>
      <c r="BJ1363" s="368">
        <v>37</v>
      </c>
      <c r="BK1363" s="368">
        <v>6</v>
      </c>
      <c r="BL1363" s="128">
        <v>776.63170000000002</v>
      </c>
      <c r="BM1363" s="128">
        <v>1115.06922081741</v>
      </c>
      <c r="BN1363" s="128">
        <v>1163.3599999999999</v>
      </c>
      <c r="BO1363" s="128">
        <v>1147.508</v>
      </c>
      <c r="BP1363" s="128">
        <v>1147.508</v>
      </c>
      <c r="BQ1363" s="1" t="s">
        <v>821</v>
      </c>
    </row>
    <row r="1364" spans="58:69" x14ac:dyDescent="0.25">
      <c r="BF1364">
        <v>645</v>
      </c>
      <c r="BG1364">
        <v>98</v>
      </c>
      <c r="BH1364">
        <v>13</v>
      </c>
      <c r="BI1364">
        <v>1346</v>
      </c>
      <c r="BJ1364" s="368">
        <v>37</v>
      </c>
      <c r="BK1364" s="368">
        <v>7</v>
      </c>
      <c r="BL1364" s="128">
        <v>1032.46</v>
      </c>
      <c r="BM1364" s="128">
        <v>1103.0090754932701</v>
      </c>
      <c r="BN1364" s="128">
        <v>1159.9100000000001</v>
      </c>
      <c r="BO1364" s="128">
        <v>1145.7704000000001</v>
      </c>
      <c r="BP1364" s="128">
        <v>1145.7704000000001</v>
      </c>
      <c r="BQ1364" s="1" t="s">
        <v>821</v>
      </c>
    </row>
    <row r="1365" spans="58:69" x14ac:dyDescent="0.25">
      <c r="BF1365">
        <v>646</v>
      </c>
      <c r="BG1365">
        <v>98</v>
      </c>
      <c r="BH1365">
        <v>12</v>
      </c>
      <c r="BI1365">
        <v>1347</v>
      </c>
      <c r="BJ1365" s="368">
        <v>37</v>
      </c>
      <c r="BK1365" s="368">
        <v>8</v>
      </c>
      <c r="BL1365" s="128">
        <v>1286.4480000000001</v>
      </c>
      <c r="BM1365" s="128">
        <v>1088.62945520271</v>
      </c>
      <c r="BN1365" s="128">
        <v>1153.99</v>
      </c>
      <c r="BO1365" s="128">
        <v>1143.9713999999999</v>
      </c>
      <c r="BP1365" s="128">
        <v>1143.9713999999999</v>
      </c>
      <c r="BQ1365" s="1" t="s">
        <v>821</v>
      </c>
    </row>
    <row r="1366" spans="58:69" x14ac:dyDescent="0.25">
      <c r="BF1366">
        <v>647</v>
      </c>
      <c r="BG1366">
        <v>98</v>
      </c>
      <c r="BH1366">
        <v>11</v>
      </c>
      <c r="BI1366">
        <v>1348</v>
      </c>
      <c r="BJ1366" s="368">
        <v>37</v>
      </c>
      <c r="BK1366" s="368">
        <v>9</v>
      </c>
      <c r="BL1366" s="128">
        <v>1553.4818</v>
      </c>
      <c r="BM1366" s="128">
        <v>1073.9337798159499</v>
      </c>
      <c r="BN1366" s="128">
        <v>1156.08</v>
      </c>
      <c r="BO1366" s="128">
        <v>1141.9022</v>
      </c>
      <c r="BP1366" s="128">
        <v>1141.9022</v>
      </c>
      <c r="BQ1366" s="1" t="s">
        <v>821</v>
      </c>
    </row>
    <row r="1367" spans="58:69" x14ac:dyDescent="0.25">
      <c r="BF1367">
        <v>648</v>
      </c>
      <c r="BG1367">
        <v>98</v>
      </c>
      <c r="BH1367">
        <v>10</v>
      </c>
      <c r="BI1367">
        <v>1349</v>
      </c>
      <c r="BJ1367" s="368">
        <v>37</v>
      </c>
      <c r="BK1367" s="368">
        <v>10</v>
      </c>
      <c r="BL1367" s="128">
        <v>1823.5345</v>
      </c>
      <c r="BM1367" s="128">
        <v>1058.78498481615</v>
      </c>
      <c r="BN1367" s="128">
        <v>1157.8900000000001</v>
      </c>
      <c r="BO1367" s="128">
        <v>1139.3820000000001</v>
      </c>
      <c r="BP1367" s="128">
        <v>1139.3820000000001</v>
      </c>
      <c r="BQ1367" s="1" t="s">
        <v>821</v>
      </c>
    </row>
    <row r="1368" spans="58:69" x14ac:dyDescent="0.25">
      <c r="BF1368">
        <v>649</v>
      </c>
      <c r="BG1368">
        <v>98</v>
      </c>
      <c r="BH1368">
        <v>9</v>
      </c>
      <c r="BI1368">
        <v>1350</v>
      </c>
      <c r="BJ1368" s="368">
        <v>37</v>
      </c>
      <c r="BK1368" s="368">
        <v>11</v>
      </c>
      <c r="BL1368" s="128">
        <v>2129.0610000000001</v>
      </c>
      <c r="BM1368" s="128">
        <v>1042.55048486953</v>
      </c>
      <c r="BN1368" s="128">
        <v>1160.83</v>
      </c>
      <c r="BO1368" s="128">
        <v>1136.0522000000001</v>
      </c>
      <c r="BP1368" s="128">
        <v>1136.0522000000001</v>
      </c>
      <c r="BQ1368" s="1" t="s">
        <v>821</v>
      </c>
    </row>
    <row r="1369" spans="58:69" x14ac:dyDescent="0.25">
      <c r="BF1369">
        <v>650</v>
      </c>
      <c r="BG1369">
        <v>98</v>
      </c>
      <c r="BH1369">
        <v>8</v>
      </c>
      <c r="BI1369">
        <v>1351</v>
      </c>
      <c r="BJ1369" s="368">
        <v>37</v>
      </c>
      <c r="BK1369" s="368">
        <v>12</v>
      </c>
      <c r="BL1369" s="128">
        <v>2431.9575</v>
      </c>
      <c r="BM1369" s="128">
        <v>1025.38961760605</v>
      </c>
      <c r="BN1369" s="128">
        <v>1151.6199999999999</v>
      </c>
      <c r="BO1369" s="128">
        <v>1132.5581999999999</v>
      </c>
      <c r="BP1369" s="128">
        <v>1132.5581999999999</v>
      </c>
      <c r="BQ1369" s="1" t="s">
        <v>821</v>
      </c>
    </row>
    <row r="1370" spans="58:69" x14ac:dyDescent="0.25">
      <c r="BF1370">
        <v>651</v>
      </c>
      <c r="BG1370">
        <v>98</v>
      </c>
      <c r="BH1370">
        <v>7</v>
      </c>
      <c r="BI1370">
        <v>1352</v>
      </c>
      <c r="BJ1370" s="368">
        <v>37</v>
      </c>
      <c r="BK1370" s="368">
        <v>13</v>
      </c>
      <c r="BL1370" s="128">
        <v>2714.3742999999999</v>
      </c>
      <c r="BM1370" s="128">
        <v>1008.88056168709</v>
      </c>
      <c r="BN1370" s="128">
        <v>1144.58</v>
      </c>
      <c r="BO1370" s="128">
        <v>1127.7374</v>
      </c>
      <c r="BP1370" s="128">
        <v>1127.7374</v>
      </c>
      <c r="BQ1370" s="1" t="s">
        <v>821</v>
      </c>
    </row>
    <row r="1371" spans="58:69" x14ac:dyDescent="0.25">
      <c r="BF1371">
        <v>652</v>
      </c>
      <c r="BG1371">
        <v>98</v>
      </c>
      <c r="BH1371">
        <v>6</v>
      </c>
      <c r="BI1371">
        <v>1353</v>
      </c>
      <c r="BJ1371" s="368">
        <v>37</v>
      </c>
      <c r="BK1371" s="368">
        <v>14</v>
      </c>
      <c r="BL1371" s="128">
        <v>2932.8987000000002</v>
      </c>
      <c r="BM1371" s="128">
        <v>994.75127548748105</v>
      </c>
      <c r="BN1371" s="128">
        <v>1127.74</v>
      </c>
      <c r="BO1371" s="128">
        <v>1121.6642999999999</v>
      </c>
      <c r="BP1371" s="128">
        <v>1121.6642999999999</v>
      </c>
      <c r="BQ1371" s="1" t="s">
        <v>821</v>
      </c>
    </row>
    <row r="1372" spans="58:69" x14ac:dyDescent="0.25">
      <c r="BF1372">
        <v>653</v>
      </c>
      <c r="BG1372">
        <v>97</v>
      </c>
      <c r="BH1372">
        <v>6</v>
      </c>
      <c r="BI1372">
        <v>1354</v>
      </c>
      <c r="BJ1372" s="368">
        <v>37</v>
      </c>
      <c r="BK1372" s="368">
        <v>15</v>
      </c>
      <c r="BL1372" s="128">
        <v>3194.0654</v>
      </c>
      <c r="BM1372" s="128">
        <v>981.22135604145706</v>
      </c>
      <c r="BN1372" s="128">
        <v>1120.28</v>
      </c>
      <c r="BO1372" s="128">
        <v>1107.3828000000001</v>
      </c>
      <c r="BP1372" s="128">
        <v>1107.3828000000001</v>
      </c>
      <c r="BQ1372" s="1" t="s">
        <v>821</v>
      </c>
    </row>
    <row r="1373" spans="58:69" x14ac:dyDescent="0.25">
      <c r="BF1373">
        <v>654</v>
      </c>
      <c r="BG1373">
        <v>96</v>
      </c>
      <c r="BH1373">
        <v>6</v>
      </c>
      <c r="BI1373">
        <v>1355</v>
      </c>
      <c r="BJ1373" s="368">
        <v>37</v>
      </c>
      <c r="BK1373" s="368">
        <v>16</v>
      </c>
      <c r="BL1373" s="128">
        <v>3453.9018999999998</v>
      </c>
      <c r="BM1373" s="128">
        <v>966.52619711272496</v>
      </c>
      <c r="BN1373" s="128">
        <v>1107.27</v>
      </c>
      <c r="BO1373" s="128">
        <v>1095.6120000000001</v>
      </c>
      <c r="BP1373" s="128">
        <v>1095.6120000000001</v>
      </c>
      <c r="BQ1373" s="1" t="s">
        <v>821</v>
      </c>
    </row>
    <row r="1374" spans="58:69" x14ac:dyDescent="0.25">
      <c r="BF1374">
        <v>655</v>
      </c>
      <c r="BG1374">
        <v>95</v>
      </c>
      <c r="BH1374">
        <v>6</v>
      </c>
      <c r="BI1374">
        <v>1356</v>
      </c>
      <c r="BJ1374" s="368">
        <v>37</v>
      </c>
      <c r="BK1374" s="368">
        <v>17</v>
      </c>
      <c r="BL1374" s="128">
        <v>3673.2125999999998</v>
      </c>
      <c r="BM1374" s="128">
        <v>953.01160614089099</v>
      </c>
      <c r="BN1374" s="128">
        <v>1119.92</v>
      </c>
      <c r="BO1374" s="128">
        <v>1085.1111000000001</v>
      </c>
      <c r="BP1374" s="128">
        <v>1085.1111000000001</v>
      </c>
      <c r="BQ1374" s="1" t="s">
        <v>821</v>
      </c>
    </row>
    <row r="1375" spans="58:69" x14ac:dyDescent="0.25">
      <c r="BF1375">
        <v>656</v>
      </c>
      <c r="BG1375">
        <v>95</v>
      </c>
      <c r="BH1375">
        <v>5</v>
      </c>
      <c r="BI1375">
        <v>1357</v>
      </c>
      <c r="BJ1375" s="368">
        <v>37</v>
      </c>
      <c r="BK1375" s="368">
        <v>18</v>
      </c>
      <c r="BL1375" s="128">
        <v>3833.8409999999999</v>
      </c>
      <c r="BM1375" s="128">
        <v>942.29523983879596</v>
      </c>
      <c r="BN1375" s="128">
        <v>1093.8</v>
      </c>
      <c r="BO1375" s="128">
        <v>1079.0228</v>
      </c>
      <c r="BP1375" s="128">
        <v>1079.0228</v>
      </c>
      <c r="BQ1375" s="1" t="s">
        <v>821</v>
      </c>
    </row>
    <row r="1376" spans="58:69" x14ac:dyDescent="0.25">
      <c r="BF1376">
        <v>657</v>
      </c>
      <c r="BG1376">
        <v>94</v>
      </c>
      <c r="BH1376">
        <v>5</v>
      </c>
      <c r="BI1376">
        <v>1358</v>
      </c>
      <c r="BJ1376" s="368">
        <v>37</v>
      </c>
      <c r="BK1376" s="368">
        <v>19</v>
      </c>
      <c r="BL1376" s="128">
        <v>3998.8991999999998</v>
      </c>
      <c r="BM1376" s="128">
        <v>933.10909046280904</v>
      </c>
      <c r="BN1376" s="128">
        <v>1107</v>
      </c>
      <c r="BO1376" s="128">
        <v>1074.2184</v>
      </c>
      <c r="BP1376" s="128">
        <v>1074.2184</v>
      </c>
      <c r="BQ1376" s="1" t="s">
        <v>821</v>
      </c>
    </row>
    <row r="1377" spans="58:69" x14ac:dyDescent="0.25">
      <c r="BF1377">
        <v>658</v>
      </c>
      <c r="BG1377">
        <v>94</v>
      </c>
      <c r="BH1377">
        <v>4</v>
      </c>
      <c r="BI1377">
        <v>1359</v>
      </c>
      <c r="BJ1377" s="368">
        <v>37</v>
      </c>
      <c r="BK1377" s="368">
        <v>20</v>
      </c>
      <c r="BL1377" s="128">
        <v>4294.5550000000003</v>
      </c>
      <c r="BM1377" s="128">
        <v>920.11442811416998</v>
      </c>
      <c r="BN1377" s="128">
        <v>1087.71</v>
      </c>
      <c r="BO1377" s="128">
        <v>1064.1207999999999</v>
      </c>
      <c r="BP1377" s="128">
        <v>1064.1207999999999</v>
      </c>
      <c r="BQ1377" s="1" t="s">
        <v>821</v>
      </c>
    </row>
    <row r="1378" spans="58:69" x14ac:dyDescent="0.25">
      <c r="BF1378">
        <v>659</v>
      </c>
      <c r="BG1378">
        <v>94</v>
      </c>
      <c r="BH1378">
        <v>3</v>
      </c>
      <c r="BI1378">
        <v>1360</v>
      </c>
      <c r="BJ1378" s="368">
        <v>37</v>
      </c>
      <c r="BK1378" s="368">
        <v>21</v>
      </c>
      <c r="BL1378" s="128">
        <v>4325.05</v>
      </c>
      <c r="BM1378" s="128">
        <v>910.91519513487697</v>
      </c>
      <c r="BN1378" s="128">
        <v>1066.46</v>
      </c>
      <c r="BO1378" s="128">
        <v>1064.0118</v>
      </c>
      <c r="BP1378" s="128">
        <v>1064.0118</v>
      </c>
      <c r="BQ1378" s="1" t="s">
        <v>821</v>
      </c>
    </row>
    <row r="1379" spans="58:69" x14ac:dyDescent="0.25">
      <c r="BF1379">
        <v>660</v>
      </c>
      <c r="BG1379">
        <v>93</v>
      </c>
      <c r="BH1379">
        <v>3</v>
      </c>
      <c r="BI1379">
        <v>1361</v>
      </c>
      <c r="BJ1379" s="368">
        <v>37</v>
      </c>
      <c r="BK1379" s="368">
        <v>22</v>
      </c>
      <c r="BL1379" s="128">
        <v>4571.5986000000003</v>
      </c>
      <c r="BM1379" s="128">
        <v>903.10103371827302</v>
      </c>
      <c r="BN1379" s="128">
        <v>1080.33</v>
      </c>
      <c r="BO1379" s="128">
        <v>1053.0319999999999</v>
      </c>
      <c r="BP1379" s="128">
        <v>1053.0319999999999</v>
      </c>
      <c r="BQ1379" s="1" t="s">
        <v>821</v>
      </c>
    </row>
    <row r="1380" spans="58:69" x14ac:dyDescent="0.25">
      <c r="BF1380">
        <v>661</v>
      </c>
      <c r="BG1380">
        <v>93</v>
      </c>
      <c r="BH1380">
        <v>2</v>
      </c>
      <c r="BI1380">
        <v>1362</v>
      </c>
      <c r="BJ1380" s="368">
        <v>37</v>
      </c>
      <c r="BK1380" s="368">
        <v>23</v>
      </c>
      <c r="BL1380" s="128">
        <v>4827.0106999999998</v>
      </c>
      <c r="BM1380" s="128">
        <v>888.94297736360204</v>
      </c>
      <c r="BN1380" s="128">
        <v>1073.6199999999999</v>
      </c>
      <c r="BO1380" s="128">
        <v>1045.2623000000001</v>
      </c>
      <c r="BP1380" s="128">
        <v>1045.2623000000001</v>
      </c>
      <c r="BQ1380" s="1" t="s">
        <v>821</v>
      </c>
    </row>
    <row r="1381" spans="58:69" x14ac:dyDescent="0.25">
      <c r="BF1381">
        <v>662</v>
      </c>
      <c r="BG1381">
        <v>93</v>
      </c>
      <c r="BH1381">
        <v>1</v>
      </c>
      <c r="BI1381">
        <v>1363</v>
      </c>
      <c r="BJ1381" s="368">
        <v>37</v>
      </c>
      <c r="BK1381" s="368">
        <v>24</v>
      </c>
      <c r="BL1381" s="128">
        <v>5085.3505999999998</v>
      </c>
      <c r="BM1381" s="128">
        <v>874.45234958508797</v>
      </c>
      <c r="BN1381" s="128">
        <v>1069.78</v>
      </c>
      <c r="BO1381" s="128">
        <v>1038.1464000000001</v>
      </c>
      <c r="BP1381" s="128">
        <v>1038.1464000000001</v>
      </c>
      <c r="BQ1381" s="1" t="s">
        <v>821</v>
      </c>
    </row>
    <row r="1382" spans="58:69" x14ac:dyDescent="0.25">
      <c r="BF1382">
        <v>663</v>
      </c>
      <c r="BG1382">
        <v>93</v>
      </c>
      <c r="BH1382">
        <v>0</v>
      </c>
      <c r="BI1382">
        <v>1364</v>
      </c>
      <c r="BJ1382" s="368">
        <v>37</v>
      </c>
      <c r="BK1382" s="368">
        <v>25</v>
      </c>
      <c r="BL1382" s="128">
        <v>5292.9740000000002</v>
      </c>
      <c r="BM1382" s="128">
        <v>861.30963593587296</v>
      </c>
      <c r="BN1382" s="128">
        <v>1062.19</v>
      </c>
      <c r="BO1382" s="128">
        <v>1028.2693999999999</v>
      </c>
      <c r="BP1382" s="128">
        <v>1028.2693999999999</v>
      </c>
      <c r="BQ1382" s="1" t="s">
        <v>821</v>
      </c>
    </row>
    <row r="1383" spans="58:69" x14ac:dyDescent="0.25">
      <c r="BF1383">
        <v>664</v>
      </c>
      <c r="BG1383">
        <v>92</v>
      </c>
      <c r="BH1383">
        <v>0</v>
      </c>
      <c r="BI1383">
        <v>1365</v>
      </c>
      <c r="BJ1383" s="368">
        <v>37</v>
      </c>
      <c r="BK1383" s="368">
        <v>26</v>
      </c>
      <c r="BL1383" s="128">
        <v>5347.1913999999997</v>
      </c>
      <c r="BM1383" s="128">
        <v>853.924286174592</v>
      </c>
      <c r="BN1383" s="128">
        <v>1063.49</v>
      </c>
      <c r="BO1383" s="128">
        <v>1025.4628</v>
      </c>
      <c r="BP1383" s="128">
        <v>1025.4628</v>
      </c>
      <c r="BQ1383" s="1" t="s">
        <v>821</v>
      </c>
    </row>
    <row r="1384" spans="58:69" x14ac:dyDescent="0.25">
      <c r="BF1384">
        <v>339</v>
      </c>
      <c r="BG1384">
        <v>110</v>
      </c>
      <c r="BH1384">
        <v>159</v>
      </c>
      <c r="BI1384">
        <v>1366</v>
      </c>
      <c r="BJ1384" s="368">
        <v>38</v>
      </c>
      <c r="BK1384" s="368">
        <v>1</v>
      </c>
      <c r="BL1384" s="128">
        <v>24.264751</v>
      </c>
      <c r="BM1384" s="128">
        <v>1384.1110824274299</v>
      </c>
      <c r="BN1384" s="128">
        <v>1386.84</v>
      </c>
      <c r="BO1384" s="128">
        <v>1380.7846999999999</v>
      </c>
      <c r="BP1384" s="128">
        <v>1380.7846999999999</v>
      </c>
      <c r="BQ1384" s="1" t="s">
        <v>821</v>
      </c>
    </row>
    <row r="1385" spans="58:69" x14ac:dyDescent="0.25">
      <c r="BF1385">
        <v>340</v>
      </c>
      <c r="BG1385">
        <v>110</v>
      </c>
      <c r="BH1385">
        <v>158</v>
      </c>
      <c r="BI1385">
        <v>1367</v>
      </c>
      <c r="BJ1385" s="368">
        <v>38</v>
      </c>
      <c r="BK1385" s="368">
        <v>2</v>
      </c>
      <c r="BL1385" s="128">
        <v>297.75310000000002</v>
      </c>
      <c r="BM1385" s="128">
        <v>1375.135487749</v>
      </c>
      <c r="BN1385" s="128">
        <v>1391.51</v>
      </c>
      <c r="BO1385" s="128">
        <v>1378.0114000000001</v>
      </c>
      <c r="BP1385" s="128">
        <v>1378.0114000000001</v>
      </c>
      <c r="BQ1385" s="1" t="s">
        <v>821</v>
      </c>
    </row>
    <row r="1386" spans="58:69" x14ac:dyDescent="0.25">
      <c r="BF1386">
        <v>341</v>
      </c>
      <c r="BG1386">
        <v>110</v>
      </c>
      <c r="BH1386">
        <v>157</v>
      </c>
      <c r="BI1386">
        <v>1368</v>
      </c>
      <c r="BJ1386" s="368">
        <v>38</v>
      </c>
      <c r="BK1386" s="368">
        <v>3</v>
      </c>
      <c r="BL1386" s="128">
        <v>584.36879999999996</v>
      </c>
      <c r="BM1386" s="128">
        <v>1358.2514762375399</v>
      </c>
      <c r="BN1386" s="128">
        <v>1392.72</v>
      </c>
      <c r="BO1386" s="128">
        <v>1372.7261000000001</v>
      </c>
      <c r="BP1386" s="128">
        <v>1372.7261000000001</v>
      </c>
      <c r="BQ1386" s="1" t="s">
        <v>821</v>
      </c>
    </row>
    <row r="1387" spans="58:69" x14ac:dyDescent="0.25">
      <c r="BF1387">
        <v>342</v>
      </c>
      <c r="BG1387">
        <v>110</v>
      </c>
      <c r="BH1387">
        <v>156</v>
      </c>
      <c r="BI1387">
        <v>1369</v>
      </c>
      <c r="BJ1387" s="368">
        <v>38</v>
      </c>
      <c r="BK1387" s="368">
        <v>4</v>
      </c>
      <c r="BL1387" s="128">
        <v>619.82903999999996</v>
      </c>
      <c r="BM1387" s="128">
        <v>1348.5426858937899</v>
      </c>
      <c r="BN1387" s="128">
        <v>1405.1</v>
      </c>
      <c r="BO1387" s="128">
        <v>1371.0721000000001</v>
      </c>
      <c r="BP1387" s="128">
        <v>1371.0721000000001</v>
      </c>
      <c r="BQ1387" s="1" t="s">
        <v>821</v>
      </c>
    </row>
    <row r="1388" spans="58:69" x14ac:dyDescent="0.25">
      <c r="BF1388">
        <v>311</v>
      </c>
      <c r="BG1388">
        <v>7</v>
      </c>
      <c r="BH1388">
        <v>159</v>
      </c>
      <c r="BI1388">
        <v>1370</v>
      </c>
      <c r="BJ1388" s="368">
        <v>39</v>
      </c>
      <c r="BK1388" s="368">
        <v>1</v>
      </c>
      <c r="BL1388" s="128">
        <v>259.91174000000001</v>
      </c>
      <c r="BM1388" s="128">
        <v>1140.8416901183</v>
      </c>
      <c r="BN1388" s="128">
        <v>1138.0999999999999</v>
      </c>
      <c r="BO1388" s="128">
        <v>1123.1952000000001</v>
      </c>
      <c r="BP1388" s="128">
        <v>1123.1952000000001</v>
      </c>
      <c r="BQ1388" s="1" t="s">
        <v>821</v>
      </c>
    </row>
    <row r="1389" spans="58:69" x14ac:dyDescent="0.25">
      <c r="BF1389">
        <v>312</v>
      </c>
      <c r="BG1389">
        <v>7</v>
      </c>
      <c r="BH1389">
        <v>158</v>
      </c>
      <c r="BI1389">
        <v>1371</v>
      </c>
      <c r="BJ1389" s="368">
        <v>39</v>
      </c>
      <c r="BK1389" s="368">
        <v>2</v>
      </c>
      <c r="BL1389" s="128">
        <v>453.00247000000002</v>
      </c>
      <c r="BM1389" s="128">
        <v>1135.22960181899</v>
      </c>
      <c r="BN1389" s="128">
        <v>1124.05</v>
      </c>
      <c r="BO1389" s="128">
        <v>1122.0107</v>
      </c>
      <c r="BP1389" s="128">
        <v>1122.0107</v>
      </c>
      <c r="BQ1389" s="1" t="s">
        <v>821</v>
      </c>
    </row>
    <row r="1390" spans="58:69" x14ac:dyDescent="0.25">
      <c r="BF1390">
        <v>313</v>
      </c>
      <c r="BG1390">
        <v>6</v>
      </c>
      <c r="BH1390">
        <v>158</v>
      </c>
      <c r="BI1390">
        <v>1372</v>
      </c>
      <c r="BJ1390" s="368">
        <v>39</v>
      </c>
      <c r="BK1390" s="368">
        <v>3</v>
      </c>
      <c r="BL1390" s="128">
        <v>565.70043999999996</v>
      </c>
      <c r="BM1390" s="128">
        <v>1131.44129295429</v>
      </c>
      <c r="BN1390" s="128">
        <v>1122.3</v>
      </c>
      <c r="BO1390" s="128">
        <v>1121.1259</v>
      </c>
      <c r="BP1390" s="128">
        <v>1121.1259</v>
      </c>
      <c r="BQ1390" s="1" t="s">
        <v>821</v>
      </c>
    </row>
    <row r="1391" spans="58:69" x14ac:dyDescent="0.25">
      <c r="BF1391">
        <v>314</v>
      </c>
      <c r="BG1391">
        <v>6</v>
      </c>
      <c r="BH1391">
        <v>157</v>
      </c>
      <c r="BI1391">
        <v>1373</v>
      </c>
      <c r="BJ1391" s="368">
        <v>39</v>
      </c>
      <c r="BK1391" s="368">
        <v>4</v>
      </c>
      <c r="BL1391" s="128">
        <v>750.22393999999997</v>
      </c>
      <c r="BM1391" s="128">
        <v>1127.7591193646099</v>
      </c>
      <c r="BN1391" s="128">
        <v>1123.0899999999999</v>
      </c>
      <c r="BO1391" s="128">
        <v>1120.2204999999999</v>
      </c>
      <c r="BP1391" s="128">
        <v>1120.2204999999999</v>
      </c>
      <c r="BQ1391" s="1" t="s">
        <v>821</v>
      </c>
    </row>
    <row r="1392" spans="58:69" x14ac:dyDescent="0.25">
      <c r="BF1392">
        <v>315</v>
      </c>
      <c r="BG1392">
        <v>5</v>
      </c>
      <c r="BH1392">
        <v>157</v>
      </c>
      <c r="BI1392">
        <v>1374</v>
      </c>
      <c r="BJ1392" s="368">
        <v>39</v>
      </c>
      <c r="BK1392" s="368">
        <v>5</v>
      </c>
      <c r="BL1392" s="128">
        <v>870.17610000000002</v>
      </c>
      <c r="BM1392" s="128">
        <v>1123.9870781633299</v>
      </c>
      <c r="BN1392" s="128">
        <v>1120.68</v>
      </c>
      <c r="BO1392" s="128">
        <v>1118.9817</v>
      </c>
      <c r="BP1392" s="128">
        <v>1118.9817</v>
      </c>
      <c r="BQ1392" s="1" t="s">
        <v>821</v>
      </c>
    </row>
    <row r="1393" spans="58:69" x14ac:dyDescent="0.25">
      <c r="BF1393">
        <v>316</v>
      </c>
      <c r="BG1393">
        <v>5</v>
      </c>
      <c r="BH1393">
        <v>158</v>
      </c>
      <c r="BI1393">
        <v>1375</v>
      </c>
      <c r="BJ1393" s="368">
        <v>39</v>
      </c>
      <c r="BK1393" s="368">
        <v>6</v>
      </c>
      <c r="BL1393" s="128">
        <v>1056.5651</v>
      </c>
      <c r="BM1393" s="128">
        <v>1120.1919246909799</v>
      </c>
      <c r="BN1393" s="128">
        <v>1120.05</v>
      </c>
      <c r="BO1393" s="128">
        <v>1107.0969</v>
      </c>
      <c r="BP1393" s="128">
        <v>1107.0969</v>
      </c>
      <c r="BQ1393" s="1" t="s">
        <v>821</v>
      </c>
    </row>
    <row r="1394" spans="58:69" x14ac:dyDescent="0.25">
      <c r="BF1394">
        <v>317</v>
      </c>
      <c r="BG1394">
        <v>4</v>
      </c>
      <c r="BH1394">
        <v>158</v>
      </c>
      <c r="BI1394">
        <v>1376</v>
      </c>
      <c r="BJ1394" s="368">
        <v>39</v>
      </c>
      <c r="BK1394" s="368">
        <v>7</v>
      </c>
      <c r="BL1394" s="128">
        <v>1318.424</v>
      </c>
      <c r="BM1394" s="128">
        <v>1114.63873994188</v>
      </c>
      <c r="BN1394" s="128">
        <v>1111.75</v>
      </c>
      <c r="BO1394" s="128">
        <v>1104.2019</v>
      </c>
      <c r="BP1394" s="128">
        <v>1104.2019</v>
      </c>
      <c r="BQ1394" s="1" t="s">
        <v>821</v>
      </c>
    </row>
    <row r="1395" spans="58:69" x14ac:dyDescent="0.25">
      <c r="BF1395">
        <v>318</v>
      </c>
      <c r="BG1395">
        <v>4</v>
      </c>
      <c r="BH1395">
        <v>159</v>
      </c>
      <c r="BI1395">
        <v>1377</v>
      </c>
      <c r="BJ1395" s="368">
        <v>39</v>
      </c>
      <c r="BK1395" s="368">
        <v>8</v>
      </c>
      <c r="BL1395" s="128">
        <v>1346.6853000000001</v>
      </c>
      <c r="BM1395" s="128">
        <v>1111.0445436059699</v>
      </c>
      <c r="BN1395" s="128">
        <v>1125.24</v>
      </c>
      <c r="BO1395" s="128">
        <v>1104.2019</v>
      </c>
      <c r="BP1395" s="128">
        <v>1104.2019</v>
      </c>
      <c r="BQ1395" s="1" t="s">
        <v>821</v>
      </c>
    </row>
    <row r="1396" spans="58:69" x14ac:dyDescent="0.25">
      <c r="BF1396">
        <v>319</v>
      </c>
      <c r="BG1396">
        <v>3</v>
      </c>
      <c r="BH1396">
        <v>159</v>
      </c>
      <c r="BI1396">
        <v>1378</v>
      </c>
      <c r="BJ1396" s="368">
        <v>39</v>
      </c>
      <c r="BK1396" s="368">
        <v>9</v>
      </c>
      <c r="BL1396" s="128">
        <v>1603.89</v>
      </c>
      <c r="BM1396" s="128">
        <v>1107.50800167181</v>
      </c>
      <c r="BN1396" s="128">
        <v>1122</v>
      </c>
      <c r="BO1396" s="128">
        <v>1104.2019</v>
      </c>
      <c r="BP1396" s="128">
        <v>1104.2019</v>
      </c>
      <c r="BQ1396" s="1" t="s">
        <v>821</v>
      </c>
    </row>
    <row r="1397" spans="58:69" x14ac:dyDescent="0.25">
      <c r="BF1397">
        <v>320</v>
      </c>
      <c r="BG1397">
        <v>2</v>
      </c>
      <c r="BH1397">
        <v>159</v>
      </c>
      <c r="BI1397">
        <v>1379</v>
      </c>
      <c r="BJ1397" s="368">
        <v>39</v>
      </c>
      <c r="BK1397" s="368">
        <v>10</v>
      </c>
      <c r="BL1397" s="128">
        <v>1623.9366</v>
      </c>
      <c r="BM1397" s="128">
        <v>1104.0732335790699</v>
      </c>
      <c r="BN1397" s="128">
        <v>1118.1199999999999</v>
      </c>
      <c r="BO1397" s="128">
        <v>1104.2019</v>
      </c>
      <c r="BP1397" s="128">
        <v>1104.2019</v>
      </c>
      <c r="BQ1397" s="1" t="s">
        <v>821</v>
      </c>
    </row>
    <row r="1398" spans="58:69" x14ac:dyDescent="0.25">
      <c r="BF1398">
        <v>321</v>
      </c>
      <c r="BG1398">
        <v>2</v>
      </c>
      <c r="BH1398">
        <v>158</v>
      </c>
      <c r="BI1398">
        <v>1380</v>
      </c>
      <c r="BJ1398" s="368">
        <v>39</v>
      </c>
      <c r="BK1398" s="368">
        <v>11</v>
      </c>
      <c r="BL1398" s="128">
        <v>2051.4758000000002</v>
      </c>
      <c r="BM1398" s="128">
        <v>1098.52824844613</v>
      </c>
      <c r="BN1398" s="128">
        <v>1115.19</v>
      </c>
      <c r="BO1398" s="128">
        <v>1104.2019</v>
      </c>
      <c r="BP1398" s="128">
        <v>1104.2019</v>
      </c>
      <c r="BQ1398" s="1" t="s">
        <v>821</v>
      </c>
    </row>
    <row r="1399" spans="58:69" x14ac:dyDescent="0.25">
      <c r="BF1399">
        <v>322</v>
      </c>
      <c r="BG1399">
        <v>1</v>
      </c>
      <c r="BH1399">
        <v>158</v>
      </c>
      <c r="BI1399">
        <v>1381</v>
      </c>
      <c r="BJ1399" s="368">
        <v>39</v>
      </c>
      <c r="BK1399" s="368">
        <v>12</v>
      </c>
      <c r="BL1399" s="128">
        <v>2124.1594</v>
      </c>
      <c r="BM1399" s="128">
        <v>1092.3311654735101</v>
      </c>
      <c r="BN1399" s="128">
        <v>1113.21</v>
      </c>
      <c r="BO1399" s="128">
        <v>1108.1111000000001</v>
      </c>
      <c r="BP1399" s="128">
        <v>1104.2019</v>
      </c>
      <c r="BQ1399" s="1" t="s">
        <v>821</v>
      </c>
    </row>
    <row r="1400" spans="58:69" x14ac:dyDescent="0.25">
      <c r="BF1400">
        <v>323</v>
      </c>
      <c r="BG1400">
        <v>1</v>
      </c>
      <c r="BH1400">
        <v>157</v>
      </c>
      <c r="BI1400">
        <v>1382</v>
      </c>
      <c r="BJ1400" s="368">
        <v>39</v>
      </c>
      <c r="BK1400" s="368">
        <v>13</v>
      </c>
      <c r="BL1400" s="128">
        <v>2333.2737000000002</v>
      </c>
      <c r="BM1400" s="128">
        <v>1088.84007076635</v>
      </c>
      <c r="BN1400" s="128">
        <v>1117.82</v>
      </c>
      <c r="BO1400" s="128">
        <v>1111.3296</v>
      </c>
      <c r="BP1400" s="128">
        <v>1104.2019</v>
      </c>
      <c r="BQ1400" s="1" t="s">
        <v>821</v>
      </c>
    </row>
    <row r="1401" spans="58:69" x14ac:dyDescent="0.25">
      <c r="BF1401">
        <v>324</v>
      </c>
      <c r="BG1401">
        <v>0</v>
      </c>
      <c r="BH1401">
        <v>157</v>
      </c>
      <c r="BI1401">
        <v>1383</v>
      </c>
      <c r="BJ1401" s="368">
        <v>39</v>
      </c>
      <c r="BK1401" s="368">
        <v>14</v>
      </c>
      <c r="BL1401" s="128">
        <v>2621.7777999999998</v>
      </c>
      <c r="BM1401" s="128">
        <v>1082.6752478844501</v>
      </c>
      <c r="BN1401" s="128">
        <v>1123</v>
      </c>
      <c r="BO1401" s="128">
        <v>1109.9884999999999</v>
      </c>
      <c r="BP1401" s="128">
        <v>1104.2019</v>
      </c>
      <c r="BQ1401" s="1" t="s">
        <v>821</v>
      </c>
    </row>
    <row r="1402" spans="58:69" x14ac:dyDescent="0.25">
      <c r="BF1402">
        <v>310</v>
      </c>
      <c r="BG1402">
        <v>0</v>
      </c>
      <c r="BH1402">
        <v>100</v>
      </c>
      <c r="BI1402">
        <v>1384</v>
      </c>
      <c r="BJ1402" s="368">
        <v>40</v>
      </c>
      <c r="BK1402" s="368">
        <v>1</v>
      </c>
      <c r="BL1402" s="128">
        <v>94.449200000000005</v>
      </c>
      <c r="BM1402" s="128">
        <v>1009.6949157714801</v>
      </c>
      <c r="BN1402" s="128">
        <v>1022.12</v>
      </c>
      <c r="BO1402" s="128">
        <v>993.86869999999999</v>
      </c>
      <c r="BP1402" s="128">
        <v>993.86869999999999</v>
      </c>
      <c r="BQ1402" s="1" t="s">
        <v>821</v>
      </c>
    </row>
    <row r="1403" spans="58:69" x14ac:dyDescent="0.25">
      <c r="BF1403">
        <v>297</v>
      </c>
      <c r="BG1403">
        <v>0</v>
      </c>
      <c r="BH1403">
        <v>12</v>
      </c>
      <c r="BI1403">
        <v>1385</v>
      </c>
      <c r="BJ1403" s="368">
        <v>41</v>
      </c>
      <c r="BK1403" s="368">
        <v>1</v>
      </c>
      <c r="BL1403" s="128">
        <v>147.33542</v>
      </c>
      <c r="BM1403" s="128">
        <v>725.87827697115597</v>
      </c>
      <c r="BN1403" s="128">
        <v>719.81</v>
      </c>
      <c r="BO1403" s="128">
        <v>715.4846</v>
      </c>
      <c r="BP1403" s="128">
        <v>715.4846</v>
      </c>
      <c r="BQ1403" s="1" t="s">
        <v>821</v>
      </c>
    </row>
    <row r="1404" spans="58:69" x14ac:dyDescent="0.25">
      <c r="BF1404">
        <v>298</v>
      </c>
      <c r="BG1404">
        <v>0</v>
      </c>
      <c r="BH1404">
        <v>11</v>
      </c>
      <c r="BI1404">
        <v>1386</v>
      </c>
      <c r="BJ1404" s="368">
        <v>41</v>
      </c>
      <c r="BK1404" s="368">
        <v>2</v>
      </c>
      <c r="BL1404" s="128">
        <v>402.09125</v>
      </c>
      <c r="BM1404" s="128">
        <v>723.35068806209199</v>
      </c>
      <c r="BN1404" s="128">
        <v>720.61</v>
      </c>
      <c r="BO1404" s="128">
        <v>715.10950000000003</v>
      </c>
      <c r="BP1404" s="128">
        <v>715.10950000000003</v>
      </c>
      <c r="BQ1404" s="1" t="s">
        <v>821</v>
      </c>
    </row>
    <row r="1405" spans="58:69" x14ac:dyDescent="0.25">
      <c r="BF1405">
        <v>299</v>
      </c>
      <c r="BG1405">
        <v>0</v>
      </c>
      <c r="BH1405">
        <v>10</v>
      </c>
      <c r="BI1405">
        <v>1387</v>
      </c>
      <c r="BJ1405" s="368">
        <v>41</v>
      </c>
      <c r="BK1405" s="368">
        <v>3</v>
      </c>
      <c r="BL1405" s="128">
        <v>531.06790000000001</v>
      </c>
      <c r="BM1405" s="128">
        <v>720.93850452643301</v>
      </c>
      <c r="BN1405" s="128">
        <v>717.16</v>
      </c>
      <c r="BO1405" s="128">
        <v>714.53594999999996</v>
      </c>
      <c r="BP1405" s="128">
        <v>714.53594999999996</v>
      </c>
      <c r="BQ1405" s="1" t="s">
        <v>821</v>
      </c>
    </row>
    <row r="1406" spans="58:69" x14ac:dyDescent="0.25">
      <c r="BF1406">
        <v>300</v>
      </c>
      <c r="BG1406">
        <v>0</v>
      </c>
      <c r="BH1406">
        <v>9</v>
      </c>
      <c r="BI1406">
        <v>1388</v>
      </c>
      <c r="BJ1406" s="368">
        <v>41</v>
      </c>
      <c r="BK1406" s="368">
        <v>4</v>
      </c>
      <c r="BL1406" s="128">
        <v>847.88189999999997</v>
      </c>
      <c r="BM1406" s="128">
        <v>718.13621625583801</v>
      </c>
      <c r="BN1406" s="128">
        <v>718.39</v>
      </c>
      <c r="BO1406" s="128">
        <v>713.72829999999999</v>
      </c>
      <c r="BP1406" s="128">
        <v>713.72829999999999</v>
      </c>
      <c r="BQ1406" s="1" t="s">
        <v>821</v>
      </c>
    </row>
    <row r="1407" spans="58:69" x14ac:dyDescent="0.25">
      <c r="BF1407">
        <v>301</v>
      </c>
      <c r="BG1407">
        <v>0</v>
      </c>
      <c r="BH1407">
        <v>8</v>
      </c>
      <c r="BI1407">
        <v>1389</v>
      </c>
      <c r="BJ1407" s="368">
        <v>41</v>
      </c>
      <c r="BK1407" s="368">
        <v>5</v>
      </c>
      <c r="BL1407" s="128">
        <v>1128.8809000000001</v>
      </c>
      <c r="BM1407" s="128">
        <v>714.37829834224397</v>
      </c>
      <c r="BN1407" s="128">
        <v>724.78</v>
      </c>
      <c r="BO1407" s="128">
        <v>713.19884999999999</v>
      </c>
      <c r="BP1407" s="128">
        <v>713.19884999999999</v>
      </c>
      <c r="BQ1407" s="1" t="s">
        <v>821</v>
      </c>
    </row>
    <row r="1408" spans="58:69" x14ac:dyDescent="0.25">
      <c r="BF1408">
        <v>302</v>
      </c>
      <c r="BG1408">
        <v>0</v>
      </c>
      <c r="BH1408">
        <v>7</v>
      </c>
      <c r="BI1408">
        <v>1390</v>
      </c>
      <c r="BJ1408" s="368">
        <v>41</v>
      </c>
      <c r="BK1408" s="368">
        <v>6</v>
      </c>
      <c r="BL1408" s="128">
        <v>1398.1460999999999</v>
      </c>
      <c r="BM1408" s="128">
        <v>710.91927904319596</v>
      </c>
      <c r="BN1408" s="128">
        <v>725.06</v>
      </c>
      <c r="BO1408" s="128">
        <v>712.17790000000002</v>
      </c>
      <c r="BP1408" s="128">
        <v>712.17790000000002</v>
      </c>
      <c r="BQ1408" s="1" t="s">
        <v>821</v>
      </c>
    </row>
    <row r="1409" spans="58:69" x14ac:dyDescent="0.25">
      <c r="BF1409">
        <v>303</v>
      </c>
      <c r="BG1409">
        <v>1</v>
      </c>
      <c r="BH1409">
        <v>7</v>
      </c>
      <c r="BI1409">
        <v>1391</v>
      </c>
      <c r="BJ1409" s="368">
        <v>41</v>
      </c>
      <c r="BK1409" s="368">
        <v>7</v>
      </c>
      <c r="BL1409" s="128">
        <v>1426.0640000000001</v>
      </c>
      <c r="BM1409" s="128">
        <v>709.05115234309301</v>
      </c>
      <c r="BN1409" s="128">
        <v>713.88</v>
      </c>
      <c r="BO1409" s="128">
        <v>712.17790000000002</v>
      </c>
      <c r="BP1409" s="128">
        <v>712.17790000000002</v>
      </c>
      <c r="BQ1409" s="1" t="s">
        <v>821</v>
      </c>
    </row>
    <row r="1410" spans="58:69" x14ac:dyDescent="0.25">
      <c r="BF1410">
        <v>304</v>
      </c>
      <c r="BG1410">
        <v>1</v>
      </c>
      <c r="BH1410">
        <v>6</v>
      </c>
      <c r="BI1410">
        <v>1392</v>
      </c>
      <c r="BJ1410" s="368">
        <v>41</v>
      </c>
      <c r="BK1410" s="368">
        <v>8</v>
      </c>
      <c r="BL1410" s="128">
        <v>1648.4813999999999</v>
      </c>
      <c r="BM1410" s="128">
        <v>707.47751814993705</v>
      </c>
      <c r="BN1410" s="128">
        <v>712.48</v>
      </c>
      <c r="BO1410" s="128">
        <v>712.17790000000002</v>
      </c>
      <c r="BP1410" s="128">
        <v>712.17790000000002</v>
      </c>
      <c r="BQ1410" s="1" t="s">
        <v>821</v>
      </c>
    </row>
    <row r="1411" spans="58:69" x14ac:dyDescent="0.25">
      <c r="BF1411">
        <v>305</v>
      </c>
      <c r="BG1411">
        <v>0</v>
      </c>
      <c r="BH1411">
        <v>6</v>
      </c>
      <c r="BI1411">
        <v>1393</v>
      </c>
      <c r="BJ1411" s="368">
        <v>41</v>
      </c>
      <c r="BK1411" s="368">
        <v>9</v>
      </c>
      <c r="BL1411" s="128">
        <v>1930.8860999999999</v>
      </c>
      <c r="BM1411" s="128">
        <v>704.30415075078804</v>
      </c>
      <c r="BN1411" s="128">
        <v>720.07</v>
      </c>
      <c r="BO1411" s="128">
        <v>711.43280000000004</v>
      </c>
      <c r="BP1411" s="128">
        <v>711.43280000000004</v>
      </c>
      <c r="BQ1411" s="1" t="s">
        <v>821</v>
      </c>
    </row>
    <row r="1412" spans="58:69" x14ac:dyDescent="0.25">
      <c r="BF1412">
        <v>306</v>
      </c>
      <c r="BG1412">
        <v>0</v>
      </c>
      <c r="BH1412">
        <v>5</v>
      </c>
      <c r="BI1412">
        <v>1394</v>
      </c>
      <c r="BJ1412" s="368">
        <v>41</v>
      </c>
      <c r="BK1412" s="368">
        <v>10</v>
      </c>
      <c r="BL1412" s="128">
        <v>1952.9183</v>
      </c>
      <c r="BM1412" s="128">
        <v>702.39042828028903</v>
      </c>
      <c r="BN1412" s="128">
        <v>712.72</v>
      </c>
      <c r="BO1412" s="128">
        <v>711.43280000000004</v>
      </c>
      <c r="BP1412" s="128">
        <v>711.43280000000004</v>
      </c>
      <c r="BQ1412" s="1" t="s">
        <v>821</v>
      </c>
    </row>
    <row r="1413" spans="58:69" x14ac:dyDescent="0.25">
      <c r="BF1413">
        <v>307</v>
      </c>
      <c r="BG1413">
        <v>0</v>
      </c>
      <c r="BH1413">
        <v>3</v>
      </c>
      <c r="BI1413">
        <v>1395</v>
      </c>
      <c r="BJ1413" s="368">
        <v>41</v>
      </c>
      <c r="BK1413" s="368">
        <v>11</v>
      </c>
      <c r="BL1413" s="128">
        <v>2272.8604</v>
      </c>
      <c r="BM1413" s="128">
        <v>700.24074040819005</v>
      </c>
      <c r="BN1413" s="128">
        <v>710.58</v>
      </c>
      <c r="BO1413" s="128">
        <v>708.83950000000004</v>
      </c>
      <c r="BP1413" s="128">
        <v>708.83950000000004</v>
      </c>
      <c r="BQ1413" s="1" t="s">
        <v>821</v>
      </c>
    </row>
    <row r="1414" spans="58:69" x14ac:dyDescent="0.25">
      <c r="BF1414">
        <v>308</v>
      </c>
      <c r="BG1414">
        <v>0</v>
      </c>
      <c r="BH1414">
        <v>2</v>
      </c>
      <c r="BI1414">
        <v>1396</v>
      </c>
      <c r="BJ1414" s="368">
        <v>41</v>
      </c>
      <c r="BK1414" s="368">
        <v>12</v>
      </c>
      <c r="BL1414" s="128">
        <v>2528.1104</v>
      </c>
      <c r="BM1414" s="128">
        <v>696.62502190555995</v>
      </c>
      <c r="BN1414" s="128">
        <v>709.97</v>
      </c>
      <c r="BO1414" s="128">
        <v>708.83950000000004</v>
      </c>
      <c r="BP1414" s="128">
        <v>708.83950000000004</v>
      </c>
      <c r="BQ1414" s="1" t="s">
        <v>821</v>
      </c>
    </row>
    <row r="1415" spans="58:69" x14ac:dyDescent="0.25">
      <c r="BF1415">
        <v>309</v>
      </c>
      <c r="BG1415">
        <v>0</v>
      </c>
      <c r="BH1415">
        <v>0</v>
      </c>
      <c r="BI1415">
        <v>1397</v>
      </c>
      <c r="BJ1415" s="368">
        <v>41</v>
      </c>
      <c r="BK1415" s="368">
        <v>13</v>
      </c>
      <c r="BL1415" s="128">
        <v>2653.9591999999998</v>
      </c>
      <c r="BM1415" s="128">
        <v>694.22939465300499</v>
      </c>
      <c r="BN1415" s="128">
        <v>709.92</v>
      </c>
      <c r="BO1415" s="128">
        <v>708.52440000000001</v>
      </c>
      <c r="BP1415" s="128">
        <v>708.52440000000001</v>
      </c>
      <c r="BQ1415" s="1" t="s">
        <v>821</v>
      </c>
    </row>
    <row r="1416" spans="58:69" x14ac:dyDescent="0.25">
      <c r="BF1416">
        <v>0</v>
      </c>
      <c r="BG1416">
        <v>91</v>
      </c>
      <c r="BH1416">
        <v>34</v>
      </c>
      <c r="BI1416">
        <v>1398</v>
      </c>
      <c r="BJ1416" s="368">
        <v>42</v>
      </c>
      <c r="BK1416" s="368">
        <v>1</v>
      </c>
      <c r="BL1416" s="128">
        <v>130.52781999999999</v>
      </c>
      <c r="BM1416" s="128">
        <v>1128.6869022912099</v>
      </c>
      <c r="BN1416" s="128">
        <v>1135.21</v>
      </c>
      <c r="BO1416" s="128">
        <v>1125.4766</v>
      </c>
      <c r="BP1416" s="128">
        <v>1125.4766</v>
      </c>
      <c r="BQ1416" s="1" t="s">
        <v>821</v>
      </c>
    </row>
    <row r="1417" spans="58:69" x14ac:dyDescent="0.25">
      <c r="BF1417">
        <v>1</v>
      </c>
      <c r="BG1417">
        <v>92</v>
      </c>
      <c r="BH1417">
        <v>34</v>
      </c>
      <c r="BI1417">
        <v>1399</v>
      </c>
      <c r="BJ1417" s="368">
        <v>42</v>
      </c>
      <c r="BK1417" s="368">
        <v>2</v>
      </c>
      <c r="BL1417" s="128">
        <v>260.53753999999998</v>
      </c>
      <c r="BM1417" s="128">
        <v>1128.5806934616301</v>
      </c>
      <c r="BN1417" s="128">
        <v>1129</v>
      </c>
      <c r="BO1417" s="128">
        <v>1125.2126000000001</v>
      </c>
      <c r="BP1417" s="128">
        <v>1125.2126000000001</v>
      </c>
      <c r="BQ1417" s="1" t="s">
        <v>821</v>
      </c>
    </row>
    <row r="1418" spans="58:69" x14ac:dyDescent="0.25">
      <c r="BF1418">
        <v>2</v>
      </c>
      <c r="BG1418">
        <v>92</v>
      </c>
      <c r="BH1418">
        <v>33</v>
      </c>
      <c r="BI1418">
        <v>1400</v>
      </c>
      <c r="BJ1418" s="368">
        <v>42</v>
      </c>
      <c r="BK1418" s="368">
        <v>3</v>
      </c>
      <c r="BL1418" s="128">
        <v>541.6748</v>
      </c>
      <c r="BM1418" s="128">
        <v>1128.4130882741399</v>
      </c>
      <c r="BN1418" s="128">
        <v>1133.3800000000001</v>
      </c>
      <c r="BO1418" s="128">
        <v>1124.8815999999999</v>
      </c>
      <c r="BP1418" s="128">
        <v>1124.8815999999999</v>
      </c>
      <c r="BQ1418" s="1" t="s">
        <v>821</v>
      </c>
    </row>
    <row r="1419" spans="58:69" x14ac:dyDescent="0.25">
      <c r="BF1419">
        <v>3</v>
      </c>
      <c r="BG1419">
        <v>92</v>
      </c>
      <c r="BH1419">
        <v>32</v>
      </c>
      <c r="BI1419">
        <v>1401</v>
      </c>
      <c r="BJ1419" s="368">
        <v>42</v>
      </c>
      <c r="BK1419" s="368">
        <v>4</v>
      </c>
      <c r="BL1419" s="128">
        <v>795.13059999999996</v>
      </c>
      <c r="BM1419" s="128">
        <v>1128.1951600012701</v>
      </c>
      <c r="BN1419" s="128">
        <v>1134.3399999999999</v>
      </c>
      <c r="BO1419" s="128">
        <v>1124.7762</v>
      </c>
      <c r="BP1419" s="128">
        <v>1124.7762</v>
      </c>
      <c r="BQ1419" s="1" t="s">
        <v>821</v>
      </c>
    </row>
    <row r="1420" spans="58:69" x14ac:dyDescent="0.25">
      <c r="BF1420">
        <v>4</v>
      </c>
      <c r="BG1420">
        <v>92</v>
      </c>
      <c r="BH1420">
        <v>31</v>
      </c>
      <c r="BI1420">
        <v>1402</v>
      </c>
      <c r="BJ1420" s="368">
        <v>42</v>
      </c>
      <c r="BK1420" s="368">
        <v>5</v>
      </c>
      <c r="BL1420" s="128">
        <v>1123.4676999999999</v>
      </c>
      <c r="BM1420" s="128">
        <v>1127.9579905918899</v>
      </c>
      <c r="BN1420" s="128">
        <v>1131.21</v>
      </c>
      <c r="BO1420" s="128">
        <v>1124.3596</v>
      </c>
      <c r="BP1420" s="128">
        <v>1124.3596</v>
      </c>
      <c r="BQ1420" s="1" t="s">
        <v>821</v>
      </c>
    </row>
    <row r="1421" spans="58:69" x14ac:dyDescent="0.25">
      <c r="BF1421">
        <v>5</v>
      </c>
      <c r="BG1421">
        <v>92</v>
      </c>
      <c r="BH1421">
        <v>30</v>
      </c>
      <c r="BI1421">
        <v>1403</v>
      </c>
      <c r="BJ1421" s="368">
        <v>42</v>
      </c>
      <c r="BK1421" s="368">
        <v>6</v>
      </c>
      <c r="BL1421" s="128">
        <v>1190.1294</v>
      </c>
      <c r="BM1421" s="128">
        <v>1127.7969683332301</v>
      </c>
      <c r="BN1421" s="128">
        <v>1138.47</v>
      </c>
      <c r="BO1421" s="128">
        <v>1124.3596</v>
      </c>
      <c r="BP1421" s="128">
        <v>1124.3596</v>
      </c>
      <c r="BQ1421" s="1" t="s">
        <v>821</v>
      </c>
    </row>
    <row r="1422" spans="58:69" x14ac:dyDescent="0.25">
      <c r="BF1422">
        <v>6</v>
      </c>
      <c r="BG1422">
        <v>91</v>
      </c>
      <c r="BH1422">
        <v>30</v>
      </c>
      <c r="BI1422">
        <v>1404</v>
      </c>
      <c r="BJ1422" s="368">
        <v>42</v>
      </c>
      <c r="BK1422" s="368">
        <v>7</v>
      </c>
      <c r="BL1422" s="128">
        <v>1227.8406</v>
      </c>
      <c r="BM1422" s="128">
        <v>1127.7544203816301</v>
      </c>
      <c r="BN1422" s="128">
        <v>1150.71</v>
      </c>
      <c r="BO1422" s="128">
        <v>1124.3596</v>
      </c>
      <c r="BP1422" s="128">
        <v>1124.3596</v>
      </c>
      <c r="BQ1422" s="1" t="s">
        <v>821</v>
      </c>
    </row>
    <row r="1423" spans="58:69" x14ac:dyDescent="0.25">
      <c r="BF1423">
        <v>7</v>
      </c>
      <c r="BG1423">
        <v>92</v>
      </c>
      <c r="BH1423">
        <v>30</v>
      </c>
      <c r="BI1423">
        <v>1405</v>
      </c>
      <c r="BJ1423" s="368">
        <v>42</v>
      </c>
      <c r="BK1423" s="368">
        <v>8</v>
      </c>
      <c r="BL1423" s="128">
        <v>1480.7592999999999</v>
      </c>
      <c r="BM1423" s="128">
        <v>1127.6359443329</v>
      </c>
      <c r="BN1423" s="128">
        <v>1138.47</v>
      </c>
      <c r="BO1423" s="128">
        <v>1124.1294</v>
      </c>
      <c r="BP1423" s="128">
        <v>1124.1294</v>
      </c>
      <c r="BQ1423" s="1" t="s">
        <v>821</v>
      </c>
    </row>
    <row r="1424" spans="58:69" x14ac:dyDescent="0.25">
      <c r="BF1424">
        <v>8</v>
      </c>
      <c r="BG1424">
        <v>92</v>
      </c>
      <c r="BH1424">
        <v>29</v>
      </c>
      <c r="BI1424">
        <v>1406</v>
      </c>
      <c r="BJ1424" s="368">
        <v>42</v>
      </c>
      <c r="BK1424" s="368">
        <v>9</v>
      </c>
      <c r="BL1424" s="128">
        <v>1542.8670999999999</v>
      </c>
      <c r="BM1424" s="128">
        <v>1127.50752289256</v>
      </c>
      <c r="BN1424" s="128">
        <v>1152.24</v>
      </c>
      <c r="BO1424" s="128">
        <v>1124.0717999999999</v>
      </c>
      <c r="BP1424" s="128">
        <v>1124.0717999999999</v>
      </c>
      <c r="BQ1424" s="1" t="s">
        <v>821</v>
      </c>
    </row>
    <row r="1425" spans="58:69" x14ac:dyDescent="0.25">
      <c r="BF1425">
        <v>9</v>
      </c>
      <c r="BG1425">
        <v>93</v>
      </c>
      <c r="BH1425">
        <v>29</v>
      </c>
      <c r="BI1425">
        <v>1407</v>
      </c>
      <c r="BJ1425" s="368">
        <v>42</v>
      </c>
      <c r="BK1425" s="368">
        <v>10</v>
      </c>
      <c r="BL1425" s="128">
        <v>1810.5554</v>
      </c>
      <c r="BM1425" s="128">
        <v>1127.3730806133201</v>
      </c>
      <c r="BN1425" s="128">
        <v>1138.98</v>
      </c>
      <c r="BO1425" s="128">
        <v>1123.7415000000001</v>
      </c>
      <c r="BP1425" s="128">
        <v>1123.7415000000001</v>
      </c>
      <c r="BQ1425" s="1" t="s">
        <v>821</v>
      </c>
    </row>
    <row r="1426" spans="58:69" x14ac:dyDescent="0.25">
      <c r="BF1426">
        <v>10</v>
      </c>
      <c r="BG1426">
        <v>94</v>
      </c>
      <c r="BH1426">
        <v>29</v>
      </c>
      <c r="BI1426">
        <v>1408</v>
      </c>
      <c r="BJ1426" s="368">
        <v>42</v>
      </c>
      <c r="BK1426" s="368">
        <v>11</v>
      </c>
      <c r="BL1426" s="128">
        <v>1994.5177000000001</v>
      </c>
      <c r="BM1426" s="128">
        <v>1127.1889640245599</v>
      </c>
      <c r="BN1426" s="128">
        <v>1128.31</v>
      </c>
      <c r="BO1426" s="128">
        <v>1123.6812</v>
      </c>
      <c r="BP1426" s="128">
        <v>1123.6812</v>
      </c>
      <c r="BQ1426" s="1" t="s">
        <v>821</v>
      </c>
    </row>
    <row r="1427" spans="58:69" x14ac:dyDescent="0.25">
      <c r="BF1427">
        <v>11</v>
      </c>
      <c r="BG1427">
        <v>94</v>
      </c>
      <c r="BH1427">
        <v>28</v>
      </c>
      <c r="BI1427">
        <v>1409</v>
      </c>
      <c r="BJ1427" s="368">
        <v>42</v>
      </c>
      <c r="BK1427" s="368">
        <v>12</v>
      </c>
      <c r="BL1427" s="128">
        <v>2182.2865999999999</v>
      </c>
      <c r="BM1427" s="128">
        <v>1127.0374267070499</v>
      </c>
      <c r="BN1427" s="128">
        <v>1131.77</v>
      </c>
      <c r="BO1427" s="128">
        <v>1123.4534000000001</v>
      </c>
      <c r="BP1427" s="128">
        <v>1123.4534000000001</v>
      </c>
      <c r="BQ1427" s="1" t="s">
        <v>821</v>
      </c>
    </row>
    <row r="1428" spans="58:69" x14ac:dyDescent="0.25">
      <c r="BF1428">
        <v>12</v>
      </c>
      <c r="BG1428">
        <v>95</v>
      </c>
      <c r="BH1428">
        <v>28</v>
      </c>
      <c r="BI1428">
        <v>1410</v>
      </c>
      <c r="BJ1428" s="368">
        <v>42</v>
      </c>
      <c r="BK1428" s="368">
        <v>13</v>
      </c>
      <c r="BL1428" s="128">
        <v>2348.0518000000002</v>
      </c>
      <c r="BM1428" s="128">
        <v>1126.8933077525601</v>
      </c>
      <c r="BN1428" s="128">
        <v>1129.8699999999999</v>
      </c>
      <c r="BO1428" s="128">
        <v>1122.8375000000001</v>
      </c>
      <c r="BP1428" s="128">
        <v>1122.8375000000001</v>
      </c>
      <c r="BQ1428" s="1" t="s">
        <v>821</v>
      </c>
    </row>
    <row r="1429" spans="58:69" x14ac:dyDescent="0.25">
      <c r="BF1429">
        <v>13</v>
      </c>
      <c r="BG1429">
        <v>95</v>
      </c>
      <c r="BH1429">
        <v>27</v>
      </c>
      <c r="BI1429">
        <v>1411</v>
      </c>
      <c r="BJ1429" s="368">
        <v>42</v>
      </c>
      <c r="BK1429" s="368">
        <v>14</v>
      </c>
      <c r="BL1429" s="128">
        <v>2520.5111999999999</v>
      </c>
      <c r="BM1429" s="128">
        <v>1126.7554295862999</v>
      </c>
      <c r="BN1429" s="128">
        <v>1135.24</v>
      </c>
      <c r="BO1429" s="128">
        <v>1122.8375000000001</v>
      </c>
      <c r="BP1429" s="128">
        <v>1122.8375000000001</v>
      </c>
      <c r="BQ1429" s="1" t="s">
        <v>821</v>
      </c>
    </row>
    <row r="1430" spans="58:69" x14ac:dyDescent="0.25">
      <c r="BF1430">
        <v>14</v>
      </c>
      <c r="BG1430">
        <v>96</v>
      </c>
      <c r="BH1430">
        <v>27</v>
      </c>
      <c r="BI1430">
        <v>1412</v>
      </c>
      <c r="BJ1430" s="368">
        <v>42</v>
      </c>
      <c r="BK1430" s="368">
        <v>15</v>
      </c>
      <c r="BL1430" s="128">
        <v>2768.7802999999999</v>
      </c>
      <c r="BM1430" s="128">
        <v>1126.58391848208</v>
      </c>
      <c r="BN1430" s="128">
        <v>1129.33</v>
      </c>
      <c r="BO1430" s="128">
        <v>1122.5130999999999</v>
      </c>
      <c r="BP1430" s="128">
        <v>1122.5130999999999</v>
      </c>
      <c r="BQ1430" s="1" t="s">
        <v>821</v>
      </c>
    </row>
    <row r="1431" spans="58:69" x14ac:dyDescent="0.25">
      <c r="BF1431">
        <v>15</v>
      </c>
      <c r="BG1431">
        <v>96</v>
      </c>
      <c r="BH1431">
        <v>28</v>
      </c>
      <c r="BI1431">
        <v>1413</v>
      </c>
      <c r="BJ1431" s="368">
        <v>42</v>
      </c>
      <c r="BK1431" s="368">
        <v>16</v>
      </c>
      <c r="BL1431" s="128">
        <v>2847.1161999999999</v>
      </c>
      <c r="BM1431" s="128">
        <v>1126.45077708861</v>
      </c>
      <c r="BN1431" s="128">
        <v>1131.04</v>
      </c>
      <c r="BO1431" s="128">
        <v>1122.5130999999999</v>
      </c>
      <c r="BP1431" s="128">
        <v>1122.5130999999999</v>
      </c>
      <c r="BQ1431" s="1" t="s">
        <v>821</v>
      </c>
    </row>
    <row r="1432" spans="58:69" x14ac:dyDescent="0.25">
      <c r="BF1432">
        <v>16</v>
      </c>
      <c r="BG1432">
        <v>97</v>
      </c>
      <c r="BH1432">
        <v>28</v>
      </c>
      <c r="BI1432">
        <v>1414</v>
      </c>
      <c r="BJ1432" s="368">
        <v>42</v>
      </c>
      <c r="BK1432" s="368">
        <v>17</v>
      </c>
      <c r="BL1432" s="128">
        <v>3127.1934000000001</v>
      </c>
      <c r="BM1432" s="128">
        <v>1126.3046690358999</v>
      </c>
      <c r="BN1432" s="128">
        <v>1127.2</v>
      </c>
      <c r="BO1432" s="128">
        <v>1122.259</v>
      </c>
      <c r="BP1432" s="128">
        <v>1122.259</v>
      </c>
      <c r="BQ1432" s="1" t="s">
        <v>821</v>
      </c>
    </row>
    <row r="1433" spans="58:69" x14ac:dyDescent="0.25">
      <c r="BF1433">
        <v>17</v>
      </c>
      <c r="BG1433">
        <v>97</v>
      </c>
      <c r="BH1433">
        <v>27</v>
      </c>
      <c r="BI1433">
        <v>1415</v>
      </c>
      <c r="BJ1433" s="368">
        <v>42</v>
      </c>
      <c r="BK1433" s="368">
        <v>18</v>
      </c>
      <c r="BL1433" s="128">
        <v>3412.8506000000002</v>
      </c>
      <c r="BM1433" s="128">
        <v>1126.07404590543</v>
      </c>
      <c r="BN1433" s="128">
        <v>1125.54</v>
      </c>
      <c r="BO1433" s="128">
        <v>1121.9729</v>
      </c>
      <c r="BP1433" s="128">
        <v>1121.9729</v>
      </c>
      <c r="BQ1433" s="1" t="s">
        <v>821</v>
      </c>
    </row>
    <row r="1434" spans="58:69" x14ac:dyDescent="0.25">
      <c r="BF1434">
        <v>18</v>
      </c>
      <c r="BG1434">
        <v>97</v>
      </c>
      <c r="BH1434">
        <v>26</v>
      </c>
      <c r="BI1434">
        <v>1416</v>
      </c>
      <c r="BJ1434" s="368">
        <v>42</v>
      </c>
      <c r="BK1434" s="368">
        <v>19</v>
      </c>
      <c r="BL1434" s="128">
        <v>3698.7575999999999</v>
      </c>
      <c r="BM1434" s="128">
        <v>1125.84104612802</v>
      </c>
      <c r="BN1434" s="128">
        <v>1129.32</v>
      </c>
      <c r="BO1434" s="128">
        <v>1121.9482</v>
      </c>
      <c r="BP1434" s="128">
        <v>1121.9482</v>
      </c>
      <c r="BQ1434" s="1" t="s">
        <v>821</v>
      </c>
    </row>
    <row r="1435" spans="58:69" x14ac:dyDescent="0.25">
      <c r="BF1435">
        <v>19</v>
      </c>
      <c r="BG1435">
        <v>97</v>
      </c>
      <c r="BH1435">
        <v>25</v>
      </c>
      <c r="BI1435">
        <v>1417</v>
      </c>
      <c r="BJ1435" s="368">
        <v>42</v>
      </c>
      <c r="BK1435" s="368">
        <v>20</v>
      </c>
      <c r="BL1435" s="128">
        <v>3724.6840000000002</v>
      </c>
      <c r="BM1435" s="128">
        <v>1125.7139265686999</v>
      </c>
      <c r="BN1435" s="128">
        <v>1138.1300000000001</v>
      </c>
      <c r="BO1435" s="128">
        <v>1121.5769</v>
      </c>
      <c r="BP1435" s="128">
        <v>1121.5769</v>
      </c>
      <c r="BQ1435" s="1" t="s">
        <v>821</v>
      </c>
    </row>
    <row r="1436" spans="58:69" x14ac:dyDescent="0.25">
      <c r="BF1436">
        <v>20</v>
      </c>
      <c r="BG1436">
        <v>98</v>
      </c>
      <c r="BH1436">
        <v>25</v>
      </c>
      <c r="BI1436">
        <v>1418</v>
      </c>
      <c r="BJ1436" s="368">
        <v>42</v>
      </c>
      <c r="BK1436" s="368">
        <v>21</v>
      </c>
      <c r="BL1436" s="128">
        <v>4061.7910000000002</v>
      </c>
      <c r="BM1436" s="128">
        <v>1125.56593491382</v>
      </c>
      <c r="BN1436" s="128">
        <v>1131.93</v>
      </c>
      <c r="BO1436" s="128">
        <v>1121.3541</v>
      </c>
      <c r="BP1436" s="128">
        <v>1121.3541</v>
      </c>
      <c r="BQ1436" s="1" t="s">
        <v>821</v>
      </c>
    </row>
    <row r="1437" spans="58:69" x14ac:dyDescent="0.25">
      <c r="BF1437">
        <v>21</v>
      </c>
      <c r="BG1437">
        <v>98</v>
      </c>
      <c r="BH1437">
        <v>24</v>
      </c>
      <c r="BI1437">
        <v>1419</v>
      </c>
      <c r="BJ1437" s="368">
        <v>42</v>
      </c>
      <c r="BK1437" s="368">
        <v>22</v>
      </c>
      <c r="BL1437" s="128">
        <v>4106.4849999999997</v>
      </c>
      <c r="BM1437" s="128">
        <v>1125.41029280459</v>
      </c>
      <c r="BN1437" s="128">
        <v>1139.19</v>
      </c>
      <c r="BO1437" s="128">
        <v>1121.3221000000001</v>
      </c>
      <c r="BP1437" s="128">
        <v>1121.3221000000001</v>
      </c>
      <c r="BQ1437" s="1" t="s">
        <v>821</v>
      </c>
    </row>
    <row r="1438" spans="58:69" x14ac:dyDescent="0.25">
      <c r="BF1438">
        <v>22</v>
      </c>
      <c r="BG1438">
        <v>99</v>
      </c>
      <c r="BH1438">
        <v>24</v>
      </c>
      <c r="BI1438">
        <v>1420</v>
      </c>
      <c r="BJ1438" s="368">
        <v>42</v>
      </c>
      <c r="BK1438" s="368">
        <v>23</v>
      </c>
      <c r="BL1438" s="128">
        <v>4451.3402999999998</v>
      </c>
      <c r="BM1438" s="128">
        <v>1125.2514919842799</v>
      </c>
      <c r="BN1438" s="128">
        <v>1129.44</v>
      </c>
      <c r="BO1438" s="128">
        <v>1120.9418000000001</v>
      </c>
      <c r="BP1438" s="128">
        <v>1120.9418000000001</v>
      </c>
      <c r="BQ1438" s="1" t="s">
        <v>821</v>
      </c>
    </row>
    <row r="1439" spans="58:69" x14ac:dyDescent="0.25">
      <c r="BF1439">
        <v>23</v>
      </c>
      <c r="BG1439">
        <v>100</v>
      </c>
      <c r="BH1439">
        <v>24</v>
      </c>
      <c r="BI1439">
        <v>1421</v>
      </c>
      <c r="BJ1439" s="368">
        <v>42</v>
      </c>
      <c r="BK1439" s="368">
        <v>24</v>
      </c>
      <c r="BL1439" s="128">
        <v>4646.4546</v>
      </c>
      <c r="BM1439" s="128">
        <v>1125.0313718816301</v>
      </c>
      <c r="BN1439" s="128">
        <v>1123.73</v>
      </c>
      <c r="BO1439" s="128">
        <v>1120.9418000000001</v>
      </c>
      <c r="BP1439" s="128">
        <v>1120.9418000000001</v>
      </c>
      <c r="BQ1439" s="1" t="s">
        <v>821</v>
      </c>
    </row>
    <row r="1440" spans="58:69" x14ac:dyDescent="0.25">
      <c r="BF1440">
        <v>24</v>
      </c>
      <c r="BG1440">
        <v>100</v>
      </c>
      <c r="BH1440">
        <v>23</v>
      </c>
      <c r="BI1440">
        <v>1422</v>
      </c>
      <c r="BJ1440" s="368">
        <v>42</v>
      </c>
      <c r="BK1440" s="368">
        <v>25</v>
      </c>
      <c r="BL1440" s="128">
        <v>4709.2209999999995</v>
      </c>
      <c r="BM1440" s="128">
        <v>1124.92624605986</v>
      </c>
      <c r="BN1440" s="128">
        <v>1133.4000000000001</v>
      </c>
      <c r="BO1440" s="128">
        <v>1120.7378000000001</v>
      </c>
      <c r="BP1440" s="128">
        <v>1120.7378000000001</v>
      </c>
      <c r="BQ1440" s="1" t="s">
        <v>821</v>
      </c>
    </row>
    <row r="1441" spans="58:69" x14ac:dyDescent="0.25">
      <c r="BF1441">
        <v>25</v>
      </c>
      <c r="BG1441">
        <v>101</v>
      </c>
      <c r="BH1441">
        <v>23</v>
      </c>
      <c r="BI1441">
        <v>1423</v>
      </c>
      <c r="BJ1441" s="368">
        <v>42</v>
      </c>
      <c r="BK1441" s="368">
        <v>26</v>
      </c>
      <c r="BL1441" s="128">
        <v>5037.4193999999998</v>
      </c>
      <c r="BM1441" s="128">
        <v>1124.7668681960499</v>
      </c>
      <c r="BN1441" s="128">
        <v>1128.04</v>
      </c>
      <c r="BO1441" s="128">
        <v>1120.6496999999999</v>
      </c>
      <c r="BP1441" s="128">
        <v>1120.6496999999999</v>
      </c>
      <c r="BQ1441" s="1" t="s">
        <v>821</v>
      </c>
    </row>
    <row r="1442" spans="58:69" x14ac:dyDescent="0.25">
      <c r="BF1442">
        <v>26</v>
      </c>
      <c r="BG1442">
        <v>101</v>
      </c>
      <c r="BH1442">
        <v>22</v>
      </c>
      <c r="BI1442">
        <v>1424</v>
      </c>
      <c r="BJ1442" s="368">
        <v>42</v>
      </c>
      <c r="BK1442" s="368">
        <v>27</v>
      </c>
      <c r="BL1442" s="128">
        <v>5083.8329999999996</v>
      </c>
      <c r="BM1442" s="128">
        <v>1124.6141564885099</v>
      </c>
      <c r="BN1442" s="128">
        <v>1134.5</v>
      </c>
      <c r="BO1442" s="128">
        <v>1120.6333999999999</v>
      </c>
      <c r="BP1442" s="128">
        <v>1120.6333999999999</v>
      </c>
      <c r="BQ1442" s="1" t="s">
        <v>821</v>
      </c>
    </row>
    <row r="1443" spans="58:69" x14ac:dyDescent="0.25">
      <c r="BF1443">
        <v>27</v>
      </c>
      <c r="BG1443">
        <v>102</v>
      </c>
      <c r="BH1443">
        <v>22</v>
      </c>
      <c r="BI1443">
        <v>1425</v>
      </c>
      <c r="BJ1443" s="368">
        <v>42</v>
      </c>
      <c r="BK1443" s="368">
        <v>28</v>
      </c>
      <c r="BL1443" s="128">
        <v>5368.5280000000002</v>
      </c>
      <c r="BM1443" s="128">
        <v>1124.4791796627601</v>
      </c>
      <c r="BN1443" s="128">
        <v>1128.51</v>
      </c>
      <c r="BO1443" s="128">
        <v>1120.0082</v>
      </c>
      <c r="BP1443" s="128">
        <v>1120.0082</v>
      </c>
      <c r="BQ1443" s="1" t="s">
        <v>821</v>
      </c>
    </row>
    <row r="1444" spans="58:69" x14ac:dyDescent="0.25">
      <c r="BF1444">
        <v>28</v>
      </c>
      <c r="BG1444">
        <v>102</v>
      </c>
      <c r="BH1444">
        <v>21</v>
      </c>
      <c r="BI1444">
        <v>1426</v>
      </c>
      <c r="BJ1444" s="368">
        <v>42</v>
      </c>
      <c r="BK1444" s="368">
        <v>29</v>
      </c>
      <c r="BL1444" s="128">
        <v>5454.8842999999997</v>
      </c>
      <c r="BM1444" s="128">
        <v>1124.32791942167</v>
      </c>
      <c r="BN1444" s="128">
        <v>1140.6400000000001</v>
      </c>
      <c r="BO1444" s="128">
        <v>1119.8892000000001</v>
      </c>
      <c r="BP1444" s="128">
        <v>1119.8892000000001</v>
      </c>
      <c r="BQ1444" s="1" t="s">
        <v>821</v>
      </c>
    </row>
    <row r="1445" spans="58:69" x14ac:dyDescent="0.25">
      <c r="BF1445">
        <v>29</v>
      </c>
      <c r="BG1445">
        <v>103</v>
      </c>
      <c r="BH1445">
        <v>21</v>
      </c>
      <c r="BI1445">
        <v>1427</v>
      </c>
      <c r="BJ1445" s="368">
        <v>42</v>
      </c>
      <c r="BK1445" s="368">
        <v>30</v>
      </c>
      <c r="BL1445" s="128">
        <v>5728.2280000000001</v>
      </c>
      <c r="BM1445" s="128">
        <v>1124.1812866753901</v>
      </c>
      <c r="BN1445" s="128">
        <v>1130.6300000000001</v>
      </c>
      <c r="BO1445" s="128">
        <v>1119.3495</v>
      </c>
      <c r="BP1445" s="128">
        <v>1119.3495</v>
      </c>
      <c r="BQ1445" s="1" t="s">
        <v>821</v>
      </c>
    </row>
    <row r="1446" spans="58:69" x14ac:dyDescent="0.25">
      <c r="BF1446">
        <v>30</v>
      </c>
      <c r="BG1446">
        <v>104</v>
      </c>
      <c r="BH1446">
        <v>21</v>
      </c>
      <c r="BI1446">
        <v>1428</v>
      </c>
      <c r="BJ1446" s="368">
        <v>42</v>
      </c>
      <c r="BK1446" s="368">
        <v>31</v>
      </c>
      <c r="BL1446" s="128">
        <v>5978.34</v>
      </c>
      <c r="BM1446" s="128">
        <v>1123.9678988133201</v>
      </c>
      <c r="BN1446" s="128">
        <v>1121.4100000000001</v>
      </c>
      <c r="BO1446" s="128">
        <v>1119.3344999999999</v>
      </c>
      <c r="BP1446" s="128">
        <v>1119.3344999999999</v>
      </c>
      <c r="BQ1446" s="1" t="s">
        <v>821</v>
      </c>
    </row>
    <row r="1447" spans="58:69" x14ac:dyDescent="0.25">
      <c r="BF1447">
        <v>31</v>
      </c>
      <c r="BG1447">
        <v>105</v>
      </c>
      <c r="BH1447">
        <v>21</v>
      </c>
      <c r="BI1447">
        <v>1429</v>
      </c>
      <c r="BJ1447" s="368">
        <v>42</v>
      </c>
      <c r="BK1447" s="368">
        <v>32</v>
      </c>
      <c r="BL1447" s="128">
        <v>6172.8789999999999</v>
      </c>
      <c r="BM1447" s="128">
        <v>1123.7866354947</v>
      </c>
      <c r="BN1447" s="128">
        <v>1120.01</v>
      </c>
      <c r="BO1447" s="128">
        <v>1119.3336999999999</v>
      </c>
      <c r="BP1447" s="128">
        <v>1119.3336999999999</v>
      </c>
      <c r="BQ1447" s="1" t="s">
        <v>821</v>
      </c>
    </row>
    <row r="1448" spans="58:69" x14ac:dyDescent="0.25">
      <c r="BF1448">
        <v>32</v>
      </c>
      <c r="BG1448">
        <v>105</v>
      </c>
      <c r="BH1448">
        <v>20</v>
      </c>
      <c r="BI1448">
        <v>1430</v>
      </c>
      <c r="BJ1448" s="368">
        <v>42</v>
      </c>
      <c r="BK1448" s="368">
        <v>33</v>
      </c>
      <c r="BL1448" s="128">
        <v>6307.6890000000003</v>
      </c>
      <c r="BM1448" s="128">
        <v>1123.65237524592</v>
      </c>
      <c r="BN1448" s="128">
        <v>1131.17</v>
      </c>
      <c r="BO1448" s="128">
        <v>1119.2112999999999</v>
      </c>
      <c r="BP1448" s="128">
        <v>1119.2112999999999</v>
      </c>
      <c r="BQ1448" s="1" t="s">
        <v>821</v>
      </c>
    </row>
    <row r="1449" spans="58:69" x14ac:dyDescent="0.25">
      <c r="BF1449">
        <v>33</v>
      </c>
      <c r="BG1449">
        <v>106</v>
      </c>
      <c r="BH1449">
        <v>20</v>
      </c>
      <c r="BI1449">
        <v>1431</v>
      </c>
      <c r="BJ1449" s="368">
        <v>42</v>
      </c>
      <c r="BK1449" s="368">
        <v>34</v>
      </c>
      <c r="BL1449" s="128">
        <v>6484.1869999999999</v>
      </c>
      <c r="BM1449" s="128">
        <v>1123.5254698634801</v>
      </c>
      <c r="BN1449" s="128">
        <v>1125.04</v>
      </c>
      <c r="BO1449" s="128">
        <v>1118.2655999999999</v>
      </c>
      <c r="BP1449" s="128">
        <v>1118.2655999999999</v>
      </c>
      <c r="BQ1449" s="1" t="s">
        <v>821</v>
      </c>
    </row>
    <row r="1450" spans="58:69" x14ac:dyDescent="0.25">
      <c r="BF1450">
        <v>34</v>
      </c>
      <c r="BG1450">
        <v>106</v>
      </c>
      <c r="BH1450">
        <v>19</v>
      </c>
      <c r="BI1450">
        <v>1432</v>
      </c>
      <c r="BJ1450" s="368">
        <v>42</v>
      </c>
      <c r="BK1450" s="368">
        <v>35</v>
      </c>
      <c r="BL1450" s="128">
        <v>6715.5263999999997</v>
      </c>
      <c r="BM1450" s="128">
        <v>1123.3592140551</v>
      </c>
      <c r="BN1450" s="128">
        <v>1145.99</v>
      </c>
      <c r="BO1450" s="128">
        <v>1118.2655999999999</v>
      </c>
      <c r="BP1450" s="128">
        <v>1118.2655999999999</v>
      </c>
      <c r="BQ1450" s="1" t="s">
        <v>821</v>
      </c>
    </row>
    <row r="1451" spans="58:69" x14ac:dyDescent="0.25">
      <c r="BF1451">
        <v>35</v>
      </c>
      <c r="BG1451">
        <v>107</v>
      </c>
      <c r="BH1451">
        <v>19</v>
      </c>
      <c r="BI1451">
        <v>1433</v>
      </c>
      <c r="BJ1451" s="368">
        <v>42</v>
      </c>
      <c r="BK1451" s="368">
        <v>36</v>
      </c>
      <c r="BL1451" s="128">
        <v>7020.6815999999999</v>
      </c>
      <c r="BM1451" s="128">
        <v>1123.1405103862501</v>
      </c>
      <c r="BN1451" s="128">
        <v>1119.42</v>
      </c>
      <c r="BO1451" s="128">
        <v>1118.2655999999999</v>
      </c>
      <c r="BP1451" s="128">
        <v>1118.2655999999999</v>
      </c>
      <c r="BQ1451" s="1" t="s">
        <v>821</v>
      </c>
    </row>
    <row r="1452" spans="58:69" x14ac:dyDescent="0.25">
      <c r="BF1452">
        <v>36</v>
      </c>
      <c r="BG1452">
        <v>108</v>
      </c>
      <c r="BH1452">
        <v>19</v>
      </c>
      <c r="BI1452">
        <v>1434</v>
      </c>
      <c r="BJ1452" s="368">
        <v>42</v>
      </c>
      <c r="BK1452" s="368">
        <v>37</v>
      </c>
      <c r="BL1452" s="128">
        <v>7196.6484</v>
      </c>
      <c r="BM1452" s="128">
        <v>1122.944379688</v>
      </c>
      <c r="BN1452" s="128">
        <v>1119.49</v>
      </c>
      <c r="BO1452" s="128">
        <v>1118.2655999999999</v>
      </c>
      <c r="BP1452" s="128">
        <v>1118.2655999999999</v>
      </c>
      <c r="BQ1452" s="1" t="s">
        <v>821</v>
      </c>
    </row>
    <row r="1453" spans="58:69" x14ac:dyDescent="0.25">
      <c r="BF1453">
        <v>37</v>
      </c>
      <c r="BG1453">
        <v>108</v>
      </c>
      <c r="BH1453">
        <v>20</v>
      </c>
      <c r="BI1453">
        <v>1435</v>
      </c>
      <c r="BJ1453" s="368">
        <v>42</v>
      </c>
      <c r="BK1453" s="368">
        <v>38</v>
      </c>
      <c r="BL1453" s="128">
        <v>7384.6319999999996</v>
      </c>
      <c r="BM1453" s="128">
        <v>1122.7960144178501</v>
      </c>
      <c r="BN1453" s="128">
        <v>1121.49</v>
      </c>
      <c r="BO1453" s="128">
        <v>1118.6412</v>
      </c>
      <c r="BP1453" s="128">
        <v>1118.2655999999999</v>
      </c>
      <c r="BQ1453" s="1" t="s">
        <v>821</v>
      </c>
    </row>
    <row r="1454" spans="58:69" x14ac:dyDescent="0.25">
      <c r="BF1454">
        <v>38</v>
      </c>
      <c r="BG1454">
        <v>109</v>
      </c>
      <c r="BH1454">
        <v>20</v>
      </c>
      <c r="BI1454">
        <v>1436</v>
      </c>
      <c r="BJ1454" s="368">
        <v>42</v>
      </c>
      <c r="BK1454" s="368">
        <v>39</v>
      </c>
      <c r="BL1454" s="128">
        <v>7414.6710000000003</v>
      </c>
      <c r="BM1454" s="128">
        <v>1122.70713697876</v>
      </c>
      <c r="BN1454" s="128">
        <v>1118.79</v>
      </c>
      <c r="BO1454" s="128">
        <v>1118.6412</v>
      </c>
      <c r="BP1454" s="128">
        <v>1118.2655999999999</v>
      </c>
      <c r="BQ1454" s="1" t="s">
        <v>821</v>
      </c>
    </row>
    <row r="1455" spans="58:69" x14ac:dyDescent="0.25">
      <c r="BF1455">
        <v>39</v>
      </c>
      <c r="BG1455">
        <v>109</v>
      </c>
      <c r="BH1455">
        <v>19</v>
      </c>
      <c r="BI1455">
        <v>1437</v>
      </c>
      <c r="BJ1455" s="368">
        <v>42</v>
      </c>
      <c r="BK1455" s="368">
        <v>40</v>
      </c>
      <c r="BL1455" s="128">
        <v>7746.4834000000001</v>
      </c>
      <c r="BM1455" s="128">
        <v>1122.55962722189</v>
      </c>
      <c r="BN1455" s="128">
        <v>1123.6600000000001</v>
      </c>
      <c r="BO1455" s="128">
        <v>1116.6293000000001</v>
      </c>
      <c r="BP1455" s="128">
        <v>1116.6293000000001</v>
      </c>
      <c r="BQ1455" s="1" t="s">
        <v>821</v>
      </c>
    </row>
    <row r="1456" spans="58:69" x14ac:dyDescent="0.25">
      <c r="BF1456">
        <v>40</v>
      </c>
      <c r="BG1456">
        <v>110</v>
      </c>
      <c r="BH1456">
        <v>19</v>
      </c>
      <c r="BI1456">
        <v>1438</v>
      </c>
      <c r="BJ1456" s="368">
        <v>42</v>
      </c>
      <c r="BK1456" s="368">
        <v>41</v>
      </c>
      <c r="BL1456" s="128">
        <v>7768.9727000000003</v>
      </c>
      <c r="BM1456" s="128">
        <v>1122.4151951630899</v>
      </c>
      <c r="BN1456" s="128">
        <v>1118.67</v>
      </c>
      <c r="BO1456" s="128">
        <v>1116.6293000000001</v>
      </c>
      <c r="BP1456" s="128">
        <v>1116.6293000000001</v>
      </c>
      <c r="BQ1456" s="1" t="s">
        <v>821</v>
      </c>
    </row>
    <row r="1457" spans="58:69" x14ac:dyDescent="0.25">
      <c r="BF1457">
        <v>41</v>
      </c>
      <c r="BG1457">
        <v>110</v>
      </c>
      <c r="BH1457">
        <v>18</v>
      </c>
      <c r="BI1457">
        <v>1439</v>
      </c>
      <c r="BJ1457" s="368">
        <v>42</v>
      </c>
      <c r="BK1457" s="368">
        <v>42</v>
      </c>
      <c r="BL1457" s="128">
        <v>8048.0825000000004</v>
      </c>
      <c r="BM1457" s="128">
        <v>1122.2922472759899</v>
      </c>
      <c r="BN1457" s="128">
        <v>1129.24</v>
      </c>
      <c r="BO1457" s="128">
        <v>1116.6293000000001</v>
      </c>
      <c r="BP1457" s="128">
        <v>1116.6293000000001</v>
      </c>
      <c r="BQ1457" s="1" t="s">
        <v>821</v>
      </c>
    </row>
  </sheetData>
  <conditionalFormatting sqref="H19:H511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9:I511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{AC14FC31-8711-4272-9625-8639D9E78DF9}</x14:id>
        </ext>
      </extLst>
    </cfRule>
  </conditionalFormatting>
  <conditionalFormatting sqref="L19:L51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19:AP54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{DA791F81-DB99-41BD-ABCE-09A758E18287}</x14:id>
        </ext>
      </extLst>
    </cfRule>
  </conditionalFormatting>
  <conditionalFormatting sqref="AS19:AS54">
    <cfRule type="dataBar" priority="1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{5DD3DC82-6206-4EEA-9157-0123CBAD226D}</x14:id>
        </ext>
      </extLst>
    </cfRule>
  </conditionalFormatting>
  <conditionalFormatting sqref="AW19:AW5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19:AY54">
    <cfRule type="dataBar" priority="1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{849EDD93-1BD9-4591-ADD7-433154836BC5}</x14:id>
        </ext>
      </extLst>
    </cfRule>
  </conditionalFormatting>
  <conditionalFormatting sqref="BB20:BB5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19:BC55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{BBA20F61-CF59-48B6-8E7A-439F6D2E1CA3}</x14:id>
        </ext>
      </extLst>
    </cfRule>
  </conditionalFormatting>
  <conditionalFormatting sqref="BJ19:BJ145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19:BK1457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{867C9CE6-7E47-4FA3-8954-AED334E5B770}</x14:id>
        </ext>
      </extLs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C14FC31-8711-4272-9625-8639D9E78DF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I19:I511</xm:sqref>
        </x14:conditionalFormatting>
        <x14:conditionalFormatting xmlns:xm="http://schemas.microsoft.com/office/excel/2006/main">
          <x14:cfRule type="dataBar" id="{DA791F81-DB99-41BD-ABCE-09A758E1828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AP19:AP54</xm:sqref>
        </x14:conditionalFormatting>
        <x14:conditionalFormatting xmlns:xm="http://schemas.microsoft.com/office/excel/2006/main">
          <x14:cfRule type="dataBar" id="{5DD3DC82-6206-4EEA-9157-0123CBAD226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AS19:AS54</xm:sqref>
        </x14:conditionalFormatting>
        <x14:conditionalFormatting xmlns:xm="http://schemas.microsoft.com/office/excel/2006/main">
          <x14:cfRule type="dataBar" id="{849EDD93-1BD9-4591-ADD7-433154836BC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AX19:AY54</xm:sqref>
        </x14:conditionalFormatting>
        <x14:conditionalFormatting xmlns:xm="http://schemas.microsoft.com/office/excel/2006/main">
          <x14:cfRule type="dataBar" id="{BBA20F61-CF59-48B6-8E7A-439F6D2E1C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BC19:BC55</xm:sqref>
        </x14:conditionalFormatting>
        <x14:conditionalFormatting xmlns:xm="http://schemas.microsoft.com/office/excel/2006/main">
          <x14:cfRule type="dataBar" id="{867C9CE6-7E47-4FA3-8954-AED334E5B77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BK19:BK1457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78289-BEC6-463A-A886-694CEF9F4272}">
  <sheetPr>
    <tabColor rgb="FFFFFF00"/>
  </sheetPr>
  <dimension ref="A1:CY109"/>
  <sheetViews>
    <sheetView zoomScaleNormal="100" workbookViewId="0">
      <selection activeCell="AA18" sqref="AA18"/>
    </sheetView>
  </sheetViews>
  <sheetFormatPr defaultRowHeight="11.25" customHeight="1" x14ac:dyDescent="0.25"/>
  <cols>
    <col min="1" max="1" width="3.140625" customWidth="1"/>
    <col min="2" max="2" width="3.28515625" style="75" bestFit="1" customWidth="1"/>
    <col min="3" max="3" width="2.28515625" style="75" bestFit="1" customWidth="1"/>
    <col min="4" max="4" width="3.28515625" style="75" bestFit="1" customWidth="1"/>
    <col min="5" max="5" width="2.28515625" style="75" bestFit="1" customWidth="1"/>
    <col min="6" max="6" width="5.28515625" style="75" bestFit="1" customWidth="1"/>
    <col min="7" max="7" width="3.28515625" style="75" bestFit="1" customWidth="1"/>
    <col min="8" max="8" width="9" style="75" customWidth="1"/>
    <col min="9" max="9" width="5.28515625" style="75" customWidth="1"/>
    <col min="10" max="10" width="2.28515625" style="75" bestFit="1" customWidth="1"/>
    <col min="11" max="12" width="2.42578125" style="75" customWidth="1"/>
    <col min="13" max="13" width="6.42578125" style="75" customWidth="1"/>
    <col min="14" max="15" width="3" style="75" bestFit="1" customWidth="1"/>
    <col min="16" max="16" width="2.42578125" customWidth="1"/>
    <col min="17" max="18" width="2.42578125" style="74" bestFit="1" customWidth="1"/>
    <col min="19" max="21" width="2.85546875" style="74" bestFit="1" customWidth="1"/>
    <col min="22" max="22" width="2.42578125" customWidth="1"/>
    <col min="23" max="23" width="3.140625" customWidth="1"/>
    <col min="24" max="26" width="3.5703125" style="74" customWidth="1"/>
    <col min="27" max="27" width="5.5703125" style="74" customWidth="1"/>
    <col min="28" max="28" width="3.5703125" style="74" customWidth="1"/>
    <col min="29" max="29" width="3.5703125" customWidth="1"/>
    <col min="30" max="30" width="2.42578125" customWidth="1"/>
    <col min="31" max="31" width="6" customWidth="1"/>
    <col min="32" max="32" width="2.7109375" customWidth="1"/>
    <col min="33" max="42" width="2.140625" customWidth="1"/>
    <col min="43" max="43" width="2.7109375" customWidth="1"/>
    <col min="44" max="44" width="2.42578125" customWidth="1"/>
    <col min="45" max="54" width="2.42578125" style="74" customWidth="1"/>
    <col min="55" max="76" width="2.42578125" customWidth="1"/>
    <col min="77" max="78" width="4.140625" customWidth="1"/>
    <col min="79" max="79" width="6.140625" style="77" customWidth="1"/>
    <col min="80" max="80" width="9.85546875" customWidth="1"/>
    <col min="81" max="84" width="4.7109375" customWidth="1"/>
    <col min="85" max="88" width="5.28515625" customWidth="1"/>
    <col min="93" max="93" width="1.5703125" customWidth="1"/>
  </cols>
  <sheetData>
    <row r="1" spans="1:103" ht="11.25" customHeight="1" x14ac:dyDescent="0.25">
      <c r="A1" s="1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1"/>
      <c r="Q1" s="6"/>
      <c r="R1" s="6"/>
      <c r="S1" s="7"/>
      <c r="T1" s="7"/>
      <c r="U1" s="7"/>
      <c r="V1" s="1"/>
      <c r="W1" s="1"/>
      <c r="X1" s="2"/>
      <c r="Y1" s="7"/>
      <c r="Z1" s="7"/>
      <c r="AA1" s="7"/>
      <c r="AB1" s="7"/>
      <c r="AC1" s="8"/>
      <c r="AD1" s="1"/>
      <c r="AE1" s="1"/>
      <c r="AF1" s="1"/>
      <c r="AG1" s="346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9"/>
      <c r="AT1" s="7"/>
      <c r="AU1" s="7"/>
      <c r="AV1" s="9"/>
      <c r="AW1" s="9"/>
      <c r="AX1" s="7"/>
      <c r="AY1" s="7"/>
      <c r="AZ1" s="7"/>
      <c r="BA1" s="7"/>
      <c r="BB1" s="10"/>
      <c r="BC1" s="1"/>
      <c r="BD1" s="1"/>
      <c r="BE1" s="1"/>
      <c r="BF1" s="1"/>
      <c r="BG1" s="1"/>
      <c r="BH1" s="1"/>
      <c r="BI1" s="1"/>
      <c r="BJ1" s="1"/>
      <c r="BK1" s="1"/>
      <c r="BL1" s="1"/>
      <c r="BM1" s="7"/>
      <c r="BN1" s="1"/>
      <c r="BO1" s="7"/>
      <c r="BP1" s="7"/>
      <c r="BQ1" s="1"/>
      <c r="BR1" s="1"/>
      <c r="BS1" s="1"/>
      <c r="BT1" s="1"/>
      <c r="BU1" s="1"/>
      <c r="BV1" s="1"/>
      <c r="BW1" s="1"/>
      <c r="BX1" s="7" t="s">
        <v>821</v>
      </c>
      <c r="BY1" s="1"/>
      <c r="BZ1" s="1"/>
      <c r="CA1" s="1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 t="s">
        <v>821</v>
      </c>
    </row>
    <row r="2" spans="1:103" ht="11.25" customHeight="1" x14ac:dyDescent="0.25">
      <c r="A2" s="1"/>
      <c r="B2" s="371" t="s">
        <v>1396</v>
      </c>
      <c r="C2" s="371"/>
      <c r="D2" s="371"/>
      <c r="E2" s="3"/>
      <c r="F2" s="3"/>
      <c r="G2" s="3"/>
      <c r="H2" s="3"/>
      <c r="I2" s="352"/>
      <c r="J2" s="352"/>
      <c r="K2" s="6"/>
      <c r="L2" s="6"/>
      <c r="M2" s="6"/>
      <c r="N2" s="6"/>
      <c r="O2" s="6"/>
      <c r="P2" s="352"/>
      <c r="Q2" s="371" t="s">
        <v>1397</v>
      </c>
      <c r="R2" s="371"/>
      <c r="S2" s="371"/>
      <c r="T2" s="371"/>
      <c r="U2" s="371"/>
      <c r="V2" s="352"/>
      <c r="W2" s="352"/>
      <c r="X2" s="371" t="s">
        <v>1399</v>
      </c>
      <c r="Y2" s="338"/>
      <c r="Z2" s="338"/>
      <c r="AA2" s="338"/>
      <c r="AB2" s="338"/>
      <c r="AC2" s="338"/>
      <c r="AD2" s="352"/>
      <c r="AE2" s="352"/>
      <c r="AF2" s="352"/>
      <c r="AG2" s="372"/>
      <c r="AH2" s="352"/>
      <c r="AI2" s="352"/>
      <c r="AJ2" s="352"/>
      <c r="AK2" s="352"/>
      <c r="AL2" s="352"/>
      <c r="AM2" s="352"/>
      <c r="AN2" s="352"/>
      <c r="AO2" s="352"/>
      <c r="AP2" s="352"/>
      <c r="AQ2" s="352"/>
      <c r="AR2" s="1"/>
      <c r="AS2" s="9"/>
      <c r="AT2" s="7"/>
      <c r="AU2" s="7"/>
      <c r="AV2" s="9"/>
      <c r="AW2" s="9"/>
      <c r="AX2" s="7"/>
      <c r="AY2" s="7"/>
      <c r="AZ2" s="7"/>
      <c r="BA2" s="7"/>
      <c r="BB2" s="10"/>
      <c r="BC2" s="1"/>
      <c r="BD2" s="1"/>
      <c r="BE2" s="1"/>
      <c r="BF2" s="1"/>
      <c r="BG2" s="1"/>
      <c r="BH2" s="1"/>
      <c r="BI2" s="1"/>
      <c r="BJ2" s="1"/>
      <c r="BK2" s="1"/>
      <c r="BL2" s="1"/>
      <c r="BM2" s="7"/>
      <c r="BN2" s="1"/>
      <c r="BO2" s="7"/>
      <c r="BP2" s="7"/>
      <c r="BQ2" s="1"/>
      <c r="BR2" s="1"/>
      <c r="BS2" s="1"/>
      <c r="BT2" s="1"/>
      <c r="BU2" s="1"/>
      <c r="BV2" s="1"/>
      <c r="BW2" s="1"/>
      <c r="BX2" s="7"/>
      <c r="BY2" s="1"/>
      <c r="BZ2" s="1"/>
      <c r="CA2" s="8">
        <v>1</v>
      </c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</row>
    <row r="3" spans="1:103" ht="11.25" customHeight="1" x14ac:dyDescent="0.25">
      <c r="A3" s="1"/>
      <c r="B3" s="4" t="s">
        <v>833</v>
      </c>
      <c r="C3" s="4"/>
      <c r="D3" s="4"/>
      <c r="E3" s="3"/>
      <c r="F3" s="3"/>
      <c r="G3" s="3"/>
      <c r="H3" s="3"/>
      <c r="I3" s="3"/>
      <c r="J3" s="3"/>
      <c r="K3" s="6"/>
      <c r="L3" s="6"/>
      <c r="M3" s="6"/>
      <c r="N3" s="6"/>
      <c r="O3" s="6"/>
      <c r="P3" s="1"/>
      <c r="Q3" s="373">
        <v>3</v>
      </c>
      <c r="R3" s="373">
        <v>0</v>
      </c>
      <c r="S3" s="373">
        <v>9</v>
      </c>
      <c r="T3" s="374" t="s">
        <v>30</v>
      </c>
      <c r="U3" s="373"/>
      <c r="V3" s="1"/>
      <c r="W3" s="1"/>
      <c r="X3" s="4" t="s">
        <v>834</v>
      </c>
      <c r="Y3" s="4"/>
      <c r="Z3" s="4"/>
      <c r="AA3" s="4"/>
      <c r="AB3" s="4"/>
      <c r="AC3" s="4"/>
      <c r="AD3" s="1"/>
      <c r="AE3" s="1"/>
      <c r="AF3" s="1"/>
      <c r="AG3" s="346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9"/>
      <c r="AT3" s="7"/>
      <c r="AU3" s="7"/>
      <c r="AV3" s="9"/>
      <c r="AW3" s="9"/>
      <c r="AX3" s="7"/>
      <c r="AY3" s="7"/>
      <c r="AZ3" s="7"/>
      <c r="BA3" s="7"/>
      <c r="BB3" s="10"/>
      <c r="BC3" s="1"/>
      <c r="BD3" s="1"/>
      <c r="BE3" s="1"/>
      <c r="BF3" s="1"/>
      <c r="BG3" s="1"/>
      <c r="BH3" s="1"/>
      <c r="BI3" s="1"/>
      <c r="BJ3" s="1"/>
      <c r="BK3" s="1"/>
      <c r="BL3" s="1"/>
      <c r="BM3" s="7"/>
      <c r="BN3" s="1"/>
      <c r="BO3" s="7"/>
      <c r="BP3" s="7"/>
      <c r="BQ3" s="1"/>
      <c r="BR3" s="1"/>
      <c r="BS3" s="1"/>
      <c r="BT3" s="1"/>
      <c r="BU3" s="1"/>
      <c r="BV3" s="1"/>
      <c r="BW3" s="1"/>
      <c r="BX3" s="7"/>
      <c r="BY3" s="1"/>
      <c r="BZ3" s="1"/>
      <c r="CA3" s="1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</row>
    <row r="4" spans="1:103" ht="11.25" customHeight="1" x14ac:dyDescent="0.25">
      <c r="A4" s="1"/>
      <c r="B4" s="3"/>
      <c r="C4" s="3"/>
      <c r="D4" s="3"/>
      <c r="E4" s="3"/>
      <c r="F4" s="3"/>
      <c r="G4" s="3"/>
      <c r="H4" s="3"/>
      <c r="I4" s="3"/>
      <c r="J4" s="3"/>
      <c r="K4" s="6"/>
      <c r="L4" s="6"/>
      <c r="M4" s="6"/>
      <c r="N4" s="6"/>
      <c r="O4" s="6"/>
      <c r="P4" s="1"/>
      <c r="Q4" s="371" t="s">
        <v>1398</v>
      </c>
      <c r="R4" s="371"/>
      <c r="S4" s="371"/>
      <c r="T4" s="371"/>
      <c r="U4" s="371"/>
      <c r="V4" s="1"/>
      <c r="W4" s="1"/>
      <c r="X4" s="7"/>
      <c r="Y4" s="7"/>
      <c r="Z4" s="7"/>
      <c r="AA4" s="7"/>
      <c r="AB4" s="7"/>
      <c r="AC4" s="7"/>
      <c r="AD4" s="1"/>
      <c r="AE4" s="344"/>
      <c r="AF4" s="344"/>
      <c r="AG4" s="342"/>
      <c r="AH4" s="342"/>
      <c r="AI4" s="342"/>
      <c r="AJ4" s="342"/>
      <c r="AK4" s="342"/>
      <c r="AL4" s="344"/>
      <c r="AM4" s="344"/>
      <c r="AN4" s="344"/>
      <c r="AO4" s="344"/>
      <c r="AP4" s="344"/>
      <c r="AQ4" s="344"/>
      <c r="AR4" s="1"/>
      <c r="AS4" s="14" t="s">
        <v>0</v>
      </c>
      <c r="AT4" s="15"/>
      <c r="AU4" s="15"/>
      <c r="AV4" s="15"/>
      <c r="AW4" s="14" t="s">
        <v>1</v>
      </c>
      <c r="AX4" s="15"/>
      <c r="AY4" s="15"/>
      <c r="AZ4" s="15"/>
      <c r="BA4" s="15"/>
      <c r="BB4" s="15" t="s">
        <v>2</v>
      </c>
      <c r="BC4" s="1"/>
      <c r="BD4" s="1"/>
      <c r="BE4" s="1"/>
      <c r="BF4" s="1"/>
      <c r="BG4" s="1"/>
      <c r="BH4" s="1"/>
      <c r="BI4" s="1"/>
      <c r="BJ4" s="1"/>
      <c r="BK4" s="16"/>
      <c r="BL4" s="16"/>
      <c r="BM4" s="16" t="s">
        <v>3</v>
      </c>
      <c r="BN4" s="1"/>
      <c r="BO4" s="7"/>
      <c r="BP4" s="7"/>
      <c r="BQ4" s="1"/>
      <c r="BR4" s="1"/>
      <c r="BS4" s="1"/>
      <c r="BT4" s="1"/>
      <c r="BU4" s="1"/>
      <c r="BV4" s="1"/>
      <c r="BW4" s="16"/>
      <c r="BX4" s="16" t="s">
        <v>4</v>
      </c>
      <c r="BY4" s="1"/>
      <c r="BZ4" s="1"/>
      <c r="CA4" s="17"/>
      <c r="CB4" s="18">
        <f>365.25 * 86400</f>
        <v>31557600</v>
      </c>
      <c r="CC4" s="18">
        <v>1</v>
      </c>
      <c r="CD4" s="18">
        <v>2</v>
      </c>
      <c r="CE4" s="18">
        <v>3</v>
      </c>
      <c r="CF4" s="18">
        <v>4</v>
      </c>
      <c r="CG4" s="18">
        <v>1</v>
      </c>
      <c r="CH4" s="18">
        <v>2</v>
      </c>
      <c r="CI4" s="18">
        <v>3</v>
      </c>
      <c r="CJ4" s="18">
        <v>4</v>
      </c>
      <c r="CK4" s="19" t="s">
        <v>5</v>
      </c>
      <c r="CL4" s="19"/>
      <c r="CM4" s="19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</row>
    <row r="5" spans="1:103" ht="15.75" customHeight="1" x14ac:dyDescent="0.25">
      <c r="A5" s="1"/>
      <c r="B5" s="21" t="s">
        <v>24</v>
      </c>
      <c r="C5" s="21" t="s">
        <v>7</v>
      </c>
      <c r="D5" s="22" t="s">
        <v>8</v>
      </c>
      <c r="E5" s="22" t="s">
        <v>9</v>
      </c>
      <c r="F5" s="23"/>
      <c r="G5" s="375"/>
      <c r="H5" s="375"/>
      <c r="I5" s="21"/>
      <c r="J5" s="375" t="s">
        <v>10</v>
      </c>
      <c r="K5" s="375" t="s">
        <v>11</v>
      </c>
      <c r="L5" s="376"/>
      <c r="M5" s="21" t="s">
        <v>12</v>
      </c>
      <c r="N5" s="21"/>
      <c r="O5" s="21" t="s">
        <v>13</v>
      </c>
      <c r="P5" s="1"/>
      <c r="Q5" s="24"/>
      <c r="R5" s="24"/>
      <c r="S5" s="24"/>
      <c r="T5" s="24"/>
      <c r="U5" s="24"/>
      <c r="V5" s="1"/>
      <c r="W5" s="1"/>
      <c r="X5" s="340"/>
      <c r="Y5" s="340" t="s">
        <v>14</v>
      </c>
      <c r="Z5" s="340" t="s">
        <v>14</v>
      </c>
      <c r="AA5" s="340" t="s">
        <v>14</v>
      </c>
      <c r="AB5" s="341"/>
      <c r="AC5" s="73"/>
      <c r="AD5" s="1"/>
      <c r="AE5" s="344"/>
      <c r="AF5" s="345"/>
      <c r="AG5" s="342"/>
      <c r="AH5" s="342"/>
      <c r="AI5" s="342"/>
      <c r="AJ5" s="342"/>
      <c r="AK5" s="342"/>
      <c r="AL5" s="345"/>
      <c r="AM5" s="345"/>
      <c r="AN5" s="345"/>
      <c r="AO5" s="345"/>
      <c r="AP5" s="345"/>
      <c r="AQ5" s="342"/>
      <c r="AR5" s="1"/>
      <c r="AS5" s="27">
        <v>1</v>
      </c>
      <c r="AT5" s="27">
        <v>1</v>
      </c>
      <c r="AU5" s="27">
        <v>0</v>
      </c>
      <c r="AV5" s="27">
        <v>0</v>
      </c>
      <c r="AW5" s="27">
        <v>0</v>
      </c>
      <c r="AX5" s="27">
        <v>0</v>
      </c>
      <c r="AY5" s="27">
        <v>0</v>
      </c>
      <c r="AZ5" s="27">
        <v>0</v>
      </c>
      <c r="BA5" s="27">
        <v>0</v>
      </c>
      <c r="BB5" s="27">
        <v>0</v>
      </c>
      <c r="BC5" s="1"/>
      <c r="BD5" s="28">
        <f t="shared" ref="BD5:BM19" si="0">AS21-BD21</f>
        <v>-5</v>
      </c>
      <c r="BE5" s="28">
        <f t="shared" si="0"/>
        <v>-5</v>
      </c>
      <c r="BF5" s="28">
        <f t="shared" si="0"/>
        <v>0</v>
      </c>
      <c r="BG5" s="28">
        <f t="shared" si="0"/>
        <v>0</v>
      </c>
      <c r="BH5" s="28">
        <f t="shared" si="0"/>
        <v>0</v>
      </c>
      <c r="BI5" s="28">
        <f t="shared" si="0"/>
        <v>0</v>
      </c>
      <c r="BJ5" s="28">
        <f t="shared" si="0"/>
        <v>0</v>
      </c>
      <c r="BK5" s="28">
        <f t="shared" si="0"/>
        <v>0</v>
      </c>
      <c r="BL5" s="28">
        <f t="shared" si="0"/>
        <v>0</v>
      </c>
      <c r="BM5" s="28">
        <f t="shared" si="0"/>
        <v>0</v>
      </c>
      <c r="BN5" s="1"/>
      <c r="BO5" s="29">
        <v>2.5000000000000002E-10</v>
      </c>
      <c r="BP5" s="29">
        <v>1.0000000000000001E-9</v>
      </c>
      <c r="BQ5" s="29">
        <v>0</v>
      </c>
      <c r="BR5" s="29">
        <v>0</v>
      </c>
      <c r="BS5" s="29">
        <v>0</v>
      </c>
      <c r="BT5" s="29">
        <v>0</v>
      </c>
      <c r="BU5" s="29">
        <v>0</v>
      </c>
      <c r="BV5" s="29">
        <v>0</v>
      </c>
      <c r="BW5" s="29">
        <v>0</v>
      </c>
      <c r="BX5" s="29">
        <v>0</v>
      </c>
      <c r="BY5" s="1"/>
      <c r="BZ5" s="1"/>
      <c r="CA5" s="30">
        <f>MAX(CA6:CA106)</f>
        <v>100</v>
      </c>
      <c r="CB5" s="17" t="s">
        <v>15</v>
      </c>
      <c r="CC5" s="17" t="s">
        <v>16</v>
      </c>
      <c r="CD5" s="17" t="s">
        <v>17</v>
      </c>
      <c r="CE5" s="17" t="s">
        <v>18</v>
      </c>
      <c r="CF5" s="17" t="s">
        <v>19</v>
      </c>
      <c r="CG5" s="17" t="s">
        <v>20</v>
      </c>
      <c r="CH5" s="17" t="s">
        <v>21</v>
      </c>
      <c r="CI5" s="17" t="s">
        <v>22</v>
      </c>
      <c r="CJ5" s="31" t="s">
        <v>23</v>
      </c>
      <c r="CK5" s="32">
        <f>MIN(CG6:CG106)</f>
        <v>-16.431846960000001</v>
      </c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</row>
    <row r="6" spans="1:103" ht="11.25" customHeight="1" x14ac:dyDescent="0.25">
      <c r="A6" s="1"/>
      <c r="B6" s="21"/>
      <c r="C6" s="23"/>
      <c r="D6" s="22" t="s">
        <v>24</v>
      </c>
      <c r="E6" s="22" t="s">
        <v>25</v>
      </c>
      <c r="F6" s="21" t="s">
        <v>26</v>
      </c>
      <c r="G6" s="375" t="s">
        <v>27</v>
      </c>
      <c r="H6" s="376"/>
      <c r="I6" s="21" t="s">
        <v>28</v>
      </c>
      <c r="J6" s="375" t="s">
        <v>10</v>
      </c>
      <c r="K6" s="376"/>
      <c r="L6" s="375" t="s">
        <v>29</v>
      </c>
      <c r="M6" s="23">
        <v>0</v>
      </c>
      <c r="N6" s="23"/>
      <c r="O6" s="23">
        <v>0</v>
      </c>
      <c r="P6" s="1"/>
      <c r="Q6" s="24"/>
      <c r="R6" s="24">
        <v>0</v>
      </c>
      <c r="S6" s="24">
        <v>1</v>
      </c>
      <c r="T6" s="24">
        <v>2</v>
      </c>
      <c r="U6" s="24">
        <v>3</v>
      </c>
      <c r="V6" s="1"/>
      <c r="W6" s="1"/>
      <c r="X6" s="34"/>
      <c r="Y6" s="34">
        <v>0</v>
      </c>
      <c r="Z6" s="34">
        <v>1</v>
      </c>
      <c r="AA6" s="34">
        <v>2</v>
      </c>
      <c r="AB6" s="34">
        <v>3</v>
      </c>
      <c r="AC6" s="73"/>
      <c r="AD6" s="1"/>
      <c r="AE6" s="344">
        <v>1</v>
      </c>
      <c r="AF6" s="342"/>
      <c r="AG6" s="342">
        <f t="shared" ref="AG6:AP6" si="1">AG56</f>
        <v>1</v>
      </c>
      <c r="AH6" s="342">
        <f t="shared" si="1"/>
        <v>2</v>
      </c>
      <c r="AI6" s="342">
        <f t="shared" si="1"/>
        <v>3</v>
      </c>
      <c r="AJ6" s="342">
        <f t="shared" si="1"/>
        <v>4</v>
      </c>
      <c r="AK6" s="342">
        <f t="shared" si="1"/>
        <v>5</v>
      </c>
      <c r="AL6" s="342">
        <f t="shared" si="1"/>
        <v>6</v>
      </c>
      <c r="AM6" s="342">
        <f t="shared" si="1"/>
        <v>7</v>
      </c>
      <c r="AN6" s="342">
        <f t="shared" si="1"/>
        <v>8</v>
      </c>
      <c r="AO6" s="342">
        <f t="shared" si="1"/>
        <v>9</v>
      </c>
      <c r="AP6" s="342">
        <f t="shared" si="1"/>
        <v>10</v>
      </c>
      <c r="AQ6" s="342"/>
      <c r="AR6" s="1"/>
      <c r="AS6" s="27">
        <v>2</v>
      </c>
      <c r="AT6" s="27">
        <v>1</v>
      </c>
      <c r="AU6" s="27">
        <v>1</v>
      </c>
      <c r="AV6" s="27">
        <v>0</v>
      </c>
      <c r="AW6" s="27">
        <v>0</v>
      </c>
      <c r="AX6" s="27">
        <v>2</v>
      </c>
      <c r="AY6" s="27">
        <v>2</v>
      </c>
      <c r="AZ6" s="27">
        <v>2</v>
      </c>
      <c r="BA6" s="27">
        <v>0</v>
      </c>
      <c r="BB6" s="27">
        <v>0</v>
      </c>
      <c r="BC6" s="1"/>
      <c r="BD6" s="28">
        <f t="shared" si="0"/>
        <v>-5</v>
      </c>
      <c r="BE6" s="28">
        <f t="shared" si="0"/>
        <v>-10</v>
      </c>
      <c r="BF6" s="28">
        <f t="shared" si="0"/>
        <v>-5</v>
      </c>
      <c r="BG6" s="28">
        <f t="shared" si="0"/>
        <v>0</v>
      </c>
      <c r="BH6" s="28">
        <f t="shared" si="0"/>
        <v>0</v>
      </c>
      <c r="BI6" s="28">
        <f t="shared" si="0"/>
        <v>0</v>
      </c>
      <c r="BJ6" s="28">
        <f t="shared" si="0"/>
        <v>0</v>
      </c>
      <c r="BK6" s="28">
        <f t="shared" si="0"/>
        <v>0</v>
      </c>
      <c r="BL6" s="28">
        <f t="shared" si="0"/>
        <v>0</v>
      </c>
      <c r="BM6" s="28">
        <f t="shared" si="0"/>
        <v>0</v>
      </c>
      <c r="BN6" s="1"/>
      <c r="BO6" s="29">
        <v>1.0000000000000001E-9</v>
      </c>
      <c r="BP6" s="29">
        <v>2.5000000000000002E-10</v>
      </c>
      <c r="BQ6" s="29">
        <v>1.0000000000000001E-9</v>
      </c>
      <c r="BR6" s="29">
        <v>0</v>
      </c>
      <c r="BS6" s="29">
        <v>0</v>
      </c>
      <c r="BT6" s="29">
        <v>4.0000000000000002E-9</v>
      </c>
      <c r="BU6" s="29">
        <v>4.0000000000000002E-9</v>
      </c>
      <c r="BV6" s="29">
        <v>4.0000000000000002E-9</v>
      </c>
      <c r="BW6" s="29">
        <v>0</v>
      </c>
      <c r="BX6" s="29">
        <v>0</v>
      </c>
      <c r="BY6" s="1"/>
      <c r="BZ6" s="1"/>
      <c r="CA6" s="35">
        <f>CB6/$CB$4</f>
        <v>0</v>
      </c>
      <c r="CB6" s="36">
        <v>0</v>
      </c>
      <c r="CC6" s="37">
        <v>1078.416847</v>
      </c>
      <c r="CD6" s="37">
        <v>1061.5809999999999</v>
      </c>
      <c r="CE6" s="37">
        <v>1026.2829119999999</v>
      </c>
      <c r="CF6" s="37">
        <v>993.31165269999997</v>
      </c>
      <c r="CG6" s="38">
        <v>-16.431846960000001</v>
      </c>
      <c r="CH6" s="38">
        <v>-3.585604451</v>
      </c>
      <c r="CI6" s="38">
        <v>-3.7018761690000002</v>
      </c>
      <c r="CJ6" s="38">
        <v>-153.6770181</v>
      </c>
      <c r="CK6" s="38">
        <f>CG6-$CK$5</f>
        <v>0</v>
      </c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</row>
    <row r="7" spans="1:103" ht="11.25" customHeight="1" x14ac:dyDescent="0.25">
      <c r="A7" s="39">
        <v>1</v>
      </c>
      <c r="B7" s="45">
        <v>0</v>
      </c>
      <c r="C7" s="45">
        <v>0</v>
      </c>
      <c r="D7" s="12">
        <v>0</v>
      </c>
      <c r="E7" s="348">
        <v>0</v>
      </c>
      <c r="F7" s="42">
        <v>4500</v>
      </c>
      <c r="G7" s="42">
        <v>12</v>
      </c>
      <c r="H7" s="42">
        <v>8.6767896000000005E-4</v>
      </c>
      <c r="I7" s="43">
        <v>1093.048</v>
      </c>
      <c r="J7" s="44">
        <v>3</v>
      </c>
      <c r="K7" s="45">
        <v>3.0000000000000001E-5</v>
      </c>
      <c r="L7" s="45">
        <v>2.9999999999999898E-2</v>
      </c>
      <c r="M7" s="41">
        <v>1</v>
      </c>
      <c r="N7" s="41">
        <v>1</v>
      </c>
      <c r="O7" s="41">
        <v>0</v>
      </c>
      <c r="P7" s="1"/>
      <c r="Q7" s="46">
        <v>0</v>
      </c>
      <c r="R7" s="46">
        <v>0</v>
      </c>
      <c r="S7" s="47">
        <v>-1</v>
      </c>
      <c r="T7" s="47"/>
      <c r="U7" s="47"/>
      <c r="V7" s="1"/>
      <c r="W7" s="1"/>
      <c r="X7" s="160">
        <v>0</v>
      </c>
      <c r="Y7" s="160">
        <v>3</v>
      </c>
      <c r="Z7" s="160">
        <v>0</v>
      </c>
      <c r="AA7" s="160">
        <v>9</v>
      </c>
      <c r="AB7" s="267" t="s">
        <v>30</v>
      </c>
      <c r="AC7" s="73"/>
      <c r="AD7" s="1"/>
      <c r="AE7" s="48" t="str">
        <f t="shared" ref="AE7:AE42" si="2">_xlfn.CONCAT(E7+1,",",D7+1)</f>
        <v>1,1</v>
      </c>
      <c r="AF7" s="342">
        <v>1</v>
      </c>
      <c r="AG7" s="341">
        <f t="shared" ref="AG7:AP7" si="3">IF(ISNUMBER(MATCH(AG58,$AC$31:$AC$40,0)),$AC$30,IF(ISNUMBER(MATCH(AG58,$AC$28:$AC$29,0)),$AC$27,IF(ISNUMBER(MATCH(AG58,$AE$7:$AE$42,0)),$AE$6,$O$6)))</f>
        <v>1</v>
      </c>
      <c r="AH7" s="341">
        <f t="shared" si="3"/>
        <v>0</v>
      </c>
      <c r="AI7" s="341">
        <f t="shared" si="3"/>
        <v>0</v>
      </c>
      <c r="AJ7" s="341">
        <f t="shared" si="3"/>
        <v>0</v>
      </c>
      <c r="AK7" s="341">
        <f t="shared" si="3"/>
        <v>0</v>
      </c>
      <c r="AL7" s="341">
        <f t="shared" si="3"/>
        <v>0</v>
      </c>
      <c r="AM7" s="341">
        <f t="shared" si="3"/>
        <v>0</v>
      </c>
      <c r="AN7" s="341">
        <f t="shared" si="3"/>
        <v>0</v>
      </c>
      <c r="AO7" s="341">
        <f t="shared" si="3"/>
        <v>0</v>
      </c>
      <c r="AP7" s="341">
        <f t="shared" si="3"/>
        <v>0</v>
      </c>
      <c r="AQ7" s="342"/>
      <c r="AR7" s="1"/>
      <c r="AS7" s="27">
        <v>0</v>
      </c>
      <c r="AT7" s="27">
        <v>2</v>
      </c>
      <c r="AU7" s="27">
        <v>1</v>
      </c>
      <c r="AV7" s="27">
        <v>1</v>
      </c>
      <c r="AW7" s="27">
        <v>2</v>
      </c>
      <c r="AX7" s="27">
        <v>2</v>
      </c>
      <c r="AY7" s="27">
        <v>2</v>
      </c>
      <c r="AZ7" s="27">
        <v>2</v>
      </c>
      <c r="BA7" s="27">
        <v>0</v>
      </c>
      <c r="BB7" s="27">
        <v>0</v>
      </c>
      <c r="BC7" s="1"/>
      <c r="BD7" s="28">
        <f t="shared" si="0"/>
        <v>0</v>
      </c>
      <c r="BE7" s="28">
        <f t="shared" si="0"/>
        <v>0</v>
      </c>
      <c r="BF7" s="28">
        <f t="shared" si="0"/>
        <v>-10</v>
      </c>
      <c r="BG7" s="28">
        <f t="shared" si="0"/>
        <v>-8</v>
      </c>
      <c r="BH7" s="28">
        <f t="shared" si="0"/>
        <v>-7</v>
      </c>
      <c r="BI7" s="28">
        <f t="shared" si="0"/>
        <v>-9</v>
      </c>
      <c r="BJ7" s="28">
        <f t="shared" si="0"/>
        <v>-12</v>
      </c>
      <c r="BK7" s="28">
        <f t="shared" si="0"/>
        <v>0</v>
      </c>
      <c r="BL7" s="28">
        <f t="shared" si="0"/>
        <v>0</v>
      </c>
      <c r="BM7" s="28">
        <f t="shared" si="0"/>
        <v>0</v>
      </c>
      <c r="BN7" s="1"/>
      <c r="BO7" s="29">
        <v>0</v>
      </c>
      <c r="BP7" s="29">
        <v>1.0000000000000001E-9</v>
      </c>
      <c r="BQ7" s="29">
        <v>2.5000000000000002E-10</v>
      </c>
      <c r="BR7" s="29">
        <v>1.0000000000000001E-9</v>
      </c>
      <c r="BS7" s="29">
        <v>1.0000000000000001E-9</v>
      </c>
      <c r="BT7" s="29">
        <v>2.5000000000000002E-10</v>
      </c>
      <c r="BU7" s="29">
        <v>2.5000000000000002E-10</v>
      </c>
      <c r="BV7" s="29">
        <v>2.5000000000000002E-10</v>
      </c>
      <c r="BW7" s="29">
        <v>0</v>
      </c>
      <c r="BX7" s="29">
        <v>0</v>
      </c>
      <c r="BY7" s="1"/>
      <c r="BZ7" s="1"/>
      <c r="CA7" s="35">
        <f t="shared" ref="CA7:CA70" si="4">CB7/$CB$4</f>
        <v>4.2958702306005528E-2</v>
      </c>
      <c r="CB7" s="36">
        <v>1355673.5438920001</v>
      </c>
      <c r="CC7" s="37">
        <v>1078.416847</v>
      </c>
      <c r="CD7" s="37">
        <v>1061.5809999999999</v>
      </c>
      <c r="CE7" s="37">
        <v>1026.25684</v>
      </c>
      <c r="CF7" s="37">
        <v>993.30937219999998</v>
      </c>
      <c r="CG7" s="38">
        <v>-16.431833260000001</v>
      </c>
      <c r="CH7" s="38">
        <v>-3.5771224109999999</v>
      </c>
      <c r="CI7" s="38">
        <v>-3.3101858769999999</v>
      </c>
      <c r="CJ7" s="38">
        <v>-153.27215150000001</v>
      </c>
      <c r="CK7" s="38">
        <f t="shared" ref="CK7:CK70" si="5">CG7-$CK$5</f>
        <v>1.3700000000227419E-5</v>
      </c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</row>
    <row r="8" spans="1:103" ht="11.25" customHeight="1" x14ac:dyDescent="0.25">
      <c r="A8" s="39">
        <f>A7+1</f>
        <v>2</v>
      </c>
      <c r="B8" s="45">
        <v>1</v>
      </c>
      <c r="C8" s="45">
        <v>0</v>
      </c>
      <c r="D8" s="12">
        <v>1</v>
      </c>
      <c r="E8" s="348">
        <v>1</v>
      </c>
      <c r="F8" s="42">
        <v>7000</v>
      </c>
      <c r="G8" s="42">
        <v>12</v>
      </c>
      <c r="H8" s="42">
        <v>8.6767896000000005E-4</v>
      </c>
      <c r="I8" s="43">
        <v>1088.05899999999</v>
      </c>
      <c r="J8" s="44">
        <v>3</v>
      </c>
      <c r="K8" s="45">
        <v>3.0000000000000001E-5</v>
      </c>
      <c r="L8" s="45">
        <v>2.9999999999999898E-2</v>
      </c>
      <c r="M8" s="41">
        <v>2</v>
      </c>
      <c r="N8" s="41">
        <v>1</v>
      </c>
      <c r="O8" s="41">
        <v>0</v>
      </c>
      <c r="P8" s="1"/>
      <c r="Q8" s="46">
        <v>1</v>
      </c>
      <c r="R8" s="46">
        <v>1</v>
      </c>
      <c r="S8" s="47">
        <v>0</v>
      </c>
      <c r="T8" s="47">
        <v>-2</v>
      </c>
      <c r="U8" s="47"/>
      <c r="V8" s="1"/>
      <c r="W8" s="1"/>
      <c r="X8" s="52"/>
      <c r="Y8" s="52"/>
      <c r="Z8" s="52"/>
      <c r="AA8" s="53" t="s">
        <v>31</v>
      </c>
      <c r="AB8" s="52"/>
      <c r="AC8" s="73"/>
      <c r="AD8" s="1"/>
      <c r="AE8" s="48" t="str">
        <f t="shared" si="2"/>
        <v>2,2</v>
      </c>
      <c r="AF8" s="342">
        <f>AF7+1</f>
        <v>2</v>
      </c>
      <c r="AG8" s="341">
        <f t="shared" ref="AG8:AP8" si="6">IF(ISNUMBER(MATCH(AG59,$AC$31:$AC$40,0)),$AC$30,IF(ISNUMBER(MATCH(AG59,$AC$28:$AC$29,0)),$AC$27,IF(ISNUMBER(MATCH(AG59,$AE$7:$AE$42,0)),$AE$6,$O$6)))</f>
        <v>0</v>
      </c>
      <c r="AH8" s="341">
        <f t="shared" si="6"/>
        <v>1</v>
      </c>
      <c r="AI8" s="341">
        <f t="shared" si="6"/>
        <v>0</v>
      </c>
      <c r="AJ8" s="341">
        <f t="shared" si="6"/>
        <v>0</v>
      </c>
      <c r="AK8" s="341">
        <f t="shared" si="6"/>
        <v>0</v>
      </c>
      <c r="AL8" s="341">
        <f t="shared" si="6"/>
        <v>0</v>
      </c>
      <c r="AM8" s="341">
        <f t="shared" si="6"/>
        <v>0</v>
      </c>
      <c r="AN8" s="341">
        <f t="shared" si="6"/>
        <v>0</v>
      </c>
      <c r="AO8" s="341">
        <f t="shared" si="6"/>
        <v>0</v>
      </c>
      <c r="AP8" s="341">
        <f t="shared" si="6"/>
        <v>0</v>
      </c>
      <c r="AQ8" s="342"/>
      <c r="AR8" s="1"/>
      <c r="AS8" s="27">
        <v>2</v>
      </c>
      <c r="AT8" s="27">
        <v>2</v>
      </c>
      <c r="AU8" s="27">
        <v>2</v>
      </c>
      <c r="AV8" s="27">
        <v>1</v>
      </c>
      <c r="AW8" s="27">
        <v>1</v>
      </c>
      <c r="AX8" s="27">
        <v>1</v>
      </c>
      <c r="AY8" s="27">
        <v>2</v>
      </c>
      <c r="AZ8" s="27">
        <v>2</v>
      </c>
      <c r="BA8" s="27">
        <v>2</v>
      </c>
      <c r="BB8" s="27">
        <v>0</v>
      </c>
      <c r="BC8" s="1"/>
      <c r="BD8" s="28">
        <f t="shared" si="0"/>
        <v>5</v>
      </c>
      <c r="BE8" s="28">
        <f t="shared" si="0"/>
        <v>0</v>
      </c>
      <c r="BF8" s="28">
        <f t="shared" si="0"/>
        <v>0</v>
      </c>
      <c r="BG8" s="28">
        <f t="shared" si="0"/>
        <v>2</v>
      </c>
      <c r="BH8" s="28">
        <f t="shared" si="0"/>
        <v>-2</v>
      </c>
      <c r="BI8" s="28">
        <f t="shared" si="0"/>
        <v>5</v>
      </c>
      <c r="BJ8" s="28">
        <f t="shared" si="0"/>
        <v>0</v>
      </c>
      <c r="BK8" s="28">
        <f t="shared" si="0"/>
        <v>-15</v>
      </c>
      <c r="BL8" s="28">
        <f t="shared" si="0"/>
        <v>0</v>
      </c>
      <c r="BM8" s="28">
        <f t="shared" si="0"/>
        <v>0</v>
      </c>
      <c r="BN8" s="1"/>
      <c r="BO8" s="29">
        <v>4.0000000000000002E-9</v>
      </c>
      <c r="BP8" s="29">
        <v>2.5000000000000002E-10</v>
      </c>
      <c r="BQ8" s="29">
        <v>2.5000000000000002E-10</v>
      </c>
      <c r="BR8" s="29">
        <v>2.5000000000000002E-10</v>
      </c>
      <c r="BS8" s="29">
        <v>2.5000000000000002E-10</v>
      </c>
      <c r="BT8" s="29">
        <v>2.5000000000000002E-10</v>
      </c>
      <c r="BU8" s="29">
        <v>2.5000000000000002E-10</v>
      </c>
      <c r="BV8" s="29">
        <v>2.5000000000000002E-10</v>
      </c>
      <c r="BW8" s="29">
        <v>1.0000000000000001E-9</v>
      </c>
      <c r="BX8" s="29">
        <v>0</v>
      </c>
      <c r="BY8" s="1"/>
      <c r="BZ8" s="1"/>
      <c r="CA8" s="35">
        <f t="shared" si="4"/>
        <v>9.0213274842605273E-2</v>
      </c>
      <c r="CB8" s="36">
        <v>2846914.442173</v>
      </c>
      <c r="CC8" s="37">
        <v>1078.4168440000001</v>
      </c>
      <c r="CD8" s="37">
        <v>1061.5809999999999</v>
      </c>
      <c r="CE8" s="37">
        <v>1026.2034719999999</v>
      </c>
      <c r="CF8" s="37">
        <v>993.30471910000006</v>
      </c>
      <c r="CG8" s="38">
        <v>-16.43174015</v>
      </c>
      <c r="CH8" s="38">
        <v>-3.5465207159999999</v>
      </c>
      <c r="CI8" s="38">
        <v>-2.5688974689999999</v>
      </c>
      <c r="CJ8" s="38">
        <v>-152.44662510000001</v>
      </c>
      <c r="CK8" s="38">
        <f t="shared" si="5"/>
        <v>1.0681000000190011E-4</v>
      </c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</row>
    <row r="9" spans="1:103" ht="11.25" customHeight="1" x14ac:dyDescent="0.25">
      <c r="A9" s="39">
        <f t="shared" ref="A9:A42" si="7">A8+1</f>
        <v>3</v>
      </c>
      <c r="B9" s="45">
        <v>2</v>
      </c>
      <c r="C9" s="45">
        <v>0</v>
      </c>
      <c r="D9" s="12">
        <v>2</v>
      </c>
      <c r="E9" s="348">
        <v>2</v>
      </c>
      <c r="F9" s="42">
        <v>6000</v>
      </c>
      <c r="G9" s="42">
        <v>12</v>
      </c>
      <c r="H9" s="42">
        <v>8.6767896000000005E-4</v>
      </c>
      <c r="I9" s="43">
        <v>1082.4190000000001</v>
      </c>
      <c r="J9" s="44">
        <v>3</v>
      </c>
      <c r="K9" s="45">
        <v>3.0000000000000001E-5</v>
      </c>
      <c r="L9" s="45">
        <v>2.9999999999999898E-2</v>
      </c>
      <c r="M9" s="41">
        <v>2</v>
      </c>
      <c r="N9" s="41">
        <v>1</v>
      </c>
      <c r="O9" s="41">
        <v>0</v>
      </c>
      <c r="P9" s="1"/>
      <c r="Q9" s="46">
        <v>2</v>
      </c>
      <c r="R9" s="46">
        <v>2</v>
      </c>
      <c r="S9" s="47">
        <v>1</v>
      </c>
      <c r="T9" s="47">
        <v>-3</v>
      </c>
      <c r="U9" s="47"/>
      <c r="V9" s="1"/>
      <c r="W9" s="1"/>
      <c r="X9" s="34"/>
      <c r="Y9" s="34">
        <v>0</v>
      </c>
      <c r="Z9" s="54">
        <v>1</v>
      </c>
      <c r="AA9" s="34">
        <v>2</v>
      </c>
      <c r="AB9" s="34">
        <v>3</v>
      </c>
      <c r="AC9" s="73"/>
      <c r="AD9" s="1"/>
      <c r="AE9" s="48" t="str">
        <f t="shared" si="2"/>
        <v>3,3</v>
      </c>
      <c r="AF9" s="342">
        <f t="shared" ref="AF9:AF21" si="8">AF8+1</f>
        <v>3</v>
      </c>
      <c r="AG9" s="341">
        <f t="shared" ref="AG9:AP9" si="9">IF(ISNUMBER(MATCH(AG60,$AC$31:$AC$40,0)),$AC$30,IF(ISNUMBER(MATCH(AG60,$AC$28:$AC$29,0)),$AC$27,IF(ISNUMBER(MATCH(AG60,$AE$7:$AE$42,0)),$AE$6,$O$6)))</f>
        <v>0</v>
      </c>
      <c r="AH9" s="341">
        <f t="shared" si="9"/>
        <v>0</v>
      </c>
      <c r="AI9" s="341">
        <f t="shared" si="9"/>
        <v>1</v>
      </c>
      <c r="AJ9" s="341">
        <f t="shared" si="9"/>
        <v>1</v>
      </c>
      <c r="AK9" s="341">
        <f t="shared" si="9"/>
        <v>1</v>
      </c>
      <c r="AL9" s="341">
        <f t="shared" si="9"/>
        <v>1</v>
      </c>
      <c r="AM9" s="341">
        <f t="shared" si="9"/>
        <v>1</v>
      </c>
      <c r="AN9" s="341">
        <f t="shared" si="9"/>
        <v>0</v>
      </c>
      <c r="AO9" s="341">
        <f t="shared" si="9"/>
        <v>0</v>
      </c>
      <c r="AP9" s="341">
        <f t="shared" si="9"/>
        <v>0</v>
      </c>
      <c r="AQ9" s="342"/>
      <c r="AR9" s="1"/>
      <c r="AS9" s="27">
        <v>2</v>
      </c>
      <c r="AT9" s="27">
        <v>2</v>
      </c>
      <c r="AU9" s="27">
        <v>2</v>
      </c>
      <c r="AV9" s="27">
        <v>1</v>
      </c>
      <c r="AW9" s="27">
        <v>1</v>
      </c>
      <c r="AX9" s="27">
        <v>1</v>
      </c>
      <c r="AY9" s="27">
        <v>1</v>
      </c>
      <c r="AZ9" s="27">
        <v>1</v>
      </c>
      <c r="BA9" s="27">
        <v>1</v>
      </c>
      <c r="BB9" s="27">
        <v>1</v>
      </c>
      <c r="BC9" s="1"/>
      <c r="BD9" s="28">
        <f t="shared" si="0"/>
        <v>5</v>
      </c>
      <c r="BE9" s="28">
        <f t="shared" si="0"/>
        <v>10</v>
      </c>
      <c r="BF9" s="28">
        <f t="shared" si="0"/>
        <v>5</v>
      </c>
      <c r="BG9" s="28">
        <f t="shared" si="0"/>
        <v>3</v>
      </c>
      <c r="BH9" s="28">
        <f t="shared" si="0"/>
        <v>4</v>
      </c>
      <c r="BI9" s="28">
        <f t="shared" si="0"/>
        <v>1</v>
      </c>
      <c r="BJ9" s="28">
        <f t="shared" si="0"/>
        <v>3</v>
      </c>
      <c r="BK9" s="28">
        <f t="shared" si="0"/>
        <v>-12</v>
      </c>
      <c r="BL9" s="28">
        <f t="shared" si="0"/>
        <v>-5</v>
      </c>
      <c r="BM9" s="28">
        <f t="shared" si="0"/>
        <v>-5</v>
      </c>
      <c r="BN9" s="1"/>
      <c r="BO9" s="29">
        <v>4.0000000000000002E-9</v>
      </c>
      <c r="BP9" s="29">
        <v>2.5000000000000002E-10</v>
      </c>
      <c r="BQ9" s="29">
        <v>2.5000000000000002E-10</v>
      </c>
      <c r="BR9" s="29">
        <v>2.5000000000000002E-10</v>
      </c>
      <c r="BS9" s="29">
        <v>2.5000000000000002E-10</v>
      </c>
      <c r="BT9" s="29">
        <v>2.5000000000000002E-10</v>
      </c>
      <c r="BU9" s="29">
        <v>2.5000000000000002E-10</v>
      </c>
      <c r="BV9" s="29">
        <v>2.5000000000000002E-10</v>
      </c>
      <c r="BW9" s="29">
        <v>2.5000000000000002E-10</v>
      </c>
      <c r="BX9" s="29">
        <v>2.5000000000000002E-10</v>
      </c>
      <c r="BY9" s="1"/>
      <c r="BZ9" s="1"/>
      <c r="CA9" s="35">
        <f t="shared" si="4"/>
        <v>0.14219330463286184</v>
      </c>
      <c r="CB9" s="36">
        <v>4487279.4302820005</v>
      </c>
      <c r="CC9" s="37">
        <v>1078.4168320000001</v>
      </c>
      <c r="CD9" s="37">
        <v>1061.5809999999999</v>
      </c>
      <c r="CE9" s="37">
        <v>1026.131185</v>
      </c>
      <c r="CF9" s="37">
        <v>993.29866400000003</v>
      </c>
      <c r="CG9" s="38">
        <v>-16.431384439999999</v>
      </c>
      <c r="CH9" s="38">
        <v>-3.4785563169999998</v>
      </c>
      <c r="CI9" s="38">
        <v>-1.7018017160000001</v>
      </c>
      <c r="CJ9" s="38">
        <v>-151.3740057</v>
      </c>
      <c r="CK9" s="38">
        <f t="shared" si="5"/>
        <v>4.6252000000279736E-4</v>
      </c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</row>
    <row r="10" spans="1:103" ht="11.25" customHeight="1" x14ac:dyDescent="0.25">
      <c r="A10" s="39">
        <f t="shared" si="7"/>
        <v>4</v>
      </c>
      <c r="B10" s="45">
        <v>3</v>
      </c>
      <c r="C10" s="45">
        <v>0</v>
      </c>
      <c r="D10" s="12">
        <v>2</v>
      </c>
      <c r="E10" s="348">
        <v>3</v>
      </c>
      <c r="F10" s="42">
        <v>5550</v>
      </c>
      <c r="G10" s="42">
        <v>12</v>
      </c>
      <c r="H10" s="42">
        <v>8.6767896000000005E-4</v>
      </c>
      <c r="I10" s="43">
        <v>1077.4079999999899</v>
      </c>
      <c r="J10" s="44">
        <v>3</v>
      </c>
      <c r="K10" s="45">
        <v>3.0000000000000001E-5</v>
      </c>
      <c r="L10" s="45">
        <v>2.9999999999999898E-2</v>
      </c>
      <c r="M10" s="41">
        <v>3</v>
      </c>
      <c r="N10" s="41">
        <v>1</v>
      </c>
      <c r="O10" s="41">
        <v>1</v>
      </c>
      <c r="P10" s="1"/>
      <c r="Q10" s="46">
        <v>3</v>
      </c>
      <c r="R10" s="46">
        <v>3</v>
      </c>
      <c r="S10" s="47">
        <v>2</v>
      </c>
      <c r="T10" s="47">
        <v>-4</v>
      </c>
      <c r="U10" s="47">
        <v>-9</v>
      </c>
      <c r="V10" s="1"/>
      <c r="W10" s="1"/>
      <c r="X10" s="34">
        <v>0</v>
      </c>
      <c r="Y10" s="73">
        <v>0</v>
      </c>
      <c r="Z10" s="94" t="s">
        <v>32</v>
      </c>
      <c r="AA10" s="73">
        <v>25</v>
      </c>
      <c r="AB10" s="73"/>
      <c r="AC10" s="73"/>
      <c r="AD10" s="1"/>
      <c r="AE10" s="48" t="str">
        <f t="shared" si="2"/>
        <v>4,3</v>
      </c>
      <c r="AF10" s="342">
        <f t="shared" si="8"/>
        <v>4</v>
      </c>
      <c r="AG10" s="341">
        <f t="shared" ref="AG10:AP10" si="10">IF(ISNUMBER(MATCH(AG61,$AC$31:$AC$40,0)),$AC$30,IF(ISNUMBER(MATCH(AG61,$AC$28:$AC$29,0)),$AC$27,IF(ISNUMBER(MATCH(AG61,$AE$7:$AE$42,0)),$AE$6,$O$6)))</f>
        <v>0</v>
      </c>
      <c r="AH10" s="341">
        <f t="shared" si="10"/>
        <v>0</v>
      </c>
      <c r="AI10" s="341">
        <f t="shared" si="10"/>
        <v>0</v>
      </c>
      <c r="AJ10" s="341">
        <f t="shared" si="10"/>
        <v>0</v>
      </c>
      <c r="AK10" s="341">
        <f t="shared" si="10"/>
        <v>1</v>
      </c>
      <c r="AL10" s="341">
        <f t="shared" si="10"/>
        <v>0</v>
      </c>
      <c r="AM10" s="341">
        <f t="shared" si="10"/>
        <v>0</v>
      </c>
      <c r="AN10" s="341">
        <f t="shared" si="10"/>
        <v>1</v>
      </c>
      <c r="AO10" s="341">
        <f t="shared" si="10"/>
        <v>0</v>
      </c>
      <c r="AP10" s="341">
        <f t="shared" si="10"/>
        <v>0</v>
      </c>
      <c r="AQ10" s="342"/>
      <c r="AR10" s="1"/>
      <c r="AS10" s="27">
        <v>2</v>
      </c>
      <c r="AT10" s="27">
        <v>2</v>
      </c>
      <c r="AU10" s="27">
        <v>2</v>
      </c>
      <c r="AV10" s="27">
        <v>1</v>
      </c>
      <c r="AW10" s="27">
        <v>1</v>
      </c>
      <c r="AX10" s="27">
        <v>1</v>
      </c>
      <c r="AY10" s="27">
        <v>1</v>
      </c>
      <c r="AZ10" s="27">
        <v>1</v>
      </c>
      <c r="BA10" s="27">
        <v>2</v>
      </c>
      <c r="BB10" s="27">
        <v>2</v>
      </c>
      <c r="BC10" s="1"/>
      <c r="BD10" s="28">
        <f t="shared" si="0"/>
        <v>5</v>
      </c>
      <c r="BE10" s="28">
        <f t="shared" si="0"/>
        <v>15</v>
      </c>
      <c r="BF10" s="28">
        <f t="shared" si="0"/>
        <v>5</v>
      </c>
      <c r="BG10" s="28">
        <f t="shared" si="0"/>
        <v>5</v>
      </c>
      <c r="BH10" s="28">
        <f t="shared" si="0"/>
        <v>2</v>
      </c>
      <c r="BI10" s="28">
        <f t="shared" si="0"/>
        <v>0</v>
      </c>
      <c r="BJ10" s="28">
        <f t="shared" si="0"/>
        <v>0</v>
      </c>
      <c r="BK10" s="28">
        <f t="shared" si="0"/>
        <v>-12</v>
      </c>
      <c r="BL10" s="28">
        <f t="shared" si="0"/>
        <v>5</v>
      </c>
      <c r="BM10" s="28">
        <f t="shared" si="0"/>
        <v>-5</v>
      </c>
      <c r="BN10" s="1"/>
      <c r="BO10" s="29">
        <v>1.0000000000000001E-9</v>
      </c>
      <c r="BP10" s="29">
        <v>2.5000000000000002E-10</v>
      </c>
      <c r="BQ10" s="29">
        <v>2.5000000000000002E-10</v>
      </c>
      <c r="BR10" s="29">
        <v>2.5000000000000002E-10</v>
      </c>
      <c r="BS10" s="29">
        <v>2.5000000000000002E-10</v>
      </c>
      <c r="BT10" s="29">
        <v>2.5000000000000002E-10</v>
      </c>
      <c r="BU10" s="29">
        <v>2.5000000000000002E-10</v>
      </c>
      <c r="BV10" s="29">
        <v>2.5000000000000002E-10</v>
      </c>
      <c r="BW10" s="29">
        <v>2.5000000000000002E-10</v>
      </c>
      <c r="BX10" s="29">
        <v>1.0000000000000001E-9</v>
      </c>
      <c r="BY10" s="1"/>
      <c r="BZ10" s="1"/>
      <c r="CA10" s="35">
        <f t="shared" si="4"/>
        <v>0.19937133740214716</v>
      </c>
      <c r="CB10" s="36">
        <v>6291680.9172019996</v>
      </c>
      <c r="CC10" s="37">
        <v>1078.4167970000001</v>
      </c>
      <c r="CD10" s="37">
        <v>1061.5809999999999</v>
      </c>
      <c r="CE10" s="37">
        <v>1026.0302610000001</v>
      </c>
      <c r="CF10" s="37">
        <v>993.29151119999995</v>
      </c>
      <c r="CG10" s="38">
        <v>-16.430382160000001</v>
      </c>
      <c r="CH10" s="38">
        <v>-3.3592291840000001</v>
      </c>
      <c r="CI10" s="38">
        <v>-0.78456947580000003</v>
      </c>
      <c r="CJ10" s="38">
        <v>-150.1099715</v>
      </c>
      <c r="CK10" s="38">
        <f t="shared" si="5"/>
        <v>1.464800000000821E-3</v>
      </c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</row>
    <row r="11" spans="1:103" ht="11.25" customHeight="1" x14ac:dyDescent="0.25">
      <c r="A11" s="39">
        <f t="shared" si="7"/>
        <v>5</v>
      </c>
      <c r="B11" s="45">
        <v>4</v>
      </c>
      <c r="C11" s="45">
        <v>0</v>
      </c>
      <c r="D11" s="347">
        <v>3</v>
      </c>
      <c r="E11" s="349">
        <v>4</v>
      </c>
      <c r="F11" s="42">
        <v>6500</v>
      </c>
      <c r="G11" s="42">
        <v>12</v>
      </c>
      <c r="H11" s="42">
        <v>9.4339624000000001E-4</v>
      </c>
      <c r="I11" s="43">
        <v>1071.93399999999</v>
      </c>
      <c r="J11" s="44">
        <v>3</v>
      </c>
      <c r="K11" s="45">
        <v>3.0000000000000001E-5</v>
      </c>
      <c r="L11" s="45">
        <v>2.9999999999999898E-2</v>
      </c>
      <c r="M11" s="41">
        <v>2</v>
      </c>
      <c r="N11" s="41">
        <v>1</v>
      </c>
      <c r="O11" s="41">
        <v>0</v>
      </c>
      <c r="P11" s="1"/>
      <c r="Q11" s="46">
        <v>4</v>
      </c>
      <c r="R11" s="46">
        <v>4</v>
      </c>
      <c r="S11" s="47">
        <v>3</v>
      </c>
      <c r="T11" s="47">
        <v>-5</v>
      </c>
      <c r="U11" s="47"/>
      <c r="V11" s="1"/>
      <c r="W11" s="1"/>
      <c r="X11" s="34">
        <v>1</v>
      </c>
      <c r="Y11" s="73">
        <v>15</v>
      </c>
      <c r="Z11" s="94" t="s">
        <v>32</v>
      </c>
      <c r="AA11" s="73">
        <v>10</v>
      </c>
      <c r="AB11" s="73"/>
      <c r="AC11" s="73"/>
      <c r="AD11" s="1"/>
      <c r="AE11" s="48" t="str">
        <f t="shared" si="2"/>
        <v>5,4</v>
      </c>
      <c r="AF11" s="342">
        <f t="shared" si="8"/>
        <v>5</v>
      </c>
      <c r="AG11" s="341">
        <f t="shared" ref="AG11:AP11" si="11">IF(ISNUMBER(MATCH(AG62,$AC$31:$AC$40,0)),$AC$30,IF(ISNUMBER(MATCH(AG62,$AC$28:$AC$29,0)),$AC$27,IF(ISNUMBER(MATCH(AG62,$AE$7:$AE$42,0)),$AE$6,$O$6)))</f>
        <v>0</v>
      </c>
      <c r="AH11" s="341">
        <f t="shared" si="11"/>
        <v>0</v>
      </c>
      <c r="AI11" s="341">
        <f t="shared" si="11"/>
        <v>0</v>
      </c>
      <c r="AJ11" s="341">
        <f t="shared" si="11"/>
        <v>0</v>
      </c>
      <c r="AK11" s="341">
        <f t="shared" si="11"/>
        <v>0</v>
      </c>
      <c r="AL11" s="341">
        <f t="shared" si="11"/>
        <v>1</v>
      </c>
      <c r="AM11" s="341">
        <f t="shared" si="11"/>
        <v>0</v>
      </c>
      <c r="AN11" s="341">
        <f t="shared" si="11"/>
        <v>1</v>
      </c>
      <c r="AO11" s="341">
        <f t="shared" si="11"/>
        <v>1</v>
      </c>
      <c r="AP11" s="341">
        <f t="shared" si="11"/>
        <v>1</v>
      </c>
      <c r="AQ11" s="342"/>
      <c r="AR11" s="1"/>
      <c r="AS11" s="27">
        <v>2</v>
      </c>
      <c r="AT11" s="27">
        <v>2</v>
      </c>
      <c r="AU11" s="27">
        <v>2</v>
      </c>
      <c r="AV11" s="27">
        <v>1</v>
      </c>
      <c r="AW11" s="27">
        <v>1</v>
      </c>
      <c r="AX11" s="27">
        <v>1</v>
      </c>
      <c r="AY11" s="27">
        <v>1</v>
      </c>
      <c r="AZ11" s="27">
        <v>1</v>
      </c>
      <c r="BA11" s="27">
        <v>2</v>
      </c>
      <c r="BB11" s="27">
        <v>0</v>
      </c>
      <c r="BC11" s="1"/>
      <c r="BD11" s="28">
        <f t="shared" si="0"/>
        <v>5</v>
      </c>
      <c r="BE11" s="28">
        <f t="shared" si="0"/>
        <v>10</v>
      </c>
      <c r="BF11" s="28">
        <f t="shared" si="0"/>
        <v>5</v>
      </c>
      <c r="BG11" s="28">
        <f t="shared" si="0"/>
        <v>7</v>
      </c>
      <c r="BH11" s="28">
        <f t="shared" si="0"/>
        <v>5</v>
      </c>
      <c r="BI11" s="28">
        <f t="shared" si="0"/>
        <v>0</v>
      </c>
      <c r="BJ11" s="28">
        <f t="shared" si="0"/>
        <v>0</v>
      </c>
      <c r="BK11" s="28">
        <f t="shared" si="0"/>
        <v>-1</v>
      </c>
      <c r="BL11" s="28">
        <f t="shared" si="0"/>
        <v>0</v>
      </c>
      <c r="BM11" s="28">
        <f t="shared" si="0"/>
        <v>0</v>
      </c>
      <c r="BN11" s="1"/>
      <c r="BO11" s="29">
        <v>1.0000000000000001E-9</v>
      </c>
      <c r="BP11" s="29">
        <v>2.5000000000000002E-10</v>
      </c>
      <c r="BQ11" s="29">
        <v>2.5000000000000002E-10</v>
      </c>
      <c r="BR11" s="29">
        <v>2.5000000000000002E-10</v>
      </c>
      <c r="BS11" s="29">
        <v>2.5000000000000002E-10</v>
      </c>
      <c r="BT11" s="29">
        <v>2.5000000000000002E-10</v>
      </c>
      <c r="BU11" s="29">
        <v>2.5000000000000002E-10</v>
      </c>
      <c r="BV11" s="29">
        <v>2.5000000000000002E-10</v>
      </c>
      <c r="BW11" s="29">
        <v>1.0000000000000001E-9</v>
      </c>
      <c r="BX11" s="29">
        <v>0</v>
      </c>
      <c r="BY11" s="1"/>
      <c r="BZ11" s="1"/>
      <c r="CA11" s="35">
        <f t="shared" si="4"/>
        <v>0.26226717344836109</v>
      </c>
      <c r="CB11" s="36">
        <v>8276522.5528140003</v>
      </c>
      <c r="CC11" s="37">
        <v>1078.4167170000001</v>
      </c>
      <c r="CD11" s="37">
        <v>1061.5809999999999</v>
      </c>
      <c r="CE11" s="37">
        <v>1025.986956</v>
      </c>
      <c r="CF11" s="37">
        <v>993.28665860000001</v>
      </c>
      <c r="CG11" s="38">
        <v>-16.428065759999999</v>
      </c>
      <c r="CH11" s="38">
        <v>-3.1775397330000001</v>
      </c>
      <c r="CI11" s="38">
        <v>-0.50988165090000004</v>
      </c>
      <c r="CJ11" s="38">
        <v>-149.25292930000001</v>
      </c>
      <c r="CK11" s="38">
        <f t="shared" si="5"/>
        <v>3.7812000000023716E-3</v>
      </c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</row>
    <row r="12" spans="1:103" ht="11.25" customHeight="1" x14ac:dyDescent="0.25">
      <c r="A12" s="39">
        <f t="shared" si="7"/>
        <v>6</v>
      </c>
      <c r="B12" s="45">
        <v>5</v>
      </c>
      <c r="C12" s="45">
        <v>0</v>
      </c>
      <c r="D12" s="12">
        <v>4</v>
      </c>
      <c r="E12" s="349">
        <v>5</v>
      </c>
      <c r="F12" s="42">
        <v>5000</v>
      </c>
      <c r="G12" s="42">
        <v>12</v>
      </c>
      <c r="H12" s="42">
        <v>9.4339624000000001E-4</v>
      </c>
      <c r="I12" s="43">
        <v>1066.509</v>
      </c>
      <c r="J12" s="44">
        <v>3</v>
      </c>
      <c r="K12" s="45">
        <v>3.0000000000000001E-5</v>
      </c>
      <c r="L12" s="45">
        <v>2.9999999999999898E-2</v>
      </c>
      <c r="M12" s="41">
        <v>2</v>
      </c>
      <c r="N12" s="41">
        <v>1</v>
      </c>
      <c r="O12" s="41">
        <v>0</v>
      </c>
      <c r="P12" s="1"/>
      <c r="Q12" s="46">
        <v>5</v>
      </c>
      <c r="R12" s="46">
        <v>5</v>
      </c>
      <c r="S12" s="47">
        <v>4</v>
      </c>
      <c r="T12" s="47">
        <v>-6</v>
      </c>
      <c r="U12" s="47"/>
      <c r="V12" s="1"/>
      <c r="W12" s="1"/>
      <c r="X12" s="34">
        <v>2</v>
      </c>
      <c r="Y12" s="73">
        <v>27</v>
      </c>
      <c r="Z12" s="94" t="s">
        <v>32</v>
      </c>
      <c r="AA12" s="73">
        <v>150</v>
      </c>
      <c r="AB12" s="73"/>
      <c r="AC12" s="73"/>
      <c r="AD12" s="1"/>
      <c r="AE12" s="48" t="str">
        <f t="shared" si="2"/>
        <v>6,5</v>
      </c>
      <c r="AF12" s="342">
        <f t="shared" si="8"/>
        <v>6</v>
      </c>
      <c r="AG12" s="341">
        <f t="shared" ref="AG12:AP12" si="12">IF(ISNUMBER(MATCH(AG63,$AC$31:$AC$40,0)),$AC$30,IF(ISNUMBER(MATCH(AG63,$AC$28:$AC$29,0)),$AC$27,IF(ISNUMBER(MATCH(AG63,$AE$7:$AE$42,0)),$AE$6,$O$6)))</f>
        <v>0</v>
      </c>
      <c r="AH12" s="341">
        <f t="shared" si="12"/>
        <v>0</v>
      </c>
      <c r="AI12" s="341">
        <f t="shared" si="12"/>
        <v>0</v>
      </c>
      <c r="AJ12" s="341" t="str">
        <f t="shared" si="12"/>
        <v>W</v>
      </c>
      <c r="AK12" s="341" t="str">
        <f t="shared" si="12"/>
        <v>W</v>
      </c>
      <c r="AL12" s="341">
        <f t="shared" si="12"/>
        <v>1</v>
      </c>
      <c r="AM12" s="341">
        <f t="shared" si="12"/>
        <v>0</v>
      </c>
      <c r="AN12" s="341">
        <f t="shared" si="12"/>
        <v>1</v>
      </c>
      <c r="AO12" s="341">
        <f t="shared" si="12"/>
        <v>0</v>
      </c>
      <c r="AP12" s="341">
        <f t="shared" si="12"/>
        <v>0</v>
      </c>
      <c r="AQ12" s="342"/>
      <c r="AR12" s="1"/>
      <c r="AS12" s="27">
        <v>0</v>
      </c>
      <c r="AT12" s="27">
        <v>2</v>
      </c>
      <c r="AU12" s="27">
        <v>2</v>
      </c>
      <c r="AV12" s="27">
        <v>1</v>
      </c>
      <c r="AW12" s="27">
        <v>1</v>
      </c>
      <c r="AX12" s="27">
        <v>1</v>
      </c>
      <c r="AY12" s="27">
        <v>1</v>
      </c>
      <c r="AZ12" s="27">
        <v>2</v>
      </c>
      <c r="BA12" s="27">
        <v>2</v>
      </c>
      <c r="BB12" s="27">
        <v>0</v>
      </c>
      <c r="BC12" s="1"/>
      <c r="BD12" s="28">
        <f t="shared" si="0"/>
        <v>0</v>
      </c>
      <c r="BE12" s="28">
        <f t="shared" si="0"/>
        <v>5</v>
      </c>
      <c r="BF12" s="28">
        <f t="shared" si="0"/>
        <v>5</v>
      </c>
      <c r="BG12" s="28">
        <f t="shared" si="0"/>
        <v>9</v>
      </c>
      <c r="BH12" s="28">
        <f t="shared" si="0"/>
        <v>4</v>
      </c>
      <c r="BI12" s="28">
        <f t="shared" si="0"/>
        <v>2</v>
      </c>
      <c r="BJ12" s="28">
        <f t="shared" si="0"/>
        <v>0</v>
      </c>
      <c r="BK12" s="28">
        <f t="shared" si="0"/>
        <v>-3</v>
      </c>
      <c r="BL12" s="28">
        <f t="shared" si="0"/>
        <v>0</v>
      </c>
      <c r="BM12" s="28">
        <f t="shared" si="0"/>
        <v>0</v>
      </c>
      <c r="BN12" s="1"/>
      <c r="BO12" s="29">
        <v>0</v>
      </c>
      <c r="BP12" s="29">
        <v>1.0000000000000001E-9</v>
      </c>
      <c r="BQ12" s="29">
        <v>2.5000000000000002E-10</v>
      </c>
      <c r="BR12" s="29">
        <v>2.5000000000000002E-10</v>
      </c>
      <c r="BS12" s="29">
        <v>2.5000000000000002E-10</v>
      </c>
      <c r="BT12" s="29">
        <v>2.5000000000000002E-10</v>
      </c>
      <c r="BU12" s="29">
        <v>2.5000000000000002E-10</v>
      </c>
      <c r="BV12" s="29">
        <v>2.5000000000000002E-10</v>
      </c>
      <c r="BW12" s="29">
        <v>1.0000000000000001E-9</v>
      </c>
      <c r="BX12" s="29">
        <v>0</v>
      </c>
      <c r="BY12" s="1"/>
      <c r="BZ12" s="1"/>
      <c r="CA12" s="35">
        <f t="shared" si="4"/>
        <v>0.3314525930992851</v>
      </c>
      <c r="CB12" s="36">
        <v>10459848.351989999</v>
      </c>
      <c r="CC12" s="37">
        <v>1078.416557</v>
      </c>
      <c r="CD12" s="37">
        <v>1061.5809999999999</v>
      </c>
      <c r="CE12" s="37">
        <v>1025.986459</v>
      </c>
      <c r="CF12" s="37">
        <v>993.28251739999996</v>
      </c>
      <c r="CG12" s="38">
        <v>-16.42342536</v>
      </c>
      <c r="CH12" s="38">
        <v>-2.9261195469999999</v>
      </c>
      <c r="CI12" s="38">
        <v>-0.50447547969999995</v>
      </c>
      <c r="CJ12" s="38">
        <v>-148.52267230000001</v>
      </c>
      <c r="CK12" s="38">
        <f t="shared" si="5"/>
        <v>8.4216000000019164E-3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</row>
    <row r="13" spans="1:103" ht="11.25" customHeight="1" x14ac:dyDescent="0.25">
      <c r="A13" s="39">
        <f t="shared" si="7"/>
        <v>7</v>
      </c>
      <c r="B13" s="45">
        <v>6</v>
      </c>
      <c r="C13" s="45">
        <v>0</v>
      </c>
      <c r="D13" s="12">
        <v>5</v>
      </c>
      <c r="E13" s="349">
        <v>5</v>
      </c>
      <c r="F13" s="42">
        <v>5000</v>
      </c>
      <c r="G13" s="42">
        <v>12</v>
      </c>
      <c r="H13" s="42">
        <v>9.4339624000000001E-4</v>
      </c>
      <c r="I13" s="43">
        <v>1061.7919999999899</v>
      </c>
      <c r="J13" s="44">
        <v>3</v>
      </c>
      <c r="K13" s="45">
        <v>3.0000000000000001E-5</v>
      </c>
      <c r="L13" s="45">
        <v>2.9999999999999898E-2</v>
      </c>
      <c r="M13" s="41">
        <v>2</v>
      </c>
      <c r="N13" s="41">
        <v>1</v>
      </c>
      <c r="O13" s="41">
        <v>0</v>
      </c>
      <c r="P13" s="1"/>
      <c r="Q13" s="46">
        <v>6</v>
      </c>
      <c r="R13" s="46">
        <v>6</v>
      </c>
      <c r="S13" s="47">
        <v>5</v>
      </c>
      <c r="T13" s="47">
        <v>-7</v>
      </c>
      <c r="U13" s="47"/>
      <c r="V13" s="1"/>
      <c r="W13" s="1"/>
      <c r="X13" s="34">
        <v>3</v>
      </c>
      <c r="Y13" s="73">
        <v>3</v>
      </c>
      <c r="Z13" s="94" t="s">
        <v>33</v>
      </c>
      <c r="AA13" s="73">
        <v>10</v>
      </c>
      <c r="AB13" s="73" t="s">
        <v>10</v>
      </c>
      <c r="AC13" s="73"/>
      <c r="AD13" s="1"/>
      <c r="AE13" s="48" t="str">
        <f t="shared" si="2"/>
        <v>6,6</v>
      </c>
      <c r="AF13" s="342">
        <f t="shared" si="8"/>
        <v>7</v>
      </c>
      <c r="AG13" s="341">
        <f t="shared" ref="AG13:AP13" si="13">IF(ISNUMBER(MATCH(AG64,$AC$31:$AC$40,0)),$AC$30,IF(ISNUMBER(MATCH(AG64,$AC$28:$AC$29,0)),$AC$27,IF(ISNUMBER(MATCH(AG64,$AE$7:$AE$42,0)),$AE$6,$O$6)))</f>
        <v>0</v>
      </c>
      <c r="AH13" s="341">
        <f t="shared" si="13"/>
        <v>0</v>
      </c>
      <c r="AI13" s="341">
        <f t="shared" si="13"/>
        <v>0</v>
      </c>
      <c r="AJ13" s="341" t="str">
        <f t="shared" si="13"/>
        <v>W</v>
      </c>
      <c r="AK13" s="341" t="str">
        <f t="shared" si="13"/>
        <v>W</v>
      </c>
      <c r="AL13" s="341">
        <f t="shared" si="13"/>
        <v>1</v>
      </c>
      <c r="AM13" s="341">
        <f t="shared" si="13"/>
        <v>1</v>
      </c>
      <c r="AN13" s="341">
        <f t="shared" si="13"/>
        <v>0</v>
      </c>
      <c r="AO13" s="341">
        <f t="shared" si="13"/>
        <v>0</v>
      </c>
      <c r="AP13" s="341">
        <f t="shared" si="13"/>
        <v>0</v>
      </c>
      <c r="AQ13" s="342"/>
      <c r="AR13" s="1"/>
      <c r="AS13" s="27">
        <v>0</v>
      </c>
      <c r="AT13" s="27">
        <v>2</v>
      </c>
      <c r="AU13" s="27">
        <v>2</v>
      </c>
      <c r="AV13" s="27">
        <v>1</v>
      </c>
      <c r="AW13" s="27">
        <v>1</v>
      </c>
      <c r="AX13" s="27">
        <v>1</v>
      </c>
      <c r="AY13" s="27">
        <v>1</v>
      </c>
      <c r="AZ13" s="27">
        <v>2</v>
      </c>
      <c r="BA13" s="27">
        <v>2</v>
      </c>
      <c r="BB13" s="27">
        <v>0</v>
      </c>
      <c r="BC13" s="1"/>
      <c r="BD13" s="28">
        <f t="shared" si="0"/>
        <v>0</v>
      </c>
      <c r="BE13" s="28">
        <f t="shared" si="0"/>
        <v>10</v>
      </c>
      <c r="BF13" s="28">
        <f t="shared" si="0"/>
        <v>10</v>
      </c>
      <c r="BG13" s="28">
        <f t="shared" si="0"/>
        <v>9</v>
      </c>
      <c r="BH13" s="28">
        <f t="shared" si="0"/>
        <v>5</v>
      </c>
      <c r="BI13" s="28">
        <f t="shared" si="0"/>
        <v>0</v>
      </c>
      <c r="BJ13" s="28">
        <f t="shared" si="0"/>
        <v>0</v>
      </c>
      <c r="BK13" s="28">
        <f t="shared" si="0"/>
        <v>0</v>
      </c>
      <c r="BL13" s="28">
        <f t="shared" si="0"/>
        <v>0</v>
      </c>
      <c r="BM13" s="28">
        <f t="shared" si="0"/>
        <v>0</v>
      </c>
      <c r="BN13" s="1"/>
      <c r="BO13" s="29">
        <v>0</v>
      </c>
      <c r="BP13" s="29">
        <v>1.0000000000000001E-9</v>
      </c>
      <c r="BQ13" s="29">
        <v>2.5000000000000002E-10</v>
      </c>
      <c r="BR13" s="29">
        <v>2.5000000000000002E-10</v>
      </c>
      <c r="BS13" s="29">
        <v>2.5000000000000002E-10</v>
      </c>
      <c r="BT13" s="29">
        <v>2.5000000000000002E-10</v>
      </c>
      <c r="BU13" s="29">
        <v>2.5000000000000002E-10</v>
      </c>
      <c r="BV13" s="29">
        <v>2.5000000000000002E-10</v>
      </c>
      <c r="BW13" s="29">
        <v>1.0000000000000001E-9</v>
      </c>
      <c r="BX13" s="29">
        <v>0</v>
      </c>
      <c r="BY13" s="1"/>
      <c r="BZ13" s="1"/>
      <c r="CA13" s="35">
        <f t="shared" si="4"/>
        <v>0.40755655471518742</v>
      </c>
      <c r="CB13" s="36">
        <v>12861506.731079999</v>
      </c>
      <c r="CC13" s="37">
        <v>1078.4162699999999</v>
      </c>
      <c r="CD13" s="37">
        <v>1061.5809999999999</v>
      </c>
      <c r="CE13" s="37">
        <v>1025.985901</v>
      </c>
      <c r="CF13" s="37">
        <v>993.27770020000003</v>
      </c>
      <c r="CG13" s="38">
        <v>-16.415090249999999</v>
      </c>
      <c r="CH13" s="38">
        <v>-2.6008477760000002</v>
      </c>
      <c r="CI13" s="38">
        <v>-0.49843628870000001</v>
      </c>
      <c r="CJ13" s="38">
        <v>-147.6757418</v>
      </c>
      <c r="CK13" s="38">
        <f t="shared" si="5"/>
        <v>1.6756710000002784E-2</v>
      </c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</row>
    <row r="14" spans="1:103" ht="11.25" customHeight="1" x14ac:dyDescent="0.25">
      <c r="A14" s="39">
        <f t="shared" si="7"/>
        <v>8</v>
      </c>
      <c r="B14" s="45">
        <v>7</v>
      </c>
      <c r="C14" s="45">
        <v>0</v>
      </c>
      <c r="D14" s="12">
        <v>6</v>
      </c>
      <c r="E14" s="349">
        <v>5</v>
      </c>
      <c r="F14" s="42">
        <v>5000</v>
      </c>
      <c r="G14" s="42">
        <v>12</v>
      </c>
      <c r="H14" s="42">
        <v>9.4339624000000001E-4</v>
      </c>
      <c r="I14" s="43">
        <v>1057.075</v>
      </c>
      <c r="J14" s="44">
        <v>3</v>
      </c>
      <c r="K14" s="45">
        <v>3.0000000000000001E-5</v>
      </c>
      <c r="L14" s="45">
        <v>2.9999999999999898E-2</v>
      </c>
      <c r="M14" s="41">
        <v>2</v>
      </c>
      <c r="N14" s="41">
        <v>1</v>
      </c>
      <c r="O14" s="41">
        <v>0</v>
      </c>
      <c r="P14" s="1"/>
      <c r="Q14" s="46">
        <v>7</v>
      </c>
      <c r="R14" s="46">
        <v>7</v>
      </c>
      <c r="S14" s="47">
        <v>6</v>
      </c>
      <c r="T14" s="47">
        <v>-8</v>
      </c>
      <c r="U14" s="47"/>
      <c r="V14" s="1"/>
      <c r="W14" s="1"/>
      <c r="X14" s="34">
        <v>4</v>
      </c>
      <c r="Y14" s="73">
        <v>9</v>
      </c>
      <c r="Z14" s="94" t="s">
        <v>34</v>
      </c>
      <c r="AA14" s="94" t="s">
        <v>35</v>
      </c>
      <c r="AB14" s="73"/>
      <c r="AC14" s="73"/>
      <c r="AD14" s="1"/>
      <c r="AE14" s="48" t="str">
        <f t="shared" si="2"/>
        <v>6,7</v>
      </c>
      <c r="AF14" s="342">
        <f t="shared" si="8"/>
        <v>8</v>
      </c>
      <c r="AG14" s="341">
        <f t="shared" ref="AG14:AP14" si="14">IF(ISNUMBER(MATCH(AG65,$AC$31:$AC$40,0)),$AC$30,IF(ISNUMBER(MATCH(AG65,$AC$28:$AC$29,0)),$AC$27,IF(ISNUMBER(MATCH(AG65,$AE$7:$AE$42,0)),$AE$6,$O$6)))</f>
        <v>0</v>
      </c>
      <c r="AH14" s="341">
        <f t="shared" si="14"/>
        <v>0</v>
      </c>
      <c r="AI14" s="341">
        <f t="shared" si="14"/>
        <v>0</v>
      </c>
      <c r="AJ14" s="341" t="str">
        <f t="shared" si="14"/>
        <v>W</v>
      </c>
      <c r="AK14" s="341" t="str">
        <f t="shared" si="14"/>
        <v>W</v>
      </c>
      <c r="AL14" s="341">
        <f t="shared" si="14"/>
        <v>1</v>
      </c>
      <c r="AM14" s="341">
        <f t="shared" si="14"/>
        <v>1</v>
      </c>
      <c r="AN14" s="341">
        <f t="shared" si="14"/>
        <v>0</v>
      </c>
      <c r="AO14" s="341">
        <f t="shared" si="14"/>
        <v>0</v>
      </c>
      <c r="AP14" s="341">
        <f t="shared" si="14"/>
        <v>0</v>
      </c>
      <c r="AQ14" s="342"/>
      <c r="AR14" s="1"/>
      <c r="AS14" s="27">
        <v>0</v>
      </c>
      <c r="AT14" s="27">
        <v>2</v>
      </c>
      <c r="AU14" s="27">
        <v>2</v>
      </c>
      <c r="AV14" s="27">
        <v>1</v>
      </c>
      <c r="AW14" s="27">
        <v>1</v>
      </c>
      <c r="AX14" s="27">
        <v>1</v>
      </c>
      <c r="AY14" s="27">
        <v>1</v>
      </c>
      <c r="AZ14" s="27">
        <v>2</v>
      </c>
      <c r="BA14" s="27">
        <v>2</v>
      </c>
      <c r="BB14" s="27">
        <v>2</v>
      </c>
      <c r="BC14" s="1"/>
      <c r="BD14" s="28">
        <f t="shared" si="0"/>
        <v>0</v>
      </c>
      <c r="BE14" s="28">
        <f t="shared" si="0"/>
        <v>10</v>
      </c>
      <c r="BF14" s="28">
        <f t="shared" si="0"/>
        <v>14</v>
      </c>
      <c r="BG14" s="28">
        <f t="shared" si="0"/>
        <v>9</v>
      </c>
      <c r="BH14" s="28">
        <f t="shared" si="0"/>
        <v>0</v>
      </c>
      <c r="BI14" s="28">
        <f t="shared" si="0"/>
        <v>0</v>
      </c>
      <c r="BJ14" s="28">
        <f t="shared" si="0"/>
        <v>0</v>
      </c>
      <c r="BK14" s="28">
        <f t="shared" si="0"/>
        <v>0</v>
      </c>
      <c r="BL14" s="28">
        <f t="shared" si="0"/>
        <v>0</v>
      </c>
      <c r="BM14" s="28">
        <f t="shared" si="0"/>
        <v>0</v>
      </c>
      <c r="BN14" s="1"/>
      <c r="BO14" s="29">
        <v>0</v>
      </c>
      <c r="BP14" s="29">
        <v>1.0000000000000001E-9</v>
      </c>
      <c r="BQ14" s="29">
        <v>2.5000000000000002E-10</v>
      </c>
      <c r="BR14" s="29">
        <v>2.5000000000000002E-10</v>
      </c>
      <c r="BS14" s="29">
        <v>2.5000000000000002E-10</v>
      </c>
      <c r="BT14" s="29">
        <v>2.5000000000000002E-10</v>
      </c>
      <c r="BU14" s="29">
        <v>2.5000000000000002E-10</v>
      </c>
      <c r="BV14" s="29">
        <v>2.5000000000000002E-10</v>
      </c>
      <c r="BW14" s="29">
        <v>2.5000000000000002E-10</v>
      </c>
      <c r="BX14" s="29">
        <v>4.0000000000000002E-9</v>
      </c>
      <c r="BY14" s="1"/>
      <c r="BZ14" s="1"/>
      <c r="CA14" s="35">
        <f t="shared" si="4"/>
        <v>0.49127091249271171</v>
      </c>
      <c r="CB14" s="36">
        <v>15503330.94808</v>
      </c>
      <c r="CC14" s="37">
        <v>1078.4157949999999</v>
      </c>
      <c r="CD14" s="37">
        <v>1061.5809999999999</v>
      </c>
      <c r="CE14" s="37">
        <v>1025.9852880000001</v>
      </c>
      <c r="CF14" s="37">
        <v>993.27223579999998</v>
      </c>
      <c r="CG14" s="38">
        <v>-16.401311159999999</v>
      </c>
      <c r="CH14" s="38">
        <v>-2.21281287</v>
      </c>
      <c r="CI14" s="38">
        <v>-0.49182704820000001</v>
      </c>
      <c r="CJ14" s="38">
        <v>-146.71750940000001</v>
      </c>
      <c r="CK14" s="38">
        <f t="shared" si="5"/>
        <v>3.0535800000002666E-2</v>
      </c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</row>
    <row r="15" spans="1:103" ht="11.25" customHeight="1" x14ac:dyDescent="0.25">
      <c r="A15" s="39">
        <f t="shared" si="7"/>
        <v>9</v>
      </c>
      <c r="B15" s="45">
        <v>8</v>
      </c>
      <c r="C15" s="45">
        <v>0</v>
      </c>
      <c r="D15" s="12">
        <v>7</v>
      </c>
      <c r="E15" s="349">
        <v>5</v>
      </c>
      <c r="F15" s="42">
        <v>5000</v>
      </c>
      <c r="G15" s="42">
        <v>12</v>
      </c>
      <c r="H15" s="42">
        <v>9.4339624000000001E-4</v>
      </c>
      <c r="I15" s="43">
        <v>1052.3589999999899</v>
      </c>
      <c r="J15" s="44">
        <v>3</v>
      </c>
      <c r="K15" s="45">
        <v>3.0000000000000001E-5</v>
      </c>
      <c r="L15" s="45">
        <v>2.9999999999999898E-2</v>
      </c>
      <c r="M15" s="41">
        <v>2</v>
      </c>
      <c r="N15" s="41">
        <v>1</v>
      </c>
      <c r="O15" s="41">
        <v>0</v>
      </c>
      <c r="P15" s="1"/>
      <c r="Q15" s="46">
        <v>8</v>
      </c>
      <c r="R15" s="46">
        <v>8</v>
      </c>
      <c r="S15" s="47">
        <v>7</v>
      </c>
      <c r="T15" s="47">
        <v>-22</v>
      </c>
      <c r="U15" s="47"/>
      <c r="V15" s="1"/>
      <c r="W15" s="1"/>
      <c r="X15" s="34">
        <v>5</v>
      </c>
      <c r="Y15" s="73">
        <v>10</v>
      </c>
      <c r="Z15" s="94" t="s">
        <v>34</v>
      </c>
      <c r="AA15" s="94" t="s">
        <v>35</v>
      </c>
      <c r="AB15" s="73"/>
      <c r="AC15" s="73"/>
      <c r="AD15" s="1"/>
      <c r="AE15" s="48" t="str">
        <f t="shared" si="2"/>
        <v>6,8</v>
      </c>
      <c r="AF15" s="342">
        <f t="shared" si="8"/>
        <v>9</v>
      </c>
      <c r="AG15" s="341">
        <f t="shared" ref="AG15:AP15" si="15">IF(ISNUMBER(MATCH(AG66,$AC$31:$AC$40,0)),$AC$30,IF(ISNUMBER(MATCH(AG66,$AC$28:$AC$29,0)),$AC$27,IF(ISNUMBER(MATCH(AG66,$AE$7:$AE$42,0)),$AE$6,$O$6)))</f>
        <v>0</v>
      </c>
      <c r="AH15" s="341">
        <f t="shared" si="15"/>
        <v>0</v>
      </c>
      <c r="AI15" s="341">
        <f t="shared" si="15"/>
        <v>0</v>
      </c>
      <c r="AJ15" s="341" t="str">
        <f t="shared" si="15"/>
        <v>W</v>
      </c>
      <c r="AK15" s="341" t="str">
        <f t="shared" si="15"/>
        <v>W</v>
      </c>
      <c r="AL15" s="341">
        <f t="shared" si="15"/>
        <v>1</v>
      </c>
      <c r="AM15" s="341">
        <f t="shared" si="15"/>
        <v>0</v>
      </c>
      <c r="AN15" s="341">
        <f t="shared" si="15"/>
        <v>0</v>
      </c>
      <c r="AO15" s="341">
        <f t="shared" si="15"/>
        <v>0</v>
      </c>
      <c r="AP15" s="341">
        <f t="shared" si="15"/>
        <v>0</v>
      </c>
      <c r="AQ15" s="342"/>
      <c r="AR15" s="1"/>
      <c r="AS15" s="27">
        <v>0</v>
      </c>
      <c r="AT15" s="27">
        <v>2</v>
      </c>
      <c r="AU15" s="27">
        <v>2</v>
      </c>
      <c r="AV15" s="27">
        <v>1</v>
      </c>
      <c r="AW15" s="27">
        <v>1</v>
      </c>
      <c r="AX15" s="27">
        <v>1</v>
      </c>
      <c r="AY15" s="27">
        <v>1</v>
      </c>
      <c r="AZ15" s="27">
        <v>2</v>
      </c>
      <c r="BA15" s="27">
        <v>2</v>
      </c>
      <c r="BB15" s="27">
        <v>0</v>
      </c>
      <c r="BC15" s="1"/>
      <c r="BD15" s="28">
        <f t="shared" si="0"/>
        <v>0</v>
      </c>
      <c r="BE15" s="28">
        <f t="shared" si="0"/>
        <v>10</v>
      </c>
      <c r="BF15" s="28">
        <f t="shared" si="0"/>
        <v>11</v>
      </c>
      <c r="BG15" s="28">
        <f t="shared" si="0"/>
        <v>5</v>
      </c>
      <c r="BH15" s="28">
        <f t="shared" si="0"/>
        <v>0</v>
      </c>
      <c r="BI15" s="28">
        <f t="shared" si="0"/>
        <v>0</v>
      </c>
      <c r="BJ15" s="28">
        <f t="shared" si="0"/>
        <v>0</v>
      </c>
      <c r="BK15" s="28">
        <f t="shared" si="0"/>
        <v>0</v>
      </c>
      <c r="BL15" s="28">
        <f t="shared" si="0"/>
        <v>0</v>
      </c>
      <c r="BM15" s="28">
        <f t="shared" si="0"/>
        <v>0</v>
      </c>
      <c r="BN15" s="1"/>
      <c r="BO15" s="29">
        <v>0</v>
      </c>
      <c r="BP15" s="29">
        <v>1.0000000000000001E-9</v>
      </c>
      <c r="BQ15" s="29">
        <v>2.5000000000000002E-10</v>
      </c>
      <c r="BR15" s="29">
        <v>2.5000000000000002E-10</v>
      </c>
      <c r="BS15" s="29">
        <v>2.5000000000000002E-10</v>
      </c>
      <c r="BT15" s="29">
        <v>2.5000000000000002E-10</v>
      </c>
      <c r="BU15" s="29">
        <v>2.5000000000000002E-10</v>
      </c>
      <c r="BV15" s="29">
        <v>2.5000000000000002E-10</v>
      </c>
      <c r="BW15" s="29">
        <v>1.0000000000000001E-9</v>
      </c>
      <c r="BX15" s="29">
        <v>0</v>
      </c>
      <c r="BY15" s="1"/>
      <c r="BZ15" s="1"/>
      <c r="CA15" s="35">
        <f t="shared" si="4"/>
        <v>0.5833567060479885</v>
      </c>
      <c r="CB15" s="36">
        <v>18409337.58678</v>
      </c>
      <c r="CC15" s="37">
        <v>1078.4150609999999</v>
      </c>
      <c r="CD15" s="37">
        <v>1061.5809999999999</v>
      </c>
      <c r="CE15" s="37">
        <v>1025.984612</v>
      </c>
      <c r="CF15" s="37">
        <v>993.26609689999998</v>
      </c>
      <c r="CG15" s="38">
        <v>-16.380027049999999</v>
      </c>
      <c r="CH15" s="38">
        <v>-1.7979557049999999</v>
      </c>
      <c r="CI15" s="38">
        <v>-0.48459115619999998</v>
      </c>
      <c r="CJ15" s="38">
        <v>-145.64390059999999</v>
      </c>
      <c r="CK15" s="38">
        <f t="shared" si="5"/>
        <v>5.1819910000002523E-2</v>
      </c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</row>
    <row r="16" spans="1:103" ht="11.25" customHeight="1" x14ac:dyDescent="0.25">
      <c r="A16" s="39">
        <f t="shared" si="7"/>
        <v>10</v>
      </c>
      <c r="B16" s="45">
        <v>9</v>
      </c>
      <c r="C16" s="45">
        <v>0</v>
      </c>
      <c r="D16" s="347">
        <v>2</v>
      </c>
      <c r="E16" s="348">
        <v>4</v>
      </c>
      <c r="F16" s="42">
        <v>5000</v>
      </c>
      <c r="G16" s="42">
        <v>10</v>
      </c>
      <c r="H16" s="42">
        <v>5.4545456000000005E-4</v>
      </c>
      <c r="I16" s="43">
        <v>1073.63599999999</v>
      </c>
      <c r="J16" s="44">
        <v>2</v>
      </c>
      <c r="K16" s="45">
        <v>3.0000000000000001E-5</v>
      </c>
      <c r="L16" s="45">
        <v>2.9999999999999898E-2</v>
      </c>
      <c r="M16" s="41">
        <v>2</v>
      </c>
      <c r="N16" s="41">
        <v>0</v>
      </c>
      <c r="O16" s="41">
        <v>0</v>
      </c>
      <c r="P16" s="1"/>
      <c r="Q16" s="46">
        <v>9</v>
      </c>
      <c r="R16" s="46">
        <v>9</v>
      </c>
      <c r="S16" s="47">
        <v>3</v>
      </c>
      <c r="T16" s="47">
        <v>-10</v>
      </c>
      <c r="U16" s="47"/>
      <c r="V16" s="1"/>
      <c r="W16" s="1"/>
      <c r="X16" s="34">
        <v>6</v>
      </c>
      <c r="Y16" s="73">
        <v>11</v>
      </c>
      <c r="Z16" s="94" t="s">
        <v>34</v>
      </c>
      <c r="AA16" s="94" t="s">
        <v>35</v>
      </c>
      <c r="AB16" s="73"/>
      <c r="AC16" s="73"/>
      <c r="AD16" s="1"/>
      <c r="AE16" s="48" t="str">
        <f t="shared" si="2"/>
        <v>5,3</v>
      </c>
      <c r="AF16" s="342">
        <f t="shared" si="8"/>
        <v>10</v>
      </c>
      <c r="AG16" s="341">
        <f t="shared" ref="AG16:AP16" si="16">IF(ISNUMBER(MATCH(AG67,$AC$31:$AC$40,0)),$AC$30,IF(ISNUMBER(MATCH(AG67,$AC$28:$AC$29,0)),$AC$27,IF(ISNUMBER(MATCH(AG67,$AE$7:$AE$42,0)),$AE$6,$O$6)))</f>
        <v>0</v>
      </c>
      <c r="AH16" s="341">
        <f t="shared" si="16"/>
        <v>0</v>
      </c>
      <c r="AI16" s="341">
        <f t="shared" si="16"/>
        <v>0</v>
      </c>
      <c r="AJ16" s="341" t="str">
        <f t="shared" si="16"/>
        <v>W</v>
      </c>
      <c r="AK16" s="341" t="str">
        <f t="shared" si="16"/>
        <v>W</v>
      </c>
      <c r="AL16" s="341">
        <f t="shared" si="16"/>
        <v>0</v>
      </c>
      <c r="AM16" s="341">
        <f t="shared" si="16"/>
        <v>1</v>
      </c>
      <c r="AN16" s="341">
        <f t="shared" si="16"/>
        <v>0</v>
      </c>
      <c r="AO16" s="341">
        <f t="shared" si="16"/>
        <v>0</v>
      </c>
      <c r="AP16" s="341">
        <f t="shared" si="16"/>
        <v>0</v>
      </c>
      <c r="AQ16" s="342"/>
      <c r="AR16" s="1"/>
      <c r="AS16" s="27">
        <v>2</v>
      </c>
      <c r="AT16" s="27">
        <v>2</v>
      </c>
      <c r="AU16" s="27">
        <v>1</v>
      </c>
      <c r="AV16" s="27">
        <v>1</v>
      </c>
      <c r="AW16" s="27">
        <v>1</v>
      </c>
      <c r="AX16" s="27">
        <v>1</v>
      </c>
      <c r="AY16" s="27">
        <v>1</v>
      </c>
      <c r="AZ16" s="27">
        <v>2</v>
      </c>
      <c r="BA16" s="27">
        <v>2</v>
      </c>
      <c r="BB16" s="27">
        <v>0</v>
      </c>
      <c r="BC16" s="1"/>
      <c r="BD16" s="28">
        <f t="shared" si="0"/>
        <v>0</v>
      </c>
      <c r="BE16" s="28">
        <f t="shared" si="0"/>
        <v>0</v>
      </c>
      <c r="BF16" s="28">
        <f t="shared" si="0"/>
        <v>0</v>
      </c>
      <c r="BG16" s="28">
        <f t="shared" si="0"/>
        <v>0</v>
      </c>
      <c r="BH16" s="28">
        <f t="shared" si="0"/>
        <v>0</v>
      </c>
      <c r="BI16" s="28">
        <f t="shared" si="0"/>
        <v>0</v>
      </c>
      <c r="BJ16" s="28">
        <f t="shared" si="0"/>
        <v>0</v>
      </c>
      <c r="BK16" s="28">
        <f t="shared" si="0"/>
        <v>0</v>
      </c>
      <c r="BL16" s="28">
        <f t="shared" si="0"/>
        <v>0</v>
      </c>
      <c r="BM16" s="28">
        <f t="shared" si="0"/>
        <v>0</v>
      </c>
      <c r="BN16" s="1"/>
      <c r="BO16" s="29">
        <v>1.0000000000000001E-9</v>
      </c>
      <c r="BP16" s="29">
        <v>2.5000000000000002E-10</v>
      </c>
      <c r="BQ16" s="29">
        <v>2.5000000000000002E-10</v>
      </c>
      <c r="BR16" s="29">
        <v>2.5000000000000002E-10</v>
      </c>
      <c r="BS16" s="29">
        <v>2.5000000000000002E-10</v>
      </c>
      <c r="BT16" s="29">
        <v>2.5000000000000002E-10</v>
      </c>
      <c r="BU16" s="29">
        <v>2.5000000000000002E-10</v>
      </c>
      <c r="BV16" s="29">
        <v>2.5000000000000002E-10</v>
      </c>
      <c r="BW16" s="29">
        <v>1.0000000000000001E-9</v>
      </c>
      <c r="BX16" s="29">
        <v>0</v>
      </c>
      <c r="BY16" s="1"/>
      <c r="BZ16" s="1"/>
      <c r="CA16" s="35">
        <f t="shared" si="4"/>
        <v>0.68465107895879285</v>
      </c>
      <c r="CB16" s="36">
        <v>21605944.889350001</v>
      </c>
      <c r="CC16" s="37">
        <v>1078.4139889999999</v>
      </c>
      <c r="CD16" s="37">
        <v>1061.5809999999999</v>
      </c>
      <c r="CE16" s="37">
        <v>1025.983874</v>
      </c>
      <c r="CF16" s="37">
        <v>993.25933020000002</v>
      </c>
      <c r="CG16" s="38">
        <v>-16.348992039999999</v>
      </c>
      <c r="CH16" s="38">
        <v>-1.305696647</v>
      </c>
      <c r="CI16" s="38">
        <v>-0.47672751679999997</v>
      </c>
      <c r="CJ16" s="38">
        <v>-144.46386390000001</v>
      </c>
      <c r="CK16" s="38">
        <f t="shared" si="5"/>
        <v>8.2854920000002608E-2</v>
      </c>
      <c r="CL16" s="1"/>
      <c r="CM16" s="1"/>
      <c r="CN16" s="1"/>
      <c r="CO16" s="1"/>
      <c r="CP16" s="1"/>
      <c r="CQ16" s="1"/>
      <c r="CR16" s="1"/>
      <c r="CS16" s="1"/>
      <c r="CT16" s="1"/>
      <c r="CU16" s="1"/>
      <c r="CV16" s="1"/>
      <c r="CW16" s="1"/>
      <c r="CX16" s="1"/>
      <c r="CY16" s="1"/>
    </row>
    <row r="17" spans="1:103" ht="11.25" customHeight="1" x14ac:dyDescent="0.25">
      <c r="A17" s="39">
        <f t="shared" si="7"/>
        <v>11</v>
      </c>
      <c r="B17" s="45">
        <v>10</v>
      </c>
      <c r="C17" s="45">
        <v>0</v>
      </c>
      <c r="D17" s="12">
        <v>2</v>
      </c>
      <c r="E17" s="348">
        <v>5</v>
      </c>
      <c r="F17" s="42">
        <v>5000</v>
      </c>
      <c r="G17" s="42">
        <v>10</v>
      </c>
      <c r="H17" s="42">
        <v>5.4545456000000005E-4</v>
      </c>
      <c r="I17" s="43">
        <v>1070.9090000000001</v>
      </c>
      <c r="J17" s="44">
        <v>2</v>
      </c>
      <c r="K17" s="45">
        <v>3.0000000000000001E-5</v>
      </c>
      <c r="L17" s="45">
        <v>2.9999999999999898E-2</v>
      </c>
      <c r="M17" s="41">
        <v>2</v>
      </c>
      <c r="N17" s="41">
        <v>1</v>
      </c>
      <c r="O17" s="41">
        <v>0</v>
      </c>
      <c r="P17" s="1"/>
      <c r="Q17" s="46">
        <v>10</v>
      </c>
      <c r="R17" s="46">
        <v>10</v>
      </c>
      <c r="S17" s="47">
        <v>9</v>
      </c>
      <c r="T17" s="47">
        <v>-11</v>
      </c>
      <c r="U17" s="47"/>
      <c r="V17" s="1"/>
      <c r="W17" s="1"/>
      <c r="X17" s="34">
        <v>7</v>
      </c>
      <c r="Y17" s="73">
        <v>12</v>
      </c>
      <c r="Z17" s="94" t="s">
        <v>34</v>
      </c>
      <c r="AA17" s="94" t="s">
        <v>35</v>
      </c>
      <c r="AB17" s="73"/>
      <c r="AC17" s="73"/>
      <c r="AD17" s="1"/>
      <c r="AE17" s="48" t="str">
        <f t="shared" si="2"/>
        <v>6,3</v>
      </c>
      <c r="AF17" s="342">
        <f t="shared" si="8"/>
        <v>11</v>
      </c>
      <c r="AG17" s="341">
        <f t="shared" ref="AG17:AP17" si="17">IF(ISNUMBER(MATCH(AG68,$AC$31:$AC$40,0)),$AC$30,IF(ISNUMBER(MATCH(AG68,$AC$28:$AC$29,0)),$AC$27,IF(ISNUMBER(MATCH(AG68,$AE$7:$AE$42,0)),$AE$6,$O$6)))</f>
        <v>0</v>
      </c>
      <c r="AH17" s="341">
        <f t="shared" si="17"/>
        <v>0</v>
      </c>
      <c r="AI17" s="341">
        <f t="shared" si="17"/>
        <v>0</v>
      </c>
      <c r="AJ17" s="341">
        <f t="shared" si="17"/>
        <v>0</v>
      </c>
      <c r="AK17" s="341">
        <f t="shared" si="17"/>
        <v>0</v>
      </c>
      <c r="AL17" s="341">
        <f t="shared" si="17"/>
        <v>0</v>
      </c>
      <c r="AM17" s="341">
        <f t="shared" si="17"/>
        <v>1</v>
      </c>
      <c r="AN17" s="341">
        <f t="shared" si="17"/>
        <v>0</v>
      </c>
      <c r="AO17" s="341">
        <f t="shared" si="17"/>
        <v>0</v>
      </c>
      <c r="AP17" s="341">
        <f t="shared" si="17"/>
        <v>0</v>
      </c>
      <c r="AQ17" s="342"/>
      <c r="AR17" s="1"/>
      <c r="AS17" s="27">
        <v>1</v>
      </c>
      <c r="AT17" s="27">
        <v>1</v>
      </c>
      <c r="AU17" s="27">
        <v>1</v>
      </c>
      <c r="AV17" s="27">
        <v>1</v>
      </c>
      <c r="AW17" s="27">
        <v>1</v>
      </c>
      <c r="AX17" s="27">
        <v>1</v>
      </c>
      <c r="AY17" s="27">
        <v>1</v>
      </c>
      <c r="AZ17" s="27">
        <v>1</v>
      </c>
      <c r="BA17" s="27">
        <v>1</v>
      </c>
      <c r="BB17" s="27">
        <v>0</v>
      </c>
      <c r="BC17" s="1"/>
      <c r="BD17" s="28">
        <f t="shared" si="0"/>
        <v>0</v>
      </c>
      <c r="BE17" s="28">
        <f t="shared" si="0"/>
        <v>0</v>
      </c>
      <c r="BF17" s="28">
        <f t="shared" si="0"/>
        <v>0</v>
      </c>
      <c r="BG17" s="28">
        <f t="shared" si="0"/>
        <v>0</v>
      </c>
      <c r="BH17" s="28">
        <f t="shared" si="0"/>
        <v>0</v>
      </c>
      <c r="BI17" s="28">
        <f t="shared" si="0"/>
        <v>0</v>
      </c>
      <c r="BJ17" s="28">
        <f t="shared" si="0"/>
        <v>0</v>
      </c>
      <c r="BK17" s="28">
        <f t="shared" si="0"/>
        <v>0</v>
      </c>
      <c r="BL17" s="28">
        <f t="shared" si="0"/>
        <v>0</v>
      </c>
      <c r="BM17" s="28">
        <f t="shared" si="0"/>
        <v>0</v>
      </c>
      <c r="BN17" s="1"/>
      <c r="BO17" s="29">
        <v>2.5000000000000002E-10</v>
      </c>
      <c r="BP17" s="29">
        <v>2.5000000000000002E-10</v>
      </c>
      <c r="BQ17" s="29">
        <v>2.5000000000000002E-10</v>
      </c>
      <c r="BR17" s="29">
        <v>2.5000000000000002E-10</v>
      </c>
      <c r="BS17" s="29">
        <v>2.5000000000000002E-10</v>
      </c>
      <c r="BT17" s="29">
        <v>2.5000000000000002E-10</v>
      </c>
      <c r="BU17" s="29">
        <v>2.5000000000000002E-10</v>
      </c>
      <c r="BV17" s="29">
        <v>2.5000000000000002E-10</v>
      </c>
      <c r="BW17" s="29">
        <v>1.0000000000000001E-9</v>
      </c>
      <c r="BX17" s="29">
        <v>0</v>
      </c>
      <c r="BY17" s="1"/>
      <c r="BZ17" s="1"/>
      <c r="CA17" s="35">
        <f t="shared" si="4"/>
        <v>0.79607488916045577</v>
      </c>
      <c r="CB17" s="36">
        <v>25122212.922169998</v>
      </c>
      <c r="CC17" s="37">
        <v>1078.4124999999999</v>
      </c>
      <c r="CD17" s="37">
        <v>1061.5809999999999</v>
      </c>
      <c r="CE17" s="37">
        <v>1025.983078</v>
      </c>
      <c r="CF17" s="37">
        <v>993.25201630000004</v>
      </c>
      <c r="CG17" s="38">
        <v>-16.305868669999999</v>
      </c>
      <c r="CH17" s="38">
        <v>-0.87097067719999999</v>
      </c>
      <c r="CI17" s="38">
        <v>-0.4683093626</v>
      </c>
      <c r="CJ17" s="38">
        <v>-143.1923256</v>
      </c>
      <c r="CK17" s="38">
        <f t="shared" si="5"/>
        <v>0.1259782900000026</v>
      </c>
      <c r="CL17" s="1"/>
      <c r="CM17" s="1"/>
      <c r="CN17" s="1"/>
      <c r="CO17" s="1"/>
      <c r="CP17" s="1"/>
      <c r="CQ17" s="1"/>
      <c r="CR17" s="1"/>
      <c r="CS17" s="1"/>
      <c r="CT17" s="1"/>
      <c r="CU17" s="1"/>
      <c r="CV17" s="1"/>
      <c r="CW17" s="1"/>
      <c r="CX17" s="1"/>
      <c r="CY17" s="1"/>
    </row>
    <row r="18" spans="1:103" ht="11.25" customHeight="1" x14ac:dyDescent="0.25">
      <c r="A18" s="39">
        <f t="shared" si="7"/>
        <v>12</v>
      </c>
      <c r="B18" s="45">
        <v>11</v>
      </c>
      <c r="C18" s="45">
        <v>0</v>
      </c>
      <c r="D18" s="12">
        <v>2</v>
      </c>
      <c r="E18" s="348">
        <v>6</v>
      </c>
      <c r="F18" s="42">
        <v>4500</v>
      </c>
      <c r="G18" s="42">
        <v>10</v>
      </c>
      <c r="H18" s="42">
        <v>5.4545456000000005E-4</v>
      </c>
      <c r="I18" s="43">
        <v>1068.31799999999</v>
      </c>
      <c r="J18" s="44">
        <v>2</v>
      </c>
      <c r="K18" s="45">
        <v>3.0000000000000001E-5</v>
      </c>
      <c r="L18" s="45">
        <v>2.9999999999999898E-2</v>
      </c>
      <c r="M18" s="41">
        <v>2</v>
      </c>
      <c r="N18" s="41">
        <v>1</v>
      </c>
      <c r="O18" s="41">
        <v>0</v>
      </c>
      <c r="P18" s="1"/>
      <c r="Q18" s="46">
        <v>11</v>
      </c>
      <c r="R18" s="46">
        <v>11</v>
      </c>
      <c r="S18" s="47">
        <v>10</v>
      </c>
      <c r="T18" s="47">
        <v>-12</v>
      </c>
      <c r="U18" s="47"/>
      <c r="V18" s="1"/>
      <c r="W18" s="1"/>
      <c r="X18" s="34">
        <v>8</v>
      </c>
      <c r="Y18" s="73">
        <v>13</v>
      </c>
      <c r="Z18" s="94" t="s">
        <v>34</v>
      </c>
      <c r="AA18" s="94" t="s">
        <v>35</v>
      </c>
      <c r="AB18" s="73"/>
      <c r="AC18" s="73"/>
      <c r="AD18" s="1"/>
      <c r="AE18" s="48" t="str">
        <f t="shared" si="2"/>
        <v>7,3</v>
      </c>
      <c r="AF18" s="342">
        <f t="shared" si="8"/>
        <v>12</v>
      </c>
      <c r="AG18" s="341">
        <f t="shared" ref="AG18:AP18" si="18">IF(ISNUMBER(MATCH(AG69,$AC$31:$AC$40,0)),$AC$30,IF(ISNUMBER(MATCH(AG69,$AC$28:$AC$29,0)),$AC$27,IF(ISNUMBER(MATCH(AG69,$AE$7:$AE$42,0)),$AE$6,$O$6)))</f>
        <v>0</v>
      </c>
      <c r="AH18" s="341">
        <f t="shared" si="18"/>
        <v>0</v>
      </c>
      <c r="AI18" s="341">
        <f t="shared" si="18"/>
        <v>0</v>
      </c>
      <c r="AJ18" s="341">
        <f t="shared" si="18"/>
        <v>0</v>
      </c>
      <c r="AK18" s="341">
        <f t="shared" si="18"/>
        <v>0</v>
      </c>
      <c r="AL18" s="341">
        <f t="shared" si="18"/>
        <v>0</v>
      </c>
      <c r="AM18" s="341">
        <f t="shared" si="18"/>
        <v>1</v>
      </c>
      <c r="AN18" s="341">
        <f t="shared" si="18"/>
        <v>0</v>
      </c>
      <c r="AO18" s="341">
        <f t="shared" si="18"/>
        <v>0</v>
      </c>
      <c r="AP18" s="341">
        <f t="shared" si="18"/>
        <v>0</v>
      </c>
      <c r="AQ18" s="342"/>
      <c r="AR18" s="1"/>
      <c r="AS18" s="27">
        <v>0</v>
      </c>
      <c r="AT18" s="27">
        <v>2</v>
      </c>
      <c r="AU18" s="27">
        <v>2</v>
      </c>
      <c r="AV18" s="27">
        <v>2</v>
      </c>
      <c r="AW18" s="27">
        <v>2</v>
      </c>
      <c r="AX18" s="27">
        <v>2</v>
      </c>
      <c r="AY18" s="27">
        <v>2</v>
      </c>
      <c r="AZ18" s="27">
        <v>2</v>
      </c>
      <c r="BA18" s="27">
        <v>1</v>
      </c>
      <c r="BB18" s="27">
        <v>0</v>
      </c>
      <c r="BC18" s="1"/>
      <c r="BD18" s="28">
        <f t="shared" si="0"/>
        <v>0</v>
      </c>
      <c r="BE18" s="28">
        <f t="shared" si="0"/>
        <v>0</v>
      </c>
      <c r="BF18" s="28">
        <f t="shared" si="0"/>
        <v>0</v>
      </c>
      <c r="BG18" s="28">
        <f t="shared" si="0"/>
        <v>0</v>
      </c>
      <c r="BH18" s="28">
        <f t="shared" si="0"/>
        <v>0</v>
      </c>
      <c r="BI18" s="28">
        <f t="shared" si="0"/>
        <v>0</v>
      </c>
      <c r="BJ18" s="28">
        <f t="shared" si="0"/>
        <v>0</v>
      </c>
      <c r="BK18" s="28">
        <f t="shared" si="0"/>
        <v>0</v>
      </c>
      <c r="BL18" s="28">
        <f t="shared" si="0"/>
        <v>0</v>
      </c>
      <c r="BM18" s="28">
        <f t="shared" si="0"/>
        <v>0</v>
      </c>
      <c r="BN18" s="1"/>
      <c r="BO18" s="29">
        <v>0</v>
      </c>
      <c r="BP18" s="29">
        <v>2.5000000000000002E-10</v>
      </c>
      <c r="BQ18" s="29">
        <v>2.5000000000000002E-10</v>
      </c>
      <c r="BR18" s="29">
        <v>2.5000000000000002E-10</v>
      </c>
      <c r="BS18" s="29">
        <v>2.5000000000000002E-10</v>
      </c>
      <c r="BT18" s="29">
        <v>2.5000000000000002E-10</v>
      </c>
      <c r="BU18" s="29">
        <v>1.0000000000000001E-9</v>
      </c>
      <c r="BV18" s="29">
        <v>1.0000000000000001E-9</v>
      </c>
      <c r="BW18" s="29">
        <v>2.5000000000000002E-10</v>
      </c>
      <c r="BX18" s="29">
        <v>0</v>
      </c>
      <c r="BY18" s="57">
        <f>MAX(BO5:BX19)</f>
        <v>4.0000000000000002E-9</v>
      </c>
      <c r="BZ18" s="1"/>
      <c r="CA18" s="35">
        <f t="shared" si="4"/>
        <v>0.91864108038253867</v>
      </c>
      <c r="CB18" s="36">
        <v>28990107.758280002</v>
      </c>
      <c r="CC18" s="37">
        <v>1078.4105099999999</v>
      </c>
      <c r="CD18" s="37">
        <v>1061.5809999999999</v>
      </c>
      <c r="CE18" s="37">
        <v>1025.9822300000001</v>
      </c>
      <c r="CF18" s="37">
        <v>993.24423230000002</v>
      </c>
      <c r="CG18" s="38">
        <v>-16.24831923</v>
      </c>
      <c r="CH18" s="38">
        <v>-0.39441210409999999</v>
      </c>
      <c r="CI18" s="38">
        <v>-0.45941540250000001</v>
      </c>
      <c r="CJ18" s="38">
        <v>-141.84350459999999</v>
      </c>
      <c r="CK18" s="38">
        <f t="shared" si="5"/>
        <v>0.18352773000000155</v>
      </c>
      <c r="CL18" s="1"/>
      <c r="CM18" s="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</row>
    <row r="19" spans="1:103" ht="11.25" customHeight="1" x14ac:dyDescent="0.25">
      <c r="A19" s="39">
        <f t="shared" si="7"/>
        <v>13</v>
      </c>
      <c r="B19" s="45">
        <v>12</v>
      </c>
      <c r="C19" s="45">
        <v>0</v>
      </c>
      <c r="D19" s="12">
        <v>3</v>
      </c>
      <c r="E19" s="348">
        <v>7</v>
      </c>
      <c r="F19" s="42">
        <v>6000</v>
      </c>
      <c r="G19" s="42">
        <v>10</v>
      </c>
      <c r="H19" s="42">
        <v>5.4545456000000005E-4</v>
      </c>
      <c r="I19" s="43">
        <v>1065.4549999999899</v>
      </c>
      <c r="J19" s="44">
        <v>2</v>
      </c>
      <c r="K19" s="45">
        <v>3.0000000000000001E-5</v>
      </c>
      <c r="L19" s="45">
        <v>2.9999999999999898E-2</v>
      </c>
      <c r="M19" s="41">
        <v>2</v>
      </c>
      <c r="N19" s="41">
        <v>1</v>
      </c>
      <c r="O19" s="41">
        <v>0</v>
      </c>
      <c r="P19" s="1"/>
      <c r="Q19" s="46">
        <v>12</v>
      </c>
      <c r="R19" s="46">
        <v>12</v>
      </c>
      <c r="S19" s="47">
        <v>11</v>
      </c>
      <c r="T19" s="47">
        <v>-13</v>
      </c>
      <c r="U19" s="47"/>
      <c r="V19" s="1"/>
      <c r="W19" s="1"/>
      <c r="X19" s="34">
        <v>9</v>
      </c>
      <c r="Y19" s="73">
        <v>14</v>
      </c>
      <c r="Z19" s="94" t="s">
        <v>34</v>
      </c>
      <c r="AA19" s="94" t="s">
        <v>35</v>
      </c>
      <c r="AB19" s="73"/>
      <c r="AC19" s="73"/>
      <c r="AD19" s="1"/>
      <c r="AE19" s="48" t="str">
        <f t="shared" si="2"/>
        <v>8,4</v>
      </c>
      <c r="AF19" s="342">
        <f t="shared" si="8"/>
        <v>13</v>
      </c>
      <c r="AG19" s="341">
        <f t="shared" ref="AG19:AP19" si="19">IF(ISNUMBER(MATCH(AG70,$AC$31:$AC$40,0)),$AC$30,IF(ISNUMBER(MATCH(AG70,$AC$28:$AC$29,0)),$AC$27,IF(ISNUMBER(MATCH(AG70,$AE$7:$AE$42,0)),$AE$6,$O$6)))</f>
        <v>-1</v>
      </c>
      <c r="AH19" s="341">
        <f t="shared" si="19"/>
        <v>1</v>
      </c>
      <c r="AI19" s="341">
        <f t="shared" si="19"/>
        <v>1</v>
      </c>
      <c r="AJ19" s="341">
        <f t="shared" si="19"/>
        <v>1</v>
      </c>
      <c r="AK19" s="341">
        <f t="shared" si="19"/>
        <v>1</v>
      </c>
      <c r="AL19" s="341">
        <f t="shared" si="19"/>
        <v>1</v>
      </c>
      <c r="AM19" s="341">
        <f t="shared" si="19"/>
        <v>1</v>
      </c>
      <c r="AN19" s="341">
        <f t="shared" si="19"/>
        <v>1</v>
      </c>
      <c r="AO19" s="341">
        <f t="shared" si="19"/>
        <v>0</v>
      </c>
      <c r="AP19" s="341">
        <f t="shared" si="19"/>
        <v>0</v>
      </c>
      <c r="AQ19" s="342"/>
      <c r="AR19" s="1"/>
      <c r="AS19" s="27">
        <v>0</v>
      </c>
      <c r="AT19" s="27">
        <v>0</v>
      </c>
      <c r="AU19" s="27">
        <v>2</v>
      </c>
      <c r="AV19" s="27">
        <v>2</v>
      </c>
      <c r="AW19" s="27">
        <v>2</v>
      </c>
      <c r="AX19" s="27">
        <v>2</v>
      </c>
      <c r="AY19" s="27">
        <v>0</v>
      </c>
      <c r="AZ19" s="27">
        <v>0</v>
      </c>
      <c r="BA19" s="27">
        <v>0</v>
      </c>
      <c r="BB19" s="27">
        <v>0</v>
      </c>
      <c r="BC19" s="1"/>
      <c r="BD19" s="28">
        <f t="shared" si="0"/>
        <v>0</v>
      </c>
      <c r="BE19" s="28">
        <f t="shared" si="0"/>
        <v>0</v>
      </c>
      <c r="BF19" s="28">
        <f t="shared" si="0"/>
        <v>0</v>
      </c>
      <c r="BG19" s="28">
        <f t="shared" si="0"/>
        <v>0</v>
      </c>
      <c r="BH19" s="28">
        <f t="shared" si="0"/>
        <v>0</v>
      </c>
      <c r="BI19" s="28">
        <f t="shared" si="0"/>
        <v>0</v>
      </c>
      <c r="BJ19" s="28">
        <f t="shared" si="0"/>
        <v>0</v>
      </c>
      <c r="BK19" s="28">
        <f t="shared" si="0"/>
        <v>0</v>
      </c>
      <c r="BL19" s="28">
        <f t="shared" si="0"/>
        <v>0</v>
      </c>
      <c r="BM19" s="28">
        <f t="shared" si="0"/>
        <v>0</v>
      </c>
      <c r="BN19" s="1"/>
      <c r="BO19" s="29">
        <v>0</v>
      </c>
      <c r="BP19" s="29">
        <v>0</v>
      </c>
      <c r="BQ19" s="29">
        <v>1.0000000000000001E-9</v>
      </c>
      <c r="BR19" s="29">
        <v>1.0000000000000001E-9</v>
      </c>
      <c r="BS19" s="29">
        <v>1.0000000000000001E-9</v>
      </c>
      <c r="BT19" s="29">
        <v>1.0000000000000001E-9</v>
      </c>
      <c r="BU19" s="29">
        <v>0</v>
      </c>
      <c r="BV19" s="29">
        <v>0</v>
      </c>
      <c r="BW19" s="29">
        <v>0</v>
      </c>
      <c r="BX19" s="29">
        <v>0</v>
      </c>
      <c r="BY19" s="57">
        <f>MIN(BO5:BX19)</f>
        <v>0</v>
      </c>
      <c r="BZ19" s="1"/>
      <c r="CA19" s="35">
        <f t="shared" si="4"/>
        <v>1.0534638907267981</v>
      </c>
      <c r="CB19" s="36">
        <v>33244792.078000002</v>
      </c>
      <c r="CC19" s="37">
        <v>1078.4079389999999</v>
      </c>
      <c r="CD19" s="37">
        <v>1060.5450000000001</v>
      </c>
      <c r="CE19" s="37">
        <v>1025.9813349999999</v>
      </c>
      <c r="CF19" s="37">
        <v>993.23604439999997</v>
      </c>
      <c r="CG19" s="38">
        <v>-16.174118310000001</v>
      </c>
      <c r="CH19" s="38">
        <v>0</v>
      </c>
      <c r="CI19" s="38">
        <v>-0.45008878149999998</v>
      </c>
      <c r="CJ19" s="38">
        <v>-140.4296631</v>
      </c>
      <c r="CK19" s="38">
        <f t="shared" si="5"/>
        <v>0.25772865000000067</v>
      </c>
      <c r="CL19" s="1"/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</row>
    <row r="20" spans="1:103" ht="11.25" customHeight="1" x14ac:dyDescent="0.25">
      <c r="A20" s="39">
        <f t="shared" si="7"/>
        <v>14</v>
      </c>
      <c r="B20" s="45">
        <v>13</v>
      </c>
      <c r="C20" s="45">
        <v>0</v>
      </c>
      <c r="D20" s="12">
        <v>4</v>
      </c>
      <c r="E20" s="348">
        <v>7</v>
      </c>
      <c r="F20" s="42">
        <v>5000</v>
      </c>
      <c r="G20" s="42">
        <v>10</v>
      </c>
      <c r="H20" s="42">
        <v>5.4545456000000005E-4</v>
      </c>
      <c r="I20" s="43">
        <v>1062.4549999999899</v>
      </c>
      <c r="J20" s="44">
        <v>2</v>
      </c>
      <c r="K20" s="45">
        <v>3.0000000000000001E-5</v>
      </c>
      <c r="L20" s="45">
        <v>2.9999999999999898E-2</v>
      </c>
      <c r="M20" s="41">
        <v>2</v>
      </c>
      <c r="N20" s="41">
        <v>1</v>
      </c>
      <c r="O20" s="41">
        <v>0</v>
      </c>
      <c r="P20" s="1"/>
      <c r="Q20" s="46">
        <v>13</v>
      </c>
      <c r="R20" s="46">
        <v>13</v>
      </c>
      <c r="S20" s="47">
        <v>12</v>
      </c>
      <c r="T20" s="47">
        <v>-14</v>
      </c>
      <c r="U20" s="47"/>
      <c r="V20" s="1"/>
      <c r="W20" s="1"/>
      <c r="X20" s="34">
        <v>10</v>
      </c>
      <c r="Y20" s="73">
        <v>9</v>
      </c>
      <c r="Z20" s="94" t="s">
        <v>36</v>
      </c>
      <c r="AA20" s="339">
        <v>1075.5450000000001</v>
      </c>
      <c r="AB20" s="73"/>
      <c r="AC20" s="73"/>
      <c r="AD20" s="1"/>
      <c r="AE20" s="48" t="str">
        <f t="shared" si="2"/>
        <v>8,5</v>
      </c>
      <c r="AF20" s="342">
        <f t="shared" si="8"/>
        <v>14</v>
      </c>
      <c r="AG20" s="341">
        <f t="shared" ref="AG20:AP20" si="20">IF(ISNUMBER(MATCH(AG71,$AC$31:$AC$40,0)),$AC$30,IF(ISNUMBER(MATCH(AG71,$AC$28:$AC$29,0)),$AC$27,IF(ISNUMBER(MATCH(AG71,$AE$7:$AE$42,0)),$AE$6,$O$6)))</f>
        <v>0</v>
      </c>
      <c r="AH20" s="341">
        <f t="shared" si="20"/>
        <v>0</v>
      </c>
      <c r="AI20" s="341">
        <f t="shared" si="20"/>
        <v>0</v>
      </c>
      <c r="AJ20" s="341">
        <f t="shared" si="20"/>
        <v>0</v>
      </c>
      <c r="AK20" s="341">
        <f t="shared" si="20"/>
        <v>0</v>
      </c>
      <c r="AL20" s="341">
        <f t="shared" si="20"/>
        <v>0</v>
      </c>
      <c r="AM20" s="341">
        <f t="shared" si="20"/>
        <v>0</v>
      </c>
      <c r="AN20" s="341">
        <f t="shared" si="20"/>
        <v>0</v>
      </c>
      <c r="AO20" s="341">
        <f t="shared" si="20"/>
        <v>-1</v>
      </c>
      <c r="AP20" s="341">
        <f t="shared" si="20"/>
        <v>0</v>
      </c>
      <c r="AQ20" s="342"/>
      <c r="AR20" s="1"/>
      <c r="AS20" s="58">
        <f>_xlfn.MINIFS(AS21:BB35,AS21:BB35,"&lt;&gt;0")</f>
        <v>997</v>
      </c>
      <c r="AT20" s="7"/>
      <c r="AU20" s="7"/>
      <c r="AV20" s="7"/>
      <c r="AW20" s="7"/>
      <c r="AX20" s="7"/>
      <c r="AY20" s="7"/>
      <c r="AZ20" s="7"/>
      <c r="BA20" s="15"/>
      <c r="BB20" s="15" t="s">
        <v>37</v>
      </c>
      <c r="BC20" s="1"/>
      <c r="BD20" s="58">
        <f>_xlfn.MINIFS(BD21:BM35,BD21:BM35,"&lt;&gt;0")</f>
        <v>997</v>
      </c>
      <c r="BE20" s="1"/>
      <c r="BF20" s="1"/>
      <c r="BG20" s="1"/>
      <c r="BH20" s="1"/>
      <c r="BI20" s="1"/>
      <c r="BJ20" s="1"/>
      <c r="BK20" s="1"/>
      <c r="BL20" s="15"/>
      <c r="BM20" s="15" t="s">
        <v>38</v>
      </c>
      <c r="BN20" s="1"/>
      <c r="BO20" s="58">
        <f>_xlfn.MINIFS(BO21:BX35,BO21:BX35,"&lt;&gt;0")</f>
        <v>530</v>
      </c>
      <c r="BP20" s="1"/>
      <c r="BQ20" s="1"/>
      <c r="BR20" s="1"/>
      <c r="BS20" s="1"/>
      <c r="BT20" s="1"/>
      <c r="BU20" s="1"/>
      <c r="BV20" s="1"/>
      <c r="BW20" s="15"/>
      <c r="BX20" s="15" t="s">
        <v>39</v>
      </c>
      <c r="BY20" s="1"/>
      <c r="BZ20" s="1"/>
      <c r="CA20" s="35">
        <f t="shared" si="4"/>
        <v>1.20176898210542</v>
      </c>
      <c r="CB20" s="36">
        <v>37924944.829690002</v>
      </c>
      <c r="CC20" s="37">
        <v>1078.404716</v>
      </c>
      <c r="CD20" s="37">
        <v>1060.5450000000001</v>
      </c>
      <c r="CE20" s="37">
        <v>1025.980395</v>
      </c>
      <c r="CF20" s="37">
        <v>993.22752290000005</v>
      </c>
      <c r="CG20" s="38">
        <v>-16.0812375</v>
      </c>
      <c r="CH20" s="38">
        <v>0</v>
      </c>
      <c r="CI20" s="38">
        <v>-0.44038516389999999</v>
      </c>
      <c r="CJ20" s="38">
        <v>-138.9636299</v>
      </c>
      <c r="CK20" s="38">
        <f t="shared" si="5"/>
        <v>0.35060946000000115</v>
      </c>
      <c r="CL20" s="1"/>
      <c r="CM20" s="1"/>
      <c r="CN20" s="1"/>
      <c r="CO20" s="1"/>
      <c r="CP20" s="1"/>
      <c r="CQ20" s="1"/>
      <c r="CR20" s="1"/>
      <c r="CS20" s="1"/>
      <c r="CT20" s="1"/>
      <c r="CU20" s="1"/>
      <c r="CV20" s="1"/>
      <c r="CW20" s="1"/>
      <c r="CX20" s="1"/>
      <c r="CY20" s="1"/>
    </row>
    <row r="21" spans="1:103" ht="11.25" customHeight="1" x14ac:dyDescent="0.25">
      <c r="A21" s="39">
        <f t="shared" si="7"/>
        <v>15</v>
      </c>
      <c r="B21" s="45">
        <v>14</v>
      </c>
      <c r="C21" s="45">
        <v>0</v>
      </c>
      <c r="D21" s="12">
        <v>5</v>
      </c>
      <c r="E21" s="348">
        <v>7</v>
      </c>
      <c r="F21" s="42">
        <v>2000</v>
      </c>
      <c r="G21" s="42">
        <v>10</v>
      </c>
      <c r="H21" s="42">
        <v>5.4545456000000005E-4</v>
      </c>
      <c r="I21" s="43">
        <v>1060.5450000000001</v>
      </c>
      <c r="J21" s="44">
        <v>2</v>
      </c>
      <c r="K21" s="45">
        <v>3.0000000000000001E-5</v>
      </c>
      <c r="L21" s="45">
        <v>2.9999999999999898E-2</v>
      </c>
      <c r="M21" s="41">
        <v>2</v>
      </c>
      <c r="N21" s="41">
        <v>1</v>
      </c>
      <c r="O21" s="41">
        <v>0</v>
      </c>
      <c r="P21" s="1"/>
      <c r="Q21" s="46">
        <v>14</v>
      </c>
      <c r="R21" s="46">
        <v>14</v>
      </c>
      <c r="S21" s="47">
        <v>13</v>
      </c>
      <c r="T21" s="47">
        <v>-18</v>
      </c>
      <c r="U21" s="47"/>
      <c r="V21" s="1"/>
      <c r="W21" s="1"/>
      <c r="X21" s="34">
        <v>11</v>
      </c>
      <c r="Y21" s="73">
        <v>10</v>
      </c>
      <c r="Z21" s="94" t="s">
        <v>36</v>
      </c>
      <c r="AA21" s="339">
        <v>1072.636</v>
      </c>
      <c r="AB21" s="73"/>
      <c r="AC21" s="73"/>
      <c r="AD21" s="1"/>
      <c r="AE21" s="48" t="str">
        <f t="shared" si="2"/>
        <v>8,6</v>
      </c>
      <c r="AF21" s="342">
        <f t="shared" si="8"/>
        <v>15</v>
      </c>
      <c r="AG21" s="341">
        <f t="shared" ref="AG21:AP21" si="21">IF(ISNUMBER(MATCH(AG72,$AC$31:$AC$40,0)),$AC$30,IF(ISNUMBER(MATCH(AG72,$AC$28:$AC$29,0)),$AC$27,IF(ISNUMBER(MATCH(AG72,$AE$7:$AE$42,0)),$AE$6,$O$6)))</f>
        <v>0</v>
      </c>
      <c r="AH21" s="341">
        <f t="shared" si="21"/>
        <v>0</v>
      </c>
      <c r="AI21" s="341">
        <f t="shared" si="21"/>
        <v>0</v>
      </c>
      <c r="AJ21" s="341">
        <f t="shared" si="21"/>
        <v>0</v>
      </c>
      <c r="AK21" s="341">
        <f t="shared" si="21"/>
        <v>0</v>
      </c>
      <c r="AL21" s="341">
        <f t="shared" si="21"/>
        <v>0</v>
      </c>
      <c r="AM21" s="341">
        <f t="shared" si="21"/>
        <v>0</v>
      </c>
      <c r="AN21" s="341">
        <f t="shared" si="21"/>
        <v>0</v>
      </c>
      <c r="AO21" s="341">
        <f t="shared" si="21"/>
        <v>0</v>
      </c>
      <c r="AP21" s="341">
        <f t="shared" si="21"/>
        <v>0</v>
      </c>
      <c r="AQ21" s="342"/>
      <c r="AR21" s="1"/>
      <c r="AS21" s="59">
        <v>1105</v>
      </c>
      <c r="AT21" s="59">
        <v>1105</v>
      </c>
      <c r="AU21" s="59">
        <v>0</v>
      </c>
      <c r="AV21" s="59">
        <v>0</v>
      </c>
      <c r="AW21" s="59">
        <v>0</v>
      </c>
      <c r="AX21" s="59">
        <v>0</v>
      </c>
      <c r="AY21" s="59">
        <v>0</v>
      </c>
      <c r="AZ21" s="59">
        <v>0</v>
      </c>
      <c r="BA21" s="59">
        <v>0</v>
      </c>
      <c r="BB21" s="59">
        <v>0</v>
      </c>
      <c r="BC21" s="1"/>
      <c r="BD21" s="59">
        <v>1110</v>
      </c>
      <c r="BE21" s="59">
        <v>1110</v>
      </c>
      <c r="BF21" s="59">
        <v>0</v>
      </c>
      <c r="BG21" s="59">
        <v>0</v>
      </c>
      <c r="BH21" s="59">
        <v>0</v>
      </c>
      <c r="BI21" s="59">
        <v>0</v>
      </c>
      <c r="BJ21" s="59">
        <v>0</v>
      </c>
      <c r="BK21" s="59">
        <v>0</v>
      </c>
      <c r="BL21" s="59">
        <v>0</v>
      </c>
      <c r="BM21" s="59">
        <v>0</v>
      </c>
      <c r="BN21" s="1"/>
      <c r="BO21" s="59">
        <v>1000</v>
      </c>
      <c r="BP21" s="59">
        <v>1000</v>
      </c>
      <c r="BQ21" s="59">
        <v>0</v>
      </c>
      <c r="BR21" s="59">
        <v>0</v>
      </c>
      <c r="BS21" s="59">
        <v>0</v>
      </c>
      <c r="BT21" s="59">
        <v>0</v>
      </c>
      <c r="BU21" s="59">
        <v>0</v>
      </c>
      <c r="BV21" s="59">
        <v>0</v>
      </c>
      <c r="BW21" s="59">
        <v>0</v>
      </c>
      <c r="BX21" s="59">
        <v>0</v>
      </c>
      <c r="BY21" s="1"/>
      <c r="BZ21" s="1"/>
      <c r="CA21" s="35">
        <f t="shared" si="4"/>
        <v>1.3649045826219357</v>
      </c>
      <c r="CB21" s="36">
        <v>43073112.856550001</v>
      </c>
      <c r="CC21" s="37">
        <v>1078.40077</v>
      </c>
      <c r="CD21" s="37">
        <v>1060.5450000000001</v>
      </c>
      <c r="CE21" s="37">
        <v>1025.9793990000001</v>
      </c>
      <c r="CF21" s="37">
        <v>993.21866120000004</v>
      </c>
      <c r="CG21" s="38">
        <v>-15.96782441</v>
      </c>
      <c r="CH21" s="38">
        <v>0</v>
      </c>
      <c r="CI21" s="38">
        <v>-0.43019646309999998</v>
      </c>
      <c r="CJ21" s="38">
        <v>-137.4450239</v>
      </c>
      <c r="CK21" s="38">
        <f t="shared" si="5"/>
        <v>0.46402255000000103</v>
      </c>
      <c r="CL21" s="1"/>
      <c r="CM21" s="1"/>
      <c r="CN21" s="1"/>
      <c r="CO21" s="1"/>
      <c r="CP21" s="1"/>
      <c r="CQ21" s="1"/>
      <c r="CR21" s="1"/>
      <c r="CS21" s="1"/>
      <c r="CT21" s="1"/>
      <c r="CU21" s="1"/>
      <c r="CV21" s="1"/>
      <c r="CW21" s="1"/>
      <c r="CX21" s="1"/>
      <c r="CY21" s="1"/>
    </row>
    <row r="22" spans="1:103" ht="11.25" customHeight="1" x14ac:dyDescent="0.25">
      <c r="A22" s="39">
        <f t="shared" si="7"/>
        <v>16</v>
      </c>
      <c r="B22" s="45">
        <v>15</v>
      </c>
      <c r="C22" s="45">
        <v>0</v>
      </c>
      <c r="D22" s="347">
        <v>4</v>
      </c>
      <c r="E22" s="349">
        <v>9</v>
      </c>
      <c r="F22" s="42">
        <v>2500</v>
      </c>
      <c r="G22" s="42">
        <v>10</v>
      </c>
      <c r="H22" s="42">
        <v>1.81818179999999E-3</v>
      </c>
      <c r="I22" s="43">
        <v>1077.7270000000001</v>
      </c>
      <c r="J22" s="44">
        <v>3</v>
      </c>
      <c r="K22" s="45">
        <v>3.0000000000000001E-5</v>
      </c>
      <c r="L22" s="45">
        <v>2.9999999999999898E-2</v>
      </c>
      <c r="M22" s="41">
        <v>1</v>
      </c>
      <c r="N22" s="41">
        <v>1</v>
      </c>
      <c r="O22" s="41">
        <v>0</v>
      </c>
      <c r="P22" s="1"/>
      <c r="Q22" s="46">
        <v>15</v>
      </c>
      <c r="R22" s="46">
        <v>15</v>
      </c>
      <c r="S22" s="47">
        <v>-16</v>
      </c>
      <c r="T22" s="47"/>
      <c r="U22" s="47"/>
      <c r="V22" s="1"/>
      <c r="W22" s="1"/>
      <c r="X22" s="34">
        <v>12</v>
      </c>
      <c r="Y22" s="73">
        <v>11</v>
      </c>
      <c r="Z22" s="94" t="s">
        <v>36</v>
      </c>
      <c r="AA22" s="339">
        <v>1069.873</v>
      </c>
      <c r="AB22" s="73"/>
      <c r="AC22" s="73"/>
      <c r="AD22" s="1"/>
      <c r="AE22" s="48" t="str">
        <f t="shared" si="2"/>
        <v>10,5</v>
      </c>
      <c r="AF22" s="342"/>
      <c r="AG22" s="342"/>
      <c r="AH22" s="342"/>
      <c r="AI22" s="342"/>
      <c r="AJ22" s="342"/>
      <c r="AK22" s="342"/>
      <c r="AL22" s="342"/>
      <c r="AM22" s="342"/>
      <c r="AN22" s="342"/>
      <c r="AO22" s="342"/>
      <c r="AP22" s="342"/>
      <c r="AQ22" s="342"/>
      <c r="AR22" s="1"/>
      <c r="AS22" s="59">
        <v>1105</v>
      </c>
      <c r="AT22" s="59">
        <v>1095</v>
      </c>
      <c r="AU22" s="59">
        <v>1105</v>
      </c>
      <c r="AV22" s="59">
        <v>0</v>
      </c>
      <c r="AW22" s="59">
        <v>0</v>
      </c>
      <c r="AX22" s="59">
        <v>1100</v>
      </c>
      <c r="AY22" s="59">
        <v>1100</v>
      </c>
      <c r="AZ22" s="59">
        <v>1110</v>
      </c>
      <c r="BA22" s="59">
        <v>0</v>
      </c>
      <c r="BB22" s="59">
        <v>0</v>
      </c>
      <c r="BC22" s="1"/>
      <c r="BD22" s="59">
        <v>1110</v>
      </c>
      <c r="BE22" s="59">
        <v>1105</v>
      </c>
      <c r="BF22" s="59">
        <v>1110</v>
      </c>
      <c r="BG22" s="59">
        <v>0</v>
      </c>
      <c r="BH22" s="59">
        <v>0</v>
      </c>
      <c r="BI22" s="59">
        <v>1100</v>
      </c>
      <c r="BJ22" s="59">
        <v>1100</v>
      </c>
      <c r="BK22" s="59">
        <v>1110</v>
      </c>
      <c r="BL22" s="59">
        <v>0</v>
      </c>
      <c r="BM22" s="59">
        <v>0</v>
      </c>
      <c r="BN22" s="1"/>
      <c r="BO22" s="59">
        <v>1000</v>
      </c>
      <c r="BP22" s="59">
        <v>900</v>
      </c>
      <c r="BQ22" s="59">
        <v>900</v>
      </c>
      <c r="BR22" s="59">
        <v>0</v>
      </c>
      <c r="BS22" s="59">
        <v>0</v>
      </c>
      <c r="BT22" s="59">
        <v>950</v>
      </c>
      <c r="BU22" s="59">
        <v>950</v>
      </c>
      <c r="BV22" s="59">
        <v>950</v>
      </c>
      <c r="BW22" s="59">
        <v>0</v>
      </c>
      <c r="BX22" s="59">
        <v>0</v>
      </c>
      <c r="BY22" s="1"/>
      <c r="BZ22" s="1"/>
      <c r="CA22" s="35">
        <f t="shared" si="4"/>
        <v>1.5443537431902299</v>
      </c>
      <c r="CB22" s="36">
        <v>48736097.686099999</v>
      </c>
      <c r="CC22" s="37">
        <v>1078.3960400000001</v>
      </c>
      <c r="CD22" s="37">
        <v>1060.5450000000001</v>
      </c>
      <c r="CE22" s="37">
        <v>1025.9783420000001</v>
      </c>
      <c r="CF22" s="37">
        <v>993.20937719999995</v>
      </c>
      <c r="CG22" s="38">
        <v>-15.832239230000001</v>
      </c>
      <c r="CH22" s="38">
        <v>0</v>
      </c>
      <c r="CI22" s="38">
        <v>-0.4194881949</v>
      </c>
      <c r="CJ22" s="38">
        <v>-135.86067489999999</v>
      </c>
      <c r="CK22" s="38">
        <f t="shared" si="5"/>
        <v>0.59960773000000067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</row>
    <row r="23" spans="1:103" ht="11.25" customHeight="1" x14ac:dyDescent="0.25">
      <c r="A23" s="39">
        <f t="shared" si="7"/>
        <v>17</v>
      </c>
      <c r="B23" s="45">
        <v>16</v>
      </c>
      <c r="C23" s="45">
        <v>0</v>
      </c>
      <c r="D23" s="12">
        <v>4</v>
      </c>
      <c r="E23" s="349">
        <v>8</v>
      </c>
      <c r="F23" s="42">
        <v>5000</v>
      </c>
      <c r="G23" s="42">
        <v>10</v>
      </c>
      <c r="H23" s="42">
        <v>1.81818179999999E-3</v>
      </c>
      <c r="I23" s="43">
        <v>1070.9090000000001</v>
      </c>
      <c r="J23" s="44">
        <v>3</v>
      </c>
      <c r="K23" s="45">
        <v>3.0000000000000001E-5</v>
      </c>
      <c r="L23" s="45">
        <v>2.9999999999999898E-2</v>
      </c>
      <c r="M23" s="41">
        <v>2</v>
      </c>
      <c r="N23" s="41">
        <v>1</v>
      </c>
      <c r="O23" s="41">
        <v>0</v>
      </c>
      <c r="P23" s="1"/>
      <c r="Q23" s="46">
        <v>16</v>
      </c>
      <c r="R23" s="46">
        <v>16</v>
      </c>
      <c r="S23" s="47">
        <v>15</v>
      </c>
      <c r="T23" s="47">
        <v>-17</v>
      </c>
      <c r="U23" s="47"/>
      <c r="V23" s="1"/>
      <c r="W23" s="1"/>
      <c r="X23" s="34">
        <v>13</v>
      </c>
      <c r="Y23" s="73">
        <v>12</v>
      </c>
      <c r="Z23" s="94" t="s">
        <v>36</v>
      </c>
      <c r="AA23" s="339">
        <v>1066.819</v>
      </c>
      <c r="AB23" s="73"/>
      <c r="AC23" s="73"/>
      <c r="AD23" s="1"/>
      <c r="AE23" s="48" t="str">
        <f t="shared" si="2"/>
        <v>9,5</v>
      </c>
      <c r="AF23" s="342"/>
      <c r="AG23" s="342"/>
      <c r="AH23" s="342"/>
      <c r="AI23" s="342"/>
      <c r="AJ23" s="342"/>
      <c r="AK23" s="342"/>
      <c r="AL23" s="342"/>
      <c r="AM23" s="342"/>
      <c r="AN23" s="342"/>
      <c r="AO23" s="342"/>
      <c r="AP23" s="342"/>
      <c r="AQ23" s="342"/>
      <c r="AR23" s="1"/>
      <c r="AS23" s="59">
        <v>0</v>
      </c>
      <c r="AT23" s="59">
        <v>1100</v>
      </c>
      <c r="AU23" s="59">
        <v>1085</v>
      </c>
      <c r="AV23" s="59">
        <v>1080</v>
      </c>
      <c r="AW23" s="59">
        <v>1078</v>
      </c>
      <c r="AX23" s="59">
        <v>1076</v>
      </c>
      <c r="AY23" s="59">
        <v>1073</v>
      </c>
      <c r="AZ23" s="59">
        <v>1090</v>
      </c>
      <c r="BA23" s="59">
        <v>0</v>
      </c>
      <c r="BB23" s="59">
        <v>0</v>
      </c>
      <c r="BC23" s="1"/>
      <c r="BD23" s="59">
        <v>0</v>
      </c>
      <c r="BE23" s="59">
        <v>1100</v>
      </c>
      <c r="BF23" s="59">
        <v>1095</v>
      </c>
      <c r="BG23" s="59">
        <v>1088</v>
      </c>
      <c r="BH23" s="59">
        <v>1085</v>
      </c>
      <c r="BI23" s="59">
        <v>1085</v>
      </c>
      <c r="BJ23" s="59">
        <v>1085</v>
      </c>
      <c r="BK23" s="59">
        <v>1090</v>
      </c>
      <c r="BL23" s="59">
        <v>0</v>
      </c>
      <c r="BM23" s="59">
        <v>0</v>
      </c>
      <c r="BN23" s="1"/>
      <c r="BO23" s="59">
        <v>0</v>
      </c>
      <c r="BP23" s="59">
        <v>850</v>
      </c>
      <c r="BQ23" s="59">
        <v>670</v>
      </c>
      <c r="BR23" s="59">
        <v>680</v>
      </c>
      <c r="BS23" s="59">
        <v>680</v>
      </c>
      <c r="BT23" s="59">
        <v>770</v>
      </c>
      <c r="BU23" s="59">
        <v>770</v>
      </c>
      <c r="BV23" s="59">
        <v>890</v>
      </c>
      <c r="BW23" s="59">
        <v>0</v>
      </c>
      <c r="BX23" s="59">
        <v>0</v>
      </c>
      <c r="BY23" s="1"/>
      <c r="BZ23" s="1"/>
      <c r="CA23" s="35">
        <f t="shared" si="4"/>
        <v>1.741747819815195</v>
      </c>
      <c r="CB23" s="36">
        <v>54965380.998599999</v>
      </c>
      <c r="CC23" s="37">
        <v>1078.3904669999999</v>
      </c>
      <c r="CD23" s="37">
        <v>1060.5450000000001</v>
      </c>
      <c r="CE23" s="37">
        <v>1025.9772350000001</v>
      </c>
      <c r="CF23" s="37">
        <v>993.19975529999999</v>
      </c>
      <c r="CG23" s="38">
        <v>-15.67308886</v>
      </c>
      <c r="CH23" s="38">
        <v>0</v>
      </c>
      <c r="CI23" s="38">
        <v>-0.40838559600000002</v>
      </c>
      <c r="CJ23" s="38">
        <v>-134.2258028</v>
      </c>
      <c r="CK23" s="38">
        <f t="shared" si="5"/>
        <v>0.75875810000000143</v>
      </c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</row>
    <row r="24" spans="1:103" ht="11.25" customHeight="1" x14ac:dyDescent="0.25">
      <c r="A24" s="39">
        <f t="shared" si="7"/>
        <v>18</v>
      </c>
      <c r="B24" s="45">
        <v>17</v>
      </c>
      <c r="C24" s="45">
        <v>0</v>
      </c>
      <c r="D24" s="12">
        <v>5</v>
      </c>
      <c r="E24" s="349">
        <v>7</v>
      </c>
      <c r="F24" s="42">
        <v>3500</v>
      </c>
      <c r="G24" s="42">
        <v>10</v>
      </c>
      <c r="H24" s="42">
        <v>1.81818179999999E-3</v>
      </c>
      <c r="I24" s="43">
        <v>1063.182</v>
      </c>
      <c r="J24" s="44">
        <v>3</v>
      </c>
      <c r="K24" s="45">
        <v>3.0000000000000001E-5</v>
      </c>
      <c r="L24" s="45">
        <v>2.9999999999999898E-2</v>
      </c>
      <c r="M24" s="41">
        <v>2</v>
      </c>
      <c r="N24" s="41">
        <v>1</v>
      </c>
      <c r="O24" s="41">
        <v>0</v>
      </c>
      <c r="P24" s="1"/>
      <c r="Q24" s="46">
        <v>17</v>
      </c>
      <c r="R24" s="46">
        <v>17</v>
      </c>
      <c r="S24" s="47">
        <v>16</v>
      </c>
      <c r="T24" s="47">
        <v>-18</v>
      </c>
      <c r="U24" s="47"/>
      <c r="V24" s="1"/>
      <c r="W24" s="1"/>
      <c r="X24" s="34">
        <v>14</v>
      </c>
      <c r="Y24" s="73">
        <v>13</v>
      </c>
      <c r="Z24" s="94" t="s">
        <v>36</v>
      </c>
      <c r="AA24" s="339">
        <v>1063.6189999999999</v>
      </c>
      <c r="AB24" s="73"/>
      <c r="AC24" s="73"/>
      <c r="AD24" s="1"/>
      <c r="AE24" s="48" t="str">
        <f t="shared" si="2"/>
        <v>8,6</v>
      </c>
      <c r="AF24" s="342"/>
      <c r="AG24" s="342"/>
      <c r="AH24" s="342"/>
      <c r="AI24" s="342"/>
      <c r="AJ24" s="342"/>
      <c r="AK24" s="342"/>
      <c r="AL24" s="342"/>
      <c r="AM24" s="342"/>
      <c r="AN24" s="342"/>
      <c r="AO24" s="342"/>
      <c r="AP24" s="343" t="s">
        <v>40</v>
      </c>
      <c r="AQ24" s="342"/>
      <c r="AR24" s="1"/>
      <c r="AS24" s="59">
        <v>1110</v>
      </c>
      <c r="AT24" s="59">
        <v>1100</v>
      </c>
      <c r="AU24" s="59">
        <v>1090</v>
      </c>
      <c r="AV24" s="59">
        <v>1085</v>
      </c>
      <c r="AW24" s="59">
        <v>1076</v>
      </c>
      <c r="AX24" s="59">
        <v>1080</v>
      </c>
      <c r="AY24" s="59">
        <v>1080</v>
      </c>
      <c r="AZ24" s="59">
        <v>1070</v>
      </c>
      <c r="BA24" s="59">
        <v>1100</v>
      </c>
      <c r="BB24" s="59">
        <v>0</v>
      </c>
      <c r="BC24" s="1"/>
      <c r="BD24" s="59">
        <v>1105</v>
      </c>
      <c r="BE24" s="59">
        <v>1100</v>
      </c>
      <c r="BF24" s="59">
        <v>1090</v>
      </c>
      <c r="BG24" s="59">
        <v>1083</v>
      </c>
      <c r="BH24" s="59">
        <v>1078</v>
      </c>
      <c r="BI24" s="59">
        <v>1075</v>
      </c>
      <c r="BJ24" s="59">
        <v>1080</v>
      </c>
      <c r="BK24" s="59">
        <v>1085</v>
      </c>
      <c r="BL24" s="59">
        <v>1100</v>
      </c>
      <c r="BM24" s="59">
        <v>0</v>
      </c>
      <c r="BN24" s="1"/>
      <c r="BO24" s="59">
        <v>925</v>
      </c>
      <c r="BP24" s="59">
        <v>850</v>
      </c>
      <c r="BQ24" s="59">
        <v>650</v>
      </c>
      <c r="BR24" s="59">
        <v>650</v>
      </c>
      <c r="BS24" s="59">
        <v>650</v>
      </c>
      <c r="BT24" s="59">
        <v>680</v>
      </c>
      <c r="BU24" s="59">
        <v>740</v>
      </c>
      <c r="BV24" s="59">
        <v>850</v>
      </c>
      <c r="BW24" s="59">
        <v>950</v>
      </c>
      <c r="BX24" s="59">
        <v>0</v>
      </c>
      <c r="BY24" s="1"/>
      <c r="BZ24" s="1"/>
      <c r="CA24" s="35">
        <f t="shared" si="4"/>
        <v>1.9588813041026569</v>
      </c>
      <c r="CB24" s="36">
        <v>61817592.642350003</v>
      </c>
      <c r="CC24" s="37">
        <v>1078.3840009999999</v>
      </c>
      <c r="CD24" s="37">
        <v>1060.5450000000001</v>
      </c>
      <c r="CE24" s="37">
        <v>1025.976091</v>
      </c>
      <c r="CF24" s="37">
        <v>993.18990810000003</v>
      </c>
      <c r="CG24" s="38">
        <v>-15.48920122</v>
      </c>
      <c r="CH24" s="38">
        <v>0</v>
      </c>
      <c r="CI24" s="38">
        <v>-0.39702993980000001</v>
      </c>
      <c r="CJ24" s="38">
        <v>-132.560213</v>
      </c>
      <c r="CK24" s="38">
        <f t="shared" si="5"/>
        <v>0.94264574000000145</v>
      </c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</row>
    <row r="25" spans="1:103" ht="11.25" customHeight="1" x14ac:dyDescent="0.25">
      <c r="A25" s="39">
        <f t="shared" si="7"/>
        <v>19</v>
      </c>
      <c r="B25" s="45">
        <v>18</v>
      </c>
      <c r="C25" s="45">
        <v>0</v>
      </c>
      <c r="D25" s="12">
        <v>5</v>
      </c>
      <c r="E25" s="349">
        <v>7</v>
      </c>
      <c r="F25" s="42">
        <v>4000</v>
      </c>
      <c r="G25" s="42">
        <v>15</v>
      </c>
      <c r="H25" s="42">
        <v>1E-3</v>
      </c>
      <c r="I25" s="43">
        <v>1058</v>
      </c>
      <c r="J25" s="44">
        <v>3</v>
      </c>
      <c r="K25" s="45">
        <v>3.0000000000000001E-5</v>
      </c>
      <c r="L25" s="45">
        <v>2.9999999999999898E-2</v>
      </c>
      <c r="M25" s="41">
        <v>3</v>
      </c>
      <c r="N25" s="41">
        <v>1</v>
      </c>
      <c r="O25" s="41">
        <v>0</v>
      </c>
      <c r="P25" s="1"/>
      <c r="Q25" s="46">
        <v>18</v>
      </c>
      <c r="R25" s="46">
        <v>18</v>
      </c>
      <c r="S25" s="47">
        <v>14</v>
      </c>
      <c r="T25" s="47">
        <v>17</v>
      </c>
      <c r="U25" s="47">
        <v>-19</v>
      </c>
      <c r="V25" s="1"/>
      <c r="W25" s="1"/>
      <c r="X25" s="34">
        <v>15</v>
      </c>
      <c r="Y25" s="73">
        <v>14</v>
      </c>
      <c r="Z25" s="94" t="s">
        <v>36</v>
      </c>
      <c r="AA25" s="339">
        <v>1061.5809999999999</v>
      </c>
      <c r="AB25" s="73"/>
      <c r="AC25" s="73"/>
      <c r="AD25" s="1"/>
      <c r="AE25" s="48" t="str">
        <f t="shared" si="2"/>
        <v>8,6</v>
      </c>
      <c r="AF25" s="342"/>
      <c r="AG25" s="342">
        <v>1</v>
      </c>
      <c r="AH25" s="342">
        <f>AG25+1</f>
        <v>2</v>
      </c>
      <c r="AI25" s="342">
        <f t="shared" ref="AI25:AP25" si="22">AH25+1</f>
        <v>3</v>
      </c>
      <c r="AJ25" s="342">
        <f t="shared" si="22"/>
        <v>4</v>
      </c>
      <c r="AK25" s="342">
        <f t="shared" si="22"/>
        <v>5</v>
      </c>
      <c r="AL25" s="342">
        <f t="shared" si="22"/>
        <v>6</v>
      </c>
      <c r="AM25" s="342">
        <f t="shared" si="22"/>
        <v>7</v>
      </c>
      <c r="AN25" s="342">
        <f t="shared" si="22"/>
        <v>8</v>
      </c>
      <c r="AO25" s="342">
        <f t="shared" si="22"/>
        <v>9</v>
      </c>
      <c r="AP25" s="342">
        <f t="shared" si="22"/>
        <v>10</v>
      </c>
      <c r="AQ25" s="342"/>
      <c r="AR25" s="1"/>
      <c r="AS25" s="59">
        <v>1110</v>
      </c>
      <c r="AT25" s="59">
        <v>1100</v>
      </c>
      <c r="AU25" s="59">
        <v>1085</v>
      </c>
      <c r="AV25" s="59">
        <v>1080</v>
      </c>
      <c r="AW25" s="59">
        <v>1078</v>
      </c>
      <c r="AX25" s="59">
        <v>1074</v>
      </c>
      <c r="AY25" s="59">
        <v>1077</v>
      </c>
      <c r="AZ25" s="59">
        <v>1066</v>
      </c>
      <c r="BA25" s="59">
        <v>1075</v>
      </c>
      <c r="BB25" s="59">
        <v>1080</v>
      </c>
      <c r="BC25" s="1"/>
      <c r="BD25" s="59">
        <v>1105</v>
      </c>
      <c r="BE25" s="59">
        <v>1090</v>
      </c>
      <c r="BF25" s="59">
        <v>1080</v>
      </c>
      <c r="BG25" s="59">
        <v>1077</v>
      </c>
      <c r="BH25" s="59">
        <v>1074</v>
      </c>
      <c r="BI25" s="59">
        <v>1073</v>
      </c>
      <c r="BJ25" s="59">
        <v>1074</v>
      </c>
      <c r="BK25" s="59">
        <v>1078</v>
      </c>
      <c r="BL25" s="59">
        <v>1080</v>
      </c>
      <c r="BM25" s="59">
        <v>1085</v>
      </c>
      <c r="BN25" s="1"/>
      <c r="BO25" s="59">
        <v>925</v>
      </c>
      <c r="BP25" s="59">
        <v>800</v>
      </c>
      <c r="BQ25" s="59">
        <v>650</v>
      </c>
      <c r="BR25" s="59">
        <v>600</v>
      </c>
      <c r="BS25" s="59">
        <v>600</v>
      </c>
      <c r="BT25" s="59">
        <v>600</v>
      </c>
      <c r="BU25" s="59">
        <v>650</v>
      </c>
      <c r="BV25" s="59">
        <v>720</v>
      </c>
      <c r="BW25" s="59">
        <v>850</v>
      </c>
      <c r="BX25" s="59">
        <v>950</v>
      </c>
      <c r="BY25" s="1"/>
      <c r="BZ25" s="1"/>
      <c r="CA25" s="35">
        <f t="shared" si="4"/>
        <v>2.1977281368190229</v>
      </c>
      <c r="CB25" s="36">
        <v>69355025.450479999</v>
      </c>
      <c r="CC25" s="37">
        <v>1078.3765980000001</v>
      </c>
      <c r="CD25" s="37">
        <v>1060.5450000000001</v>
      </c>
      <c r="CE25" s="37">
        <v>1025.974917</v>
      </c>
      <c r="CF25" s="37">
        <v>993.17990569999995</v>
      </c>
      <c r="CG25" s="38">
        <v>-15.27963083</v>
      </c>
      <c r="CH25" s="38">
        <v>0</v>
      </c>
      <c r="CI25" s="38">
        <v>-0.38552421860000002</v>
      </c>
      <c r="CJ25" s="38">
        <v>-130.87627000000001</v>
      </c>
      <c r="CK25" s="38">
        <f t="shared" si="5"/>
        <v>1.1522161300000011</v>
      </c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</row>
    <row r="26" spans="1:103" ht="11.25" customHeight="1" x14ac:dyDescent="0.25">
      <c r="A26" s="39">
        <f t="shared" si="7"/>
        <v>20</v>
      </c>
      <c r="B26" s="45">
        <v>19</v>
      </c>
      <c r="C26" s="45">
        <v>0</v>
      </c>
      <c r="D26" s="347">
        <v>6</v>
      </c>
      <c r="E26" s="348">
        <v>6</v>
      </c>
      <c r="F26" s="42">
        <v>5000</v>
      </c>
      <c r="G26" s="42">
        <v>15</v>
      </c>
      <c r="H26" s="42">
        <v>1E-3</v>
      </c>
      <c r="I26" s="43">
        <v>1053.5</v>
      </c>
      <c r="J26" s="44">
        <v>3</v>
      </c>
      <c r="K26" s="45">
        <v>3.0000000000000001E-5</v>
      </c>
      <c r="L26" s="45">
        <v>2.9999999999999898E-2</v>
      </c>
      <c r="M26" s="41">
        <v>2</v>
      </c>
      <c r="N26" s="41">
        <v>1</v>
      </c>
      <c r="O26" s="41">
        <v>0</v>
      </c>
      <c r="P26" s="1"/>
      <c r="Q26" s="46">
        <v>19</v>
      </c>
      <c r="R26" s="46">
        <v>19</v>
      </c>
      <c r="S26" s="47">
        <v>18</v>
      </c>
      <c r="T26" s="47">
        <v>-20</v>
      </c>
      <c r="U26" s="47"/>
      <c r="V26" s="1"/>
      <c r="W26" s="1"/>
      <c r="X26" s="1"/>
      <c r="Y26" s="1"/>
      <c r="Z26" s="1"/>
      <c r="AA26" s="1"/>
      <c r="AB26" s="1"/>
      <c r="AC26" s="1"/>
      <c r="AD26" s="1"/>
      <c r="AE26" s="48" t="str">
        <f t="shared" si="2"/>
        <v>7,7</v>
      </c>
      <c r="AF26" s="342">
        <v>1</v>
      </c>
      <c r="AG26" s="341">
        <f>AG7</f>
        <v>1</v>
      </c>
      <c r="AH26" s="341">
        <f t="shared" ref="AH26:AP26" si="23">AH7</f>
        <v>0</v>
      </c>
      <c r="AI26" s="341">
        <f t="shared" si="23"/>
        <v>0</v>
      </c>
      <c r="AJ26" s="341">
        <f t="shared" si="23"/>
        <v>0</v>
      </c>
      <c r="AK26" s="341">
        <f t="shared" si="23"/>
        <v>0</v>
      </c>
      <c r="AL26" s="341">
        <f t="shared" si="23"/>
        <v>0</v>
      </c>
      <c r="AM26" s="341">
        <f t="shared" si="23"/>
        <v>0</v>
      </c>
      <c r="AN26" s="341">
        <f t="shared" si="23"/>
        <v>0</v>
      </c>
      <c r="AO26" s="341">
        <f t="shared" si="23"/>
        <v>0</v>
      </c>
      <c r="AP26" s="341">
        <f t="shared" si="23"/>
        <v>0</v>
      </c>
      <c r="AQ26" s="342"/>
      <c r="AR26" s="1"/>
      <c r="AS26" s="59">
        <v>1105</v>
      </c>
      <c r="AT26" s="59">
        <v>1095</v>
      </c>
      <c r="AU26" s="59">
        <v>1080</v>
      </c>
      <c r="AV26" s="59">
        <v>1077</v>
      </c>
      <c r="AW26" s="59">
        <v>1073</v>
      </c>
      <c r="AX26" s="59">
        <v>1069</v>
      </c>
      <c r="AY26" s="59">
        <v>1070</v>
      </c>
      <c r="AZ26" s="59">
        <v>1063</v>
      </c>
      <c r="BA26" s="59">
        <v>1085</v>
      </c>
      <c r="BB26" s="59">
        <v>1095</v>
      </c>
      <c r="BC26" s="1"/>
      <c r="BD26" s="59">
        <v>1100</v>
      </c>
      <c r="BE26" s="59">
        <v>1080</v>
      </c>
      <c r="BF26" s="59">
        <v>1075</v>
      </c>
      <c r="BG26" s="59">
        <v>1072</v>
      </c>
      <c r="BH26" s="59">
        <v>1071</v>
      </c>
      <c r="BI26" s="59">
        <v>1069</v>
      </c>
      <c r="BJ26" s="59">
        <v>1070</v>
      </c>
      <c r="BK26" s="59">
        <v>1075</v>
      </c>
      <c r="BL26" s="59">
        <v>1080</v>
      </c>
      <c r="BM26" s="59">
        <v>1100</v>
      </c>
      <c r="BN26" s="1"/>
      <c r="BO26" s="59">
        <v>925</v>
      </c>
      <c r="BP26" s="59">
        <v>800</v>
      </c>
      <c r="BQ26" s="59">
        <v>650</v>
      </c>
      <c r="BR26" s="59">
        <v>600</v>
      </c>
      <c r="BS26" s="59">
        <v>550</v>
      </c>
      <c r="BT26" s="59">
        <v>600</v>
      </c>
      <c r="BU26" s="59">
        <v>650</v>
      </c>
      <c r="BV26" s="59">
        <v>720</v>
      </c>
      <c r="BW26" s="59">
        <v>850</v>
      </c>
      <c r="BX26" s="59">
        <v>970</v>
      </c>
      <c r="BY26" s="1"/>
      <c r="BZ26" s="1"/>
      <c r="CA26" s="35">
        <f t="shared" si="4"/>
        <v>2.4604596528069305</v>
      </c>
      <c r="CB26" s="36">
        <v>77646201.539419994</v>
      </c>
      <c r="CC26" s="37">
        <v>1078.3685</v>
      </c>
      <c r="CD26" s="37">
        <v>1060.5450000000001</v>
      </c>
      <c r="CE26" s="37">
        <v>1025.9737210000001</v>
      </c>
      <c r="CF26" s="37">
        <v>993.16977159999999</v>
      </c>
      <c r="CG26" s="38">
        <v>-15.0516483</v>
      </c>
      <c r="CH26" s="38">
        <v>0</v>
      </c>
      <c r="CI26" s="38">
        <v>-0.37393075050000002</v>
      </c>
      <c r="CJ26" s="38">
        <v>-129.17840430000001</v>
      </c>
      <c r="CK26" s="38">
        <f t="shared" si="5"/>
        <v>1.3801986600000014</v>
      </c>
      <c r="CL26" s="1"/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</row>
    <row r="27" spans="1:103" ht="11.25" customHeight="1" x14ac:dyDescent="0.25">
      <c r="A27" s="39">
        <f t="shared" si="7"/>
        <v>21</v>
      </c>
      <c r="B27" s="45">
        <v>20</v>
      </c>
      <c r="C27" s="45">
        <v>0</v>
      </c>
      <c r="D27" s="12">
        <v>7</v>
      </c>
      <c r="E27" s="348">
        <v>6</v>
      </c>
      <c r="F27" s="42">
        <v>3500</v>
      </c>
      <c r="G27" s="42">
        <v>15</v>
      </c>
      <c r="H27" s="42">
        <v>1E-3</v>
      </c>
      <c r="I27" s="43">
        <v>1049.25</v>
      </c>
      <c r="J27" s="44">
        <v>3</v>
      </c>
      <c r="K27" s="45">
        <v>3.0000000000000001E-5</v>
      </c>
      <c r="L27" s="45">
        <v>2.9999999999999898E-2</v>
      </c>
      <c r="M27" s="41">
        <v>2</v>
      </c>
      <c r="N27" s="41">
        <v>1</v>
      </c>
      <c r="O27" s="41">
        <v>0</v>
      </c>
      <c r="P27" s="1"/>
      <c r="Q27" s="46">
        <v>20</v>
      </c>
      <c r="R27" s="46">
        <v>20</v>
      </c>
      <c r="S27" s="47">
        <v>19</v>
      </c>
      <c r="T27" s="47">
        <v>-21</v>
      </c>
      <c r="U27" s="47"/>
      <c r="V27" s="1"/>
      <c r="W27" s="1"/>
      <c r="X27" s="60">
        <f>AG1</f>
        <v>0</v>
      </c>
      <c r="Y27" s="61"/>
      <c r="Z27" s="61" t="s">
        <v>41</v>
      </c>
      <c r="AA27" s="61" t="s">
        <v>28</v>
      </c>
      <c r="AB27" s="60" t="s">
        <v>42</v>
      </c>
      <c r="AC27" s="62">
        <v>-1</v>
      </c>
      <c r="AD27" s="1"/>
      <c r="AE27" s="48" t="str">
        <f t="shared" si="2"/>
        <v>7,8</v>
      </c>
      <c r="AF27" s="342">
        <f>AF26+1</f>
        <v>2</v>
      </c>
      <c r="AG27" s="341">
        <f t="shared" ref="AG27:AP37" si="24">AG8</f>
        <v>0</v>
      </c>
      <c r="AH27" s="341">
        <f t="shared" si="24"/>
        <v>1</v>
      </c>
      <c r="AI27" s="341">
        <f t="shared" si="24"/>
        <v>0</v>
      </c>
      <c r="AJ27" s="341">
        <f t="shared" si="24"/>
        <v>0</v>
      </c>
      <c r="AK27" s="341">
        <f t="shared" si="24"/>
        <v>0</v>
      </c>
      <c r="AL27" s="341">
        <f t="shared" si="24"/>
        <v>0</v>
      </c>
      <c r="AM27" s="341">
        <f t="shared" si="24"/>
        <v>0</v>
      </c>
      <c r="AN27" s="341">
        <f t="shared" si="24"/>
        <v>0</v>
      </c>
      <c r="AO27" s="341">
        <f t="shared" si="24"/>
        <v>0</v>
      </c>
      <c r="AP27" s="341">
        <f t="shared" si="24"/>
        <v>0</v>
      </c>
      <c r="AQ27" s="342"/>
      <c r="AR27" s="1"/>
      <c r="AS27" s="59">
        <v>1105</v>
      </c>
      <c r="AT27" s="59">
        <v>1090</v>
      </c>
      <c r="AU27" s="59">
        <v>1075</v>
      </c>
      <c r="AV27" s="59">
        <v>1072</v>
      </c>
      <c r="AW27" s="59">
        <v>1070</v>
      </c>
      <c r="AX27" s="59">
        <v>1065</v>
      </c>
      <c r="AY27" s="59">
        <v>1065</v>
      </c>
      <c r="AZ27" s="59">
        <v>1069</v>
      </c>
      <c r="BA27" s="59">
        <v>1090</v>
      </c>
      <c r="BB27" s="59">
        <v>0</v>
      </c>
      <c r="BC27" s="1"/>
      <c r="BD27" s="59">
        <v>1100</v>
      </c>
      <c r="BE27" s="59">
        <v>1080</v>
      </c>
      <c r="BF27" s="59">
        <v>1070</v>
      </c>
      <c r="BG27" s="59">
        <v>1065</v>
      </c>
      <c r="BH27" s="59">
        <v>1065</v>
      </c>
      <c r="BI27" s="59">
        <v>1065</v>
      </c>
      <c r="BJ27" s="59">
        <v>1065</v>
      </c>
      <c r="BK27" s="59">
        <v>1070</v>
      </c>
      <c r="BL27" s="59">
        <v>1090</v>
      </c>
      <c r="BM27" s="59">
        <v>0</v>
      </c>
      <c r="BN27" s="1"/>
      <c r="BO27" s="59">
        <v>925</v>
      </c>
      <c r="BP27" s="59">
        <v>800</v>
      </c>
      <c r="BQ27" s="59">
        <v>650</v>
      </c>
      <c r="BR27" s="59">
        <v>600</v>
      </c>
      <c r="BS27" s="59">
        <v>550</v>
      </c>
      <c r="BT27" s="59">
        <v>600</v>
      </c>
      <c r="BU27" s="59">
        <v>650</v>
      </c>
      <c r="BV27" s="59">
        <v>720</v>
      </c>
      <c r="BW27" s="59">
        <v>950</v>
      </c>
      <c r="BX27" s="59">
        <v>0</v>
      </c>
      <c r="BY27" s="1"/>
      <c r="BZ27" s="1"/>
      <c r="CA27" s="35">
        <f t="shared" si="4"/>
        <v>2.7494643203935025</v>
      </c>
      <c r="CB27" s="36">
        <v>86766495.23725</v>
      </c>
      <c r="CC27" s="37">
        <v>1078.367428</v>
      </c>
      <c r="CD27" s="37">
        <v>1060.5450000000001</v>
      </c>
      <c r="CE27" s="37">
        <v>1025.972483</v>
      </c>
      <c r="CF27" s="37">
        <v>993.15938129999995</v>
      </c>
      <c r="CG27" s="38">
        <v>-15.02156896</v>
      </c>
      <c r="CH27" s="38">
        <v>0</v>
      </c>
      <c r="CI27" s="38">
        <v>-0.36209155250000002</v>
      </c>
      <c r="CJ27" s="38">
        <v>-127.4465161</v>
      </c>
      <c r="CK27" s="38">
        <f t="shared" si="5"/>
        <v>1.4102780000000017</v>
      </c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</row>
    <row r="28" spans="1:103" ht="11.25" customHeight="1" x14ac:dyDescent="0.25">
      <c r="A28" s="39">
        <f t="shared" si="7"/>
        <v>22</v>
      </c>
      <c r="B28" s="45">
        <v>21</v>
      </c>
      <c r="C28" s="45">
        <v>0</v>
      </c>
      <c r="D28" s="12">
        <v>7</v>
      </c>
      <c r="E28" s="348">
        <v>5</v>
      </c>
      <c r="F28" s="42">
        <v>2500</v>
      </c>
      <c r="G28" s="42">
        <v>15</v>
      </c>
      <c r="H28" s="42">
        <v>1E-3</v>
      </c>
      <c r="I28" s="43">
        <v>1046.25</v>
      </c>
      <c r="J28" s="44">
        <v>3</v>
      </c>
      <c r="K28" s="45">
        <v>3.0000000000000001E-5</v>
      </c>
      <c r="L28" s="45">
        <v>2.9999999999999898E-2</v>
      </c>
      <c r="M28" s="41">
        <v>2</v>
      </c>
      <c r="N28" s="41">
        <v>1</v>
      </c>
      <c r="O28" s="41">
        <v>0</v>
      </c>
      <c r="P28" s="1"/>
      <c r="Q28" s="46">
        <v>21</v>
      </c>
      <c r="R28" s="46">
        <v>21</v>
      </c>
      <c r="S28" s="47">
        <v>20</v>
      </c>
      <c r="T28" s="47">
        <v>-22</v>
      </c>
      <c r="U28" s="47"/>
      <c r="V28" s="1"/>
      <c r="W28" s="1"/>
      <c r="X28" s="63">
        <v>0</v>
      </c>
      <c r="Y28" s="63">
        <v>12</v>
      </c>
      <c r="Z28" s="63">
        <v>0</v>
      </c>
      <c r="AA28" s="64">
        <v>988</v>
      </c>
      <c r="AB28" s="34">
        <v>3.7999999999999902E-2</v>
      </c>
      <c r="AC28" s="48" t="str">
        <f>_xlfn.CONCAT(Z28+1,",",Y28+1)</f>
        <v>1,13</v>
      </c>
      <c r="AD28" s="1"/>
      <c r="AE28" s="48" t="str">
        <f t="shared" si="2"/>
        <v>6,8</v>
      </c>
      <c r="AF28" s="342">
        <f t="shared" ref="AF28:AF40" si="25">AF27+1</f>
        <v>3</v>
      </c>
      <c r="AG28" s="341">
        <f t="shared" si="24"/>
        <v>0</v>
      </c>
      <c r="AH28" s="341">
        <f t="shared" si="24"/>
        <v>0</v>
      </c>
      <c r="AI28" s="341">
        <f t="shared" si="24"/>
        <v>1</v>
      </c>
      <c r="AJ28" s="341">
        <f t="shared" si="24"/>
        <v>1</v>
      </c>
      <c r="AK28" s="341">
        <v>3</v>
      </c>
      <c r="AL28" s="341">
        <v>3</v>
      </c>
      <c r="AM28" s="341">
        <v>3</v>
      </c>
      <c r="AN28" s="341">
        <f t="shared" si="24"/>
        <v>0</v>
      </c>
      <c r="AO28" s="341">
        <f t="shared" si="24"/>
        <v>0</v>
      </c>
      <c r="AP28" s="341">
        <f t="shared" si="24"/>
        <v>0</v>
      </c>
      <c r="AQ28" s="342"/>
      <c r="AR28" s="1"/>
      <c r="AS28" s="59">
        <v>0</v>
      </c>
      <c r="AT28" s="59">
        <v>1080</v>
      </c>
      <c r="AU28" s="59">
        <v>1070</v>
      </c>
      <c r="AV28" s="59">
        <v>1068</v>
      </c>
      <c r="AW28" s="59">
        <v>1063</v>
      </c>
      <c r="AX28" s="59">
        <v>1060</v>
      </c>
      <c r="AY28" s="59">
        <v>1063</v>
      </c>
      <c r="AZ28" s="59">
        <v>1067</v>
      </c>
      <c r="BA28" s="59">
        <v>1090</v>
      </c>
      <c r="BB28" s="59">
        <v>0</v>
      </c>
      <c r="BC28" s="1"/>
      <c r="BD28" s="59">
        <v>0</v>
      </c>
      <c r="BE28" s="59">
        <v>1075</v>
      </c>
      <c r="BF28" s="59">
        <v>1065</v>
      </c>
      <c r="BG28" s="59">
        <v>1059</v>
      </c>
      <c r="BH28" s="59">
        <v>1059</v>
      </c>
      <c r="BI28" s="59">
        <v>1058</v>
      </c>
      <c r="BJ28" s="59">
        <v>1063</v>
      </c>
      <c r="BK28" s="59">
        <v>1070</v>
      </c>
      <c r="BL28" s="59">
        <v>1090</v>
      </c>
      <c r="BM28" s="59">
        <v>0</v>
      </c>
      <c r="BN28" s="1"/>
      <c r="BO28" s="59">
        <v>0</v>
      </c>
      <c r="BP28" s="59">
        <v>850</v>
      </c>
      <c r="BQ28" s="59">
        <v>700</v>
      </c>
      <c r="BR28" s="59">
        <v>650</v>
      </c>
      <c r="BS28" s="59">
        <v>570</v>
      </c>
      <c r="BT28" s="59">
        <v>600</v>
      </c>
      <c r="BU28" s="59">
        <v>700</v>
      </c>
      <c r="BV28" s="59">
        <v>850</v>
      </c>
      <c r="BW28" s="59">
        <v>950</v>
      </c>
      <c r="BX28" s="59">
        <v>0</v>
      </c>
      <c r="BY28" s="1"/>
      <c r="BZ28" s="1"/>
      <c r="CA28" s="35">
        <f t="shared" si="4"/>
        <v>3.0673694547389534</v>
      </c>
      <c r="CB28" s="36">
        <v>96798818.304869995</v>
      </c>
      <c r="CC28" s="37">
        <v>1078.365902</v>
      </c>
      <c r="CD28" s="37">
        <v>1060.5450000000001</v>
      </c>
      <c r="CE28" s="37">
        <v>1025.9712079999999</v>
      </c>
      <c r="CF28" s="37">
        <v>993.14880540000001</v>
      </c>
      <c r="CG28" s="38">
        <v>-14.97878811</v>
      </c>
      <c r="CH28" s="38">
        <v>0</v>
      </c>
      <c r="CI28" s="38">
        <v>-0.35005201590000001</v>
      </c>
      <c r="CJ28" s="38">
        <v>-125.69301470000001</v>
      </c>
      <c r="CK28" s="38">
        <f t="shared" si="5"/>
        <v>1.4530588500000015</v>
      </c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</row>
    <row r="29" spans="1:103" ht="11.25" customHeight="1" x14ac:dyDescent="0.25">
      <c r="A29" s="39">
        <f t="shared" si="7"/>
        <v>23</v>
      </c>
      <c r="B29" s="45">
        <v>22</v>
      </c>
      <c r="C29" s="45">
        <v>0</v>
      </c>
      <c r="D29" s="12">
        <v>8</v>
      </c>
      <c r="E29" s="348">
        <v>5</v>
      </c>
      <c r="F29" s="42">
        <v>5000</v>
      </c>
      <c r="G29" s="42">
        <v>12</v>
      </c>
      <c r="H29" s="42">
        <v>9.0909091999999902E-4</v>
      </c>
      <c r="I29" s="43">
        <v>1042.7270000000001</v>
      </c>
      <c r="J29" s="44">
        <v>3</v>
      </c>
      <c r="K29" s="45">
        <v>3.0000000000000001E-5</v>
      </c>
      <c r="L29" s="45">
        <v>2.9999999999999898E-2</v>
      </c>
      <c r="M29" s="41">
        <v>3</v>
      </c>
      <c r="N29" s="41">
        <v>1</v>
      </c>
      <c r="O29" s="41">
        <v>0</v>
      </c>
      <c r="P29" s="1"/>
      <c r="Q29" s="46">
        <v>22</v>
      </c>
      <c r="R29" s="46">
        <v>22</v>
      </c>
      <c r="S29" s="47">
        <v>8</v>
      </c>
      <c r="T29" s="47">
        <v>21</v>
      </c>
      <c r="U29" s="47">
        <v>-23</v>
      </c>
      <c r="V29" s="1"/>
      <c r="W29" s="1"/>
      <c r="X29" s="63">
        <v>0</v>
      </c>
      <c r="Y29" s="63">
        <v>13</v>
      </c>
      <c r="Z29" s="63">
        <v>8</v>
      </c>
      <c r="AA29" s="64">
        <v>1045</v>
      </c>
      <c r="AB29" s="34">
        <v>3.7999999999999902E-2</v>
      </c>
      <c r="AC29" s="48" t="str">
        <f>_xlfn.CONCAT(Z29+1,",",Y29+1)</f>
        <v>9,14</v>
      </c>
      <c r="AD29" s="1"/>
      <c r="AE29" s="48" t="str">
        <f t="shared" si="2"/>
        <v>6,9</v>
      </c>
      <c r="AF29" s="342">
        <f t="shared" si="25"/>
        <v>4</v>
      </c>
      <c r="AG29" s="341">
        <f t="shared" si="24"/>
        <v>0</v>
      </c>
      <c r="AH29" s="341">
        <f t="shared" si="24"/>
        <v>0</v>
      </c>
      <c r="AI29" s="341">
        <f t="shared" si="24"/>
        <v>0</v>
      </c>
      <c r="AJ29" s="341">
        <f t="shared" si="24"/>
        <v>0</v>
      </c>
      <c r="AK29" s="341">
        <v>2</v>
      </c>
      <c r="AL29" s="341">
        <f t="shared" si="24"/>
        <v>0</v>
      </c>
      <c r="AM29" s="341">
        <f t="shared" si="24"/>
        <v>0</v>
      </c>
      <c r="AN29" s="341">
        <v>3</v>
      </c>
      <c r="AO29" s="341">
        <f t="shared" si="24"/>
        <v>0</v>
      </c>
      <c r="AP29" s="341">
        <f t="shared" si="24"/>
        <v>0</v>
      </c>
      <c r="AQ29" s="342"/>
      <c r="AR29" s="1"/>
      <c r="AS29" s="59">
        <v>0</v>
      </c>
      <c r="AT29" s="59">
        <v>1075</v>
      </c>
      <c r="AU29" s="59">
        <v>1065</v>
      </c>
      <c r="AV29" s="59">
        <v>1062</v>
      </c>
      <c r="AW29" s="59">
        <v>1058</v>
      </c>
      <c r="AX29" s="59">
        <v>1052</v>
      </c>
      <c r="AY29" s="59">
        <v>1055</v>
      </c>
      <c r="AZ29" s="59">
        <v>1065</v>
      </c>
      <c r="BA29" s="59">
        <v>1090</v>
      </c>
      <c r="BB29" s="59">
        <v>0</v>
      </c>
      <c r="BC29" s="1"/>
      <c r="BD29" s="59">
        <v>0</v>
      </c>
      <c r="BE29" s="59">
        <v>1065</v>
      </c>
      <c r="BF29" s="59">
        <v>1055</v>
      </c>
      <c r="BG29" s="59">
        <v>1053</v>
      </c>
      <c r="BH29" s="59">
        <v>1053</v>
      </c>
      <c r="BI29" s="59">
        <v>1052</v>
      </c>
      <c r="BJ29" s="59">
        <v>1055</v>
      </c>
      <c r="BK29" s="59">
        <v>1065</v>
      </c>
      <c r="BL29" s="59">
        <v>1090</v>
      </c>
      <c r="BM29" s="59">
        <v>0</v>
      </c>
      <c r="BN29" s="1"/>
      <c r="BO29" s="59">
        <v>0</v>
      </c>
      <c r="BP29" s="59">
        <v>850</v>
      </c>
      <c r="BQ29" s="59">
        <v>700</v>
      </c>
      <c r="BR29" s="59">
        <v>650</v>
      </c>
      <c r="BS29" s="59">
        <v>540</v>
      </c>
      <c r="BT29" s="59">
        <v>580</v>
      </c>
      <c r="BU29" s="59">
        <v>700</v>
      </c>
      <c r="BV29" s="59">
        <v>850</v>
      </c>
      <c r="BW29" s="59">
        <v>950</v>
      </c>
      <c r="BX29" s="59">
        <v>0</v>
      </c>
      <c r="BY29" s="1"/>
      <c r="BZ29" s="1"/>
      <c r="CA29" s="35">
        <f t="shared" si="4"/>
        <v>3.4170651025204704</v>
      </c>
      <c r="CB29" s="36">
        <v>107834373.6793</v>
      </c>
      <c r="CC29" s="37">
        <v>1078.3638040000001</v>
      </c>
      <c r="CD29" s="37">
        <v>1060.5450000000001</v>
      </c>
      <c r="CE29" s="37">
        <v>1025.969902</v>
      </c>
      <c r="CF29" s="37">
        <v>993.13809140000001</v>
      </c>
      <c r="CG29" s="38">
        <v>-14.92005724</v>
      </c>
      <c r="CH29" s="38">
        <v>0</v>
      </c>
      <c r="CI29" s="38">
        <v>-0.33789060809999999</v>
      </c>
      <c r="CJ29" s="38">
        <v>-123.9263237</v>
      </c>
      <c r="CK29" s="38">
        <f t="shared" si="5"/>
        <v>1.5117897200000012</v>
      </c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</row>
    <row r="30" spans="1:103" ht="11.25" customHeight="1" x14ac:dyDescent="0.25">
      <c r="A30" s="39">
        <f t="shared" si="7"/>
        <v>24</v>
      </c>
      <c r="B30" s="45">
        <v>23</v>
      </c>
      <c r="C30" s="45">
        <v>0</v>
      </c>
      <c r="D30" s="347">
        <v>9</v>
      </c>
      <c r="E30" s="349">
        <v>6</v>
      </c>
      <c r="F30" s="42">
        <v>5000</v>
      </c>
      <c r="G30" s="42">
        <v>12</v>
      </c>
      <c r="H30" s="42">
        <v>9.0909091999999902E-4</v>
      </c>
      <c r="I30" s="43">
        <v>1038.182</v>
      </c>
      <c r="J30" s="44">
        <v>3</v>
      </c>
      <c r="K30" s="45">
        <v>3.0000000000000001E-5</v>
      </c>
      <c r="L30" s="45">
        <v>2.9999999999999898E-2</v>
      </c>
      <c r="M30" s="41">
        <v>2</v>
      </c>
      <c r="N30" s="41">
        <v>1</v>
      </c>
      <c r="O30" s="41">
        <v>0</v>
      </c>
      <c r="P30" s="1"/>
      <c r="Q30" s="46">
        <v>23</v>
      </c>
      <c r="R30" s="46">
        <v>23</v>
      </c>
      <c r="S30" s="47">
        <v>22</v>
      </c>
      <c r="T30" s="47">
        <v>-24</v>
      </c>
      <c r="U30" s="47"/>
      <c r="V30" s="1"/>
      <c r="W30" s="1"/>
      <c r="X30" s="60">
        <f>AG2</f>
        <v>0</v>
      </c>
      <c r="Y30" s="61"/>
      <c r="Z30" s="61" t="s">
        <v>41</v>
      </c>
      <c r="AA30" s="65"/>
      <c r="AB30" s="66"/>
      <c r="AC30" s="67" t="s">
        <v>43</v>
      </c>
      <c r="AD30" s="1"/>
      <c r="AE30" s="48" t="str">
        <f t="shared" si="2"/>
        <v>7,10</v>
      </c>
      <c r="AF30" s="342">
        <f t="shared" si="25"/>
        <v>5</v>
      </c>
      <c r="AG30" s="341">
        <f t="shared" si="24"/>
        <v>0</v>
      </c>
      <c r="AH30" s="341">
        <f t="shared" si="24"/>
        <v>0</v>
      </c>
      <c r="AI30" s="341">
        <f t="shared" si="24"/>
        <v>0</v>
      </c>
      <c r="AJ30" s="341">
        <f t="shared" si="24"/>
        <v>0</v>
      </c>
      <c r="AK30" s="341">
        <f t="shared" si="24"/>
        <v>0</v>
      </c>
      <c r="AL30" s="341">
        <v>2</v>
      </c>
      <c r="AM30" s="341">
        <f t="shared" si="24"/>
        <v>0</v>
      </c>
      <c r="AN30" s="341">
        <v>3</v>
      </c>
      <c r="AO30" s="341">
        <v>4</v>
      </c>
      <c r="AP30" s="341">
        <v>4</v>
      </c>
      <c r="AQ30" s="342"/>
      <c r="AR30" s="1"/>
      <c r="AS30" s="59">
        <v>0</v>
      </c>
      <c r="AT30" s="59">
        <v>1070</v>
      </c>
      <c r="AU30" s="59">
        <v>1060</v>
      </c>
      <c r="AV30" s="59">
        <v>1055</v>
      </c>
      <c r="AW30" s="59">
        <v>1046</v>
      </c>
      <c r="AX30" s="59">
        <v>1046</v>
      </c>
      <c r="AY30" s="59">
        <v>1044</v>
      </c>
      <c r="AZ30" s="59">
        <v>1060</v>
      </c>
      <c r="BA30" s="59">
        <v>1088</v>
      </c>
      <c r="BB30" s="59">
        <v>1100</v>
      </c>
      <c r="BC30" s="1"/>
      <c r="BD30" s="59">
        <v>0</v>
      </c>
      <c r="BE30" s="59">
        <v>1060</v>
      </c>
      <c r="BF30" s="59">
        <v>1046</v>
      </c>
      <c r="BG30" s="59">
        <v>1046</v>
      </c>
      <c r="BH30" s="59">
        <v>1046</v>
      </c>
      <c r="BI30" s="59">
        <v>1046</v>
      </c>
      <c r="BJ30" s="59">
        <v>1044</v>
      </c>
      <c r="BK30" s="59">
        <v>1060</v>
      </c>
      <c r="BL30" s="59">
        <v>1088</v>
      </c>
      <c r="BM30" s="59">
        <v>1100</v>
      </c>
      <c r="BN30" s="1"/>
      <c r="BO30" s="59">
        <v>0</v>
      </c>
      <c r="BP30" s="59">
        <v>850</v>
      </c>
      <c r="BQ30" s="59">
        <v>700</v>
      </c>
      <c r="BR30" s="59">
        <v>630</v>
      </c>
      <c r="BS30" s="59">
        <v>530</v>
      </c>
      <c r="BT30" s="59">
        <v>580</v>
      </c>
      <c r="BU30" s="59">
        <v>650</v>
      </c>
      <c r="BV30" s="59">
        <v>800</v>
      </c>
      <c r="BW30" s="59">
        <v>900</v>
      </c>
      <c r="BX30" s="59">
        <v>950</v>
      </c>
      <c r="BY30" s="1"/>
      <c r="BZ30" s="1"/>
      <c r="CA30" s="35">
        <f t="shared" si="4"/>
        <v>3.8017303150778261</v>
      </c>
      <c r="CB30" s="36">
        <v>119973484.59110001</v>
      </c>
      <c r="CC30" s="37">
        <v>1078.3610659999999</v>
      </c>
      <c r="CD30" s="37">
        <v>1060.5450000000001</v>
      </c>
      <c r="CE30" s="37">
        <v>1025.968568</v>
      </c>
      <c r="CF30" s="37">
        <v>993.12727110000003</v>
      </c>
      <c r="CG30" s="38">
        <v>-14.843517780000001</v>
      </c>
      <c r="CH30" s="38">
        <v>0</v>
      </c>
      <c r="CI30" s="38">
        <v>-0.3256476559</v>
      </c>
      <c r="CJ30" s="38">
        <v>-122.15213970000001</v>
      </c>
      <c r="CK30" s="38">
        <f t="shared" si="5"/>
        <v>1.5883291800000006</v>
      </c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</row>
    <row r="31" spans="1:103" ht="11.25" customHeight="1" x14ac:dyDescent="0.25">
      <c r="A31" s="39">
        <f t="shared" si="7"/>
        <v>25</v>
      </c>
      <c r="B31" s="45">
        <v>24</v>
      </c>
      <c r="C31" s="45">
        <v>0</v>
      </c>
      <c r="D31" s="12">
        <v>10</v>
      </c>
      <c r="E31" s="349">
        <v>6</v>
      </c>
      <c r="F31" s="42">
        <v>5000</v>
      </c>
      <c r="G31" s="42">
        <v>12</v>
      </c>
      <c r="H31" s="42">
        <v>9.0909091999999902E-4</v>
      </c>
      <c r="I31" s="43">
        <v>1033.63599999999</v>
      </c>
      <c r="J31" s="44">
        <v>3</v>
      </c>
      <c r="K31" s="45">
        <v>3.0000000000000001E-5</v>
      </c>
      <c r="L31" s="45">
        <v>2.9999999999999898E-2</v>
      </c>
      <c r="M31" s="41">
        <v>2</v>
      </c>
      <c r="N31" s="41">
        <v>1</v>
      </c>
      <c r="O31" s="41">
        <v>0</v>
      </c>
      <c r="P31" s="1"/>
      <c r="Q31" s="46">
        <v>24</v>
      </c>
      <c r="R31" s="46">
        <v>24</v>
      </c>
      <c r="S31" s="47">
        <v>23</v>
      </c>
      <c r="T31" s="47">
        <v>-25</v>
      </c>
      <c r="U31" s="47"/>
      <c r="V31" s="1"/>
      <c r="W31" s="1"/>
      <c r="X31" s="63">
        <v>0</v>
      </c>
      <c r="Y31" s="63">
        <v>5</v>
      </c>
      <c r="Z31" s="63">
        <v>3</v>
      </c>
      <c r="AA31" s="55">
        <v>-10</v>
      </c>
      <c r="AB31" s="63"/>
      <c r="AC31" s="68" t="str">
        <f>_xlfn.CONCAT(Z31+1,",",Y31+1)</f>
        <v>4,6</v>
      </c>
      <c r="AD31" s="1"/>
      <c r="AE31" s="48" t="str">
        <f t="shared" si="2"/>
        <v>7,11</v>
      </c>
      <c r="AF31" s="342">
        <f t="shared" si="25"/>
        <v>6</v>
      </c>
      <c r="AG31" s="341">
        <f t="shared" si="24"/>
        <v>0</v>
      </c>
      <c r="AH31" s="341">
        <f t="shared" si="24"/>
        <v>0</v>
      </c>
      <c r="AI31" s="341">
        <f t="shared" si="24"/>
        <v>0</v>
      </c>
      <c r="AJ31" s="341" t="str">
        <f t="shared" si="24"/>
        <v>W</v>
      </c>
      <c r="AK31" s="341" t="str">
        <f t="shared" si="24"/>
        <v>W</v>
      </c>
      <c r="AL31" s="341">
        <v>2</v>
      </c>
      <c r="AM31" s="341">
        <f t="shared" si="24"/>
        <v>0</v>
      </c>
      <c r="AN31" s="341">
        <v>5</v>
      </c>
      <c r="AO31" s="341">
        <f t="shared" si="24"/>
        <v>0</v>
      </c>
      <c r="AP31" s="341">
        <f t="shared" si="24"/>
        <v>0</v>
      </c>
      <c r="AQ31" s="342"/>
      <c r="AR31" s="1"/>
      <c r="AS31" s="59">
        <v>0</v>
      </c>
      <c r="AT31" s="59">
        <v>1055</v>
      </c>
      <c r="AU31" s="59">
        <v>1050</v>
      </c>
      <c r="AV31" s="59">
        <v>1045</v>
      </c>
      <c r="AW31" s="59">
        <v>1041</v>
      </c>
      <c r="AX31" s="59">
        <v>1042</v>
      </c>
      <c r="AY31" s="59">
        <v>1040</v>
      </c>
      <c r="AZ31" s="59">
        <v>1050</v>
      </c>
      <c r="BA31" s="59">
        <v>1075</v>
      </c>
      <c r="BB31" s="59">
        <v>0</v>
      </c>
      <c r="BC31" s="1"/>
      <c r="BD31" s="59">
        <v>0</v>
      </c>
      <c r="BE31" s="59">
        <v>1045</v>
      </c>
      <c r="BF31" s="59">
        <v>1039</v>
      </c>
      <c r="BG31" s="59">
        <v>1040</v>
      </c>
      <c r="BH31" s="59">
        <v>1041</v>
      </c>
      <c r="BI31" s="59">
        <v>1042</v>
      </c>
      <c r="BJ31" s="59">
        <v>1040</v>
      </c>
      <c r="BK31" s="59">
        <v>1050</v>
      </c>
      <c r="BL31" s="59">
        <v>1075</v>
      </c>
      <c r="BM31" s="59">
        <v>0</v>
      </c>
      <c r="BN31" s="1"/>
      <c r="BO31" s="59">
        <v>0</v>
      </c>
      <c r="BP31" s="59">
        <v>850</v>
      </c>
      <c r="BQ31" s="59">
        <v>700</v>
      </c>
      <c r="BR31" s="59">
        <v>620</v>
      </c>
      <c r="BS31" s="59">
        <v>580</v>
      </c>
      <c r="BT31" s="59">
        <v>620</v>
      </c>
      <c r="BU31" s="59">
        <v>700</v>
      </c>
      <c r="BV31" s="59">
        <v>800</v>
      </c>
      <c r="BW31" s="59">
        <v>900</v>
      </c>
      <c r="BX31" s="59">
        <v>0</v>
      </c>
      <c r="BY31" s="1"/>
      <c r="BZ31" s="1"/>
      <c r="CA31" s="35">
        <f t="shared" si="4"/>
        <v>4.2248620488915503</v>
      </c>
      <c r="CB31" s="36">
        <v>133326506.5941</v>
      </c>
      <c r="CC31" s="37">
        <v>1078.357659</v>
      </c>
      <c r="CD31" s="37">
        <v>1060.5450000000001</v>
      </c>
      <c r="CE31" s="37">
        <v>1025.9672069999999</v>
      </c>
      <c r="CF31" s="37">
        <v>993.11635509999996</v>
      </c>
      <c r="CG31" s="38">
        <v>-14.74846827</v>
      </c>
      <c r="CH31" s="38">
        <v>0</v>
      </c>
      <c r="CI31" s="38">
        <v>-0.31333643859999999</v>
      </c>
      <c r="CJ31" s="38">
        <v>-120.3726212</v>
      </c>
      <c r="CK31" s="38">
        <f t="shared" si="5"/>
        <v>1.6833786900000014</v>
      </c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</row>
    <row r="32" spans="1:103" ht="11.25" customHeight="1" x14ac:dyDescent="0.25">
      <c r="A32" s="39">
        <f t="shared" si="7"/>
        <v>26</v>
      </c>
      <c r="B32" s="45">
        <v>25</v>
      </c>
      <c r="C32" s="45">
        <v>0</v>
      </c>
      <c r="D32" s="12">
        <v>11</v>
      </c>
      <c r="E32" s="349">
        <v>6</v>
      </c>
      <c r="F32" s="42">
        <v>5000</v>
      </c>
      <c r="G32" s="42">
        <v>12</v>
      </c>
      <c r="H32" s="42">
        <v>9.0909091999999902E-4</v>
      </c>
      <c r="I32" s="43">
        <v>1029.0909999999899</v>
      </c>
      <c r="J32" s="44">
        <v>3</v>
      </c>
      <c r="K32" s="45">
        <v>3.0000000000000001E-5</v>
      </c>
      <c r="L32" s="45">
        <v>2.9999999999999898E-2</v>
      </c>
      <c r="M32" s="41">
        <v>2</v>
      </c>
      <c r="N32" s="41">
        <v>1</v>
      </c>
      <c r="O32" s="41">
        <v>0</v>
      </c>
      <c r="P32" s="1"/>
      <c r="Q32" s="46">
        <v>25</v>
      </c>
      <c r="R32" s="46">
        <v>25</v>
      </c>
      <c r="S32" s="47">
        <v>24</v>
      </c>
      <c r="T32" s="47">
        <v>-26</v>
      </c>
      <c r="U32" s="47"/>
      <c r="V32" s="1"/>
      <c r="W32" s="1"/>
      <c r="X32" s="63">
        <v>0</v>
      </c>
      <c r="Y32" s="63">
        <v>5</v>
      </c>
      <c r="Z32" s="63">
        <v>4</v>
      </c>
      <c r="AA32" s="55">
        <v>-10</v>
      </c>
      <c r="AB32" s="63"/>
      <c r="AC32" s="68" t="str">
        <f t="shared" ref="AC32:AC40" si="26">_xlfn.CONCAT(Z32+1,",",Y32+1)</f>
        <v>5,6</v>
      </c>
      <c r="AD32" s="1"/>
      <c r="AE32" s="48" t="str">
        <f t="shared" si="2"/>
        <v>7,12</v>
      </c>
      <c r="AF32" s="342">
        <f t="shared" si="25"/>
        <v>7</v>
      </c>
      <c r="AG32" s="341">
        <f t="shared" si="24"/>
        <v>0</v>
      </c>
      <c r="AH32" s="341">
        <f t="shared" si="24"/>
        <v>0</v>
      </c>
      <c r="AI32" s="341">
        <f t="shared" si="24"/>
        <v>0</v>
      </c>
      <c r="AJ32" s="341" t="str">
        <f t="shared" si="24"/>
        <v>W</v>
      </c>
      <c r="AK32" s="341" t="str">
        <f t="shared" si="24"/>
        <v>W</v>
      </c>
      <c r="AL32" s="341">
        <v>2</v>
      </c>
      <c r="AM32" s="341">
        <v>5</v>
      </c>
      <c r="AN32" s="341">
        <f t="shared" si="24"/>
        <v>0</v>
      </c>
      <c r="AO32" s="341">
        <f t="shared" si="24"/>
        <v>0</v>
      </c>
      <c r="AP32" s="341">
        <f t="shared" si="24"/>
        <v>0</v>
      </c>
      <c r="AQ32" s="342"/>
      <c r="AR32" s="1"/>
      <c r="AS32" s="59">
        <v>1027</v>
      </c>
      <c r="AT32" s="59">
        <v>1028</v>
      </c>
      <c r="AU32" s="59">
        <v>1028</v>
      </c>
      <c r="AV32" s="59">
        <v>1032</v>
      </c>
      <c r="AW32" s="59">
        <v>1032</v>
      </c>
      <c r="AX32" s="59">
        <v>1033</v>
      </c>
      <c r="AY32" s="59">
        <v>1032</v>
      </c>
      <c r="AZ32" s="59">
        <v>1040</v>
      </c>
      <c r="BA32" s="59">
        <v>1060</v>
      </c>
      <c r="BB32" s="59">
        <v>0</v>
      </c>
      <c r="BC32" s="1"/>
      <c r="BD32" s="59">
        <v>1027</v>
      </c>
      <c r="BE32" s="59">
        <v>1028</v>
      </c>
      <c r="BF32" s="59">
        <v>1028</v>
      </c>
      <c r="BG32" s="59">
        <v>1032</v>
      </c>
      <c r="BH32" s="59">
        <v>1032</v>
      </c>
      <c r="BI32" s="59">
        <v>1033</v>
      </c>
      <c r="BJ32" s="59">
        <v>1032</v>
      </c>
      <c r="BK32" s="59">
        <v>1040</v>
      </c>
      <c r="BL32" s="59">
        <v>1060</v>
      </c>
      <c r="BM32" s="59">
        <v>0</v>
      </c>
      <c r="BN32" s="1"/>
      <c r="BO32" s="59">
        <v>900</v>
      </c>
      <c r="BP32" s="59">
        <v>830</v>
      </c>
      <c r="BQ32" s="59">
        <v>710</v>
      </c>
      <c r="BR32" s="59">
        <v>640</v>
      </c>
      <c r="BS32" s="59">
        <v>600</v>
      </c>
      <c r="BT32" s="59">
        <v>650</v>
      </c>
      <c r="BU32" s="59">
        <v>700</v>
      </c>
      <c r="BV32" s="59">
        <v>800</v>
      </c>
      <c r="BW32" s="59">
        <v>900</v>
      </c>
      <c r="BX32" s="59">
        <v>0</v>
      </c>
      <c r="BY32" s="1"/>
      <c r="BZ32" s="1"/>
      <c r="CA32" s="35">
        <f t="shared" si="4"/>
        <v>4.6903069560866477</v>
      </c>
      <c r="CB32" s="36">
        <v>148014830.7974</v>
      </c>
      <c r="CC32" s="37">
        <v>1078.3535830000001</v>
      </c>
      <c r="CD32" s="37">
        <v>1060.5450000000001</v>
      </c>
      <c r="CE32" s="37">
        <v>1025.9658159999999</v>
      </c>
      <c r="CF32" s="37">
        <v>993.10534070000006</v>
      </c>
      <c r="CG32" s="38">
        <v>-14.63508236</v>
      </c>
      <c r="CH32" s="38">
        <v>0</v>
      </c>
      <c r="CI32" s="38">
        <v>-0.30095526</v>
      </c>
      <c r="CJ32" s="38">
        <v>-118.5877271</v>
      </c>
      <c r="CK32" s="38">
        <f t="shared" si="5"/>
        <v>1.7967646000000013</v>
      </c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</row>
    <row r="33" spans="1:103" ht="11.25" customHeight="1" x14ac:dyDescent="0.25">
      <c r="A33" s="39">
        <f t="shared" si="7"/>
        <v>27</v>
      </c>
      <c r="B33" s="45">
        <v>26</v>
      </c>
      <c r="C33" s="45">
        <v>0</v>
      </c>
      <c r="D33" s="12">
        <v>12</v>
      </c>
      <c r="E33" s="349">
        <v>6</v>
      </c>
      <c r="F33" s="42">
        <v>2000</v>
      </c>
      <c r="G33" s="42">
        <v>12</v>
      </c>
      <c r="H33" s="42">
        <v>9.0909091999999902E-4</v>
      </c>
      <c r="I33" s="43">
        <v>1025.9090000000001</v>
      </c>
      <c r="J33" s="44">
        <v>3</v>
      </c>
      <c r="K33" s="45">
        <v>3.0000000000000001E-5</v>
      </c>
      <c r="L33" s="45">
        <v>2.9999999999999898E-2</v>
      </c>
      <c r="M33" s="41">
        <v>2</v>
      </c>
      <c r="N33" s="41">
        <v>1</v>
      </c>
      <c r="O33" s="41">
        <v>0</v>
      </c>
      <c r="P33" s="1"/>
      <c r="Q33" s="46">
        <v>26</v>
      </c>
      <c r="R33" s="46">
        <v>26</v>
      </c>
      <c r="S33" s="47">
        <v>25</v>
      </c>
      <c r="T33" s="47">
        <v>-30</v>
      </c>
      <c r="U33" s="47"/>
      <c r="V33" s="1"/>
      <c r="W33" s="1"/>
      <c r="X33" s="63">
        <v>0</v>
      </c>
      <c r="Y33" s="63">
        <v>6</v>
      </c>
      <c r="Z33" s="63">
        <v>3</v>
      </c>
      <c r="AA33" s="55">
        <v>-10</v>
      </c>
      <c r="AB33" s="63"/>
      <c r="AC33" s="68" t="str">
        <f t="shared" si="26"/>
        <v>4,7</v>
      </c>
      <c r="AD33" s="1"/>
      <c r="AE33" s="48" t="str">
        <f t="shared" si="2"/>
        <v>7,13</v>
      </c>
      <c r="AF33" s="342">
        <f t="shared" si="25"/>
        <v>8</v>
      </c>
      <c r="AG33" s="341">
        <f t="shared" si="24"/>
        <v>0</v>
      </c>
      <c r="AH33" s="341">
        <f t="shared" si="24"/>
        <v>0</v>
      </c>
      <c r="AI33" s="341">
        <f t="shared" si="24"/>
        <v>0</v>
      </c>
      <c r="AJ33" s="341" t="str">
        <f t="shared" si="24"/>
        <v>W</v>
      </c>
      <c r="AK33" s="341" t="str">
        <f t="shared" si="24"/>
        <v>W</v>
      </c>
      <c r="AL33" s="341">
        <v>2</v>
      </c>
      <c r="AM33" s="341">
        <v>5</v>
      </c>
      <c r="AN33" s="341">
        <f t="shared" si="24"/>
        <v>0</v>
      </c>
      <c r="AO33" s="341">
        <f t="shared" si="24"/>
        <v>0</v>
      </c>
      <c r="AP33" s="341">
        <f t="shared" si="24"/>
        <v>0</v>
      </c>
      <c r="AQ33" s="342"/>
      <c r="AR33" s="1"/>
      <c r="AS33" s="59">
        <v>997</v>
      </c>
      <c r="AT33" s="59">
        <v>1004</v>
      </c>
      <c r="AU33" s="59">
        <v>1008</v>
      </c>
      <c r="AV33" s="59">
        <v>1014</v>
      </c>
      <c r="AW33" s="59">
        <v>1020</v>
      </c>
      <c r="AX33" s="59">
        <v>1027</v>
      </c>
      <c r="AY33" s="59">
        <v>1032</v>
      </c>
      <c r="AZ33" s="59">
        <v>1038</v>
      </c>
      <c r="BA33" s="59">
        <v>1050</v>
      </c>
      <c r="BB33" s="59">
        <v>0</v>
      </c>
      <c r="BC33" s="1"/>
      <c r="BD33" s="59">
        <v>997</v>
      </c>
      <c r="BE33" s="59">
        <v>1004</v>
      </c>
      <c r="BF33" s="59">
        <v>1008</v>
      </c>
      <c r="BG33" s="59">
        <v>1014</v>
      </c>
      <c r="BH33" s="59">
        <v>1020</v>
      </c>
      <c r="BI33" s="59">
        <v>1027</v>
      </c>
      <c r="BJ33" s="59">
        <v>1032</v>
      </c>
      <c r="BK33" s="59">
        <v>1038</v>
      </c>
      <c r="BL33" s="59">
        <v>1050</v>
      </c>
      <c r="BM33" s="59">
        <v>0</v>
      </c>
      <c r="BN33" s="1"/>
      <c r="BO33" s="59">
        <v>900</v>
      </c>
      <c r="BP33" s="59">
        <v>810</v>
      </c>
      <c r="BQ33" s="59">
        <v>750</v>
      </c>
      <c r="BR33" s="59">
        <v>700</v>
      </c>
      <c r="BS33" s="59">
        <v>650</v>
      </c>
      <c r="BT33" s="59">
        <v>700</v>
      </c>
      <c r="BU33" s="59">
        <v>750</v>
      </c>
      <c r="BV33" s="59">
        <v>800</v>
      </c>
      <c r="BW33" s="59">
        <v>900</v>
      </c>
      <c r="BX33" s="59">
        <v>0</v>
      </c>
      <c r="BY33" s="1"/>
      <c r="BZ33" s="1"/>
      <c r="CA33" s="35">
        <f t="shared" si="4"/>
        <v>5.2022963540003042</v>
      </c>
      <c r="CB33" s="36">
        <v>164171987.421</v>
      </c>
      <c r="CC33" s="37">
        <v>1078.3488620000001</v>
      </c>
      <c r="CD33" s="37">
        <v>1060.5450000000001</v>
      </c>
      <c r="CE33" s="37">
        <v>1025.964373</v>
      </c>
      <c r="CF33" s="37">
        <v>993.09409219999998</v>
      </c>
      <c r="CG33" s="38">
        <v>-14.50417845</v>
      </c>
      <c r="CH33" s="38">
        <v>0</v>
      </c>
      <c r="CI33" s="38">
        <v>-0.28832703030000001</v>
      </c>
      <c r="CJ33" s="38">
        <v>-116.7761635</v>
      </c>
      <c r="CK33" s="38">
        <f t="shared" si="5"/>
        <v>1.9276685100000019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</row>
    <row r="34" spans="1:103" ht="11.25" customHeight="1" x14ac:dyDescent="0.25">
      <c r="A34" s="39">
        <f t="shared" si="7"/>
        <v>28</v>
      </c>
      <c r="B34" s="45">
        <v>27</v>
      </c>
      <c r="C34" s="45">
        <v>0</v>
      </c>
      <c r="D34" s="347">
        <v>13</v>
      </c>
      <c r="E34" s="348">
        <v>8</v>
      </c>
      <c r="F34" s="42">
        <v>5000</v>
      </c>
      <c r="G34" s="42">
        <v>55</v>
      </c>
      <c r="H34" s="42">
        <v>9.67741939999999E-4</v>
      </c>
      <c r="I34" s="43">
        <v>1037.5809999999899</v>
      </c>
      <c r="J34" s="44">
        <v>3</v>
      </c>
      <c r="K34" s="45">
        <v>6.0000000000000002E-5</v>
      </c>
      <c r="L34" s="45">
        <v>2.5000000000000001E-2</v>
      </c>
      <c r="M34" s="41">
        <v>1</v>
      </c>
      <c r="N34" s="41">
        <v>1</v>
      </c>
      <c r="O34" s="41">
        <v>0</v>
      </c>
      <c r="P34" s="1"/>
      <c r="Q34" s="46">
        <v>27</v>
      </c>
      <c r="R34" s="46">
        <v>27</v>
      </c>
      <c r="S34" s="47">
        <v>-28</v>
      </c>
      <c r="T34" s="47"/>
      <c r="U34" s="47"/>
      <c r="V34" s="1"/>
      <c r="W34" s="1"/>
      <c r="X34" s="63">
        <v>0</v>
      </c>
      <c r="Y34" s="63">
        <v>6</v>
      </c>
      <c r="Z34" s="63">
        <v>4</v>
      </c>
      <c r="AA34" s="55">
        <v>-10</v>
      </c>
      <c r="AB34" s="63"/>
      <c r="AC34" s="68" t="str">
        <f t="shared" si="26"/>
        <v>5,7</v>
      </c>
      <c r="AD34" s="1"/>
      <c r="AE34" s="48" t="str">
        <f t="shared" si="2"/>
        <v>9,14</v>
      </c>
      <c r="AF34" s="342">
        <f t="shared" si="25"/>
        <v>9</v>
      </c>
      <c r="AG34" s="341">
        <f t="shared" si="24"/>
        <v>0</v>
      </c>
      <c r="AH34" s="341">
        <f t="shared" si="24"/>
        <v>0</v>
      </c>
      <c r="AI34" s="341">
        <f t="shared" si="24"/>
        <v>0</v>
      </c>
      <c r="AJ34" s="341" t="str">
        <f t="shared" si="24"/>
        <v>W</v>
      </c>
      <c r="AK34" s="341" t="str">
        <f t="shared" si="24"/>
        <v>W</v>
      </c>
      <c r="AL34" s="341">
        <v>6</v>
      </c>
      <c r="AM34" s="341">
        <f t="shared" si="24"/>
        <v>0</v>
      </c>
      <c r="AN34" s="341">
        <f t="shared" si="24"/>
        <v>0</v>
      </c>
      <c r="AO34" s="341">
        <f t="shared" si="24"/>
        <v>0</v>
      </c>
      <c r="AP34" s="341">
        <f t="shared" si="24"/>
        <v>0</v>
      </c>
      <c r="AQ34" s="342"/>
      <c r="AR34" s="1"/>
      <c r="AS34" s="59">
        <v>0</v>
      </c>
      <c r="AT34" s="59">
        <v>1030</v>
      </c>
      <c r="AU34" s="59">
        <v>1040</v>
      </c>
      <c r="AV34" s="59">
        <v>1045</v>
      </c>
      <c r="AW34" s="59">
        <v>1050</v>
      </c>
      <c r="AX34" s="59">
        <v>1050</v>
      </c>
      <c r="AY34" s="59">
        <v>1050</v>
      </c>
      <c r="AZ34" s="59">
        <v>1050</v>
      </c>
      <c r="BA34" s="59">
        <v>1044</v>
      </c>
      <c r="BB34" s="59">
        <v>0</v>
      </c>
      <c r="BC34" s="1"/>
      <c r="BD34" s="59">
        <v>0</v>
      </c>
      <c r="BE34" s="59">
        <v>1030</v>
      </c>
      <c r="BF34" s="59">
        <v>1040</v>
      </c>
      <c r="BG34" s="59">
        <v>1045</v>
      </c>
      <c r="BH34" s="59">
        <v>1050</v>
      </c>
      <c r="BI34" s="59">
        <v>1050</v>
      </c>
      <c r="BJ34" s="59">
        <v>1050</v>
      </c>
      <c r="BK34" s="59">
        <v>1050</v>
      </c>
      <c r="BL34" s="59">
        <v>1044</v>
      </c>
      <c r="BM34" s="59">
        <v>0</v>
      </c>
      <c r="BN34" s="1"/>
      <c r="BO34" s="59">
        <v>0</v>
      </c>
      <c r="BP34" s="59">
        <v>950</v>
      </c>
      <c r="BQ34" s="59">
        <v>850</v>
      </c>
      <c r="BR34" s="59">
        <v>850</v>
      </c>
      <c r="BS34" s="59">
        <v>850</v>
      </c>
      <c r="BT34" s="59">
        <v>850</v>
      </c>
      <c r="BU34" s="59">
        <v>850</v>
      </c>
      <c r="BV34" s="59">
        <v>850</v>
      </c>
      <c r="BW34" s="59">
        <v>850</v>
      </c>
      <c r="BX34" s="59">
        <v>0</v>
      </c>
      <c r="BY34" s="1"/>
      <c r="BZ34" s="1"/>
      <c r="CA34" s="35">
        <f t="shared" si="4"/>
        <v>5.7654846917065932</v>
      </c>
      <c r="CB34" s="36">
        <v>181944859.70699999</v>
      </c>
      <c r="CC34" s="37">
        <v>1078.343537</v>
      </c>
      <c r="CD34" s="37">
        <v>1060.5450000000001</v>
      </c>
      <c r="CE34" s="37">
        <v>1025.9628769999999</v>
      </c>
      <c r="CF34" s="37">
        <v>993.08259969999995</v>
      </c>
      <c r="CG34" s="38">
        <v>-14.35704117</v>
      </c>
      <c r="CH34" s="38">
        <v>0</v>
      </c>
      <c r="CI34" s="38">
        <v>-0.27545653790000002</v>
      </c>
      <c r="CJ34" s="38">
        <v>-114.9371072</v>
      </c>
      <c r="CK34" s="38">
        <f t="shared" si="5"/>
        <v>2.074805790000001</v>
      </c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</row>
    <row r="35" spans="1:103" ht="11.25" customHeight="1" x14ac:dyDescent="0.25">
      <c r="A35" s="39">
        <f t="shared" si="7"/>
        <v>29</v>
      </c>
      <c r="B35" s="45">
        <v>28</v>
      </c>
      <c r="C35" s="45">
        <v>0</v>
      </c>
      <c r="D35" s="12">
        <v>12</v>
      </c>
      <c r="E35" s="348">
        <v>7</v>
      </c>
      <c r="F35" s="42">
        <v>5500</v>
      </c>
      <c r="G35" s="42">
        <v>55</v>
      </c>
      <c r="H35" s="42">
        <v>9.67741939999999E-4</v>
      </c>
      <c r="I35" s="43">
        <v>1032.5</v>
      </c>
      <c r="J35" s="44">
        <v>3</v>
      </c>
      <c r="K35" s="45">
        <v>6.0000000000000002E-5</v>
      </c>
      <c r="L35" s="45">
        <v>2.5000000000000001E-2</v>
      </c>
      <c r="M35" s="41">
        <v>2</v>
      </c>
      <c r="N35" s="41">
        <v>1</v>
      </c>
      <c r="O35" s="41">
        <v>0</v>
      </c>
      <c r="P35" s="1"/>
      <c r="Q35" s="46">
        <v>28</v>
      </c>
      <c r="R35" s="46">
        <v>28</v>
      </c>
      <c r="S35" s="47">
        <v>27</v>
      </c>
      <c r="T35" s="47">
        <v>-29</v>
      </c>
      <c r="U35" s="47"/>
      <c r="V35" s="1"/>
      <c r="W35" s="1"/>
      <c r="X35" s="63">
        <v>0</v>
      </c>
      <c r="Y35" s="63">
        <v>7</v>
      </c>
      <c r="Z35" s="63">
        <v>3</v>
      </c>
      <c r="AA35" s="55">
        <v>-10</v>
      </c>
      <c r="AB35" s="63"/>
      <c r="AC35" s="68" t="str">
        <f t="shared" si="26"/>
        <v>4,8</v>
      </c>
      <c r="AD35" s="1"/>
      <c r="AE35" s="48" t="str">
        <f t="shared" si="2"/>
        <v>8,13</v>
      </c>
      <c r="AF35" s="342">
        <f t="shared" si="25"/>
        <v>10</v>
      </c>
      <c r="AG35" s="341">
        <f t="shared" si="24"/>
        <v>0</v>
      </c>
      <c r="AH35" s="341">
        <f t="shared" si="24"/>
        <v>0</v>
      </c>
      <c r="AI35" s="341">
        <f t="shared" si="24"/>
        <v>0</v>
      </c>
      <c r="AJ35" s="341" t="str">
        <f t="shared" si="24"/>
        <v>W</v>
      </c>
      <c r="AK35" s="341" t="str">
        <f t="shared" si="24"/>
        <v>W</v>
      </c>
      <c r="AL35" s="341">
        <f t="shared" si="24"/>
        <v>0</v>
      </c>
      <c r="AM35" s="341">
        <v>6</v>
      </c>
      <c r="AN35" s="341">
        <f t="shared" si="24"/>
        <v>0</v>
      </c>
      <c r="AO35" s="341">
        <f t="shared" si="24"/>
        <v>0</v>
      </c>
      <c r="AP35" s="341">
        <f t="shared" si="24"/>
        <v>0</v>
      </c>
      <c r="AQ35" s="342"/>
      <c r="AR35" s="1"/>
      <c r="AS35" s="59">
        <v>0</v>
      </c>
      <c r="AT35" s="59">
        <v>0</v>
      </c>
      <c r="AU35" s="59">
        <v>1080</v>
      </c>
      <c r="AV35" s="59">
        <v>1080</v>
      </c>
      <c r="AW35" s="59">
        <v>1080</v>
      </c>
      <c r="AX35" s="59">
        <v>1080</v>
      </c>
      <c r="AY35" s="59">
        <v>0</v>
      </c>
      <c r="AZ35" s="59">
        <v>0</v>
      </c>
      <c r="BA35" s="59">
        <v>0</v>
      </c>
      <c r="BB35" s="59">
        <v>0</v>
      </c>
      <c r="BC35" s="1"/>
      <c r="BD35" s="59">
        <v>0</v>
      </c>
      <c r="BE35" s="59">
        <v>0</v>
      </c>
      <c r="BF35" s="59">
        <v>1080</v>
      </c>
      <c r="BG35" s="59">
        <v>1080</v>
      </c>
      <c r="BH35" s="59">
        <v>1080</v>
      </c>
      <c r="BI35" s="59">
        <v>1080</v>
      </c>
      <c r="BJ35" s="59">
        <v>0</v>
      </c>
      <c r="BK35" s="59">
        <v>0</v>
      </c>
      <c r="BL35" s="59">
        <v>0</v>
      </c>
      <c r="BM35" s="59">
        <v>0</v>
      </c>
      <c r="BN35" s="1"/>
      <c r="BO35" s="59">
        <v>0</v>
      </c>
      <c r="BP35" s="59">
        <v>0</v>
      </c>
      <c r="BQ35" s="59">
        <v>950</v>
      </c>
      <c r="BR35" s="59">
        <v>950</v>
      </c>
      <c r="BS35" s="59">
        <v>950</v>
      </c>
      <c r="BT35" s="59">
        <v>950</v>
      </c>
      <c r="BU35" s="59">
        <v>0</v>
      </c>
      <c r="BV35" s="59">
        <v>0</v>
      </c>
      <c r="BW35" s="59">
        <v>0</v>
      </c>
      <c r="BX35" s="59">
        <v>0</v>
      </c>
      <c r="BY35" s="1"/>
      <c r="BZ35" s="1"/>
      <c r="CA35" s="35">
        <f t="shared" si="4"/>
        <v>6.3849918631835116</v>
      </c>
      <c r="CB35" s="36">
        <v>201495019.2216</v>
      </c>
      <c r="CC35" s="37">
        <v>1078.3376599999999</v>
      </c>
      <c r="CD35" s="37">
        <v>1060.5450000000001</v>
      </c>
      <c r="CE35" s="37">
        <v>1025.9612509999999</v>
      </c>
      <c r="CF35" s="37">
        <v>993.07072049999999</v>
      </c>
      <c r="CG35" s="38">
        <v>-14.195293810000001</v>
      </c>
      <c r="CH35" s="38">
        <v>0</v>
      </c>
      <c r="CI35" s="38">
        <v>-0.26174139629999998</v>
      </c>
      <c r="CJ35" s="38">
        <v>-113.04882000000001</v>
      </c>
      <c r="CK35" s="38">
        <f t="shared" si="5"/>
        <v>2.2365531500000007</v>
      </c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</row>
    <row r="36" spans="1:103" ht="11.25" customHeight="1" x14ac:dyDescent="0.25">
      <c r="A36" s="39">
        <f t="shared" si="7"/>
        <v>30</v>
      </c>
      <c r="B36" s="45">
        <v>29</v>
      </c>
      <c r="C36" s="45">
        <v>0</v>
      </c>
      <c r="D36" s="12">
        <v>12</v>
      </c>
      <c r="E36" s="348">
        <v>6</v>
      </c>
      <c r="F36" s="42">
        <v>5000</v>
      </c>
      <c r="G36" s="42">
        <v>55</v>
      </c>
      <c r="H36" s="42">
        <v>9.67741939999999E-4</v>
      </c>
      <c r="I36" s="43">
        <v>1027.4190000000001</v>
      </c>
      <c r="J36" s="44">
        <v>3</v>
      </c>
      <c r="K36" s="45">
        <v>6.0000000000000002E-5</v>
      </c>
      <c r="L36" s="45">
        <v>2.5000000000000001E-2</v>
      </c>
      <c r="M36" s="41">
        <v>2</v>
      </c>
      <c r="N36" s="41">
        <v>1</v>
      </c>
      <c r="O36" s="41">
        <v>0</v>
      </c>
      <c r="P36" s="1"/>
      <c r="Q36" s="46">
        <v>29</v>
      </c>
      <c r="R36" s="46">
        <v>29</v>
      </c>
      <c r="S36" s="47">
        <v>28</v>
      </c>
      <c r="T36" s="47">
        <v>-30</v>
      </c>
      <c r="U36" s="47"/>
      <c r="V36" s="1"/>
      <c r="W36" s="1"/>
      <c r="X36" s="63">
        <v>0</v>
      </c>
      <c r="Y36" s="63">
        <v>7</v>
      </c>
      <c r="Z36" s="63">
        <v>4</v>
      </c>
      <c r="AA36" s="55">
        <v>-10</v>
      </c>
      <c r="AB36" s="63"/>
      <c r="AC36" s="68" t="str">
        <f t="shared" si="26"/>
        <v>5,8</v>
      </c>
      <c r="AD36" s="1"/>
      <c r="AE36" s="48" t="str">
        <f t="shared" si="2"/>
        <v>7,13</v>
      </c>
      <c r="AF36" s="342">
        <f t="shared" si="25"/>
        <v>11</v>
      </c>
      <c r="AG36" s="341">
        <f t="shared" si="24"/>
        <v>0</v>
      </c>
      <c r="AH36" s="341">
        <f t="shared" si="24"/>
        <v>0</v>
      </c>
      <c r="AI36" s="341">
        <f t="shared" si="24"/>
        <v>0</v>
      </c>
      <c r="AJ36" s="341">
        <f t="shared" si="24"/>
        <v>0</v>
      </c>
      <c r="AK36" s="341">
        <f t="shared" si="24"/>
        <v>0</v>
      </c>
      <c r="AL36" s="341">
        <f t="shared" si="24"/>
        <v>0</v>
      </c>
      <c r="AM36" s="341">
        <v>6</v>
      </c>
      <c r="AN36" s="341">
        <f t="shared" si="24"/>
        <v>0</v>
      </c>
      <c r="AO36" s="341">
        <f t="shared" si="24"/>
        <v>0</v>
      </c>
      <c r="AP36" s="341">
        <f t="shared" si="24"/>
        <v>0</v>
      </c>
      <c r="AQ36" s="342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35">
        <f t="shared" si="4"/>
        <v>7.0664497518062204</v>
      </c>
      <c r="CB36" s="36">
        <v>223000194.68759999</v>
      </c>
      <c r="CC36" s="37">
        <v>1078.3312920000001</v>
      </c>
      <c r="CD36" s="37">
        <v>1060.5450000000001</v>
      </c>
      <c r="CE36" s="37">
        <v>1025.959507</v>
      </c>
      <c r="CF36" s="37">
        <v>993.05847859999994</v>
      </c>
      <c r="CG36" s="38">
        <v>-14.020808280000001</v>
      </c>
      <c r="CH36" s="38">
        <v>0</v>
      </c>
      <c r="CI36" s="38">
        <v>-0.2473468912</v>
      </c>
      <c r="CJ36" s="38">
        <v>-111.11623969999999</v>
      </c>
      <c r="CK36" s="38">
        <f t="shared" si="5"/>
        <v>2.4110386800000008</v>
      </c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</row>
    <row r="37" spans="1:103" ht="11.25" customHeight="1" x14ac:dyDescent="0.25">
      <c r="A37" s="39">
        <f t="shared" si="7"/>
        <v>31</v>
      </c>
      <c r="B37" s="45">
        <v>30</v>
      </c>
      <c r="C37" s="45">
        <v>0</v>
      </c>
      <c r="D37" s="12">
        <v>12</v>
      </c>
      <c r="E37" s="348">
        <v>5</v>
      </c>
      <c r="F37" s="42">
        <v>5000</v>
      </c>
      <c r="G37" s="42">
        <v>40</v>
      </c>
      <c r="H37" s="42">
        <v>1.25E-3</v>
      </c>
      <c r="I37" s="43">
        <v>1021.875</v>
      </c>
      <c r="J37" s="44">
        <v>3</v>
      </c>
      <c r="K37" s="45">
        <v>6.0000000000000002E-5</v>
      </c>
      <c r="L37" s="45">
        <v>2.5000000000000001E-2</v>
      </c>
      <c r="M37" s="41">
        <v>3</v>
      </c>
      <c r="N37" s="41">
        <v>1</v>
      </c>
      <c r="O37" s="41">
        <v>0</v>
      </c>
      <c r="P37" s="1"/>
      <c r="Q37" s="46">
        <v>30</v>
      </c>
      <c r="R37" s="46">
        <v>30</v>
      </c>
      <c r="S37" s="47">
        <v>26</v>
      </c>
      <c r="T37" s="47">
        <v>29</v>
      </c>
      <c r="U37" s="47">
        <v>-31</v>
      </c>
      <c r="V37" s="1"/>
      <c r="W37" s="1"/>
      <c r="X37" s="63">
        <v>0</v>
      </c>
      <c r="Y37" s="63">
        <v>8</v>
      </c>
      <c r="Z37" s="63">
        <v>3</v>
      </c>
      <c r="AA37" s="55">
        <v>-10</v>
      </c>
      <c r="AB37" s="63"/>
      <c r="AC37" s="68" t="str">
        <f t="shared" si="26"/>
        <v>4,9</v>
      </c>
      <c r="AD37" s="1"/>
      <c r="AE37" s="48" t="str">
        <f t="shared" si="2"/>
        <v>6,13</v>
      </c>
      <c r="AF37" s="342">
        <f t="shared" si="25"/>
        <v>12</v>
      </c>
      <c r="AG37" s="341">
        <f t="shared" si="24"/>
        <v>0</v>
      </c>
      <c r="AH37" s="341">
        <f t="shared" si="24"/>
        <v>0</v>
      </c>
      <c r="AI37" s="341">
        <f t="shared" si="24"/>
        <v>0</v>
      </c>
      <c r="AJ37" s="341">
        <f t="shared" si="24"/>
        <v>0</v>
      </c>
      <c r="AK37" s="341">
        <f t="shared" si="24"/>
        <v>0</v>
      </c>
      <c r="AL37" s="341">
        <f t="shared" si="24"/>
        <v>0</v>
      </c>
      <c r="AM37" s="341">
        <v>6</v>
      </c>
      <c r="AN37" s="341">
        <f t="shared" si="24"/>
        <v>0</v>
      </c>
      <c r="AO37" s="341">
        <f t="shared" si="24"/>
        <v>0</v>
      </c>
      <c r="AP37" s="341">
        <f t="shared" si="24"/>
        <v>0</v>
      </c>
      <c r="AQ37" s="342"/>
      <c r="AR37" s="1"/>
      <c r="AS37" s="69">
        <f t="shared" ref="AS37:BB51" si="27">IF(AS21=0,$AS$20,AS21)</f>
        <v>1105</v>
      </c>
      <c r="AT37" s="69">
        <f t="shared" si="27"/>
        <v>1105</v>
      </c>
      <c r="AU37" s="69">
        <f t="shared" si="27"/>
        <v>997</v>
      </c>
      <c r="AV37" s="69">
        <f t="shared" si="27"/>
        <v>997</v>
      </c>
      <c r="AW37" s="69">
        <f t="shared" si="27"/>
        <v>997</v>
      </c>
      <c r="AX37" s="69">
        <f t="shared" si="27"/>
        <v>997</v>
      </c>
      <c r="AY37" s="69">
        <f t="shared" si="27"/>
        <v>997</v>
      </c>
      <c r="AZ37" s="69">
        <f t="shared" si="27"/>
        <v>997</v>
      </c>
      <c r="BA37" s="69">
        <f t="shared" si="27"/>
        <v>997</v>
      </c>
      <c r="BB37" s="69">
        <f t="shared" si="27"/>
        <v>997</v>
      </c>
      <c r="BC37" s="1"/>
      <c r="BD37" s="69">
        <f t="shared" ref="BD37:BM51" si="28">IF(BD21=0,$BD$20,BD21)</f>
        <v>1110</v>
      </c>
      <c r="BE37" s="69">
        <f t="shared" si="28"/>
        <v>1110</v>
      </c>
      <c r="BF37" s="69">
        <f t="shared" si="28"/>
        <v>997</v>
      </c>
      <c r="BG37" s="69">
        <f t="shared" si="28"/>
        <v>997</v>
      </c>
      <c r="BH37" s="69">
        <f t="shared" si="28"/>
        <v>997</v>
      </c>
      <c r="BI37" s="69">
        <f t="shared" si="28"/>
        <v>997</v>
      </c>
      <c r="BJ37" s="69">
        <f t="shared" si="28"/>
        <v>997</v>
      </c>
      <c r="BK37" s="69">
        <f t="shared" si="28"/>
        <v>997</v>
      </c>
      <c r="BL37" s="69">
        <f t="shared" si="28"/>
        <v>997</v>
      </c>
      <c r="BM37" s="69">
        <f t="shared" si="28"/>
        <v>997</v>
      </c>
      <c r="BN37" s="1"/>
      <c r="BO37" s="69">
        <f t="shared" ref="BO37:BX51" si="29">IF(BO21=0,$BO$20,BO21)</f>
        <v>1000</v>
      </c>
      <c r="BP37" s="69">
        <f t="shared" si="29"/>
        <v>1000</v>
      </c>
      <c r="BQ37" s="69">
        <f t="shared" si="29"/>
        <v>530</v>
      </c>
      <c r="BR37" s="69">
        <f t="shared" si="29"/>
        <v>530</v>
      </c>
      <c r="BS37" s="69">
        <f t="shared" si="29"/>
        <v>530</v>
      </c>
      <c r="BT37" s="69">
        <f t="shared" si="29"/>
        <v>530</v>
      </c>
      <c r="BU37" s="69">
        <f t="shared" si="29"/>
        <v>530</v>
      </c>
      <c r="BV37" s="69">
        <f t="shared" si="29"/>
        <v>530</v>
      </c>
      <c r="BW37" s="69">
        <f t="shared" si="29"/>
        <v>530</v>
      </c>
      <c r="BX37" s="69">
        <f t="shared" si="29"/>
        <v>530</v>
      </c>
      <c r="BY37" s="1"/>
      <c r="BZ37" s="1"/>
      <c r="CA37" s="35">
        <f t="shared" si="4"/>
        <v>7.81605342929437</v>
      </c>
      <c r="CB37" s="36">
        <v>246655887.70030001</v>
      </c>
      <c r="CC37" s="37">
        <v>1078.3244999999999</v>
      </c>
      <c r="CD37" s="37">
        <v>1060.5450000000001</v>
      </c>
      <c r="CE37" s="37">
        <v>1025.957682</v>
      </c>
      <c r="CF37" s="37">
        <v>993.04595819999997</v>
      </c>
      <c r="CG37" s="38">
        <v>-13.83563373</v>
      </c>
      <c r="CH37" s="38">
        <v>0</v>
      </c>
      <c r="CI37" s="38">
        <v>-0.2326328268</v>
      </c>
      <c r="CJ37" s="38">
        <v>-109.1536906</v>
      </c>
      <c r="CK37" s="38">
        <f t="shared" si="5"/>
        <v>2.5962132300000018</v>
      </c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</row>
    <row r="38" spans="1:103" ht="11.25" customHeight="1" x14ac:dyDescent="0.25">
      <c r="A38" s="39">
        <f t="shared" si="7"/>
        <v>32</v>
      </c>
      <c r="B38" s="45">
        <v>31</v>
      </c>
      <c r="C38" s="45">
        <v>0</v>
      </c>
      <c r="D38" s="347">
        <v>12</v>
      </c>
      <c r="E38" s="349">
        <v>4</v>
      </c>
      <c r="F38" s="42">
        <v>5000</v>
      </c>
      <c r="G38" s="42">
        <v>40</v>
      </c>
      <c r="H38" s="42">
        <v>1.25E-3</v>
      </c>
      <c r="I38" s="43">
        <v>1015.625</v>
      </c>
      <c r="J38" s="44">
        <v>3</v>
      </c>
      <c r="K38" s="45">
        <v>6.0000000000000002E-5</v>
      </c>
      <c r="L38" s="45">
        <v>2.5000000000000001E-2</v>
      </c>
      <c r="M38" s="41">
        <v>2</v>
      </c>
      <c r="N38" s="41">
        <v>1</v>
      </c>
      <c r="O38" s="41">
        <v>0</v>
      </c>
      <c r="P38" s="1"/>
      <c r="Q38" s="46">
        <v>31</v>
      </c>
      <c r="R38" s="46">
        <v>31</v>
      </c>
      <c r="S38" s="47">
        <v>30</v>
      </c>
      <c r="T38" s="47">
        <v>-32</v>
      </c>
      <c r="U38" s="47"/>
      <c r="V38" s="1"/>
      <c r="W38" s="1"/>
      <c r="X38" s="63">
        <v>0</v>
      </c>
      <c r="Y38" s="63">
        <v>8</v>
      </c>
      <c r="Z38" s="63">
        <v>4</v>
      </c>
      <c r="AA38" s="55">
        <v>-10</v>
      </c>
      <c r="AB38" s="63"/>
      <c r="AC38" s="68" t="str">
        <f t="shared" si="26"/>
        <v>5,9</v>
      </c>
      <c r="AD38" s="1"/>
      <c r="AE38" s="48" t="str">
        <f t="shared" si="2"/>
        <v>5,13</v>
      </c>
      <c r="AF38" s="342">
        <f t="shared" si="25"/>
        <v>13</v>
      </c>
      <c r="AG38" s="341">
        <v>8</v>
      </c>
      <c r="AH38" s="341">
        <v>8</v>
      </c>
      <c r="AI38" s="341">
        <v>8</v>
      </c>
      <c r="AJ38" s="341">
        <v>8</v>
      </c>
      <c r="AK38" s="341">
        <v>8</v>
      </c>
      <c r="AL38" s="341">
        <v>8</v>
      </c>
      <c r="AM38" s="341">
        <v>7</v>
      </c>
      <c r="AN38" s="341">
        <v>7</v>
      </c>
      <c r="AO38" s="341">
        <f>AO19</f>
        <v>0</v>
      </c>
      <c r="AP38" s="341">
        <f>AP19</f>
        <v>0</v>
      </c>
      <c r="AQ38" s="342"/>
      <c r="AR38" s="1"/>
      <c r="AS38" s="69">
        <f t="shared" si="27"/>
        <v>1105</v>
      </c>
      <c r="AT38" s="69">
        <f t="shared" si="27"/>
        <v>1095</v>
      </c>
      <c r="AU38" s="69">
        <f t="shared" si="27"/>
        <v>1105</v>
      </c>
      <c r="AV38" s="69">
        <f t="shared" si="27"/>
        <v>997</v>
      </c>
      <c r="AW38" s="69">
        <f t="shared" si="27"/>
        <v>997</v>
      </c>
      <c r="AX38" s="69">
        <f t="shared" si="27"/>
        <v>1100</v>
      </c>
      <c r="AY38" s="69">
        <f t="shared" si="27"/>
        <v>1100</v>
      </c>
      <c r="AZ38" s="69">
        <f t="shared" si="27"/>
        <v>1110</v>
      </c>
      <c r="BA38" s="69">
        <f t="shared" si="27"/>
        <v>997</v>
      </c>
      <c r="BB38" s="69">
        <f t="shared" si="27"/>
        <v>997</v>
      </c>
      <c r="BC38" s="1"/>
      <c r="BD38" s="69">
        <f t="shared" si="28"/>
        <v>1110</v>
      </c>
      <c r="BE38" s="69">
        <f t="shared" si="28"/>
        <v>1105</v>
      </c>
      <c r="BF38" s="69">
        <f t="shared" si="28"/>
        <v>1110</v>
      </c>
      <c r="BG38" s="69">
        <f t="shared" si="28"/>
        <v>997</v>
      </c>
      <c r="BH38" s="69">
        <f t="shared" si="28"/>
        <v>997</v>
      </c>
      <c r="BI38" s="69">
        <f t="shared" si="28"/>
        <v>1100</v>
      </c>
      <c r="BJ38" s="69">
        <f t="shared" si="28"/>
        <v>1100</v>
      </c>
      <c r="BK38" s="69">
        <f t="shared" si="28"/>
        <v>1110</v>
      </c>
      <c r="BL38" s="69">
        <f t="shared" si="28"/>
        <v>997</v>
      </c>
      <c r="BM38" s="69">
        <f t="shared" si="28"/>
        <v>997</v>
      </c>
      <c r="BN38" s="1"/>
      <c r="BO38" s="69">
        <f t="shared" si="29"/>
        <v>1000</v>
      </c>
      <c r="BP38" s="69">
        <f t="shared" si="29"/>
        <v>900</v>
      </c>
      <c r="BQ38" s="69">
        <f t="shared" si="29"/>
        <v>900</v>
      </c>
      <c r="BR38" s="69">
        <f t="shared" si="29"/>
        <v>530</v>
      </c>
      <c r="BS38" s="69">
        <f t="shared" si="29"/>
        <v>530</v>
      </c>
      <c r="BT38" s="69">
        <f t="shared" si="29"/>
        <v>950</v>
      </c>
      <c r="BU38" s="69">
        <f t="shared" si="29"/>
        <v>950</v>
      </c>
      <c r="BV38" s="69">
        <f t="shared" si="29"/>
        <v>950</v>
      </c>
      <c r="BW38" s="69">
        <f t="shared" si="29"/>
        <v>530</v>
      </c>
      <c r="BX38" s="69">
        <f t="shared" si="29"/>
        <v>530</v>
      </c>
      <c r="BY38" s="1"/>
      <c r="BZ38" s="1"/>
      <c r="CA38" s="35">
        <f t="shared" si="4"/>
        <v>8.6406174745291136</v>
      </c>
      <c r="CB38" s="36">
        <v>272677150.01419997</v>
      </c>
      <c r="CC38" s="37">
        <v>1078.3223780000001</v>
      </c>
      <c r="CD38" s="37">
        <v>1060.5450000000001</v>
      </c>
      <c r="CE38" s="37">
        <v>1025.955784</v>
      </c>
      <c r="CF38" s="37">
        <v>993.03320129999997</v>
      </c>
      <c r="CG38" s="38">
        <v>-13.777953520000001</v>
      </c>
      <c r="CH38" s="38">
        <v>0</v>
      </c>
      <c r="CI38" s="38">
        <v>-0.21771259060000001</v>
      </c>
      <c r="CJ38" s="38">
        <v>-107.1686303</v>
      </c>
      <c r="CK38" s="38">
        <f t="shared" si="5"/>
        <v>2.6538934400000009</v>
      </c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</row>
    <row r="39" spans="1:103" ht="11.25" customHeight="1" x14ac:dyDescent="0.25">
      <c r="A39" s="39">
        <f t="shared" si="7"/>
        <v>33</v>
      </c>
      <c r="B39" s="45">
        <v>32</v>
      </c>
      <c r="C39" s="45">
        <v>0</v>
      </c>
      <c r="D39" s="12">
        <v>12</v>
      </c>
      <c r="E39" s="349">
        <v>3</v>
      </c>
      <c r="F39" s="42">
        <v>5000</v>
      </c>
      <c r="G39" s="42">
        <v>40</v>
      </c>
      <c r="H39" s="42">
        <v>1.25E-3</v>
      </c>
      <c r="I39" s="43">
        <v>1009.375</v>
      </c>
      <c r="J39" s="44">
        <v>3</v>
      </c>
      <c r="K39" s="45">
        <v>6.0000000000000002E-5</v>
      </c>
      <c r="L39" s="45">
        <v>2.5000000000000001E-2</v>
      </c>
      <c r="M39" s="41">
        <v>2</v>
      </c>
      <c r="N39" s="41">
        <v>1</v>
      </c>
      <c r="O39" s="41">
        <v>0</v>
      </c>
      <c r="P39" s="1"/>
      <c r="Q39" s="46">
        <v>32</v>
      </c>
      <c r="R39" s="46">
        <v>32</v>
      </c>
      <c r="S39" s="47">
        <v>31</v>
      </c>
      <c r="T39" s="47">
        <v>-33</v>
      </c>
      <c r="U39" s="47"/>
      <c r="V39" s="1"/>
      <c r="W39" s="1"/>
      <c r="X39" s="63">
        <v>0</v>
      </c>
      <c r="Y39" s="63">
        <v>9</v>
      </c>
      <c r="Z39" s="63">
        <v>3</v>
      </c>
      <c r="AA39" s="55">
        <v>-10</v>
      </c>
      <c r="AB39" s="63"/>
      <c r="AC39" s="68" t="str">
        <f t="shared" si="26"/>
        <v>4,10</v>
      </c>
      <c r="AD39" s="1"/>
      <c r="AE39" s="48" t="str">
        <f t="shared" si="2"/>
        <v>4,13</v>
      </c>
      <c r="AF39" s="342">
        <f t="shared" si="25"/>
        <v>14</v>
      </c>
      <c r="AG39" s="341">
        <f t="shared" ref="AG39:AP40" si="30">AG20</f>
        <v>0</v>
      </c>
      <c r="AH39" s="341">
        <f t="shared" si="30"/>
        <v>0</v>
      </c>
      <c r="AI39" s="341">
        <f t="shared" si="30"/>
        <v>0</v>
      </c>
      <c r="AJ39" s="341">
        <f t="shared" si="30"/>
        <v>0</v>
      </c>
      <c r="AK39" s="341">
        <f t="shared" si="30"/>
        <v>0</v>
      </c>
      <c r="AL39" s="341">
        <f t="shared" si="30"/>
        <v>0</v>
      </c>
      <c r="AM39" s="341">
        <f t="shared" si="30"/>
        <v>0</v>
      </c>
      <c r="AN39" s="341">
        <f t="shared" si="30"/>
        <v>0</v>
      </c>
      <c r="AO39" s="341">
        <v>7</v>
      </c>
      <c r="AP39" s="341">
        <f t="shared" si="30"/>
        <v>0</v>
      </c>
      <c r="AQ39" s="342"/>
      <c r="AR39" s="1"/>
      <c r="AS39" s="69">
        <f t="shared" si="27"/>
        <v>997</v>
      </c>
      <c r="AT39" s="69">
        <f t="shared" si="27"/>
        <v>1100</v>
      </c>
      <c r="AU39" s="69">
        <f t="shared" si="27"/>
        <v>1085</v>
      </c>
      <c r="AV39" s="69">
        <f t="shared" si="27"/>
        <v>1080</v>
      </c>
      <c r="AW39" s="69">
        <f t="shared" si="27"/>
        <v>1078</v>
      </c>
      <c r="AX39" s="69">
        <f t="shared" si="27"/>
        <v>1076</v>
      </c>
      <c r="AY39" s="69">
        <f t="shared" si="27"/>
        <v>1073</v>
      </c>
      <c r="AZ39" s="69">
        <f t="shared" si="27"/>
        <v>1090</v>
      </c>
      <c r="BA39" s="69">
        <f t="shared" si="27"/>
        <v>997</v>
      </c>
      <c r="BB39" s="69">
        <f t="shared" si="27"/>
        <v>997</v>
      </c>
      <c r="BC39" s="1"/>
      <c r="BD39" s="69">
        <f t="shared" si="28"/>
        <v>997</v>
      </c>
      <c r="BE39" s="69">
        <f t="shared" si="28"/>
        <v>1100</v>
      </c>
      <c r="BF39" s="69">
        <f t="shared" si="28"/>
        <v>1095</v>
      </c>
      <c r="BG39" s="69">
        <f t="shared" si="28"/>
        <v>1088</v>
      </c>
      <c r="BH39" s="69">
        <f t="shared" si="28"/>
        <v>1085</v>
      </c>
      <c r="BI39" s="69">
        <f t="shared" si="28"/>
        <v>1085</v>
      </c>
      <c r="BJ39" s="69">
        <f t="shared" si="28"/>
        <v>1085</v>
      </c>
      <c r="BK39" s="69">
        <f t="shared" si="28"/>
        <v>1090</v>
      </c>
      <c r="BL39" s="69">
        <f t="shared" si="28"/>
        <v>997</v>
      </c>
      <c r="BM39" s="69">
        <f t="shared" si="28"/>
        <v>997</v>
      </c>
      <c r="BN39" s="1"/>
      <c r="BO39" s="69">
        <f t="shared" si="29"/>
        <v>530</v>
      </c>
      <c r="BP39" s="69">
        <f t="shared" si="29"/>
        <v>850</v>
      </c>
      <c r="BQ39" s="69">
        <f t="shared" si="29"/>
        <v>670</v>
      </c>
      <c r="BR39" s="69">
        <f t="shared" si="29"/>
        <v>680</v>
      </c>
      <c r="BS39" s="69">
        <f t="shared" si="29"/>
        <v>680</v>
      </c>
      <c r="BT39" s="69">
        <f t="shared" si="29"/>
        <v>770</v>
      </c>
      <c r="BU39" s="69">
        <f t="shared" si="29"/>
        <v>770</v>
      </c>
      <c r="BV39" s="69">
        <f t="shared" si="29"/>
        <v>890</v>
      </c>
      <c r="BW39" s="69">
        <f t="shared" si="29"/>
        <v>530</v>
      </c>
      <c r="BX39" s="69">
        <f t="shared" si="29"/>
        <v>530</v>
      </c>
      <c r="BY39" s="1"/>
      <c r="BZ39" s="1"/>
      <c r="CA39" s="35">
        <f t="shared" si="4"/>
        <v>9.5476379242876508</v>
      </c>
      <c r="CB39" s="36">
        <v>301300538.55949998</v>
      </c>
      <c r="CC39" s="37">
        <v>1078.3223780000001</v>
      </c>
      <c r="CD39" s="37">
        <v>1060.5450000000001</v>
      </c>
      <c r="CE39" s="37">
        <v>1025.9538150000001</v>
      </c>
      <c r="CF39" s="37">
        <v>993.0202468</v>
      </c>
      <c r="CG39" s="38">
        <v>-13.777953520000001</v>
      </c>
      <c r="CH39" s="38">
        <v>0</v>
      </c>
      <c r="CI39" s="38">
        <v>-0.2026580254</v>
      </c>
      <c r="CJ39" s="38">
        <v>-105.1679154</v>
      </c>
      <c r="CK39" s="38">
        <f t="shared" si="5"/>
        <v>2.6538934400000009</v>
      </c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</row>
    <row r="40" spans="1:103" ht="11.25" customHeight="1" x14ac:dyDescent="0.25">
      <c r="A40" s="39">
        <f t="shared" si="7"/>
        <v>34</v>
      </c>
      <c r="B40" s="45">
        <v>33</v>
      </c>
      <c r="C40" s="45">
        <v>0</v>
      </c>
      <c r="D40" s="12">
        <v>12</v>
      </c>
      <c r="E40" s="349">
        <v>2</v>
      </c>
      <c r="F40" s="42">
        <v>5000</v>
      </c>
      <c r="G40" s="42">
        <v>40</v>
      </c>
      <c r="H40" s="42">
        <v>1.25E-3</v>
      </c>
      <c r="I40" s="43">
        <v>1003.125</v>
      </c>
      <c r="J40" s="44">
        <v>3</v>
      </c>
      <c r="K40" s="45">
        <v>6.0000000000000002E-5</v>
      </c>
      <c r="L40" s="45">
        <v>2.5000000000000001E-2</v>
      </c>
      <c r="M40" s="41">
        <v>2</v>
      </c>
      <c r="N40" s="41">
        <v>1</v>
      </c>
      <c r="O40" s="41">
        <v>0</v>
      </c>
      <c r="P40" s="1"/>
      <c r="Q40" s="46">
        <v>33</v>
      </c>
      <c r="R40" s="46">
        <v>33</v>
      </c>
      <c r="S40" s="47">
        <v>32</v>
      </c>
      <c r="T40" s="47">
        <v>-34</v>
      </c>
      <c r="U40" s="47"/>
      <c r="V40" s="1"/>
      <c r="W40" s="1"/>
      <c r="X40" s="63">
        <v>0</v>
      </c>
      <c r="Y40" s="63">
        <v>9</v>
      </c>
      <c r="Z40" s="63">
        <v>4</v>
      </c>
      <c r="AA40" s="55">
        <v>-10</v>
      </c>
      <c r="AB40" s="63"/>
      <c r="AC40" s="68" t="str">
        <f t="shared" si="26"/>
        <v>5,10</v>
      </c>
      <c r="AD40" s="1"/>
      <c r="AE40" s="48" t="str">
        <f t="shared" si="2"/>
        <v>3,13</v>
      </c>
      <c r="AF40" s="342">
        <f t="shared" si="25"/>
        <v>15</v>
      </c>
      <c r="AG40" s="341">
        <f t="shared" si="30"/>
        <v>0</v>
      </c>
      <c r="AH40" s="341">
        <f t="shared" si="30"/>
        <v>0</v>
      </c>
      <c r="AI40" s="341">
        <f t="shared" si="30"/>
        <v>0</v>
      </c>
      <c r="AJ40" s="341">
        <f t="shared" si="30"/>
        <v>0</v>
      </c>
      <c r="AK40" s="341">
        <f t="shared" si="30"/>
        <v>0</v>
      </c>
      <c r="AL40" s="341">
        <f t="shared" si="30"/>
        <v>0</v>
      </c>
      <c r="AM40" s="341">
        <f t="shared" si="30"/>
        <v>0</v>
      </c>
      <c r="AN40" s="341">
        <f t="shared" si="30"/>
        <v>0</v>
      </c>
      <c r="AO40" s="341">
        <f t="shared" si="30"/>
        <v>0</v>
      </c>
      <c r="AP40" s="341">
        <f t="shared" si="30"/>
        <v>0</v>
      </c>
      <c r="AQ40" s="342"/>
      <c r="AR40" s="1"/>
      <c r="AS40" s="69">
        <f t="shared" si="27"/>
        <v>1110</v>
      </c>
      <c r="AT40" s="69">
        <f t="shared" si="27"/>
        <v>1100</v>
      </c>
      <c r="AU40" s="69">
        <f t="shared" si="27"/>
        <v>1090</v>
      </c>
      <c r="AV40" s="69">
        <f t="shared" si="27"/>
        <v>1085</v>
      </c>
      <c r="AW40" s="69">
        <f t="shared" si="27"/>
        <v>1076</v>
      </c>
      <c r="AX40" s="69">
        <f t="shared" si="27"/>
        <v>1080</v>
      </c>
      <c r="AY40" s="69">
        <f t="shared" si="27"/>
        <v>1080</v>
      </c>
      <c r="AZ40" s="69">
        <f t="shared" si="27"/>
        <v>1070</v>
      </c>
      <c r="BA40" s="69">
        <f t="shared" si="27"/>
        <v>1100</v>
      </c>
      <c r="BB40" s="69">
        <f t="shared" si="27"/>
        <v>997</v>
      </c>
      <c r="BC40" s="1"/>
      <c r="BD40" s="69">
        <f t="shared" si="28"/>
        <v>1105</v>
      </c>
      <c r="BE40" s="69">
        <f t="shared" si="28"/>
        <v>1100</v>
      </c>
      <c r="BF40" s="69">
        <f t="shared" si="28"/>
        <v>1090</v>
      </c>
      <c r="BG40" s="69">
        <f t="shared" si="28"/>
        <v>1083</v>
      </c>
      <c r="BH40" s="69">
        <f t="shared" si="28"/>
        <v>1078</v>
      </c>
      <c r="BI40" s="69">
        <f t="shared" si="28"/>
        <v>1075</v>
      </c>
      <c r="BJ40" s="69">
        <f t="shared" si="28"/>
        <v>1080</v>
      </c>
      <c r="BK40" s="69">
        <f t="shared" si="28"/>
        <v>1085</v>
      </c>
      <c r="BL40" s="69">
        <f t="shared" si="28"/>
        <v>1100</v>
      </c>
      <c r="BM40" s="69">
        <f t="shared" si="28"/>
        <v>997</v>
      </c>
      <c r="BN40" s="1"/>
      <c r="BO40" s="69">
        <f t="shared" si="29"/>
        <v>925</v>
      </c>
      <c r="BP40" s="69">
        <f t="shared" si="29"/>
        <v>850</v>
      </c>
      <c r="BQ40" s="69">
        <f t="shared" si="29"/>
        <v>650</v>
      </c>
      <c r="BR40" s="69">
        <f t="shared" si="29"/>
        <v>650</v>
      </c>
      <c r="BS40" s="69">
        <f t="shared" si="29"/>
        <v>650</v>
      </c>
      <c r="BT40" s="69">
        <f t="shared" si="29"/>
        <v>680</v>
      </c>
      <c r="BU40" s="69">
        <f t="shared" si="29"/>
        <v>740</v>
      </c>
      <c r="BV40" s="69">
        <f t="shared" si="29"/>
        <v>850</v>
      </c>
      <c r="BW40" s="69">
        <f t="shared" si="29"/>
        <v>950</v>
      </c>
      <c r="BX40" s="69">
        <f t="shared" si="29"/>
        <v>530</v>
      </c>
      <c r="BY40" s="1"/>
      <c r="BZ40" s="1"/>
      <c r="CA40" s="35">
        <f t="shared" si="4"/>
        <v>10.54536041902109</v>
      </c>
      <c r="CB40" s="36">
        <v>332786265.95929998</v>
      </c>
      <c r="CC40" s="37">
        <v>1078.3223780000001</v>
      </c>
      <c r="CD40" s="37">
        <v>1060.5450000000001</v>
      </c>
      <c r="CE40" s="37">
        <v>1025.9517780000001</v>
      </c>
      <c r="CF40" s="37">
        <v>993.00714200000004</v>
      </c>
      <c r="CG40" s="38">
        <v>-13.777953520000001</v>
      </c>
      <c r="CH40" s="38">
        <v>0</v>
      </c>
      <c r="CI40" s="38">
        <v>-0.18753915099999999</v>
      </c>
      <c r="CJ40" s="38">
        <v>-103.15943129999999</v>
      </c>
      <c r="CK40" s="38">
        <f t="shared" si="5"/>
        <v>2.6538934400000009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</row>
    <row r="41" spans="1:103" ht="11.25" customHeight="1" x14ac:dyDescent="0.25">
      <c r="A41" s="39">
        <f t="shared" si="7"/>
        <v>35</v>
      </c>
      <c r="B41" s="45">
        <v>34</v>
      </c>
      <c r="C41" s="45">
        <v>0</v>
      </c>
      <c r="D41" s="12">
        <v>12</v>
      </c>
      <c r="E41" s="349">
        <v>1</v>
      </c>
      <c r="F41" s="42">
        <v>5000</v>
      </c>
      <c r="G41" s="42">
        <v>40</v>
      </c>
      <c r="H41" s="42">
        <v>1.25E-3</v>
      </c>
      <c r="I41" s="43">
        <v>996.875</v>
      </c>
      <c r="J41" s="44">
        <v>3</v>
      </c>
      <c r="K41" s="45">
        <v>6.0000000000000002E-5</v>
      </c>
      <c r="L41" s="45">
        <v>2.5000000000000001E-2</v>
      </c>
      <c r="M41" s="41">
        <v>2</v>
      </c>
      <c r="N41" s="41">
        <v>1</v>
      </c>
      <c r="O41" s="41">
        <v>0</v>
      </c>
      <c r="P41" s="1"/>
      <c r="Q41" s="46">
        <v>34</v>
      </c>
      <c r="R41" s="46">
        <v>34</v>
      </c>
      <c r="S41" s="47">
        <v>33</v>
      </c>
      <c r="T41" s="47">
        <v>-35</v>
      </c>
      <c r="U41" s="47"/>
      <c r="V41" s="1"/>
      <c r="W41" s="1"/>
      <c r="X41" s="60">
        <f>AG3</f>
        <v>0</v>
      </c>
      <c r="Y41" s="61">
        <v>0</v>
      </c>
      <c r="Z41" s="61">
        <v>1</v>
      </c>
      <c r="AA41" s="65">
        <v>2</v>
      </c>
      <c r="AB41" s="66"/>
      <c r="AC41" s="70"/>
      <c r="AD41" s="1"/>
      <c r="AE41" s="48" t="str">
        <f t="shared" si="2"/>
        <v>2,13</v>
      </c>
      <c r="AF41" s="342"/>
      <c r="AG41" s="342"/>
      <c r="AH41" s="342"/>
      <c r="AI41" s="342"/>
      <c r="AJ41" s="342"/>
      <c r="AK41" s="342"/>
      <c r="AL41" s="342"/>
      <c r="AM41" s="342"/>
      <c r="AN41" s="342"/>
      <c r="AO41" s="342"/>
      <c r="AP41" s="342"/>
      <c r="AQ41" s="342"/>
      <c r="AR41" s="1"/>
      <c r="AS41" s="69">
        <f t="shared" si="27"/>
        <v>1110</v>
      </c>
      <c r="AT41" s="69">
        <f t="shared" si="27"/>
        <v>1100</v>
      </c>
      <c r="AU41" s="69">
        <f t="shared" si="27"/>
        <v>1085</v>
      </c>
      <c r="AV41" s="69">
        <f t="shared" si="27"/>
        <v>1080</v>
      </c>
      <c r="AW41" s="69">
        <f t="shared" si="27"/>
        <v>1078</v>
      </c>
      <c r="AX41" s="69">
        <f t="shared" si="27"/>
        <v>1074</v>
      </c>
      <c r="AY41" s="69">
        <f t="shared" si="27"/>
        <v>1077</v>
      </c>
      <c r="AZ41" s="69">
        <f t="shared" si="27"/>
        <v>1066</v>
      </c>
      <c r="BA41" s="69">
        <f t="shared" si="27"/>
        <v>1075</v>
      </c>
      <c r="BB41" s="69">
        <f t="shared" si="27"/>
        <v>1080</v>
      </c>
      <c r="BC41" s="1"/>
      <c r="BD41" s="69">
        <f t="shared" si="28"/>
        <v>1105</v>
      </c>
      <c r="BE41" s="69">
        <f t="shared" si="28"/>
        <v>1090</v>
      </c>
      <c r="BF41" s="69">
        <f t="shared" si="28"/>
        <v>1080</v>
      </c>
      <c r="BG41" s="69">
        <f t="shared" si="28"/>
        <v>1077</v>
      </c>
      <c r="BH41" s="69">
        <f t="shared" si="28"/>
        <v>1074</v>
      </c>
      <c r="BI41" s="69">
        <f t="shared" si="28"/>
        <v>1073</v>
      </c>
      <c r="BJ41" s="69">
        <f t="shared" si="28"/>
        <v>1074</v>
      </c>
      <c r="BK41" s="69">
        <f t="shared" si="28"/>
        <v>1078</v>
      </c>
      <c r="BL41" s="69">
        <f t="shared" si="28"/>
        <v>1080</v>
      </c>
      <c r="BM41" s="69">
        <f t="shared" si="28"/>
        <v>1085</v>
      </c>
      <c r="BN41" s="1"/>
      <c r="BO41" s="69">
        <f t="shared" si="29"/>
        <v>925</v>
      </c>
      <c r="BP41" s="69">
        <f t="shared" si="29"/>
        <v>800</v>
      </c>
      <c r="BQ41" s="69">
        <f t="shared" si="29"/>
        <v>650</v>
      </c>
      <c r="BR41" s="69">
        <f t="shared" si="29"/>
        <v>600</v>
      </c>
      <c r="BS41" s="69">
        <f t="shared" si="29"/>
        <v>600</v>
      </c>
      <c r="BT41" s="69">
        <f t="shared" si="29"/>
        <v>600</v>
      </c>
      <c r="BU41" s="69">
        <f t="shared" si="29"/>
        <v>650</v>
      </c>
      <c r="BV41" s="69">
        <f t="shared" si="29"/>
        <v>720</v>
      </c>
      <c r="BW41" s="69">
        <f t="shared" si="29"/>
        <v>850</v>
      </c>
      <c r="BX41" s="69">
        <f t="shared" si="29"/>
        <v>950</v>
      </c>
      <c r="BY41" s="1"/>
      <c r="BZ41" s="1"/>
      <c r="CA41" s="35">
        <f t="shared" si="4"/>
        <v>11.642855163231678</v>
      </c>
      <c r="CB41" s="36">
        <v>367420566.09920001</v>
      </c>
      <c r="CC41" s="37">
        <v>1078.3223780000001</v>
      </c>
      <c r="CD41" s="37">
        <v>1060.5450000000001</v>
      </c>
      <c r="CE41" s="37">
        <v>1025.9496750000001</v>
      </c>
      <c r="CF41" s="37">
        <v>992.99391849999995</v>
      </c>
      <c r="CG41" s="38">
        <v>-13.777953520000001</v>
      </c>
      <c r="CH41" s="38">
        <v>0</v>
      </c>
      <c r="CI41" s="38">
        <v>-0.17242199580000001</v>
      </c>
      <c r="CJ41" s="38">
        <v>-101.14859490000001</v>
      </c>
      <c r="CK41" s="38">
        <f t="shared" si="5"/>
        <v>2.6538934400000009</v>
      </c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</row>
    <row r="42" spans="1:103" ht="11.25" customHeight="1" x14ac:dyDescent="0.25">
      <c r="A42" s="39">
        <f t="shared" si="7"/>
        <v>36</v>
      </c>
      <c r="B42" s="45">
        <v>35</v>
      </c>
      <c r="C42" s="45">
        <v>0</v>
      </c>
      <c r="D42" s="347">
        <v>12</v>
      </c>
      <c r="E42" s="348">
        <v>0</v>
      </c>
      <c r="F42" s="42">
        <v>3000</v>
      </c>
      <c r="G42" s="42">
        <v>40</v>
      </c>
      <c r="H42" s="42">
        <v>1.25E-3</v>
      </c>
      <c r="I42" s="43">
        <v>991.875</v>
      </c>
      <c r="J42" s="44">
        <v>3</v>
      </c>
      <c r="K42" s="45">
        <v>6.0000000000000002E-5</v>
      </c>
      <c r="L42" s="45">
        <v>2.5000000000000001E-2</v>
      </c>
      <c r="M42" s="41">
        <v>1</v>
      </c>
      <c r="N42" s="41">
        <v>1</v>
      </c>
      <c r="O42" s="41">
        <v>0</v>
      </c>
      <c r="P42" s="1"/>
      <c r="Q42" s="46">
        <v>35</v>
      </c>
      <c r="R42" s="46">
        <v>35</v>
      </c>
      <c r="S42" s="47">
        <v>34</v>
      </c>
      <c r="T42" s="47"/>
      <c r="U42" s="47"/>
      <c r="V42" s="1"/>
      <c r="W42" s="1"/>
      <c r="X42" s="70">
        <v>0</v>
      </c>
      <c r="Y42" s="9" t="s">
        <v>44</v>
      </c>
      <c r="Z42" s="9" t="s">
        <v>36</v>
      </c>
      <c r="AA42" s="7">
        <v>3</v>
      </c>
      <c r="AB42" s="9" t="str">
        <f t="shared" ref="AB42:AB49" si="31">Y42</f>
        <v>r01_stage</v>
      </c>
      <c r="AC42" s="7" t="s">
        <v>10</v>
      </c>
      <c r="AD42" s="1"/>
      <c r="AE42" s="48" t="str">
        <f t="shared" si="2"/>
        <v>1,13</v>
      </c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69">
        <f t="shared" si="27"/>
        <v>1105</v>
      </c>
      <c r="AT42" s="69">
        <f t="shared" si="27"/>
        <v>1095</v>
      </c>
      <c r="AU42" s="69">
        <f t="shared" si="27"/>
        <v>1080</v>
      </c>
      <c r="AV42" s="69">
        <f t="shared" si="27"/>
        <v>1077</v>
      </c>
      <c r="AW42" s="69">
        <f t="shared" si="27"/>
        <v>1073</v>
      </c>
      <c r="AX42" s="69">
        <f t="shared" si="27"/>
        <v>1069</v>
      </c>
      <c r="AY42" s="69">
        <f t="shared" si="27"/>
        <v>1070</v>
      </c>
      <c r="AZ42" s="69">
        <f t="shared" si="27"/>
        <v>1063</v>
      </c>
      <c r="BA42" s="69">
        <f t="shared" si="27"/>
        <v>1085</v>
      </c>
      <c r="BB42" s="69">
        <f t="shared" si="27"/>
        <v>1095</v>
      </c>
      <c r="BC42" s="1"/>
      <c r="BD42" s="69">
        <f t="shared" si="28"/>
        <v>1100</v>
      </c>
      <c r="BE42" s="69">
        <f t="shared" si="28"/>
        <v>1080</v>
      </c>
      <c r="BF42" s="69">
        <f t="shared" si="28"/>
        <v>1075</v>
      </c>
      <c r="BG42" s="69">
        <f t="shared" si="28"/>
        <v>1072</v>
      </c>
      <c r="BH42" s="69">
        <f t="shared" si="28"/>
        <v>1071</v>
      </c>
      <c r="BI42" s="69">
        <f t="shared" si="28"/>
        <v>1069</v>
      </c>
      <c r="BJ42" s="69">
        <f t="shared" si="28"/>
        <v>1070</v>
      </c>
      <c r="BK42" s="69">
        <f t="shared" si="28"/>
        <v>1075</v>
      </c>
      <c r="BL42" s="69">
        <f t="shared" si="28"/>
        <v>1080</v>
      </c>
      <c r="BM42" s="69">
        <f t="shared" si="28"/>
        <v>1100</v>
      </c>
      <c r="BN42" s="1"/>
      <c r="BO42" s="69">
        <f t="shared" si="29"/>
        <v>925</v>
      </c>
      <c r="BP42" s="69">
        <f t="shared" si="29"/>
        <v>800</v>
      </c>
      <c r="BQ42" s="69">
        <f t="shared" si="29"/>
        <v>650</v>
      </c>
      <c r="BR42" s="69">
        <f t="shared" si="29"/>
        <v>600</v>
      </c>
      <c r="BS42" s="69">
        <f t="shared" si="29"/>
        <v>550</v>
      </c>
      <c r="BT42" s="69">
        <f t="shared" si="29"/>
        <v>600</v>
      </c>
      <c r="BU42" s="69">
        <f t="shared" si="29"/>
        <v>650</v>
      </c>
      <c r="BV42" s="69">
        <f t="shared" si="29"/>
        <v>720</v>
      </c>
      <c r="BW42" s="69">
        <f t="shared" si="29"/>
        <v>850</v>
      </c>
      <c r="BX42" s="69">
        <f t="shared" si="29"/>
        <v>970</v>
      </c>
      <c r="BY42" s="1"/>
      <c r="BZ42" s="1"/>
      <c r="CA42" s="35">
        <f t="shared" si="4"/>
        <v>12.850099381860472</v>
      </c>
      <c r="CB42" s="36">
        <v>405518296.25300002</v>
      </c>
      <c r="CC42" s="37">
        <v>1078.3223780000001</v>
      </c>
      <c r="CD42" s="37">
        <v>1060.5450000000001</v>
      </c>
      <c r="CE42" s="37">
        <v>1025.947506</v>
      </c>
      <c r="CF42" s="37">
        <v>992.98064720000002</v>
      </c>
      <c r="CG42" s="38">
        <v>-13.777953520000001</v>
      </c>
      <c r="CH42" s="38">
        <v>0</v>
      </c>
      <c r="CI42" s="38">
        <v>-0.1573744537</v>
      </c>
      <c r="CJ42" s="38">
        <v>-99.146559539999998</v>
      </c>
      <c r="CK42" s="38">
        <f t="shared" si="5"/>
        <v>2.6538934400000009</v>
      </c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</row>
    <row r="43" spans="1:103" ht="11.25" customHeight="1" x14ac:dyDescent="0.25">
      <c r="A43" s="1"/>
      <c r="B43" s="3"/>
      <c r="C43" s="3"/>
      <c r="D43" s="52"/>
      <c r="E43" s="52"/>
      <c r="F43" s="3"/>
      <c r="G43" s="3"/>
      <c r="H43" s="3"/>
      <c r="I43" s="3"/>
      <c r="J43" s="3"/>
      <c r="K43" s="3"/>
      <c r="L43" s="3"/>
      <c r="M43" s="3"/>
      <c r="N43" s="3"/>
      <c r="O43" s="3"/>
      <c r="P43" s="1"/>
      <c r="Q43" s="1"/>
      <c r="R43" s="1"/>
      <c r="S43" s="1"/>
      <c r="T43" s="1"/>
      <c r="U43" s="1"/>
      <c r="V43" s="1"/>
      <c r="W43" s="1"/>
      <c r="X43" s="70">
        <v>1</v>
      </c>
      <c r="Y43" s="9" t="s">
        <v>45</v>
      </c>
      <c r="Z43" s="9" t="s">
        <v>36</v>
      </c>
      <c r="AA43" s="7">
        <v>14</v>
      </c>
      <c r="AB43" s="9" t="str">
        <f t="shared" si="31"/>
        <v>r02_stage</v>
      </c>
      <c r="AC43" s="7" t="s">
        <v>10</v>
      </c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69">
        <f t="shared" si="27"/>
        <v>1105</v>
      </c>
      <c r="AT43" s="69">
        <f t="shared" si="27"/>
        <v>1090</v>
      </c>
      <c r="AU43" s="69">
        <f t="shared" si="27"/>
        <v>1075</v>
      </c>
      <c r="AV43" s="69">
        <f t="shared" si="27"/>
        <v>1072</v>
      </c>
      <c r="AW43" s="69">
        <f t="shared" si="27"/>
        <v>1070</v>
      </c>
      <c r="AX43" s="69">
        <f t="shared" si="27"/>
        <v>1065</v>
      </c>
      <c r="AY43" s="69">
        <f t="shared" si="27"/>
        <v>1065</v>
      </c>
      <c r="AZ43" s="69">
        <f t="shared" si="27"/>
        <v>1069</v>
      </c>
      <c r="BA43" s="69">
        <f t="shared" si="27"/>
        <v>1090</v>
      </c>
      <c r="BB43" s="69">
        <f t="shared" si="27"/>
        <v>997</v>
      </c>
      <c r="BC43" s="1"/>
      <c r="BD43" s="69">
        <f t="shared" si="28"/>
        <v>1100</v>
      </c>
      <c r="BE43" s="69">
        <f t="shared" si="28"/>
        <v>1080</v>
      </c>
      <c r="BF43" s="69">
        <f t="shared" si="28"/>
        <v>1070</v>
      </c>
      <c r="BG43" s="69">
        <f t="shared" si="28"/>
        <v>1065</v>
      </c>
      <c r="BH43" s="69">
        <f t="shared" si="28"/>
        <v>1065</v>
      </c>
      <c r="BI43" s="69">
        <f t="shared" si="28"/>
        <v>1065</v>
      </c>
      <c r="BJ43" s="69">
        <f t="shared" si="28"/>
        <v>1065</v>
      </c>
      <c r="BK43" s="69">
        <f t="shared" si="28"/>
        <v>1070</v>
      </c>
      <c r="BL43" s="69">
        <f t="shared" si="28"/>
        <v>1090</v>
      </c>
      <c r="BM43" s="69">
        <f t="shared" si="28"/>
        <v>997</v>
      </c>
      <c r="BN43" s="1"/>
      <c r="BO43" s="69">
        <f t="shared" si="29"/>
        <v>925</v>
      </c>
      <c r="BP43" s="69">
        <f t="shared" si="29"/>
        <v>800</v>
      </c>
      <c r="BQ43" s="69">
        <f t="shared" si="29"/>
        <v>650</v>
      </c>
      <c r="BR43" s="69">
        <f t="shared" si="29"/>
        <v>600</v>
      </c>
      <c r="BS43" s="69">
        <f t="shared" si="29"/>
        <v>550</v>
      </c>
      <c r="BT43" s="69">
        <f t="shared" si="29"/>
        <v>600</v>
      </c>
      <c r="BU43" s="69">
        <f t="shared" si="29"/>
        <v>650</v>
      </c>
      <c r="BV43" s="69">
        <f t="shared" si="29"/>
        <v>720</v>
      </c>
      <c r="BW43" s="69">
        <f t="shared" si="29"/>
        <v>950</v>
      </c>
      <c r="BX43" s="69">
        <f t="shared" si="29"/>
        <v>530</v>
      </c>
      <c r="BY43" s="1"/>
      <c r="BZ43" s="1"/>
      <c r="CA43" s="35">
        <f t="shared" si="4"/>
        <v>14.178068022352777</v>
      </c>
      <c r="CB43" s="36">
        <v>447425799.42220002</v>
      </c>
      <c r="CC43" s="37">
        <v>1078.3223780000001</v>
      </c>
      <c r="CD43" s="37">
        <v>1060.5450000000001</v>
      </c>
      <c r="CE43" s="37">
        <v>1025.9452739999999</v>
      </c>
      <c r="CF43" s="37">
        <v>992.96738440000001</v>
      </c>
      <c r="CG43" s="38">
        <v>-13.777953520000001</v>
      </c>
      <c r="CH43" s="38">
        <v>0</v>
      </c>
      <c r="CI43" s="38">
        <v>-0.1424656966</v>
      </c>
      <c r="CJ43" s="38">
        <v>-97.161919729999994</v>
      </c>
      <c r="CK43" s="38">
        <f t="shared" si="5"/>
        <v>2.6538934400000009</v>
      </c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</row>
    <row r="44" spans="1:103" ht="11.25" customHeight="1" x14ac:dyDescent="0.25">
      <c r="A44" s="1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1"/>
      <c r="Q44" s="1"/>
      <c r="R44" s="1"/>
      <c r="S44" s="1"/>
      <c r="T44" s="1"/>
      <c r="U44" s="1"/>
      <c r="V44" s="1"/>
      <c r="W44" s="1"/>
      <c r="X44" s="70">
        <v>2</v>
      </c>
      <c r="Y44" s="9" t="s">
        <v>46</v>
      </c>
      <c r="Z44" s="9" t="s">
        <v>36</v>
      </c>
      <c r="AA44" s="7">
        <v>26</v>
      </c>
      <c r="AB44" s="9" t="str">
        <f t="shared" si="31"/>
        <v>r03_stage</v>
      </c>
      <c r="AC44" s="7" t="s">
        <v>10</v>
      </c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69">
        <f t="shared" si="27"/>
        <v>997</v>
      </c>
      <c r="AT44" s="69">
        <f t="shared" si="27"/>
        <v>1080</v>
      </c>
      <c r="AU44" s="69">
        <f t="shared" si="27"/>
        <v>1070</v>
      </c>
      <c r="AV44" s="69">
        <f t="shared" si="27"/>
        <v>1068</v>
      </c>
      <c r="AW44" s="69">
        <f t="shared" si="27"/>
        <v>1063</v>
      </c>
      <c r="AX44" s="69">
        <f t="shared" si="27"/>
        <v>1060</v>
      </c>
      <c r="AY44" s="69">
        <f t="shared" si="27"/>
        <v>1063</v>
      </c>
      <c r="AZ44" s="69">
        <f t="shared" si="27"/>
        <v>1067</v>
      </c>
      <c r="BA44" s="69">
        <f t="shared" si="27"/>
        <v>1090</v>
      </c>
      <c r="BB44" s="69">
        <f t="shared" si="27"/>
        <v>997</v>
      </c>
      <c r="BC44" s="1"/>
      <c r="BD44" s="69">
        <f t="shared" si="28"/>
        <v>997</v>
      </c>
      <c r="BE44" s="69">
        <f t="shared" si="28"/>
        <v>1075</v>
      </c>
      <c r="BF44" s="69">
        <f t="shared" si="28"/>
        <v>1065</v>
      </c>
      <c r="BG44" s="69">
        <f t="shared" si="28"/>
        <v>1059</v>
      </c>
      <c r="BH44" s="69">
        <f t="shared" si="28"/>
        <v>1059</v>
      </c>
      <c r="BI44" s="69">
        <f t="shared" si="28"/>
        <v>1058</v>
      </c>
      <c r="BJ44" s="69">
        <f t="shared" si="28"/>
        <v>1063</v>
      </c>
      <c r="BK44" s="69">
        <f t="shared" si="28"/>
        <v>1070</v>
      </c>
      <c r="BL44" s="69">
        <f t="shared" si="28"/>
        <v>1090</v>
      </c>
      <c r="BM44" s="69">
        <f t="shared" si="28"/>
        <v>997</v>
      </c>
      <c r="BN44" s="1"/>
      <c r="BO44" s="69">
        <f t="shared" si="29"/>
        <v>530</v>
      </c>
      <c r="BP44" s="69">
        <f t="shared" si="29"/>
        <v>850</v>
      </c>
      <c r="BQ44" s="69">
        <f t="shared" si="29"/>
        <v>700</v>
      </c>
      <c r="BR44" s="69">
        <f t="shared" si="29"/>
        <v>650</v>
      </c>
      <c r="BS44" s="69">
        <f t="shared" si="29"/>
        <v>570</v>
      </c>
      <c r="BT44" s="69">
        <f t="shared" si="29"/>
        <v>600</v>
      </c>
      <c r="BU44" s="69">
        <f t="shared" si="29"/>
        <v>700</v>
      </c>
      <c r="BV44" s="69">
        <f t="shared" si="29"/>
        <v>850</v>
      </c>
      <c r="BW44" s="69">
        <f t="shared" si="29"/>
        <v>950</v>
      </c>
      <c r="BX44" s="69">
        <f t="shared" si="29"/>
        <v>530</v>
      </c>
      <c r="BY44" s="1"/>
      <c r="BZ44" s="1"/>
      <c r="CA44" s="35">
        <f t="shared" si="4"/>
        <v>15.638833526893679</v>
      </c>
      <c r="CB44" s="36">
        <v>493524052.90829998</v>
      </c>
      <c r="CC44" s="37">
        <v>1078.3223780000001</v>
      </c>
      <c r="CD44" s="37">
        <v>1060.5450000000001</v>
      </c>
      <c r="CE44" s="37">
        <v>1025.9429789999999</v>
      </c>
      <c r="CF44" s="37">
        <v>992.95418619999998</v>
      </c>
      <c r="CG44" s="38">
        <v>-13.777953520000001</v>
      </c>
      <c r="CH44" s="38">
        <v>0</v>
      </c>
      <c r="CI44" s="38">
        <v>-0.12776263909999999</v>
      </c>
      <c r="CJ44" s="38">
        <v>-95.202944049999999</v>
      </c>
      <c r="CK44" s="38">
        <f t="shared" si="5"/>
        <v>2.6538934400000009</v>
      </c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</row>
    <row r="45" spans="1:103" ht="11.25" customHeight="1" x14ac:dyDescent="0.25">
      <c r="A45" s="1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1"/>
      <c r="Q45" s="1"/>
      <c r="R45" s="1"/>
      <c r="S45" s="1"/>
      <c r="T45" s="1"/>
      <c r="U45" s="1"/>
      <c r="V45" s="1"/>
      <c r="W45" s="1"/>
      <c r="X45" s="70">
        <v>3</v>
      </c>
      <c r="Y45" s="9" t="s">
        <v>47</v>
      </c>
      <c r="Z45" s="9" t="s">
        <v>36</v>
      </c>
      <c r="AA45" s="7">
        <v>35</v>
      </c>
      <c r="AB45" s="9" t="str">
        <f t="shared" si="31"/>
        <v>r04_stage</v>
      </c>
      <c r="AC45" s="7" t="s">
        <v>10</v>
      </c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69">
        <f t="shared" si="27"/>
        <v>997</v>
      </c>
      <c r="AT45" s="69">
        <f t="shared" si="27"/>
        <v>1075</v>
      </c>
      <c r="AU45" s="69">
        <f t="shared" si="27"/>
        <v>1065</v>
      </c>
      <c r="AV45" s="69">
        <f t="shared" si="27"/>
        <v>1062</v>
      </c>
      <c r="AW45" s="69">
        <f t="shared" si="27"/>
        <v>1058</v>
      </c>
      <c r="AX45" s="69">
        <f t="shared" si="27"/>
        <v>1052</v>
      </c>
      <c r="AY45" s="69">
        <f t="shared" si="27"/>
        <v>1055</v>
      </c>
      <c r="AZ45" s="69">
        <f t="shared" si="27"/>
        <v>1065</v>
      </c>
      <c r="BA45" s="69">
        <f t="shared" si="27"/>
        <v>1090</v>
      </c>
      <c r="BB45" s="69">
        <f t="shared" si="27"/>
        <v>997</v>
      </c>
      <c r="BC45" s="1"/>
      <c r="BD45" s="69">
        <f t="shared" si="28"/>
        <v>997</v>
      </c>
      <c r="BE45" s="69">
        <f t="shared" si="28"/>
        <v>1065</v>
      </c>
      <c r="BF45" s="69">
        <f t="shared" si="28"/>
        <v>1055</v>
      </c>
      <c r="BG45" s="69">
        <f t="shared" si="28"/>
        <v>1053</v>
      </c>
      <c r="BH45" s="69">
        <f t="shared" si="28"/>
        <v>1053</v>
      </c>
      <c r="BI45" s="69">
        <f t="shared" si="28"/>
        <v>1052</v>
      </c>
      <c r="BJ45" s="69">
        <f t="shared" si="28"/>
        <v>1055</v>
      </c>
      <c r="BK45" s="69">
        <f t="shared" si="28"/>
        <v>1065</v>
      </c>
      <c r="BL45" s="69">
        <f t="shared" si="28"/>
        <v>1090</v>
      </c>
      <c r="BM45" s="69">
        <f t="shared" si="28"/>
        <v>997</v>
      </c>
      <c r="BN45" s="1"/>
      <c r="BO45" s="69">
        <f t="shared" si="29"/>
        <v>530</v>
      </c>
      <c r="BP45" s="69">
        <f t="shared" si="29"/>
        <v>850</v>
      </c>
      <c r="BQ45" s="69">
        <f t="shared" si="29"/>
        <v>700</v>
      </c>
      <c r="BR45" s="69">
        <f t="shared" si="29"/>
        <v>650</v>
      </c>
      <c r="BS45" s="69">
        <f t="shared" si="29"/>
        <v>540</v>
      </c>
      <c r="BT45" s="69">
        <f t="shared" si="29"/>
        <v>580</v>
      </c>
      <c r="BU45" s="69">
        <f t="shared" si="29"/>
        <v>700</v>
      </c>
      <c r="BV45" s="69">
        <f t="shared" si="29"/>
        <v>850</v>
      </c>
      <c r="BW45" s="69">
        <f t="shared" si="29"/>
        <v>950</v>
      </c>
      <c r="BX45" s="69">
        <f t="shared" si="29"/>
        <v>530</v>
      </c>
      <c r="BY45" s="1"/>
      <c r="BZ45" s="1"/>
      <c r="CA45" s="35">
        <f t="shared" si="4"/>
        <v>17.245675581888356</v>
      </c>
      <c r="CB45" s="36">
        <v>544232131.74300003</v>
      </c>
      <c r="CC45" s="37">
        <v>1078.3223780000001</v>
      </c>
      <c r="CD45" s="37">
        <v>1060.5450000000001</v>
      </c>
      <c r="CE45" s="37">
        <v>1025.940623</v>
      </c>
      <c r="CF45" s="37">
        <v>992.9411192</v>
      </c>
      <c r="CG45" s="38">
        <v>-13.777953520000001</v>
      </c>
      <c r="CH45" s="38">
        <v>0</v>
      </c>
      <c r="CI45" s="38">
        <v>-0.1133432942</v>
      </c>
      <c r="CJ45" s="38">
        <v>-93.279208940000004</v>
      </c>
      <c r="CK45" s="38">
        <f t="shared" si="5"/>
        <v>2.6538934400000009</v>
      </c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</row>
    <row r="46" spans="1:103" ht="11.25" customHeight="1" x14ac:dyDescent="0.25">
      <c r="A46" s="1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1"/>
      <c r="Q46" s="1"/>
      <c r="R46" s="1"/>
      <c r="S46" s="1"/>
      <c r="T46" s="1"/>
      <c r="U46" s="1"/>
      <c r="V46" s="1"/>
      <c r="W46" s="1"/>
      <c r="X46" s="70">
        <v>4</v>
      </c>
      <c r="Y46" s="9" t="s">
        <v>48</v>
      </c>
      <c r="Z46" s="9" t="s">
        <v>49</v>
      </c>
      <c r="AA46" s="7">
        <v>3</v>
      </c>
      <c r="AB46" s="9" t="str">
        <f t="shared" si="31"/>
        <v>r01_flow</v>
      </c>
      <c r="AC46" s="7">
        <f>AA46+1</f>
        <v>4</v>
      </c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69">
        <f t="shared" si="27"/>
        <v>997</v>
      </c>
      <c r="AT46" s="69">
        <f t="shared" si="27"/>
        <v>1070</v>
      </c>
      <c r="AU46" s="69">
        <f t="shared" si="27"/>
        <v>1060</v>
      </c>
      <c r="AV46" s="69">
        <f t="shared" si="27"/>
        <v>1055</v>
      </c>
      <c r="AW46" s="69">
        <f t="shared" si="27"/>
        <v>1046</v>
      </c>
      <c r="AX46" s="69">
        <f t="shared" si="27"/>
        <v>1046</v>
      </c>
      <c r="AY46" s="69">
        <f t="shared" si="27"/>
        <v>1044</v>
      </c>
      <c r="AZ46" s="69">
        <f t="shared" si="27"/>
        <v>1060</v>
      </c>
      <c r="BA46" s="69">
        <f t="shared" si="27"/>
        <v>1088</v>
      </c>
      <c r="BB46" s="69">
        <f t="shared" si="27"/>
        <v>1100</v>
      </c>
      <c r="BC46" s="1"/>
      <c r="BD46" s="69">
        <f t="shared" si="28"/>
        <v>997</v>
      </c>
      <c r="BE46" s="69">
        <f t="shared" si="28"/>
        <v>1060</v>
      </c>
      <c r="BF46" s="69">
        <f t="shared" si="28"/>
        <v>1046</v>
      </c>
      <c r="BG46" s="69">
        <f t="shared" si="28"/>
        <v>1046</v>
      </c>
      <c r="BH46" s="69">
        <f t="shared" si="28"/>
        <v>1046</v>
      </c>
      <c r="BI46" s="69">
        <f t="shared" si="28"/>
        <v>1046</v>
      </c>
      <c r="BJ46" s="69">
        <f t="shared" si="28"/>
        <v>1044</v>
      </c>
      <c r="BK46" s="69">
        <f t="shared" si="28"/>
        <v>1060</v>
      </c>
      <c r="BL46" s="69">
        <f t="shared" si="28"/>
        <v>1088</v>
      </c>
      <c r="BM46" s="69">
        <f t="shared" si="28"/>
        <v>1100</v>
      </c>
      <c r="BN46" s="1"/>
      <c r="BO46" s="69">
        <f t="shared" si="29"/>
        <v>530</v>
      </c>
      <c r="BP46" s="69">
        <f t="shared" si="29"/>
        <v>850</v>
      </c>
      <c r="BQ46" s="69">
        <f t="shared" si="29"/>
        <v>700</v>
      </c>
      <c r="BR46" s="69">
        <f t="shared" si="29"/>
        <v>630</v>
      </c>
      <c r="BS46" s="69">
        <f t="shared" si="29"/>
        <v>530</v>
      </c>
      <c r="BT46" s="69">
        <f t="shared" si="29"/>
        <v>580</v>
      </c>
      <c r="BU46" s="69">
        <f t="shared" si="29"/>
        <v>650</v>
      </c>
      <c r="BV46" s="69">
        <f t="shared" si="29"/>
        <v>800</v>
      </c>
      <c r="BW46" s="69">
        <f t="shared" si="29"/>
        <v>900</v>
      </c>
      <c r="BX46" s="69">
        <f t="shared" si="29"/>
        <v>950</v>
      </c>
      <c r="BY46" s="1"/>
      <c r="BZ46" s="1"/>
      <c r="CA46" s="35">
        <f t="shared" si="4"/>
        <v>19.013201842383452</v>
      </c>
      <c r="CB46" s="36">
        <v>600011018.4612</v>
      </c>
      <c r="CC46" s="37">
        <v>1078.3223780000001</v>
      </c>
      <c r="CD46" s="37">
        <v>1060.5450000000001</v>
      </c>
      <c r="CE46" s="37">
        <v>1025.9382089999999</v>
      </c>
      <c r="CF46" s="37">
        <v>992.92825860000005</v>
      </c>
      <c r="CG46" s="38">
        <v>-13.777953520000001</v>
      </c>
      <c r="CH46" s="38">
        <v>0</v>
      </c>
      <c r="CI46" s="38">
        <v>-9.9291431139999997E-2</v>
      </c>
      <c r="CJ46" s="38">
        <v>-91.401238169999999</v>
      </c>
      <c r="CK46" s="38">
        <f t="shared" si="5"/>
        <v>2.6538934400000009</v>
      </c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</row>
    <row r="47" spans="1:103" ht="11.25" customHeight="1" x14ac:dyDescent="0.25">
      <c r="A47" s="1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1"/>
      <c r="Q47" s="1"/>
      <c r="R47" s="1"/>
      <c r="S47" s="1"/>
      <c r="T47" s="1"/>
      <c r="U47" s="1"/>
      <c r="V47" s="1"/>
      <c r="W47" s="1"/>
      <c r="X47" s="70">
        <v>5</v>
      </c>
      <c r="Y47" s="9" t="s">
        <v>50</v>
      </c>
      <c r="Z47" s="9" t="s">
        <v>49</v>
      </c>
      <c r="AA47" s="7">
        <v>14</v>
      </c>
      <c r="AB47" s="9" t="str">
        <f t="shared" si="31"/>
        <v>r02_flow</v>
      </c>
      <c r="AC47" s="7">
        <f>AA47+1</f>
        <v>15</v>
      </c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69">
        <f t="shared" si="27"/>
        <v>997</v>
      </c>
      <c r="AT47" s="69">
        <f t="shared" si="27"/>
        <v>1055</v>
      </c>
      <c r="AU47" s="69">
        <f t="shared" si="27"/>
        <v>1050</v>
      </c>
      <c r="AV47" s="69">
        <f t="shared" si="27"/>
        <v>1045</v>
      </c>
      <c r="AW47" s="69">
        <f t="shared" si="27"/>
        <v>1041</v>
      </c>
      <c r="AX47" s="69">
        <f t="shared" si="27"/>
        <v>1042</v>
      </c>
      <c r="AY47" s="69">
        <f t="shared" si="27"/>
        <v>1040</v>
      </c>
      <c r="AZ47" s="69">
        <f t="shared" si="27"/>
        <v>1050</v>
      </c>
      <c r="BA47" s="69">
        <f t="shared" si="27"/>
        <v>1075</v>
      </c>
      <c r="BB47" s="69">
        <f t="shared" si="27"/>
        <v>997</v>
      </c>
      <c r="BC47" s="1"/>
      <c r="BD47" s="69">
        <f t="shared" si="28"/>
        <v>997</v>
      </c>
      <c r="BE47" s="69">
        <f t="shared" si="28"/>
        <v>1045</v>
      </c>
      <c r="BF47" s="69">
        <f t="shared" si="28"/>
        <v>1039</v>
      </c>
      <c r="BG47" s="69">
        <f t="shared" si="28"/>
        <v>1040</v>
      </c>
      <c r="BH47" s="69">
        <f t="shared" si="28"/>
        <v>1041</v>
      </c>
      <c r="BI47" s="69">
        <f t="shared" si="28"/>
        <v>1042</v>
      </c>
      <c r="BJ47" s="69">
        <f t="shared" si="28"/>
        <v>1040</v>
      </c>
      <c r="BK47" s="69">
        <f t="shared" si="28"/>
        <v>1050</v>
      </c>
      <c r="BL47" s="69">
        <f t="shared" si="28"/>
        <v>1075</v>
      </c>
      <c r="BM47" s="69">
        <f t="shared" si="28"/>
        <v>997</v>
      </c>
      <c r="BN47" s="1"/>
      <c r="BO47" s="69">
        <f t="shared" si="29"/>
        <v>530</v>
      </c>
      <c r="BP47" s="69">
        <f t="shared" si="29"/>
        <v>850</v>
      </c>
      <c r="BQ47" s="69">
        <f t="shared" si="29"/>
        <v>700</v>
      </c>
      <c r="BR47" s="69">
        <f t="shared" si="29"/>
        <v>620</v>
      </c>
      <c r="BS47" s="69">
        <f t="shared" si="29"/>
        <v>580</v>
      </c>
      <c r="BT47" s="69">
        <f t="shared" si="29"/>
        <v>620</v>
      </c>
      <c r="BU47" s="69">
        <f t="shared" si="29"/>
        <v>700</v>
      </c>
      <c r="BV47" s="69">
        <f t="shared" si="29"/>
        <v>800</v>
      </c>
      <c r="BW47" s="69">
        <f t="shared" si="29"/>
        <v>900</v>
      </c>
      <c r="BX47" s="69">
        <f t="shared" si="29"/>
        <v>530</v>
      </c>
      <c r="BY47" s="1"/>
      <c r="BZ47" s="1"/>
      <c r="CA47" s="35">
        <f t="shared" si="4"/>
        <v>20.957480728927422</v>
      </c>
      <c r="CB47" s="36">
        <v>661367793.85119998</v>
      </c>
      <c r="CC47" s="37">
        <v>1078.3223780000001</v>
      </c>
      <c r="CD47" s="37">
        <v>1060.5450000000001</v>
      </c>
      <c r="CE47" s="37">
        <v>1025.935739</v>
      </c>
      <c r="CF47" s="37">
        <v>992.91568710000001</v>
      </c>
      <c r="CG47" s="38">
        <v>-13.777953520000001</v>
      </c>
      <c r="CH47" s="38">
        <v>0</v>
      </c>
      <c r="CI47" s="38">
        <v>-8.5695113269999998E-2</v>
      </c>
      <c r="CJ47" s="38">
        <v>-89.580254280000005</v>
      </c>
      <c r="CK47" s="38">
        <f t="shared" si="5"/>
        <v>2.6538934400000009</v>
      </c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</row>
    <row r="48" spans="1:103" ht="11.25" customHeight="1" x14ac:dyDescent="0.25">
      <c r="A48" s="1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1"/>
      <c r="Q48" s="1"/>
      <c r="R48" s="1"/>
      <c r="S48" s="1"/>
      <c r="T48" s="1"/>
      <c r="U48" s="1"/>
      <c r="V48" s="1"/>
      <c r="W48" s="1"/>
      <c r="X48" s="70">
        <v>6</v>
      </c>
      <c r="Y48" s="9" t="s">
        <v>51</v>
      </c>
      <c r="Z48" s="9" t="s">
        <v>49</v>
      </c>
      <c r="AA48" s="7">
        <v>26</v>
      </c>
      <c r="AB48" s="9" t="str">
        <f t="shared" si="31"/>
        <v>r03_flow</v>
      </c>
      <c r="AC48" s="7">
        <f>AA48+1</f>
        <v>27</v>
      </c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69">
        <f t="shared" si="27"/>
        <v>1027</v>
      </c>
      <c r="AT48" s="69">
        <f t="shared" si="27"/>
        <v>1028</v>
      </c>
      <c r="AU48" s="69">
        <f t="shared" si="27"/>
        <v>1028</v>
      </c>
      <c r="AV48" s="69">
        <f t="shared" si="27"/>
        <v>1032</v>
      </c>
      <c r="AW48" s="69">
        <f t="shared" si="27"/>
        <v>1032</v>
      </c>
      <c r="AX48" s="69">
        <f t="shared" si="27"/>
        <v>1033</v>
      </c>
      <c r="AY48" s="69">
        <f t="shared" si="27"/>
        <v>1032</v>
      </c>
      <c r="AZ48" s="69">
        <f t="shared" si="27"/>
        <v>1040</v>
      </c>
      <c r="BA48" s="69">
        <f t="shared" si="27"/>
        <v>1060</v>
      </c>
      <c r="BB48" s="69">
        <f t="shared" si="27"/>
        <v>997</v>
      </c>
      <c r="BC48" s="1"/>
      <c r="BD48" s="69">
        <f t="shared" si="28"/>
        <v>1027</v>
      </c>
      <c r="BE48" s="69">
        <f t="shared" si="28"/>
        <v>1028</v>
      </c>
      <c r="BF48" s="69">
        <f t="shared" si="28"/>
        <v>1028</v>
      </c>
      <c r="BG48" s="69">
        <f t="shared" si="28"/>
        <v>1032</v>
      </c>
      <c r="BH48" s="69">
        <f t="shared" si="28"/>
        <v>1032</v>
      </c>
      <c r="BI48" s="69">
        <f t="shared" si="28"/>
        <v>1033</v>
      </c>
      <c r="BJ48" s="69">
        <f t="shared" si="28"/>
        <v>1032</v>
      </c>
      <c r="BK48" s="69">
        <f t="shared" si="28"/>
        <v>1040</v>
      </c>
      <c r="BL48" s="69">
        <f t="shared" si="28"/>
        <v>1060</v>
      </c>
      <c r="BM48" s="69">
        <f t="shared" si="28"/>
        <v>997</v>
      </c>
      <c r="BN48" s="1"/>
      <c r="BO48" s="69">
        <f t="shared" si="29"/>
        <v>900</v>
      </c>
      <c r="BP48" s="69">
        <f t="shared" si="29"/>
        <v>830</v>
      </c>
      <c r="BQ48" s="69">
        <f t="shared" si="29"/>
        <v>710</v>
      </c>
      <c r="BR48" s="69">
        <f t="shared" si="29"/>
        <v>640</v>
      </c>
      <c r="BS48" s="69">
        <f t="shared" si="29"/>
        <v>600</v>
      </c>
      <c r="BT48" s="69">
        <f t="shared" si="29"/>
        <v>650</v>
      </c>
      <c r="BU48" s="69">
        <f t="shared" si="29"/>
        <v>700</v>
      </c>
      <c r="BV48" s="69">
        <f t="shared" si="29"/>
        <v>800</v>
      </c>
      <c r="BW48" s="69">
        <f t="shared" si="29"/>
        <v>900</v>
      </c>
      <c r="BX48" s="69">
        <f t="shared" si="29"/>
        <v>530</v>
      </c>
      <c r="BY48" s="1"/>
      <c r="BZ48" s="1"/>
      <c r="CA48" s="35">
        <f t="shared" si="4"/>
        <v>23.09618750412579</v>
      </c>
      <c r="CB48" s="36">
        <v>728860246.7802</v>
      </c>
      <c r="CC48" s="37">
        <v>1078.3223780000001</v>
      </c>
      <c r="CD48" s="37">
        <v>1060.5450000000001</v>
      </c>
      <c r="CE48" s="37">
        <v>1025.933215</v>
      </c>
      <c r="CF48" s="37">
        <v>992.90349300000003</v>
      </c>
      <c r="CG48" s="38">
        <v>-13.777953520000001</v>
      </c>
      <c r="CH48" s="38">
        <v>0</v>
      </c>
      <c r="CI48" s="38">
        <v>-7.2645549490000003E-2</v>
      </c>
      <c r="CJ48" s="38">
        <v>-87.827954480000002</v>
      </c>
      <c r="CK48" s="38">
        <f t="shared" si="5"/>
        <v>2.6538934400000009</v>
      </c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</row>
    <row r="49" spans="1:103" ht="11.25" customHeight="1" x14ac:dyDescent="0.25">
      <c r="A49" s="1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1"/>
      <c r="Q49" s="1"/>
      <c r="R49" s="1"/>
      <c r="S49" s="1"/>
      <c r="T49" s="1"/>
      <c r="U49" s="1"/>
      <c r="V49" s="1"/>
      <c r="W49" s="1"/>
      <c r="X49" s="70">
        <v>7</v>
      </c>
      <c r="Y49" s="9" t="s">
        <v>52</v>
      </c>
      <c r="Z49" s="9" t="s">
        <v>49</v>
      </c>
      <c r="AA49" s="7">
        <v>35</v>
      </c>
      <c r="AB49" s="9" t="str">
        <f t="shared" si="31"/>
        <v>r04_flow</v>
      </c>
      <c r="AC49" s="7">
        <f>AA49+1</f>
        <v>36</v>
      </c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69">
        <f t="shared" si="27"/>
        <v>997</v>
      </c>
      <c r="AT49" s="69">
        <f t="shared" si="27"/>
        <v>1004</v>
      </c>
      <c r="AU49" s="69">
        <f t="shared" si="27"/>
        <v>1008</v>
      </c>
      <c r="AV49" s="69">
        <f t="shared" si="27"/>
        <v>1014</v>
      </c>
      <c r="AW49" s="69">
        <f t="shared" si="27"/>
        <v>1020</v>
      </c>
      <c r="AX49" s="69">
        <f t="shared" si="27"/>
        <v>1027</v>
      </c>
      <c r="AY49" s="69">
        <f t="shared" si="27"/>
        <v>1032</v>
      </c>
      <c r="AZ49" s="69">
        <f t="shared" si="27"/>
        <v>1038</v>
      </c>
      <c r="BA49" s="69">
        <f t="shared" si="27"/>
        <v>1050</v>
      </c>
      <c r="BB49" s="69">
        <f t="shared" si="27"/>
        <v>997</v>
      </c>
      <c r="BC49" s="1"/>
      <c r="BD49" s="69">
        <f t="shared" si="28"/>
        <v>997</v>
      </c>
      <c r="BE49" s="69">
        <f t="shared" si="28"/>
        <v>1004</v>
      </c>
      <c r="BF49" s="69">
        <f t="shared" si="28"/>
        <v>1008</v>
      </c>
      <c r="BG49" s="69">
        <f t="shared" si="28"/>
        <v>1014</v>
      </c>
      <c r="BH49" s="69">
        <f t="shared" si="28"/>
        <v>1020</v>
      </c>
      <c r="BI49" s="69">
        <f t="shared" si="28"/>
        <v>1027</v>
      </c>
      <c r="BJ49" s="69">
        <f t="shared" si="28"/>
        <v>1032</v>
      </c>
      <c r="BK49" s="69">
        <f t="shared" si="28"/>
        <v>1038</v>
      </c>
      <c r="BL49" s="69">
        <f t="shared" si="28"/>
        <v>1050</v>
      </c>
      <c r="BM49" s="69">
        <f t="shared" si="28"/>
        <v>997</v>
      </c>
      <c r="BN49" s="1"/>
      <c r="BO49" s="69">
        <f t="shared" si="29"/>
        <v>900</v>
      </c>
      <c r="BP49" s="69">
        <f t="shared" si="29"/>
        <v>810</v>
      </c>
      <c r="BQ49" s="69">
        <f t="shared" si="29"/>
        <v>750</v>
      </c>
      <c r="BR49" s="69">
        <f t="shared" si="29"/>
        <v>700</v>
      </c>
      <c r="BS49" s="69">
        <f t="shared" si="29"/>
        <v>650</v>
      </c>
      <c r="BT49" s="69">
        <f t="shared" si="29"/>
        <v>700</v>
      </c>
      <c r="BU49" s="69">
        <f t="shared" si="29"/>
        <v>750</v>
      </c>
      <c r="BV49" s="69">
        <f t="shared" si="29"/>
        <v>800</v>
      </c>
      <c r="BW49" s="69">
        <f t="shared" si="29"/>
        <v>900</v>
      </c>
      <c r="BX49" s="69">
        <f t="shared" si="29"/>
        <v>530</v>
      </c>
      <c r="BY49" s="1"/>
      <c r="BZ49" s="1"/>
      <c r="CA49" s="35">
        <f t="shared" si="4"/>
        <v>25.448764956843991</v>
      </c>
      <c r="CB49" s="36">
        <v>803101945.00209999</v>
      </c>
      <c r="CC49" s="37">
        <v>1078.3223780000001</v>
      </c>
      <c r="CD49" s="37">
        <v>1060.5450000000001</v>
      </c>
      <c r="CE49" s="37">
        <v>1025.9306409999999</v>
      </c>
      <c r="CF49" s="37">
        <v>992.89176840000005</v>
      </c>
      <c r="CG49" s="38">
        <v>-13.777953520000001</v>
      </c>
      <c r="CH49" s="38">
        <v>0</v>
      </c>
      <c r="CI49" s="38">
        <v>-6.023494997E-2</v>
      </c>
      <c r="CJ49" s="38">
        <v>-86.156186770000005</v>
      </c>
      <c r="CK49" s="38">
        <f t="shared" si="5"/>
        <v>2.6538934400000009</v>
      </c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</row>
    <row r="50" spans="1:103" ht="11.25" customHeight="1" x14ac:dyDescent="0.25">
      <c r="A50" s="1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1"/>
      <c r="Q50" s="7"/>
      <c r="R50" s="7"/>
      <c r="S50" s="7"/>
      <c r="T50" s="7"/>
      <c r="U50" s="7"/>
      <c r="V50" s="1"/>
      <c r="W50" s="1"/>
      <c r="X50" s="70"/>
      <c r="Y50" s="70"/>
      <c r="Z50" s="70"/>
      <c r="AA50" s="70"/>
      <c r="AB50" s="70"/>
      <c r="AC50" s="70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69">
        <f t="shared" si="27"/>
        <v>997</v>
      </c>
      <c r="AT50" s="69">
        <f t="shared" si="27"/>
        <v>1030</v>
      </c>
      <c r="AU50" s="69">
        <f t="shared" si="27"/>
        <v>1040</v>
      </c>
      <c r="AV50" s="69">
        <f t="shared" si="27"/>
        <v>1045</v>
      </c>
      <c r="AW50" s="69">
        <f t="shared" si="27"/>
        <v>1050</v>
      </c>
      <c r="AX50" s="69">
        <f t="shared" si="27"/>
        <v>1050</v>
      </c>
      <c r="AY50" s="69">
        <f t="shared" si="27"/>
        <v>1050</v>
      </c>
      <c r="AZ50" s="69">
        <f t="shared" si="27"/>
        <v>1050</v>
      </c>
      <c r="BA50" s="69">
        <f t="shared" si="27"/>
        <v>1044</v>
      </c>
      <c r="BB50" s="69">
        <f t="shared" si="27"/>
        <v>997</v>
      </c>
      <c r="BC50" s="1"/>
      <c r="BD50" s="69">
        <f t="shared" si="28"/>
        <v>997</v>
      </c>
      <c r="BE50" s="69">
        <f t="shared" si="28"/>
        <v>1030</v>
      </c>
      <c r="BF50" s="69">
        <f t="shared" si="28"/>
        <v>1040</v>
      </c>
      <c r="BG50" s="69">
        <f t="shared" si="28"/>
        <v>1045</v>
      </c>
      <c r="BH50" s="69">
        <f t="shared" si="28"/>
        <v>1050</v>
      </c>
      <c r="BI50" s="69">
        <f t="shared" si="28"/>
        <v>1050</v>
      </c>
      <c r="BJ50" s="69">
        <f t="shared" si="28"/>
        <v>1050</v>
      </c>
      <c r="BK50" s="69">
        <f t="shared" si="28"/>
        <v>1050</v>
      </c>
      <c r="BL50" s="69">
        <f t="shared" si="28"/>
        <v>1044</v>
      </c>
      <c r="BM50" s="69">
        <f t="shared" si="28"/>
        <v>997</v>
      </c>
      <c r="BN50" s="1"/>
      <c r="BO50" s="69">
        <f t="shared" si="29"/>
        <v>530</v>
      </c>
      <c r="BP50" s="69">
        <f t="shared" si="29"/>
        <v>950</v>
      </c>
      <c r="BQ50" s="69">
        <f t="shared" si="29"/>
        <v>850</v>
      </c>
      <c r="BR50" s="69">
        <f t="shared" si="29"/>
        <v>850</v>
      </c>
      <c r="BS50" s="69">
        <f t="shared" si="29"/>
        <v>850</v>
      </c>
      <c r="BT50" s="69">
        <f t="shared" si="29"/>
        <v>850</v>
      </c>
      <c r="BU50" s="69">
        <f t="shared" si="29"/>
        <v>850</v>
      </c>
      <c r="BV50" s="69">
        <f t="shared" si="29"/>
        <v>850</v>
      </c>
      <c r="BW50" s="69">
        <f t="shared" si="29"/>
        <v>850</v>
      </c>
      <c r="BX50" s="69">
        <f t="shared" si="29"/>
        <v>530</v>
      </c>
      <c r="BY50" s="1"/>
      <c r="BZ50" s="1"/>
      <c r="CA50" s="35">
        <f t="shared" si="4"/>
        <v>28.036600154834336</v>
      </c>
      <c r="CB50" s="36">
        <v>884767813.04620004</v>
      </c>
      <c r="CC50" s="37">
        <v>1078.3223780000001</v>
      </c>
      <c r="CD50" s="37">
        <v>1060.5450000000001</v>
      </c>
      <c r="CE50" s="37">
        <v>1025.928015</v>
      </c>
      <c r="CF50" s="37">
        <v>992.8806065</v>
      </c>
      <c r="CG50" s="38">
        <v>-13.777953520000001</v>
      </c>
      <c r="CH50" s="38">
        <v>0</v>
      </c>
      <c r="CI50" s="38">
        <v>-4.855431122E-2</v>
      </c>
      <c r="CJ50" s="38">
        <v>-84.576586289999995</v>
      </c>
      <c r="CK50" s="38">
        <f t="shared" si="5"/>
        <v>2.6538934400000009</v>
      </c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</row>
    <row r="51" spans="1:103" ht="11.25" customHeight="1" x14ac:dyDescent="0.25">
      <c r="A51" s="1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1"/>
      <c r="Q51" s="7"/>
      <c r="R51" s="7"/>
      <c r="S51" s="7"/>
      <c r="T51" s="7"/>
      <c r="U51" s="7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69">
        <f t="shared" si="27"/>
        <v>997</v>
      </c>
      <c r="AT51" s="69">
        <f t="shared" si="27"/>
        <v>997</v>
      </c>
      <c r="AU51" s="69">
        <f t="shared" si="27"/>
        <v>1080</v>
      </c>
      <c r="AV51" s="69">
        <f t="shared" si="27"/>
        <v>1080</v>
      </c>
      <c r="AW51" s="69">
        <f t="shared" si="27"/>
        <v>1080</v>
      </c>
      <c r="AX51" s="69">
        <f t="shared" si="27"/>
        <v>1080</v>
      </c>
      <c r="AY51" s="69">
        <f t="shared" si="27"/>
        <v>997</v>
      </c>
      <c r="AZ51" s="69">
        <f t="shared" si="27"/>
        <v>997</v>
      </c>
      <c r="BA51" s="69">
        <f t="shared" si="27"/>
        <v>997</v>
      </c>
      <c r="BB51" s="69">
        <f t="shared" si="27"/>
        <v>997</v>
      </c>
      <c r="BC51" s="1"/>
      <c r="BD51" s="69">
        <f t="shared" si="28"/>
        <v>997</v>
      </c>
      <c r="BE51" s="69">
        <f t="shared" si="28"/>
        <v>997</v>
      </c>
      <c r="BF51" s="69">
        <f t="shared" si="28"/>
        <v>1080</v>
      </c>
      <c r="BG51" s="69">
        <f t="shared" si="28"/>
        <v>1080</v>
      </c>
      <c r="BH51" s="69">
        <f t="shared" si="28"/>
        <v>1080</v>
      </c>
      <c r="BI51" s="69">
        <f t="shared" si="28"/>
        <v>1080</v>
      </c>
      <c r="BJ51" s="69">
        <f t="shared" si="28"/>
        <v>997</v>
      </c>
      <c r="BK51" s="69">
        <f t="shared" si="28"/>
        <v>997</v>
      </c>
      <c r="BL51" s="69">
        <f t="shared" si="28"/>
        <v>997</v>
      </c>
      <c r="BM51" s="69">
        <f t="shared" si="28"/>
        <v>997</v>
      </c>
      <c r="BN51" s="1"/>
      <c r="BO51" s="69">
        <f t="shared" si="29"/>
        <v>530</v>
      </c>
      <c r="BP51" s="69">
        <f t="shared" si="29"/>
        <v>530</v>
      </c>
      <c r="BQ51" s="69">
        <f t="shared" si="29"/>
        <v>950</v>
      </c>
      <c r="BR51" s="69">
        <f t="shared" si="29"/>
        <v>950</v>
      </c>
      <c r="BS51" s="69">
        <f t="shared" si="29"/>
        <v>950</v>
      </c>
      <c r="BT51" s="69">
        <f t="shared" si="29"/>
        <v>950</v>
      </c>
      <c r="BU51" s="69">
        <f t="shared" si="29"/>
        <v>530</v>
      </c>
      <c r="BV51" s="69">
        <f t="shared" si="29"/>
        <v>530</v>
      </c>
      <c r="BW51" s="69">
        <f t="shared" si="29"/>
        <v>530</v>
      </c>
      <c r="BX51" s="69">
        <f t="shared" si="29"/>
        <v>530</v>
      </c>
      <c r="BY51" s="1"/>
      <c r="BZ51" s="1"/>
      <c r="CA51" s="35">
        <f t="shared" si="4"/>
        <v>30.883218872626561</v>
      </c>
      <c r="CB51" s="36">
        <v>974600267.89479995</v>
      </c>
      <c r="CC51" s="37">
        <v>1078.3223780000001</v>
      </c>
      <c r="CD51" s="37">
        <v>1060.5450000000001</v>
      </c>
      <c r="CE51" s="37">
        <v>1025.9253349999999</v>
      </c>
      <c r="CF51" s="37">
        <v>992.87009799999998</v>
      </c>
      <c r="CG51" s="38">
        <v>-13.777953520000001</v>
      </c>
      <c r="CH51" s="38">
        <v>0</v>
      </c>
      <c r="CI51" s="38">
        <v>-3.7690643310000001E-2</v>
      </c>
      <c r="CJ51" s="38">
        <v>-83.100121490000006</v>
      </c>
      <c r="CK51" s="38">
        <f t="shared" si="5"/>
        <v>2.6538934400000009</v>
      </c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</row>
    <row r="52" spans="1:103" ht="11.25" customHeight="1" x14ac:dyDescent="0.25">
      <c r="A52" s="1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1"/>
      <c r="Q52" s="7"/>
      <c r="R52" s="7"/>
      <c r="S52" s="7"/>
      <c r="T52" s="7"/>
      <c r="U52" s="7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7"/>
      <c r="AT52" s="7"/>
      <c r="AU52" s="7"/>
      <c r="AV52" s="7"/>
      <c r="AW52" s="7"/>
      <c r="AX52" s="7"/>
      <c r="AY52" s="7"/>
      <c r="AZ52" s="7"/>
      <c r="BA52" s="7"/>
      <c r="BB52" s="7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35">
        <f t="shared" si="4"/>
        <v>34.014499462189775</v>
      </c>
      <c r="CB52" s="36">
        <v>1073415968.228</v>
      </c>
      <c r="CC52" s="37">
        <v>1078.3223780000001</v>
      </c>
      <c r="CD52" s="37">
        <v>1060.5450000000001</v>
      </c>
      <c r="CE52" s="37">
        <v>1025.9225839999999</v>
      </c>
      <c r="CF52" s="37">
        <v>992.86032360000002</v>
      </c>
      <c r="CG52" s="38">
        <v>-13.777953520000001</v>
      </c>
      <c r="CH52" s="38">
        <v>0</v>
      </c>
      <c r="CI52" s="38">
        <v>-2.7719454040000001E-2</v>
      </c>
      <c r="CJ52" s="38">
        <v>-81.736143850000005</v>
      </c>
      <c r="CK52" s="38">
        <f t="shared" si="5"/>
        <v>2.6538934400000009</v>
      </c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</row>
    <row r="53" spans="1:103" ht="11.25" customHeight="1" x14ac:dyDescent="0.25">
      <c r="A53" s="1"/>
      <c r="B53" s="1"/>
      <c r="C53" s="3"/>
      <c r="D53" s="3"/>
      <c r="E53" s="3"/>
      <c r="F53" s="3"/>
      <c r="G53" s="3"/>
      <c r="H53" s="3"/>
      <c r="I53" s="3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7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35">
        <f t="shared" si="4"/>
        <v>37.458908110724515</v>
      </c>
      <c r="CB53" s="36">
        <v>1182113238.595</v>
      </c>
      <c r="CC53" s="37">
        <v>1078.3223780000001</v>
      </c>
      <c r="CD53" s="37">
        <v>1060.5450000000001</v>
      </c>
      <c r="CE53" s="37">
        <v>1025.9197300000001</v>
      </c>
      <c r="CF53" s="37">
        <v>992.85135460000004</v>
      </c>
      <c r="CG53" s="38">
        <v>-13.777953520000001</v>
      </c>
      <c r="CH53" s="38">
        <v>0</v>
      </c>
      <c r="CI53" s="38">
        <v>-1.870929616E-2</v>
      </c>
      <c r="CJ53" s="38">
        <v>-80.492475459999994</v>
      </c>
      <c r="CK53" s="38">
        <f t="shared" si="5"/>
        <v>2.6538934400000009</v>
      </c>
    </row>
    <row r="54" spans="1:103" ht="11.25" customHeight="1" x14ac:dyDescent="0.25">
      <c r="A54" s="1"/>
      <c r="B54" s="1"/>
      <c r="C54" s="3"/>
      <c r="D54" s="3"/>
      <c r="E54" s="3"/>
      <c r="F54" s="3"/>
      <c r="G54" s="3"/>
      <c r="H54" s="3"/>
      <c r="I54" s="3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35">
        <f t="shared" si="4"/>
        <v>41.247757624090546</v>
      </c>
      <c r="CB54" s="36">
        <v>1301680235.9979999</v>
      </c>
      <c r="CC54" s="37">
        <v>1078.3223780000001</v>
      </c>
      <c r="CD54" s="37">
        <v>1060.5450000000001</v>
      </c>
      <c r="CE54" s="37">
        <v>1025.9166849999999</v>
      </c>
      <c r="CF54" s="37">
        <v>992.84324900000001</v>
      </c>
      <c r="CG54" s="38">
        <v>-13.777953520000001</v>
      </c>
      <c r="CH54" s="38">
        <v>0</v>
      </c>
      <c r="CI54" s="38">
        <v>-1.072712179E-2</v>
      </c>
      <c r="CJ54" s="38">
        <v>-79.375093550000003</v>
      </c>
      <c r="CK54" s="38">
        <f t="shared" si="5"/>
        <v>2.6538934400000009</v>
      </c>
    </row>
    <row r="55" spans="1:103" ht="11.2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35">
        <f t="shared" si="4"/>
        <v>45.41549208881537</v>
      </c>
      <c r="CB55" s="36">
        <v>1433203933.142</v>
      </c>
      <c r="CC55" s="37">
        <v>1078.3223780000001</v>
      </c>
      <c r="CD55" s="37">
        <v>1060.5450000000001</v>
      </c>
      <c r="CE55" s="37">
        <v>1025.9131640000001</v>
      </c>
      <c r="CF55" s="37">
        <v>992.83604430000003</v>
      </c>
      <c r="CG55" s="38">
        <v>-13.777953520000001</v>
      </c>
      <c r="CH55" s="38">
        <v>0</v>
      </c>
      <c r="CI55" s="38">
        <v>-3.8625034650000001E-3</v>
      </c>
      <c r="CJ55" s="38">
        <v>-78.387205629999997</v>
      </c>
      <c r="CK55" s="38">
        <f t="shared" si="5"/>
        <v>2.6538934400000009</v>
      </c>
    </row>
    <row r="56" spans="1:103" ht="11.2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26">
        <f>COUNT(AG6:AP6)</f>
        <v>10</v>
      </c>
      <c r="AG56" s="26">
        <v>1</v>
      </c>
      <c r="AH56" s="26">
        <f t="shared" ref="AH56:AP56" si="32">IF(ISNUMBER(AH57),AG56+1,"")</f>
        <v>2</v>
      </c>
      <c r="AI56" s="26">
        <f t="shared" si="32"/>
        <v>3</v>
      </c>
      <c r="AJ56" s="26">
        <f t="shared" si="32"/>
        <v>4</v>
      </c>
      <c r="AK56" s="26">
        <f t="shared" si="32"/>
        <v>5</v>
      </c>
      <c r="AL56" s="26">
        <f t="shared" si="32"/>
        <v>6</v>
      </c>
      <c r="AM56" s="26">
        <f t="shared" si="32"/>
        <v>7</v>
      </c>
      <c r="AN56" s="26">
        <f t="shared" si="32"/>
        <v>8</v>
      </c>
      <c r="AO56" s="26">
        <f t="shared" si="32"/>
        <v>9</v>
      </c>
      <c r="AP56" s="26">
        <f t="shared" si="32"/>
        <v>10</v>
      </c>
      <c r="AQ56" s="73">
        <f>COUNT(AG56:AP56)</f>
        <v>10</v>
      </c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35">
        <f t="shared" si="4"/>
        <v>50</v>
      </c>
      <c r="CB56" s="36">
        <v>1577880000</v>
      </c>
      <c r="CC56" s="37">
        <v>1078.3223780000001</v>
      </c>
      <c r="CD56" s="37">
        <v>1060.5450000000001</v>
      </c>
      <c r="CE56" s="37">
        <v>1025.9090000000001</v>
      </c>
      <c r="CF56" s="37">
        <v>992.82975260000001</v>
      </c>
      <c r="CG56" s="38">
        <v>-13.777953520000001</v>
      </c>
      <c r="CH56" s="38">
        <v>0</v>
      </c>
      <c r="CI56" s="38">
        <v>0</v>
      </c>
      <c r="CJ56" s="38">
        <v>-77.528588049999996</v>
      </c>
      <c r="CK56" s="38">
        <f t="shared" si="5"/>
        <v>2.6538934400000009</v>
      </c>
    </row>
    <row r="57" spans="1:103" ht="11.2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26">
        <f>COUNT(AF7:AF21)</f>
        <v>15</v>
      </c>
      <c r="AG57" s="26">
        <f>ROW()</f>
        <v>57</v>
      </c>
      <c r="AH57" s="26">
        <f>ROW()</f>
        <v>57</v>
      </c>
      <c r="AI57" s="26">
        <f>ROW()</f>
        <v>57</v>
      </c>
      <c r="AJ57" s="26">
        <f>ROW()</f>
        <v>57</v>
      </c>
      <c r="AK57" s="26">
        <f>ROW()</f>
        <v>57</v>
      </c>
      <c r="AL57" s="26">
        <f>ROW()</f>
        <v>57</v>
      </c>
      <c r="AM57" s="26">
        <f>ROW()</f>
        <v>57</v>
      </c>
      <c r="AN57" s="26">
        <f>ROW()</f>
        <v>57</v>
      </c>
      <c r="AO57" s="26">
        <f>ROW()</f>
        <v>57</v>
      </c>
      <c r="AP57" s="26">
        <f>ROW()</f>
        <v>57</v>
      </c>
      <c r="AQ57" s="73">
        <f>COUNT(AF58:AF72)</f>
        <v>15</v>
      </c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35">
        <f t="shared" si="4"/>
        <v>50.042958702309427</v>
      </c>
      <c r="CB57" s="36">
        <v>1579235673.5439999</v>
      </c>
      <c r="CC57" s="37">
        <v>1078.3223780000001</v>
      </c>
      <c r="CD57" s="37">
        <v>1060.5450000000001</v>
      </c>
      <c r="CE57" s="37">
        <v>1025.9090000000001</v>
      </c>
      <c r="CF57" s="37">
        <v>992.82992920000004</v>
      </c>
      <c r="CG57" s="38">
        <v>-13.777953520000001</v>
      </c>
      <c r="CH57" s="38">
        <v>0</v>
      </c>
      <c r="CI57" s="38">
        <v>0</v>
      </c>
      <c r="CJ57" s="38">
        <v>-77.552393019999997</v>
      </c>
      <c r="CK57" s="38">
        <f t="shared" si="5"/>
        <v>2.6538934400000009</v>
      </c>
    </row>
    <row r="58" spans="1:103" ht="11.2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26">
        <f>COLUMN()</f>
        <v>32</v>
      </c>
      <c r="AG58" s="56" t="str">
        <f t="shared" ref="AG58:AP72" si="33">_xlfn.CONCAT(COLUMN()-$AF58,",",ROW()-AG$57)</f>
        <v>1,1</v>
      </c>
      <c r="AH58" s="56" t="str">
        <f t="shared" si="33"/>
        <v>2,1</v>
      </c>
      <c r="AI58" s="56" t="str">
        <f t="shared" si="33"/>
        <v>3,1</v>
      </c>
      <c r="AJ58" s="56" t="str">
        <f t="shared" si="33"/>
        <v>4,1</v>
      </c>
      <c r="AK58" s="56" t="str">
        <f t="shared" si="33"/>
        <v>5,1</v>
      </c>
      <c r="AL58" s="56" t="str">
        <f t="shared" si="33"/>
        <v>6,1</v>
      </c>
      <c r="AM58" s="56" t="str">
        <f t="shared" si="33"/>
        <v>7,1</v>
      </c>
      <c r="AN58" s="56" t="str">
        <f t="shared" si="33"/>
        <v>8,1</v>
      </c>
      <c r="AO58" s="56" t="str">
        <f t="shared" si="33"/>
        <v>9,1</v>
      </c>
      <c r="AP58" s="56" t="str">
        <f t="shared" si="33"/>
        <v>10,1</v>
      </c>
      <c r="AQ58" s="26">
        <v>10</v>
      </c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35">
        <f t="shared" si="4"/>
        <v>50.090213274837119</v>
      </c>
      <c r="CB58" s="36">
        <v>1580726914.4419999</v>
      </c>
      <c r="CC58" s="37">
        <v>1078.3223780000001</v>
      </c>
      <c r="CD58" s="37">
        <v>1060.5450000000001</v>
      </c>
      <c r="CE58" s="37">
        <v>1025.9090000000001</v>
      </c>
      <c r="CF58" s="37">
        <v>992.83063749999997</v>
      </c>
      <c r="CG58" s="38">
        <v>-13.777953520000001</v>
      </c>
      <c r="CH58" s="38">
        <v>0</v>
      </c>
      <c r="CI58" s="38">
        <v>0</v>
      </c>
      <c r="CJ58" s="38">
        <v>-77.648140249999997</v>
      </c>
      <c r="CK58" s="38">
        <f t="shared" si="5"/>
        <v>2.6538934400000009</v>
      </c>
    </row>
    <row r="59" spans="1:103" ht="11.2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26">
        <f>COLUMN()</f>
        <v>32</v>
      </c>
      <c r="AG59" s="56" t="str">
        <f t="shared" si="33"/>
        <v>1,2</v>
      </c>
      <c r="AH59" s="56" t="str">
        <f t="shared" si="33"/>
        <v>2,2</v>
      </c>
      <c r="AI59" s="56" t="str">
        <f t="shared" si="33"/>
        <v>3,2</v>
      </c>
      <c r="AJ59" s="56" t="str">
        <f t="shared" si="33"/>
        <v>4,2</v>
      </c>
      <c r="AK59" s="56" t="str">
        <f t="shared" si="33"/>
        <v>5,2</v>
      </c>
      <c r="AL59" s="56" t="str">
        <f t="shared" si="33"/>
        <v>6,2</v>
      </c>
      <c r="AM59" s="56" t="str">
        <f t="shared" si="33"/>
        <v>7,2</v>
      </c>
      <c r="AN59" s="56" t="str">
        <f t="shared" si="33"/>
        <v>8,2</v>
      </c>
      <c r="AO59" s="56" t="str">
        <f t="shared" si="33"/>
        <v>9,2</v>
      </c>
      <c r="AP59" s="56" t="str">
        <f t="shared" si="33"/>
        <v>10,2</v>
      </c>
      <c r="AQ59" s="26">
        <v>15</v>
      </c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35">
        <f t="shared" si="4"/>
        <v>50.14219330462393</v>
      </c>
      <c r="CB59" s="36">
        <v>1582367279.4300001</v>
      </c>
      <c r="CC59" s="37">
        <v>1078.3223780000001</v>
      </c>
      <c r="CD59" s="37">
        <v>1060.5450000000001</v>
      </c>
      <c r="CE59" s="37">
        <v>1025.9090000000001</v>
      </c>
      <c r="CF59" s="37">
        <v>992.83214910000004</v>
      </c>
      <c r="CG59" s="38">
        <v>-13.777953520000001</v>
      </c>
      <c r="CH59" s="38">
        <v>0</v>
      </c>
      <c r="CI59" s="38">
        <v>0</v>
      </c>
      <c r="CJ59" s="38">
        <v>-77.852873290000005</v>
      </c>
      <c r="CK59" s="38">
        <f t="shared" si="5"/>
        <v>2.6538934400000009</v>
      </c>
    </row>
    <row r="60" spans="1:103" ht="11.2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26">
        <f>COLUMN()</f>
        <v>32</v>
      </c>
      <c r="AG60" s="56" t="str">
        <f t="shared" si="33"/>
        <v>1,3</v>
      </c>
      <c r="AH60" s="56" t="str">
        <f t="shared" si="33"/>
        <v>2,3</v>
      </c>
      <c r="AI60" s="56" t="str">
        <f t="shared" si="33"/>
        <v>3,3</v>
      </c>
      <c r="AJ60" s="56" t="str">
        <f t="shared" si="33"/>
        <v>4,3</v>
      </c>
      <c r="AK60" s="56" t="str">
        <f t="shared" si="33"/>
        <v>5,3</v>
      </c>
      <c r="AL60" s="56" t="str">
        <f t="shared" si="33"/>
        <v>6,3</v>
      </c>
      <c r="AM60" s="56" t="str">
        <f t="shared" si="33"/>
        <v>7,3</v>
      </c>
      <c r="AN60" s="56" t="str">
        <f t="shared" si="33"/>
        <v>8,3</v>
      </c>
      <c r="AO60" s="56" t="str">
        <f t="shared" si="33"/>
        <v>9,3</v>
      </c>
      <c r="AP60" s="56" t="str">
        <f t="shared" si="33"/>
        <v>10,3</v>
      </c>
      <c r="AQ60" s="26">
        <v>1</v>
      </c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35">
        <f t="shared" si="4"/>
        <v>50.199371337395746</v>
      </c>
      <c r="CB60" s="36">
        <v>1584171680.9170001</v>
      </c>
      <c r="CC60" s="37">
        <v>1078.3223780000001</v>
      </c>
      <c r="CD60" s="37">
        <v>1060.5450000000001</v>
      </c>
      <c r="CE60" s="37">
        <v>1025.9090000000001</v>
      </c>
      <c r="CF60" s="37">
        <v>992.83466290000001</v>
      </c>
      <c r="CG60" s="38">
        <v>-13.777953520000001</v>
      </c>
      <c r="CH60" s="38">
        <v>0</v>
      </c>
      <c r="CI60" s="38">
        <v>0</v>
      </c>
      <c r="CJ60" s="38">
        <v>-78.194132949999997</v>
      </c>
      <c r="CK60" s="38">
        <f t="shared" si="5"/>
        <v>2.6538934400000009</v>
      </c>
    </row>
    <row r="61" spans="1:103" ht="11.2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26">
        <f>COLUMN()</f>
        <v>32</v>
      </c>
      <c r="AG61" s="56" t="str">
        <f t="shared" si="33"/>
        <v>1,4</v>
      </c>
      <c r="AH61" s="56" t="str">
        <f t="shared" si="33"/>
        <v>2,4</v>
      </c>
      <c r="AI61" s="56" t="str">
        <f t="shared" si="33"/>
        <v>3,4</v>
      </c>
      <c r="AJ61" s="56" t="str">
        <f t="shared" si="33"/>
        <v>4,4</v>
      </c>
      <c r="AK61" s="56" t="str">
        <f t="shared" si="33"/>
        <v>5,4</v>
      </c>
      <c r="AL61" s="56" t="str">
        <f t="shared" si="33"/>
        <v>6,4</v>
      </c>
      <c r="AM61" s="56" t="str">
        <f t="shared" si="33"/>
        <v>7,4</v>
      </c>
      <c r="AN61" s="56" t="str">
        <f t="shared" si="33"/>
        <v>8,4</v>
      </c>
      <c r="AO61" s="56" t="str">
        <f t="shared" si="33"/>
        <v>9,4</v>
      </c>
      <c r="AP61" s="56" t="str">
        <f t="shared" si="33"/>
        <v>10,4</v>
      </c>
      <c r="AQ61" s="26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35">
        <f t="shared" si="4"/>
        <v>50.262267173454255</v>
      </c>
      <c r="CB61" s="36">
        <v>1586156522.553</v>
      </c>
      <c r="CC61" s="37">
        <v>1078.3223780000001</v>
      </c>
      <c r="CD61" s="37">
        <v>1060.5450000000001</v>
      </c>
      <c r="CE61" s="37">
        <v>1025.91121</v>
      </c>
      <c r="CF61" s="37">
        <v>992.83829969999999</v>
      </c>
      <c r="CG61" s="38">
        <v>-13.777953520000001</v>
      </c>
      <c r="CH61" s="38">
        <v>0</v>
      </c>
      <c r="CI61" s="38">
        <v>-1.344010946E-3</v>
      </c>
      <c r="CJ61" s="38">
        <v>-78.689261819999999</v>
      </c>
      <c r="CK61" s="38">
        <f t="shared" si="5"/>
        <v>2.6538934400000009</v>
      </c>
    </row>
    <row r="62" spans="1:103" ht="11.2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26">
        <f>COLUMN()</f>
        <v>32</v>
      </c>
      <c r="AG62" s="56" t="str">
        <f t="shared" si="33"/>
        <v>1,5</v>
      </c>
      <c r="AH62" s="56" t="str">
        <f t="shared" si="33"/>
        <v>2,5</v>
      </c>
      <c r="AI62" s="56" t="str">
        <f t="shared" si="33"/>
        <v>3,5</v>
      </c>
      <c r="AJ62" s="56" t="str">
        <f t="shared" si="33"/>
        <v>4,5</v>
      </c>
      <c r="AK62" s="56" t="str">
        <f t="shared" si="33"/>
        <v>5,5</v>
      </c>
      <c r="AL62" s="56" t="str">
        <f t="shared" si="33"/>
        <v>6,5</v>
      </c>
      <c r="AM62" s="56" t="str">
        <f t="shared" si="33"/>
        <v>7,5</v>
      </c>
      <c r="AN62" s="56" t="str">
        <f t="shared" si="33"/>
        <v>8,5</v>
      </c>
      <c r="AO62" s="56" t="str">
        <f t="shared" si="33"/>
        <v>9,5</v>
      </c>
      <c r="AP62" s="56" t="str">
        <f t="shared" si="33"/>
        <v>10,5</v>
      </c>
      <c r="AQ62" s="26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35">
        <f t="shared" si="4"/>
        <v>50.331452593099598</v>
      </c>
      <c r="CB62" s="36">
        <v>1588339848.352</v>
      </c>
      <c r="CC62" s="37">
        <v>1078.3223780000001</v>
      </c>
      <c r="CD62" s="37">
        <v>1060.5450000000001</v>
      </c>
      <c r="CE62" s="37">
        <v>1025.9131540000001</v>
      </c>
      <c r="CF62" s="37">
        <v>992.84310230000006</v>
      </c>
      <c r="CG62" s="38">
        <v>-13.777953520000001</v>
      </c>
      <c r="CH62" s="38">
        <v>0</v>
      </c>
      <c r="CI62" s="38">
        <v>-3.8481051080000001E-3</v>
      </c>
      <c r="CJ62" s="38">
        <v>-79.345433650000004</v>
      </c>
      <c r="CK62" s="38">
        <f t="shared" si="5"/>
        <v>2.6538934400000009</v>
      </c>
    </row>
    <row r="63" spans="1:103" ht="11.2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26">
        <f>COLUMN()</f>
        <v>32</v>
      </c>
      <c r="AG63" s="56" t="str">
        <f t="shared" si="33"/>
        <v>1,6</v>
      </c>
      <c r="AH63" s="56" t="str">
        <f t="shared" si="33"/>
        <v>2,6</v>
      </c>
      <c r="AI63" s="56" t="str">
        <f t="shared" si="33"/>
        <v>3,6</v>
      </c>
      <c r="AJ63" s="56" t="str">
        <f t="shared" si="33"/>
        <v>4,6</v>
      </c>
      <c r="AK63" s="56" t="str">
        <f t="shared" si="33"/>
        <v>5,6</v>
      </c>
      <c r="AL63" s="56" t="str">
        <f t="shared" si="33"/>
        <v>6,6</v>
      </c>
      <c r="AM63" s="56" t="str">
        <f t="shared" si="33"/>
        <v>7,6</v>
      </c>
      <c r="AN63" s="56" t="str">
        <f t="shared" si="33"/>
        <v>8,6</v>
      </c>
      <c r="AO63" s="56" t="str">
        <f t="shared" si="33"/>
        <v>9,6</v>
      </c>
      <c r="AP63" s="56" t="str">
        <f t="shared" si="33"/>
        <v>10,6</v>
      </c>
      <c r="AQ63" s="26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35">
        <f t="shared" si="4"/>
        <v>50.407556554712649</v>
      </c>
      <c r="CB63" s="36">
        <v>1590741506.7309999</v>
      </c>
      <c r="CC63" s="37">
        <v>1078.3223780000001</v>
      </c>
      <c r="CD63" s="37">
        <v>1060.5450000000001</v>
      </c>
      <c r="CE63" s="37">
        <v>1025.915197</v>
      </c>
      <c r="CF63" s="37">
        <v>992.84906049999995</v>
      </c>
      <c r="CG63" s="38">
        <v>-13.777953520000001</v>
      </c>
      <c r="CH63" s="38">
        <v>0</v>
      </c>
      <c r="CI63" s="38">
        <v>-7.4937307049999999E-3</v>
      </c>
      <c r="CJ63" s="38">
        <v>-80.162934010000001</v>
      </c>
      <c r="CK63" s="38">
        <f t="shared" si="5"/>
        <v>2.6538934400000009</v>
      </c>
    </row>
    <row r="64" spans="1:103" ht="11.2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26">
        <f>COLUMN()</f>
        <v>32</v>
      </c>
      <c r="AG64" s="56" t="str">
        <f t="shared" si="33"/>
        <v>1,7</v>
      </c>
      <c r="AH64" s="56" t="str">
        <f t="shared" si="33"/>
        <v>2,7</v>
      </c>
      <c r="AI64" s="56" t="str">
        <f t="shared" si="33"/>
        <v>3,7</v>
      </c>
      <c r="AJ64" s="56" t="str">
        <f t="shared" si="33"/>
        <v>4,7</v>
      </c>
      <c r="AK64" s="56" t="str">
        <f t="shared" si="33"/>
        <v>5,7</v>
      </c>
      <c r="AL64" s="56" t="str">
        <f t="shared" si="33"/>
        <v>6,7</v>
      </c>
      <c r="AM64" s="56" t="str">
        <f t="shared" si="33"/>
        <v>7,7</v>
      </c>
      <c r="AN64" s="56" t="str">
        <f t="shared" si="33"/>
        <v>8,7</v>
      </c>
      <c r="AO64" s="56" t="str">
        <f t="shared" si="33"/>
        <v>9,7</v>
      </c>
      <c r="AP64" s="56" t="str">
        <f t="shared" si="33"/>
        <v>10,7</v>
      </c>
      <c r="AQ64" s="26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35">
        <f t="shared" si="4"/>
        <v>50.491270912490172</v>
      </c>
      <c r="CB64" s="36">
        <v>1593383330.948</v>
      </c>
      <c r="CC64" s="37">
        <v>1078.3223780000001</v>
      </c>
      <c r="CD64" s="37">
        <v>1060.5450000000001</v>
      </c>
      <c r="CE64" s="37">
        <v>1025.9173699999999</v>
      </c>
      <c r="CF64" s="37">
        <v>992.85612619999995</v>
      </c>
      <c r="CG64" s="38">
        <v>-13.777953520000001</v>
      </c>
      <c r="CH64" s="38">
        <v>0</v>
      </c>
      <c r="CI64" s="38">
        <v>-1.2366685360000001E-2</v>
      </c>
      <c r="CJ64" s="38">
        <v>-81.137170049999995</v>
      </c>
      <c r="CK64" s="38">
        <f t="shared" si="5"/>
        <v>2.6538934400000009</v>
      </c>
    </row>
    <row r="65" spans="1:89" ht="11.2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26">
        <f>COLUMN()</f>
        <v>32</v>
      </c>
      <c r="AG65" s="56" t="str">
        <f t="shared" si="33"/>
        <v>1,8</v>
      </c>
      <c r="AH65" s="56" t="str">
        <f t="shared" si="33"/>
        <v>2,8</v>
      </c>
      <c r="AI65" s="56" t="str">
        <f t="shared" si="33"/>
        <v>3,8</v>
      </c>
      <c r="AJ65" s="56" t="str">
        <f t="shared" si="33"/>
        <v>4,8</v>
      </c>
      <c r="AK65" s="56" t="str">
        <f t="shared" si="33"/>
        <v>5,8</v>
      </c>
      <c r="AL65" s="56" t="str">
        <f t="shared" si="33"/>
        <v>6,8</v>
      </c>
      <c r="AM65" s="56" t="str">
        <f t="shared" si="33"/>
        <v>7,8</v>
      </c>
      <c r="AN65" s="56" t="str">
        <f t="shared" si="33"/>
        <v>8,8</v>
      </c>
      <c r="AO65" s="56" t="str">
        <f t="shared" si="33"/>
        <v>9,8</v>
      </c>
      <c r="AP65" s="56" t="str">
        <f t="shared" si="33"/>
        <v>10,8</v>
      </c>
      <c r="AQ65" s="26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35">
        <f t="shared" si="4"/>
        <v>50.583356706054957</v>
      </c>
      <c r="CB65" s="36">
        <v>1596289337.5869999</v>
      </c>
      <c r="CC65" s="37">
        <v>1078.3223780000001</v>
      </c>
      <c r="CD65" s="37">
        <v>1060.5450000000001</v>
      </c>
      <c r="CE65" s="37">
        <v>1025.91966</v>
      </c>
      <c r="CF65" s="37">
        <v>992.86422649999997</v>
      </c>
      <c r="CG65" s="38">
        <v>-13.777953520000001</v>
      </c>
      <c r="CH65" s="38">
        <v>0</v>
      </c>
      <c r="CI65" s="38">
        <v>-1.8507203900000001E-2</v>
      </c>
      <c r="CJ65" s="38">
        <v>-82.260248450000006</v>
      </c>
      <c r="CK65" s="38">
        <f t="shared" si="5"/>
        <v>2.6538934400000009</v>
      </c>
    </row>
    <row r="66" spans="1:89" ht="11.2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26">
        <f>COLUMN()</f>
        <v>32</v>
      </c>
      <c r="AG66" s="56" t="str">
        <f t="shared" si="33"/>
        <v>1,9</v>
      </c>
      <c r="AH66" s="56" t="str">
        <f t="shared" si="33"/>
        <v>2,9</v>
      </c>
      <c r="AI66" s="56" t="str">
        <f t="shared" si="33"/>
        <v>3,9</v>
      </c>
      <c r="AJ66" s="56" t="str">
        <f t="shared" si="33"/>
        <v>4,9</v>
      </c>
      <c r="AK66" s="56" t="str">
        <f t="shared" si="33"/>
        <v>5,9</v>
      </c>
      <c r="AL66" s="56" t="str">
        <f t="shared" si="33"/>
        <v>6,9</v>
      </c>
      <c r="AM66" s="56" t="str">
        <f t="shared" si="33"/>
        <v>7,9</v>
      </c>
      <c r="AN66" s="56" t="str">
        <f t="shared" si="33"/>
        <v>8,9</v>
      </c>
      <c r="AO66" s="56" t="str">
        <f t="shared" si="33"/>
        <v>9,9</v>
      </c>
      <c r="AP66" s="56" t="str">
        <f t="shared" si="33"/>
        <v>10,9</v>
      </c>
      <c r="AQ66" s="26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35">
        <f t="shared" si="4"/>
        <v>50.684651078947702</v>
      </c>
      <c r="CB66" s="36">
        <v>1599485944.8889999</v>
      </c>
      <c r="CC66" s="37">
        <v>1078.3223780000001</v>
      </c>
      <c r="CD66" s="37">
        <v>1060.5450000000001</v>
      </c>
      <c r="CE66" s="37">
        <v>1025.922045</v>
      </c>
      <c r="CF66" s="37">
        <v>992.8732728</v>
      </c>
      <c r="CG66" s="38">
        <v>-13.777953520000001</v>
      </c>
      <c r="CH66" s="38">
        <v>0</v>
      </c>
      <c r="CI66" s="38">
        <v>-2.5908804149999999E-2</v>
      </c>
      <c r="CJ66" s="38">
        <v>-83.522195089999997</v>
      </c>
      <c r="CK66" s="38">
        <f t="shared" si="5"/>
        <v>2.6538934400000009</v>
      </c>
    </row>
    <row r="67" spans="1:89" ht="11.2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26">
        <f>COLUMN()</f>
        <v>32</v>
      </c>
      <c r="AG67" s="56" t="str">
        <f t="shared" si="33"/>
        <v>1,10</v>
      </c>
      <c r="AH67" s="56" t="str">
        <f t="shared" si="33"/>
        <v>2,10</v>
      </c>
      <c r="AI67" s="56" t="str">
        <f t="shared" si="33"/>
        <v>3,10</v>
      </c>
      <c r="AJ67" s="56" t="str">
        <f t="shared" si="33"/>
        <v>4,10</v>
      </c>
      <c r="AK67" s="56" t="str">
        <f t="shared" si="33"/>
        <v>5,10</v>
      </c>
      <c r="AL67" s="56" t="str">
        <f t="shared" si="33"/>
        <v>6,10</v>
      </c>
      <c r="AM67" s="56" t="str">
        <f t="shared" si="33"/>
        <v>7,10</v>
      </c>
      <c r="AN67" s="56" t="str">
        <f t="shared" si="33"/>
        <v>8,10</v>
      </c>
      <c r="AO67" s="56" t="str">
        <f t="shared" si="33"/>
        <v>9,10</v>
      </c>
      <c r="AP67" s="56" t="str">
        <f t="shared" si="33"/>
        <v>10,10</v>
      </c>
      <c r="AQ67" s="26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35">
        <f t="shared" si="4"/>
        <v>50.796074889155065</v>
      </c>
      <c r="CB67" s="36">
        <v>1603002212.9219999</v>
      </c>
      <c r="CC67" s="37">
        <v>1078.3223780000001</v>
      </c>
      <c r="CD67" s="37">
        <v>1060.5450000000001</v>
      </c>
      <c r="CE67" s="37">
        <v>1025.924497</v>
      </c>
      <c r="CF67" s="37">
        <v>992.88316769999994</v>
      </c>
      <c r="CG67" s="38">
        <v>-13.777953520000001</v>
      </c>
      <c r="CH67" s="38">
        <v>0</v>
      </c>
      <c r="CI67" s="38">
        <v>-3.4524642799999998E-2</v>
      </c>
      <c r="CJ67" s="38">
        <v>-84.911728659999994</v>
      </c>
      <c r="CK67" s="38">
        <f t="shared" si="5"/>
        <v>2.6538934400000009</v>
      </c>
    </row>
    <row r="68" spans="1:89" ht="11.2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26">
        <f>COLUMN()</f>
        <v>32</v>
      </c>
      <c r="AG68" s="56" t="str">
        <f t="shared" si="33"/>
        <v>1,11</v>
      </c>
      <c r="AH68" s="56" t="str">
        <f t="shared" si="33"/>
        <v>2,11</v>
      </c>
      <c r="AI68" s="56" t="str">
        <f t="shared" si="33"/>
        <v>3,11</v>
      </c>
      <c r="AJ68" s="56" t="str">
        <f t="shared" si="33"/>
        <v>4,11</v>
      </c>
      <c r="AK68" s="56" t="str">
        <f t="shared" si="33"/>
        <v>5,11</v>
      </c>
      <c r="AL68" s="56" t="str">
        <f t="shared" si="33"/>
        <v>6,11</v>
      </c>
      <c r="AM68" s="56" t="str">
        <f t="shared" si="33"/>
        <v>7,11</v>
      </c>
      <c r="AN68" s="56" t="str">
        <f t="shared" si="33"/>
        <v>8,11</v>
      </c>
      <c r="AO68" s="56" t="str">
        <f t="shared" si="33"/>
        <v>9,11</v>
      </c>
      <c r="AP68" s="56" t="str">
        <f t="shared" si="33"/>
        <v>10,11</v>
      </c>
      <c r="AQ68" s="26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35">
        <f t="shared" si="4"/>
        <v>50.918641080373661</v>
      </c>
      <c r="CB68" s="36">
        <v>1606870107.7579999</v>
      </c>
      <c r="CC68" s="37">
        <v>1078.3223780000001</v>
      </c>
      <c r="CD68" s="37">
        <v>1060.5450000000001</v>
      </c>
      <c r="CE68" s="37">
        <v>1025.926991</v>
      </c>
      <c r="CF68" s="37">
        <v>992.89380719999997</v>
      </c>
      <c r="CG68" s="38">
        <v>-13.777953520000001</v>
      </c>
      <c r="CH68" s="38">
        <v>0</v>
      </c>
      <c r="CI68" s="38">
        <v>-4.4274813959999999E-2</v>
      </c>
      <c r="CJ68" s="38">
        <v>-86.416452379999996</v>
      </c>
      <c r="CK68" s="38">
        <f t="shared" si="5"/>
        <v>2.6538934400000009</v>
      </c>
    </row>
    <row r="69" spans="1:89" ht="11.2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26">
        <f>COLUMN()</f>
        <v>32</v>
      </c>
      <c r="AG69" s="56" t="str">
        <f t="shared" si="33"/>
        <v>1,12</v>
      </c>
      <c r="AH69" s="56" t="str">
        <f t="shared" si="33"/>
        <v>2,12</v>
      </c>
      <c r="AI69" s="56" t="str">
        <f t="shared" si="33"/>
        <v>3,12</v>
      </c>
      <c r="AJ69" s="56" t="str">
        <f t="shared" si="33"/>
        <v>4,12</v>
      </c>
      <c r="AK69" s="56" t="str">
        <f t="shared" si="33"/>
        <v>5,12</v>
      </c>
      <c r="AL69" s="56" t="str">
        <f t="shared" si="33"/>
        <v>6,12</v>
      </c>
      <c r="AM69" s="56" t="str">
        <f t="shared" si="33"/>
        <v>7,12</v>
      </c>
      <c r="AN69" s="56" t="str">
        <f t="shared" si="33"/>
        <v>8,12</v>
      </c>
      <c r="AO69" s="56" t="str">
        <f t="shared" si="33"/>
        <v>9,12</v>
      </c>
      <c r="AP69" s="56" t="str">
        <f t="shared" si="33"/>
        <v>10,12</v>
      </c>
      <c r="AQ69" s="26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35">
        <f t="shared" si="4"/>
        <v>51.053463890726803</v>
      </c>
      <c r="CB69" s="36">
        <v>1611124792.0780001</v>
      </c>
      <c r="CC69" s="37">
        <v>1078.3223780000001</v>
      </c>
      <c r="CD69" s="37">
        <v>1060.5450000000001</v>
      </c>
      <c r="CE69" s="37">
        <v>1025.9295050000001</v>
      </c>
      <c r="CF69" s="37">
        <v>992.90509120000002</v>
      </c>
      <c r="CG69" s="38">
        <v>-13.777953520000001</v>
      </c>
      <c r="CH69" s="38">
        <v>0</v>
      </c>
      <c r="CI69" s="38">
        <v>-5.5058400639999998E-2</v>
      </c>
      <c r="CJ69" s="38">
        <v>-88.024295649999999</v>
      </c>
      <c r="CK69" s="38">
        <f t="shared" si="5"/>
        <v>2.6538934400000009</v>
      </c>
    </row>
    <row r="70" spans="1:89" ht="11.2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26">
        <f>COLUMN()</f>
        <v>32</v>
      </c>
      <c r="AG70" s="56" t="str">
        <f t="shared" si="33"/>
        <v>1,13</v>
      </c>
      <c r="AH70" s="56" t="str">
        <f t="shared" si="33"/>
        <v>2,13</v>
      </c>
      <c r="AI70" s="56" t="str">
        <f t="shared" si="33"/>
        <v>3,13</v>
      </c>
      <c r="AJ70" s="56" t="str">
        <f t="shared" si="33"/>
        <v>4,13</v>
      </c>
      <c r="AK70" s="56" t="str">
        <f t="shared" si="33"/>
        <v>5,13</v>
      </c>
      <c r="AL70" s="56" t="str">
        <f t="shared" si="33"/>
        <v>6,13</v>
      </c>
      <c r="AM70" s="56" t="str">
        <f t="shared" si="33"/>
        <v>7,13</v>
      </c>
      <c r="AN70" s="56" t="str">
        <f t="shared" si="33"/>
        <v>8,13</v>
      </c>
      <c r="AO70" s="56" t="str">
        <f t="shared" si="33"/>
        <v>9,13</v>
      </c>
      <c r="AP70" s="56" t="str">
        <f t="shared" si="33"/>
        <v>10,13</v>
      </c>
      <c r="AQ70" s="26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35">
        <f t="shared" si="4"/>
        <v>51.20176898211524</v>
      </c>
      <c r="CB70" s="36">
        <v>1615804944.8299999</v>
      </c>
      <c r="CC70" s="37">
        <v>1078.3223780000001</v>
      </c>
      <c r="CD70" s="37">
        <v>1060.5450000000001</v>
      </c>
      <c r="CE70" s="37">
        <v>1025.932018</v>
      </c>
      <c r="CF70" s="37">
        <v>992.91692049999995</v>
      </c>
      <c r="CG70" s="38">
        <v>-13.777953520000001</v>
      </c>
      <c r="CH70" s="38">
        <v>0</v>
      </c>
      <c r="CI70" s="38">
        <v>-6.6759160740000004E-2</v>
      </c>
      <c r="CJ70" s="38">
        <v>-89.722991129999997</v>
      </c>
      <c r="CK70" s="38">
        <f t="shared" si="5"/>
        <v>2.6538934400000009</v>
      </c>
    </row>
    <row r="71" spans="1:89" ht="11.2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26">
        <f>COLUMN()</f>
        <v>32</v>
      </c>
      <c r="AG71" s="56" t="str">
        <f t="shared" si="33"/>
        <v>1,14</v>
      </c>
      <c r="AH71" s="56" t="str">
        <f t="shared" si="33"/>
        <v>2,14</v>
      </c>
      <c r="AI71" s="56" t="str">
        <f t="shared" si="33"/>
        <v>3,14</v>
      </c>
      <c r="AJ71" s="56" t="str">
        <f t="shared" si="33"/>
        <v>4,14</v>
      </c>
      <c r="AK71" s="56" t="str">
        <f t="shared" si="33"/>
        <v>5,14</v>
      </c>
      <c r="AL71" s="56" t="str">
        <f t="shared" si="33"/>
        <v>6,14</v>
      </c>
      <c r="AM71" s="56" t="str">
        <f t="shared" si="33"/>
        <v>7,14</v>
      </c>
      <c r="AN71" s="56" t="str">
        <f t="shared" si="33"/>
        <v>8,14</v>
      </c>
      <c r="AO71" s="56" t="str">
        <f t="shared" si="33"/>
        <v>9,14</v>
      </c>
      <c r="AP71" s="56" t="str">
        <f t="shared" si="33"/>
        <v>10,14</v>
      </c>
      <c r="AQ71" s="26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35">
        <f t="shared" ref="CA71:CA106" si="34">CB71/$CB$4</f>
        <v>51.3649045826362</v>
      </c>
      <c r="CB71" s="36">
        <v>1620953112.8570001</v>
      </c>
      <c r="CC71" s="37">
        <v>1078.3223780000001</v>
      </c>
      <c r="CD71" s="37">
        <v>1060.5450000000001</v>
      </c>
      <c r="CE71" s="37">
        <v>1025.934514</v>
      </c>
      <c r="CF71" s="37">
        <v>992.92920040000001</v>
      </c>
      <c r="CG71" s="38">
        <v>-13.777953520000001</v>
      </c>
      <c r="CH71" s="38">
        <v>0</v>
      </c>
      <c r="CI71" s="38">
        <v>-7.9255423120000001E-2</v>
      </c>
      <c r="CJ71" s="38">
        <v>-91.500594059999997</v>
      </c>
      <c r="CK71" s="38">
        <f t="shared" ref="CK71:CK106" si="35">CG71-$CK$5</f>
        <v>2.6538934400000009</v>
      </c>
    </row>
    <row r="72" spans="1:89" ht="11.2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26">
        <f>COLUMN()</f>
        <v>32</v>
      </c>
      <c r="AG72" s="56" t="str">
        <f t="shared" si="33"/>
        <v>1,15</v>
      </c>
      <c r="AH72" s="56" t="str">
        <f t="shared" si="33"/>
        <v>2,15</v>
      </c>
      <c r="AI72" s="56" t="str">
        <f t="shared" si="33"/>
        <v>3,15</v>
      </c>
      <c r="AJ72" s="56" t="str">
        <f t="shared" si="33"/>
        <v>4,15</v>
      </c>
      <c r="AK72" s="56" t="str">
        <f t="shared" si="33"/>
        <v>5,15</v>
      </c>
      <c r="AL72" s="56" t="str">
        <f t="shared" si="33"/>
        <v>6,15</v>
      </c>
      <c r="AM72" s="56" t="str">
        <f t="shared" si="33"/>
        <v>7,15</v>
      </c>
      <c r="AN72" s="56" t="str">
        <f t="shared" si="33"/>
        <v>8,15</v>
      </c>
      <c r="AO72" s="56" t="str">
        <f t="shared" si="33"/>
        <v>9,15</v>
      </c>
      <c r="AP72" s="56" t="str">
        <f t="shared" si="33"/>
        <v>10,15</v>
      </c>
      <c r="AQ72" s="26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35">
        <f t="shared" si="34"/>
        <v>51.544353743187067</v>
      </c>
      <c r="CB72" s="36">
        <v>1626616097.6860001</v>
      </c>
      <c r="CC72" s="37">
        <v>1078.3223780000001</v>
      </c>
      <c r="CD72" s="37">
        <v>1060.5450000000001</v>
      </c>
      <c r="CE72" s="37">
        <v>1025.9369799999999</v>
      </c>
      <c r="CF72" s="37">
        <v>992.94184480000001</v>
      </c>
      <c r="CG72" s="38">
        <v>-13.777953520000001</v>
      </c>
      <c r="CH72" s="38">
        <v>0</v>
      </c>
      <c r="CI72" s="38">
        <v>-9.2429108639999993E-2</v>
      </c>
      <c r="CJ72" s="38">
        <v>-93.346027329999998</v>
      </c>
      <c r="CK72" s="38">
        <f t="shared" si="35"/>
        <v>2.6538934400000009</v>
      </c>
    </row>
    <row r="73" spans="1:89" ht="11.2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35">
        <f t="shared" si="34"/>
        <v>51.741747819827872</v>
      </c>
      <c r="CB73" s="36">
        <v>1632845380.9990001</v>
      </c>
      <c r="CC73" s="37">
        <v>1078.3223780000001</v>
      </c>
      <c r="CD73" s="37">
        <v>1060.5450000000001</v>
      </c>
      <c r="CE73" s="37">
        <v>1025.9394070000001</v>
      </c>
      <c r="CF73" s="37">
        <v>992.95477900000003</v>
      </c>
      <c r="CG73" s="38">
        <v>-13.777953520000001</v>
      </c>
      <c r="CH73" s="38">
        <v>0</v>
      </c>
      <c r="CI73" s="38">
        <v>-0.1061720454</v>
      </c>
      <c r="CJ73" s="38">
        <v>-95.249477069999998</v>
      </c>
      <c r="CK73" s="38">
        <f t="shared" si="35"/>
        <v>2.6538934400000009</v>
      </c>
    </row>
    <row r="74" spans="1:89" ht="11.2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35">
        <f t="shared" si="34"/>
        <v>51.958881304091562</v>
      </c>
      <c r="CB74" s="36">
        <v>1639697592.642</v>
      </c>
      <c r="CC74" s="37">
        <v>1078.3223780000001</v>
      </c>
      <c r="CD74" s="37">
        <v>1060.5450000000001</v>
      </c>
      <c r="CE74" s="37">
        <v>1025.9417880000001</v>
      </c>
      <c r="CF74" s="37">
        <v>992.96794009999996</v>
      </c>
      <c r="CG74" s="38">
        <v>-13.777953520000001</v>
      </c>
      <c r="CH74" s="38">
        <v>0</v>
      </c>
      <c r="CI74" s="38">
        <v>-0.1203897644</v>
      </c>
      <c r="CJ74" s="38">
        <v>-97.202605759999997</v>
      </c>
      <c r="CK74" s="38">
        <f t="shared" si="35"/>
        <v>2.6538934400000009</v>
      </c>
    </row>
    <row r="75" spans="1:89" ht="11.2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35">
        <f t="shared" si="34"/>
        <v>52.197728136803818</v>
      </c>
      <c r="CB75" s="36">
        <v>1647235025.45</v>
      </c>
      <c r="CC75" s="37">
        <v>1078.3223780000001</v>
      </c>
      <c r="CD75" s="37">
        <v>1060.5450000000001</v>
      </c>
      <c r="CE75" s="37">
        <v>1025.944121</v>
      </c>
      <c r="CF75" s="37">
        <v>992.98127720000002</v>
      </c>
      <c r="CG75" s="38">
        <v>-13.777953520000001</v>
      </c>
      <c r="CH75" s="38">
        <v>0</v>
      </c>
      <c r="CI75" s="38">
        <v>-0.1350017526</v>
      </c>
      <c r="CJ75" s="38">
        <v>-99.198493089999999</v>
      </c>
      <c r="CK75" s="38">
        <f t="shared" si="35"/>
        <v>2.6538934400000009</v>
      </c>
    </row>
    <row r="76" spans="1:89" ht="11.2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35">
        <f t="shared" si="34"/>
        <v>52.460459652793624</v>
      </c>
      <c r="CB76" s="36">
        <v>1655526201.539</v>
      </c>
      <c r="CC76" s="37">
        <v>1078.3223780000001</v>
      </c>
      <c r="CD76" s="37">
        <v>1060.5450000000001</v>
      </c>
      <c r="CE76" s="37">
        <v>1025.946404</v>
      </c>
      <c r="CF76" s="37">
        <v>992.99474970000006</v>
      </c>
      <c r="CG76" s="38">
        <v>-13.777953520000001</v>
      </c>
      <c r="CH76" s="38">
        <v>0</v>
      </c>
      <c r="CI76" s="38">
        <v>-0.14994250940000001</v>
      </c>
      <c r="CJ76" s="38">
        <v>-101.2315444</v>
      </c>
      <c r="CK76" s="38">
        <f t="shared" si="35"/>
        <v>2.6538934400000009</v>
      </c>
    </row>
    <row r="77" spans="1:89" ht="11.2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35">
        <f t="shared" si="34"/>
        <v>52.749464320385577</v>
      </c>
      <c r="CB77" s="36">
        <v>1664646495.237</v>
      </c>
      <c r="CC77" s="37">
        <v>1078.3223780000001</v>
      </c>
      <c r="CD77" s="37">
        <v>1060.5450000000001</v>
      </c>
      <c r="CE77" s="37">
        <v>1025.9486380000001</v>
      </c>
      <c r="CF77" s="37">
        <v>993.00832639999999</v>
      </c>
      <c r="CG77" s="38">
        <v>-13.777953520000001</v>
      </c>
      <c r="CH77" s="38">
        <v>0</v>
      </c>
      <c r="CI77" s="38">
        <v>-0.16516244229999999</v>
      </c>
      <c r="CJ77" s="38">
        <v>-103.2974057</v>
      </c>
      <c r="CK77" s="38">
        <f t="shared" si="35"/>
        <v>2.6538934400000009</v>
      </c>
    </row>
    <row r="78" spans="1:89" ht="11.2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35">
        <f t="shared" si="34"/>
        <v>53.067369454743073</v>
      </c>
      <c r="CB78" s="36">
        <v>1674678818.3050001</v>
      </c>
      <c r="CC78" s="37">
        <v>1078.3223780000001</v>
      </c>
      <c r="CD78" s="37">
        <v>1060.5450000000001</v>
      </c>
      <c r="CE78" s="37">
        <v>1025.9508249999999</v>
      </c>
      <c r="CF78" s="37">
        <v>993.0219836</v>
      </c>
      <c r="CG78" s="38">
        <v>-13.777953520000001</v>
      </c>
      <c r="CH78" s="38">
        <v>0</v>
      </c>
      <c r="CI78" s="38">
        <v>-0.1806243542</v>
      </c>
      <c r="CJ78" s="38">
        <v>-105.3926743</v>
      </c>
      <c r="CK78" s="38">
        <f t="shared" si="35"/>
        <v>2.6538934400000009</v>
      </c>
    </row>
    <row r="79" spans="1:89" ht="11.2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35">
        <f t="shared" si="34"/>
        <v>53.417065102510961</v>
      </c>
      <c r="CB79" s="36">
        <v>1685714373.6789999</v>
      </c>
      <c r="CC79" s="37">
        <v>1078.3223780000001</v>
      </c>
      <c r="CD79" s="37">
        <v>1060.5450000000001</v>
      </c>
      <c r="CE79" s="37">
        <v>1025.9529669999999</v>
      </c>
      <c r="CF79" s="37">
        <v>993.03570390000004</v>
      </c>
      <c r="CG79" s="38">
        <v>-13.777953520000001</v>
      </c>
      <c r="CH79" s="38">
        <v>0</v>
      </c>
      <c r="CI79" s="38">
        <v>-0.19630276020000001</v>
      </c>
      <c r="CJ79" s="38">
        <v>-107.5148088</v>
      </c>
      <c r="CK79" s="38">
        <f t="shared" si="35"/>
        <v>2.6538934400000009</v>
      </c>
    </row>
    <row r="80" spans="1:89" ht="11.2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35">
        <f t="shared" si="34"/>
        <v>53.801730315074657</v>
      </c>
      <c r="CB80" s="36">
        <v>1697853484.5910001</v>
      </c>
      <c r="CC80" s="37">
        <v>1078.3223780000001</v>
      </c>
      <c r="CD80" s="37">
        <v>1060.5450000000001</v>
      </c>
      <c r="CE80" s="37">
        <v>1025.955068</v>
      </c>
      <c r="CF80" s="37">
        <v>993.04945829999997</v>
      </c>
      <c r="CG80" s="38">
        <v>-13.777953520000001</v>
      </c>
      <c r="CH80" s="38">
        <v>0</v>
      </c>
      <c r="CI80" s="38">
        <v>-0.21218560989999999</v>
      </c>
      <c r="CJ80" s="38">
        <v>-109.6593201</v>
      </c>
      <c r="CK80" s="38">
        <f t="shared" si="35"/>
        <v>2.6538934400000009</v>
      </c>
    </row>
    <row r="81" spans="1:89" ht="11.2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35">
        <f t="shared" si="34"/>
        <v>54.224862048888383</v>
      </c>
      <c r="CB81" s="36">
        <v>1711206506.5940001</v>
      </c>
      <c r="CC81" s="37">
        <v>1078.3223780000001</v>
      </c>
      <c r="CD81" s="37">
        <v>1060.5450000000001</v>
      </c>
      <c r="CE81" s="37">
        <v>1025.9571330000001</v>
      </c>
      <c r="CF81" s="37">
        <v>993.06326000000001</v>
      </c>
      <c r="CG81" s="38">
        <v>-13.777953520000001</v>
      </c>
      <c r="CH81" s="38">
        <v>0</v>
      </c>
      <c r="CI81" s="38">
        <v>-0.22827673670000001</v>
      </c>
      <c r="CJ81" s="38">
        <v>-111.8282933</v>
      </c>
      <c r="CK81" s="38">
        <f t="shared" si="35"/>
        <v>2.6538934400000009</v>
      </c>
    </row>
    <row r="82" spans="1:89" ht="11.2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35">
        <f t="shared" si="34"/>
        <v>54.690306956073968</v>
      </c>
      <c r="CB82" s="36">
        <v>1725894830.7969999</v>
      </c>
      <c r="CC82" s="37">
        <v>1078.3223780000001</v>
      </c>
      <c r="CD82" s="37">
        <v>1060.5450000000001</v>
      </c>
      <c r="CE82" s="37">
        <v>1025.959169</v>
      </c>
      <c r="CF82" s="37">
        <v>993.07711510000001</v>
      </c>
      <c r="CG82" s="38">
        <v>-13.777953520000001</v>
      </c>
      <c r="CH82" s="38">
        <v>0</v>
      </c>
      <c r="CI82" s="38">
        <v>-0.2445927682</v>
      </c>
      <c r="CJ82" s="38">
        <v>-114.0227707</v>
      </c>
      <c r="CK82" s="38">
        <f t="shared" si="35"/>
        <v>2.6538934400000009</v>
      </c>
    </row>
    <row r="83" spans="1:89" ht="11.2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35">
        <f t="shared" si="34"/>
        <v>55.202296354000303</v>
      </c>
      <c r="CB83" s="36">
        <v>1742051987.421</v>
      </c>
      <c r="CC83" s="37">
        <v>1078.3223780000001</v>
      </c>
      <c r="CD83" s="37">
        <v>1060.5450000000001</v>
      </c>
      <c r="CE83" s="37">
        <v>1025.9611809999999</v>
      </c>
      <c r="CF83" s="37">
        <v>993.09101380000004</v>
      </c>
      <c r="CG83" s="38">
        <v>-13.777953520000001</v>
      </c>
      <c r="CH83" s="38">
        <v>0</v>
      </c>
      <c r="CI83" s="38">
        <v>-0.2611597417</v>
      </c>
      <c r="CJ83" s="38">
        <v>-116.24123590000001</v>
      </c>
      <c r="CK83" s="38">
        <f t="shared" si="35"/>
        <v>2.6538934400000009</v>
      </c>
    </row>
    <row r="84" spans="1:89" ht="11.2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35">
        <f t="shared" si="34"/>
        <v>55.765484691706597</v>
      </c>
      <c r="CB84" s="36">
        <v>1759824859.707</v>
      </c>
      <c r="CC84" s="37">
        <v>1078.3223780000001</v>
      </c>
      <c r="CD84" s="37">
        <v>1060.5450000000001</v>
      </c>
      <c r="CE84" s="37">
        <v>1025.963115</v>
      </c>
      <c r="CF84" s="37">
        <v>993.10488020000003</v>
      </c>
      <c r="CG84" s="38">
        <v>-13.777953520000001</v>
      </c>
      <c r="CH84" s="38">
        <v>0</v>
      </c>
      <c r="CI84" s="38">
        <v>-0.27749522659999998</v>
      </c>
      <c r="CJ84" s="38">
        <v>-118.4715186</v>
      </c>
      <c r="CK84" s="38">
        <f t="shared" si="35"/>
        <v>2.6538934400000009</v>
      </c>
    </row>
    <row r="85" spans="1:89" ht="11.2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35">
        <f t="shared" si="34"/>
        <v>56.384991863196184</v>
      </c>
      <c r="CB85" s="36">
        <v>1779375019.2219999</v>
      </c>
      <c r="CC85" s="37">
        <v>1078.3223780000001</v>
      </c>
      <c r="CD85" s="37">
        <v>1060.5450000000001</v>
      </c>
      <c r="CE85" s="37">
        <v>1025.964948</v>
      </c>
      <c r="CF85" s="37">
        <v>993.11862959999996</v>
      </c>
      <c r="CG85" s="38">
        <v>-13.777953520000001</v>
      </c>
      <c r="CH85" s="38">
        <v>0</v>
      </c>
      <c r="CI85" s="38">
        <v>-0.29333574579999999</v>
      </c>
      <c r="CJ85" s="38">
        <v>-120.6996444</v>
      </c>
      <c r="CK85" s="38">
        <f t="shared" si="35"/>
        <v>2.6538934400000009</v>
      </c>
    </row>
    <row r="86" spans="1:89" ht="11.2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35">
        <f t="shared" si="34"/>
        <v>57.066449751818894</v>
      </c>
      <c r="CB86" s="36">
        <v>1800880194.688</v>
      </c>
      <c r="CC86" s="37">
        <v>1078.3223780000001</v>
      </c>
      <c r="CD86" s="37">
        <v>1060.5450000000001</v>
      </c>
      <c r="CE86" s="37">
        <v>1025.966752</v>
      </c>
      <c r="CF86" s="37">
        <v>993.1323946</v>
      </c>
      <c r="CG86" s="38">
        <v>-13.777953520000001</v>
      </c>
      <c r="CH86" s="38">
        <v>0</v>
      </c>
      <c r="CI86" s="38">
        <v>-0.3092658036</v>
      </c>
      <c r="CJ86" s="38">
        <v>-122.9465916</v>
      </c>
      <c r="CK86" s="38">
        <f t="shared" si="35"/>
        <v>2.6538934400000009</v>
      </c>
    </row>
    <row r="87" spans="1:89" ht="11.2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35">
        <f t="shared" si="34"/>
        <v>57.816053429284864</v>
      </c>
      <c r="CB87" s="36">
        <v>1824535887.7</v>
      </c>
      <c r="CC87" s="37">
        <v>1078.3223780000001</v>
      </c>
      <c r="CD87" s="37">
        <v>1060.5450000000001</v>
      </c>
      <c r="CE87" s="37">
        <v>1025.9685460000001</v>
      </c>
      <c r="CF87" s="37">
        <v>993.14624170000002</v>
      </c>
      <c r="CG87" s="38">
        <v>-13.777953520000001</v>
      </c>
      <c r="CH87" s="38">
        <v>0</v>
      </c>
      <c r="CI87" s="38">
        <v>-0.32544443159999997</v>
      </c>
      <c r="CJ87" s="38">
        <v>-125.2232951</v>
      </c>
      <c r="CK87" s="38">
        <f t="shared" si="35"/>
        <v>2.6538934400000009</v>
      </c>
    </row>
    <row r="88" spans="1:89" ht="11.2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35">
        <f t="shared" si="34"/>
        <v>58.640617474522777</v>
      </c>
      <c r="CB88" s="36">
        <v>1850557150.0139999</v>
      </c>
      <c r="CC88" s="37">
        <v>1078.3223780000001</v>
      </c>
      <c r="CD88" s="37">
        <v>1060.5450000000001</v>
      </c>
      <c r="CE88" s="37">
        <v>1025.970339</v>
      </c>
      <c r="CF88" s="37">
        <v>993.16015159999995</v>
      </c>
      <c r="CG88" s="38">
        <v>-13.777953520000001</v>
      </c>
      <c r="CH88" s="38">
        <v>0</v>
      </c>
      <c r="CI88" s="38">
        <v>-0.34193708109999998</v>
      </c>
      <c r="CJ88" s="38">
        <v>-127.52684929999999</v>
      </c>
      <c r="CK88" s="38">
        <f t="shared" si="35"/>
        <v>2.6538934400000009</v>
      </c>
    </row>
    <row r="89" spans="1:89" ht="11.2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35">
        <f t="shared" si="34"/>
        <v>59.547637924303494</v>
      </c>
      <c r="CB89" s="36">
        <v>1879180538.5599999</v>
      </c>
      <c r="CC89" s="37">
        <v>1078.3223780000001</v>
      </c>
      <c r="CD89" s="37">
        <v>1060.5450000000001</v>
      </c>
      <c r="CE89" s="37">
        <v>1025.9720809999999</v>
      </c>
      <c r="CF89" s="37">
        <v>993.17387550000001</v>
      </c>
      <c r="CG89" s="38">
        <v>-13.777953520000001</v>
      </c>
      <c r="CH89" s="38">
        <v>0</v>
      </c>
      <c r="CI89" s="38">
        <v>-0.3582764349</v>
      </c>
      <c r="CJ89" s="38">
        <v>-129.8160058</v>
      </c>
      <c r="CK89" s="38">
        <f t="shared" si="35"/>
        <v>2.6538934400000009</v>
      </c>
    </row>
    <row r="90" spans="1:89" ht="11.2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35">
        <f t="shared" si="34"/>
        <v>60.545360419011587</v>
      </c>
      <c r="CB90" s="36">
        <v>1910666265.9590001</v>
      </c>
      <c r="CC90" s="37">
        <v>1078.3223780000001</v>
      </c>
      <c r="CD90" s="37">
        <v>1060.5450000000001</v>
      </c>
      <c r="CE90" s="37">
        <v>1025.973765</v>
      </c>
      <c r="CF90" s="37">
        <v>993.18736160000003</v>
      </c>
      <c r="CG90" s="38">
        <v>-13.777953520000001</v>
      </c>
      <c r="CH90" s="38">
        <v>0</v>
      </c>
      <c r="CI90" s="38">
        <v>-0.37435737359999999</v>
      </c>
      <c r="CJ90" s="38">
        <v>-132.081345</v>
      </c>
      <c r="CK90" s="38">
        <f t="shared" si="35"/>
        <v>2.6538934400000009</v>
      </c>
    </row>
    <row r="91" spans="1:89" ht="11.2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35">
        <f t="shared" si="34"/>
        <v>61.642855163225342</v>
      </c>
      <c r="CB91" s="36">
        <v>1945300566.099</v>
      </c>
      <c r="CC91" s="37">
        <v>1078.3223780000001</v>
      </c>
      <c r="CD91" s="37">
        <v>1060.5450000000001</v>
      </c>
      <c r="CE91" s="37">
        <v>1025.9754290000001</v>
      </c>
      <c r="CF91" s="37">
        <v>993.20081930000003</v>
      </c>
      <c r="CG91" s="38">
        <v>-13.777953520000001</v>
      </c>
      <c r="CH91" s="38">
        <v>0</v>
      </c>
      <c r="CI91" s="38">
        <v>-0.39052739879999998</v>
      </c>
      <c r="CJ91" s="38">
        <v>-134.3574045</v>
      </c>
      <c r="CK91" s="38">
        <f t="shared" si="35"/>
        <v>2.6538934400000009</v>
      </c>
    </row>
    <row r="92" spans="1:89" ht="11.2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35">
        <f t="shared" si="34"/>
        <v>62.850099381860474</v>
      </c>
      <c r="CB92" s="36">
        <v>1983398296.253</v>
      </c>
      <c r="CC92" s="37">
        <v>1078.3223780000001</v>
      </c>
      <c r="CD92" s="37">
        <v>1060.5450000000001</v>
      </c>
      <c r="CE92" s="37">
        <v>1025.9770619999999</v>
      </c>
      <c r="CF92" s="37">
        <v>993.21395040000004</v>
      </c>
      <c r="CG92" s="38">
        <v>-13.777953520000001</v>
      </c>
      <c r="CH92" s="38">
        <v>0</v>
      </c>
      <c r="CI92" s="38">
        <v>-0.40665827370000002</v>
      </c>
      <c r="CJ92" s="38">
        <v>-136.59330249999999</v>
      </c>
      <c r="CK92" s="38">
        <f t="shared" si="35"/>
        <v>2.6538934400000009</v>
      </c>
    </row>
    <row r="93" spans="1:89" ht="11.2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35">
        <f t="shared" si="34"/>
        <v>64.178068022346437</v>
      </c>
      <c r="CB93" s="36">
        <v>2025305799.4219999</v>
      </c>
      <c r="CC93" s="37">
        <v>1078.3223780000001</v>
      </c>
      <c r="CD93" s="37">
        <v>1060.5450000000001</v>
      </c>
      <c r="CE93" s="37">
        <v>1025.97867</v>
      </c>
      <c r="CF93" s="37">
        <v>993.22696370000006</v>
      </c>
      <c r="CG93" s="38">
        <v>-13.777953520000001</v>
      </c>
      <c r="CH93" s="38">
        <v>0</v>
      </c>
      <c r="CI93" s="38">
        <v>-0.42279671540000002</v>
      </c>
      <c r="CJ93" s="38">
        <v>-138.82358869999999</v>
      </c>
      <c r="CK93" s="38">
        <f t="shared" si="35"/>
        <v>2.6538934400000009</v>
      </c>
    </row>
    <row r="94" spans="1:89" ht="11.2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35">
        <f t="shared" si="34"/>
        <v>65.63883352688417</v>
      </c>
      <c r="CB94" s="36">
        <v>2071404052.908</v>
      </c>
      <c r="CC94" s="37">
        <v>1078.3223780000001</v>
      </c>
      <c r="CD94" s="37">
        <v>1060.5450000000001</v>
      </c>
      <c r="CE94" s="37">
        <v>1025.9802279999999</v>
      </c>
      <c r="CF94" s="37">
        <v>993.23976170000003</v>
      </c>
      <c r="CG94" s="38">
        <v>-13.777953520000001</v>
      </c>
      <c r="CH94" s="38">
        <v>0</v>
      </c>
      <c r="CI94" s="38">
        <v>-0.4386695994</v>
      </c>
      <c r="CJ94" s="38">
        <v>-141.03106930000001</v>
      </c>
      <c r="CK94" s="38">
        <f t="shared" si="35"/>
        <v>2.6538934400000009</v>
      </c>
    </row>
    <row r="95" spans="1:89" ht="11.2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35">
        <f t="shared" si="34"/>
        <v>67.245675581888364</v>
      </c>
      <c r="CB95" s="36">
        <v>2122112131.743</v>
      </c>
      <c r="CC95" s="37">
        <v>1078.3223780000001</v>
      </c>
      <c r="CD95" s="37">
        <v>1060.5450000000001</v>
      </c>
      <c r="CE95" s="37">
        <v>1025.9816519999999</v>
      </c>
      <c r="CF95" s="37">
        <v>993.25197560000004</v>
      </c>
      <c r="CG95" s="38">
        <v>-13.777953520000001</v>
      </c>
      <c r="CH95" s="38">
        <v>0</v>
      </c>
      <c r="CI95" s="38">
        <v>-0.453388976</v>
      </c>
      <c r="CJ95" s="38">
        <v>-143.15097</v>
      </c>
      <c r="CK95" s="38">
        <f t="shared" si="35"/>
        <v>2.6538934400000009</v>
      </c>
    </row>
    <row r="96" spans="1:89" ht="11.2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35">
        <f t="shared" si="34"/>
        <v>69.013201842377114</v>
      </c>
      <c r="CB96" s="36">
        <v>2177891018.461</v>
      </c>
      <c r="CC96" s="37">
        <v>1078.332355</v>
      </c>
      <c r="CD96" s="37">
        <v>1060.5450000000001</v>
      </c>
      <c r="CE96" s="37">
        <v>1025.9829480000001</v>
      </c>
      <c r="CF96" s="37">
        <v>993.26329569999996</v>
      </c>
      <c r="CG96" s="38">
        <v>-14.049901869999999</v>
      </c>
      <c r="CH96" s="38">
        <v>0</v>
      </c>
      <c r="CI96" s="38">
        <v>-0.46694354339999999</v>
      </c>
      <c r="CJ96" s="38">
        <v>-145.12731539999999</v>
      </c>
      <c r="CK96" s="38">
        <f t="shared" si="35"/>
        <v>2.3819450900000021</v>
      </c>
    </row>
    <row r="97" spans="1:89" ht="11.2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35">
        <f t="shared" si="34"/>
        <v>70.957480728921084</v>
      </c>
      <c r="CB97" s="36">
        <v>2239247793.8509998</v>
      </c>
      <c r="CC97" s="37">
        <v>1078.3549619999999</v>
      </c>
      <c r="CD97" s="37">
        <v>1060.5450000000001</v>
      </c>
      <c r="CE97" s="37">
        <v>1025.9841039999999</v>
      </c>
      <c r="CF97" s="37">
        <v>993.27340219999996</v>
      </c>
      <c r="CG97" s="38">
        <v>-14.673426989999999</v>
      </c>
      <c r="CH97" s="38">
        <v>0</v>
      </c>
      <c r="CI97" s="38">
        <v>-0.47916846499999999</v>
      </c>
      <c r="CJ97" s="38">
        <v>-146.90126660000001</v>
      </c>
      <c r="CK97" s="38">
        <f t="shared" si="35"/>
        <v>1.7584199700000021</v>
      </c>
    </row>
    <row r="98" spans="1:89" ht="11.2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35">
        <f t="shared" si="34"/>
        <v>73.096187504119456</v>
      </c>
      <c r="CB98" s="36">
        <v>2306740246.7800002</v>
      </c>
      <c r="CC98" s="37">
        <v>1078.384249</v>
      </c>
      <c r="CD98" s="37">
        <v>1061.5809999999999</v>
      </c>
      <c r="CE98" s="37">
        <v>1025.98549</v>
      </c>
      <c r="CF98" s="37">
        <v>993.28303840000001</v>
      </c>
      <c r="CG98" s="38">
        <v>-15.49621728</v>
      </c>
      <c r="CH98" s="38">
        <v>-1.2716720420000001</v>
      </c>
      <c r="CI98" s="38">
        <v>-0.4940008266</v>
      </c>
      <c r="CJ98" s="38">
        <v>-148.59970150000001</v>
      </c>
      <c r="CK98" s="38">
        <f t="shared" si="35"/>
        <v>0.93562968000000168</v>
      </c>
    </row>
    <row r="99" spans="1:89" ht="11.2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35">
        <f t="shared" si="34"/>
        <v>75.448764956840819</v>
      </c>
      <c r="CB99" s="36">
        <v>2380981945.0019999</v>
      </c>
      <c r="CC99" s="37">
        <v>1078.403742</v>
      </c>
      <c r="CD99" s="37">
        <v>1061.5809999999999</v>
      </c>
      <c r="CE99" s="37">
        <v>1026.14339</v>
      </c>
      <c r="CF99" s="37">
        <v>993.29818030000001</v>
      </c>
      <c r="CG99" s="38">
        <v>-16.05322335</v>
      </c>
      <c r="CH99" s="38">
        <v>-2.696741201</v>
      </c>
      <c r="CI99" s="38">
        <v>-1.8350346019999999</v>
      </c>
      <c r="CJ99" s="38">
        <v>-151.27753490000001</v>
      </c>
      <c r="CK99" s="38">
        <f t="shared" si="35"/>
        <v>0.37862361000000178</v>
      </c>
    </row>
    <row r="100" spans="1:89" ht="11.2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35">
        <f t="shared" si="34"/>
        <v>78.036600154827994</v>
      </c>
      <c r="CB100" s="36">
        <v>2462647813.046</v>
      </c>
      <c r="CC100" s="37">
        <v>1078.4114279999999</v>
      </c>
      <c r="CD100" s="37">
        <v>1061.5809999999999</v>
      </c>
      <c r="CE100" s="37">
        <v>1026.234897</v>
      </c>
      <c r="CF100" s="37">
        <v>993.30660220000004</v>
      </c>
      <c r="CG100" s="38">
        <v>-16.274877889999999</v>
      </c>
      <c r="CH100" s="38">
        <v>-3.2401296980000001</v>
      </c>
      <c r="CI100" s="38">
        <v>-2.9948151059999999</v>
      </c>
      <c r="CJ100" s="38">
        <v>-152.77536910000001</v>
      </c>
      <c r="CK100" s="38">
        <f t="shared" si="35"/>
        <v>0.15696907000000238</v>
      </c>
    </row>
    <row r="101" spans="1:89" ht="11.25" customHeight="1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35">
        <f t="shared" si="34"/>
        <v>80.883218872632895</v>
      </c>
      <c r="CB101" s="36">
        <v>2552480267.895</v>
      </c>
      <c r="CC101" s="37">
        <v>1078.4145779999999</v>
      </c>
      <c r="CD101" s="37">
        <v>1061.5809999999999</v>
      </c>
      <c r="CE101" s="37">
        <v>1026.2641510000001</v>
      </c>
      <c r="CF101" s="37">
        <v>993.30961760000002</v>
      </c>
      <c r="CG101" s="38">
        <v>-16.366034190000001</v>
      </c>
      <c r="CH101" s="38">
        <v>-3.448878267</v>
      </c>
      <c r="CI101" s="38">
        <v>-3.4178513810000002</v>
      </c>
      <c r="CJ101" s="38">
        <v>-153.31344089999999</v>
      </c>
      <c r="CK101" s="38">
        <f t="shared" si="35"/>
        <v>6.5812770000000853E-2</v>
      </c>
    </row>
    <row r="102" spans="1:89" ht="11.25" customHeight="1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35">
        <f t="shared" si="34"/>
        <v>84.014499462189775</v>
      </c>
      <c r="CB102" s="36">
        <v>2651295968.2280002</v>
      </c>
      <c r="CC102" s="37">
        <v>1078.4158990000001</v>
      </c>
      <c r="CD102" s="37">
        <v>1061.5809999999999</v>
      </c>
      <c r="CE102" s="37">
        <v>1026.275333</v>
      </c>
      <c r="CF102" s="37">
        <v>993.31081510000001</v>
      </c>
      <c r="CG102" s="38">
        <v>-16.40433273</v>
      </c>
      <c r="CH102" s="38">
        <v>-3.531393923</v>
      </c>
      <c r="CI102" s="38">
        <v>-3.585952024</v>
      </c>
      <c r="CJ102" s="38">
        <v>-153.52734570000001</v>
      </c>
      <c r="CK102" s="38">
        <f t="shared" si="35"/>
        <v>2.7514230000001305E-2</v>
      </c>
    </row>
    <row r="103" spans="1:89" ht="11.25" customHeight="1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35">
        <f t="shared" si="34"/>
        <v>87.458908110724508</v>
      </c>
      <c r="CB103" s="36">
        <v>2759993238.5949998</v>
      </c>
      <c r="CC103" s="37">
        <v>1078.416459</v>
      </c>
      <c r="CD103" s="37">
        <v>1061.5809999999999</v>
      </c>
      <c r="CE103" s="37">
        <v>1026.279857</v>
      </c>
      <c r="CF103" s="37">
        <v>993.31131019999998</v>
      </c>
      <c r="CG103" s="38">
        <v>-16.420572180000001</v>
      </c>
      <c r="CH103" s="38">
        <v>-3.564385245</v>
      </c>
      <c r="CI103" s="38">
        <v>-3.6549532490000001</v>
      </c>
      <c r="CJ103" s="38">
        <v>-153.6158173</v>
      </c>
      <c r="CK103" s="38">
        <f t="shared" si="35"/>
        <v>1.1274780000000817E-2</v>
      </c>
    </row>
    <row r="104" spans="1:89" ht="11.25" customHeight="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Q104" s="1"/>
      <c r="R104" s="1"/>
      <c r="S104" s="1"/>
      <c r="T104" s="1"/>
      <c r="U104" s="1"/>
      <c r="W104" s="1"/>
      <c r="X104" s="1"/>
      <c r="Y104" s="1"/>
      <c r="Z104" s="1"/>
      <c r="AA104" s="1"/>
      <c r="AB104" s="1"/>
      <c r="AC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35">
        <f t="shared" si="34"/>
        <v>91.247757624090553</v>
      </c>
      <c r="CB104" s="36">
        <v>2879560235.9980001</v>
      </c>
      <c r="CC104" s="37">
        <v>1078.416694</v>
      </c>
      <c r="CD104" s="37">
        <v>1061.5809999999999</v>
      </c>
      <c r="CE104" s="37">
        <v>1026.2817070000001</v>
      </c>
      <c r="CF104" s="37">
        <v>993.31151590000002</v>
      </c>
      <c r="CG104" s="38">
        <v>-16.427385569999998</v>
      </c>
      <c r="CH104" s="38">
        <v>-3.577506466</v>
      </c>
      <c r="CI104" s="38">
        <v>-3.6833417000000002</v>
      </c>
      <c r="CJ104" s="38">
        <v>-153.65258789999999</v>
      </c>
      <c r="CK104" s="38">
        <f t="shared" si="35"/>
        <v>4.4613900000030071E-3</v>
      </c>
    </row>
    <row r="105" spans="1:89" ht="11.2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Q105" s="1"/>
      <c r="R105" s="1"/>
      <c r="S105" s="1"/>
      <c r="T105" s="1"/>
      <c r="U105" s="1"/>
      <c r="W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35">
        <f t="shared" si="34"/>
        <v>95.415492088815384</v>
      </c>
      <c r="CB105" s="36">
        <v>3011083933.1420002</v>
      </c>
      <c r="CC105" s="37">
        <v>1078.4167890000001</v>
      </c>
      <c r="CD105" s="37">
        <v>1061.5809999999999</v>
      </c>
      <c r="CE105" s="37">
        <v>1026.282453</v>
      </c>
      <c r="CF105" s="37">
        <v>993.3116</v>
      </c>
      <c r="CG105" s="38">
        <v>-16.430160730000001</v>
      </c>
      <c r="CH105" s="38">
        <v>-3.5826218089999999</v>
      </c>
      <c r="CI105" s="38">
        <v>-3.694812422</v>
      </c>
      <c r="CJ105" s="38">
        <v>-153.66760869999999</v>
      </c>
      <c r="CK105" s="38">
        <f t="shared" si="35"/>
        <v>1.6862300000006769E-3</v>
      </c>
    </row>
    <row r="106" spans="1:89" ht="11.25" customHeight="1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Q106" s="1"/>
      <c r="R106" s="1"/>
      <c r="S106" s="1"/>
      <c r="T106" s="1"/>
      <c r="U106" s="1"/>
      <c r="W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35">
        <f t="shared" si="34"/>
        <v>100</v>
      </c>
      <c r="CB106" s="36">
        <v>3155760000</v>
      </c>
      <c r="CC106" s="37">
        <v>1078.416827</v>
      </c>
      <c r="CD106" s="37">
        <v>1061.5809999999999</v>
      </c>
      <c r="CE106" s="37">
        <v>1026.282745</v>
      </c>
      <c r="CF106" s="37">
        <v>993.31163330000004</v>
      </c>
      <c r="CG106" s="38">
        <v>-16.431242650000002</v>
      </c>
      <c r="CH106" s="38">
        <v>-3.5845523400000001</v>
      </c>
      <c r="CI106" s="38">
        <v>-3.6992993369999998</v>
      </c>
      <c r="CJ106" s="38">
        <v>-153.67354950000001</v>
      </c>
      <c r="CK106" s="38">
        <f t="shared" si="35"/>
        <v>6.0430999999994128E-4</v>
      </c>
    </row>
    <row r="107" spans="1:89" ht="11.25" customHeight="1" x14ac:dyDescent="0.25">
      <c r="W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</row>
    <row r="108" spans="1:89" ht="11.25" customHeight="1" x14ac:dyDescent="0.25"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</row>
    <row r="109" spans="1:89" ht="11.25" customHeight="1" x14ac:dyDescent="0.25">
      <c r="AE109" s="1"/>
    </row>
  </sheetData>
  <conditionalFormatting sqref="F7:F42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{D34BBADD-6CBD-417A-A8E8-2C2ADF8E4645}</x14:id>
        </ext>
      </extLst>
    </cfRule>
  </conditionalFormatting>
  <conditionalFormatting sqref="I7:I42">
    <cfRule type="dataBar" priority="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{512F3052-CDC3-403D-8862-5AE883B96747}</x14:id>
        </ext>
      </extLst>
    </cfRule>
  </conditionalFormatting>
  <conditionalFormatting sqref="M7:M4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7:O42">
    <cfRule type="dataBar" priority="1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{6974305C-3A74-4F8F-B00D-22EE37838322}</x14:id>
        </ext>
      </extLst>
    </cfRule>
  </conditionalFormatting>
  <conditionalFormatting sqref="S7:U42">
    <cfRule type="colorScale" priority="4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A42:AA49">
    <cfRule type="colorScale" priority="1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C42:AC49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62:AG65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7:AP21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26:AP40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58:AP72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5:BB19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21:BB35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D5:BM19">
    <cfRule type="colorScale" priority="18">
      <colorScale>
        <cfvo type="min"/>
        <cfvo type="max"/>
        <color rgb="FF63BE7B"/>
        <color rgb="FFFCFCFF"/>
      </colorScale>
    </cfRule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D21:BM35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5:BX19">
    <cfRule type="colorScale" priority="2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BO21:BX3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18:BY19">
    <cfRule type="colorScale" priority="2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34BBADD-6CBD-417A-A8E8-2C2ADF8E464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F7:F42</xm:sqref>
        </x14:conditionalFormatting>
        <x14:conditionalFormatting xmlns:xm="http://schemas.microsoft.com/office/excel/2006/main">
          <x14:cfRule type="dataBar" id="{512F3052-CDC3-403D-8862-5AE883B9674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I7:I42</xm:sqref>
        </x14:conditionalFormatting>
        <x14:conditionalFormatting xmlns:xm="http://schemas.microsoft.com/office/excel/2006/main">
          <x14:cfRule type="dataBar" id="{6974305C-3A74-4F8F-B00D-22EE3783832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N7:O42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DF87A-E7E8-4B82-8BF2-95A1450C858E}">
  <sheetPr>
    <tabColor rgb="FFFFFF00"/>
  </sheetPr>
  <dimension ref="A1:DX1200"/>
  <sheetViews>
    <sheetView tabSelected="1" zoomScale="110" zoomScaleNormal="110" workbookViewId="0">
      <selection activeCell="Y7" sqref="Y7:Y42"/>
    </sheetView>
  </sheetViews>
  <sheetFormatPr defaultRowHeight="11.1" customHeight="1" x14ac:dyDescent="0.25"/>
  <cols>
    <col min="1" max="1" width="2.42578125" style="76" customWidth="1"/>
    <col min="2" max="2" width="3.28515625" bestFit="1" customWidth="1"/>
    <col min="3" max="3" width="2.28515625" bestFit="1" customWidth="1"/>
    <col min="4" max="4" width="3.28515625" bestFit="1" customWidth="1"/>
    <col min="5" max="5" width="2.28515625" bestFit="1" customWidth="1"/>
    <col min="6" max="6" width="3.85546875" bestFit="1" customWidth="1"/>
    <col min="7" max="7" width="2.140625" customWidth="1"/>
    <col min="8" max="8" width="4.42578125" bestFit="1" customWidth="1"/>
    <col min="9" max="9" width="3.5703125" bestFit="1" customWidth="1"/>
    <col min="10" max="10" width="2.7109375" customWidth="1"/>
    <col min="11" max="11" width="4.28515625" customWidth="1"/>
    <col min="12" max="12" width="3.28515625" customWidth="1"/>
    <col min="13" max="15" width="3" customWidth="1"/>
    <col min="16" max="16" width="6.42578125" customWidth="1"/>
    <col min="17" max="19" width="3" customWidth="1"/>
    <col min="20" max="21" width="2.42578125" bestFit="1" customWidth="1"/>
    <col min="22" max="22" width="2.85546875" bestFit="1" customWidth="1"/>
    <col min="23" max="23" width="3" customWidth="1"/>
    <col min="24" max="24" width="2.85546875" bestFit="1" customWidth="1"/>
    <col min="25" max="25" width="2.7109375" customWidth="1"/>
    <col min="26" max="26" width="3" style="437" customWidth="1"/>
    <col min="27" max="27" width="1.7109375" style="437" bestFit="1" customWidth="1"/>
    <col min="28" max="28" width="2.42578125" style="437" bestFit="1" customWidth="1"/>
    <col min="29" max="29" width="2.85546875" style="437" bestFit="1" customWidth="1"/>
    <col min="30" max="34" width="2.42578125" style="437" bestFit="1" customWidth="1"/>
    <col min="35" max="35" width="2.85546875" style="437" bestFit="1" customWidth="1"/>
    <col min="36" max="36" width="2.42578125" style="437" bestFit="1" customWidth="1"/>
    <col min="37" max="37" width="5.140625" style="437" customWidth="1"/>
    <col min="38" max="38" width="2.7109375" style="437" customWidth="1"/>
    <col min="39" max="51" width="5.140625" style="437" hidden="1" customWidth="1"/>
    <col min="52" max="52" width="5.140625" customWidth="1"/>
    <col min="53" max="54" width="3.7109375" style="98" customWidth="1"/>
    <col min="55" max="55" width="6.7109375" style="98" customWidth="1"/>
    <col min="56" max="57" width="4.140625" style="98" customWidth="1"/>
    <col min="58" max="58" width="3.42578125" style="98" bestFit="1" customWidth="1"/>
    <col min="59" max="59" width="1.85546875" bestFit="1" customWidth="1"/>
    <col min="60" max="60" width="8.5703125" style="380" hidden="1" customWidth="1"/>
    <col min="61" max="61" width="2.42578125" style="380" hidden="1" customWidth="1"/>
    <col min="62" max="62" width="19.5703125" style="380" hidden="1" customWidth="1"/>
    <col min="63" max="63" width="6.42578125" style="379" hidden="1" customWidth="1"/>
    <col min="64" max="64" width="6.7109375" style="379" hidden="1" customWidth="1"/>
    <col min="65" max="65" width="1.85546875" style="378" hidden="1" customWidth="1"/>
    <col min="66" max="66" width="4" style="168" hidden="1" customWidth="1"/>
    <col min="67" max="68" width="1.85546875" style="378" bestFit="1" customWidth="1"/>
    <col min="69" max="69" width="2.5703125" style="368" customWidth="1"/>
    <col min="70" max="70" width="2.5703125" customWidth="1"/>
    <col min="71" max="71" width="2.5703125" style="368" customWidth="1"/>
    <col min="72" max="74" width="2.5703125" customWidth="1"/>
    <col min="75" max="76" width="2.5703125" style="368" customWidth="1"/>
    <col min="77" max="77" width="3.7109375" style="368" hidden="1" customWidth="1"/>
    <col min="78" max="78" width="2.7109375" style="368" customWidth="1"/>
    <col min="79" max="79" width="3.7109375" style="368" customWidth="1"/>
    <col min="80" max="80" width="3.85546875" style="168" customWidth="1"/>
    <col min="81" max="81" width="3" style="127" bestFit="1" customWidth="1"/>
    <col min="82" max="82" width="3.140625" style="127" bestFit="1" customWidth="1"/>
    <col min="83" max="83" width="2.140625" style="127" bestFit="1" customWidth="1"/>
    <col min="84" max="84" width="1.85546875" style="76" bestFit="1" customWidth="1"/>
    <col min="85" max="85" width="1.85546875" style="281" bestFit="1" customWidth="1"/>
    <col min="86" max="86" width="2.140625" style="281" bestFit="1" customWidth="1"/>
    <col min="87" max="87" width="3.140625" style="76" bestFit="1" customWidth="1"/>
    <col min="88" max="88" width="2.140625" style="76" bestFit="1" customWidth="1"/>
    <col min="89" max="89" width="1.85546875" style="76" customWidth="1"/>
    <col min="90" max="95" width="2.140625" style="127" customWidth="1"/>
    <col min="96" max="99" width="2.42578125" hidden="1" customWidth="1"/>
    <col min="100" max="100" width="2.42578125" style="76" customWidth="1"/>
    <col min="101" max="106" width="2.140625" style="405" customWidth="1"/>
    <col min="107" max="110" width="2.42578125" style="377" hidden="1" customWidth="1"/>
    <col min="111" max="111" width="2.42578125" style="76" customWidth="1"/>
  </cols>
  <sheetData>
    <row r="1" spans="1:128" ht="11.1" customHeight="1" x14ac:dyDescent="0.25">
      <c r="A1" s="393">
        <f>COLUMN()</f>
        <v>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1"/>
      <c r="Q1" s="1"/>
      <c r="R1" s="1"/>
      <c r="S1" s="1"/>
      <c r="T1" s="417"/>
      <c r="U1" s="417"/>
      <c r="V1" s="417"/>
      <c r="W1" s="417"/>
      <c r="X1" s="417"/>
      <c r="Y1" s="393">
        <f>COLUMN()</f>
        <v>25</v>
      </c>
      <c r="Z1" s="388"/>
      <c r="AA1" s="388"/>
      <c r="AB1" s="388"/>
      <c r="AC1" s="388"/>
      <c r="AD1" s="388"/>
      <c r="AE1" s="388"/>
      <c r="AF1" s="388"/>
      <c r="AG1" s="388"/>
      <c r="AH1" s="388"/>
      <c r="AI1" s="388"/>
      <c r="AJ1" s="388"/>
      <c r="AK1" s="388"/>
      <c r="AL1" s="393">
        <f>COLUMN()</f>
        <v>38</v>
      </c>
      <c r="AM1" s="388"/>
      <c r="AN1" s="388"/>
      <c r="AO1" s="388"/>
      <c r="AP1" s="388"/>
      <c r="AQ1" s="388"/>
      <c r="AR1" s="388"/>
      <c r="AS1" s="388"/>
      <c r="AT1" s="388"/>
      <c r="AU1" s="388"/>
      <c r="AV1" s="388"/>
      <c r="AW1" s="388"/>
      <c r="AX1" s="388"/>
      <c r="AY1" s="388"/>
      <c r="AZ1" s="393">
        <f>COLUMN()</f>
        <v>52</v>
      </c>
      <c r="BA1" s="4"/>
      <c r="BB1" s="4"/>
      <c r="BC1" s="4"/>
      <c r="BD1" s="4"/>
      <c r="BE1" s="4"/>
      <c r="BF1" s="4"/>
      <c r="BG1" s="393">
        <f>COLUMN()</f>
        <v>59</v>
      </c>
      <c r="BH1" s="384"/>
      <c r="BI1" s="384"/>
      <c r="BJ1" s="384"/>
      <c r="BK1" s="383"/>
      <c r="BL1" s="383"/>
      <c r="BM1" s="393"/>
      <c r="BN1" s="141"/>
      <c r="BO1" s="393">
        <f>COLUMN()</f>
        <v>67</v>
      </c>
      <c r="BP1" s="393"/>
      <c r="BQ1" s="366"/>
      <c r="BR1" s="1"/>
      <c r="BS1" s="366"/>
      <c r="BT1" s="1"/>
      <c r="BU1" s="1"/>
      <c r="BV1" s="1"/>
      <c r="BW1" s="366"/>
      <c r="BX1" s="366"/>
      <c r="BY1" s="366"/>
      <c r="BZ1" s="366"/>
      <c r="CA1" s="366"/>
      <c r="CB1" s="398"/>
      <c r="CC1" s="366"/>
      <c r="CD1" s="366"/>
      <c r="CE1" s="366"/>
      <c r="CF1" s="393">
        <f>COLUMN()</f>
        <v>84</v>
      </c>
      <c r="CG1" s="58"/>
      <c r="CH1" s="58"/>
      <c r="CI1" s="393"/>
      <c r="CJ1" s="393"/>
      <c r="CK1" s="393">
        <f>COLUMN()</f>
        <v>89</v>
      </c>
      <c r="CL1" s="230"/>
      <c r="CM1" s="230"/>
      <c r="CN1" s="230"/>
      <c r="CO1" s="230"/>
      <c r="CP1" s="230"/>
      <c r="CQ1" s="230"/>
      <c r="CR1" s="366"/>
      <c r="CS1" s="366"/>
      <c r="CT1" s="366"/>
      <c r="CU1" s="366"/>
      <c r="CV1" s="393">
        <f>COLUMN()</f>
        <v>100</v>
      </c>
      <c r="CW1" s="404"/>
      <c r="CX1" s="404"/>
      <c r="CY1" s="404"/>
      <c r="CZ1" s="404"/>
      <c r="DA1" s="404"/>
      <c r="DB1" s="404"/>
      <c r="DC1" s="397"/>
      <c r="DD1" s="397"/>
      <c r="DE1" s="397"/>
      <c r="DF1" s="397"/>
      <c r="DG1" s="393">
        <f>COLUMN()</f>
        <v>111</v>
      </c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</row>
    <row r="2" spans="1:128" ht="11.1" customHeight="1" x14ac:dyDescent="0.25">
      <c r="A2" s="5"/>
      <c r="B2" s="416" t="s">
        <v>1396</v>
      </c>
      <c r="C2" s="416"/>
      <c r="D2" s="416"/>
      <c r="E2" s="307"/>
      <c r="F2" s="307"/>
      <c r="G2" s="307"/>
      <c r="H2" s="307"/>
      <c r="I2" s="417"/>
      <c r="J2" s="4"/>
      <c r="K2" s="4"/>
      <c r="L2" s="4"/>
      <c r="M2" s="4"/>
      <c r="N2" s="4"/>
      <c r="O2" s="4"/>
      <c r="P2" s="417"/>
      <c r="Q2" s="417"/>
      <c r="R2" s="417"/>
      <c r="S2" s="417"/>
      <c r="T2" s="417"/>
      <c r="U2" s="417"/>
      <c r="V2" s="417"/>
      <c r="W2" s="417"/>
      <c r="X2" s="417"/>
      <c r="Y2" s="417"/>
      <c r="Z2" s="304"/>
      <c r="AA2" s="304"/>
      <c r="AB2" s="304"/>
      <c r="AC2" s="304"/>
      <c r="AD2" s="304"/>
      <c r="AE2" s="304"/>
      <c r="AF2" s="304"/>
      <c r="AG2" s="304"/>
      <c r="AH2" s="304"/>
      <c r="AI2" s="304"/>
      <c r="AJ2" s="304"/>
      <c r="AK2" s="304"/>
      <c r="AL2" s="304"/>
      <c r="AM2" s="304"/>
      <c r="AN2" s="304"/>
      <c r="AO2" s="304"/>
      <c r="AP2" s="304"/>
      <c r="AQ2" s="304"/>
      <c r="AR2" s="304"/>
      <c r="AS2" s="304"/>
      <c r="AT2" s="304"/>
      <c r="AU2" s="304"/>
      <c r="AV2" s="304"/>
      <c r="AW2" s="304"/>
      <c r="AX2" s="304"/>
      <c r="AY2" s="304"/>
      <c r="AZ2" s="417"/>
      <c r="BA2" s="4"/>
      <c r="BB2" s="4"/>
      <c r="BC2" s="4"/>
      <c r="BD2" s="4"/>
      <c r="BE2" s="4"/>
      <c r="BF2" s="4"/>
      <c r="BG2" s="352"/>
      <c r="BH2" s="384"/>
      <c r="BI2" s="384"/>
      <c r="BJ2" s="384"/>
      <c r="BK2" s="383"/>
      <c r="BL2" s="383"/>
      <c r="BM2" s="382"/>
      <c r="BN2" s="141"/>
      <c r="BO2" s="382"/>
      <c r="BP2" s="382"/>
      <c r="BQ2" s="230">
        <v>1</v>
      </c>
      <c r="BR2" s="382"/>
      <c r="BS2" s="382"/>
      <c r="BT2" s="382"/>
      <c r="BU2" s="382"/>
      <c r="BV2" s="382"/>
      <c r="BW2" s="382"/>
      <c r="BX2" s="382"/>
      <c r="BY2" s="382"/>
      <c r="BZ2" s="7"/>
      <c r="CA2" s="420">
        <v>5</v>
      </c>
      <c r="CB2" s="7">
        <v>3</v>
      </c>
      <c r="CC2" s="230"/>
      <c r="CD2" s="230" t="s">
        <v>855</v>
      </c>
      <c r="CE2" s="230" t="s">
        <v>855</v>
      </c>
      <c r="CF2" s="5"/>
      <c r="CG2" s="402" t="s">
        <v>1456</v>
      </c>
      <c r="CH2" s="402"/>
      <c r="CI2" s="402"/>
      <c r="CJ2" s="402"/>
      <c r="CK2" s="5"/>
      <c r="CL2" s="230"/>
      <c r="CM2" s="230"/>
      <c r="CN2" s="230"/>
      <c r="CO2" s="230"/>
      <c r="CP2" s="230"/>
      <c r="CQ2" s="230"/>
      <c r="CR2" s="1"/>
      <c r="CS2" s="1"/>
      <c r="CT2" s="1"/>
      <c r="CU2" s="1"/>
      <c r="CV2" s="5"/>
      <c r="CW2" s="404"/>
      <c r="CX2" s="404"/>
      <c r="CY2" s="404"/>
      <c r="CZ2" s="404"/>
      <c r="DA2" s="404"/>
      <c r="DB2" s="404"/>
      <c r="DC2" s="381"/>
      <c r="DD2" s="381"/>
      <c r="DE2" s="381"/>
      <c r="DF2" s="381"/>
      <c r="DG2" s="5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</row>
    <row r="3" spans="1:128" ht="11.1" customHeight="1" x14ac:dyDescent="0.25">
      <c r="A3" s="5"/>
      <c r="B3" s="4" t="s">
        <v>833</v>
      </c>
      <c r="C3" s="4"/>
      <c r="D3" s="4"/>
      <c r="E3" s="3"/>
      <c r="F3" s="3"/>
      <c r="G3" s="3"/>
      <c r="H3" s="3"/>
      <c r="I3" s="3"/>
      <c r="J3" s="4"/>
      <c r="K3" s="4"/>
      <c r="L3" s="4"/>
      <c r="M3" s="4"/>
      <c r="N3" s="4"/>
      <c r="O3" s="4"/>
      <c r="P3" s="1"/>
      <c r="Q3" s="417" t="str">
        <f>IF(Q4=$CA$2,Q4,"")</f>
        <v/>
      </c>
      <c r="R3" s="446" t="str">
        <f>IF(R4=$CA$2,R4,"")</f>
        <v/>
      </c>
      <c r="S3" s="446"/>
      <c r="T3" s="446" t="str">
        <f>IF(T4=$CA$2,T4,"")</f>
        <v/>
      </c>
      <c r="U3" s="446"/>
      <c r="V3" s="446" t="str">
        <f>IF(V4=$CA$2,V4,"")</f>
        <v/>
      </c>
      <c r="W3" s="446">
        <f>IF(W4=$CA$2,W4,"")</f>
        <v>5</v>
      </c>
      <c r="X3" s="446" t="str">
        <f>IF(X4=$CA$2,X4,"")</f>
        <v/>
      </c>
      <c r="Y3" s="1"/>
      <c r="Z3" s="446"/>
      <c r="AA3" s="446"/>
      <c r="AB3" s="446"/>
      <c r="AC3" s="388"/>
      <c r="AD3" s="388"/>
      <c r="AE3" s="388"/>
      <c r="AF3" s="388"/>
      <c r="AG3" s="388"/>
      <c r="AH3" s="388"/>
      <c r="AI3" s="388"/>
      <c r="AJ3" s="388"/>
      <c r="AK3" s="388"/>
      <c r="AL3" s="388"/>
      <c r="AM3" s="388"/>
      <c r="AN3" s="388"/>
      <c r="AO3" s="388"/>
      <c r="AP3" s="388"/>
      <c r="AQ3" s="388"/>
      <c r="AR3" s="388"/>
      <c r="AS3" s="388"/>
      <c r="AT3" s="388"/>
      <c r="AU3" s="388"/>
      <c r="AV3" s="388"/>
      <c r="AW3" s="388"/>
      <c r="AX3" s="388"/>
      <c r="AY3" s="388"/>
      <c r="AZ3" s="1"/>
      <c r="BA3" s="4"/>
      <c r="BB3" s="4"/>
      <c r="BC3" s="4"/>
      <c r="BD3" s="4"/>
      <c r="BE3" s="4"/>
      <c r="BF3" s="4"/>
      <c r="BG3" s="1"/>
      <c r="BH3" s="383"/>
      <c r="BI3" s="383"/>
      <c r="BJ3" s="383"/>
      <c r="BK3" s="383"/>
      <c r="BL3" s="383"/>
      <c r="BM3" s="382">
        <f>MAX(BN3:BX3)</f>
        <v>6</v>
      </c>
      <c r="BN3" s="141"/>
      <c r="BO3" s="382"/>
      <c r="BP3" s="382"/>
      <c r="BQ3" s="432">
        <f t="shared" ref="BQ3:BZ3" si="0">IF(ISNUMBER(BQ5),BQ4,"")</f>
        <v>1</v>
      </c>
      <c r="BR3" s="432">
        <f t="shared" si="0"/>
        <v>2</v>
      </c>
      <c r="BS3" s="432">
        <f t="shared" si="0"/>
        <v>3</v>
      </c>
      <c r="BT3" s="432">
        <f t="shared" si="0"/>
        <v>4</v>
      </c>
      <c r="BU3" s="432">
        <f t="shared" si="0"/>
        <v>5</v>
      </c>
      <c r="BV3" s="432">
        <f t="shared" si="0"/>
        <v>6</v>
      </c>
      <c r="BW3" s="432" t="str">
        <f t="shared" si="0"/>
        <v/>
      </c>
      <c r="BX3" s="432" t="str">
        <f t="shared" si="0"/>
        <v/>
      </c>
      <c r="BY3" s="432" t="str">
        <f t="shared" si="0"/>
        <v/>
      </c>
      <c r="BZ3" s="432" t="str">
        <f t="shared" si="0"/>
        <v/>
      </c>
      <c r="CA3" s="141"/>
      <c r="CB3" s="141"/>
      <c r="CC3" s="230"/>
      <c r="CD3" s="230">
        <v>2</v>
      </c>
      <c r="CE3" s="230">
        <v>2</v>
      </c>
      <c r="CF3" s="393"/>
      <c r="CG3" s="58"/>
      <c r="CH3" s="58"/>
      <c r="CI3" s="230">
        <v>3</v>
      </c>
      <c r="CJ3" s="230">
        <v>3</v>
      </c>
      <c r="CK3" s="393"/>
      <c r="CL3" s="230"/>
      <c r="CM3" s="230"/>
      <c r="CN3" s="230"/>
      <c r="CO3" s="230"/>
      <c r="CP3" s="230"/>
      <c r="CQ3" s="230"/>
      <c r="CR3" s="366"/>
      <c r="CS3" s="366"/>
      <c r="CT3" s="366"/>
      <c r="CU3" s="366"/>
      <c r="CV3" s="393"/>
      <c r="CW3" s="7"/>
      <c r="CX3" s="7"/>
      <c r="CY3" s="7"/>
      <c r="CZ3" s="7"/>
      <c r="DA3" s="7"/>
      <c r="DB3" s="7"/>
      <c r="DC3" s="11"/>
      <c r="DD3" s="11"/>
      <c r="DE3" s="11"/>
      <c r="DF3" s="11"/>
      <c r="DG3" s="5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  <c r="DX3" s="1"/>
    </row>
    <row r="4" spans="1:128" ht="11.1" customHeight="1" x14ac:dyDescent="0.25">
      <c r="A4" s="5"/>
      <c r="B4" s="3"/>
      <c r="C4" s="3"/>
      <c r="D4" s="411" t="s">
        <v>1459</v>
      </c>
      <c r="E4" s="411"/>
      <c r="F4" s="398"/>
      <c r="G4" s="398" t="s">
        <v>27</v>
      </c>
      <c r="H4" s="398"/>
      <c r="I4" s="398"/>
      <c r="J4" s="398"/>
      <c r="K4" s="398"/>
      <c r="L4" s="398" t="s">
        <v>29</v>
      </c>
      <c r="M4" s="398"/>
      <c r="N4" s="6"/>
      <c r="O4" s="6"/>
      <c r="P4" s="1"/>
      <c r="Q4" s="404">
        <v>2</v>
      </c>
      <c r="R4" s="404">
        <v>3</v>
      </c>
      <c r="S4" s="417"/>
      <c r="T4" s="404">
        <v>1</v>
      </c>
      <c r="U4" s="6"/>
      <c r="V4" s="404">
        <v>4</v>
      </c>
      <c r="W4" s="404">
        <v>5</v>
      </c>
      <c r="X4" s="404">
        <v>6</v>
      </c>
      <c r="Y4" s="417"/>
      <c r="Z4" s="304"/>
      <c r="AA4" s="304"/>
      <c r="AB4" s="304"/>
      <c r="AC4" s="304"/>
      <c r="AD4" s="304"/>
      <c r="AE4" s="304"/>
      <c r="AF4" s="304"/>
      <c r="AG4" s="304"/>
      <c r="AH4" s="304"/>
      <c r="AI4" s="304"/>
      <c r="AJ4" s="304"/>
      <c r="AK4" s="304"/>
      <c r="AL4" s="388"/>
      <c r="AM4" s="304"/>
      <c r="AN4" s="304"/>
      <c r="AO4" s="304"/>
      <c r="AP4" s="304"/>
      <c r="AQ4" s="304"/>
      <c r="AR4" s="304"/>
      <c r="AS4" s="304"/>
      <c r="AT4" s="304"/>
      <c r="AU4" s="304"/>
      <c r="AV4" s="304"/>
      <c r="AW4" s="304"/>
      <c r="AX4" s="304"/>
      <c r="AY4" s="304"/>
      <c r="AZ4" s="417"/>
      <c r="BA4" s="4" t="s">
        <v>1463</v>
      </c>
      <c r="BB4" s="4"/>
      <c r="BC4" s="4"/>
      <c r="BD4" s="433" t="s">
        <v>1462</v>
      </c>
      <c r="BE4" s="4"/>
      <c r="BF4" s="4"/>
      <c r="BG4" s="1"/>
      <c r="BH4" s="384"/>
      <c r="BI4" s="384"/>
      <c r="BJ4" s="384"/>
      <c r="BK4" s="383"/>
      <c r="BL4" s="383"/>
      <c r="BM4" s="382"/>
      <c r="BN4" s="141"/>
      <c r="BO4" s="382"/>
      <c r="BP4" s="382"/>
      <c r="BQ4" s="412">
        <v>1</v>
      </c>
      <c r="BR4" s="412">
        <f t="shared" ref="BR4:BZ4" si="1">BQ4+1</f>
        <v>2</v>
      </c>
      <c r="BS4" s="412">
        <f t="shared" si="1"/>
        <v>3</v>
      </c>
      <c r="BT4" s="412">
        <f t="shared" si="1"/>
        <v>4</v>
      </c>
      <c r="BU4" s="412">
        <f t="shared" si="1"/>
        <v>5</v>
      </c>
      <c r="BV4" s="412">
        <f t="shared" si="1"/>
        <v>6</v>
      </c>
      <c r="BW4" s="412">
        <f t="shared" si="1"/>
        <v>7</v>
      </c>
      <c r="BX4" s="412">
        <f t="shared" si="1"/>
        <v>8</v>
      </c>
      <c r="BY4" s="264">
        <f t="shared" si="1"/>
        <v>9</v>
      </c>
      <c r="BZ4" s="412">
        <f t="shared" si="1"/>
        <v>10</v>
      </c>
      <c r="CA4" s="366"/>
      <c r="CB4" s="141"/>
      <c r="CC4" s="396" t="s">
        <v>24</v>
      </c>
      <c r="CD4" s="230"/>
      <c r="CE4" s="230"/>
      <c r="CF4" s="5"/>
      <c r="CG4" s="396" t="s">
        <v>24</v>
      </c>
      <c r="CH4" s="396" t="s">
        <v>24</v>
      </c>
      <c r="CI4" s="5"/>
      <c r="CJ4" s="5" t="s">
        <v>456</v>
      </c>
      <c r="CK4" s="5"/>
      <c r="CL4" s="382">
        <f t="shared" ref="CL4:CU4" si="2">COUNTIF($CD7:$CD42,"="&amp;CL5)</f>
        <v>4</v>
      </c>
      <c r="CM4" s="382">
        <f t="shared" si="2"/>
        <v>5</v>
      </c>
      <c r="CN4" s="382">
        <f t="shared" si="2"/>
        <v>6</v>
      </c>
      <c r="CO4" s="382">
        <f t="shared" si="2"/>
        <v>7</v>
      </c>
      <c r="CP4" s="382">
        <f t="shared" si="2"/>
        <v>5</v>
      </c>
      <c r="CQ4" s="382">
        <f t="shared" si="2"/>
        <v>9</v>
      </c>
      <c r="CR4" s="382">
        <f t="shared" si="2"/>
        <v>0</v>
      </c>
      <c r="CS4" s="382">
        <f t="shared" si="2"/>
        <v>0</v>
      </c>
      <c r="CT4" s="382">
        <f t="shared" si="2"/>
        <v>0</v>
      </c>
      <c r="CU4" s="382">
        <f t="shared" si="2"/>
        <v>0</v>
      </c>
      <c r="CV4" s="382"/>
      <c r="CW4" s="90">
        <v>1</v>
      </c>
      <c r="CX4" s="90">
        <v>1</v>
      </c>
      <c r="CY4" s="90">
        <v>1</v>
      </c>
      <c r="CZ4" s="90">
        <v>1</v>
      </c>
      <c r="DA4" s="73">
        <v>1</v>
      </c>
      <c r="DB4" s="73">
        <v>1</v>
      </c>
      <c r="DC4" s="73">
        <v>1</v>
      </c>
      <c r="DD4" s="73">
        <v>1</v>
      </c>
      <c r="DE4" s="73">
        <v>1</v>
      </c>
      <c r="DF4" s="73">
        <v>1</v>
      </c>
      <c r="DG4" s="5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/>
    </row>
    <row r="5" spans="1:128" ht="11.1" customHeight="1" x14ac:dyDescent="0.25">
      <c r="A5" s="5"/>
      <c r="B5" s="21" t="s">
        <v>24</v>
      </c>
      <c r="C5" s="21" t="s">
        <v>7</v>
      </c>
      <c r="D5" s="22" t="s">
        <v>24</v>
      </c>
      <c r="E5" s="22" t="s">
        <v>25</v>
      </c>
      <c r="F5" s="23"/>
      <c r="G5" s="21"/>
      <c r="H5" s="424" t="s">
        <v>242</v>
      </c>
      <c r="I5" s="423"/>
      <c r="J5" s="424" t="s">
        <v>242</v>
      </c>
      <c r="K5" s="428"/>
      <c r="L5" s="426"/>
      <c r="M5" s="424" t="s">
        <v>242</v>
      </c>
      <c r="N5" s="424" t="s">
        <v>242</v>
      </c>
      <c r="O5" s="424" t="s">
        <v>242</v>
      </c>
      <c r="P5" s="1"/>
      <c r="Q5" s="1"/>
      <c r="R5" s="1"/>
      <c r="S5" s="1"/>
      <c r="T5" s="416" t="s">
        <v>1398</v>
      </c>
      <c r="U5" s="371"/>
      <c r="V5" s="371"/>
      <c r="W5" s="371"/>
      <c r="X5" s="371"/>
      <c r="Y5" s="1"/>
      <c r="Z5" s="388"/>
      <c r="AA5" s="388"/>
      <c r="AB5" s="388"/>
      <c r="AC5" s="388"/>
      <c r="AD5" s="388"/>
      <c r="AE5" s="388"/>
      <c r="AF5" s="388"/>
      <c r="AG5" s="388"/>
      <c r="AH5" s="388"/>
      <c r="AI5" s="388"/>
      <c r="AJ5" s="388"/>
      <c r="AK5" s="388"/>
      <c r="AL5" s="388"/>
      <c r="AM5" s="388"/>
      <c r="AN5" s="388"/>
      <c r="AO5" s="388"/>
      <c r="AP5" s="388"/>
      <c r="AQ5" s="388"/>
      <c r="AR5" s="388"/>
      <c r="AS5" s="388"/>
      <c r="AT5" s="388"/>
      <c r="AU5" s="388"/>
      <c r="AV5" s="388"/>
      <c r="AW5" s="388"/>
      <c r="AX5" s="388"/>
      <c r="AY5" s="388"/>
      <c r="AZ5" s="416" t="s">
        <v>1397</v>
      </c>
      <c r="BA5" s="416"/>
      <c r="BB5" s="416"/>
      <c r="BC5" s="416"/>
      <c r="BD5" s="416"/>
      <c r="BE5" s="416"/>
      <c r="BF5" s="4"/>
      <c r="BG5" s="416"/>
      <c r="BH5" s="3" t="s">
        <v>1457</v>
      </c>
      <c r="BI5" s="1"/>
      <c r="BJ5" s="1"/>
      <c r="BK5" s="1"/>
      <c r="BL5" s="1"/>
      <c r="BM5" s="1"/>
      <c r="BN5" s="130" t="s">
        <v>456</v>
      </c>
      <c r="BO5" s="1"/>
      <c r="BP5" s="1"/>
      <c r="BQ5" s="414">
        <v>1</v>
      </c>
      <c r="BR5" s="414">
        <v>1</v>
      </c>
      <c r="BS5" s="414">
        <v>1</v>
      </c>
      <c r="BT5" s="414">
        <v>1</v>
      </c>
      <c r="BU5" s="414">
        <v>1</v>
      </c>
      <c r="BV5" s="414">
        <v>1</v>
      </c>
      <c r="BW5" s="414"/>
      <c r="BX5" s="414"/>
      <c r="BY5" s="396"/>
      <c r="BZ5" s="396"/>
      <c r="CA5" s="420" t="s">
        <v>1464</v>
      </c>
      <c r="CB5" s="130"/>
      <c r="CC5" s="160"/>
      <c r="CD5" s="160">
        <f>MAX(CD7:CD42)</f>
        <v>6</v>
      </c>
      <c r="CE5" s="160"/>
      <c r="CF5" s="5"/>
      <c r="CG5" s="58">
        <v>0</v>
      </c>
      <c r="CH5" s="58">
        <v>0</v>
      </c>
      <c r="CI5" s="160">
        <f>MAX(CI7:CI42)</f>
        <v>8</v>
      </c>
      <c r="CJ5" s="160"/>
      <c r="CK5" s="5"/>
      <c r="CL5" s="350">
        <v>1</v>
      </c>
      <c r="CM5" s="350">
        <f t="shared" ref="CM5:CU5" si="3">CL5+1</f>
        <v>2</v>
      </c>
      <c r="CN5" s="350">
        <f t="shared" si="3"/>
        <v>3</v>
      </c>
      <c r="CO5" s="350">
        <f t="shared" si="3"/>
        <v>4</v>
      </c>
      <c r="CP5" s="350">
        <f t="shared" si="3"/>
        <v>5</v>
      </c>
      <c r="CQ5" s="350">
        <f t="shared" si="3"/>
        <v>6</v>
      </c>
      <c r="CR5" s="350">
        <f t="shared" si="3"/>
        <v>7</v>
      </c>
      <c r="CS5" s="350">
        <f t="shared" si="3"/>
        <v>8</v>
      </c>
      <c r="CT5" s="350">
        <f t="shared" si="3"/>
        <v>9</v>
      </c>
      <c r="CU5" s="350">
        <f t="shared" si="3"/>
        <v>10</v>
      </c>
      <c r="CV5" s="6"/>
      <c r="CW5" s="350">
        <f>CV4+1</f>
        <v>1</v>
      </c>
      <c r="CX5" s="350">
        <f t="shared" ref="CX5:DF5" si="4">CW5+1</f>
        <v>2</v>
      </c>
      <c r="CY5" s="350">
        <f t="shared" si="4"/>
        <v>3</v>
      </c>
      <c r="CZ5" s="350">
        <f t="shared" si="4"/>
        <v>4</v>
      </c>
      <c r="DA5" s="348">
        <f t="shared" si="4"/>
        <v>5</v>
      </c>
      <c r="DB5" s="348">
        <f t="shared" si="4"/>
        <v>6</v>
      </c>
      <c r="DC5" s="348">
        <f t="shared" si="4"/>
        <v>7</v>
      </c>
      <c r="DD5" s="348">
        <f t="shared" si="4"/>
        <v>8</v>
      </c>
      <c r="DE5" s="348">
        <f t="shared" si="4"/>
        <v>9</v>
      </c>
      <c r="DF5" s="348">
        <f t="shared" si="4"/>
        <v>10</v>
      </c>
      <c r="DG5" s="5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</row>
    <row r="6" spans="1:128" ht="11.1" customHeight="1" x14ac:dyDescent="0.25">
      <c r="A6" s="5"/>
      <c r="B6" s="21"/>
      <c r="C6" s="23"/>
      <c r="D6" s="411" t="s">
        <v>8</v>
      </c>
      <c r="E6" s="410" t="s">
        <v>9</v>
      </c>
      <c r="F6" s="428" t="s">
        <v>26</v>
      </c>
      <c r="G6" s="428" t="s">
        <v>43</v>
      </c>
      <c r="H6" s="425"/>
      <c r="I6" s="429" t="s">
        <v>454</v>
      </c>
      <c r="J6" s="425"/>
      <c r="K6" s="428" t="s">
        <v>1461</v>
      </c>
      <c r="L6" s="428" t="s">
        <v>1460</v>
      </c>
      <c r="M6" s="425"/>
      <c r="N6" s="425"/>
      <c r="O6" s="425"/>
      <c r="P6" s="1"/>
      <c r="Q6" s="420" t="s">
        <v>10</v>
      </c>
      <c r="R6" s="420" t="s">
        <v>10</v>
      </c>
      <c r="S6" s="1"/>
      <c r="T6" s="73"/>
      <c r="U6" s="73">
        <v>0</v>
      </c>
      <c r="V6" s="73">
        <v>1</v>
      </c>
      <c r="W6" s="73">
        <v>2</v>
      </c>
      <c r="X6" s="73">
        <v>3</v>
      </c>
      <c r="Y6" s="1"/>
      <c r="Z6" s="436"/>
      <c r="AA6" s="436"/>
      <c r="AB6" s="436"/>
      <c r="AC6" s="436"/>
      <c r="AD6" s="436"/>
      <c r="AE6" s="436"/>
      <c r="AF6" s="441"/>
      <c r="AG6" s="441"/>
      <c r="AH6" s="441"/>
      <c r="AI6" s="441"/>
      <c r="AJ6" s="441"/>
      <c r="AK6" s="441"/>
      <c r="AL6" s="388"/>
      <c r="AM6" s="441"/>
      <c r="AN6" s="441"/>
      <c r="AO6" s="441"/>
      <c r="AP6" s="441"/>
      <c r="AQ6" s="441"/>
      <c r="AR6" s="441"/>
      <c r="AS6" s="441"/>
      <c r="AT6" s="441"/>
      <c r="AU6" s="441"/>
      <c r="AV6" s="441"/>
      <c r="AW6" s="441"/>
      <c r="AX6" s="441"/>
      <c r="AY6" s="441"/>
      <c r="AZ6" s="1"/>
      <c r="BA6" s="90"/>
      <c r="BB6" s="90">
        <v>0</v>
      </c>
      <c r="BC6" s="90">
        <v>1</v>
      </c>
      <c r="BD6" s="90">
        <v>2</v>
      </c>
      <c r="BE6" s="90">
        <v>3</v>
      </c>
      <c r="BF6" s="4"/>
      <c r="BG6" s="1"/>
      <c r="BH6" s="395" t="s">
        <v>1455</v>
      </c>
      <c r="BI6" s="395" t="s">
        <v>1454</v>
      </c>
      <c r="BJ6" s="395" t="s">
        <v>854</v>
      </c>
      <c r="BK6" s="394" t="s">
        <v>454</v>
      </c>
      <c r="BL6" s="394" t="s">
        <v>454</v>
      </c>
      <c r="BM6" s="382"/>
      <c r="BN6" s="130" t="s">
        <v>1458</v>
      </c>
      <c r="BO6" s="382"/>
      <c r="BP6" s="382"/>
      <c r="BQ6" s="390"/>
      <c r="BR6" s="130">
        <f>MAX(BQ3:BZ3)</f>
        <v>6</v>
      </c>
      <c r="BS6" s="392"/>
      <c r="BT6" s="410" t="s">
        <v>1455</v>
      </c>
      <c r="BU6" s="411" t="s">
        <v>1454</v>
      </c>
      <c r="BV6" s="430" t="s">
        <v>854</v>
      </c>
      <c r="BW6" s="386" t="s">
        <v>454</v>
      </c>
      <c r="BX6" s="411" t="s">
        <v>454</v>
      </c>
      <c r="BY6" s="386"/>
      <c r="BZ6" s="386"/>
      <c r="CA6" s="366"/>
      <c r="CB6" s="73" t="s">
        <v>821</v>
      </c>
      <c r="CC6" s="160">
        <v>1</v>
      </c>
      <c r="CD6" s="160">
        <f>IF(CC6=0,CD5,CC6)</f>
        <v>1</v>
      </c>
      <c r="CE6" s="160"/>
      <c r="CF6" s="5"/>
      <c r="CG6" s="58">
        <v>0</v>
      </c>
      <c r="CH6" s="58">
        <v>0</v>
      </c>
      <c r="CI6" s="160">
        <f>IF(CF6=0,CI5,CF6)</f>
        <v>8</v>
      </c>
      <c r="CJ6" s="160"/>
      <c r="CK6" s="5"/>
      <c r="CL6" s="403">
        <f t="shared" ref="CL6:CU6" si="5">MAX(CL7:CL19)</f>
        <v>4</v>
      </c>
      <c r="CM6" s="403">
        <f t="shared" si="5"/>
        <v>9</v>
      </c>
      <c r="CN6" s="403">
        <f t="shared" si="5"/>
        <v>15</v>
      </c>
      <c r="CO6" s="403">
        <f t="shared" si="5"/>
        <v>22</v>
      </c>
      <c r="CP6" s="403">
        <f t="shared" si="5"/>
        <v>27</v>
      </c>
      <c r="CQ6" s="403">
        <f t="shared" si="5"/>
        <v>36</v>
      </c>
      <c r="CR6" s="401">
        <f t="shared" si="5"/>
        <v>0</v>
      </c>
      <c r="CS6" s="401">
        <f t="shared" si="5"/>
        <v>0</v>
      </c>
      <c r="CT6" s="401">
        <f t="shared" si="5"/>
        <v>0</v>
      </c>
      <c r="CU6" s="401">
        <f t="shared" si="5"/>
        <v>0</v>
      </c>
      <c r="CV6" s="6"/>
      <c r="CW6" s="92" t="s">
        <v>9</v>
      </c>
      <c r="CX6" s="92" t="s">
        <v>9</v>
      </c>
      <c r="CY6" s="92" t="s">
        <v>9</v>
      </c>
      <c r="CZ6" s="92" t="s">
        <v>9</v>
      </c>
      <c r="DA6" s="7" t="s">
        <v>9</v>
      </c>
      <c r="DB6" s="7" t="s">
        <v>9</v>
      </c>
      <c r="DC6" s="11" t="s">
        <v>9</v>
      </c>
      <c r="DD6" s="11" t="s">
        <v>9</v>
      </c>
      <c r="DE6" s="11" t="s">
        <v>9</v>
      </c>
      <c r="DF6" s="11" t="s">
        <v>9</v>
      </c>
      <c r="DG6" s="5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</row>
    <row r="7" spans="1:128" ht="11.1" customHeight="1" x14ac:dyDescent="0.25">
      <c r="A7" s="11"/>
      <c r="B7" s="90">
        <v>0</v>
      </c>
      <c r="C7" s="90">
        <v>0</v>
      </c>
      <c r="D7" s="427">
        <v>0</v>
      </c>
      <c r="E7" s="427">
        <v>0</v>
      </c>
      <c r="F7" s="406">
        <v>4500</v>
      </c>
      <c r="G7" s="406">
        <v>12</v>
      </c>
      <c r="H7" s="421">
        <v>8.6767896000000005E-4</v>
      </c>
      <c r="I7" s="427">
        <v>1093.048</v>
      </c>
      <c r="J7" s="413">
        <v>3</v>
      </c>
      <c r="K7" s="422">
        <v>3.0000000000000001E-5</v>
      </c>
      <c r="L7" s="90">
        <v>2.9999999999999898E-2</v>
      </c>
      <c r="M7" s="413">
        <v>1</v>
      </c>
      <c r="N7" s="413">
        <v>1</v>
      </c>
      <c r="O7" s="413">
        <v>0</v>
      </c>
      <c r="P7" s="1"/>
      <c r="Q7" s="431">
        <f t="shared" ref="Q7:Q42" si="6">CI7</f>
        <v>1</v>
      </c>
      <c r="R7" s="431">
        <f t="shared" ref="R7:R42" si="7">CJ7</f>
        <v>1</v>
      </c>
      <c r="S7" s="1"/>
      <c r="T7" s="439">
        <v>0</v>
      </c>
      <c r="U7" s="90">
        <v>0</v>
      </c>
      <c r="V7" s="47">
        <v>-1</v>
      </c>
      <c r="W7" s="47" t="s">
        <v>1465</v>
      </c>
      <c r="X7" s="47" t="s">
        <v>821</v>
      </c>
      <c r="Y7" s="7" t="str">
        <f>IF(V7-V6=1,"","↓")</f>
        <v>↓</v>
      </c>
      <c r="Z7" s="441">
        <f>$V7</f>
        <v>-1</v>
      </c>
      <c r="AA7" s="441"/>
      <c r="AB7" s="441"/>
      <c r="AC7" s="441"/>
      <c r="AD7" s="441"/>
      <c r="AE7" s="441"/>
      <c r="AF7" s="441"/>
      <c r="AG7" s="441"/>
      <c r="AH7" s="441"/>
      <c r="AI7" s="441"/>
      <c r="AJ7" s="441"/>
      <c r="AK7" s="441"/>
      <c r="AL7" s="388"/>
      <c r="AM7" s="441"/>
      <c r="AN7" s="441"/>
      <c r="AO7" s="441"/>
      <c r="AP7" s="441"/>
      <c r="AQ7" s="441"/>
      <c r="AR7" s="441"/>
      <c r="AS7" s="441"/>
      <c r="AT7" s="441"/>
      <c r="AU7" s="441"/>
      <c r="AV7" s="441"/>
      <c r="AW7" s="441"/>
      <c r="AX7" s="441"/>
      <c r="AY7" s="441"/>
      <c r="AZ7" s="1"/>
      <c r="BA7" s="90">
        <v>0</v>
      </c>
      <c r="BB7" s="92">
        <v>3</v>
      </c>
      <c r="BC7" s="448">
        <v>0</v>
      </c>
      <c r="BD7" s="448">
        <v>9</v>
      </c>
      <c r="BE7" s="409" t="s">
        <v>30</v>
      </c>
      <c r="BF7" s="4"/>
      <c r="BG7" s="1"/>
      <c r="BH7" s="400">
        <v>1</v>
      </c>
      <c r="BI7" s="400">
        <v>1</v>
      </c>
      <c r="BJ7" s="385" t="s">
        <v>1453</v>
      </c>
      <c r="BK7" s="383" t="s">
        <v>1452</v>
      </c>
      <c r="BL7" s="399">
        <v>1093.048</v>
      </c>
      <c r="BM7" s="382"/>
      <c r="BN7" s="391" t="s">
        <v>10</v>
      </c>
      <c r="BO7" s="382"/>
      <c r="BP7" s="382">
        <f>BQ7-1</f>
        <v>0</v>
      </c>
      <c r="BQ7" s="130">
        <f t="shared" ref="BQ7:BQ42" si="8">IF(ISNUMBER(BS7),ROW()-ROW(BQ$6),"")</f>
        <v>1</v>
      </c>
      <c r="BR7" s="419" t="str">
        <f t="shared" ref="BR7:BR42" si="9">IF($CD7=BR$6,BQ7,"")</f>
        <v/>
      </c>
      <c r="BS7" s="389">
        <f t="shared" ref="BS7" si="10">IF(ISNUMBER(BT7),BS6+1,"")</f>
        <v>1</v>
      </c>
      <c r="BT7" s="427">
        <f t="shared" ref="BT7:BT42" si="11">E7+1</f>
        <v>1</v>
      </c>
      <c r="BU7" s="427">
        <f t="shared" ref="BU7:BU42" si="12">D7+1</f>
        <v>1</v>
      </c>
      <c r="BV7" s="388"/>
      <c r="BW7" s="387"/>
      <c r="BX7" s="427">
        <v>1093.048</v>
      </c>
      <c r="BY7" s="386">
        <f t="shared" ref="BY7:BY42" si="13">IF(ISNUMBER(BT7),BT7-MIN(BT$7:BT$42),"")</f>
        <v>0</v>
      </c>
      <c r="BZ7" s="386">
        <f t="shared" ref="BZ7:BZ42" si="14">IF(ISNUMBER(BT7),BU7-MIN(BU$7:BU$42),"")</f>
        <v>0</v>
      </c>
      <c r="CA7" s="431" t="str">
        <f t="shared" ref="CA7:CA42" si="15">IF(ISNUMBER(BT7),_xlfn.IFS($CA$2=0,_xlfn.CONCAT(ROUND(BY7,0),", ",ROUND(BZ7,0)),$CA$2=1,BP7,$CA$2=2,_xlfn.CONCAT(CD7,CE7),$CA$2=3,_xlfn.CONCAT(CI7,CJ7),$CA$2=4,V7,$CA$2=5,W7,$CA$2=6,X7),"")</f>
        <v>→</v>
      </c>
      <c r="CB7" s="415">
        <f>CB8</f>
        <v>4.9890000000100372</v>
      </c>
      <c r="CC7" s="160">
        <f>IF(CB7&lt;0,MAX(CC$6:CC6)+1,0)</f>
        <v>0</v>
      </c>
      <c r="CD7" s="90">
        <f>IF(ISNUMBER(BT7),IF(CC7=0,CD6,CC7),"")</f>
        <v>1</v>
      </c>
      <c r="CE7" s="90">
        <v>1</v>
      </c>
      <c r="CF7" s="6"/>
      <c r="CG7" s="92">
        <v>0</v>
      </c>
      <c r="CH7" s="92">
        <v>0</v>
      </c>
      <c r="CI7" s="90">
        <f t="shared" ref="CI7:CI24" si="16">IF(ISNUMBER(BT7),CD7+CG7,"")</f>
        <v>1</v>
      </c>
      <c r="CJ7" s="90">
        <f t="shared" ref="CJ7:CJ24" si="17">IF(ISNUMBER(BU7),CE7+CH7,"")</f>
        <v>1</v>
      </c>
      <c r="CK7" s="5"/>
      <c r="CL7" s="94">
        <f t="shared" ref="CL7:CL19" si="18">IF($BQ7&lt;=CL$4,$BQ7+CF$6,"")</f>
        <v>1</v>
      </c>
      <c r="CM7" s="94">
        <f t="shared" ref="CM7:CU7" si="19">IF($BQ7&lt;=CM$4,$BQ7+CL$6,"")</f>
        <v>5</v>
      </c>
      <c r="CN7" s="94">
        <f t="shared" si="19"/>
        <v>10</v>
      </c>
      <c r="CO7" s="94">
        <f t="shared" si="19"/>
        <v>16</v>
      </c>
      <c r="CP7" s="94">
        <f t="shared" si="19"/>
        <v>23</v>
      </c>
      <c r="CQ7" s="94">
        <f t="shared" si="19"/>
        <v>28</v>
      </c>
      <c r="CR7" s="90" t="str">
        <f t="shared" si="19"/>
        <v/>
      </c>
      <c r="CS7" s="90" t="str">
        <f t="shared" si="19"/>
        <v/>
      </c>
      <c r="CT7" s="90" t="str">
        <f t="shared" si="19"/>
        <v/>
      </c>
      <c r="CU7" s="90" t="str">
        <f t="shared" si="19"/>
        <v/>
      </c>
      <c r="CV7" s="236"/>
      <c r="CW7" s="94">
        <f t="shared" ref="CW7:DF7" si="20">IF(ISNUMBER(CL7),INDEX($BT$7:$BU$42,CL7,CW$4),CW6)</f>
        <v>1</v>
      </c>
      <c r="CX7" s="94">
        <f t="shared" si="20"/>
        <v>5</v>
      </c>
      <c r="CY7" s="94">
        <f t="shared" si="20"/>
        <v>5</v>
      </c>
      <c r="CZ7" s="94">
        <f t="shared" si="20"/>
        <v>10</v>
      </c>
      <c r="DA7" s="94">
        <f t="shared" si="20"/>
        <v>6</v>
      </c>
      <c r="DB7" s="94">
        <f t="shared" si="20"/>
        <v>9</v>
      </c>
      <c r="DC7" s="191" t="str">
        <f t="shared" si="20"/>
        <v>x</v>
      </c>
      <c r="DD7" s="191" t="str">
        <f t="shared" si="20"/>
        <v>x</v>
      </c>
      <c r="DE7" s="191" t="str">
        <f t="shared" si="20"/>
        <v>x</v>
      </c>
      <c r="DF7" s="191" t="str">
        <f t="shared" si="20"/>
        <v>x</v>
      </c>
      <c r="DG7" s="1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  <c r="DX7" s="1"/>
    </row>
    <row r="8" spans="1:128" ht="11.1" customHeight="1" x14ac:dyDescent="0.25">
      <c r="A8" s="11"/>
      <c r="B8" s="90">
        <v>1</v>
      </c>
      <c r="C8" s="90">
        <v>0</v>
      </c>
      <c r="D8" s="427">
        <v>1</v>
      </c>
      <c r="E8" s="427">
        <v>1</v>
      </c>
      <c r="F8" s="406">
        <v>7000</v>
      </c>
      <c r="G8" s="406">
        <v>12</v>
      </c>
      <c r="H8" s="421">
        <v>8.6767896000000005E-4</v>
      </c>
      <c r="I8" s="427">
        <v>1088.05899999999</v>
      </c>
      <c r="J8" s="413">
        <v>3</v>
      </c>
      <c r="K8" s="422">
        <v>3.0000000000000001E-5</v>
      </c>
      <c r="L8" s="90">
        <v>2.9999999999999898E-2</v>
      </c>
      <c r="M8" s="413">
        <v>2</v>
      </c>
      <c r="N8" s="413">
        <v>1</v>
      </c>
      <c r="O8" s="413">
        <v>0</v>
      </c>
      <c r="P8" s="1"/>
      <c r="Q8" s="431">
        <f t="shared" si="6"/>
        <v>1</v>
      </c>
      <c r="R8" s="431">
        <f t="shared" si="7"/>
        <v>2</v>
      </c>
      <c r="S8" s="1"/>
      <c r="T8" s="90">
        <v>1</v>
      </c>
      <c r="U8" s="90">
        <v>1</v>
      </c>
      <c r="V8" s="47">
        <v>0</v>
      </c>
      <c r="W8" s="47">
        <v>-2</v>
      </c>
      <c r="X8" s="47" t="s">
        <v>821</v>
      </c>
      <c r="Y8" s="7" t="str">
        <f t="shared" ref="Y8:Y42" si="21">IF(V8-V7=1,"","↓")</f>
        <v/>
      </c>
      <c r="Z8" s="441">
        <f t="shared" ref="Z8:AA16" si="22">$V8</f>
        <v>0</v>
      </c>
      <c r="AA8" s="441"/>
      <c r="AB8" s="441"/>
      <c r="AC8" s="441"/>
      <c r="AD8" s="441"/>
      <c r="AE8" s="441"/>
      <c r="AF8" s="441"/>
      <c r="AG8" s="441"/>
      <c r="AH8" s="441"/>
      <c r="AI8" s="441"/>
      <c r="AJ8" s="441"/>
      <c r="AK8" s="441"/>
      <c r="AL8" s="388"/>
      <c r="AM8" s="441">
        <f>W8</f>
        <v>-2</v>
      </c>
      <c r="AN8" s="441"/>
      <c r="AO8" s="441"/>
      <c r="AP8" s="441"/>
      <c r="AQ8" s="441"/>
      <c r="AR8" s="441"/>
      <c r="AS8" s="441"/>
      <c r="AT8" s="441"/>
      <c r="AU8" s="441"/>
      <c r="AV8" s="441"/>
      <c r="AW8" s="441"/>
      <c r="AX8" s="441"/>
      <c r="AY8" s="441"/>
      <c r="AZ8" s="1"/>
      <c r="BA8" s="92"/>
      <c r="BB8" s="92"/>
      <c r="BC8" s="92"/>
      <c r="BD8" s="92"/>
      <c r="BE8" s="92"/>
      <c r="BF8" s="4"/>
      <c r="BG8" s="1"/>
      <c r="BH8" s="400">
        <v>2</v>
      </c>
      <c r="BI8" s="400">
        <v>2</v>
      </c>
      <c r="BJ8" s="385" t="s">
        <v>1451</v>
      </c>
      <c r="BK8" s="383" t="s">
        <v>1450</v>
      </c>
      <c r="BL8" s="399">
        <v>1088.05899999999</v>
      </c>
      <c r="BM8" s="382"/>
      <c r="BN8" s="391">
        <f>IF(ISNUMBER(BT8),SQRT((BT8-BT7)^2+(BU8-BU7)^2),"")</f>
        <v>1.4142135623730951</v>
      </c>
      <c r="BO8" s="382"/>
      <c r="BP8" s="382">
        <f t="shared" ref="BP8:BP42" si="23">BQ8-1</f>
        <v>1</v>
      </c>
      <c r="BQ8" s="130">
        <f t="shared" si="8"/>
        <v>2</v>
      </c>
      <c r="BR8" s="419" t="str">
        <f t="shared" si="9"/>
        <v/>
      </c>
      <c r="BS8" s="389">
        <f>IF(ISNUMBER(BT8),BS7+1,"")</f>
        <v>2</v>
      </c>
      <c r="BT8" s="427">
        <f t="shared" si="11"/>
        <v>2</v>
      </c>
      <c r="BU8" s="427">
        <f t="shared" si="12"/>
        <v>2</v>
      </c>
      <c r="BV8" s="388"/>
      <c r="BW8" s="387"/>
      <c r="BX8" s="427">
        <v>1088.05899999999</v>
      </c>
      <c r="BY8" s="386">
        <f t="shared" si="13"/>
        <v>1</v>
      </c>
      <c r="BZ8" s="386">
        <f t="shared" si="14"/>
        <v>1</v>
      </c>
      <c r="CA8" s="431">
        <f t="shared" si="15"/>
        <v>-2</v>
      </c>
      <c r="CB8" s="391">
        <f t="shared" ref="CB8:CB42" si="24">IF(ISNUMBER(BT8),BX7-BX8,"")</f>
        <v>4.9890000000100372</v>
      </c>
      <c r="CC8" s="160">
        <f>IF(CB8&lt;0,MAX(CC$6:CC7)+1,0)</f>
        <v>0</v>
      </c>
      <c r="CD8" s="90">
        <f t="shared" ref="CD8:CD42" si="25">IF(ISNUMBER(BT8),IF(CC8=0,CD7,CC8),"")</f>
        <v>1</v>
      </c>
      <c r="CE8" s="90">
        <f t="shared" ref="CE8:CE42" si="26">IF(CC8&lt;&gt;0,1,CE7+1)</f>
        <v>2</v>
      </c>
      <c r="CF8" s="6"/>
      <c r="CG8" s="92">
        <v>0</v>
      </c>
      <c r="CH8" s="92">
        <v>0</v>
      </c>
      <c r="CI8" s="90">
        <f t="shared" si="16"/>
        <v>1</v>
      </c>
      <c r="CJ8" s="90">
        <f t="shared" si="17"/>
        <v>2</v>
      </c>
      <c r="CK8" s="5"/>
      <c r="CL8" s="94">
        <f t="shared" si="18"/>
        <v>2</v>
      </c>
      <c r="CM8" s="94">
        <f t="shared" ref="CM8:CU8" si="27">IF($BQ8&lt;=CM$4,$BQ8+CL$6,"")</f>
        <v>6</v>
      </c>
      <c r="CN8" s="94">
        <f t="shared" si="27"/>
        <v>11</v>
      </c>
      <c r="CO8" s="94">
        <f t="shared" si="27"/>
        <v>17</v>
      </c>
      <c r="CP8" s="94">
        <f t="shared" si="27"/>
        <v>24</v>
      </c>
      <c r="CQ8" s="94">
        <f t="shared" si="27"/>
        <v>29</v>
      </c>
      <c r="CR8" s="90" t="str">
        <f t="shared" si="27"/>
        <v/>
      </c>
      <c r="CS8" s="90" t="str">
        <f t="shared" si="27"/>
        <v/>
      </c>
      <c r="CT8" s="90" t="str">
        <f t="shared" si="27"/>
        <v/>
      </c>
      <c r="CU8" s="90" t="str">
        <f t="shared" si="27"/>
        <v/>
      </c>
      <c r="CV8" s="236"/>
      <c r="CW8" s="94">
        <f t="shared" ref="CW8:CW19" si="28">IF(ISNUMBER(CL8),INDEX($BT$7:$BU$42,CL8,CW$4),CW7)</f>
        <v>2</v>
      </c>
      <c r="CX8" s="94">
        <f t="shared" ref="CX8:CX19" si="29">IF(ISNUMBER(CM8),INDEX($BT$7:$BU$42,CM8,CX$4),CX7)</f>
        <v>6</v>
      </c>
      <c r="CY8" s="94">
        <f t="shared" ref="CY8:CY19" si="30">IF(ISNUMBER(CN8),INDEX($BT$7:$BU$42,CN8,CY$4),CY7)</f>
        <v>6</v>
      </c>
      <c r="CZ8" s="94">
        <f t="shared" ref="CZ8:CZ19" si="31">IF(ISNUMBER(CO8),INDEX($BT$7:$BU$42,CO8,CZ$4),CZ7)</f>
        <v>9</v>
      </c>
      <c r="DA8" s="94">
        <f t="shared" ref="DA8:DA19" si="32">IF(ISNUMBER(CP8),INDEX($BT$7:$BU$42,CP8,DA$4),DA7)</f>
        <v>7</v>
      </c>
      <c r="DB8" s="94">
        <f t="shared" ref="DB8:DB19" si="33">IF(ISNUMBER(CQ8),INDEX($BT$7:$BU$42,CQ8,DB$4),DB7)</f>
        <v>8</v>
      </c>
      <c r="DC8" s="191" t="str">
        <f t="shared" ref="DC8:DC19" si="34">IF(ISNUMBER(CR8),INDEX($BT$7:$BU$42,CR8,DC$4),DC7)</f>
        <v>x</v>
      </c>
      <c r="DD8" s="191" t="str">
        <f t="shared" ref="DD8:DD19" si="35">IF(ISNUMBER(CS8),INDEX($BT$7:$BU$42,CS8,DD$4),DD7)</f>
        <v>x</v>
      </c>
      <c r="DE8" s="191" t="str">
        <f t="shared" ref="DE8:DE19" si="36">IF(ISNUMBER(CT8),INDEX($BT$7:$BU$42,CT8,DE$4),DE7)</f>
        <v>x</v>
      </c>
      <c r="DF8" s="191" t="str">
        <f t="shared" ref="DF8:DF19" si="37">IF(ISNUMBER(CU8),INDEX($BT$7:$BU$42,CU8,DF$4),DF7)</f>
        <v>x</v>
      </c>
      <c r="DG8" s="1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</row>
    <row r="9" spans="1:128" ht="11.1" customHeight="1" x14ac:dyDescent="0.25">
      <c r="A9" s="11"/>
      <c r="B9" s="90">
        <v>2</v>
      </c>
      <c r="C9" s="90">
        <v>0</v>
      </c>
      <c r="D9" s="427">
        <v>2</v>
      </c>
      <c r="E9" s="427">
        <v>2</v>
      </c>
      <c r="F9" s="406">
        <v>6000</v>
      </c>
      <c r="G9" s="406">
        <v>12</v>
      </c>
      <c r="H9" s="421">
        <v>8.6767896000000005E-4</v>
      </c>
      <c r="I9" s="427">
        <v>1082.4190000000001</v>
      </c>
      <c r="J9" s="413">
        <v>3</v>
      </c>
      <c r="K9" s="422">
        <v>3.0000000000000001E-5</v>
      </c>
      <c r="L9" s="90">
        <v>2.9999999999999898E-2</v>
      </c>
      <c r="M9" s="413">
        <v>2</v>
      </c>
      <c r="N9" s="413">
        <v>1</v>
      </c>
      <c r="O9" s="413">
        <v>0</v>
      </c>
      <c r="P9" s="1"/>
      <c r="Q9" s="431">
        <f t="shared" si="6"/>
        <v>1</v>
      </c>
      <c r="R9" s="431">
        <f t="shared" si="7"/>
        <v>3</v>
      </c>
      <c r="S9" s="1"/>
      <c r="T9" s="90">
        <v>2</v>
      </c>
      <c r="U9" s="90">
        <v>2</v>
      </c>
      <c r="V9" s="47">
        <v>1</v>
      </c>
      <c r="W9" s="47">
        <v>-3</v>
      </c>
      <c r="X9" s="47" t="s">
        <v>821</v>
      </c>
      <c r="Y9" s="7" t="str">
        <f t="shared" si="21"/>
        <v/>
      </c>
      <c r="Z9" s="441">
        <f t="shared" si="22"/>
        <v>1</v>
      </c>
      <c r="AA9" s="441"/>
      <c r="AB9" s="441"/>
      <c r="AC9" s="441"/>
      <c r="AD9" s="441"/>
      <c r="AE9" s="441"/>
      <c r="AF9" s="441"/>
      <c r="AG9" s="441"/>
      <c r="AH9" s="441"/>
      <c r="AI9" s="441"/>
      <c r="AJ9" s="441"/>
      <c r="AK9" s="441"/>
      <c r="AL9" s="388"/>
      <c r="AM9" s="441">
        <f t="shared" ref="AM9:AN14" si="38">W9</f>
        <v>-3</v>
      </c>
      <c r="AN9" s="441"/>
      <c r="AO9" s="441"/>
      <c r="AP9" s="441"/>
      <c r="AQ9" s="441"/>
      <c r="AR9" s="441"/>
      <c r="AS9" s="441"/>
      <c r="AT9" s="441"/>
      <c r="AU9" s="441"/>
      <c r="AV9" s="441"/>
      <c r="AW9" s="441"/>
      <c r="AX9" s="441"/>
      <c r="AY9" s="441"/>
      <c r="AZ9" s="1"/>
      <c r="BA9" s="4" t="s">
        <v>834</v>
      </c>
      <c r="BB9" s="4"/>
      <c r="BC9" s="4"/>
      <c r="BD9" s="4"/>
      <c r="BE9" s="4"/>
      <c r="BF9" s="4"/>
      <c r="BG9" s="1"/>
      <c r="BH9" s="400">
        <v>3</v>
      </c>
      <c r="BI9" s="400">
        <v>3</v>
      </c>
      <c r="BJ9" s="385" t="s">
        <v>1449</v>
      </c>
      <c r="BK9" s="383" t="s">
        <v>1448</v>
      </c>
      <c r="BL9" s="399">
        <v>1082.4190000000001</v>
      </c>
      <c r="BM9" s="382"/>
      <c r="BN9" s="391">
        <f t="shared" ref="BN9:BN42" si="39">IF(ISNUMBER(BT9),SQRT((BT9-BT8)^2+(BU9-BU8)^2),"")</f>
        <v>1.4142135623730951</v>
      </c>
      <c r="BO9" s="382"/>
      <c r="BP9" s="382">
        <f t="shared" si="23"/>
        <v>2</v>
      </c>
      <c r="BQ9" s="130">
        <f t="shared" si="8"/>
        <v>3</v>
      </c>
      <c r="BR9" s="419" t="str">
        <f t="shared" si="9"/>
        <v/>
      </c>
      <c r="BS9" s="389">
        <f t="shared" ref="BS9:BS42" si="40">IF(ISNUMBER(BT9),BS8+1,"")</f>
        <v>3</v>
      </c>
      <c r="BT9" s="427">
        <f t="shared" si="11"/>
        <v>3</v>
      </c>
      <c r="BU9" s="427">
        <f t="shared" si="12"/>
        <v>3</v>
      </c>
      <c r="BV9" s="388"/>
      <c r="BW9" s="387"/>
      <c r="BX9" s="427">
        <v>1082.4190000000001</v>
      </c>
      <c r="BY9" s="386">
        <f t="shared" si="13"/>
        <v>2</v>
      </c>
      <c r="BZ9" s="386">
        <f t="shared" si="14"/>
        <v>2</v>
      </c>
      <c r="CA9" s="431">
        <f t="shared" si="15"/>
        <v>-3</v>
      </c>
      <c r="CB9" s="391">
        <f t="shared" si="24"/>
        <v>5.6399999999898682</v>
      </c>
      <c r="CC9" s="160">
        <f>IF(CB9&lt;0,MAX(CC$6:CC8)+1,0)</f>
        <v>0</v>
      </c>
      <c r="CD9" s="90">
        <f t="shared" si="25"/>
        <v>1</v>
      </c>
      <c r="CE9" s="90">
        <f t="shared" si="26"/>
        <v>3</v>
      </c>
      <c r="CF9" s="6"/>
      <c r="CG9" s="92">
        <v>0</v>
      </c>
      <c r="CH9" s="92">
        <v>0</v>
      </c>
      <c r="CI9" s="90">
        <f t="shared" si="16"/>
        <v>1</v>
      </c>
      <c r="CJ9" s="90">
        <f t="shared" si="17"/>
        <v>3</v>
      </c>
      <c r="CK9" s="5"/>
      <c r="CL9" s="94">
        <f t="shared" si="18"/>
        <v>3</v>
      </c>
      <c r="CM9" s="94">
        <f t="shared" ref="CM9:CU9" si="41">IF($BQ9&lt;=CM$4,$BQ9+CL$6,"")</f>
        <v>7</v>
      </c>
      <c r="CN9" s="94">
        <f t="shared" si="41"/>
        <v>12</v>
      </c>
      <c r="CO9" s="94">
        <f t="shared" si="41"/>
        <v>18</v>
      </c>
      <c r="CP9" s="94">
        <f t="shared" si="41"/>
        <v>25</v>
      </c>
      <c r="CQ9" s="94">
        <f t="shared" si="41"/>
        <v>30</v>
      </c>
      <c r="CR9" s="90" t="str">
        <f t="shared" si="41"/>
        <v/>
      </c>
      <c r="CS9" s="90" t="str">
        <f t="shared" si="41"/>
        <v/>
      </c>
      <c r="CT9" s="90" t="str">
        <f t="shared" si="41"/>
        <v/>
      </c>
      <c r="CU9" s="90" t="str">
        <f t="shared" si="41"/>
        <v/>
      </c>
      <c r="CV9" s="236"/>
      <c r="CW9" s="94">
        <f t="shared" si="28"/>
        <v>3</v>
      </c>
      <c r="CX9" s="94">
        <f t="shared" si="29"/>
        <v>6</v>
      </c>
      <c r="CY9" s="94">
        <f t="shared" si="30"/>
        <v>7</v>
      </c>
      <c r="CZ9" s="94">
        <f t="shared" si="31"/>
        <v>8</v>
      </c>
      <c r="DA9" s="94">
        <f t="shared" si="32"/>
        <v>7</v>
      </c>
      <c r="DB9" s="94">
        <f t="shared" si="33"/>
        <v>7</v>
      </c>
      <c r="DC9" s="191" t="str">
        <f t="shared" si="34"/>
        <v>x</v>
      </c>
      <c r="DD9" s="191" t="str">
        <f t="shared" si="35"/>
        <v>x</v>
      </c>
      <c r="DE9" s="191" t="str">
        <f t="shared" si="36"/>
        <v>x</v>
      </c>
      <c r="DF9" s="191" t="str">
        <f t="shared" si="37"/>
        <v>x</v>
      </c>
      <c r="DG9" s="11"/>
      <c r="DH9" s="1"/>
      <c r="DI9" s="1"/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</row>
    <row r="10" spans="1:128" ht="11.1" customHeight="1" x14ac:dyDescent="0.25">
      <c r="A10" s="11"/>
      <c r="B10" s="90">
        <v>3</v>
      </c>
      <c r="C10" s="90">
        <v>0</v>
      </c>
      <c r="D10" s="427">
        <v>2</v>
      </c>
      <c r="E10" s="427">
        <v>3</v>
      </c>
      <c r="F10" s="406">
        <v>5550</v>
      </c>
      <c r="G10" s="406">
        <v>12</v>
      </c>
      <c r="H10" s="421">
        <v>8.6767896000000005E-4</v>
      </c>
      <c r="I10" s="427">
        <v>1077.4079999999899</v>
      </c>
      <c r="J10" s="413">
        <v>3</v>
      </c>
      <c r="K10" s="422">
        <v>3.0000000000000001E-5</v>
      </c>
      <c r="L10" s="90">
        <v>2.9999999999999898E-2</v>
      </c>
      <c r="M10" s="413">
        <v>3</v>
      </c>
      <c r="N10" s="413">
        <v>1</v>
      </c>
      <c r="O10" s="413">
        <v>1</v>
      </c>
      <c r="P10" s="1"/>
      <c r="Q10" s="431">
        <f t="shared" si="6"/>
        <v>1</v>
      </c>
      <c r="R10" s="431">
        <f t="shared" si="7"/>
        <v>4</v>
      </c>
      <c r="S10" s="1"/>
      <c r="T10" s="90">
        <v>3</v>
      </c>
      <c r="U10" s="440">
        <v>3</v>
      </c>
      <c r="V10" s="47">
        <v>2</v>
      </c>
      <c r="W10" s="47">
        <v>-4</v>
      </c>
      <c r="X10" s="47">
        <v>-9</v>
      </c>
      <c r="Y10" s="7" t="str">
        <f t="shared" si="21"/>
        <v/>
      </c>
      <c r="Z10" s="441">
        <f t="shared" si="22"/>
        <v>2</v>
      </c>
      <c r="AA10" s="441"/>
      <c r="AB10" s="441"/>
      <c r="AC10" s="441"/>
      <c r="AD10" s="441"/>
      <c r="AE10" s="441"/>
      <c r="AF10" s="441"/>
      <c r="AG10" s="441"/>
      <c r="AH10" s="441"/>
      <c r="AI10" s="441"/>
      <c r="AJ10" s="441"/>
      <c r="AK10" s="441"/>
      <c r="AL10" s="388"/>
      <c r="AM10" s="441">
        <f t="shared" si="38"/>
        <v>-4</v>
      </c>
      <c r="AN10" s="441">
        <f t="shared" si="38"/>
        <v>-9</v>
      </c>
      <c r="AO10" s="441"/>
      <c r="AP10" s="441"/>
      <c r="AQ10" s="441"/>
      <c r="AR10" s="441"/>
      <c r="AS10" s="441"/>
      <c r="AT10" s="441"/>
      <c r="AU10" s="441"/>
      <c r="AV10" s="441"/>
      <c r="AW10" s="441"/>
      <c r="AX10" s="441"/>
      <c r="AY10" s="441"/>
      <c r="AZ10" s="416" t="s">
        <v>1399</v>
      </c>
      <c r="BA10" s="416"/>
      <c r="BB10" s="420">
        <v>1</v>
      </c>
      <c r="BC10" s="418"/>
      <c r="BD10" s="408" t="s">
        <v>26</v>
      </c>
      <c r="BE10" s="92"/>
      <c r="BF10" s="4"/>
      <c r="BG10" s="416"/>
      <c r="BH10" s="400">
        <v>4</v>
      </c>
      <c r="BI10" s="400">
        <v>3</v>
      </c>
      <c r="BJ10" s="385" t="s">
        <v>1447</v>
      </c>
      <c r="BK10" s="383" t="s">
        <v>1446</v>
      </c>
      <c r="BL10" s="399">
        <v>1077.4079999999899</v>
      </c>
      <c r="BM10" s="382"/>
      <c r="BN10" s="391">
        <f t="shared" si="39"/>
        <v>1</v>
      </c>
      <c r="BO10" s="382"/>
      <c r="BP10" s="382">
        <f t="shared" si="23"/>
        <v>3</v>
      </c>
      <c r="BQ10" s="130">
        <f t="shared" si="8"/>
        <v>4</v>
      </c>
      <c r="BR10" s="419" t="str">
        <f t="shared" si="9"/>
        <v/>
      </c>
      <c r="BS10" s="389">
        <f t="shared" si="40"/>
        <v>4</v>
      </c>
      <c r="BT10" s="427">
        <f t="shared" si="11"/>
        <v>4</v>
      </c>
      <c r="BU10" s="427">
        <f t="shared" si="12"/>
        <v>3</v>
      </c>
      <c r="BV10" s="388"/>
      <c r="BW10" s="387"/>
      <c r="BX10" s="427">
        <v>1077.4079999999899</v>
      </c>
      <c r="BY10" s="386">
        <f t="shared" si="13"/>
        <v>3</v>
      </c>
      <c r="BZ10" s="386">
        <f t="shared" si="14"/>
        <v>2</v>
      </c>
      <c r="CA10" s="431">
        <f t="shared" si="15"/>
        <v>-4</v>
      </c>
      <c r="CB10" s="391">
        <f t="shared" si="24"/>
        <v>5.0110000000101991</v>
      </c>
      <c r="CC10" s="160">
        <f>IF(CB10&lt;0,MAX(CC$6:CC9)+1,0)</f>
        <v>0</v>
      </c>
      <c r="CD10" s="90">
        <f t="shared" si="25"/>
        <v>1</v>
      </c>
      <c r="CE10" s="90">
        <f t="shared" si="26"/>
        <v>4</v>
      </c>
      <c r="CF10" s="6"/>
      <c r="CG10" s="92">
        <v>0</v>
      </c>
      <c r="CH10" s="92">
        <v>0</v>
      </c>
      <c r="CI10" s="90">
        <f t="shared" si="16"/>
        <v>1</v>
      </c>
      <c r="CJ10" s="90">
        <f t="shared" si="17"/>
        <v>4</v>
      </c>
      <c r="CK10" s="5"/>
      <c r="CL10" s="94">
        <f t="shared" si="18"/>
        <v>4</v>
      </c>
      <c r="CM10" s="94">
        <f t="shared" ref="CM10:CU10" si="42">IF($BQ10&lt;=CM$4,$BQ10+CL$6,"")</f>
        <v>8</v>
      </c>
      <c r="CN10" s="94">
        <f t="shared" si="42"/>
        <v>13</v>
      </c>
      <c r="CO10" s="94">
        <f t="shared" si="42"/>
        <v>19</v>
      </c>
      <c r="CP10" s="94">
        <f t="shared" si="42"/>
        <v>26</v>
      </c>
      <c r="CQ10" s="94">
        <f t="shared" si="42"/>
        <v>31</v>
      </c>
      <c r="CR10" s="90" t="str">
        <f t="shared" si="42"/>
        <v/>
      </c>
      <c r="CS10" s="90" t="str">
        <f t="shared" si="42"/>
        <v/>
      </c>
      <c r="CT10" s="90" t="str">
        <f t="shared" si="42"/>
        <v/>
      </c>
      <c r="CU10" s="90" t="str">
        <f t="shared" si="42"/>
        <v/>
      </c>
      <c r="CV10" s="236"/>
      <c r="CW10" s="94">
        <f t="shared" si="28"/>
        <v>4</v>
      </c>
      <c r="CX10" s="94">
        <f t="shared" si="29"/>
        <v>6</v>
      </c>
      <c r="CY10" s="94">
        <f t="shared" si="30"/>
        <v>8</v>
      </c>
      <c r="CZ10" s="94">
        <f t="shared" si="31"/>
        <v>8</v>
      </c>
      <c r="DA10" s="94">
        <f t="shared" si="32"/>
        <v>7</v>
      </c>
      <c r="DB10" s="94">
        <f t="shared" si="33"/>
        <v>6</v>
      </c>
      <c r="DC10" s="191" t="str">
        <f t="shared" si="34"/>
        <v>x</v>
      </c>
      <c r="DD10" s="191" t="str">
        <f t="shared" si="35"/>
        <v>x</v>
      </c>
      <c r="DE10" s="191" t="str">
        <f t="shared" si="36"/>
        <v>x</v>
      </c>
      <c r="DF10" s="191" t="str">
        <f t="shared" si="37"/>
        <v>x</v>
      </c>
      <c r="DG10" s="1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  <c r="DX10" s="1"/>
    </row>
    <row r="11" spans="1:128" ht="11.1" customHeight="1" x14ac:dyDescent="0.25">
      <c r="A11" s="11"/>
      <c r="B11" s="90">
        <v>4</v>
      </c>
      <c r="C11" s="90">
        <v>0</v>
      </c>
      <c r="D11" s="427">
        <v>3</v>
      </c>
      <c r="E11" s="427">
        <v>4</v>
      </c>
      <c r="F11" s="406">
        <v>6500</v>
      </c>
      <c r="G11" s="406">
        <v>12</v>
      </c>
      <c r="H11" s="421">
        <v>9.4339624000000001E-4</v>
      </c>
      <c r="I11" s="427">
        <v>1071.93399999999</v>
      </c>
      <c r="J11" s="413">
        <v>3</v>
      </c>
      <c r="K11" s="422">
        <v>3.0000000000000001E-5</v>
      </c>
      <c r="L11" s="90">
        <v>2.9999999999999898E-2</v>
      </c>
      <c r="M11" s="413">
        <v>2</v>
      </c>
      <c r="N11" s="413">
        <v>1</v>
      </c>
      <c r="O11" s="413">
        <v>0</v>
      </c>
      <c r="P11" s="1"/>
      <c r="Q11" s="431">
        <f t="shared" si="6"/>
        <v>2</v>
      </c>
      <c r="R11" s="431">
        <f t="shared" si="7"/>
        <v>1</v>
      </c>
      <c r="S11" s="1"/>
      <c r="T11" s="439">
        <v>4</v>
      </c>
      <c r="U11" s="87">
        <v>4</v>
      </c>
      <c r="V11" s="438">
        <v>3</v>
      </c>
      <c r="W11" s="47">
        <v>-5</v>
      </c>
      <c r="X11" s="47" t="s">
        <v>821</v>
      </c>
      <c r="Y11" s="7" t="str">
        <f t="shared" si="21"/>
        <v/>
      </c>
      <c r="Z11" s="442">
        <f t="shared" si="22"/>
        <v>3</v>
      </c>
      <c r="AA11" s="441"/>
      <c r="AB11" s="441"/>
      <c r="AC11" s="441"/>
      <c r="AD11" s="441"/>
      <c r="AE11" s="441"/>
      <c r="AF11" s="441"/>
      <c r="AG11" s="441"/>
      <c r="AH11" s="441"/>
      <c r="AI11" s="441"/>
      <c r="AJ11" s="441"/>
      <c r="AK11" s="441"/>
      <c r="AL11" s="388"/>
      <c r="AM11" s="441">
        <f t="shared" si="38"/>
        <v>-5</v>
      </c>
      <c r="AN11" s="441"/>
      <c r="AO11" s="441"/>
      <c r="AP11" s="441"/>
      <c r="AQ11" s="441"/>
      <c r="AR11" s="441"/>
      <c r="AS11" s="441"/>
      <c r="AT11" s="441"/>
      <c r="AU11" s="441"/>
      <c r="AV11" s="441"/>
      <c r="AW11" s="441"/>
      <c r="AX11" s="441"/>
      <c r="AY11" s="441"/>
      <c r="AZ11" s="1"/>
      <c r="BA11" s="90"/>
      <c r="BB11" s="90">
        <v>0</v>
      </c>
      <c r="BC11" s="90">
        <v>1</v>
      </c>
      <c r="BD11" s="90">
        <v>2</v>
      </c>
      <c r="BE11" s="92"/>
      <c r="BF11" s="4"/>
      <c r="BG11" s="1"/>
      <c r="BH11" s="400">
        <v>5</v>
      </c>
      <c r="BI11" s="400">
        <v>4</v>
      </c>
      <c r="BJ11" s="385" t="s">
        <v>1445</v>
      </c>
      <c r="BK11" s="383" t="s">
        <v>1444</v>
      </c>
      <c r="BL11" s="399">
        <v>1071.93399999999</v>
      </c>
      <c r="BM11" s="382"/>
      <c r="BN11" s="391">
        <f t="shared" si="39"/>
        <v>1.4142135623730951</v>
      </c>
      <c r="BO11" s="382"/>
      <c r="BP11" s="382">
        <f t="shared" si="23"/>
        <v>4</v>
      </c>
      <c r="BQ11" s="130">
        <f t="shared" si="8"/>
        <v>5</v>
      </c>
      <c r="BR11" s="419" t="str">
        <f t="shared" si="9"/>
        <v/>
      </c>
      <c r="BS11" s="389">
        <f t="shared" si="40"/>
        <v>5</v>
      </c>
      <c r="BT11" s="427">
        <f t="shared" si="11"/>
        <v>5</v>
      </c>
      <c r="BU11" s="427">
        <f t="shared" si="12"/>
        <v>4</v>
      </c>
      <c r="BV11" s="388"/>
      <c r="BW11" s="387"/>
      <c r="BX11" s="427">
        <v>1071.93399999999</v>
      </c>
      <c r="BY11" s="386">
        <f t="shared" si="13"/>
        <v>4</v>
      </c>
      <c r="BZ11" s="386">
        <f t="shared" si="14"/>
        <v>3</v>
      </c>
      <c r="CA11" s="431">
        <f t="shared" si="15"/>
        <v>-5</v>
      </c>
      <c r="CB11" s="391">
        <f t="shared" si="24"/>
        <v>5.4739999999999327</v>
      </c>
      <c r="CC11" s="415">
        <v>2</v>
      </c>
      <c r="CD11" s="90">
        <f t="shared" si="25"/>
        <v>2</v>
      </c>
      <c r="CE11" s="90">
        <f t="shared" si="26"/>
        <v>1</v>
      </c>
      <c r="CF11" s="6"/>
      <c r="CG11" s="92">
        <v>0</v>
      </c>
      <c r="CH11" s="92">
        <v>0</v>
      </c>
      <c r="CI11" s="90">
        <f t="shared" si="16"/>
        <v>2</v>
      </c>
      <c r="CJ11" s="90">
        <f t="shared" si="17"/>
        <v>1</v>
      </c>
      <c r="CK11" s="5"/>
      <c r="CL11" s="94" t="str">
        <f t="shared" si="18"/>
        <v/>
      </c>
      <c r="CM11" s="94">
        <f t="shared" ref="CM11:CU11" si="43">IF($BQ11&lt;=CM$4,$BQ11+CL$6,"")</f>
        <v>9</v>
      </c>
      <c r="CN11" s="94">
        <f t="shared" si="43"/>
        <v>14</v>
      </c>
      <c r="CO11" s="94">
        <f t="shared" si="43"/>
        <v>20</v>
      </c>
      <c r="CP11" s="94">
        <f t="shared" si="43"/>
        <v>27</v>
      </c>
      <c r="CQ11" s="94">
        <f t="shared" si="43"/>
        <v>32</v>
      </c>
      <c r="CR11" s="90" t="str">
        <f t="shared" si="43"/>
        <v/>
      </c>
      <c r="CS11" s="90" t="str">
        <f t="shared" si="43"/>
        <v/>
      </c>
      <c r="CT11" s="90" t="str">
        <f t="shared" si="43"/>
        <v/>
      </c>
      <c r="CU11" s="90" t="str">
        <f t="shared" si="43"/>
        <v/>
      </c>
      <c r="CV11" s="236"/>
      <c r="CW11" s="94">
        <f t="shared" si="28"/>
        <v>4</v>
      </c>
      <c r="CX11" s="94">
        <f t="shared" si="29"/>
        <v>6</v>
      </c>
      <c r="CY11" s="94">
        <f t="shared" si="30"/>
        <v>8</v>
      </c>
      <c r="CZ11" s="94">
        <f t="shared" si="31"/>
        <v>7</v>
      </c>
      <c r="DA11" s="94">
        <f t="shared" si="32"/>
        <v>7</v>
      </c>
      <c r="DB11" s="94">
        <f t="shared" si="33"/>
        <v>5</v>
      </c>
      <c r="DC11" s="191" t="str">
        <f t="shared" si="34"/>
        <v>x</v>
      </c>
      <c r="DD11" s="191" t="str">
        <f t="shared" si="35"/>
        <v>x</v>
      </c>
      <c r="DE11" s="191" t="str">
        <f t="shared" si="36"/>
        <v>x</v>
      </c>
      <c r="DF11" s="191" t="str">
        <f t="shared" si="37"/>
        <v>x</v>
      </c>
      <c r="DG11" s="1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</row>
    <row r="12" spans="1:128" ht="11.1" customHeight="1" x14ac:dyDescent="0.25">
      <c r="A12" s="11"/>
      <c r="B12" s="90">
        <v>5</v>
      </c>
      <c r="C12" s="90">
        <v>0</v>
      </c>
      <c r="D12" s="427">
        <v>4</v>
      </c>
      <c r="E12" s="427">
        <v>5</v>
      </c>
      <c r="F12" s="406">
        <v>5000</v>
      </c>
      <c r="G12" s="406">
        <v>12</v>
      </c>
      <c r="H12" s="421">
        <v>9.4339624000000001E-4</v>
      </c>
      <c r="I12" s="427">
        <v>1066.509</v>
      </c>
      <c r="J12" s="413">
        <v>3</v>
      </c>
      <c r="K12" s="422">
        <v>3.0000000000000001E-5</v>
      </c>
      <c r="L12" s="90">
        <v>2.9999999999999898E-2</v>
      </c>
      <c r="M12" s="413">
        <v>2</v>
      </c>
      <c r="N12" s="413">
        <v>1</v>
      </c>
      <c r="O12" s="413">
        <v>0</v>
      </c>
      <c r="P12" s="1"/>
      <c r="Q12" s="431">
        <f t="shared" si="6"/>
        <v>2</v>
      </c>
      <c r="R12" s="431">
        <f t="shared" si="7"/>
        <v>2</v>
      </c>
      <c r="S12" s="1"/>
      <c r="T12" s="90">
        <v>5</v>
      </c>
      <c r="U12" s="90">
        <v>5</v>
      </c>
      <c r="V12" s="47">
        <v>4</v>
      </c>
      <c r="W12" s="47">
        <v>-6</v>
      </c>
      <c r="X12" s="47" t="s">
        <v>821</v>
      </c>
      <c r="Y12" s="7" t="str">
        <f t="shared" si="21"/>
        <v/>
      </c>
      <c r="Z12" s="441">
        <f t="shared" si="22"/>
        <v>4</v>
      </c>
      <c r="AA12" s="441"/>
      <c r="AB12" s="441"/>
      <c r="AC12" s="441"/>
      <c r="AD12" s="441"/>
      <c r="AE12" s="441"/>
      <c r="AF12" s="441"/>
      <c r="AG12" s="441"/>
      <c r="AH12" s="441"/>
      <c r="AI12" s="441"/>
      <c r="AJ12" s="441"/>
      <c r="AK12" s="441"/>
      <c r="AL12" s="388"/>
      <c r="AM12" s="441">
        <f t="shared" si="38"/>
        <v>-6</v>
      </c>
      <c r="AN12" s="441"/>
      <c r="AO12" s="441"/>
      <c r="AP12" s="441"/>
      <c r="AQ12" s="441"/>
      <c r="AR12" s="441"/>
      <c r="AS12" s="441"/>
      <c r="AT12" s="441"/>
      <c r="AU12" s="441"/>
      <c r="AV12" s="441"/>
      <c r="AW12" s="441"/>
      <c r="AX12" s="441"/>
      <c r="AY12" s="441"/>
      <c r="AZ12" s="1"/>
      <c r="BA12" s="90">
        <v>0</v>
      </c>
      <c r="BB12" s="448">
        <v>0</v>
      </c>
      <c r="BC12" s="448" t="s">
        <v>32</v>
      </c>
      <c r="BD12" s="92">
        <v>25</v>
      </c>
      <c r="BE12" s="447" t="s">
        <v>1466</v>
      </c>
      <c r="BF12" s="4"/>
      <c r="BG12" s="1"/>
      <c r="BH12" s="400">
        <v>6</v>
      </c>
      <c r="BI12" s="400">
        <v>5</v>
      </c>
      <c r="BJ12" s="385" t="s">
        <v>1443</v>
      </c>
      <c r="BK12" s="383" t="s">
        <v>1442</v>
      </c>
      <c r="BL12" s="399">
        <v>1066.509</v>
      </c>
      <c r="BM12" s="382"/>
      <c r="BN12" s="391">
        <f t="shared" si="39"/>
        <v>1.4142135623730951</v>
      </c>
      <c r="BO12" s="382"/>
      <c r="BP12" s="382">
        <f t="shared" si="23"/>
        <v>5</v>
      </c>
      <c r="BQ12" s="130">
        <f t="shared" si="8"/>
        <v>6</v>
      </c>
      <c r="BR12" s="419" t="str">
        <f t="shared" si="9"/>
        <v/>
      </c>
      <c r="BS12" s="389">
        <f t="shared" si="40"/>
        <v>6</v>
      </c>
      <c r="BT12" s="427">
        <f t="shared" si="11"/>
        <v>6</v>
      </c>
      <c r="BU12" s="427">
        <f t="shared" si="12"/>
        <v>5</v>
      </c>
      <c r="BV12" s="388"/>
      <c r="BW12" s="387"/>
      <c r="BX12" s="427">
        <v>1066.509</v>
      </c>
      <c r="BY12" s="386">
        <f t="shared" si="13"/>
        <v>5</v>
      </c>
      <c r="BZ12" s="386">
        <f t="shared" si="14"/>
        <v>4</v>
      </c>
      <c r="CA12" s="431">
        <f t="shared" si="15"/>
        <v>-6</v>
      </c>
      <c r="CB12" s="391">
        <f t="shared" si="24"/>
        <v>5.4249999999899501</v>
      </c>
      <c r="CC12" s="160">
        <f>IF(CB12&lt;0,MAX(CC$6:CC11)+1,0)</f>
        <v>0</v>
      </c>
      <c r="CD12" s="90">
        <f t="shared" si="25"/>
        <v>2</v>
      </c>
      <c r="CE12" s="90">
        <f t="shared" si="26"/>
        <v>2</v>
      </c>
      <c r="CF12" s="6"/>
      <c r="CG12" s="92">
        <v>0</v>
      </c>
      <c r="CH12" s="92">
        <v>0</v>
      </c>
      <c r="CI12" s="90">
        <f t="shared" si="16"/>
        <v>2</v>
      </c>
      <c r="CJ12" s="90">
        <f t="shared" si="17"/>
        <v>2</v>
      </c>
      <c r="CK12" s="5"/>
      <c r="CL12" s="94" t="str">
        <f t="shared" si="18"/>
        <v/>
      </c>
      <c r="CM12" s="94" t="str">
        <f t="shared" ref="CM12:CU12" si="44">IF($BQ12&lt;=CM$4,$BQ12+CL$6,"")</f>
        <v/>
      </c>
      <c r="CN12" s="94">
        <f t="shared" si="44"/>
        <v>15</v>
      </c>
      <c r="CO12" s="94">
        <f t="shared" si="44"/>
        <v>21</v>
      </c>
      <c r="CP12" s="94" t="str">
        <f t="shared" si="44"/>
        <v/>
      </c>
      <c r="CQ12" s="94">
        <f t="shared" si="44"/>
        <v>33</v>
      </c>
      <c r="CR12" s="90" t="str">
        <f t="shared" si="44"/>
        <v/>
      </c>
      <c r="CS12" s="90" t="str">
        <f t="shared" si="44"/>
        <v/>
      </c>
      <c r="CT12" s="90" t="str">
        <f t="shared" si="44"/>
        <v/>
      </c>
      <c r="CU12" s="90" t="str">
        <f t="shared" si="44"/>
        <v/>
      </c>
      <c r="CV12" s="6"/>
      <c r="CW12" s="94">
        <f t="shared" si="28"/>
        <v>4</v>
      </c>
      <c r="CX12" s="94">
        <f t="shared" si="29"/>
        <v>6</v>
      </c>
      <c r="CY12" s="94">
        <f t="shared" si="30"/>
        <v>8</v>
      </c>
      <c r="CZ12" s="94">
        <f t="shared" si="31"/>
        <v>7</v>
      </c>
      <c r="DA12" s="94">
        <f t="shared" si="32"/>
        <v>7</v>
      </c>
      <c r="DB12" s="94">
        <f t="shared" si="33"/>
        <v>4</v>
      </c>
      <c r="DC12" s="191" t="str">
        <f t="shared" si="34"/>
        <v>x</v>
      </c>
      <c r="DD12" s="191" t="str">
        <f t="shared" si="35"/>
        <v>x</v>
      </c>
      <c r="DE12" s="191" t="str">
        <f t="shared" si="36"/>
        <v>x</v>
      </c>
      <c r="DF12" s="191" t="str">
        <f t="shared" si="37"/>
        <v>x</v>
      </c>
      <c r="DG12" s="1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</row>
    <row r="13" spans="1:128" ht="11.1" customHeight="1" x14ac:dyDescent="0.25">
      <c r="A13" s="11"/>
      <c r="B13" s="90">
        <v>6</v>
      </c>
      <c r="C13" s="90">
        <v>0</v>
      </c>
      <c r="D13" s="427">
        <v>5</v>
      </c>
      <c r="E13" s="427">
        <v>5</v>
      </c>
      <c r="F13" s="406">
        <v>5000</v>
      </c>
      <c r="G13" s="406">
        <v>12</v>
      </c>
      <c r="H13" s="421">
        <v>9.4339624000000001E-4</v>
      </c>
      <c r="I13" s="427">
        <v>1061.7919999999899</v>
      </c>
      <c r="J13" s="413">
        <v>3</v>
      </c>
      <c r="K13" s="422">
        <v>3.0000000000000001E-5</v>
      </c>
      <c r="L13" s="90">
        <v>2.9999999999999898E-2</v>
      </c>
      <c r="M13" s="413">
        <v>2</v>
      </c>
      <c r="N13" s="413">
        <v>1</v>
      </c>
      <c r="O13" s="413">
        <v>0</v>
      </c>
      <c r="P13" s="1"/>
      <c r="Q13" s="431">
        <f t="shared" si="6"/>
        <v>2</v>
      </c>
      <c r="R13" s="431">
        <f t="shared" si="7"/>
        <v>3</v>
      </c>
      <c r="S13" s="1"/>
      <c r="T13" s="90">
        <v>6</v>
      </c>
      <c r="U13" s="90">
        <v>6</v>
      </c>
      <c r="V13" s="47">
        <v>5</v>
      </c>
      <c r="W13" s="47">
        <v>-7</v>
      </c>
      <c r="X13" s="47" t="s">
        <v>821</v>
      </c>
      <c r="Y13" s="7" t="str">
        <f t="shared" si="21"/>
        <v/>
      </c>
      <c r="Z13" s="441">
        <f t="shared" si="22"/>
        <v>5</v>
      </c>
      <c r="AA13" s="441"/>
      <c r="AB13" s="441"/>
      <c r="AC13" s="441"/>
      <c r="AD13" s="441"/>
      <c r="AE13" s="441"/>
      <c r="AF13" s="441"/>
      <c r="AG13" s="441"/>
      <c r="AH13" s="441"/>
      <c r="AI13" s="441"/>
      <c r="AJ13" s="441"/>
      <c r="AK13" s="441"/>
      <c r="AL13" s="388"/>
      <c r="AM13" s="441">
        <f t="shared" si="38"/>
        <v>-7</v>
      </c>
      <c r="AN13" s="441"/>
      <c r="AO13" s="441"/>
      <c r="AP13" s="441"/>
      <c r="AQ13" s="441"/>
      <c r="AR13" s="441"/>
      <c r="AS13" s="441"/>
      <c r="AT13" s="441"/>
      <c r="AU13" s="441"/>
      <c r="AV13" s="441"/>
      <c r="AW13" s="441"/>
      <c r="AX13" s="441"/>
      <c r="AY13" s="441"/>
      <c r="AZ13" s="1"/>
      <c r="BA13" s="90">
        <v>1</v>
      </c>
      <c r="BB13" s="448">
        <v>15</v>
      </c>
      <c r="BC13" s="448" t="s">
        <v>32</v>
      </c>
      <c r="BD13" s="92">
        <v>10</v>
      </c>
      <c r="BE13" s="447" t="s">
        <v>1466</v>
      </c>
      <c r="BF13" s="4"/>
      <c r="BG13" s="1"/>
      <c r="BH13" s="400">
        <v>6</v>
      </c>
      <c r="BI13" s="400">
        <v>6</v>
      </c>
      <c r="BJ13" s="385" t="s">
        <v>1441</v>
      </c>
      <c r="BK13" s="383" t="s">
        <v>1440</v>
      </c>
      <c r="BL13" s="399">
        <v>1061.7919999999899</v>
      </c>
      <c r="BM13" s="382"/>
      <c r="BN13" s="391">
        <f t="shared" si="39"/>
        <v>1</v>
      </c>
      <c r="BO13" s="382"/>
      <c r="BP13" s="382">
        <f t="shared" si="23"/>
        <v>6</v>
      </c>
      <c r="BQ13" s="130">
        <f t="shared" si="8"/>
        <v>7</v>
      </c>
      <c r="BR13" s="419" t="str">
        <f t="shared" si="9"/>
        <v/>
      </c>
      <c r="BS13" s="389">
        <f t="shared" si="40"/>
        <v>7</v>
      </c>
      <c r="BT13" s="427">
        <f t="shared" si="11"/>
        <v>6</v>
      </c>
      <c r="BU13" s="427">
        <f t="shared" si="12"/>
        <v>6</v>
      </c>
      <c r="BV13" s="388"/>
      <c r="BW13" s="387"/>
      <c r="BX13" s="427">
        <v>1061.7919999999899</v>
      </c>
      <c r="BY13" s="386">
        <f t="shared" si="13"/>
        <v>5</v>
      </c>
      <c r="BZ13" s="386">
        <f t="shared" si="14"/>
        <v>5</v>
      </c>
      <c r="CA13" s="431">
        <f t="shared" si="15"/>
        <v>-7</v>
      </c>
      <c r="CB13" s="391">
        <f t="shared" si="24"/>
        <v>4.7170000000101027</v>
      </c>
      <c r="CC13" s="160">
        <f>IF(CB13&lt;0,MAX(CC$6:CC12)+1,0)</f>
        <v>0</v>
      </c>
      <c r="CD13" s="90">
        <f t="shared" si="25"/>
        <v>2</v>
      </c>
      <c r="CE13" s="90">
        <f t="shared" si="26"/>
        <v>3</v>
      </c>
      <c r="CF13" s="6"/>
      <c r="CG13" s="92">
        <v>0</v>
      </c>
      <c r="CH13" s="92">
        <v>0</v>
      </c>
      <c r="CI13" s="90">
        <f t="shared" si="16"/>
        <v>2</v>
      </c>
      <c r="CJ13" s="90">
        <f t="shared" si="17"/>
        <v>3</v>
      </c>
      <c r="CK13" s="5"/>
      <c r="CL13" s="94" t="str">
        <f t="shared" si="18"/>
        <v/>
      </c>
      <c r="CM13" s="94" t="str">
        <f t="shared" ref="CM13:CU13" si="45">IF($BQ13&lt;=CM$4,$BQ13+CL$6,"")</f>
        <v/>
      </c>
      <c r="CN13" s="94" t="str">
        <f t="shared" si="45"/>
        <v/>
      </c>
      <c r="CO13" s="94">
        <f t="shared" si="45"/>
        <v>22</v>
      </c>
      <c r="CP13" s="94" t="str">
        <f t="shared" si="45"/>
        <v/>
      </c>
      <c r="CQ13" s="94">
        <f t="shared" si="45"/>
        <v>34</v>
      </c>
      <c r="CR13" s="90" t="str">
        <f t="shared" si="45"/>
        <v/>
      </c>
      <c r="CS13" s="90" t="str">
        <f t="shared" si="45"/>
        <v/>
      </c>
      <c r="CT13" s="90" t="str">
        <f t="shared" si="45"/>
        <v/>
      </c>
      <c r="CU13" s="90" t="str">
        <f t="shared" si="45"/>
        <v/>
      </c>
      <c r="CV13" s="6"/>
      <c r="CW13" s="94">
        <f t="shared" si="28"/>
        <v>4</v>
      </c>
      <c r="CX13" s="94">
        <f t="shared" si="29"/>
        <v>6</v>
      </c>
      <c r="CY13" s="94">
        <f t="shared" si="30"/>
        <v>8</v>
      </c>
      <c r="CZ13" s="94">
        <f t="shared" si="31"/>
        <v>6</v>
      </c>
      <c r="DA13" s="94">
        <f t="shared" si="32"/>
        <v>7</v>
      </c>
      <c r="DB13" s="94">
        <f t="shared" si="33"/>
        <v>3</v>
      </c>
      <c r="DC13" s="191" t="str">
        <f t="shared" si="34"/>
        <v>x</v>
      </c>
      <c r="DD13" s="191" t="str">
        <f t="shared" si="35"/>
        <v>x</v>
      </c>
      <c r="DE13" s="191" t="str">
        <f t="shared" si="36"/>
        <v>x</v>
      </c>
      <c r="DF13" s="191" t="str">
        <f t="shared" si="37"/>
        <v>x</v>
      </c>
      <c r="DG13" s="1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</row>
    <row r="14" spans="1:128" ht="11.1" customHeight="1" x14ac:dyDescent="0.25">
      <c r="A14" s="11"/>
      <c r="B14" s="90">
        <v>7</v>
      </c>
      <c r="C14" s="90">
        <v>0</v>
      </c>
      <c r="D14" s="427">
        <v>6</v>
      </c>
      <c r="E14" s="427">
        <v>5</v>
      </c>
      <c r="F14" s="406">
        <v>5000</v>
      </c>
      <c r="G14" s="406">
        <v>12</v>
      </c>
      <c r="H14" s="421">
        <v>9.4339624000000001E-4</v>
      </c>
      <c r="I14" s="427">
        <v>1057.075</v>
      </c>
      <c r="J14" s="413">
        <v>3</v>
      </c>
      <c r="K14" s="422">
        <v>3.0000000000000001E-5</v>
      </c>
      <c r="L14" s="90">
        <v>2.9999999999999898E-2</v>
      </c>
      <c r="M14" s="413">
        <v>2</v>
      </c>
      <c r="N14" s="413">
        <v>1</v>
      </c>
      <c r="O14" s="413">
        <v>0</v>
      </c>
      <c r="P14" s="1"/>
      <c r="Q14" s="431">
        <f t="shared" si="6"/>
        <v>2</v>
      </c>
      <c r="R14" s="431">
        <f t="shared" si="7"/>
        <v>4</v>
      </c>
      <c r="S14" s="1"/>
      <c r="T14" s="90">
        <v>7</v>
      </c>
      <c r="U14" s="90">
        <v>7</v>
      </c>
      <c r="V14" s="47">
        <v>6</v>
      </c>
      <c r="W14" s="47">
        <v>-8</v>
      </c>
      <c r="X14" s="47" t="s">
        <v>821</v>
      </c>
      <c r="Y14" s="7" t="str">
        <f t="shared" si="21"/>
        <v/>
      </c>
      <c r="Z14" s="441">
        <f t="shared" si="22"/>
        <v>6</v>
      </c>
      <c r="AA14" s="441"/>
      <c r="AB14" s="441"/>
      <c r="AC14" s="441"/>
      <c r="AD14" s="441"/>
      <c r="AE14" s="441"/>
      <c r="AF14" s="441"/>
      <c r="AG14" s="441"/>
      <c r="AH14" s="441"/>
      <c r="AI14" s="441"/>
      <c r="AJ14" s="441"/>
      <c r="AK14" s="441"/>
      <c r="AL14" s="388"/>
      <c r="AM14" s="441">
        <f t="shared" si="38"/>
        <v>-8</v>
      </c>
      <c r="AN14" s="441"/>
      <c r="AO14" s="441"/>
      <c r="AP14" s="441"/>
      <c r="AQ14" s="441"/>
      <c r="AR14" s="441"/>
      <c r="AS14" s="441"/>
      <c r="AT14" s="441"/>
      <c r="AU14" s="441"/>
      <c r="AV14" s="441"/>
      <c r="AW14" s="441"/>
      <c r="AX14" s="441"/>
      <c r="AY14" s="441"/>
      <c r="AZ14" s="1"/>
      <c r="BA14" s="90">
        <v>2</v>
      </c>
      <c r="BB14" s="448">
        <v>27</v>
      </c>
      <c r="BC14" s="448" t="s">
        <v>32</v>
      </c>
      <c r="BD14" s="92">
        <v>150</v>
      </c>
      <c r="BE14" s="447" t="s">
        <v>1466</v>
      </c>
      <c r="BF14" s="92"/>
      <c r="BG14" s="1"/>
      <c r="BH14" s="400">
        <v>6</v>
      </c>
      <c r="BI14" s="400">
        <v>7</v>
      </c>
      <c r="BJ14" s="385" t="s">
        <v>1439</v>
      </c>
      <c r="BK14" s="383" t="s">
        <v>1438</v>
      </c>
      <c r="BL14" s="399">
        <v>1057.075</v>
      </c>
      <c r="BM14" s="382"/>
      <c r="BN14" s="391">
        <f t="shared" si="39"/>
        <v>1</v>
      </c>
      <c r="BO14" s="382"/>
      <c r="BP14" s="382">
        <f t="shared" si="23"/>
        <v>7</v>
      </c>
      <c r="BQ14" s="130">
        <f t="shared" si="8"/>
        <v>8</v>
      </c>
      <c r="BR14" s="419" t="str">
        <f t="shared" si="9"/>
        <v/>
      </c>
      <c r="BS14" s="389">
        <f t="shared" si="40"/>
        <v>8</v>
      </c>
      <c r="BT14" s="427">
        <f t="shared" si="11"/>
        <v>6</v>
      </c>
      <c r="BU14" s="427">
        <f t="shared" si="12"/>
        <v>7</v>
      </c>
      <c r="BV14" s="388"/>
      <c r="BW14" s="387"/>
      <c r="BX14" s="427">
        <v>1057.075</v>
      </c>
      <c r="BY14" s="386">
        <f t="shared" si="13"/>
        <v>5</v>
      </c>
      <c r="BZ14" s="386">
        <f t="shared" si="14"/>
        <v>6</v>
      </c>
      <c r="CA14" s="431">
        <f t="shared" si="15"/>
        <v>-8</v>
      </c>
      <c r="CB14" s="391">
        <f t="shared" si="24"/>
        <v>4.7169999999898664</v>
      </c>
      <c r="CC14" s="160">
        <f>IF(CB14&lt;0,MAX(CC$6:CC13)+1,0)</f>
        <v>0</v>
      </c>
      <c r="CD14" s="90">
        <f t="shared" si="25"/>
        <v>2</v>
      </c>
      <c r="CE14" s="90">
        <f t="shared" si="26"/>
        <v>4</v>
      </c>
      <c r="CF14" s="6"/>
      <c r="CG14" s="92">
        <v>0</v>
      </c>
      <c r="CH14" s="92">
        <v>0</v>
      </c>
      <c r="CI14" s="90">
        <f t="shared" si="16"/>
        <v>2</v>
      </c>
      <c r="CJ14" s="90">
        <f t="shared" si="17"/>
        <v>4</v>
      </c>
      <c r="CK14" s="5"/>
      <c r="CL14" s="94" t="str">
        <f t="shared" si="18"/>
        <v/>
      </c>
      <c r="CM14" s="94" t="str">
        <f t="shared" ref="CM14:CU14" si="46">IF($BQ14&lt;=CM$4,$BQ14+CL$6,"")</f>
        <v/>
      </c>
      <c r="CN14" s="94" t="str">
        <f t="shared" si="46"/>
        <v/>
      </c>
      <c r="CO14" s="94" t="str">
        <f t="shared" si="46"/>
        <v/>
      </c>
      <c r="CP14" s="94" t="str">
        <f t="shared" si="46"/>
        <v/>
      </c>
      <c r="CQ14" s="94">
        <f t="shared" si="46"/>
        <v>35</v>
      </c>
      <c r="CR14" s="90" t="str">
        <f t="shared" si="46"/>
        <v/>
      </c>
      <c r="CS14" s="90" t="str">
        <f t="shared" si="46"/>
        <v/>
      </c>
      <c r="CT14" s="90" t="str">
        <f t="shared" si="46"/>
        <v/>
      </c>
      <c r="CU14" s="90" t="str">
        <f t="shared" si="46"/>
        <v/>
      </c>
      <c r="CV14" s="6"/>
      <c r="CW14" s="94">
        <f t="shared" si="28"/>
        <v>4</v>
      </c>
      <c r="CX14" s="94">
        <f t="shared" si="29"/>
        <v>6</v>
      </c>
      <c r="CY14" s="94">
        <f t="shared" si="30"/>
        <v>8</v>
      </c>
      <c r="CZ14" s="94">
        <f t="shared" si="31"/>
        <v>6</v>
      </c>
      <c r="DA14" s="94">
        <f t="shared" si="32"/>
        <v>7</v>
      </c>
      <c r="DB14" s="94">
        <f t="shared" si="33"/>
        <v>2</v>
      </c>
      <c r="DC14" s="191" t="str">
        <f t="shared" si="34"/>
        <v>x</v>
      </c>
      <c r="DD14" s="191" t="str">
        <f t="shared" si="35"/>
        <v>x</v>
      </c>
      <c r="DE14" s="191" t="str">
        <f t="shared" si="36"/>
        <v>x</v>
      </c>
      <c r="DF14" s="191" t="str">
        <f t="shared" si="37"/>
        <v>x</v>
      </c>
      <c r="DG14" s="1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</row>
    <row r="15" spans="1:128" ht="11.1" customHeight="1" x14ac:dyDescent="0.25">
      <c r="A15" s="11"/>
      <c r="B15" s="90">
        <v>8</v>
      </c>
      <c r="C15" s="90">
        <v>0</v>
      </c>
      <c r="D15" s="427">
        <v>7</v>
      </c>
      <c r="E15" s="427">
        <v>5</v>
      </c>
      <c r="F15" s="406">
        <v>5000</v>
      </c>
      <c r="G15" s="406">
        <v>12</v>
      </c>
      <c r="H15" s="421">
        <v>9.4339624000000001E-4</v>
      </c>
      <c r="I15" s="427">
        <v>1052.3589999999899</v>
      </c>
      <c r="J15" s="413">
        <v>3</v>
      </c>
      <c r="K15" s="422">
        <v>3.0000000000000001E-5</v>
      </c>
      <c r="L15" s="90">
        <v>2.9999999999999898E-2</v>
      </c>
      <c r="M15" s="413">
        <v>2</v>
      </c>
      <c r="N15" s="413">
        <v>1</v>
      </c>
      <c r="O15" s="413">
        <v>0</v>
      </c>
      <c r="P15" s="1"/>
      <c r="Q15" s="431">
        <f t="shared" si="6"/>
        <v>2</v>
      </c>
      <c r="R15" s="431">
        <f t="shared" si="7"/>
        <v>5</v>
      </c>
      <c r="S15" s="1"/>
      <c r="T15" s="90">
        <v>8</v>
      </c>
      <c r="U15" s="440">
        <v>8</v>
      </c>
      <c r="V15" s="47">
        <v>7</v>
      </c>
      <c r="W15" s="47">
        <v>-22</v>
      </c>
      <c r="X15" s="47" t="s">
        <v>821</v>
      </c>
      <c r="Y15" s="7" t="str">
        <f t="shared" si="21"/>
        <v/>
      </c>
      <c r="Z15" s="441">
        <f t="shared" si="22"/>
        <v>7</v>
      </c>
      <c r="AA15" s="441"/>
      <c r="AB15" s="441"/>
      <c r="AC15" s="441"/>
      <c r="AD15" s="441"/>
      <c r="AE15" s="441"/>
      <c r="AF15" s="441"/>
      <c r="AG15" s="441"/>
      <c r="AH15" s="441"/>
      <c r="AI15" s="441"/>
      <c r="AJ15" s="441"/>
      <c r="AK15" s="441"/>
      <c r="AL15" s="388"/>
      <c r="AM15" s="441"/>
      <c r="AN15" s="441"/>
      <c r="AO15" s="441"/>
      <c r="AP15" s="441"/>
      <c r="AQ15" s="441"/>
      <c r="AR15" s="441"/>
      <c r="AS15" s="441">
        <f>W15</f>
        <v>-22</v>
      </c>
      <c r="AT15" s="441"/>
      <c r="AU15" s="441"/>
      <c r="AV15" s="441"/>
      <c r="AW15" s="441"/>
      <c r="AX15" s="441"/>
      <c r="AY15" s="441"/>
      <c r="AZ15" s="1"/>
      <c r="BA15" s="90">
        <v>3</v>
      </c>
      <c r="BB15" s="440">
        <v>3</v>
      </c>
      <c r="BC15" s="440" t="s">
        <v>33</v>
      </c>
      <c r="BD15" s="92">
        <v>10</v>
      </c>
      <c r="BE15" s="448" t="s">
        <v>10</v>
      </c>
      <c r="BF15" s="92"/>
      <c r="BG15" s="1"/>
      <c r="BH15" s="400">
        <v>6</v>
      </c>
      <c r="BI15" s="400">
        <v>8</v>
      </c>
      <c r="BJ15" s="385" t="s">
        <v>1437</v>
      </c>
      <c r="BK15" s="383" t="s">
        <v>1436</v>
      </c>
      <c r="BL15" s="399">
        <v>1052.3589999999899</v>
      </c>
      <c r="BM15" s="382"/>
      <c r="BN15" s="391">
        <f t="shared" si="39"/>
        <v>1</v>
      </c>
      <c r="BO15" s="382"/>
      <c r="BP15" s="382">
        <f t="shared" si="23"/>
        <v>8</v>
      </c>
      <c r="BQ15" s="130">
        <f t="shared" si="8"/>
        <v>9</v>
      </c>
      <c r="BR15" s="419" t="str">
        <f t="shared" si="9"/>
        <v/>
      </c>
      <c r="BS15" s="389">
        <f t="shared" si="40"/>
        <v>9</v>
      </c>
      <c r="BT15" s="427">
        <f t="shared" si="11"/>
        <v>6</v>
      </c>
      <c r="BU15" s="427">
        <f t="shared" si="12"/>
        <v>8</v>
      </c>
      <c r="BV15" s="388"/>
      <c r="BW15" s="387"/>
      <c r="BX15" s="427">
        <v>1052.3589999999899</v>
      </c>
      <c r="BY15" s="386">
        <f t="shared" si="13"/>
        <v>5</v>
      </c>
      <c r="BZ15" s="386">
        <f t="shared" si="14"/>
        <v>7</v>
      </c>
      <c r="CA15" s="431">
        <f t="shared" si="15"/>
        <v>-22</v>
      </c>
      <c r="CB15" s="391">
        <f t="shared" si="24"/>
        <v>4.7160000000101263</v>
      </c>
      <c r="CC15" s="160">
        <f>IF(CB15&lt;0,MAX(CC$6:CC14)+1,0)</f>
        <v>0</v>
      </c>
      <c r="CD15" s="90">
        <f t="shared" si="25"/>
        <v>2</v>
      </c>
      <c r="CE15" s="90">
        <f t="shared" si="26"/>
        <v>5</v>
      </c>
      <c r="CF15" s="6"/>
      <c r="CG15" s="92">
        <v>0</v>
      </c>
      <c r="CH15" s="92">
        <v>0</v>
      </c>
      <c r="CI15" s="90">
        <f t="shared" si="16"/>
        <v>2</v>
      </c>
      <c r="CJ15" s="90">
        <f t="shared" si="17"/>
        <v>5</v>
      </c>
      <c r="CK15" s="5"/>
      <c r="CL15" s="94" t="str">
        <f t="shared" si="18"/>
        <v/>
      </c>
      <c r="CM15" s="94" t="str">
        <f t="shared" ref="CM15:CU15" si="47">IF($BQ15&lt;=CM$4,$BQ15+CL$6,"")</f>
        <v/>
      </c>
      <c r="CN15" s="94" t="str">
        <f t="shared" si="47"/>
        <v/>
      </c>
      <c r="CO15" s="94" t="str">
        <f t="shared" si="47"/>
        <v/>
      </c>
      <c r="CP15" s="94" t="str">
        <f t="shared" si="47"/>
        <v/>
      </c>
      <c r="CQ15" s="94">
        <f t="shared" si="47"/>
        <v>36</v>
      </c>
      <c r="CR15" s="90" t="str">
        <f t="shared" si="47"/>
        <v/>
      </c>
      <c r="CS15" s="90" t="str">
        <f t="shared" si="47"/>
        <v/>
      </c>
      <c r="CT15" s="90" t="str">
        <f t="shared" si="47"/>
        <v/>
      </c>
      <c r="CU15" s="90" t="str">
        <f t="shared" si="47"/>
        <v/>
      </c>
      <c r="CV15" s="6"/>
      <c r="CW15" s="94">
        <f t="shared" si="28"/>
        <v>4</v>
      </c>
      <c r="CX15" s="94">
        <f t="shared" si="29"/>
        <v>6</v>
      </c>
      <c r="CY15" s="94">
        <f t="shared" si="30"/>
        <v>8</v>
      </c>
      <c r="CZ15" s="94">
        <f t="shared" si="31"/>
        <v>6</v>
      </c>
      <c r="DA15" s="94">
        <f t="shared" si="32"/>
        <v>7</v>
      </c>
      <c r="DB15" s="94">
        <f t="shared" si="33"/>
        <v>1</v>
      </c>
      <c r="DC15" s="191" t="str">
        <f t="shared" si="34"/>
        <v>x</v>
      </c>
      <c r="DD15" s="191" t="str">
        <f t="shared" si="35"/>
        <v>x</v>
      </c>
      <c r="DE15" s="191" t="str">
        <f t="shared" si="36"/>
        <v>x</v>
      </c>
      <c r="DF15" s="191" t="str">
        <f t="shared" si="37"/>
        <v>x</v>
      </c>
      <c r="DG15" s="1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</row>
    <row r="16" spans="1:128" ht="11.1" customHeight="1" x14ac:dyDescent="0.25">
      <c r="A16" s="11"/>
      <c r="B16" s="90">
        <v>9</v>
      </c>
      <c r="C16" s="90">
        <v>0</v>
      </c>
      <c r="D16" s="427">
        <v>2</v>
      </c>
      <c r="E16" s="427">
        <v>4</v>
      </c>
      <c r="F16" s="406">
        <v>5000</v>
      </c>
      <c r="G16" s="406">
        <v>10</v>
      </c>
      <c r="H16" s="421">
        <v>5.4545456000000005E-4</v>
      </c>
      <c r="I16" s="427">
        <v>1073.63599999999</v>
      </c>
      <c r="J16" s="434">
        <v>2</v>
      </c>
      <c r="K16" s="422">
        <v>3.0000000000000001E-5</v>
      </c>
      <c r="L16" s="90">
        <v>2.9999999999999898E-2</v>
      </c>
      <c r="M16" s="413">
        <v>2</v>
      </c>
      <c r="N16" s="413">
        <v>0</v>
      </c>
      <c r="O16" s="413">
        <v>0</v>
      </c>
      <c r="P16" s="1"/>
      <c r="Q16" s="431">
        <f t="shared" si="6"/>
        <v>3</v>
      </c>
      <c r="R16" s="431">
        <f t="shared" si="7"/>
        <v>1</v>
      </c>
      <c r="S16" s="1"/>
      <c r="T16" s="439">
        <v>9</v>
      </c>
      <c r="U16" s="87">
        <v>9</v>
      </c>
      <c r="V16" s="438">
        <v>3</v>
      </c>
      <c r="W16" s="47">
        <v>-10</v>
      </c>
      <c r="X16" s="47" t="s">
        <v>821</v>
      </c>
      <c r="Y16" s="7" t="str">
        <f t="shared" si="21"/>
        <v>↓</v>
      </c>
      <c r="Z16" s="441"/>
      <c r="AA16" s="442">
        <f t="shared" si="22"/>
        <v>3</v>
      </c>
      <c r="AB16" s="441"/>
      <c r="AC16" s="441"/>
      <c r="AD16" s="441"/>
      <c r="AE16" s="441"/>
      <c r="AF16" s="441"/>
      <c r="AG16" s="441"/>
      <c r="AH16" s="441"/>
      <c r="AI16" s="441"/>
      <c r="AJ16" s="441"/>
      <c r="AK16" s="441"/>
      <c r="AL16" s="388"/>
      <c r="AM16" s="441"/>
      <c r="AN16" s="441"/>
      <c r="AO16" s="441">
        <f>W16</f>
        <v>-10</v>
      </c>
      <c r="AP16" s="441"/>
      <c r="AQ16" s="441"/>
      <c r="AR16" s="441"/>
      <c r="AS16" s="441"/>
      <c r="AT16" s="441"/>
      <c r="AU16" s="441"/>
      <c r="AV16" s="441"/>
      <c r="AW16" s="441"/>
      <c r="AX16" s="441"/>
      <c r="AY16" s="441"/>
      <c r="AZ16" s="1"/>
      <c r="BA16" s="90">
        <v>4</v>
      </c>
      <c r="BB16" s="92">
        <v>9</v>
      </c>
      <c r="BC16" s="92" t="s">
        <v>34</v>
      </c>
      <c r="BD16" s="92" t="s">
        <v>35</v>
      </c>
      <c r="BE16" s="92"/>
      <c r="BF16" s="92"/>
      <c r="BG16" s="1"/>
      <c r="BH16" s="400">
        <v>5</v>
      </c>
      <c r="BI16" s="400">
        <v>3</v>
      </c>
      <c r="BJ16" s="385" t="s">
        <v>1435</v>
      </c>
      <c r="BK16" s="383" t="s">
        <v>1430</v>
      </c>
      <c r="BL16" s="399">
        <v>1073.63599999999</v>
      </c>
      <c r="BM16" s="382"/>
      <c r="BN16" s="391">
        <f t="shared" si="39"/>
        <v>5.0990195135927845</v>
      </c>
      <c r="BO16" s="382"/>
      <c r="BP16" s="382">
        <f t="shared" si="23"/>
        <v>9</v>
      </c>
      <c r="BQ16" s="130">
        <f t="shared" si="8"/>
        <v>10</v>
      </c>
      <c r="BR16" s="419" t="str">
        <f t="shared" si="9"/>
        <v/>
      </c>
      <c r="BS16" s="389">
        <f t="shared" si="40"/>
        <v>10</v>
      </c>
      <c r="BT16" s="427">
        <f t="shared" si="11"/>
        <v>5</v>
      </c>
      <c r="BU16" s="427">
        <f t="shared" si="12"/>
        <v>3</v>
      </c>
      <c r="BV16" s="388"/>
      <c r="BW16" s="387"/>
      <c r="BX16" s="427">
        <v>1073.63599999999</v>
      </c>
      <c r="BY16" s="386">
        <f t="shared" si="13"/>
        <v>4</v>
      </c>
      <c r="BZ16" s="386">
        <f t="shared" si="14"/>
        <v>2</v>
      </c>
      <c r="CA16" s="431">
        <f t="shared" si="15"/>
        <v>-10</v>
      </c>
      <c r="CB16" s="391">
        <f t="shared" si="24"/>
        <v>-21.277000000000044</v>
      </c>
      <c r="CC16" s="160">
        <f>IF(CB16&lt;0,MAX(CC$6:CC15)+1,0)</f>
        <v>3</v>
      </c>
      <c r="CD16" s="90">
        <f t="shared" si="25"/>
        <v>3</v>
      </c>
      <c r="CE16" s="90">
        <f t="shared" si="26"/>
        <v>1</v>
      </c>
      <c r="CF16" s="6"/>
      <c r="CG16" s="92">
        <v>0</v>
      </c>
      <c r="CH16" s="92">
        <v>0</v>
      </c>
      <c r="CI16" s="90">
        <f t="shared" si="16"/>
        <v>3</v>
      </c>
      <c r="CJ16" s="90">
        <f t="shared" si="17"/>
        <v>1</v>
      </c>
      <c r="CK16" s="5"/>
      <c r="CL16" s="94" t="str">
        <f t="shared" si="18"/>
        <v/>
      </c>
      <c r="CM16" s="94" t="str">
        <f t="shared" ref="CM16:CU16" si="48">IF($BQ16&lt;=CM$4,$BQ16+CL$6,"")</f>
        <v/>
      </c>
      <c r="CN16" s="94" t="str">
        <f t="shared" si="48"/>
        <v/>
      </c>
      <c r="CO16" s="94" t="str">
        <f t="shared" si="48"/>
        <v/>
      </c>
      <c r="CP16" s="94" t="str">
        <f t="shared" si="48"/>
        <v/>
      </c>
      <c r="CQ16" s="94" t="str">
        <f t="shared" si="48"/>
        <v/>
      </c>
      <c r="CR16" s="90" t="str">
        <f t="shared" si="48"/>
        <v/>
      </c>
      <c r="CS16" s="90" t="str">
        <f t="shared" si="48"/>
        <v/>
      </c>
      <c r="CT16" s="90" t="str">
        <f t="shared" si="48"/>
        <v/>
      </c>
      <c r="CU16" s="90" t="str">
        <f t="shared" si="48"/>
        <v/>
      </c>
      <c r="CV16" s="6"/>
      <c r="CW16" s="94">
        <f t="shared" si="28"/>
        <v>4</v>
      </c>
      <c r="CX16" s="94">
        <f t="shared" si="29"/>
        <v>6</v>
      </c>
      <c r="CY16" s="94">
        <f t="shared" si="30"/>
        <v>8</v>
      </c>
      <c r="CZ16" s="94">
        <f t="shared" si="31"/>
        <v>6</v>
      </c>
      <c r="DA16" s="94">
        <f t="shared" si="32"/>
        <v>7</v>
      </c>
      <c r="DB16" s="94">
        <f t="shared" si="33"/>
        <v>1</v>
      </c>
      <c r="DC16" s="191" t="str">
        <f t="shared" si="34"/>
        <v>x</v>
      </c>
      <c r="DD16" s="191" t="str">
        <f t="shared" si="35"/>
        <v>x</v>
      </c>
      <c r="DE16" s="191" t="str">
        <f t="shared" si="36"/>
        <v>x</v>
      </c>
      <c r="DF16" s="191" t="str">
        <f t="shared" si="37"/>
        <v>x</v>
      </c>
      <c r="DG16" s="1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  <c r="DX16" s="1"/>
    </row>
    <row r="17" spans="1:128" ht="11.1" customHeight="1" x14ac:dyDescent="0.25">
      <c r="A17" s="11"/>
      <c r="B17" s="90">
        <v>10</v>
      </c>
      <c r="C17" s="90">
        <v>0</v>
      </c>
      <c r="D17" s="427">
        <v>2</v>
      </c>
      <c r="E17" s="427">
        <v>5</v>
      </c>
      <c r="F17" s="406">
        <v>5000</v>
      </c>
      <c r="G17" s="406">
        <v>10</v>
      </c>
      <c r="H17" s="421">
        <v>5.4545456000000005E-4</v>
      </c>
      <c r="I17" s="427">
        <v>1070.9090000000001</v>
      </c>
      <c r="J17" s="434">
        <v>2</v>
      </c>
      <c r="K17" s="422">
        <v>3.0000000000000001E-5</v>
      </c>
      <c r="L17" s="90">
        <v>2.9999999999999898E-2</v>
      </c>
      <c r="M17" s="413">
        <v>2</v>
      </c>
      <c r="N17" s="413">
        <v>1</v>
      </c>
      <c r="O17" s="413">
        <v>0</v>
      </c>
      <c r="P17" s="1"/>
      <c r="Q17" s="431">
        <f t="shared" si="6"/>
        <v>3</v>
      </c>
      <c r="R17" s="431">
        <f t="shared" si="7"/>
        <v>2</v>
      </c>
      <c r="S17" s="1"/>
      <c r="T17" s="90">
        <v>10</v>
      </c>
      <c r="U17" s="90">
        <v>10</v>
      </c>
      <c r="V17" s="47">
        <v>9</v>
      </c>
      <c r="W17" s="47">
        <v>-11</v>
      </c>
      <c r="X17" s="47" t="s">
        <v>821</v>
      </c>
      <c r="Y17" s="7" t="str">
        <f t="shared" si="21"/>
        <v>↓</v>
      </c>
      <c r="Z17" s="441"/>
      <c r="AA17" s="441"/>
      <c r="AB17" s="441">
        <f>$V17</f>
        <v>9</v>
      </c>
      <c r="AC17" s="441"/>
      <c r="AD17" s="441"/>
      <c r="AE17" s="441"/>
      <c r="AF17" s="441"/>
      <c r="AG17" s="441"/>
      <c r="AH17" s="441"/>
      <c r="AI17" s="441"/>
      <c r="AJ17" s="441"/>
      <c r="AK17" s="441"/>
      <c r="AL17" s="388"/>
      <c r="AM17" s="441"/>
      <c r="AN17" s="441"/>
      <c r="AO17" s="441">
        <f>W17</f>
        <v>-11</v>
      </c>
      <c r="AP17" s="441"/>
      <c r="AQ17" s="441"/>
      <c r="AR17" s="441"/>
      <c r="AS17" s="441"/>
      <c r="AT17" s="441"/>
      <c r="AU17" s="441"/>
      <c r="AV17" s="441"/>
      <c r="AW17" s="441"/>
      <c r="AX17" s="441"/>
      <c r="AY17" s="441"/>
      <c r="AZ17" s="1"/>
      <c r="BA17" s="90">
        <v>5</v>
      </c>
      <c r="BB17" s="92">
        <v>10</v>
      </c>
      <c r="BC17" s="92" t="s">
        <v>34</v>
      </c>
      <c r="BD17" s="92" t="s">
        <v>35</v>
      </c>
      <c r="BE17" s="92"/>
      <c r="BF17" s="92"/>
      <c r="BG17" s="1"/>
      <c r="BH17" s="400">
        <v>6</v>
      </c>
      <c r="BI17" s="400">
        <v>3</v>
      </c>
      <c r="BJ17" s="385" t="s">
        <v>1434</v>
      </c>
      <c r="BK17" s="383" t="s">
        <v>1433</v>
      </c>
      <c r="BL17" s="399">
        <v>1070.9090000000001</v>
      </c>
      <c r="BM17" s="382"/>
      <c r="BN17" s="391">
        <f t="shared" si="39"/>
        <v>1</v>
      </c>
      <c r="BO17" s="382"/>
      <c r="BP17" s="382">
        <f t="shared" si="23"/>
        <v>10</v>
      </c>
      <c r="BQ17" s="130">
        <f t="shared" si="8"/>
        <v>11</v>
      </c>
      <c r="BR17" s="419" t="str">
        <f t="shared" si="9"/>
        <v/>
      </c>
      <c r="BS17" s="389">
        <f t="shared" si="40"/>
        <v>11</v>
      </c>
      <c r="BT17" s="427">
        <f t="shared" si="11"/>
        <v>6</v>
      </c>
      <c r="BU17" s="427">
        <f t="shared" si="12"/>
        <v>3</v>
      </c>
      <c r="BV17" s="388"/>
      <c r="BW17" s="387"/>
      <c r="BX17" s="427">
        <v>1070.9090000000001</v>
      </c>
      <c r="BY17" s="386">
        <f t="shared" si="13"/>
        <v>5</v>
      </c>
      <c r="BZ17" s="386">
        <f t="shared" si="14"/>
        <v>2</v>
      </c>
      <c r="CA17" s="431">
        <f t="shared" si="15"/>
        <v>-11</v>
      </c>
      <c r="CB17" s="391">
        <f t="shared" si="24"/>
        <v>2.7269999999898573</v>
      </c>
      <c r="CC17" s="160">
        <f>IF(CB17&lt;0,MAX(CC$6:CC16)+1,0)</f>
        <v>0</v>
      </c>
      <c r="CD17" s="90">
        <f t="shared" si="25"/>
        <v>3</v>
      </c>
      <c r="CE17" s="90">
        <f t="shared" si="26"/>
        <v>2</v>
      </c>
      <c r="CF17" s="6"/>
      <c r="CG17" s="92">
        <v>0</v>
      </c>
      <c r="CH17" s="92">
        <v>0</v>
      </c>
      <c r="CI17" s="90">
        <f t="shared" si="16"/>
        <v>3</v>
      </c>
      <c r="CJ17" s="90">
        <f t="shared" si="17"/>
        <v>2</v>
      </c>
      <c r="CK17" s="5"/>
      <c r="CL17" s="94" t="str">
        <f t="shared" si="18"/>
        <v/>
      </c>
      <c r="CM17" s="94" t="str">
        <f t="shared" ref="CM17:CU17" si="49">IF($BQ17&lt;=CM$4,$BQ17+CL$6,"")</f>
        <v/>
      </c>
      <c r="CN17" s="94" t="str">
        <f t="shared" si="49"/>
        <v/>
      </c>
      <c r="CO17" s="94" t="str">
        <f t="shared" si="49"/>
        <v/>
      </c>
      <c r="CP17" s="94" t="str">
        <f t="shared" si="49"/>
        <v/>
      </c>
      <c r="CQ17" s="94" t="str">
        <f t="shared" si="49"/>
        <v/>
      </c>
      <c r="CR17" s="90" t="str">
        <f t="shared" si="49"/>
        <v/>
      </c>
      <c r="CS17" s="90" t="str">
        <f t="shared" si="49"/>
        <v/>
      </c>
      <c r="CT17" s="90" t="str">
        <f t="shared" si="49"/>
        <v/>
      </c>
      <c r="CU17" s="90" t="str">
        <f t="shared" si="49"/>
        <v/>
      </c>
      <c r="CV17" s="6"/>
      <c r="CW17" s="94">
        <f t="shared" si="28"/>
        <v>4</v>
      </c>
      <c r="CX17" s="94">
        <f t="shared" si="29"/>
        <v>6</v>
      </c>
      <c r="CY17" s="94">
        <f t="shared" si="30"/>
        <v>8</v>
      </c>
      <c r="CZ17" s="94">
        <f t="shared" si="31"/>
        <v>6</v>
      </c>
      <c r="DA17" s="94">
        <f t="shared" si="32"/>
        <v>7</v>
      </c>
      <c r="DB17" s="94">
        <f t="shared" si="33"/>
        <v>1</v>
      </c>
      <c r="DC17" s="191" t="str">
        <f t="shared" si="34"/>
        <v>x</v>
      </c>
      <c r="DD17" s="191" t="str">
        <f t="shared" si="35"/>
        <v>x</v>
      </c>
      <c r="DE17" s="191" t="str">
        <f t="shared" si="36"/>
        <v>x</v>
      </c>
      <c r="DF17" s="191" t="str">
        <f t="shared" si="37"/>
        <v>x</v>
      </c>
      <c r="DG17" s="1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</row>
    <row r="18" spans="1:128" ht="11.1" customHeight="1" x14ac:dyDescent="0.25">
      <c r="A18" s="11"/>
      <c r="B18" s="90">
        <v>11</v>
      </c>
      <c r="C18" s="90">
        <v>0</v>
      </c>
      <c r="D18" s="427">
        <v>2</v>
      </c>
      <c r="E18" s="427">
        <v>6</v>
      </c>
      <c r="F18" s="406">
        <v>4500</v>
      </c>
      <c r="G18" s="406">
        <v>10</v>
      </c>
      <c r="H18" s="421">
        <v>5.4545456000000005E-4</v>
      </c>
      <c r="I18" s="427">
        <v>1068.31799999999</v>
      </c>
      <c r="J18" s="434">
        <v>2</v>
      </c>
      <c r="K18" s="422">
        <v>3.0000000000000001E-5</v>
      </c>
      <c r="L18" s="90">
        <v>2.9999999999999898E-2</v>
      </c>
      <c r="M18" s="413">
        <v>2</v>
      </c>
      <c r="N18" s="413">
        <v>1</v>
      </c>
      <c r="O18" s="413">
        <v>0</v>
      </c>
      <c r="P18" s="1"/>
      <c r="Q18" s="431">
        <f t="shared" si="6"/>
        <v>3</v>
      </c>
      <c r="R18" s="431">
        <f t="shared" si="7"/>
        <v>3</v>
      </c>
      <c r="S18" s="1"/>
      <c r="T18" s="90">
        <v>11</v>
      </c>
      <c r="U18" s="90">
        <v>11</v>
      </c>
      <c r="V18" s="47">
        <v>10</v>
      </c>
      <c r="W18" s="47">
        <v>-12</v>
      </c>
      <c r="X18" s="47" t="s">
        <v>821</v>
      </c>
      <c r="Y18" s="7" t="str">
        <f t="shared" si="21"/>
        <v/>
      </c>
      <c r="Z18" s="441"/>
      <c r="AA18" s="441"/>
      <c r="AB18" s="441">
        <f>$V18</f>
        <v>10</v>
      </c>
      <c r="AC18" s="441"/>
      <c r="AD18" s="441"/>
      <c r="AE18" s="441"/>
      <c r="AF18" s="441"/>
      <c r="AG18" s="441"/>
      <c r="AH18" s="441"/>
      <c r="AI18" s="441"/>
      <c r="AJ18" s="441"/>
      <c r="AK18" s="441"/>
      <c r="AL18" s="388"/>
      <c r="AM18" s="441"/>
      <c r="AN18" s="441"/>
      <c r="AO18" s="441">
        <f>W18</f>
        <v>-12</v>
      </c>
      <c r="AP18" s="441"/>
      <c r="AQ18" s="441"/>
      <c r="AR18" s="441"/>
      <c r="AS18" s="441"/>
      <c r="AT18" s="441"/>
      <c r="AU18" s="441"/>
      <c r="AV18" s="441"/>
      <c r="AW18" s="441"/>
      <c r="AX18" s="441"/>
      <c r="AY18" s="441"/>
      <c r="AZ18" s="1"/>
      <c r="BA18" s="90">
        <v>6</v>
      </c>
      <c r="BB18" s="92">
        <v>11</v>
      </c>
      <c r="BC18" s="92" t="s">
        <v>34</v>
      </c>
      <c r="BD18" s="92" t="s">
        <v>35</v>
      </c>
      <c r="BE18" s="92"/>
      <c r="BF18" s="92"/>
      <c r="BG18" s="1"/>
      <c r="BH18" s="400">
        <v>7</v>
      </c>
      <c r="BI18" s="400">
        <v>3</v>
      </c>
      <c r="BJ18" s="385" t="s">
        <v>1432</v>
      </c>
      <c r="BK18" s="383" t="s">
        <v>1425</v>
      </c>
      <c r="BL18" s="399">
        <v>1068.31799999999</v>
      </c>
      <c r="BM18" s="382"/>
      <c r="BN18" s="391">
        <f t="shared" si="39"/>
        <v>1</v>
      </c>
      <c r="BO18" s="382"/>
      <c r="BP18" s="382">
        <f t="shared" si="23"/>
        <v>11</v>
      </c>
      <c r="BQ18" s="130">
        <f t="shared" si="8"/>
        <v>12</v>
      </c>
      <c r="BR18" s="419" t="str">
        <f t="shared" si="9"/>
        <v/>
      </c>
      <c r="BS18" s="389">
        <f t="shared" si="40"/>
        <v>12</v>
      </c>
      <c r="BT18" s="427">
        <f t="shared" si="11"/>
        <v>7</v>
      </c>
      <c r="BU18" s="427">
        <f t="shared" si="12"/>
        <v>3</v>
      </c>
      <c r="BV18" s="388"/>
      <c r="BW18" s="387"/>
      <c r="BX18" s="427">
        <v>1068.31799999999</v>
      </c>
      <c r="BY18" s="386">
        <f t="shared" si="13"/>
        <v>6</v>
      </c>
      <c r="BZ18" s="386">
        <f t="shared" si="14"/>
        <v>2</v>
      </c>
      <c r="CA18" s="431">
        <f t="shared" si="15"/>
        <v>-12</v>
      </c>
      <c r="CB18" s="391">
        <f t="shared" si="24"/>
        <v>2.5910000000101263</v>
      </c>
      <c r="CC18" s="160">
        <f>IF(CB18&lt;0,MAX(CC$6:CC17)+1,0)</f>
        <v>0</v>
      </c>
      <c r="CD18" s="90">
        <f t="shared" si="25"/>
        <v>3</v>
      </c>
      <c r="CE18" s="90">
        <f t="shared" si="26"/>
        <v>3</v>
      </c>
      <c r="CF18" s="6"/>
      <c r="CG18" s="92">
        <v>0</v>
      </c>
      <c r="CH18" s="92">
        <v>0</v>
      </c>
      <c r="CI18" s="90">
        <f t="shared" si="16"/>
        <v>3</v>
      </c>
      <c r="CJ18" s="90">
        <f t="shared" si="17"/>
        <v>3</v>
      </c>
      <c r="CK18" s="5"/>
      <c r="CL18" s="94" t="str">
        <f t="shared" si="18"/>
        <v/>
      </c>
      <c r="CM18" s="94" t="str">
        <f t="shared" ref="CM18:CU18" si="50">IF($BQ18&lt;=CM$4,$BQ18+CL$6,"")</f>
        <v/>
      </c>
      <c r="CN18" s="94" t="str">
        <f t="shared" si="50"/>
        <v/>
      </c>
      <c r="CO18" s="94" t="str">
        <f t="shared" si="50"/>
        <v/>
      </c>
      <c r="CP18" s="94" t="str">
        <f t="shared" si="50"/>
        <v/>
      </c>
      <c r="CQ18" s="94" t="str">
        <f t="shared" si="50"/>
        <v/>
      </c>
      <c r="CR18" s="90" t="str">
        <f t="shared" si="50"/>
        <v/>
      </c>
      <c r="CS18" s="90" t="str">
        <f t="shared" si="50"/>
        <v/>
      </c>
      <c r="CT18" s="90" t="str">
        <f t="shared" si="50"/>
        <v/>
      </c>
      <c r="CU18" s="90" t="str">
        <f t="shared" si="50"/>
        <v/>
      </c>
      <c r="CV18" s="6"/>
      <c r="CW18" s="94">
        <f t="shared" si="28"/>
        <v>4</v>
      </c>
      <c r="CX18" s="94">
        <f t="shared" si="29"/>
        <v>6</v>
      </c>
      <c r="CY18" s="94">
        <f t="shared" si="30"/>
        <v>8</v>
      </c>
      <c r="CZ18" s="94">
        <f t="shared" si="31"/>
        <v>6</v>
      </c>
      <c r="DA18" s="94">
        <f t="shared" si="32"/>
        <v>7</v>
      </c>
      <c r="DB18" s="94">
        <f t="shared" si="33"/>
        <v>1</v>
      </c>
      <c r="DC18" s="191" t="str">
        <f t="shared" si="34"/>
        <v>x</v>
      </c>
      <c r="DD18" s="191" t="str">
        <f t="shared" si="35"/>
        <v>x</v>
      </c>
      <c r="DE18" s="191" t="str">
        <f t="shared" si="36"/>
        <v>x</v>
      </c>
      <c r="DF18" s="191" t="str">
        <f t="shared" si="37"/>
        <v>x</v>
      </c>
      <c r="DG18" s="1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/>
    </row>
    <row r="19" spans="1:128" ht="11.1" customHeight="1" x14ac:dyDescent="0.25">
      <c r="A19" s="11"/>
      <c r="B19" s="90">
        <v>12</v>
      </c>
      <c r="C19" s="90">
        <v>0</v>
      </c>
      <c r="D19" s="427">
        <v>3</v>
      </c>
      <c r="E19" s="427">
        <v>7</v>
      </c>
      <c r="F19" s="406">
        <v>6000</v>
      </c>
      <c r="G19" s="406">
        <v>10</v>
      </c>
      <c r="H19" s="421">
        <v>5.4545456000000005E-4</v>
      </c>
      <c r="I19" s="427">
        <v>1065.4549999999899</v>
      </c>
      <c r="J19" s="434">
        <v>2</v>
      </c>
      <c r="K19" s="422">
        <v>3.0000000000000001E-5</v>
      </c>
      <c r="L19" s="90">
        <v>2.9999999999999898E-2</v>
      </c>
      <c r="M19" s="413">
        <v>2</v>
      </c>
      <c r="N19" s="413">
        <v>1</v>
      </c>
      <c r="O19" s="413">
        <v>0</v>
      </c>
      <c r="P19" s="1"/>
      <c r="Q19" s="431">
        <f t="shared" si="6"/>
        <v>3</v>
      </c>
      <c r="R19" s="431">
        <f t="shared" si="7"/>
        <v>4</v>
      </c>
      <c r="S19" s="1"/>
      <c r="T19" s="90">
        <v>12</v>
      </c>
      <c r="U19" s="90">
        <v>12</v>
      </c>
      <c r="V19" s="47">
        <v>11</v>
      </c>
      <c r="W19" s="47">
        <v>-13</v>
      </c>
      <c r="X19" s="47" t="s">
        <v>821</v>
      </c>
      <c r="Y19" s="7" t="str">
        <f t="shared" si="21"/>
        <v/>
      </c>
      <c r="Z19" s="441"/>
      <c r="AA19" s="441"/>
      <c r="AB19" s="441">
        <f>$V19</f>
        <v>11</v>
      </c>
      <c r="AC19" s="441"/>
      <c r="AD19" s="441"/>
      <c r="AE19" s="441"/>
      <c r="AF19" s="441"/>
      <c r="AG19" s="441"/>
      <c r="AH19" s="441"/>
      <c r="AI19" s="441"/>
      <c r="AJ19" s="441"/>
      <c r="AK19" s="441"/>
      <c r="AL19" s="388"/>
      <c r="AM19" s="441"/>
      <c r="AN19" s="441"/>
      <c r="AO19" s="441">
        <f>W19</f>
        <v>-13</v>
      </c>
      <c r="AP19" s="441"/>
      <c r="AQ19" s="441"/>
      <c r="AR19" s="441"/>
      <c r="AS19" s="441"/>
      <c r="AT19" s="441"/>
      <c r="AU19" s="441"/>
      <c r="AV19" s="441"/>
      <c r="AW19" s="441"/>
      <c r="AX19" s="441"/>
      <c r="AY19" s="441"/>
      <c r="AZ19" s="1"/>
      <c r="BA19" s="90">
        <v>7</v>
      </c>
      <c r="BB19" s="92">
        <v>12</v>
      </c>
      <c r="BC19" s="92" t="s">
        <v>34</v>
      </c>
      <c r="BD19" s="92" t="s">
        <v>35</v>
      </c>
      <c r="BE19" s="92"/>
      <c r="BF19" s="92"/>
      <c r="BG19" s="1"/>
      <c r="BH19" s="400">
        <v>8</v>
      </c>
      <c r="BI19" s="400">
        <v>4</v>
      </c>
      <c r="BJ19" s="385" t="s">
        <v>1431</v>
      </c>
      <c r="BK19" s="383" t="s">
        <v>1430</v>
      </c>
      <c r="BL19" s="399">
        <v>1065.4549999999899</v>
      </c>
      <c r="BM19" s="382"/>
      <c r="BN19" s="391">
        <f t="shared" si="39"/>
        <v>1.4142135623730951</v>
      </c>
      <c r="BO19" s="382"/>
      <c r="BP19" s="382">
        <f t="shared" si="23"/>
        <v>12</v>
      </c>
      <c r="BQ19" s="130">
        <f t="shared" si="8"/>
        <v>13</v>
      </c>
      <c r="BR19" s="419" t="str">
        <f t="shared" si="9"/>
        <v/>
      </c>
      <c r="BS19" s="389">
        <f t="shared" si="40"/>
        <v>13</v>
      </c>
      <c r="BT19" s="427">
        <f t="shared" si="11"/>
        <v>8</v>
      </c>
      <c r="BU19" s="427">
        <f t="shared" si="12"/>
        <v>4</v>
      </c>
      <c r="BV19" s="388"/>
      <c r="BW19" s="387"/>
      <c r="BX19" s="427">
        <v>1065.4549999999899</v>
      </c>
      <c r="BY19" s="386">
        <f t="shared" si="13"/>
        <v>7</v>
      </c>
      <c r="BZ19" s="386">
        <f t="shared" si="14"/>
        <v>3</v>
      </c>
      <c r="CA19" s="431">
        <f t="shared" si="15"/>
        <v>-13</v>
      </c>
      <c r="CB19" s="391">
        <f t="shared" si="24"/>
        <v>2.8630000000000564</v>
      </c>
      <c r="CC19" s="160">
        <f>IF(CB19&lt;0,MAX(CC$6:CC18)+1,0)</f>
        <v>0</v>
      </c>
      <c r="CD19" s="90">
        <f t="shared" si="25"/>
        <v>3</v>
      </c>
      <c r="CE19" s="90">
        <f t="shared" si="26"/>
        <v>4</v>
      </c>
      <c r="CF19" s="6"/>
      <c r="CG19" s="92">
        <v>0</v>
      </c>
      <c r="CH19" s="92">
        <v>0</v>
      </c>
      <c r="CI19" s="90">
        <f t="shared" si="16"/>
        <v>3</v>
      </c>
      <c r="CJ19" s="90">
        <f t="shared" si="17"/>
        <v>4</v>
      </c>
      <c r="CK19" s="5"/>
      <c r="CL19" s="94" t="str">
        <f t="shared" si="18"/>
        <v/>
      </c>
      <c r="CM19" s="94" t="str">
        <f t="shared" ref="CM19:CU19" si="51">IF($BQ19&lt;=CM$4,$BQ19+CL$6,"")</f>
        <v/>
      </c>
      <c r="CN19" s="94" t="str">
        <f t="shared" si="51"/>
        <v/>
      </c>
      <c r="CO19" s="94" t="str">
        <f t="shared" si="51"/>
        <v/>
      </c>
      <c r="CP19" s="94" t="str">
        <f t="shared" si="51"/>
        <v/>
      </c>
      <c r="CQ19" s="94" t="str">
        <f t="shared" si="51"/>
        <v/>
      </c>
      <c r="CR19" s="90" t="str">
        <f t="shared" si="51"/>
        <v/>
      </c>
      <c r="CS19" s="90" t="str">
        <f t="shared" si="51"/>
        <v/>
      </c>
      <c r="CT19" s="90" t="str">
        <f t="shared" si="51"/>
        <v/>
      </c>
      <c r="CU19" s="90" t="str">
        <f t="shared" si="51"/>
        <v/>
      </c>
      <c r="CV19" s="6"/>
      <c r="CW19" s="94">
        <f t="shared" si="28"/>
        <v>4</v>
      </c>
      <c r="CX19" s="94">
        <f t="shared" si="29"/>
        <v>6</v>
      </c>
      <c r="CY19" s="94">
        <f t="shared" si="30"/>
        <v>8</v>
      </c>
      <c r="CZ19" s="94">
        <f t="shared" si="31"/>
        <v>6</v>
      </c>
      <c r="DA19" s="94">
        <f t="shared" si="32"/>
        <v>7</v>
      </c>
      <c r="DB19" s="94">
        <f t="shared" si="33"/>
        <v>1</v>
      </c>
      <c r="DC19" s="191" t="str">
        <f t="shared" si="34"/>
        <v>x</v>
      </c>
      <c r="DD19" s="191" t="str">
        <f t="shared" si="35"/>
        <v>x</v>
      </c>
      <c r="DE19" s="191" t="str">
        <f t="shared" si="36"/>
        <v>x</v>
      </c>
      <c r="DF19" s="191" t="str">
        <f t="shared" si="37"/>
        <v>x</v>
      </c>
      <c r="DG19" s="11"/>
      <c r="DH19" s="1"/>
      <c r="DI19" s="1"/>
      <c r="DJ19" s="1"/>
      <c r="DK19" s="1"/>
      <c r="DL19" s="1"/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  <c r="DX19" s="1"/>
    </row>
    <row r="20" spans="1:128" ht="11.1" customHeight="1" x14ac:dyDescent="0.25">
      <c r="A20" s="11"/>
      <c r="B20" s="90">
        <v>13</v>
      </c>
      <c r="C20" s="90">
        <v>0</v>
      </c>
      <c r="D20" s="427">
        <v>4</v>
      </c>
      <c r="E20" s="427">
        <v>7</v>
      </c>
      <c r="F20" s="406">
        <v>5000</v>
      </c>
      <c r="G20" s="406">
        <v>10</v>
      </c>
      <c r="H20" s="421">
        <v>5.4545456000000005E-4</v>
      </c>
      <c r="I20" s="427">
        <v>1062.4549999999899</v>
      </c>
      <c r="J20" s="434">
        <v>2</v>
      </c>
      <c r="K20" s="422">
        <v>3.0000000000000001E-5</v>
      </c>
      <c r="L20" s="90">
        <v>2.9999999999999898E-2</v>
      </c>
      <c r="M20" s="413">
        <v>2</v>
      </c>
      <c r="N20" s="413">
        <v>1</v>
      </c>
      <c r="O20" s="413">
        <v>0</v>
      </c>
      <c r="P20" s="1"/>
      <c r="Q20" s="431">
        <f t="shared" si="6"/>
        <v>3</v>
      </c>
      <c r="R20" s="431">
        <f t="shared" si="7"/>
        <v>5</v>
      </c>
      <c r="S20" s="1"/>
      <c r="T20" s="90">
        <v>13</v>
      </c>
      <c r="U20" s="90">
        <v>13</v>
      </c>
      <c r="V20" s="47">
        <v>12</v>
      </c>
      <c r="W20" s="47">
        <v>-14</v>
      </c>
      <c r="X20" s="47" t="s">
        <v>821</v>
      </c>
      <c r="Y20" s="7" t="str">
        <f t="shared" si="21"/>
        <v/>
      </c>
      <c r="Z20" s="441"/>
      <c r="AA20" s="441"/>
      <c r="AB20" s="441">
        <f>$V20</f>
        <v>12</v>
      </c>
      <c r="AC20" s="441"/>
      <c r="AD20" s="441"/>
      <c r="AE20" s="441"/>
      <c r="AF20" s="441"/>
      <c r="AG20" s="441"/>
      <c r="AH20" s="441"/>
      <c r="AI20" s="441"/>
      <c r="AJ20" s="441"/>
      <c r="AK20" s="441"/>
      <c r="AL20" s="388"/>
      <c r="AM20" s="441"/>
      <c r="AN20" s="441"/>
      <c r="AO20" s="441">
        <f>W20</f>
        <v>-14</v>
      </c>
      <c r="AP20" s="441"/>
      <c r="AQ20" s="441"/>
      <c r="AR20" s="441"/>
      <c r="AS20" s="441"/>
      <c r="AT20" s="441"/>
      <c r="AU20" s="441"/>
      <c r="AV20" s="441"/>
      <c r="AW20" s="441"/>
      <c r="AX20" s="441"/>
      <c r="AY20" s="441"/>
      <c r="AZ20" s="1"/>
      <c r="BA20" s="90">
        <v>8</v>
      </c>
      <c r="BB20" s="92">
        <v>13</v>
      </c>
      <c r="BC20" s="92" t="s">
        <v>34</v>
      </c>
      <c r="BD20" s="92" t="s">
        <v>35</v>
      </c>
      <c r="BE20" s="92"/>
      <c r="BF20" s="92"/>
      <c r="BG20" s="1"/>
      <c r="BH20" s="400">
        <v>8</v>
      </c>
      <c r="BI20" s="400">
        <v>5</v>
      </c>
      <c r="BJ20" s="385" t="s">
        <v>1429</v>
      </c>
      <c r="BK20" s="383" t="s">
        <v>1428</v>
      </c>
      <c r="BL20" s="399">
        <v>1062.4549999999899</v>
      </c>
      <c r="BM20" s="382"/>
      <c r="BN20" s="391">
        <f t="shared" si="39"/>
        <v>1</v>
      </c>
      <c r="BO20" s="382"/>
      <c r="BP20" s="382">
        <f t="shared" si="23"/>
        <v>13</v>
      </c>
      <c r="BQ20" s="130">
        <f t="shared" si="8"/>
        <v>14</v>
      </c>
      <c r="BR20" s="419" t="str">
        <f t="shared" si="9"/>
        <v/>
      </c>
      <c r="BS20" s="389">
        <f t="shared" si="40"/>
        <v>14</v>
      </c>
      <c r="BT20" s="427">
        <f t="shared" si="11"/>
        <v>8</v>
      </c>
      <c r="BU20" s="427">
        <f t="shared" si="12"/>
        <v>5</v>
      </c>
      <c r="BV20" s="388"/>
      <c r="BW20" s="387"/>
      <c r="BX20" s="427">
        <v>1062.4549999999899</v>
      </c>
      <c r="BY20" s="386">
        <f t="shared" si="13"/>
        <v>7</v>
      </c>
      <c r="BZ20" s="386">
        <f t="shared" si="14"/>
        <v>4</v>
      </c>
      <c r="CA20" s="431">
        <f t="shared" si="15"/>
        <v>-14</v>
      </c>
      <c r="CB20" s="391">
        <f t="shared" si="24"/>
        <v>3</v>
      </c>
      <c r="CC20" s="160">
        <f>IF(CB20&lt;0,MAX(CC$6:CC19)+1,0)</f>
        <v>0</v>
      </c>
      <c r="CD20" s="90">
        <f t="shared" si="25"/>
        <v>3</v>
      </c>
      <c r="CE20" s="90">
        <f t="shared" si="26"/>
        <v>5</v>
      </c>
      <c r="CF20" s="6"/>
      <c r="CG20" s="92">
        <v>0</v>
      </c>
      <c r="CH20" s="92">
        <v>0</v>
      </c>
      <c r="CI20" s="90">
        <f t="shared" si="16"/>
        <v>3</v>
      </c>
      <c r="CJ20" s="90">
        <f t="shared" si="17"/>
        <v>5</v>
      </c>
      <c r="CK20" s="5"/>
      <c r="CL20" s="92"/>
      <c r="CM20" s="92"/>
      <c r="CN20" s="92"/>
      <c r="CO20" s="92"/>
      <c r="CP20" s="92"/>
      <c r="CQ20" s="92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191"/>
      <c r="DD20" s="191"/>
      <c r="DE20" s="191"/>
      <c r="DF20" s="191"/>
      <c r="DG20" s="11"/>
      <c r="DH20" s="1"/>
      <c r="DI20" s="1"/>
      <c r="DJ20" s="1"/>
      <c r="DK20" s="1"/>
      <c r="DL20" s="1"/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  <c r="DX20" s="1"/>
    </row>
    <row r="21" spans="1:128" ht="11.1" customHeight="1" x14ac:dyDescent="0.25">
      <c r="A21" s="5"/>
      <c r="B21" s="90">
        <v>14</v>
      </c>
      <c r="C21" s="90">
        <v>0</v>
      </c>
      <c r="D21" s="427">
        <v>5</v>
      </c>
      <c r="E21" s="427">
        <v>7</v>
      </c>
      <c r="F21" s="406">
        <v>2000</v>
      </c>
      <c r="G21" s="406">
        <v>10</v>
      </c>
      <c r="H21" s="421">
        <v>5.4545456000000005E-4</v>
      </c>
      <c r="I21" s="427">
        <v>1060.5450000000001</v>
      </c>
      <c r="J21" s="434">
        <v>2</v>
      </c>
      <c r="K21" s="422">
        <v>3.0000000000000001E-5</v>
      </c>
      <c r="L21" s="90">
        <v>2.9999999999999898E-2</v>
      </c>
      <c r="M21" s="413">
        <v>2</v>
      </c>
      <c r="N21" s="413">
        <v>1</v>
      </c>
      <c r="O21" s="413">
        <v>0</v>
      </c>
      <c r="P21" s="1"/>
      <c r="Q21" s="431">
        <f t="shared" si="6"/>
        <v>3</v>
      </c>
      <c r="R21" s="431">
        <f t="shared" si="7"/>
        <v>6</v>
      </c>
      <c r="S21" s="1"/>
      <c r="T21" s="90">
        <v>14</v>
      </c>
      <c r="U21" s="440">
        <v>14</v>
      </c>
      <c r="V21" s="47">
        <v>13</v>
      </c>
      <c r="W21" s="47">
        <v>-18</v>
      </c>
      <c r="X21" s="47" t="s">
        <v>821</v>
      </c>
      <c r="Y21" s="7" t="str">
        <f t="shared" si="21"/>
        <v/>
      </c>
      <c r="Z21" s="441"/>
      <c r="AA21" s="441"/>
      <c r="AB21" s="441">
        <f>$V21</f>
        <v>13</v>
      </c>
      <c r="AC21" s="441"/>
      <c r="AD21" s="441"/>
      <c r="AE21" s="441"/>
      <c r="AF21" s="441"/>
      <c r="AG21" s="441"/>
      <c r="AH21" s="441"/>
      <c r="AI21" s="441"/>
      <c r="AJ21" s="441"/>
      <c r="AK21" s="441"/>
      <c r="AL21" s="388"/>
      <c r="AM21" s="441"/>
      <c r="AN21" s="441"/>
      <c r="AO21" s="441"/>
      <c r="AP21" s="441"/>
      <c r="AQ21" s="441"/>
      <c r="AR21" s="441"/>
      <c r="AS21" s="441"/>
      <c r="AT21" s="441"/>
      <c r="AU21" s="441"/>
      <c r="AV21" s="441"/>
      <c r="AW21" s="441"/>
      <c r="AX21" s="441"/>
      <c r="AY21" s="441"/>
      <c r="AZ21" s="1"/>
      <c r="BA21" s="90">
        <v>9</v>
      </c>
      <c r="BB21" s="92">
        <v>14</v>
      </c>
      <c r="BC21" s="92" t="s">
        <v>34</v>
      </c>
      <c r="BD21" s="92" t="s">
        <v>35</v>
      </c>
      <c r="BE21" s="92"/>
      <c r="BF21" s="92"/>
      <c r="BG21" s="1"/>
      <c r="BH21" s="400">
        <v>8</v>
      </c>
      <c r="BI21" s="400">
        <v>6</v>
      </c>
      <c r="BJ21" s="385" t="s">
        <v>1427</v>
      </c>
      <c r="BK21" s="383" t="s">
        <v>1425</v>
      </c>
      <c r="BL21" s="399">
        <v>1060.5450000000001</v>
      </c>
      <c r="BM21" s="382"/>
      <c r="BN21" s="391">
        <f t="shared" si="39"/>
        <v>1</v>
      </c>
      <c r="BO21" s="382"/>
      <c r="BP21" s="382">
        <f t="shared" si="23"/>
        <v>14</v>
      </c>
      <c r="BQ21" s="130">
        <f t="shared" si="8"/>
        <v>15</v>
      </c>
      <c r="BR21" s="419" t="str">
        <f t="shared" si="9"/>
        <v/>
      </c>
      <c r="BS21" s="389">
        <f t="shared" si="40"/>
        <v>15</v>
      </c>
      <c r="BT21" s="427">
        <f t="shared" si="11"/>
        <v>8</v>
      </c>
      <c r="BU21" s="427">
        <f t="shared" si="12"/>
        <v>6</v>
      </c>
      <c r="BV21" s="388"/>
      <c r="BW21" s="387"/>
      <c r="BX21" s="427">
        <v>1060.5450000000001</v>
      </c>
      <c r="BY21" s="386">
        <f t="shared" si="13"/>
        <v>7</v>
      </c>
      <c r="BZ21" s="386">
        <f t="shared" si="14"/>
        <v>5</v>
      </c>
      <c r="CA21" s="431">
        <f t="shared" si="15"/>
        <v>-18</v>
      </c>
      <c r="CB21" s="391">
        <f t="shared" si="24"/>
        <v>1.90999999998985</v>
      </c>
      <c r="CC21" s="160">
        <f>IF(CB21&lt;0,MAX(CC$6:CC20)+1,0)</f>
        <v>0</v>
      </c>
      <c r="CD21" s="90">
        <f t="shared" si="25"/>
        <v>3</v>
      </c>
      <c r="CE21" s="90">
        <f t="shared" si="26"/>
        <v>6</v>
      </c>
      <c r="CF21" s="6"/>
      <c r="CG21" s="92">
        <v>0</v>
      </c>
      <c r="CH21" s="92">
        <v>0</v>
      </c>
      <c r="CI21" s="90">
        <f t="shared" si="16"/>
        <v>3</v>
      </c>
      <c r="CJ21" s="90">
        <f t="shared" si="17"/>
        <v>6</v>
      </c>
      <c r="CK21" s="5"/>
      <c r="CL21" s="92"/>
      <c r="CM21" s="92"/>
      <c r="CN21" s="92"/>
      <c r="CO21" s="92"/>
      <c r="CP21" s="92"/>
      <c r="CQ21" s="92"/>
      <c r="CR21" s="6"/>
      <c r="CS21" s="6"/>
      <c r="CT21" s="6"/>
      <c r="CU21" s="6"/>
      <c r="CV21" s="6"/>
      <c r="CW21" s="90">
        <v>2</v>
      </c>
      <c r="CX21" s="90">
        <v>2</v>
      </c>
      <c r="CY21" s="90">
        <v>2</v>
      </c>
      <c r="CZ21" s="90">
        <v>2</v>
      </c>
      <c r="DA21" s="73">
        <v>2</v>
      </c>
      <c r="DB21" s="73">
        <v>2</v>
      </c>
      <c r="DC21" s="73">
        <v>2</v>
      </c>
      <c r="DD21" s="73">
        <v>2</v>
      </c>
      <c r="DE21" s="73">
        <v>2</v>
      </c>
      <c r="DF21" s="73">
        <v>2</v>
      </c>
      <c r="DG21" s="5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  <c r="DX21" s="1"/>
    </row>
    <row r="22" spans="1:128" ht="11.1" customHeight="1" x14ac:dyDescent="0.25">
      <c r="A22" s="5"/>
      <c r="B22" s="90">
        <v>15</v>
      </c>
      <c r="C22" s="90">
        <v>0</v>
      </c>
      <c r="D22" s="427">
        <v>4</v>
      </c>
      <c r="E22" s="427">
        <v>9</v>
      </c>
      <c r="F22" s="406">
        <v>2500</v>
      </c>
      <c r="G22" s="406">
        <v>10</v>
      </c>
      <c r="H22" s="421">
        <v>1.81818179999999E-3</v>
      </c>
      <c r="I22" s="427">
        <v>1077.7270000000001</v>
      </c>
      <c r="J22" s="413">
        <v>3</v>
      </c>
      <c r="K22" s="422">
        <v>3.0000000000000001E-5</v>
      </c>
      <c r="L22" s="90">
        <v>2.9999999999999898E-2</v>
      </c>
      <c r="M22" s="413">
        <v>1</v>
      </c>
      <c r="N22" s="413">
        <v>1</v>
      </c>
      <c r="O22" s="413">
        <v>0</v>
      </c>
      <c r="P22" s="1"/>
      <c r="Q22" s="431">
        <f t="shared" si="6"/>
        <v>4</v>
      </c>
      <c r="R22" s="431">
        <f t="shared" si="7"/>
        <v>1</v>
      </c>
      <c r="S22" s="1"/>
      <c r="T22" s="439">
        <v>15</v>
      </c>
      <c r="U22" s="90">
        <v>15</v>
      </c>
      <c r="V22" s="47">
        <v>-16</v>
      </c>
      <c r="W22" s="435" t="s">
        <v>1466</v>
      </c>
      <c r="X22" s="47" t="s">
        <v>821</v>
      </c>
      <c r="Y22" s="7" t="str">
        <f t="shared" si="21"/>
        <v>↓</v>
      </c>
      <c r="Z22" s="441"/>
      <c r="AA22" s="441"/>
      <c r="AB22" s="441"/>
      <c r="AC22" s="442">
        <f>$V22</f>
        <v>-16</v>
      </c>
      <c r="AD22" s="441"/>
      <c r="AE22" s="441"/>
      <c r="AF22" s="441"/>
      <c r="AG22" s="441"/>
      <c r="AH22" s="441"/>
      <c r="AI22" s="441"/>
      <c r="AJ22" s="441"/>
      <c r="AK22" s="441"/>
      <c r="AL22" s="388"/>
      <c r="AM22" s="441"/>
      <c r="AN22" s="441"/>
      <c r="AO22" s="441"/>
      <c r="AP22" s="441">
        <f>V22</f>
        <v>-16</v>
      </c>
      <c r="AQ22" s="441"/>
      <c r="AR22" s="441"/>
      <c r="AS22" s="441"/>
      <c r="AT22" s="441"/>
      <c r="AU22" s="441"/>
      <c r="AV22" s="441"/>
      <c r="AW22" s="441"/>
      <c r="AX22" s="441"/>
      <c r="AY22" s="441"/>
      <c r="AZ22" s="1"/>
      <c r="BA22" s="90">
        <v>10</v>
      </c>
      <c r="BB22" s="90">
        <v>9</v>
      </c>
      <c r="BC22" s="90" t="s">
        <v>36</v>
      </c>
      <c r="BD22" s="407">
        <v>1075.5450000000001</v>
      </c>
      <c r="BE22" s="92"/>
      <c r="BF22" s="92"/>
      <c r="BG22" s="1"/>
      <c r="BH22" s="400">
        <v>10</v>
      </c>
      <c r="BI22" s="400">
        <v>5</v>
      </c>
      <c r="BJ22" s="385" t="s">
        <v>1426</v>
      </c>
      <c r="BK22" s="383" t="s">
        <v>1425</v>
      </c>
      <c r="BL22" s="399">
        <v>1077.7270000000001</v>
      </c>
      <c r="BM22" s="382"/>
      <c r="BN22" s="391">
        <f t="shared" si="39"/>
        <v>2.2360679774997898</v>
      </c>
      <c r="BO22" s="382"/>
      <c r="BP22" s="382">
        <f t="shared" si="23"/>
        <v>15</v>
      </c>
      <c r="BQ22" s="130">
        <f t="shared" si="8"/>
        <v>16</v>
      </c>
      <c r="BR22" s="419" t="str">
        <f t="shared" si="9"/>
        <v/>
      </c>
      <c r="BS22" s="389">
        <f t="shared" si="40"/>
        <v>16</v>
      </c>
      <c r="BT22" s="427">
        <f t="shared" si="11"/>
        <v>10</v>
      </c>
      <c r="BU22" s="427">
        <f t="shared" si="12"/>
        <v>5</v>
      </c>
      <c r="BV22" s="388"/>
      <c r="BW22" s="387"/>
      <c r="BX22" s="427">
        <v>1077.7270000000001</v>
      </c>
      <c r="BY22" s="386">
        <f t="shared" si="13"/>
        <v>9</v>
      </c>
      <c r="BZ22" s="386">
        <f t="shared" si="14"/>
        <v>4</v>
      </c>
      <c r="CA22" s="431" t="str">
        <f t="shared" si="15"/>
        <v>←</v>
      </c>
      <c r="CB22" s="391">
        <f t="shared" si="24"/>
        <v>-17.182000000000016</v>
      </c>
      <c r="CC22" s="160">
        <f>IF(CB22&lt;0,MAX(CC$6:CC21)+1,0)</f>
        <v>4</v>
      </c>
      <c r="CD22" s="90">
        <f t="shared" si="25"/>
        <v>4</v>
      </c>
      <c r="CE22" s="90">
        <f t="shared" si="26"/>
        <v>1</v>
      </c>
      <c r="CF22" s="6"/>
      <c r="CG22" s="92">
        <v>0</v>
      </c>
      <c r="CH22" s="92">
        <v>0</v>
      </c>
      <c r="CI22" s="90">
        <f t="shared" si="16"/>
        <v>4</v>
      </c>
      <c r="CJ22" s="90">
        <f t="shared" si="17"/>
        <v>1</v>
      </c>
      <c r="CK22" s="5"/>
      <c r="CL22" s="92"/>
      <c r="CM22" s="92"/>
      <c r="CN22" s="92"/>
      <c r="CO22" s="92"/>
      <c r="CP22" s="92"/>
      <c r="CQ22" s="92"/>
      <c r="CR22" s="6"/>
      <c r="CS22" s="6"/>
      <c r="CT22" s="6"/>
      <c r="CU22" s="6"/>
      <c r="CV22" s="6"/>
      <c r="CW22" s="92" t="s">
        <v>8</v>
      </c>
      <c r="CX22" s="92" t="s">
        <v>8</v>
      </c>
      <c r="CY22" s="92" t="s">
        <v>8</v>
      </c>
      <c r="CZ22" s="92" t="s">
        <v>8</v>
      </c>
      <c r="DA22" s="7" t="s">
        <v>8</v>
      </c>
      <c r="DB22" s="7" t="s">
        <v>8</v>
      </c>
      <c r="DC22" s="11" t="s">
        <v>8</v>
      </c>
      <c r="DD22" s="11" t="s">
        <v>8</v>
      </c>
      <c r="DE22" s="11" t="s">
        <v>8</v>
      </c>
      <c r="DF22" s="11" t="s">
        <v>8</v>
      </c>
      <c r="DG22" s="5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</row>
    <row r="23" spans="1:128" ht="11.1" customHeight="1" x14ac:dyDescent="0.25">
      <c r="A23" s="5"/>
      <c r="B23" s="90">
        <v>16</v>
      </c>
      <c r="C23" s="90">
        <v>0</v>
      </c>
      <c r="D23" s="427">
        <v>4</v>
      </c>
      <c r="E23" s="427">
        <v>8</v>
      </c>
      <c r="F23" s="406">
        <v>5000</v>
      </c>
      <c r="G23" s="406">
        <v>10</v>
      </c>
      <c r="H23" s="421">
        <v>1.81818179999999E-3</v>
      </c>
      <c r="I23" s="427">
        <v>1070.9090000000001</v>
      </c>
      <c r="J23" s="413">
        <v>3</v>
      </c>
      <c r="K23" s="422">
        <v>3.0000000000000001E-5</v>
      </c>
      <c r="L23" s="90">
        <v>2.9999999999999898E-2</v>
      </c>
      <c r="M23" s="413">
        <v>2</v>
      </c>
      <c r="N23" s="413">
        <v>1</v>
      </c>
      <c r="O23" s="413">
        <v>0</v>
      </c>
      <c r="P23" s="1"/>
      <c r="Q23" s="431">
        <f t="shared" si="6"/>
        <v>4</v>
      </c>
      <c r="R23" s="431">
        <f t="shared" si="7"/>
        <v>2</v>
      </c>
      <c r="S23" s="1"/>
      <c r="T23" s="90">
        <v>16</v>
      </c>
      <c r="U23" s="90">
        <v>16</v>
      </c>
      <c r="V23" s="47">
        <v>15</v>
      </c>
      <c r="W23" s="47">
        <v>-17</v>
      </c>
      <c r="X23" s="47" t="s">
        <v>821</v>
      </c>
      <c r="Y23" s="7" t="str">
        <f t="shared" si="21"/>
        <v>↓</v>
      </c>
      <c r="Z23" s="441"/>
      <c r="AA23" s="441"/>
      <c r="AB23" s="441"/>
      <c r="AC23" s="441"/>
      <c r="AD23" s="441">
        <f>$V23</f>
        <v>15</v>
      </c>
      <c r="AE23" s="441"/>
      <c r="AF23" s="441"/>
      <c r="AG23" s="441"/>
      <c r="AH23" s="441"/>
      <c r="AI23" s="441"/>
      <c r="AJ23" s="441"/>
      <c r="AK23" s="441"/>
      <c r="AL23" s="388"/>
      <c r="AM23" s="441"/>
      <c r="AN23" s="441"/>
      <c r="AO23" s="441"/>
      <c r="AP23" s="441"/>
      <c r="AQ23" s="441">
        <f>W23</f>
        <v>-17</v>
      </c>
      <c r="AR23" s="441"/>
      <c r="AS23" s="441"/>
      <c r="AT23" s="441"/>
      <c r="AU23" s="441"/>
      <c r="AV23" s="441"/>
      <c r="AW23" s="441"/>
      <c r="AX23" s="441"/>
      <c r="AY23" s="441"/>
      <c r="AZ23" s="1"/>
      <c r="BA23" s="90">
        <v>11</v>
      </c>
      <c r="BB23" s="90">
        <v>10</v>
      </c>
      <c r="BC23" s="90" t="s">
        <v>36</v>
      </c>
      <c r="BD23" s="407">
        <v>1072.636</v>
      </c>
      <c r="BE23" s="92"/>
      <c r="BF23" s="92"/>
      <c r="BG23" s="1"/>
      <c r="BH23" s="400">
        <v>9</v>
      </c>
      <c r="BI23" s="400">
        <v>5</v>
      </c>
      <c r="BJ23" s="385" t="s">
        <v>1424</v>
      </c>
      <c r="BK23" s="383" t="s">
        <v>1423</v>
      </c>
      <c r="BL23" s="399">
        <v>1070.9090000000001</v>
      </c>
      <c r="BM23" s="382"/>
      <c r="BN23" s="391">
        <f t="shared" si="39"/>
        <v>1</v>
      </c>
      <c r="BO23" s="382"/>
      <c r="BP23" s="382">
        <f t="shared" si="23"/>
        <v>16</v>
      </c>
      <c r="BQ23" s="130">
        <f t="shared" si="8"/>
        <v>17</v>
      </c>
      <c r="BR23" s="419" t="str">
        <f t="shared" si="9"/>
        <v/>
      </c>
      <c r="BS23" s="389">
        <f t="shared" si="40"/>
        <v>17</v>
      </c>
      <c r="BT23" s="427">
        <f t="shared" si="11"/>
        <v>9</v>
      </c>
      <c r="BU23" s="427">
        <f t="shared" si="12"/>
        <v>5</v>
      </c>
      <c r="BV23" s="388"/>
      <c r="BW23" s="387"/>
      <c r="BX23" s="427">
        <v>1070.9090000000001</v>
      </c>
      <c r="BY23" s="386">
        <f t="shared" si="13"/>
        <v>8</v>
      </c>
      <c r="BZ23" s="386">
        <f t="shared" si="14"/>
        <v>4</v>
      </c>
      <c r="CA23" s="431">
        <f t="shared" si="15"/>
        <v>-17</v>
      </c>
      <c r="CB23" s="391">
        <f t="shared" si="24"/>
        <v>6.8179999999999836</v>
      </c>
      <c r="CC23" s="160">
        <f>IF(CB23&lt;0,MAX(CC$6:CC22)+1,0)</f>
        <v>0</v>
      </c>
      <c r="CD23" s="90">
        <f t="shared" si="25"/>
        <v>4</v>
      </c>
      <c r="CE23" s="90">
        <f t="shared" si="26"/>
        <v>2</v>
      </c>
      <c r="CF23" s="6"/>
      <c r="CG23" s="92">
        <v>0</v>
      </c>
      <c r="CH23" s="92">
        <v>0</v>
      </c>
      <c r="CI23" s="90">
        <f t="shared" si="16"/>
        <v>4</v>
      </c>
      <c r="CJ23" s="90">
        <f t="shared" si="17"/>
        <v>2</v>
      </c>
      <c r="CK23" s="5"/>
      <c r="CL23" s="94">
        <f t="shared" ref="CL23:CU23" si="52">CL7</f>
        <v>1</v>
      </c>
      <c r="CM23" s="94">
        <f t="shared" si="52"/>
        <v>5</v>
      </c>
      <c r="CN23" s="94">
        <f t="shared" si="52"/>
        <v>10</v>
      </c>
      <c r="CO23" s="94">
        <f t="shared" si="52"/>
        <v>16</v>
      </c>
      <c r="CP23" s="94">
        <f t="shared" si="52"/>
        <v>23</v>
      </c>
      <c r="CQ23" s="94">
        <f t="shared" si="52"/>
        <v>28</v>
      </c>
      <c r="CR23" s="90" t="str">
        <f t="shared" si="52"/>
        <v/>
      </c>
      <c r="CS23" s="90" t="str">
        <f t="shared" si="52"/>
        <v/>
      </c>
      <c r="CT23" s="90" t="str">
        <f t="shared" si="52"/>
        <v/>
      </c>
      <c r="CU23" s="90" t="str">
        <f t="shared" si="52"/>
        <v/>
      </c>
      <c r="CV23" s="398"/>
      <c r="CW23" s="94">
        <f t="shared" ref="CW23:DF29" si="53">IF(ISNUMBER(CL23),INDEX($BT$7:$BU$42,CL23,CW$21),CW22)</f>
        <v>1</v>
      </c>
      <c r="CX23" s="94">
        <f t="shared" si="53"/>
        <v>4</v>
      </c>
      <c r="CY23" s="94">
        <f t="shared" si="53"/>
        <v>3</v>
      </c>
      <c r="CZ23" s="94">
        <f t="shared" si="53"/>
        <v>5</v>
      </c>
      <c r="DA23" s="94">
        <f t="shared" si="53"/>
        <v>9</v>
      </c>
      <c r="DB23" s="94">
        <f t="shared" si="53"/>
        <v>14</v>
      </c>
      <c r="DC23" s="200" t="str">
        <f t="shared" si="53"/>
        <v>y</v>
      </c>
      <c r="DD23" s="200" t="str">
        <f t="shared" si="53"/>
        <v>y</v>
      </c>
      <c r="DE23" s="200" t="str">
        <f t="shared" si="53"/>
        <v>y</v>
      </c>
      <c r="DF23" s="200" t="str">
        <f t="shared" si="53"/>
        <v>y</v>
      </c>
      <c r="DG23" s="5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/>
    </row>
    <row r="24" spans="1:128" ht="11.1" customHeight="1" x14ac:dyDescent="0.25">
      <c r="A24" s="5"/>
      <c r="B24" s="90">
        <v>17</v>
      </c>
      <c r="C24" s="90">
        <v>0</v>
      </c>
      <c r="D24" s="427">
        <v>5</v>
      </c>
      <c r="E24" s="427">
        <v>7</v>
      </c>
      <c r="F24" s="406">
        <v>3500</v>
      </c>
      <c r="G24" s="406">
        <v>10</v>
      </c>
      <c r="H24" s="421">
        <v>1.81818179999999E-3</v>
      </c>
      <c r="I24" s="427">
        <v>1063.182</v>
      </c>
      <c r="J24" s="413">
        <v>3</v>
      </c>
      <c r="K24" s="422">
        <v>3.0000000000000001E-5</v>
      </c>
      <c r="L24" s="90">
        <v>2.9999999999999898E-2</v>
      </c>
      <c r="M24" s="413">
        <v>2</v>
      </c>
      <c r="N24" s="413">
        <v>1</v>
      </c>
      <c r="O24" s="413">
        <v>0</v>
      </c>
      <c r="P24" s="1"/>
      <c r="Q24" s="431">
        <f t="shared" si="6"/>
        <v>4</v>
      </c>
      <c r="R24" s="431">
        <f t="shared" si="7"/>
        <v>3</v>
      </c>
      <c r="S24" s="1"/>
      <c r="T24" s="90">
        <v>17</v>
      </c>
      <c r="U24" s="440">
        <v>17</v>
      </c>
      <c r="V24" s="47">
        <v>16</v>
      </c>
      <c r="W24" s="47">
        <v>-18</v>
      </c>
      <c r="X24" s="47" t="s">
        <v>821</v>
      </c>
      <c r="Y24" s="7" t="str">
        <f t="shared" si="21"/>
        <v/>
      </c>
      <c r="Z24" s="441"/>
      <c r="AA24" s="441"/>
      <c r="AB24" s="441"/>
      <c r="AC24" s="441"/>
      <c r="AD24" s="441">
        <f>$V24</f>
        <v>16</v>
      </c>
      <c r="AE24" s="441"/>
      <c r="AF24" s="441"/>
      <c r="AG24" s="441"/>
      <c r="AH24" s="441"/>
      <c r="AI24" s="441"/>
      <c r="AJ24" s="441"/>
      <c r="AK24" s="441"/>
      <c r="AL24" s="388"/>
      <c r="AM24" s="441"/>
      <c r="AN24" s="441"/>
      <c r="AO24" s="441"/>
      <c r="AP24" s="441"/>
      <c r="AQ24" s="441">
        <f>W24</f>
        <v>-18</v>
      </c>
      <c r="AR24" s="441"/>
      <c r="AS24" s="441"/>
      <c r="AT24" s="441"/>
      <c r="AU24" s="441"/>
      <c r="AV24" s="441"/>
      <c r="AW24" s="441"/>
      <c r="AX24" s="441"/>
      <c r="AY24" s="441"/>
      <c r="AZ24" s="1"/>
      <c r="BA24" s="90">
        <v>12</v>
      </c>
      <c r="BB24" s="90">
        <v>11</v>
      </c>
      <c r="BC24" s="90" t="s">
        <v>36</v>
      </c>
      <c r="BD24" s="407">
        <v>1069.873</v>
      </c>
      <c r="BE24" s="92"/>
      <c r="BF24" s="92"/>
      <c r="BG24" s="1"/>
      <c r="BH24" s="400">
        <v>8</v>
      </c>
      <c r="BI24" s="400">
        <v>6</v>
      </c>
      <c r="BJ24" s="385" t="s">
        <v>1422</v>
      </c>
      <c r="BK24" s="383" t="s">
        <v>1421</v>
      </c>
      <c r="BL24" s="399">
        <v>1063.182</v>
      </c>
      <c r="BM24" s="382"/>
      <c r="BN24" s="391">
        <f t="shared" si="39"/>
        <v>1.4142135623730951</v>
      </c>
      <c r="BO24" s="382"/>
      <c r="BP24" s="382">
        <f t="shared" si="23"/>
        <v>17</v>
      </c>
      <c r="BQ24" s="130">
        <f t="shared" si="8"/>
        <v>18</v>
      </c>
      <c r="BR24" s="419" t="str">
        <f t="shared" si="9"/>
        <v/>
      </c>
      <c r="BS24" s="389">
        <f t="shared" si="40"/>
        <v>18</v>
      </c>
      <c r="BT24" s="427">
        <f t="shared" si="11"/>
        <v>8</v>
      </c>
      <c r="BU24" s="427">
        <f t="shared" si="12"/>
        <v>6</v>
      </c>
      <c r="BV24" s="388"/>
      <c r="BW24" s="387"/>
      <c r="BX24" s="427">
        <v>1063.182</v>
      </c>
      <c r="BY24" s="386">
        <f t="shared" si="13"/>
        <v>7</v>
      </c>
      <c r="BZ24" s="386">
        <f t="shared" si="14"/>
        <v>5</v>
      </c>
      <c r="CA24" s="431">
        <f t="shared" si="15"/>
        <v>-18</v>
      </c>
      <c r="CB24" s="391">
        <f t="shared" si="24"/>
        <v>7.7270000000000891</v>
      </c>
      <c r="CC24" s="160">
        <f>IF(CB24&lt;0,MAX(CC$6:CC23)+1,0)</f>
        <v>0</v>
      </c>
      <c r="CD24" s="90">
        <f t="shared" si="25"/>
        <v>4</v>
      </c>
      <c r="CE24" s="90">
        <f t="shared" si="26"/>
        <v>3</v>
      </c>
      <c r="CF24" s="6"/>
      <c r="CG24" s="92">
        <v>0</v>
      </c>
      <c r="CH24" s="92">
        <v>0</v>
      </c>
      <c r="CI24" s="90">
        <f t="shared" si="16"/>
        <v>4</v>
      </c>
      <c r="CJ24" s="90">
        <f t="shared" si="17"/>
        <v>3</v>
      </c>
      <c r="CK24" s="5"/>
      <c r="CL24" s="94">
        <f t="shared" ref="CL24:CU24" si="54">CL8</f>
        <v>2</v>
      </c>
      <c r="CM24" s="94">
        <f t="shared" si="54"/>
        <v>6</v>
      </c>
      <c r="CN24" s="94">
        <f t="shared" si="54"/>
        <v>11</v>
      </c>
      <c r="CO24" s="94">
        <f t="shared" si="54"/>
        <v>17</v>
      </c>
      <c r="CP24" s="94">
        <f t="shared" si="54"/>
        <v>24</v>
      </c>
      <c r="CQ24" s="94">
        <f t="shared" si="54"/>
        <v>29</v>
      </c>
      <c r="CR24" s="90" t="str">
        <f t="shared" si="54"/>
        <v/>
      </c>
      <c r="CS24" s="90" t="str">
        <f t="shared" si="54"/>
        <v/>
      </c>
      <c r="CT24" s="90" t="str">
        <f t="shared" si="54"/>
        <v/>
      </c>
      <c r="CU24" s="90" t="str">
        <f t="shared" si="54"/>
        <v/>
      </c>
      <c r="CV24" s="398"/>
      <c r="CW24" s="94">
        <f t="shared" si="53"/>
        <v>2</v>
      </c>
      <c r="CX24" s="94">
        <f t="shared" si="53"/>
        <v>5</v>
      </c>
      <c r="CY24" s="94">
        <f t="shared" si="53"/>
        <v>3</v>
      </c>
      <c r="CZ24" s="94">
        <f t="shared" si="53"/>
        <v>5</v>
      </c>
      <c r="DA24" s="94">
        <f t="shared" si="53"/>
        <v>10</v>
      </c>
      <c r="DB24" s="94">
        <f t="shared" si="53"/>
        <v>13</v>
      </c>
      <c r="DC24" s="200" t="str">
        <f t="shared" si="53"/>
        <v>y</v>
      </c>
      <c r="DD24" s="200" t="str">
        <f t="shared" si="53"/>
        <v>y</v>
      </c>
      <c r="DE24" s="200" t="str">
        <f t="shared" si="53"/>
        <v>y</v>
      </c>
      <c r="DF24" s="200" t="str">
        <f t="shared" si="53"/>
        <v>y</v>
      </c>
      <c r="DG24" s="5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  <c r="DX24" s="1"/>
    </row>
    <row r="25" spans="1:128" ht="11.1" customHeight="1" x14ac:dyDescent="0.25">
      <c r="A25" s="5"/>
      <c r="B25" s="90">
        <v>18</v>
      </c>
      <c r="C25" s="90">
        <v>0</v>
      </c>
      <c r="D25" s="427">
        <v>5</v>
      </c>
      <c r="E25" s="427">
        <v>7</v>
      </c>
      <c r="F25" s="406">
        <v>4000</v>
      </c>
      <c r="G25" s="406">
        <v>15</v>
      </c>
      <c r="H25" s="421">
        <v>1E-3</v>
      </c>
      <c r="I25" s="427">
        <v>1058</v>
      </c>
      <c r="J25" s="413">
        <v>3</v>
      </c>
      <c r="K25" s="422">
        <v>3.0000000000000001E-5</v>
      </c>
      <c r="L25" s="90">
        <v>2.9999999999999898E-2</v>
      </c>
      <c r="M25" s="413">
        <v>3</v>
      </c>
      <c r="N25" s="413">
        <v>1</v>
      </c>
      <c r="O25" s="413">
        <v>0</v>
      </c>
      <c r="P25" s="1"/>
      <c r="Q25" s="431">
        <f t="shared" si="6"/>
        <v>5</v>
      </c>
      <c r="R25" s="431">
        <f t="shared" si="7"/>
        <v>1</v>
      </c>
      <c r="S25" s="1"/>
      <c r="T25" s="439">
        <v>18</v>
      </c>
      <c r="U25" s="90">
        <v>18</v>
      </c>
      <c r="V25" s="443">
        <v>14</v>
      </c>
      <c r="W25" s="443">
        <v>17</v>
      </c>
      <c r="X25" s="47">
        <v>-19</v>
      </c>
      <c r="Y25" s="7" t="str">
        <f t="shared" si="21"/>
        <v>↓</v>
      </c>
      <c r="Z25" s="441"/>
      <c r="AA25" s="441"/>
      <c r="AB25" s="444">
        <f t="shared" ref="AB25" si="55">$V25</f>
        <v>14</v>
      </c>
      <c r="AC25" s="441"/>
      <c r="AD25" s="441"/>
      <c r="AE25" s="444">
        <f>W25</f>
        <v>17</v>
      </c>
      <c r="AF25" s="441"/>
      <c r="AG25" s="441"/>
      <c r="AH25" s="441"/>
      <c r="AI25" s="441"/>
      <c r="AJ25" s="441"/>
      <c r="AK25" s="441"/>
      <c r="AL25" s="388"/>
      <c r="AM25" s="441"/>
      <c r="AN25" s="441"/>
      <c r="AO25" s="441"/>
      <c r="AP25" s="441"/>
      <c r="AQ25" s="441"/>
      <c r="AR25" s="441">
        <f>X25</f>
        <v>-19</v>
      </c>
      <c r="AS25" s="441"/>
      <c r="AT25" s="441"/>
      <c r="AU25" s="441"/>
      <c r="AV25" s="441"/>
      <c r="AW25" s="441"/>
      <c r="AX25" s="441"/>
      <c r="AY25" s="441"/>
      <c r="AZ25" s="1"/>
      <c r="BA25" s="90">
        <v>13</v>
      </c>
      <c r="BB25" s="90">
        <v>12</v>
      </c>
      <c r="BC25" s="90" t="s">
        <v>36</v>
      </c>
      <c r="BD25" s="407">
        <v>1066.819</v>
      </c>
      <c r="BE25" s="92"/>
      <c r="BF25" s="92"/>
      <c r="BG25" s="1"/>
      <c r="BH25" s="400">
        <v>8</v>
      </c>
      <c r="BI25" s="400">
        <v>6</v>
      </c>
      <c r="BJ25" s="385" t="s">
        <v>1420</v>
      </c>
      <c r="BK25" s="383" t="s">
        <v>1419</v>
      </c>
      <c r="BL25" s="399">
        <v>1058</v>
      </c>
      <c r="BM25" s="382"/>
      <c r="BN25" s="391">
        <f t="shared" si="39"/>
        <v>0</v>
      </c>
      <c r="BO25" s="382"/>
      <c r="BP25" s="382">
        <f t="shared" si="23"/>
        <v>18</v>
      </c>
      <c r="BQ25" s="130">
        <f t="shared" si="8"/>
        <v>19</v>
      </c>
      <c r="BR25" s="419" t="str">
        <f t="shared" si="9"/>
        <v/>
      </c>
      <c r="BS25" s="389">
        <f t="shared" si="40"/>
        <v>19</v>
      </c>
      <c r="BT25" s="427">
        <f t="shared" si="11"/>
        <v>8</v>
      </c>
      <c r="BU25" s="427">
        <f t="shared" si="12"/>
        <v>6</v>
      </c>
      <c r="BV25" s="388"/>
      <c r="BW25" s="387"/>
      <c r="BX25" s="427">
        <v>1058</v>
      </c>
      <c r="BY25" s="386">
        <f t="shared" si="13"/>
        <v>7</v>
      </c>
      <c r="BZ25" s="386">
        <f t="shared" si="14"/>
        <v>5</v>
      </c>
      <c r="CA25" s="431">
        <f t="shared" si="15"/>
        <v>17</v>
      </c>
      <c r="CB25" s="391">
        <f t="shared" si="24"/>
        <v>5.1820000000000164</v>
      </c>
      <c r="CC25" s="160">
        <f>IF(CB25&lt;0,MAX(CC$6:CC24)+1,0)</f>
        <v>0</v>
      </c>
      <c r="CD25" s="90">
        <f t="shared" si="25"/>
        <v>4</v>
      </c>
      <c r="CE25" s="90">
        <f t="shared" si="26"/>
        <v>4</v>
      </c>
      <c r="CF25" s="6"/>
      <c r="CG25" s="92">
        <v>1</v>
      </c>
      <c r="CH25" s="92">
        <v>0</v>
      </c>
      <c r="CI25" s="90">
        <f t="shared" ref="CI25:CI42" si="56">IF(ISNUMBER(BT25),CD25+CG25,"")</f>
        <v>5</v>
      </c>
      <c r="CJ25" s="90">
        <v>1</v>
      </c>
      <c r="CK25" s="5"/>
      <c r="CL25" s="94">
        <f t="shared" ref="CL25:CU25" si="57">CL9</f>
        <v>3</v>
      </c>
      <c r="CM25" s="94">
        <f t="shared" si="57"/>
        <v>7</v>
      </c>
      <c r="CN25" s="94">
        <f t="shared" si="57"/>
        <v>12</v>
      </c>
      <c r="CO25" s="94">
        <f t="shared" si="57"/>
        <v>18</v>
      </c>
      <c r="CP25" s="94">
        <f t="shared" si="57"/>
        <v>25</v>
      </c>
      <c r="CQ25" s="94">
        <f t="shared" si="57"/>
        <v>30</v>
      </c>
      <c r="CR25" s="90" t="str">
        <f t="shared" si="57"/>
        <v/>
      </c>
      <c r="CS25" s="90" t="str">
        <f t="shared" si="57"/>
        <v/>
      </c>
      <c r="CT25" s="90" t="str">
        <f t="shared" si="57"/>
        <v/>
      </c>
      <c r="CU25" s="90" t="str">
        <f t="shared" si="57"/>
        <v/>
      </c>
      <c r="CV25" s="398"/>
      <c r="CW25" s="94">
        <f t="shared" si="53"/>
        <v>3</v>
      </c>
      <c r="CX25" s="94">
        <f t="shared" si="53"/>
        <v>6</v>
      </c>
      <c r="CY25" s="94">
        <f t="shared" si="53"/>
        <v>3</v>
      </c>
      <c r="CZ25" s="94">
        <f t="shared" si="53"/>
        <v>6</v>
      </c>
      <c r="DA25" s="94">
        <f t="shared" si="53"/>
        <v>11</v>
      </c>
      <c r="DB25" s="94">
        <f t="shared" si="53"/>
        <v>13</v>
      </c>
      <c r="DC25" s="200" t="str">
        <f t="shared" si="53"/>
        <v>y</v>
      </c>
      <c r="DD25" s="200" t="str">
        <f t="shared" si="53"/>
        <v>y</v>
      </c>
      <c r="DE25" s="200" t="str">
        <f t="shared" si="53"/>
        <v>y</v>
      </c>
      <c r="DF25" s="200" t="str">
        <f t="shared" si="53"/>
        <v>y</v>
      </c>
      <c r="DG25" s="5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  <c r="DX25" s="1"/>
    </row>
    <row r="26" spans="1:128" ht="11.1" customHeight="1" x14ac:dyDescent="0.25">
      <c r="A26" s="5"/>
      <c r="B26" s="90">
        <v>19</v>
      </c>
      <c r="C26" s="90">
        <v>0</v>
      </c>
      <c r="D26" s="427">
        <v>6</v>
      </c>
      <c r="E26" s="427">
        <v>6</v>
      </c>
      <c r="F26" s="406">
        <v>5000</v>
      </c>
      <c r="G26" s="406">
        <v>15</v>
      </c>
      <c r="H26" s="421">
        <v>1E-3</v>
      </c>
      <c r="I26" s="427">
        <v>1053.5</v>
      </c>
      <c r="J26" s="413">
        <v>3</v>
      </c>
      <c r="K26" s="422">
        <v>3.0000000000000001E-5</v>
      </c>
      <c r="L26" s="90">
        <v>2.9999999999999898E-2</v>
      </c>
      <c r="M26" s="413">
        <v>2</v>
      </c>
      <c r="N26" s="413">
        <v>1</v>
      </c>
      <c r="O26" s="413">
        <v>0</v>
      </c>
      <c r="P26" s="1"/>
      <c r="Q26" s="431">
        <f t="shared" si="6"/>
        <v>5</v>
      </c>
      <c r="R26" s="431">
        <f t="shared" si="7"/>
        <v>2</v>
      </c>
      <c r="S26" s="1"/>
      <c r="T26" s="90">
        <v>19</v>
      </c>
      <c r="U26" s="90">
        <v>19</v>
      </c>
      <c r="V26" s="47">
        <v>18</v>
      </c>
      <c r="W26" s="445">
        <v>-20</v>
      </c>
      <c r="X26" s="47" t="s">
        <v>821</v>
      </c>
      <c r="Y26" s="7" t="str">
        <f t="shared" si="21"/>
        <v>↓</v>
      </c>
      <c r="Z26" s="441"/>
      <c r="AA26" s="441"/>
      <c r="AB26" s="441"/>
      <c r="AC26" s="441"/>
      <c r="AD26" s="441"/>
      <c r="AE26" s="441"/>
      <c r="AF26" s="441">
        <f>$V26</f>
        <v>18</v>
      </c>
      <c r="AG26" s="441"/>
      <c r="AH26" s="441"/>
      <c r="AI26" s="441"/>
      <c r="AJ26" s="441"/>
      <c r="AK26" s="441"/>
      <c r="AL26" s="388"/>
      <c r="AM26" s="441"/>
      <c r="AN26" s="441"/>
      <c r="AO26" s="441"/>
      <c r="AP26" s="441"/>
      <c r="AQ26" s="441"/>
      <c r="AR26" s="441"/>
      <c r="AS26" s="441">
        <f>W26</f>
        <v>-20</v>
      </c>
      <c r="AT26" s="441"/>
      <c r="AU26" s="441"/>
      <c r="AV26" s="441"/>
      <c r="AW26" s="441"/>
      <c r="AX26" s="441"/>
      <c r="AY26" s="441"/>
      <c r="AZ26" s="1"/>
      <c r="BA26" s="90">
        <v>14</v>
      </c>
      <c r="BB26" s="90">
        <v>13</v>
      </c>
      <c r="BC26" s="90" t="s">
        <v>36</v>
      </c>
      <c r="BD26" s="407">
        <v>1063.6189999999999</v>
      </c>
      <c r="BE26" s="92"/>
      <c r="BF26" s="92"/>
      <c r="BG26" s="1"/>
      <c r="BH26" s="400">
        <v>7</v>
      </c>
      <c r="BI26" s="400">
        <v>7</v>
      </c>
      <c r="BJ26" s="385" t="s">
        <v>1418</v>
      </c>
      <c r="BK26" s="383" t="s">
        <v>1417</v>
      </c>
      <c r="BL26" s="399">
        <v>1053.5</v>
      </c>
      <c r="BM26" s="382"/>
      <c r="BN26" s="391">
        <f t="shared" si="39"/>
        <v>1.4142135623730951</v>
      </c>
      <c r="BO26" s="382"/>
      <c r="BP26" s="382">
        <f t="shared" si="23"/>
        <v>19</v>
      </c>
      <c r="BQ26" s="130">
        <f t="shared" si="8"/>
        <v>20</v>
      </c>
      <c r="BR26" s="419" t="str">
        <f t="shared" si="9"/>
        <v/>
      </c>
      <c r="BS26" s="389">
        <f t="shared" si="40"/>
        <v>20</v>
      </c>
      <c r="BT26" s="427">
        <f t="shared" si="11"/>
        <v>7</v>
      </c>
      <c r="BU26" s="427">
        <f t="shared" si="12"/>
        <v>7</v>
      </c>
      <c r="BV26" s="388"/>
      <c r="BW26" s="387"/>
      <c r="BX26" s="427">
        <v>1053.5</v>
      </c>
      <c r="BY26" s="386">
        <f t="shared" si="13"/>
        <v>6</v>
      </c>
      <c r="BZ26" s="386">
        <f t="shared" si="14"/>
        <v>6</v>
      </c>
      <c r="CA26" s="431">
        <f t="shared" si="15"/>
        <v>-20</v>
      </c>
      <c r="CB26" s="391">
        <f t="shared" si="24"/>
        <v>4.5</v>
      </c>
      <c r="CC26" s="160">
        <f>IF(CB26&lt;0,MAX(CC$6:CC25)+1,0)</f>
        <v>0</v>
      </c>
      <c r="CD26" s="90">
        <f t="shared" si="25"/>
        <v>4</v>
      </c>
      <c r="CE26" s="90">
        <f t="shared" si="26"/>
        <v>5</v>
      </c>
      <c r="CF26" s="6"/>
      <c r="CG26" s="92">
        <v>1</v>
      </c>
      <c r="CH26" s="92">
        <v>0</v>
      </c>
      <c r="CI26" s="90">
        <f t="shared" si="56"/>
        <v>5</v>
      </c>
      <c r="CJ26" s="90">
        <v>2</v>
      </c>
      <c r="CK26" s="5"/>
      <c r="CL26" s="94">
        <f t="shared" ref="CL26:CU26" si="58">CL10</f>
        <v>4</v>
      </c>
      <c r="CM26" s="94">
        <f t="shared" si="58"/>
        <v>8</v>
      </c>
      <c r="CN26" s="94">
        <f t="shared" si="58"/>
        <v>13</v>
      </c>
      <c r="CO26" s="94">
        <f t="shared" si="58"/>
        <v>19</v>
      </c>
      <c r="CP26" s="94">
        <f t="shared" si="58"/>
        <v>26</v>
      </c>
      <c r="CQ26" s="94">
        <f t="shared" si="58"/>
        <v>31</v>
      </c>
      <c r="CR26" s="90" t="str">
        <f t="shared" si="58"/>
        <v/>
      </c>
      <c r="CS26" s="90" t="str">
        <f t="shared" si="58"/>
        <v/>
      </c>
      <c r="CT26" s="90" t="str">
        <f t="shared" si="58"/>
        <v/>
      </c>
      <c r="CU26" s="90" t="str">
        <f t="shared" si="58"/>
        <v/>
      </c>
      <c r="CV26" s="398"/>
      <c r="CW26" s="94">
        <f t="shared" si="53"/>
        <v>3</v>
      </c>
      <c r="CX26" s="94">
        <f t="shared" si="53"/>
        <v>7</v>
      </c>
      <c r="CY26" s="94">
        <f t="shared" si="53"/>
        <v>4</v>
      </c>
      <c r="CZ26" s="94">
        <f t="shared" si="53"/>
        <v>6</v>
      </c>
      <c r="DA26" s="94">
        <f t="shared" si="53"/>
        <v>12</v>
      </c>
      <c r="DB26" s="94">
        <f t="shared" si="53"/>
        <v>13</v>
      </c>
      <c r="DC26" s="200" t="str">
        <f t="shared" si="53"/>
        <v>y</v>
      </c>
      <c r="DD26" s="200" t="str">
        <f t="shared" si="53"/>
        <v>y</v>
      </c>
      <c r="DE26" s="200" t="str">
        <f t="shared" si="53"/>
        <v>y</v>
      </c>
      <c r="DF26" s="200" t="str">
        <f t="shared" si="53"/>
        <v>y</v>
      </c>
      <c r="DG26" s="5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/>
      <c r="DT26" s="1"/>
      <c r="DU26" s="1"/>
      <c r="DV26" s="1"/>
      <c r="DW26" s="1"/>
      <c r="DX26" s="1"/>
    </row>
    <row r="27" spans="1:128" ht="11.1" customHeight="1" x14ac:dyDescent="0.25">
      <c r="A27" s="5"/>
      <c r="B27" s="90">
        <v>20</v>
      </c>
      <c r="C27" s="90">
        <v>0</v>
      </c>
      <c r="D27" s="427">
        <v>7</v>
      </c>
      <c r="E27" s="427">
        <v>6</v>
      </c>
      <c r="F27" s="406">
        <v>3500</v>
      </c>
      <c r="G27" s="406">
        <v>15</v>
      </c>
      <c r="H27" s="421">
        <v>1E-3</v>
      </c>
      <c r="I27" s="427">
        <v>1049.25</v>
      </c>
      <c r="J27" s="413">
        <v>3</v>
      </c>
      <c r="K27" s="422">
        <v>3.0000000000000001E-5</v>
      </c>
      <c r="L27" s="90">
        <v>2.9999999999999898E-2</v>
      </c>
      <c r="M27" s="413">
        <v>2</v>
      </c>
      <c r="N27" s="413">
        <v>1</v>
      </c>
      <c r="O27" s="413">
        <v>0</v>
      </c>
      <c r="P27" s="1"/>
      <c r="Q27" s="431">
        <f t="shared" si="6"/>
        <v>5</v>
      </c>
      <c r="R27" s="431">
        <f t="shared" si="7"/>
        <v>3</v>
      </c>
      <c r="S27" s="1"/>
      <c r="T27" s="90">
        <v>20</v>
      </c>
      <c r="U27" s="90">
        <v>20</v>
      </c>
      <c r="V27" s="47">
        <v>19</v>
      </c>
      <c r="W27" s="47">
        <v>-21</v>
      </c>
      <c r="X27" s="47" t="s">
        <v>821</v>
      </c>
      <c r="Y27" s="7" t="str">
        <f t="shared" si="21"/>
        <v/>
      </c>
      <c r="Z27" s="441"/>
      <c r="AA27" s="441"/>
      <c r="AB27" s="441"/>
      <c r="AC27" s="441"/>
      <c r="AD27" s="441"/>
      <c r="AE27" s="441"/>
      <c r="AF27" s="441">
        <f>$V27</f>
        <v>19</v>
      </c>
      <c r="AG27" s="441"/>
      <c r="AH27" s="441"/>
      <c r="AI27" s="441"/>
      <c r="AJ27" s="441"/>
      <c r="AK27" s="441"/>
      <c r="AL27" s="388"/>
      <c r="AM27" s="441"/>
      <c r="AN27" s="441"/>
      <c r="AO27" s="441"/>
      <c r="AP27" s="441"/>
      <c r="AQ27" s="441"/>
      <c r="AR27" s="441"/>
      <c r="AS27" s="441">
        <f>W27</f>
        <v>-21</v>
      </c>
      <c r="AT27" s="441"/>
      <c r="AU27" s="441"/>
      <c r="AV27" s="441"/>
      <c r="AW27" s="441"/>
      <c r="AX27" s="441"/>
      <c r="AY27" s="441"/>
      <c r="AZ27" s="1"/>
      <c r="BA27" s="90">
        <v>15</v>
      </c>
      <c r="BB27" s="90">
        <v>14</v>
      </c>
      <c r="BC27" s="90" t="s">
        <v>36</v>
      </c>
      <c r="BD27" s="407">
        <v>1061.5809999999999</v>
      </c>
      <c r="BE27" s="92"/>
      <c r="BF27" s="92"/>
      <c r="BG27" s="1"/>
      <c r="BH27" s="400">
        <v>7</v>
      </c>
      <c r="BI27" s="400">
        <v>8</v>
      </c>
      <c r="BJ27" s="385" t="s">
        <v>1416</v>
      </c>
      <c r="BK27" s="383" t="s">
        <v>1415</v>
      </c>
      <c r="BL27" s="399">
        <v>1049.25</v>
      </c>
      <c r="BM27" s="382"/>
      <c r="BN27" s="391">
        <f t="shared" si="39"/>
        <v>1</v>
      </c>
      <c r="BO27" s="382"/>
      <c r="BP27" s="382">
        <f t="shared" si="23"/>
        <v>20</v>
      </c>
      <c r="BQ27" s="130">
        <f t="shared" si="8"/>
        <v>21</v>
      </c>
      <c r="BR27" s="419" t="str">
        <f t="shared" si="9"/>
        <v/>
      </c>
      <c r="BS27" s="389">
        <f t="shared" si="40"/>
        <v>21</v>
      </c>
      <c r="BT27" s="427">
        <f t="shared" si="11"/>
        <v>7</v>
      </c>
      <c r="BU27" s="427">
        <f t="shared" si="12"/>
        <v>8</v>
      </c>
      <c r="BV27" s="388"/>
      <c r="BW27" s="387"/>
      <c r="BX27" s="427">
        <v>1049.25</v>
      </c>
      <c r="BY27" s="386">
        <f t="shared" si="13"/>
        <v>6</v>
      </c>
      <c r="BZ27" s="386">
        <f t="shared" si="14"/>
        <v>7</v>
      </c>
      <c r="CA27" s="431">
        <f t="shared" si="15"/>
        <v>-21</v>
      </c>
      <c r="CB27" s="391">
        <f t="shared" si="24"/>
        <v>4.25</v>
      </c>
      <c r="CC27" s="160">
        <f>IF(CB27&lt;0,MAX(CC$6:CC26)+1,0)</f>
        <v>0</v>
      </c>
      <c r="CD27" s="90">
        <f t="shared" si="25"/>
        <v>4</v>
      </c>
      <c r="CE27" s="90">
        <f t="shared" si="26"/>
        <v>6</v>
      </c>
      <c r="CF27" s="6"/>
      <c r="CG27" s="92">
        <v>1</v>
      </c>
      <c r="CH27" s="92">
        <v>0</v>
      </c>
      <c r="CI27" s="90">
        <f t="shared" si="56"/>
        <v>5</v>
      </c>
      <c r="CJ27" s="90">
        <v>3</v>
      </c>
      <c r="CK27" s="5"/>
      <c r="CL27" s="94" t="str">
        <f t="shared" ref="CL27:CU27" si="59">CL11</f>
        <v/>
      </c>
      <c r="CM27" s="94">
        <f t="shared" si="59"/>
        <v>9</v>
      </c>
      <c r="CN27" s="94">
        <f t="shared" si="59"/>
        <v>14</v>
      </c>
      <c r="CO27" s="94">
        <f t="shared" si="59"/>
        <v>20</v>
      </c>
      <c r="CP27" s="94">
        <f t="shared" si="59"/>
        <v>27</v>
      </c>
      <c r="CQ27" s="94">
        <f t="shared" si="59"/>
        <v>32</v>
      </c>
      <c r="CR27" s="90" t="str">
        <f t="shared" si="59"/>
        <v/>
      </c>
      <c r="CS27" s="90" t="str">
        <f t="shared" si="59"/>
        <v/>
      </c>
      <c r="CT27" s="90" t="str">
        <f t="shared" si="59"/>
        <v/>
      </c>
      <c r="CU27" s="90" t="str">
        <f t="shared" si="59"/>
        <v/>
      </c>
      <c r="CV27" s="398"/>
      <c r="CW27" s="94">
        <f t="shared" si="53"/>
        <v>3</v>
      </c>
      <c r="CX27" s="94">
        <f t="shared" si="53"/>
        <v>8</v>
      </c>
      <c r="CY27" s="94">
        <f t="shared" si="53"/>
        <v>5</v>
      </c>
      <c r="CZ27" s="94">
        <f t="shared" si="53"/>
        <v>7</v>
      </c>
      <c r="DA27" s="94">
        <f t="shared" si="53"/>
        <v>13</v>
      </c>
      <c r="DB27" s="94">
        <f t="shared" si="53"/>
        <v>13</v>
      </c>
      <c r="DC27" s="200" t="str">
        <f t="shared" si="53"/>
        <v>y</v>
      </c>
      <c r="DD27" s="200" t="str">
        <f t="shared" si="53"/>
        <v>y</v>
      </c>
      <c r="DE27" s="200" t="str">
        <f t="shared" si="53"/>
        <v>y</v>
      </c>
      <c r="DF27" s="200" t="str">
        <f t="shared" si="53"/>
        <v>y</v>
      </c>
      <c r="DG27" s="5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</row>
    <row r="28" spans="1:128" ht="11.1" customHeight="1" x14ac:dyDescent="0.25">
      <c r="A28" s="5"/>
      <c r="B28" s="90">
        <v>21</v>
      </c>
      <c r="C28" s="90">
        <v>0</v>
      </c>
      <c r="D28" s="427">
        <v>7</v>
      </c>
      <c r="E28" s="427">
        <v>5</v>
      </c>
      <c r="F28" s="406">
        <v>2500</v>
      </c>
      <c r="G28" s="406">
        <v>15</v>
      </c>
      <c r="H28" s="421">
        <v>1E-3</v>
      </c>
      <c r="I28" s="427">
        <v>1046.25</v>
      </c>
      <c r="J28" s="413">
        <v>3</v>
      </c>
      <c r="K28" s="422">
        <v>3.0000000000000001E-5</v>
      </c>
      <c r="L28" s="90">
        <v>2.9999999999999898E-2</v>
      </c>
      <c r="M28" s="413">
        <v>2</v>
      </c>
      <c r="N28" s="413">
        <v>1</v>
      </c>
      <c r="O28" s="413">
        <v>0</v>
      </c>
      <c r="P28" s="1"/>
      <c r="Q28" s="431">
        <f t="shared" si="6"/>
        <v>5</v>
      </c>
      <c r="R28" s="431">
        <f t="shared" si="7"/>
        <v>4</v>
      </c>
      <c r="S28" s="1"/>
      <c r="T28" s="90">
        <v>21</v>
      </c>
      <c r="U28" s="440">
        <v>21</v>
      </c>
      <c r="V28" s="47">
        <v>20</v>
      </c>
      <c r="W28" s="47">
        <v>-22</v>
      </c>
      <c r="X28" s="47" t="s">
        <v>821</v>
      </c>
      <c r="Y28" s="7" t="str">
        <f t="shared" si="21"/>
        <v/>
      </c>
      <c r="Z28" s="441"/>
      <c r="AA28" s="441"/>
      <c r="AB28" s="441"/>
      <c r="AC28" s="441"/>
      <c r="AD28" s="441"/>
      <c r="AE28" s="441"/>
      <c r="AF28" s="441">
        <f>$V28</f>
        <v>20</v>
      </c>
      <c r="AG28" s="441"/>
      <c r="AH28" s="441"/>
      <c r="AI28" s="441"/>
      <c r="AJ28" s="441"/>
      <c r="AK28" s="441"/>
      <c r="AL28" s="388"/>
      <c r="AM28" s="441"/>
      <c r="AN28" s="441"/>
      <c r="AO28" s="441"/>
      <c r="AP28" s="441"/>
      <c r="AQ28" s="441"/>
      <c r="AR28" s="441"/>
      <c r="AS28" s="441">
        <f>W28</f>
        <v>-22</v>
      </c>
      <c r="AT28" s="441"/>
      <c r="AU28" s="441"/>
      <c r="AV28" s="441"/>
      <c r="AW28" s="441"/>
      <c r="AX28" s="441"/>
      <c r="AY28" s="441"/>
      <c r="AZ28" s="1"/>
      <c r="BA28" s="6"/>
      <c r="BB28" s="6"/>
      <c r="BC28" s="6"/>
      <c r="BD28" s="6"/>
      <c r="BE28" s="6"/>
      <c r="BF28" s="6"/>
      <c r="BG28" s="1"/>
      <c r="BH28" s="400">
        <v>6</v>
      </c>
      <c r="BI28" s="400">
        <v>8</v>
      </c>
      <c r="BJ28" s="385" t="s">
        <v>1414</v>
      </c>
      <c r="BK28" s="383" t="s">
        <v>1404</v>
      </c>
      <c r="BL28" s="399">
        <v>1046.25</v>
      </c>
      <c r="BM28" s="382"/>
      <c r="BN28" s="391">
        <f t="shared" si="39"/>
        <v>1</v>
      </c>
      <c r="BO28" s="382"/>
      <c r="BP28" s="382">
        <f t="shared" si="23"/>
        <v>21</v>
      </c>
      <c r="BQ28" s="130">
        <f t="shared" si="8"/>
        <v>22</v>
      </c>
      <c r="BR28" s="419" t="str">
        <f t="shared" si="9"/>
        <v/>
      </c>
      <c r="BS28" s="389">
        <f t="shared" si="40"/>
        <v>22</v>
      </c>
      <c r="BT28" s="427">
        <f t="shared" si="11"/>
        <v>6</v>
      </c>
      <c r="BU28" s="427">
        <f t="shared" si="12"/>
        <v>8</v>
      </c>
      <c r="BV28" s="388"/>
      <c r="BW28" s="387"/>
      <c r="BX28" s="427">
        <v>1046.25</v>
      </c>
      <c r="BY28" s="386">
        <f t="shared" si="13"/>
        <v>5</v>
      </c>
      <c r="BZ28" s="386">
        <f t="shared" si="14"/>
        <v>7</v>
      </c>
      <c r="CA28" s="431">
        <f t="shared" si="15"/>
        <v>-22</v>
      </c>
      <c r="CB28" s="391">
        <f t="shared" si="24"/>
        <v>3</v>
      </c>
      <c r="CC28" s="160">
        <f>IF(CB28&lt;0,MAX(CC$6:CC27)+1,0)</f>
        <v>0</v>
      </c>
      <c r="CD28" s="90">
        <f t="shared" si="25"/>
        <v>4</v>
      </c>
      <c r="CE28" s="90">
        <f t="shared" si="26"/>
        <v>7</v>
      </c>
      <c r="CF28" s="6"/>
      <c r="CG28" s="92">
        <v>1</v>
      </c>
      <c r="CH28" s="92">
        <v>0</v>
      </c>
      <c r="CI28" s="90">
        <f t="shared" si="56"/>
        <v>5</v>
      </c>
      <c r="CJ28" s="90">
        <v>4</v>
      </c>
      <c r="CK28" s="5"/>
      <c r="CL28" s="94" t="str">
        <f t="shared" ref="CL28:CU28" si="60">CL12</f>
        <v/>
      </c>
      <c r="CM28" s="94" t="str">
        <f t="shared" si="60"/>
        <v/>
      </c>
      <c r="CN28" s="94">
        <f t="shared" si="60"/>
        <v>15</v>
      </c>
      <c r="CO28" s="94">
        <f t="shared" si="60"/>
        <v>21</v>
      </c>
      <c r="CP28" s="94" t="str">
        <f t="shared" si="60"/>
        <v/>
      </c>
      <c r="CQ28" s="94">
        <f t="shared" si="60"/>
        <v>33</v>
      </c>
      <c r="CR28" s="90" t="str">
        <f t="shared" si="60"/>
        <v/>
      </c>
      <c r="CS28" s="90" t="str">
        <f t="shared" si="60"/>
        <v/>
      </c>
      <c r="CT28" s="90" t="str">
        <f t="shared" si="60"/>
        <v/>
      </c>
      <c r="CU28" s="90" t="str">
        <f t="shared" si="60"/>
        <v/>
      </c>
      <c r="CV28" s="398"/>
      <c r="CW28" s="94">
        <f t="shared" si="53"/>
        <v>3</v>
      </c>
      <c r="CX28" s="94">
        <f t="shared" si="53"/>
        <v>8</v>
      </c>
      <c r="CY28" s="94">
        <f t="shared" si="53"/>
        <v>6</v>
      </c>
      <c r="CZ28" s="94">
        <f t="shared" si="53"/>
        <v>8</v>
      </c>
      <c r="DA28" s="94">
        <f t="shared" si="53"/>
        <v>13</v>
      </c>
      <c r="DB28" s="94">
        <f t="shared" si="53"/>
        <v>13</v>
      </c>
      <c r="DC28" s="200" t="str">
        <f t="shared" si="53"/>
        <v>y</v>
      </c>
      <c r="DD28" s="200" t="str">
        <f t="shared" si="53"/>
        <v>y</v>
      </c>
      <c r="DE28" s="200" t="str">
        <f t="shared" si="53"/>
        <v>y</v>
      </c>
      <c r="DF28" s="200" t="str">
        <f t="shared" si="53"/>
        <v>y</v>
      </c>
      <c r="DG28" s="5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  <c r="DX28" s="1"/>
    </row>
    <row r="29" spans="1:128" ht="11.1" customHeight="1" x14ac:dyDescent="0.25">
      <c r="A29" s="5"/>
      <c r="B29" s="90">
        <v>22</v>
      </c>
      <c r="C29" s="90">
        <v>0</v>
      </c>
      <c r="D29" s="427">
        <v>8</v>
      </c>
      <c r="E29" s="427">
        <v>5</v>
      </c>
      <c r="F29" s="406">
        <v>5000</v>
      </c>
      <c r="G29" s="406">
        <v>12</v>
      </c>
      <c r="H29" s="421">
        <v>9.0909091999999902E-4</v>
      </c>
      <c r="I29" s="427">
        <v>1042.7270000000001</v>
      </c>
      <c r="J29" s="413">
        <v>3</v>
      </c>
      <c r="K29" s="422">
        <v>3.0000000000000001E-5</v>
      </c>
      <c r="L29" s="90">
        <v>2.9999999999999898E-2</v>
      </c>
      <c r="M29" s="413">
        <v>3</v>
      </c>
      <c r="N29" s="413">
        <v>1</v>
      </c>
      <c r="O29" s="413">
        <v>0</v>
      </c>
      <c r="P29" s="1"/>
      <c r="Q29" s="431">
        <f t="shared" si="6"/>
        <v>6</v>
      </c>
      <c r="R29" s="431">
        <f t="shared" si="7"/>
        <v>1</v>
      </c>
      <c r="S29" s="1"/>
      <c r="T29" s="439">
        <v>22</v>
      </c>
      <c r="U29" s="90">
        <v>22</v>
      </c>
      <c r="V29" s="443">
        <v>8</v>
      </c>
      <c r="W29" s="443">
        <v>21</v>
      </c>
      <c r="X29" s="47">
        <v>-23</v>
      </c>
      <c r="Y29" s="7" t="str">
        <f t="shared" si="21"/>
        <v>↓</v>
      </c>
      <c r="Z29" s="444">
        <f t="shared" ref="Z29" si="61">$V29</f>
        <v>8</v>
      </c>
      <c r="AA29" s="441"/>
      <c r="AB29" s="441"/>
      <c r="AC29" s="441"/>
      <c r="AD29" s="441"/>
      <c r="AE29" s="441"/>
      <c r="AF29" s="441"/>
      <c r="AG29" s="444">
        <f>$W29</f>
        <v>21</v>
      </c>
      <c r="AH29" s="441"/>
      <c r="AI29" s="441"/>
      <c r="AJ29" s="441"/>
      <c r="AK29" s="441"/>
      <c r="AL29" s="388"/>
      <c r="AM29" s="441"/>
      <c r="AN29" s="441"/>
      <c r="AO29" s="441"/>
      <c r="AP29" s="441"/>
      <c r="AQ29" s="441"/>
      <c r="AR29" s="441"/>
      <c r="AS29" s="441"/>
      <c r="AT29" s="441">
        <f>X29</f>
        <v>-23</v>
      </c>
      <c r="AU29" s="441"/>
      <c r="AV29" s="441"/>
      <c r="AW29" s="441"/>
      <c r="AX29" s="441"/>
      <c r="AY29" s="441"/>
      <c r="AZ29" s="1"/>
      <c r="BA29" s="6"/>
      <c r="BB29" s="6"/>
      <c r="BC29" s="6"/>
      <c r="BD29" s="6"/>
      <c r="BE29" s="6"/>
      <c r="BF29" s="6"/>
      <c r="BG29" s="1"/>
      <c r="BH29" s="400">
        <v>6</v>
      </c>
      <c r="BI29" s="400">
        <v>9</v>
      </c>
      <c r="BJ29" s="385" t="s">
        <v>1413</v>
      </c>
      <c r="BK29" s="383" t="s">
        <v>1412</v>
      </c>
      <c r="BL29" s="399">
        <v>1042.7270000000001</v>
      </c>
      <c r="BM29" s="382"/>
      <c r="BN29" s="391">
        <f t="shared" si="39"/>
        <v>1</v>
      </c>
      <c r="BO29" s="382"/>
      <c r="BP29" s="382">
        <f t="shared" si="23"/>
        <v>22</v>
      </c>
      <c r="BQ29" s="130">
        <f t="shared" si="8"/>
        <v>23</v>
      </c>
      <c r="BR29" s="419" t="str">
        <f t="shared" si="9"/>
        <v/>
      </c>
      <c r="BS29" s="389">
        <f t="shared" si="40"/>
        <v>23</v>
      </c>
      <c r="BT29" s="427">
        <f t="shared" si="11"/>
        <v>6</v>
      </c>
      <c r="BU29" s="427">
        <f t="shared" si="12"/>
        <v>9</v>
      </c>
      <c r="BV29" s="388"/>
      <c r="BW29" s="387"/>
      <c r="BX29" s="427">
        <v>1042.7270000000001</v>
      </c>
      <c r="BY29" s="386">
        <f t="shared" si="13"/>
        <v>5</v>
      </c>
      <c r="BZ29" s="386">
        <f t="shared" si="14"/>
        <v>8</v>
      </c>
      <c r="CA29" s="431">
        <f t="shared" si="15"/>
        <v>21</v>
      </c>
      <c r="CB29" s="391">
        <f t="shared" si="24"/>
        <v>3.5229999999999109</v>
      </c>
      <c r="CC29" s="415">
        <v>5</v>
      </c>
      <c r="CD29" s="90">
        <f t="shared" si="25"/>
        <v>5</v>
      </c>
      <c r="CE29" s="90">
        <f t="shared" si="26"/>
        <v>1</v>
      </c>
      <c r="CF29" s="6"/>
      <c r="CG29" s="92">
        <v>1</v>
      </c>
      <c r="CH29" s="92">
        <v>0</v>
      </c>
      <c r="CI29" s="90">
        <f t="shared" si="56"/>
        <v>6</v>
      </c>
      <c r="CJ29" s="90">
        <f t="shared" ref="CJ29:CJ36" si="62">IF(ISNUMBER(BU29),CE29+CH29,"")</f>
        <v>1</v>
      </c>
      <c r="CK29" s="5"/>
      <c r="CL29" s="94" t="str">
        <f t="shared" ref="CL29:CU29" si="63">CL13</f>
        <v/>
      </c>
      <c r="CM29" s="94" t="str">
        <f t="shared" si="63"/>
        <v/>
      </c>
      <c r="CN29" s="94" t="str">
        <f t="shared" si="63"/>
        <v/>
      </c>
      <c r="CO29" s="94">
        <f t="shared" si="63"/>
        <v>22</v>
      </c>
      <c r="CP29" s="94" t="str">
        <f t="shared" si="63"/>
        <v/>
      </c>
      <c r="CQ29" s="94">
        <f t="shared" si="63"/>
        <v>34</v>
      </c>
      <c r="CR29" s="90" t="str">
        <f t="shared" si="63"/>
        <v/>
      </c>
      <c r="CS29" s="90" t="str">
        <f t="shared" si="63"/>
        <v/>
      </c>
      <c r="CT29" s="90" t="str">
        <f t="shared" si="63"/>
        <v/>
      </c>
      <c r="CU29" s="90" t="str">
        <f t="shared" si="63"/>
        <v/>
      </c>
      <c r="CV29" s="398"/>
      <c r="CW29" s="94">
        <f t="shared" si="53"/>
        <v>3</v>
      </c>
      <c r="CX29" s="94">
        <f t="shared" si="53"/>
        <v>8</v>
      </c>
      <c r="CY29" s="94">
        <f t="shared" si="53"/>
        <v>6</v>
      </c>
      <c r="CZ29" s="94">
        <f t="shared" si="53"/>
        <v>8</v>
      </c>
      <c r="DA29" s="94">
        <f t="shared" si="53"/>
        <v>13</v>
      </c>
      <c r="DB29" s="94">
        <f t="shared" si="53"/>
        <v>13</v>
      </c>
      <c r="DC29" s="200" t="str">
        <f t="shared" si="53"/>
        <v>y</v>
      </c>
      <c r="DD29" s="200" t="str">
        <f t="shared" si="53"/>
        <v>y</v>
      </c>
      <c r="DE29" s="200" t="str">
        <f t="shared" si="53"/>
        <v>y</v>
      </c>
      <c r="DF29" s="200" t="str">
        <f t="shared" si="53"/>
        <v>y</v>
      </c>
      <c r="DG29" s="5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</row>
    <row r="30" spans="1:128" ht="11.1" customHeight="1" x14ac:dyDescent="0.25">
      <c r="A30" s="5"/>
      <c r="B30" s="90">
        <v>23</v>
      </c>
      <c r="C30" s="90">
        <v>0</v>
      </c>
      <c r="D30" s="427">
        <v>9</v>
      </c>
      <c r="E30" s="427">
        <v>6</v>
      </c>
      <c r="F30" s="406">
        <v>5000</v>
      </c>
      <c r="G30" s="406">
        <v>12</v>
      </c>
      <c r="H30" s="421">
        <v>9.0909091999999902E-4</v>
      </c>
      <c r="I30" s="427">
        <v>1038.182</v>
      </c>
      <c r="J30" s="413">
        <v>3</v>
      </c>
      <c r="K30" s="422">
        <v>3.0000000000000001E-5</v>
      </c>
      <c r="L30" s="90">
        <v>2.9999999999999898E-2</v>
      </c>
      <c r="M30" s="413">
        <v>2</v>
      </c>
      <c r="N30" s="413">
        <v>1</v>
      </c>
      <c r="O30" s="413">
        <v>0</v>
      </c>
      <c r="P30" s="1"/>
      <c r="Q30" s="431">
        <f t="shared" si="6"/>
        <v>6</v>
      </c>
      <c r="R30" s="431">
        <f t="shared" si="7"/>
        <v>2</v>
      </c>
      <c r="S30" s="1"/>
      <c r="T30" s="90">
        <v>23</v>
      </c>
      <c r="U30" s="90">
        <v>23</v>
      </c>
      <c r="V30" s="47">
        <v>22</v>
      </c>
      <c r="W30" s="445">
        <v>-24</v>
      </c>
      <c r="X30" s="47" t="s">
        <v>821</v>
      </c>
      <c r="Y30" s="7" t="str">
        <f t="shared" si="21"/>
        <v>↓</v>
      </c>
      <c r="Z30" s="441"/>
      <c r="AA30" s="441"/>
      <c r="AB30" s="441"/>
      <c r="AC30" s="441"/>
      <c r="AD30" s="441"/>
      <c r="AE30" s="441"/>
      <c r="AF30" s="441"/>
      <c r="AG30" s="441"/>
      <c r="AH30" s="441">
        <f>$V30</f>
        <v>22</v>
      </c>
      <c r="AI30" s="441"/>
      <c r="AJ30" s="441"/>
      <c r="AK30" s="441"/>
      <c r="AL30" s="388"/>
      <c r="AM30" s="441"/>
      <c r="AN30" s="441"/>
      <c r="AO30" s="441"/>
      <c r="AP30" s="441"/>
      <c r="AQ30" s="441"/>
      <c r="AR30" s="441"/>
      <c r="AS30" s="441"/>
      <c r="AT30" s="441"/>
      <c r="AU30" s="441">
        <f>W30</f>
        <v>-24</v>
      </c>
      <c r="AV30" s="441"/>
      <c r="AW30" s="441"/>
      <c r="AX30" s="441"/>
      <c r="AY30" s="441"/>
      <c r="AZ30" s="1"/>
      <c r="BA30" s="6"/>
      <c r="BB30" s="6"/>
      <c r="BC30" s="6"/>
      <c r="BD30" s="6"/>
      <c r="BE30" s="6"/>
      <c r="BF30" s="6"/>
      <c r="BG30" s="1"/>
      <c r="BH30" s="400">
        <v>7</v>
      </c>
      <c r="BI30" s="400">
        <v>10</v>
      </c>
      <c r="BJ30" s="385" t="s">
        <v>1411</v>
      </c>
      <c r="BK30" s="383" t="s">
        <v>1410</v>
      </c>
      <c r="BL30" s="399">
        <v>1038.182</v>
      </c>
      <c r="BM30" s="382"/>
      <c r="BN30" s="391">
        <f t="shared" si="39"/>
        <v>1.4142135623730951</v>
      </c>
      <c r="BO30" s="382"/>
      <c r="BP30" s="382">
        <f t="shared" si="23"/>
        <v>23</v>
      </c>
      <c r="BQ30" s="130">
        <f t="shared" si="8"/>
        <v>24</v>
      </c>
      <c r="BR30" s="419" t="str">
        <f t="shared" si="9"/>
        <v/>
      </c>
      <c r="BS30" s="389">
        <f t="shared" si="40"/>
        <v>24</v>
      </c>
      <c r="BT30" s="427">
        <f t="shared" si="11"/>
        <v>7</v>
      </c>
      <c r="BU30" s="427">
        <f t="shared" si="12"/>
        <v>10</v>
      </c>
      <c r="BV30" s="388"/>
      <c r="BW30" s="387"/>
      <c r="BX30" s="427">
        <v>1038.182</v>
      </c>
      <c r="BY30" s="386">
        <f t="shared" si="13"/>
        <v>6</v>
      </c>
      <c r="BZ30" s="386">
        <f t="shared" si="14"/>
        <v>9</v>
      </c>
      <c r="CA30" s="431">
        <f t="shared" si="15"/>
        <v>-24</v>
      </c>
      <c r="CB30" s="391">
        <f t="shared" si="24"/>
        <v>4.5450000000000728</v>
      </c>
      <c r="CC30" s="160">
        <f>IF(CB30&lt;0,MAX(CC$6:CC29)+1,0)</f>
        <v>0</v>
      </c>
      <c r="CD30" s="90">
        <f t="shared" si="25"/>
        <v>5</v>
      </c>
      <c r="CE30" s="90">
        <f t="shared" si="26"/>
        <v>2</v>
      </c>
      <c r="CF30" s="6"/>
      <c r="CG30" s="92">
        <v>1</v>
      </c>
      <c r="CH30" s="92">
        <v>0</v>
      </c>
      <c r="CI30" s="90">
        <f t="shared" si="56"/>
        <v>6</v>
      </c>
      <c r="CJ30" s="90">
        <f t="shared" si="62"/>
        <v>2</v>
      </c>
      <c r="CK30" s="5"/>
      <c r="CL30" s="94" t="str">
        <f t="shared" ref="CL30:CU30" si="64">CL14</f>
        <v/>
      </c>
      <c r="CM30" s="94" t="str">
        <f t="shared" si="64"/>
        <v/>
      </c>
      <c r="CN30" s="94" t="str">
        <f t="shared" si="64"/>
        <v/>
      </c>
      <c r="CO30" s="94" t="str">
        <f t="shared" si="64"/>
        <v/>
      </c>
      <c r="CP30" s="94" t="str">
        <f t="shared" si="64"/>
        <v/>
      </c>
      <c r="CQ30" s="94">
        <f t="shared" si="64"/>
        <v>35</v>
      </c>
      <c r="CR30" s="90" t="str">
        <f t="shared" si="64"/>
        <v/>
      </c>
      <c r="CS30" s="90" t="str">
        <f t="shared" si="64"/>
        <v/>
      </c>
      <c r="CT30" s="90" t="str">
        <f t="shared" si="64"/>
        <v/>
      </c>
      <c r="CU30" s="90" t="str">
        <f t="shared" si="64"/>
        <v/>
      </c>
      <c r="CV30" s="398"/>
      <c r="CW30" s="94">
        <f t="shared" ref="CW30:DB35" si="65">IF(ISNUMBER(CL30),INDEX($BT$7:$BU$42,CL30,CW$21),CW29)</f>
        <v>3</v>
      </c>
      <c r="CX30" s="94">
        <f t="shared" si="65"/>
        <v>8</v>
      </c>
      <c r="CY30" s="94">
        <f t="shared" si="65"/>
        <v>6</v>
      </c>
      <c r="CZ30" s="94">
        <f t="shared" si="65"/>
        <v>8</v>
      </c>
      <c r="DA30" s="94">
        <f t="shared" si="65"/>
        <v>13</v>
      </c>
      <c r="DB30" s="94">
        <f t="shared" si="65"/>
        <v>13</v>
      </c>
      <c r="DC30" s="200" t="str">
        <f>IF(ISNUMBER(#REF!),INDEX($BT$7:$BU$42,#REF!,DC$21),DC29)</f>
        <v>y</v>
      </c>
      <c r="DD30" s="200" t="str">
        <f>IF(ISNUMBER(#REF!),INDEX($BT$7:$BU$42,#REF!,DD$21),DD29)</f>
        <v>y</v>
      </c>
      <c r="DE30" s="200" t="str">
        <f>IF(ISNUMBER(#REF!),INDEX($BT$7:$BU$42,#REF!,DE$21),DE29)</f>
        <v>y</v>
      </c>
      <c r="DF30" s="200" t="str">
        <f>IF(ISNUMBER(#REF!),INDEX($BT$7:$BU$42,#REF!,DF$21),DF29)</f>
        <v>y</v>
      </c>
      <c r="DG30" s="5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</row>
    <row r="31" spans="1:128" ht="11.1" customHeight="1" x14ac:dyDescent="0.25">
      <c r="A31" s="5"/>
      <c r="B31" s="90">
        <v>24</v>
      </c>
      <c r="C31" s="90">
        <v>0</v>
      </c>
      <c r="D31" s="427">
        <v>10</v>
      </c>
      <c r="E31" s="427">
        <v>6</v>
      </c>
      <c r="F31" s="406">
        <v>5000</v>
      </c>
      <c r="G31" s="406">
        <v>12</v>
      </c>
      <c r="H31" s="421">
        <v>9.0909091999999902E-4</v>
      </c>
      <c r="I31" s="427">
        <v>1033.63599999999</v>
      </c>
      <c r="J31" s="413">
        <v>3</v>
      </c>
      <c r="K31" s="422">
        <v>3.0000000000000001E-5</v>
      </c>
      <c r="L31" s="90">
        <v>2.9999999999999898E-2</v>
      </c>
      <c r="M31" s="413">
        <v>2</v>
      </c>
      <c r="N31" s="413">
        <v>1</v>
      </c>
      <c r="O31" s="413">
        <v>0</v>
      </c>
      <c r="P31" s="1"/>
      <c r="Q31" s="431">
        <f t="shared" si="6"/>
        <v>6</v>
      </c>
      <c r="R31" s="431">
        <f t="shared" si="7"/>
        <v>3</v>
      </c>
      <c r="S31" s="1"/>
      <c r="T31" s="90">
        <v>24</v>
      </c>
      <c r="U31" s="90">
        <v>24</v>
      </c>
      <c r="V31" s="47">
        <v>23</v>
      </c>
      <c r="W31" s="47">
        <v>-25</v>
      </c>
      <c r="X31" s="47" t="s">
        <v>821</v>
      </c>
      <c r="Y31" s="7" t="str">
        <f t="shared" si="21"/>
        <v/>
      </c>
      <c r="Z31" s="441"/>
      <c r="AA31" s="441"/>
      <c r="AB31" s="441"/>
      <c r="AC31" s="441"/>
      <c r="AD31" s="441"/>
      <c r="AE31" s="441"/>
      <c r="AF31" s="441"/>
      <c r="AG31" s="441"/>
      <c r="AH31" s="441">
        <f>$V31</f>
        <v>23</v>
      </c>
      <c r="AI31" s="441"/>
      <c r="AJ31" s="441"/>
      <c r="AK31" s="441"/>
      <c r="AL31" s="388"/>
      <c r="AM31" s="441"/>
      <c r="AN31" s="441"/>
      <c r="AO31" s="441"/>
      <c r="AP31" s="441"/>
      <c r="AQ31" s="441"/>
      <c r="AR31" s="441"/>
      <c r="AS31" s="441"/>
      <c r="AT31" s="441"/>
      <c r="AU31" s="441">
        <f>W31</f>
        <v>-25</v>
      </c>
      <c r="AV31" s="441"/>
      <c r="AW31" s="441"/>
      <c r="AX31" s="441"/>
      <c r="AY31" s="441"/>
      <c r="AZ31" s="1"/>
      <c r="BA31" s="6"/>
      <c r="BB31" s="6"/>
      <c r="BC31" s="6"/>
      <c r="BD31" s="6"/>
      <c r="BE31" s="6"/>
      <c r="BF31" s="6"/>
      <c r="BG31" s="1"/>
      <c r="BH31" s="400">
        <v>7</v>
      </c>
      <c r="BI31" s="400">
        <v>11</v>
      </c>
      <c r="BJ31" s="385" t="s">
        <v>1409</v>
      </c>
      <c r="BK31" s="383" t="s">
        <v>1408</v>
      </c>
      <c r="BL31" s="399">
        <v>1033.63599999999</v>
      </c>
      <c r="BM31" s="382"/>
      <c r="BN31" s="391">
        <f t="shared" si="39"/>
        <v>1</v>
      </c>
      <c r="BO31" s="382"/>
      <c r="BP31" s="382">
        <f t="shared" si="23"/>
        <v>24</v>
      </c>
      <c r="BQ31" s="130">
        <f t="shared" si="8"/>
        <v>25</v>
      </c>
      <c r="BR31" s="419" t="str">
        <f t="shared" si="9"/>
        <v/>
      </c>
      <c r="BS31" s="389">
        <f t="shared" si="40"/>
        <v>25</v>
      </c>
      <c r="BT31" s="427">
        <f t="shared" si="11"/>
        <v>7</v>
      </c>
      <c r="BU31" s="427">
        <f t="shared" si="12"/>
        <v>11</v>
      </c>
      <c r="BV31" s="388"/>
      <c r="BW31" s="387"/>
      <c r="BX31" s="427">
        <v>1033.63599999999</v>
      </c>
      <c r="BY31" s="386">
        <f t="shared" si="13"/>
        <v>6</v>
      </c>
      <c r="BZ31" s="386">
        <f t="shared" si="14"/>
        <v>10</v>
      </c>
      <c r="CA31" s="431">
        <f t="shared" si="15"/>
        <v>-25</v>
      </c>
      <c r="CB31" s="391">
        <f t="shared" si="24"/>
        <v>4.5460000000100536</v>
      </c>
      <c r="CC31" s="160">
        <f>IF(CB31&lt;0,MAX(CC$6:CC30)+1,0)</f>
        <v>0</v>
      </c>
      <c r="CD31" s="90">
        <f t="shared" si="25"/>
        <v>5</v>
      </c>
      <c r="CE31" s="90">
        <f t="shared" si="26"/>
        <v>3</v>
      </c>
      <c r="CF31" s="6"/>
      <c r="CG31" s="92">
        <v>1</v>
      </c>
      <c r="CH31" s="92">
        <v>0</v>
      </c>
      <c r="CI31" s="90">
        <f t="shared" si="56"/>
        <v>6</v>
      </c>
      <c r="CJ31" s="90">
        <f t="shared" si="62"/>
        <v>3</v>
      </c>
      <c r="CK31" s="5"/>
      <c r="CL31" s="94" t="str">
        <f t="shared" ref="CL31:CU31" si="66">CL15</f>
        <v/>
      </c>
      <c r="CM31" s="94" t="str">
        <f t="shared" si="66"/>
        <v/>
      </c>
      <c r="CN31" s="94" t="str">
        <f t="shared" si="66"/>
        <v/>
      </c>
      <c r="CO31" s="94" t="str">
        <f t="shared" si="66"/>
        <v/>
      </c>
      <c r="CP31" s="94" t="str">
        <f t="shared" si="66"/>
        <v/>
      </c>
      <c r="CQ31" s="94">
        <f t="shared" si="66"/>
        <v>36</v>
      </c>
      <c r="CR31" s="90" t="str">
        <f t="shared" si="66"/>
        <v/>
      </c>
      <c r="CS31" s="90" t="str">
        <f t="shared" si="66"/>
        <v/>
      </c>
      <c r="CT31" s="90" t="str">
        <f t="shared" si="66"/>
        <v/>
      </c>
      <c r="CU31" s="90" t="str">
        <f t="shared" si="66"/>
        <v/>
      </c>
      <c r="CV31" s="398"/>
      <c r="CW31" s="94">
        <f t="shared" si="65"/>
        <v>3</v>
      </c>
      <c r="CX31" s="94">
        <f t="shared" si="65"/>
        <v>8</v>
      </c>
      <c r="CY31" s="94">
        <f t="shared" si="65"/>
        <v>6</v>
      </c>
      <c r="CZ31" s="94">
        <f t="shared" si="65"/>
        <v>8</v>
      </c>
      <c r="DA31" s="94">
        <f t="shared" si="65"/>
        <v>13</v>
      </c>
      <c r="DB31" s="94">
        <f t="shared" si="65"/>
        <v>13</v>
      </c>
      <c r="DC31" s="200" t="str">
        <f>IF(ISNUMBER(#REF!),INDEX($BT$7:$BU$42,#REF!,DC$21),DC30)</f>
        <v>y</v>
      </c>
      <c r="DD31" s="200" t="str">
        <f>IF(ISNUMBER(#REF!),INDEX($BT$7:$BU$42,#REF!,DD$21),DD30)</f>
        <v>y</v>
      </c>
      <c r="DE31" s="200" t="str">
        <f>IF(ISNUMBER(#REF!),INDEX($BT$7:$BU$42,#REF!,DE$21),DE30)</f>
        <v>y</v>
      </c>
      <c r="DF31" s="200" t="str">
        <f>IF(ISNUMBER(#REF!),INDEX($BT$7:$BU$42,#REF!,DF$21),DF30)</f>
        <v>y</v>
      </c>
      <c r="DG31" s="5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</row>
    <row r="32" spans="1:128" ht="11.1" customHeight="1" x14ac:dyDescent="0.25">
      <c r="A32" s="5"/>
      <c r="B32" s="90">
        <v>25</v>
      </c>
      <c r="C32" s="90">
        <v>0</v>
      </c>
      <c r="D32" s="427">
        <v>11</v>
      </c>
      <c r="E32" s="427">
        <v>6</v>
      </c>
      <c r="F32" s="406">
        <v>5000</v>
      </c>
      <c r="G32" s="406">
        <v>12</v>
      </c>
      <c r="H32" s="421">
        <v>9.0909091999999902E-4</v>
      </c>
      <c r="I32" s="427">
        <v>1029.0909999999899</v>
      </c>
      <c r="J32" s="413">
        <v>3</v>
      </c>
      <c r="K32" s="422">
        <v>3.0000000000000001E-5</v>
      </c>
      <c r="L32" s="90">
        <v>2.9999999999999898E-2</v>
      </c>
      <c r="M32" s="413">
        <v>2</v>
      </c>
      <c r="N32" s="413">
        <v>1</v>
      </c>
      <c r="O32" s="413">
        <v>0</v>
      </c>
      <c r="P32" s="1"/>
      <c r="Q32" s="431">
        <f t="shared" si="6"/>
        <v>6</v>
      </c>
      <c r="R32" s="431">
        <f t="shared" si="7"/>
        <v>4</v>
      </c>
      <c r="S32" s="1"/>
      <c r="T32" s="90">
        <v>25</v>
      </c>
      <c r="U32" s="90">
        <v>25</v>
      </c>
      <c r="V32" s="47">
        <v>24</v>
      </c>
      <c r="W32" s="47">
        <v>-26</v>
      </c>
      <c r="X32" s="47" t="s">
        <v>821</v>
      </c>
      <c r="Y32" s="7" t="str">
        <f t="shared" si="21"/>
        <v/>
      </c>
      <c r="Z32" s="441"/>
      <c r="AA32" s="441"/>
      <c r="AB32" s="441"/>
      <c r="AC32" s="441"/>
      <c r="AD32" s="441"/>
      <c r="AE32" s="441"/>
      <c r="AF32" s="441"/>
      <c r="AG32" s="441"/>
      <c r="AH32" s="441">
        <f>$V32</f>
        <v>24</v>
      </c>
      <c r="AI32" s="441"/>
      <c r="AJ32" s="441"/>
      <c r="AK32" s="441"/>
      <c r="AL32" s="388"/>
      <c r="AM32" s="441"/>
      <c r="AN32" s="441"/>
      <c r="AO32" s="441"/>
      <c r="AP32" s="441"/>
      <c r="AQ32" s="441"/>
      <c r="AR32" s="441"/>
      <c r="AS32" s="441"/>
      <c r="AT32" s="441"/>
      <c r="AU32" s="441">
        <f>W32</f>
        <v>-26</v>
      </c>
      <c r="AV32" s="441"/>
      <c r="AW32" s="441"/>
      <c r="AX32" s="441"/>
      <c r="AY32" s="441"/>
      <c r="AZ32" s="1"/>
      <c r="BA32" s="6"/>
      <c r="BB32" s="6"/>
      <c r="BC32" s="6"/>
      <c r="BD32" s="6"/>
      <c r="BE32" s="6"/>
      <c r="BF32" s="6"/>
      <c r="BG32" s="1"/>
      <c r="BH32" s="400">
        <v>7</v>
      </c>
      <c r="BI32" s="400">
        <v>12</v>
      </c>
      <c r="BJ32" s="385" t="s">
        <v>1407</v>
      </c>
      <c r="BK32" s="383" t="s">
        <v>1406</v>
      </c>
      <c r="BL32" s="399">
        <v>1029.0909999999899</v>
      </c>
      <c r="BM32" s="382"/>
      <c r="BN32" s="391">
        <f t="shared" si="39"/>
        <v>1</v>
      </c>
      <c r="BO32" s="382"/>
      <c r="BP32" s="382">
        <f t="shared" si="23"/>
        <v>25</v>
      </c>
      <c r="BQ32" s="130">
        <f t="shared" si="8"/>
        <v>26</v>
      </c>
      <c r="BR32" s="419" t="str">
        <f t="shared" si="9"/>
        <v/>
      </c>
      <c r="BS32" s="389">
        <f t="shared" si="40"/>
        <v>26</v>
      </c>
      <c r="BT32" s="427">
        <f t="shared" si="11"/>
        <v>7</v>
      </c>
      <c r="BU32" s="427">
        <f t="shared" si="12"/>
        <v>12</v>
      </c>
      <c r="BV32" s="388"/>
      <c r="BW32" s="387"/>
      <c r="BX32" s="427">
        <v>1029.0909999999899</v>
      </c>
      <c r="BY32" s="386">
        <f t="shared" si="13"/>
        <v>6</v>
      </c>
      <c r="BZ32" s="386">
        <f t="shared" si="14"/>
        <v>11</v>
      </c>
      <c r="CA32" s="431">
        <f t="shared" si="15"/>
        <v>-26</v>
      </c>
      <c r="CB32" s="391">
        <f t="shared" si="24"/>
        <v>4.5450000000000728</v>
      </c>
      <c r="CC32" s="160">
        <f>IF(CB32&lt;0,MAX(CC$6:CC31)+1,0)</f>
        <v>0</v>
      </c>
      <c r="CD32" s="90">
        <f t="shared" si="25"/>
        <v>5</v>
      </c>
      <c r="CE32" s="90">
        <f t="shared" si="26"/>
        <v>4</v>
      </c>
      <c r="CF32" s="6"/>
      <c r="CG32" s="92">
        <v>1</v>
      </c>
      <c r="CH32" s="92">
        <v>0</v>
      </c>
      <c r="CI32" s="90">
        <f t="shared" si="56"/>
        <v>6</v>
      </c>
      <c r="CJ32" s="90">
        <f t="shared" si="62"/>
        <v>4</v>
      </c>
      <c r="CK32" s="5"/>
      <c r="CL32" s="94" t="str">
        <f t="shared" ref="CL32:CU32" si="67">CL16</f>
        <v/>
      </c>
      <c r="CM32" s="94" t="str">
        <f t="shared" si="67"/>
        <v/>
      </c>
      <c r="CN32" s="94" t="str">
        <f t="shared" si="67"/>
        <v/>
      </c>
      <c r="CO32" s="94" t="str">
        <f t="shared" si="67"/>
        <v/>
      </c>
      <c r="CP32" s="94" t="str">
        <f t="shared" si="67"/>
        <v/>
      </c>
      <c r="CQ32" s="94" t="str">
        <f t="shared" si="67"/>
        <v/>
      </c>
      <c r="CR32" s="90" t="str">
        <f t="shared" si="67"/>
        <v/>
      </c>
      <c r="CS32" s="90" t="str">
        <f t="shared" si="67"/>
        <v/>
      </c>
      <c r="CT32" s="90" t="str">
        <f t="shared" si="67"/>
        <v/>
      </c>
      <c r="CU32" s="90" t="str">
        <f t="shared" si="67"/>
        <v/>
      </c>
      <c r="CV32" s="6"/>
      <c r="CW32" s="94">
        <f t="shared" si="65"/>
        <v>3</v>
      </c>
      <c r="CX32" s="94">
        <f t="shared" si="65"/>
        <v>8</v>
      </c>
      <c r="CY32" s="94">
        <f t="shared" si="65"/>
        <v>6</v>
      </c>
      <c r="CZ32" s="94">
        <f t="shared" si="65"/>
        <v>8</v>
      </c>
      <c r="DA32" s="94">
        <f t="shared" si="65"/>
        <v>13</v>
      </c>
      <c r="DB32" s="94">
        <f t="shared" si="65"/>
        <v>13</v>
      </c>
      <c r="DC32" s="191"/>
      <c r="DD32" s="191"/>
      <c r="DE32" s="191"/>
      <c r="DF32" s="191"/>
      <c r="DG32" s="5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</row>
    <row r="33" spans="1:128" ht="11.1" customHeight="1" x14ac:dyDescent="0.25">
      <c r="A33" s="5"/>
      <c r="B33" s="90">
        <v>26</v>
      </c>
      <c r="C33" s="90">
        <v>0</v>
      </c>
      <c r="D33" s="427">
        <v>12</v>
      </c>
      <c r="E33" s="427">
        <v>6</v>
      </c>
      <c r="F33" s="406">
        <v>2000</v>
      </c>
      <c r="G33" s="406">
        <v>12</v>
      </c>
      <c r="H33" s="421">
        <v>9.0909091999999902E-4</v>
      </c>
      <c r="I33" s="427">
        <v>1025.9090000000001</v>
      </c>
      <c r="J33" s="413">
        <v>3</v>
      </c>
      <c r="K33" s="422">
        <v>3.0000000000000001E-5</v>
      </c>
      <c r="L33" s="90">
        <v>2.9999999999999898E-2</v>
      </c>
      <c r="M33" s="413">
        <v>2</v>
      </c>
      <c r="N33" s="413">
        <v>1</v>
      </c>
      <c r="O33" s="413">
        <v>0</v>
      </c>
      <c r="P33" s="1"/>
      <c r="Q33" s="431">
        <f t="shared" si="6"/>
        <v>6</v>
      </c>
      <c r="R33" s="431">
        <f t="shared" si="7"/>
        <v>5</v>
      </c>
      <c r="S33" s="1"/>
      <c r="T33" s="90">
        <v>26</v>
      </c>
      <c r="U33" s="440">
        <v>26</v>
      </c>
      <c r="V33" s="47">
        <v>25</v>
      </c>
      <c r="W33" s="47">
        <v>-30</v>
      </c>
      <c r="X33" s="47" t="s">
        <v>821</v>
      </c>
      <c r="Y33" s="7" t="str">
        <f t="shared" si="21"/>
        <v/>
      </c>
      <c r="Z33" s="441"/>
      <c r="AA33" s="441"/>
      <c r="AB33" s="441"/>
      <c r="AC33" s="441"/>
      <c r="AD33" s="441"/>
      <c r="AE33" s="441"/>
      <c r="AF33" s="441"/>
      <c r="AG33" s="441"/>
      <c r="AH33" s="441">
        <f>$V33</f>
        <v>25</v>
      </c>
      <c r="AI33" s="441"/>
      <c r="AJ33" s="441"/>
      <c r="AK33" s="441"/>
      <c r="AL33" s="388"/>
      <c r="AM33" s="441"/>
      <c r="AN33" s="441"/>
      <c r="AO33" s="441"/>
      <c r="AP33" s="441"/>
      <c r="AQ33" s="441"/>
      <c r="AR33" s="441"/>
      <c r="AS33" s="441"/>
      <c r="AT33" s="441"/>
      <c r="AU33" s="441"/>
      <c r="AV33" s="441"/>
      <c r="AW33" s="441"/>
      <c r="AX33" s="441"/>
      <c r="AY33" s="441"/>
      <c r="AZ33" s="1"/>
      <c r="BA33" s="6"/>
      <c r="BB33" s="6"/>
      <c r="BC33" s="6"/>
      <c r="BD33" s="6"/>
      <c r="BE33" s="6"/>
      <c r="BF33" s="6"/>
      <c r="BG33" s="1"/>
      <c r="BH33" s="400">
        <v>7</v>
      </c>
      <c r="BI33" s="400">
        <v>13</v>
      </c>
      <c r="BJ33" s="385" t="s">
        <v>1405</v>
      </c>
      <c r="BK33" s="383" t="s">
        <v>1404</v>
      </c>
      <c r="BL33" s="399">
        <v>1025.9090000000001</v>
      </c>
      <c r="BM33" s="382"/>
      <c r="BN33" s="391">
        <f t="shared" si="39"/>
        <v>1</v>
      </c>
      <c r="BO33" s="382"/>
      <c r="BP33" s="382">
        <f t="shared" si="23"/>
        <v>26</v>
      </c>
      <c r="BQ33" s="130">
        <f t="shared" si="8"/>
        <v>27</v>
      </c>
      <c r="BR33" s="419" t="str">
        <f t="shared" si="9"/>
        <v/>
      </c>
      <c r="BS33" s="389">
        <f t="shared" si="40"/>
        <v>27</v>
      </c>
      <c r="BT33" s="427">
        <f t="shared" si="11"/>
        <v>7</v>
      </c>
      <c r="BU33" s="427">
        <f t="shared" si="12"/>
        <v>13</v>
      </c>
      <c r="BV33" s="388"/>
      <c r="BW33" s="387"/>
      <c r="BX33" s="427">
        <v>1025.9090000000001</v>
      </c>
      <c r="BY33" s="386">
        <f t="shared" si="13"/>
        <v>6</v>
      </c>
      <c r="BZ33" s="386">
        <f t="shared" si="14"/>
        <v>12</v>
      </c>
      <c r="CA33" s="431">
        <f t="shared" si="15"/>
        <v>-30</v>
      </c>
      <c r="CB33" s="391">
        <f t="shared" si="24"/>
        <v>3.1819999999897846</v>
      </c>
      <c r="CC33" s="160">
        <f>IF(CB33&lt;0,MAX(CC$6:CC32)+1,0)</f>
        <v>0</v>
      </c>
      <c r="CD33" s="90">
        <f t="shared" si="25"/>
        <v>5</v>
      </c>
      <c r="CE33" s="90">
        <f t="shared" si="26"/>
        <v>5</v>
      </c>
      <c r="CF33" s="6"/>
      <c r="CG33" s="92">
        <v>1</v>
      </c>
      <c r="CH33" s="92">
        <v>0</v>
      </c>
      <c r="CI33" s="90">
        <f t="shared" si="56"/>
        <v>6</v>
      </c>
      <c r="CJ33" s="90">
        <f t="shared" si="62"/>
        <v>5</v>
      </c>
      <c r="CK33" s="5"/>
      <c r="CL33" s="94" t="str">
        <f t="shared" ref="CL33:CU33" si="68">CL17</f>
        <v/>
      </c>
      <c r="CM33" s="94" t="str">
        <f t="shared" si="68"/>
        <v/>
      </c>
      <c r="CN33" s="94" t="str">
        <f t="shared" si="68"/>
        <v/>
      </c>
      <c r="CO33" s="94" t="str">
        <f t="shared" si="68"/>
        <v/>
      </c>
      <c r="CP33" s="94" t="str">
        <f t="shared" si="68"/>
        <v/>
      </c>
      <c r="CQ33" s="94" t="str">
        <f t="shared" si="68"/>
        <v/>
      </c>
      <c r="CR33" s="90" t="str">
        <f t="shared" si="68"/>
        <v/>
      </c>
      <c r="CS33" s="90" t="str">
        <f t="shared" si="68"/>
        <v/>
      </c>
      <c r="CT33" s="90" t="str">
        <f t="shared" si="68"/>
        <v/>
      </c>
      <c r="CU33" s="90" t="str">
        <f t="shared" si="68"/>
        <v/>
      </c>
      <c r="CV33" s="6"/>
      <c r="CW33" s="94">
        <f t="shared" si="65"/>
        <v>3</v>
      </c>
      <c r="CX33" s="94">
        <f t="shared" si="65"/>
        <v>8</v>
      </c>
      <c r="CY33" s="94">
        <f t="shared" si="65"/>
        <v>6</v>
      </c>
      <c r="CZ33" s="94">
        <f t="shared" si="65"/>
        <v>8</v>
      </c>
      <c r="DA33" s="94">
        <f t="shared" si="65"/>
        <v>13</v>
      </c>
      <c r="DB33" s="94">
        <f t="shared" si="65"/>
        <v>13</v>
      </c>
      <c r="DC33" s="191"/>
      <c r="DD33" s="191"/>
      <c r="DE33" s="191"/>
      <c r="DF33" s="191"/>
      <c r="DG33" s="5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</row>
    <row r="34" spans="1:128" ht="11.1" customHeight="1" x14ac:dyDescent="0.25">
      <c r="A34" s="5"/>
      <c r="B34" s="90">
        <v>27</v>
      </c>
      <c r="C34" s="90">
        <v>0</v>
      </c>
      <c r="D34" s="427">
        <v>13</v>
      </c>
      <c r="E34" s="427">
        <v>8</v>
      </c>
      <c r="F34" s="406">
        <v>5000</v>
      </c>
      <c r="G34" s="406">
        <v>55</v>
      </c>
      <c r="H34" s="421">
        <v>9.67741939999999E-4</v>
      </c>
      <c r="I34" s="427">
        <v>1037.5809999999899</v>
      </c>
      <c r="J34" s="413">
        <v>3</v>
      </c>
      <c r="K34" s="422">
        <v>6.0000000000000002E-5</v>
      </c>
      <c r="L34" s="90">
        <v>2.5000000000000001E-2</v>
      </c>
      <c r="M34" s="413">
        <v>1</v>
      </c>
      <c r="N34" s="413">
        <v>1</v>
      </c>
      <c r="O34" s="413">
        <v>0</v>
      </c>
      <c r="P34" s="1"/>
      <c r="Q34" s="431">
        <f t="shared" si="6"/>
        <v>7</v>
      </c>
      <c r="R34" s="431">
        <f t="shared" si="7"/>
        <v>1</v>
      </c>
      <c r="S34" s="1"/>
      <c r="T34" s="439">
        <v>27</v>
      </c>
      <c r="U34" s="90">
        <v>27</v>
      </c>
      <c r="V34" s="47">
        <v>-28</v>
      </c>
      <c r="W34" s="435" t="s">
        <v>1466</v>
      </c>
      <c r="X34" s="47" t="s">
        <v>821</v>
      </c>
      <c r="Y34" s="7" t="str">
        <f t="shared" si="21"/>
        <v>↓</v>
      </c>
      <c r="Z34" s="441"/>
      <c r="AA34" s="441"/>
      <c r="AB34" s="441"/>
      <c r="AC34" s="441"/>
      <c r="AD34" s="441"/>
      <c r="AE34" s="441"/>
      <c r="AF34" s="441"/>
      <c r="AG34" s="441"/>
      <c r="AH34" s="441"/>
      <c r="AI34" s="442">
        <f>$V34</f>
        <v>-28</v>
      </c>
      <c r="AJ34" s="441"/>
      <c r="AK34" s="441"/>
      <c r="AL34" s="388"/>
      <c r="AM34" s="441"/>
      <c r="AN34" s="441"/>
      <c r="AO34" s="441"/>
      <c r="AP34" s="441"/>
      <c r="AQ34" s="441"/>
      <c r="AR34" s="441"/>
      <c r="AS34" s="441"/>
      <c r="AT34" s="441"/>
      <c r="AU34" s="441"/>
      <c r="AV34" s="441">
        <f>V34</f>
        <v>-28</v>
      </c>
      <c r="AW34" s="441"/>
      <c r="AX34" s="441"/>
      <c r="AY34" s="441"/>
      <c r="AZ34" s="1"/>
      <c r="BA34" s="6"/>
      <c r="BB34" s="6"/>
      <c r="BC34" s="6"/>
      <c r="BD34" s="6"/>
      <c r="BE34" s="6"/>
      <c r="BF34" s="6"/>
      <c r="BG34" s="1"/>
      <c r="BH34" s="400">
        <v>9</v>
      </c>
      <c r="BI34" s="400">
        <v>14</v>
      </c>
      <c r="BJ34" s="385" t="s">
        <v>1403</v>
      </c>
      <c r="BK34" s="383" t="s">
        <v>1402</v>
      </c>
      <c r="BL34" s="399">
        <v>1037.5809999999899</v>
      </c>
      <c r="BM34" s="382"/>
      <c r="BN34" s="391">
        <f t="shared" si="39"/>
        <v>2.2360679774997898</v>
      </c>
      <c r="BO34" s="382"/>
      <c r="BP34" s="382">
        <f t="shared" si="23"/>
        <v>27</v>
      </c>
      <c r="BQ34" s="130">
        <f t="shared" si="8"/>
        <v>28</v>
      </c>
      <c r="BR34" s="419">
        <f t="shared" si="9"/>
        <v>28</v>
      </c>
      <c r="BS34" s="389">
        <f t="shared" si="40"/>
        <v>28</v>
      </c>
      <c r="BT34" s="427">
        <f t="shared" si="11"/>
        <v>9</v>
      </c>
      <c r="BU34" s="427">
        <f t="shared" si="12"/>
        <v>14</v>
      </c>
      <c r="BV34" s="388"/>
      <c r="BW34" s="387"/>
      <c r="BX34" s="427">
        <v>1037.5809999999899</v>
      </c>
      <c r="BY34" s="386">
        <f t="shared" si="13"/>
        <v>8</v>
      </c>
      <c r="BZ34" s="386">
        <f t="shared" si="14"/>
        <v>13</v>
      </c>
      <c r="CA34" s="431" t="str">
        <f t="shared" si="15"/>
        <v>←</v>
      </c>
      <c r="CB34" s="391">
        <f t="shared" si="24"/>
        <v>-11.671999999989794</v>
      </c>
      <c r="CC34" s="160">
        <f>IF(CB34&lt;0,MAX(CC$6:CC33)+1,0)</f>
        <v>6</v>
      </c>
      <c r="CD34" s="90">
        <f t="shared" si="25"/>
        <v>6</v>
      </c>
      <c r="CE34" s="90">
        <f t="shared" si="26"/>
        <v>1</v>
      </c>
      <c r="CF34" s="6"/>
      <c r="CG34" s="92">
        <v>1</v>
      </c>
      <c r="CH34" s="92">
        <v>0</v>
      </c>
      <c r="CI34" s="90">
        <f t="shared" si="56"/>
        <v>7</v>
      </c>
      <c r="CJ34" s="90">
        <f t="shared" si="62"/>
        <v>1</v>
      </c>
      <c r="CK34" s="5"/>
      <c r="CL34" s="94" t="str">
        <f t="shared" ref="CL34:CU34" si="69">CL18</f>
        <v/>
      </c>
      <c r="CM34" s="94" t="str">
        <f t="shared" si="69"/>
        <v/>
      </c>
      <c r="CN34" s="94" t="str">
        <f t="shared" si="69"/>
        <v/>
      </c>
      <c r="CO34" s="94" t="str">
        <f t="shared" si="69"/>
        <v/>
      </c>
      <c r="CP34" s="94" t="str">
        <f t="shared" si="69"/>
        <v/>
      </c>
      <c r="CQ34" s="94" t="str">
        <f t="shared" si="69"/>
        <v/>
      </c>
      <c r="CR34" s="90" t="str">
        <f t="shared" si="69"/>
        <v/>
      </c>
      <c r="CS34" s="90" t="str">
        <f t="shared" si="69"/>
        <v/>
      </c>
      <c r="CT34" s="90" t="str">
        <f t="shared" si="69"/>
        <v/>
      </c>
      <c r="CU34" s="90" t="str">
        <f t="shared" si="69"/>
        <v/>
      </c>
      <c r="CV34" s="6"/>
      <c r="CW34" s="94">
        <f t="shared" si="65"/>
        <v>3</v>
      </c>
      <c r="CX34" s="94">
        <f t="shared" si="65"/>
        <v>8</v>
      </c>
      <c r="CY34" s="94">
        <f t="shared" si="65"/>
        <v>6</v>
      </c>
      <c r="CZ34" s="94">
        <f t="shared" si="65"/>
        <v>8</v>
      </c>
      <c r="DA34" s="94">
        <f t="shared" si="65"/>
        <v>13</v>
      </c>
      <c r="DB34" s="94">
        <f t="shared" si="65"/>
        <v>13</v>
      </c>
      <c r="DC34" s="191"/>
      <c r="DD34" s="191"/>
      <c r="DE34" s="191"/>
      <c r="DF34" s="191"/>
      <c r="DG34" s="5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</row>
    <row r="35" spans="1:128" ht="11.1" customHeight="1" x14ac:dyDescent="0.25">
      <c r="A35" s="5"/>
      <c r="B35" s="90">
        <v>28</v>
      </c>
      <c r="C35" s="90">
        <v>0</v>
      </c>
      <c r="D35" s="427">
        <v>12</v>
      </c>
      <c r="E35" s="427">
        <v>7</v>
      </c>
      <c r="F35" s="406">
        <v>5500</v>
      </c>
      <c r="G35" s="406">
        <v>55</v>
      </c>
      <c r="H35" s="421">
        <v>9.67741939999999E-4</v>
      </c>
      <c r="I35" s="427">
        <v>1032.5</v>
      </c>
      <c r="J35" s="413">
        <v>3</v>
      </c>
      <c r="K35" s="422">
        <v>6.0000000000000002E-5</v>
      </c>
      <c r="L35" s="90">
        <v>2.5000000000000001E-2</v>
      </c>
      <c r="M35" s="413">
        <v>2</v>
      </c>
      <c r="N35" s="413">
        <v>1</v>
      </c>
      <c r="O35" s="413">
        <v>0</v>
      </c>
      <c r="P35" s="1"/>
      <c r="Q35" s="431">
        <f t="shared" si="6"/>
        <v>7</v>
      </c>
      <c r="R35" s="431">
        <f t="shared" si="7"/>
        <v>2</v>
      </c>
      <c r="S35" s="1"/>
      <c r="T35" s="90">
        <v>28</v>
      </c>
      <c r="U35" s="90">
        <v>28</v>
      </c>
      <c r="V35" s="47">
        <v>27</v>
      </c>
      <c r="W35" s="47">
        <v>-29</v>
      </c>
      <c r="X35" s="47" t="s">
        <v>821</v>
      </c>
      <c r="Y35" s="7" t="str">
        <f t="shared" si="21"/>
        <v>↓</v>
      </c>
      <c r="Z35" s="441"/>
      <c r="AA35" s="441"/>
      <c r="AB35" s="441"/>
      <c r="AC35" s="441"/>
      <c r="AD35" s="441"/>
      <c r="AE35" s="441"/>
      <c r="AF35" s="441"/>
      <c r="AG35" s="441"/>
      <c r="AH35" s="441"/>
      <c r="AI35" s="441"/>
      <c r="AJ35" s="441">
        <f>$V35</f>
        <v>27</v>
      </c>
      <c r="AK35" s="441"/>
      <c r="AL35" s="388"/>
      <c r="AM35" s="441"/>
      <c r="AN35" s="441"/>
      <c r="AO35" s="441"/>
      <c r="AP35" s="441"/>
      <c r="AQ35" s="441"/>
      <c r="AR35" s="441"/>
      <c r="AS35" s="441"/>
      <c r="AT35" s="441"/>
      <c r="AU35" s="441"/>
      <c r="AV35" s="441"/>
      <c r="AW35" s="441">
        <f>W35</f>
        <v>-29</v>
      </c>
      <c r="AX35" s="441"/>
      <c r="AY35" s="441"/>
      <c r="AZ35" s="1"/>
      <c r="BA35" s="6"/>
      <c r="BB35" s="6"/>
      <c r="BC35" s="6"/>
      <c r="BD35" s="6"/>
      <c r="BE35" s="6"/>
      <c r="BF35" s="6"/>
      <c r="BG35" s="1"/>
      <c r="BH35" s="400">
        <v>8</v>
      </c>
      <c r="BI35" s="400">
        <v>13</v>
      </c>
      <c r="BJ35" s="385" t="s">
        <v>1401</v>
      </c>
      <c r="BK35" s="383" t="s">
        <v>1400</v>
      </c>
      <c r="BL35" s="399">
        <v>1032.5</v>
      </c>
      <c r="BM35" s="382"/>
      <c r="BN35" s="391">
        <f t="shared" si="39"/>
        <v>1.4142135623730951</v>
      </c>
      <c r="BO35" s="382"/>
      <c r="BP35" s="382">
        <f t="shared" si="23"/>
        <v>28</v>
      </c>
      <c r="BQ35" s="130">
        <f t="shared" si="8"/>
        <v>29</v>
      </c>
      <c r="BR35" s="419">
        <f t="shared" si="9"/>
        <v>29</v>
      </c>
      <c r="BS35" s="389">
        <f t="shared" si="40"/>
        <v>29</v>
      </c>
      <c r="BT35" s="427">
        <f t="shared" si="11"/>
        <v>8</v>
      </c>
      <c r="BU35" s="427">
        <f t="shared" si="12"/>
        <v>13</v>
      </c>
      <c r="BV35" s="388"/>
      <c r="BW35" s="387"/>
      <c r="BX35" s="427">
        <v>1032.5</v>
      </c>
      <c r="BY35" s="386">
        <f t="shared" si="13"/>
        <v>7</v>
      </c>
      <c r="BZ35" s="386">
        <f t="shared" si="14"/>
        <v>12</v>
      </c>
      <c r="CA35" s="431">
        <f t="shared" si="15"/>
        <v>-29</v>
      </c>
      <c r="CB35" s="391">
        <f t="shared" si="24"/>
        <v>5.0809999999898992</v>
      </c>
      <c r="CC35" s="160">
        <f>IF(CB35&lt;0,MAX(CC$6:CC34)+1,0)</f>
        <v>0</v>
      </c>
      <c r="CD35" s="90">
        <f t="shared" si="25"/>
        <v>6</v>
      </c>
      <c r="CE35" s="90">
        <f t="shared" si="26"/>
        <v>2</v>
      </c>
      <c r="CF35" s="6"/>
      <c r="CG35" s="92">
        <v>1</v>
      </c>
      <c r="CH35" s="92">
        <v>0</v>
      </c>
      <c r="CI35" s="90">
        <f t="shared" si="56"/>
        <v>7</v>
      </c>
      <c r="CJ35" s="90">
        <f t="shared" si="62"/>
        <v>2</v>
      </c>
      <c r="CK35" s="5"/>
      <c r="CL35" s="94" t="str">
        <f t="shared" ref="CL35:CU35" si="70">CL19</f>
        <v/>
      </c>
      <c r="CM35" s="94" t="str">
        <f t="shared" si="70"/>
        <v/>
      </c>
      <c r="CN35" s="94" t="str">
        <f t="shared" si="70"/>
        <v/>
      </c>
      <c r="CO35" s="94" t="str">
        <f t="shared" si="70"/>
        <v/>
      </c>
      <c r="CP35" s="94" t="str">
        <f t="shared" si="70"/>
        <v/>
      </c>
      <c r="CQ35" s="94" t="str">
        <f t="shared" si="70"/>
        <v/>
      </c>
      <c r="CR35" s="90" t="str">
        <f t="shared" si="70"/>
        <v/>
      </c>
      <c r="CS35" s="90" t="str">
        <f t="shared" si="70"/>
        <v/>
      </c>
      <c r="CT35" s="90" t="str">
        <f t="shared" si="70"/>
        <v/>
      </c>
      <c r="CU35" s="90" t="str">
        <f t="shared" si="70"/>
        <v/>
      </c>
      <c r="CV35" s="6"/>
      <c r="CW35" s="94">
        <f t="shared" si="65"/>
        <v>3</v>
      </c>
      <c r="CX35" s="94">
        <f t="shared" si="65"/>
        <v>8</v>
      </c>
      <c r="CY35" s="94">
        <f t="shared" si="65"/>
        <v>6</v>
      </c>
      <c r="CZ35" s="94">
        <f t="shared" si="65"/>
        <v>8</v>
      </c>
      <c r="DA35" s="94">
        <f t="shared" si="65"/>
        <v>13</v>
      </c>
      <c r="DB35" s="94">
        <f t="shared" si="65"/>
        <v>13</v>
      </c>
      <c r="DC35" s="191"/>
      <c r="DD35" s="191"/>
      <c r="DE35" s="191"/>
      <c r="DF35" s="191"/>
      <c r="DG35" s="5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</row>
    <row r="36" spans="1:128" ht="11.1" customHeight="1" x14ac:dyDescent="0.25">
      <c r="A36" s="5"/>
      <c r="B36" s="90">
        <v>29</v>
      </c>
      <c r="C36" s="90">
        <v>0</v>
      </c>
      <c r="D36" s="427">
        <v>12</v>
      </c>
      <c r="E36" s="427">
        <v>6</v>
      </c>
      <c r="F36" s="406">
        <v>5000</v>
      </c>
      <c r="G36" s="406">
        <v>55</v>
      </c>
      <c r="H36" s="421">
        <v>9.67741939999999E-4</v>
      </c>
      <c r="I36" s="427">
        <v>1027.4190000000001</v>
      </c>
      <c r="J36" s="413">
        <v>3</v>
      </c>
      <c r="K36" s="422">
        <v>6.0000000000000002E-5</v>
      </c>
      <c r="L36" s="90">
        <v>2.5000000000000001E-2</v>
      </c>
      <c r="M36" s="413">
        <v>2</v>
      </c>
      <c r="N36" s="413">
        <v>1</v>
      </c>
      <c r="O36" s="413">
        <v>0</v>
      </c>
      <c r="P36" s="1"/>
      <c r="Q36" s="431">
        <f t="shared" si="6"/>
        <v>7</v>
      </c>
      <c r="R36" s="431">
        <f t="shared" si="7"/>
        <v>3</v>
      </c>
      <c r="S36" s="1"/>
      <c r="T36" s="90">
        <v>29</v>
      </c>
      <c r="U36" s="440">
        <v>29</v>
      </c>
      <c r="V36" s="47">
        <v>28</v>
      </c>
      <c r="W36" s="47">
        <v>-30</v>
      </c>
      <c r="X36" s="47" t="s">
        <v>821</v>
      </c>
      <c r="Y36" s="7" t="str">
        <f t="shared" si="21"/>
        <v/>
      </c>
      <c r="Z36" s="441"/>
      <c r="AA36" s="441"/>
      <c r="AB36" s="441"/>
      <c r="AC36" s="441"/>
      <c r="AD36" s="441"/>
      <c r="AE36" s="441"/>
      <c r="AF36" s="441"/>
      <c r="AG36" s="441"/>
      <c r="AH36" s="441"/>
      <c r="AI36" s="441"/>
      <c r="AJ36" s="441">
        <f>$V36</f>
        <v>28</v>
      </c>
      <c r="AK36" s="441"/>
      <c r="AL36" s="388"/>
      <c r="AM36" s="441"/>
      <c r="AN36" s="441"/>
      <c r="AO36" s="441"/>
      <c r="AP36" s="441"/>
      <c r="AQ36" s="441"/>
      <c r="AR36" s="441"/>
      <c r="AS36" s="441"/>
      <c r="AT36" s="441"/>
      <c r="AU36" s="441"/>
      <c r="AV36" s="441"/>
      <c r="AW36" s="441">
        <f>W36</f>
        <v>-30</v>
      </c>
      <c r="AX36" s="441"/>
      <c r="AY36" s="441"/>
      <c r="AZ36" s="1"/>
      <c r="BA36" s="6"/>
      <c r="BB36" s="6"/>
      <c r="BC36" s="6"/>
      <c r="BD36" s="6"/>
      <c r="BE36" s="6"/>
      <c r="BF36" s="6"/>
      <c r="BG36" s="1"/>
      <c r="BH36" s="400">
        <v>7</v>
      </c>
      <c r="BI36" s="400">
        <v>13</v>
      </c>
      <c r="BJ36" s="385"/>
      <c r="BK36" s="383"/>
      <c r="BL36" s="399">
        <v>1027.4190000000001</v>
      </c>
      <c r="BM36" s="382"/>
      <c r="BN36" s="391">
        <f t="shared" si="39"/>
        <v>1</v>
      </c>
      <c r="BO36" s="382"/>
      <c r="BP36" s="382">
        <f t="shared" si="23"/>
        <v>29</v>
      </c>
      <c r="BQ36" s="130">
        <f t="shared" si="8"/>
        <v>30</v>
      </c>
      <c r="BR36" s="419">
        <f t="shared" si="9"/>
        <v>30</v>
      </c>
      <c r="BS36" s="389">
        <f t="shared" si="40"/>
        <v>30</v>
      </c>
      <c r="BT36" s="427">
        <f t="shared" si="11"/>
        <v>7</v>
      </c>
      <c r="BU36" s="427">
        <f t="shared" si="12"/>
        <v>13</v>
      </c>
      <c r="BV36" s="388"/>
      <c r="BW36" s="387"/>
      <c r="BX36" s="427">
        <v>1027.4190000000001</v>
      </c>
      <c r="BY36" s="386">
        <f t="shared" si="13"/>
        <v>6</v>
      </c>
      <c r="BZ36" s="386">
        <f t="shared" si="14"/>
        <v>12</v>
      </c>
      <c r="CA36" s="431">
        <f t="shared" si="15"/>
        <v>-30</v>
      </c>
      <c r="CB36" s="391">
        <f t="shared" si="24"/>
        <v>5.0809999999999036</v>
      </c>
      <c r="CC36" s="160">
        <f>IF(CB36&lt;0,MAX(CC$6:CC35)+1,0)</f>
        <v>0</v>
      </c>
      <c r="CD36" s="90">
        <f t="shared" si="25"/>
        <v>6</v>
      </c>
      <c r="CE36" s="90">
        <f t="shared" si="26"/>
        <v>3</v>
      </c>
      <c r="CF36" s="6"/>
      <c r="CG36" s="92">
        <v>1</v>
      </c>
      <c r="CH36" s="92">
        <v>0</v>
      </c>
      <c r="CI36" s="90">
        <f t="shared" si="56"/>
        <v>7</v>
      </c>
      <c r="CJ36" s="90">
        <f t="shared" si="62"/>
        <v>3</v>
      </c>
      <c r="CK36" s="5"/>
      <c r="CL36" s="92"/>
      <c r="CM36" s="92"/>
      <c r="CN36" s="92"/>
      <c r="CO36" s="92"/>
      <c r="CP36" s="92"/>
      <c r="CQ36" s="92"/>
      <c r="CR36" s="6"/>
      <c r="CS36" s="6"/>
      <c r="CT36" s="6"/>
      <c r="CU36" s="6"/>
      <c r="CV36" s="6"/>
      <c r="CW36" s="92"/>
      <c r="CX36" s="92"/>
      <c r="CY36" s="92"/>
      <c r="CZ36" s="92"/>
      <c r="DA36" s="92"/>
      <c r="DB36" s="92"/>
      <c r="DC36" s="191"/>
      <c r="DD36" s="191"/>
      <c r="DE36" s="191"/>
      <c r="DF36" s="191"/>
      <c r="DG36" s="5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</row>
    <row r="37" spans="1:128" ht="11.1" customHeight="1" x14ac:dyDescent="0.25">
      <c r="A37" s="5"/>
      <c r="B37" s="90">
        <v>30</v>
      </c>
      <c r="C37" s="90">
        <v>0</v>
      </c>
      <c r="D37" s="427">
        <v>12</v>
      </c>
      <c r="E37" s="427">
        <v>5</v>
      </c>
      <c r="F37" s="406">
        <v>5000</v>
      </c>
      <c r="G37" s="406">
        <v>40</v>
      </c>
      <c r="H37" s="421">
        <v>1.25E-3</v>
      </c>
      <c r="I37" s="427">
        <v>1021.875</v>
      </c>
      <c r="J37" s="413">
        <v>3</v>
      </c>
      <c r="K37" s="422">
        <v>6.0000000000000002E-5</v>
      </c>
      <c r="L37" s="90">
        <v>2.5000000000000001E-2</v>
      </c>
      <c r="M37" s="413">
        <v>3</v>
      </c>
      <c r="N37" s="413">
        <v>1</v>
      </c>
      <c r="O37" s="413">
        <v>0</v>
      </c>
      <c r="P37" s="1"/>
      <c r="Q37" s="431">
        <f t="shared" si="6"/>
        <v>8</v>
      </c>
      <c r="R37" s="431">
        <f t="shared" si="7"/>
        <v>1</v>
      </c>
      <c r="S37" s="1"/>
      <c r="T37" s="439">
        <v>30</v>
      </c>
      <c r="U37" s="90">
        <v>30</v>
      </c>
      <c r="V37" s="443">
        <v>26</v>
      </c>
      <c r="W37" s="443">
        <v>29</v>
      </c>
      <c r="X37" s="47">
        <v>-31</v>
      </c>
      <c r="Y37" s="7" t="str">
        <f t="shared" si="21"/>
        <v>↓</v>
      </c>
      <c r="Z37" s="441"/>
      <c r="AA37" s="441"/>
      <c r="AB37" s="441"/>
      <c r="AC37" s="441"/>
      <c r="AD37" s="441"/>
      <c r="AE37" s="441"/>
      <c r="AF37" s="441"/>
      <c r="AG37" s="441"/>
      <c r="AH37" s="444">
        <f>$V37</f>
        <v>26</v>
      </c>
      <c r="AI37" s="441"/>
      <c r="AJ37" s="442"/>
      <c r="AK37" s="444">
        <f>$W37</f>
        <v>29</v>
      </c>
      <c r="AL37" s="388"/>
      <c r="AM37" s="441"/>
      <c r="AN37" s="441"/>
      <c r="AO37" s="441"/>
      <c r="AP37" s="441"/>
      <c r="AQ37" s="441"/>
      <c r="AR37" s="441"/>
      <c r="AS37" s="441"/>
      <c r="AT37" s="441"/>
      <c r="AU37" s="441"/>
      <c r="AV37" s="441"/>
      <c r="AW37" s="441"/>
      <c r="AX37" s="441">
        <f>X37</f>
        <v>-31</v>
      </c>
      <c r="AY37" s="441"/>
      <c r="AZ37" s="1"/>
      <c r="BA37" s="6"/>
      <c r="BB37" s="6"/>
      <c r="BC37" s="6"/>
      <c r="BD37" s="6"/>
      <c r="BE37" s="6"/>
      <c r="BF37" s="6"/>
      <c r="BG37" s="1"/>
      <c r="BH37" s="400">
        <v>6</v>
      </c>
      <c r="BI37" s="400">
        <v>13</v>
      </c>
      <c r="BJ37" s="385"/>
      <c r="BK37" s="383"/>
      <c r="BL37" s="399">
        <v>1021.875</v>
      </c>
      <c r="BM37" s="382"/>
      <c r="BN37" s="391">
        <f t="shared" si="39"/>
        <v>1</v>
      </c>
      <c r="BO37" s="382"/>
      <c r="BP37" s="382">
        <f t="shared" si="23"/>
        <v>30</v>
      </c>
      <c r="BQ37" s="130">
        <f t="shared" si="8"/>
        <v>31</v>
      </c>
      <c r="BR37" s="419">
        <f t="shared" si="9"/>
        <v>31</v>
      </c>
      <c r="BS37" s="389">
        <f t="shared" si="40"/>
        <v>31</v>
      </c>
      <c r="BT37" s="427">
        <f t="shared" si="11"/>
        <v>6</v>
      </c>
      <c r="BU37" s="427">
        <f t="shared" si="12"/>
        <v>13</v>
      </c>
      <c r="BV37" s="388"/>
      <c r="BW37" s="387"/>
      <c r="BX37" s="427">
        <v>1021.875</v>
      </c>
      <c r="BY37" s="386">
        <f t="shared" si="13"/>
        <v>5</v>
      </c>
      <c r="BZ37" s="386">
        <f t="shared" si="14"/>
        <v>12</v>
      </c>
      <c r="CA37" s="431">
        <f t="shared" si="15"/>
        <v>29</v>
      </c>
      <c r="CB37" s="391">
        <f t="shared" si="24"/>
        <v>5.5440000000000964</v>
      </c>
      <c r="CC37" s="160">
        <f>IF(CB37&lt;0,MAX(CC$6:CC36)+1,0)</f>
        <v>0</v>
      </c>
      <c r="CD37" s="90">
        <f t="shared" si="25"/>
        <v>6</v>
      </c>
      <c r="CE37" s="90">
        <f t="shared" si="26"/>
        <v>4</v>
      </c>
      <c r="CF37" s="6"/>
      <c r="CG37" s="92">
        <v>2</v>
      </c>
      <c r="CH37" s="92">
        <v>1</v>
      </c>
      <c r="CI37" s="90">
        <f t="shared" si="56"/>
        <v>8</v>
      </c>
      <c r="CJ37" s="90">
        <f>CH37</f>
        <v>1</v>
      </c>
      <c r="CK37" s="5"/>
      <c r="CL37" s="94" t="str">
        <f t="shared" ref="CL37:CL49" si="71">IF(AND(ISNUMBER(CL7),(ISNUMBER(BQ$5))),INDEX($CA$7:$CA$42,CL7,1),"")</f>
        <v>→</v>
      </c>
      <c r="CM37" s="94">
        <f t="shared" ref="CM37:CM49" si="72">IF(AND(ISNUMBER(CM7),(ISNUMBER(BR$5))),INDEX($CA$7:$CA$42,CM7,1),"")</f>
        <v>-5</v>
      </c>
      <c r="CN37" s="94">
        <f t="shared" ref="CN37:CN49" si="73">IF(AND(ISNUMBER(CN7),(ISNUMBER(BS$5))),INDEX($CA$7:$CA$42,CN7,1),"")</f>
        <v>-10</v>
      </c>
      <c r="CO37" s="94" t="str">
        <f t="shared" ref="CO37:CO49" si="74">IF(AND(ISNUMBER(CO7),(ISNUMBER(BT$5))),INDEX($CA$7:$CA$42,CO7,1),"")</f>
        <v>←</v>
      </c>
      <c r="CP37" s="94">
        <f t="shared" ref="CP37:CP49" si="75">IF(AND(ISNUMBER(CP7),(ISNUMBER(BU$5))),INDEX($CA$7:$CA$42,CP7,1),"")</f>
        <v>21</v>
      </c>
      <c r="CQ37" s="94" t="str">
        <f t="shared" ref="CQ37:CQ49" si="76">IF(AND(ISNUMBER(CQ7),(ISNUMBER(BV$5))),INDEX($CA$7:$CA$42,CQ7,1),"")</f>
        <v>←</v>
      </c>
      <c r="CR37" s="90" t="str">
        <f t="shared" ref="CR37:CR49" si="77">IF(AND(ISNUMBER(CR7),(ISNUMBER(BW$5))),INDEX($CA$7:$CA$42,CR7,1),"")</f>
        <v/>
      </c>
      <c r="CS37" s="90" t="str">
        <f t="shared" ref="CS37:CS49" si="78">IF(AND(ISNUMBER(CS7),(ISNUMBER(BX$5))),INDEX($CA$7:$CA$42,CS7,1),"")</f>
        <v/>
      </c>
      <c r="CT37" s="90" t="str">
        <f t="shared" ref="CT37:CT49" si="79">IF(AND(ISNUMBER(CT7),(ISNUMBER(BY$5))),INDEX($CA$7:$CA$42,CT7,1),"")</f>
        <v/>
      </c>
      <c r="CU37" s="90" t="str">
        <f t="shared" ref="CU37:CU49" si="80">IF(AND(ISNUMBER(CU7),(ISNUMBER(BZ$5))),INDEX($CA$7:$CA$42,CU7,1),"")</f>
        <v/>
      </c>
      <c r="CV37" s="6"/>
      <c r="CW37" s="92"/>
      <c r="CX37" s="92"/>
      <c r="CY37" s="92"/>
      <c r="CZ37" s="92"/>
      <c r="DA37" s="92"/>
      <c r="DB37" s="92"/>
      <c r="DC37" s="191"/>
      <c r="DD37" s="191"/>
      <c r="DE37" s="191"/>
      <c r="DF37" s="191"/>
      <c r="DG37" s="5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</row>
    <row r="38" spans="1:128" ht="11.1" customHeight="1" x14ac:dyDescent="0.25">
      <c r="A38" s="5"/>
      <c r="B38" s="90">
        <v>31</v>
      </c>
      <c r="C38" s="90">
        <v>0</v>
      </c>
      <c r="D38" s="427">
        <v>12</v>
      </c>
      <c r="E38" s="427">
        <v>4</v>
      </c>
      <c r="F38" s="406">
        <v>5000</v>
      </c>
      <c r="G38" s="406">
        <v>40</v>
      </c>
      <c r="H38" s="421">
        <v>1.25E-3</v>
      </c>
      <c r="I38" s="427">
        <v>1015.625</v>
      </c>
      <c r="J38" s="413">
        <v>3</v>
      </c>
      <c r="K38" s="422">
        <v>6.0000000000000002E-5</v>
      </c>
      <c r="L38" s="90">
        <v>2.5000000000000001E-2</v>
      </c>
      <c r="M38" s="413">
        <v>2</v>
      </c>
      <c r="N38" s="413">
        <v>1</v>
      </c>
      <c r="O38" s="413">
        <v>0</v>
      </c>
      <c r="P38" s="1"/>
      <c r="Q38" s="431">
        <f t="shared" si="6"/>
        <v>8</v>
      </c>
      <c r="R38" s="431">
        <f t="shared" si="7"/>
        <v>2</v>
      </c>
      <c r="S38" s="1"/>
      <c r="T38" s="90">
        <v>31</v>
      </c>
      <c r="U38" s="90">
        <v>31</v>
      </c>
      <c r="V38" s="47">
        <v>30</v>
      </c>
      <c r="W38" s="445">
        <v>-32</v>
      </c>
      <c r="X38" s="47" t="s">
        <v>821</v>
      </c>
      <c r="Y38" s="7" t="str">
        <f t="shared" si="21"/>
        <v>↓</v>
      </c>
      <c r="Z38" s="441"/>
      <c r="AA38" s="441"/>
      <c r="AB38" s="441"/>
      <c r="AC38" s="441"/>
      <c r="AD38" s="441"/>
      <c r="AE38" s="441"/>
      <c r="AF38" s="441"/>
      <c r="AG38" s="441"/>
      <c r="AH38" s="441"/>
      <c r="AI38" s="441"/>
      <c r="AJ38" s="441"/>
      <c r="AK38" s="441">
        <f>$V38</f>
        <v>30</v>
      </c>
      <c r="AL38" s="388"/>
      <c r="AM38" s="441"/>
      <c r="AN38" s="441"/>
      <c r="AO38" s="441"/>
      <c r="AP38" s="441"/>
      <c r="AQ38" s="441"/>
      <c r="AR38" s="441"/>
      <c r="AS38" s="441"/>
      <c r="AT38" s="441"/>
      <c r="AU38" s="441"/>
      <c r="AV38" s="441"/>
      <c r="AW38" s="441"/>
      <c r="AX38" s="441"/>
      <c r="AY38" s="441">
        <f>W38</f>
        <v>-32</v>
      </c>
      <c r="AZ38" s="1"/>
      <c r="BA38" s="6"/>
      <c r="BB38" s="6"/>
      <c r="BC38" s="6"/>
      <c r="BD38" s="6"/>
      <c r="BE38" s="6"/>
      <c r="BF38" s="6"/>
      <c r="BG38" s="1"/>
      <c r="BH38" s="400">
        <v>5</v>
      </c>
      <c r="BI38" s="400">
        <v>13</v>
      </c>
      <c r="BJ38" s="385"/>
      <c r="BK38" s="383"/>
      <c r="BL38" s="399">
        <v>1015.625</v>
      </c>
      <c r="BM38" s="382"/>
      <c r="BN38" s="391">
        <f t="shared" si="39"/>
        <v>1</v>
      </c>
      <c r="BO38" s="382"/>
      <c r="BP38" s="382">
        <f t="shared" si="23"/>
        <v>31</v>
      </c>
      <c r="BQ38" s="130">
        <f t="shared" si="8"/>
        <v>32</v>
      </c>
      <c r="BR38" s="419">
        <f t="shared" si="9"/>
        <v>32</v>
      </c>
      <c r="BS38" s="389">
        <f t="shared" si="40"/>
        <v>32</v>
      </c>
      <c r="BT38" s="427">
        <f t="shared" si="11"/>
        <v>5</v>
      </c>
      <c r="BU38" s="427">
        <f t="shared" si="12"/>
        <v>13</v>
      </c>
      <c r="BV38" s="388"/>
      <c r="BW38" s="387"/>
      <c r="BX38" s="427">
        <v>1015.625</v>
      </c>
      <c r="BY38" s="386">
        <f t="shared" si="13"/>
        <v>4</v>
      </c>
      <c r="BZ38" s="386">
        <f t="shared" si="14"/>
        <v>12</v>
      </c>
      <c r="CA38" s="431">
        <f t="shared" si="15"/>
        <v>-32</v>
      </c>
      <c r="CB38" s="391">
        <f t="shared" si="24"/>
        <v>6.25</v>
      </c>
      <c r="CC38" s="160">
        <f>IF(CB38&lt;0,MAX(CC$6:CC37)+1,0)</f>
        <v>0</v>
      </c>
      <c r="CD38" s="90">
        <f t="shared" si="25"/>
        <v>6</v>
      </c>
      <c r="CE38" s="90">
        <f t="shared" si="26"/>
        <v>5</v>
      </c>
      <c r="CF38" s="6"/>
      <c r="CG38" s="92">
        <f>CG37</f>
        <v>2</v>
      </c>
      <c r="CH38" s="92">
        <f>CH37+1</f>
        <v>2</v>
      </c>
      <c r="CI38" s="90">
        <f t="shared" si="56"/>
        <v>8</v>
      </c>
      <c r="CJ38" s="90">
        <f t="shared" ref="CJ38:CJ42" si="81">CH38</f>
        <v>2</v>
      </c>
      <c r="CK38" s="5"/>
      <c r="CL38" s="94">
        <f t="shared" si="71"/>
        <v>-2</v>
      </c>
      <c r="CM38" s="94">
        <f t="shared" si="72"/>
        <v>-6</v>
      </c>
      <c r="CN38" s="94">
        <f t="shared" si="73"/>
        <v>-11</v>
      </c>
      <c r="CO38" s="94">
        <f t="shared" si="74"/>
        <v>-17</v>
      </c>
      <c r="CP38" s="94">
        <f t="shared" si="75"/>
        <v>-24</v>
      </c>
      <c r="CQ38" s="94">
        <f t="shared" si="76"/>
        <v>-29</v>
      </c>
      <c r="CR38" s="90" t="str">
        <f t="shared" si="77"/>
        <v/>
      </c>
      <c r="CS38" s="90" t="str">
        <f t="shared" si="78"/>
        <v/>
      </c>
      <c r="CT38" s="90" t="str">
        <f t="shared" si="79"/>
        <v/>
      </c>
      <c r="CU38" s="90" t="str">
        <f t="shared" si="80"/>
        <v/>
      </c>
      <c r="CV38" s="6"/>
      <c r="CW38" s="92"/>
      <c r="CX38" s="92"/>
      <c r="CY38" s="92"/>
      <c r="CZ38" s="92"/>
      <c r="DA38" s="92"/>
      <c r="DB38" s="92"/>
      <c r="DC38" s="191"/>
      <c r="DD38" s="191"/>
      <c r="DE38" s="191"/>
      <c r="DF38" s="191"/>
      <c r="DG38" s="5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</row>
    <row r="39" spans="1:128" ht="11.1" customHeight="1" x14ac:dyDescent="0.25">
      <c r="A39" s="5"/>
      <c r="B39" s="90">
        <v>32</v>
      </c>
      <c r="C39" s="90">
        <v>0</v>
      </c>
      <c r="D39" s="427">
        <v>12</v>
      </c>
      <c r="E39" s="427">
        <v>3</v>
      </c>
      <c r="F39" s="406">
        <v>5000</v>
      </c>
      <c r="G39" s="406">
        <v>40</v>
      </c>
      <c r="H39" s="421">
        <v>1.25E-3</v>
      </c>
      <c r="I39" s="427">
        <v>1009.375</v>
      </c>
      <c r="J39" s="413">
        <v>3</v>
      </c>
      <c r="K39" s="422">
        <v>6.0000000000000002E-5</v>
      </c>
      <c r="L39" s="90">
        <v>2.5000000000000001E-2</v>
      </c>
      <c r="M39" s="413">
        <v>2</v>
      </c>
      <c r="N39" s="413">
        <v>1</v>
      </c>
      <c r="O39" s="413">
        <v>0</v>
      </c>
      <c r="P39" s="1"/>
      <c r="Q39" s="431">
        <f t="shared" si="6"/>
        <v>8</v>
      </c>
      <c r="R39" s="431">
        <f t="shared" si="7"/>
        <v>3</v>
      </c>
      <c r="S39" s="1"/>
      <c r="T39" s="90">
        <v>32</v>
      </c>
      <c r="U39" s="90">
        <v>32</v>
      </c>
      <c r="V39" s="47">
        <v>31</v>
      </c>
      <c r="W39" s="47">
        <v>-33</v>
      </c>
      <c r="X39" s="47" t="s">
        <v>821</v>
      </c>
      <c r="Y39" s="7" t="str">
        <f t="shared" si="21"/>
        <v/>
      </c>
      <c r="Z39" s="441"/>
      <c r="AA39" s="441"/>
      <c r="AB39" s="441"/>
      <c r="AC39" s="441"/>
      <c r="AD39" s="441"/>
      <c r="AE39" s="441"/>
      <c r="AF39" s="441"/>
      <c r="AG39" s="441"/>
      <c r="AH39" s="441"/>
      <c r="AI39" s="441"/>
      <c r="AJ39" s="441"/>
      <c r="AK39" s="441">
        <f>$V39</f>
        <v>31</v>
      </c>
      <c r="AL39" s="388"/>
      <c r="AM39" s="441"/>
      <c r="AN39" s="441"/>
      <c r="AO39" s="441"/>
      <c r="AP39" s="441"/>
      <c r="AQ39" s="441"/>
      <c r="AR39" s="441"/>
      <c r="AS39" s="441"/>
      <c r="AT39" s="441"/>
      <c r="AU39" s="441"/>
      <c r="AV39" s="441"/>
      <c r="AW39" s="441"/>
      <c r="AX39" s="441"/>
      <c r="AY39" s="441">
        <f>W39</f>
        <v>-33</v>
      </c>
      <c r="AZ39" s="1"/>
      <c r="BA39" s="6"/>
      <c r="BB39" s="6"/>
      <c r="BC39" s="6"/>
      <c r="BD39" s="6"/>
      <c r="BE39" s="6"/>
      <c r="BF39" s="6"/>
      <c r="BG39" s="1"/>
      <c r="BH39" s="400">
        <v>4</v>
      </c>
      <c r="BI39" s="400">
        <v>13</v>
      </c>
      <c r="BJ39" s="385"/>
      <c r="BK39" s="383"/>
      <c r="BL39" s="399">
        <v>1009.375</v>
      </c>
      <c r="BM39" s="382"/>
      <c r="BN39" s="391">
        <f t="shared" si="39"/>
        <v>1</v>
      </c>
      <c r="BO39" s="382"/>
      <c r="BP39" s="382">
        <f t="shared" si="23"/>
        <v>32</v>
      </c>
      <c r="BQ39" s="130">
        <f t="shared" si="8"/>
        <v>33</v>
      </c>
      <c r="BR39" s="419">
        <f t="shared" si="9"/>
        <v>33</v>
      </c>
      <c r="BS39" s="389">
        <f t="shared" si="40"/>
        <v>33</v>
      </c>
      <c r="BT39" s="427">
        <f t="shared" si="11"/>
        <v>4</v>
      </c>
      <c r="BU39" s="427">
        <f t="shared" si="12"/>
        <v>13</v>
      </c>
      <c r="BV39" s="388"/>
      <c r="BW39" s="387"/>
      <c r="BX39" s="427">
        <v>1009.375</v>
      </c>
      <c r="BY39" s="386">
        <f t="shared" si="13"/>
        <v>3</v>
      </c>
      <c r="BZ39" s="386">
        <f t="shared" si="14"/>
        <v>12</v>
      </c>
      <c r="CA39" s="431">
        <f t="shared" si="15"/>
        <v>-33</v>
      </c>
      <c r="CB39" s="391">
        <f t="shared" si="24"/>
        <v>6.25</v>
      </c>
      <c r="CC39" s="160">
        <f>IF(CB39&lt;0,MAX(CC$6:CC38)+1,0)</f>
        <v>0</v>
      </c>
      <c r="CD39" s="90">
        <f t="shared" si="25"/>
        <v>6</v>
      </c>
      <c r="CE39" s="90">
        <f t="shared" si="26"/>
        <v>6</v>
      </c>
      <c r="CF39" s="6"/>
      <c r="CG39" s="92">
        <f t="shared" ref="CG39:CG42" si="82">CG38</f>
        <v>2</v>
      </c>
      <c r="CH39" s="92">
        <f t="shared" ref="CH39:CH42" si="83">CH38+1</f>
        <v>3</v>
      </c>
      <c r="CI39" s="90">
        <f t="shared" si="56"/>
        <v>8</v>
      </c>
      <c r="CJ39" s="90">
        <f t="shared" si="81"/>
        <v>3</v>
      </c>
      <c r="CK39" s="5"/>
      <c r="CL39" s="94">
        <f t="shared" si="71"/>
        <v>-3</v>
      </c>
      <c r="CM39" s="94">
        <f t="shared" si="72"/>
        <v>-7</v>
      </c>
      <c r="CN39" s="94">
        <f t="shared" si="73"/>
        <v>-12</v>
      </c>
      <c r="CO39" s="94">
        <f t="shared" si="74"/>
        <v>-18</v>
      </c>
      <c r="CP39" s="94">
        <f t="shared" si="75"/>
        <v>-25</v>
      </c>
      <c r="CQ39" s="94">
        <f t="shared" si="76"/>
        <v>-30</v>
      </c>
      <c r="CR39" s="90" t="str">
        <f t="shared" si="77"/>
        <v/>
      </c>
      <c r="CS39" s="90" t="str">
        <f t="shared" si="78"/>
        <v/>
      </c>
      <c r="CT39" s="90" t="str">
        <f t="shared" si="79"/>
        <v/>
      </c>
      <c r="CU39" s="90" t="str">
        <f t="shared" si="80"/>
        <v/>
      </c>
      <c r="CV39" s="6"/>
      <c r="CW39" s="92"/>
      <c r="CX39" s="92"/>
      <c r="CY39" s="92"/>
      <c r="CZ39" s="92"/>
      <c r="DA39" s="404"/>
      <c r="DB39" s="404"/>
      <c r="DC39" s="381"/>
      <c r="DD39" s="381"/>
      <c r="DE39" s="381"/>
      <c r="DF39" s="381"/>
      <c r="DG39" s="5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</row>
    <row r="40" spans="1:128" ht="11.1" customHeight="1" x14ac:dyDescent="0.25">
      <c r="A40" s="5"/>
      <c r="B40" s="90">
        <v>33</v>
      </c>
      <c r="C40" s="90">
        <v>0</v>
      </c>
      <c r="D40" s="427">
        <v>12</v>
      </c>
      <c r="E40" s="427">
        <v>2</v>
      </c>
      <c r="F40" s="406">
        <v>5000</v>
      </c>
      <c r="G40" s="406">
        <v>40</v>
      </c>
      <c r="H40" s="421">
        <v>1.25E-3</v>
      </c>
      <c r="I40" s="427">
        <v>1003.125</v>
      </c>
      <c r="J40" s="413">
        <v>3</v>
      </c>
      <c r="K40" s="422">
        <v>6.0000000000000002E-5</v>
      </c>
      <c r="L40" s="90">
        <v>2.5000000000000001E-2</v>
      </c>
      <c r="M40" s="413">
        <v>2</v>
      </c>
      <c r="N40" s="413">
        <v>1</v>
      </c>
      <c r="O40" s="413">
        <v>0</v>
      </c>
      <c r="P40" s="1"/>
      <c r="Q40" s="431">
        <f t="shared" si="6"/>
        <v>8</v>
      </c>
      <c r="R40" s="431">
        <f t="shared" si="7"/>
        <v>4</v>
      </c>
      <c r="S40" s="1"/>
      <c r="T40" s="90">
        <v>33</v>
      </c>
      <c r="U40" s="90">
        <v>33</v>
      </c>
      <c r="V40" s="47">
        <v>32</v>
      </c>
      <c r="W40" s="47">
        <v>-34</v>
      </c>
      <c r="X40" s="47" t="s">
        <v>821</v>
      </c>
      <c r="Y40" s="7" t="str">
        <f t="shared" si="21"/>
        <v/>
      </c>
      <c r="Z40" s="441"/>
      <c r="AA40" s="441"/>
      <c r="AB40" s="441"/>
      <c r="AC40" s="441"/>
      <c r="AD40" s="441"/>
      <c r="AE40" s="441"/>
      <c r="AF40" s="441"/>
      <c r="AG40" s="441"/>
      <c r="AH40" s="441"/>
      <c r="AI40" s="441"/>
      <c r="AJ40" s="441"/>
      <c r="AK40" s="441">
        <f>$V40</f>
        <v>32</v>
      </c>
      <c r="AL40" s="388"/>
      <c r="AM40" s="441"/>
      <c r="AN40" s="441"/>
      <c r="AO40" s="441"/>
      <c r="AP40" s="441"/>
      <c r="AQ40" s="441"/>
      <c r="AR40" s="441"/>
      <c r="AS40" s="441"/>
      <c r="AT40" s="441"/>
      <c r="AU40" s="441"/>
      <c r="AV40" s="441"/>
      <c r="AW40" s="441"/>
      <c r="AX40" s="441"/>
      <c r="AY40" s="441">
        <f>W40</f>
        <v>-34</v>
      </c>
      <c r="AZ40" s="1"/>
      <c r="BA40" s="6"/>
      <c r="BB40" s="6"/>
      <c r="BC40" s="6"/>
      <c r="BD40" s="6"/>
      <c r="BE40" s="6"/>
      <c r="BF40" s="6"/>
      <c r="BG40" s="1"/>
      <c r="BH40" s="400">
        <v>3</v>
      </c>
      <c r="BI40" s="400">
        <v>13</v>
      </c>
      <c r="BJ40" s="385"/>
      <c r="BK40" s="383"/>
      <c r="BL40" s="399">
        <v>1003.125</v>
      </c>
      <c r="BM40" s="382"/>
      <c r="BN40" s="391">
        <f t="shared" si="39"/>
        <v>1</v>
      </c>
      <c r="BO40" s="382"/>
      <c r="BP40" s="382">
        <f t="shared" si="23"/>
        <v>33</v>
      </c>
      <c r="BQ40" s="130">
        <f t="shared" si="8"/>
        <v>34</v>
      </c>
      <c r="BR40" s="419">
        <f t="shared" si="9"/>
        <v>34</v>
      </c>
      <c r="BS40" s="389">
        <f t="shared" si="40"/>
        <v>34</v>
      </c>
      <c r="BT40" s="427">
        <f t="shared" si="11"/>
        <v>3</v>
      </c>
      <c r="BU40" s="427">
        <f t="shared" si="12"/>
        <v>13</v>
      </c>
      <c r="BV40" s="388"/>
      <c r="BW40" s="387"/>
      <c r="BX40" s="427">
        <v>1003.125</v>
      </c>
      <c r="BY40" s="386">
        <f t="shared" si="13"/>
        <v>2</v>
      </c>
      <c r="BZ40" s="386">
        <f t="shared" si="14"/>
        <v>12</v>
      </c>
      <c r="CA40" s="431">
        <f t="shared" si="15"/>
        <v>-34</v>
      </c>
      <c r="CB40" s="391">
        <f t="shared" si="24"/>
        <v>6.25</v>
      </c>
      <c r="CC40" s="160">
        <f>IF(CB40&lt;0,MAX(CC$6:CC39)+1,0)</f>
        <v>0</v>
      </c>
      <c r="CD40" s="90">
        <f t="shared" si="25"/>
        <v>6</v>
      </c>
      <c r="CE40" s="90">
        <f t="shared" si="26"/>
        <v>7</v>
      </c>
      <c r="CF40" s="6"/>
      <c r="CG40" s="92">
        <f t="shared" si="82"/>
        <v>2</v>
      </c>
      <c r="CH40" s="92">
        <f t="shared" si="83"/>
        <v>4</v>
      </c>
      <c r="CI40" s="90">
        <f t="shared" si="56"/>
        <v>8</v>
      </c>
      <c r="CJ40" s="90">
        <f t="shared" si="81"/>
        <v>4</v>
      </c>
      <c r="CK40" s="5"/>
      <c r="CL40" s="94">
        <f t="shared" si="71"/>
        <v>-4</v>
      </c>
      <c r="CM40" s="94">
        <f t="shared" si="72"/>
        <v>-8</v>
      </c>
      <c r="CN40" s="94">
        <f t="shared" si="73"/>
        <v>-13</v>
      </c>
      <c r="CO40" s="94">
        <f t="shared" si="74"/>
        <v>17</v>
      </c>
      <c r="CP40" s="94">
        <f t="shared" si="75"/>
        <v>-26</v>
      </c>
      <c r="CQ40" s="94">
        <f t="shared" si="76"/>
        <v>29</v>
      </c>
      <c r="CR40" s="90" t="str">
        <f t="shared" si="77"/>
        <v/>
      </c>
      <c r="CS40" s="90" t="str">
        <f t="shared" si="78"/>
        <v/>
      </c>
      <c r="CT40" s="90" t="str">
        <f t="shared" si="79"/>
        <v/>
      </c>
      <c r="CU40" s="90" t="str">
        <f t="shared" si="80"/>
        <v/>
      </c>
      <c r="CV40" s="6"/>
      <c r="CW40" s="92"/>
      <c r="CX40" s="92"/>
      <c r="CY40" s="92"/>
      <c r="CZ40" s="92"/>
      <c r="DA40" s="404"/>
      <c r="DB40" s="404"/>
      <c r="DC40" s="381"/>
      <c r="DD40" s="381"/>
      <c r="DE40" s="381"/>
      <c r="DF40" s="381"/>
      <c r="DG40" s="5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</row>
    <row r="41" spans="1:128" ht="11.1" customHeight="1" x14ac:dyDescent="0.25">
      <c r="A41" s="5"/>
      <c r="B41" s="90">
        <v>34</v>
      </c>
      <c r="C41" s="90">
        <v>0</v>
      </c>
      <c r="D41" s="427">
        <v>12</v>
      </c>
      <c r="E41" s="427">
        <v>1</v>
      </c>
      <c r="F41" s="406">
        <v>5000</v>
      </c>
      <c r="G41" s="406">
        <v>40</v>
      </c>
      <c r="H41" s="421">
        <v>1.25E-3</v>
      </c>
      <c r="I41" s="427">
        <v>996.875</v>
      </c>
      <c r="J41" s="413">
        <v>3</v>
      </c>
      <c r="K41" s="422">
        <v>6.0000000000000002E-5</v>
      </c>
      <c r="L41" s="90">
        <v>2.5000000000000001E-2</v>
      </c>
      <c r="M41" s="413">
        <v>2</v>
      </c>
      <c r="N41" s="413">
        <v>1</v>
      </c>
      <c r="O41" s="413">
        <v>0</v>
      </c>
      <c r="P41" s="1"/>
      <c r="Q41" s="431">
        <f t="shared" si="6"/>
        <v>8</v>
      </c>
      <c r="R41" s="431">
        <f t="shared" si="7"/>
        <v>5</v>
      </c>
      <c r="S41" s="1"/>
      <c r="T41" s="90">
        <v>34</v>
      </c>
      <c r="U41" s="90">
        <v>34</v>
      </c>
      <c r="V41" s="47">
        <v>33</v>
      </c>
      <c r="W41" s="47">
        <v>-35</v>
      </c>
      <c r="X41" s="47" t="s">
        <v>821</v>
      </c>
      <c r="Y41" s="7" t="str">
        <f t="shared" si="21"/>
        <v/>
      </c>
      <c r="Z41" s="441"/>
      <c r="AA41" s="441"/>
      <c r="AB41" s="441"/>
      <c r="AC41" s="441"/>
      <c r="AD41" s="441"/>
      <c r="AE41" s="441"/>
      <c r="AF41" s="441"/>
      <c r="AG41" s="441"/>
      <c r="AH41" s="441"/>
      <c r="AI41" s="441"/>
      <c r="AJ41" s="441"/>
      <c r="AK41" s="441">
        <f>$V41</f>
        <v>33</v>
      </c>
      <c r="AL41" s="388"/>
      <c r="AM41" s="441"/>
      <c r="AN41" s="441"/>
      <c r="AO41" s="441"/>
      <c r="AP41" s="441"/>
      <c r="AQ41" s="441"/>
      <c r="AR41" s="441"/>
      <c r="AS41" s="441"/>
      <c r="AT41" s="441"/>
      <c r="AU41" s="441"/>
      <c r="AV41" s="441"/>
      <c r="AW41" s="441"/>
      <c r="AX41" s="441"/>
      <c r="AY41" s="441">
        <f>W41</f>
        <v>-35</v>
      </c>
      <c r="AZ41" s="1"/>
      <c r="BA41" s="6"/>
      <c r="BB41" s="6"/>
      <c r="BC41" s="6"/>
      <c r="BD41" s="6"/>
      <c r="BE41" s="6"/>
      <c r="BF41" s="6"/>
      <c r="BG41" s="1"/>
      <c r="BH41" s="400">
        <v>2</v>
      </c>
      <c r="BI41" s="400">
        <v>13</v>
      </c>
      <c r="BJ41" s="385"/>
      <c r="BK41" s="383"/>
      <c r="BL41" s="399">
        <v>996.875</v>
      </c>
      <c r="BM41" s="382"/>
      <c r="BN41" s="391">
        <f t="shared" si="39"/>
        <v>1</v>
      </c>
      <c r="BO41" s="382"/>
      <c r="BP41" s="382">
        <f t="shared" si="23"/>
        <v>34</v>
      </c>
      <c r="BQ41" s="130">
        <f t="shared" si="8"/>
        <v>35</v>
      </c>
      <c r="BR41" s="419">
        <f t="shared" si="9"/>
        <v>35</v>
      </c>
      <c r="BS41" s="389">
        <f t="shared" si="40"/>
        <v>35</v>
      </c>
      <c r="BT41" s="427">
        <f t="shared" si="11"/>
        <v>2</v>
      </c>
      <c r="BU41" s="427">
        <f t="shared" si="12"/>
        <v>13</v>
      </c>
      <c r="BV41" s="388"/>
      <c r="BW41" s="387"/>
      <c r="BX41" s="427">
        <v>996.875</v>
      </c>
      <c r="BY41" s="386">
        <f t="shared" si="13"/>
        <v>1</v>
      </c>
      <c r="BZ41" s="386">
        <f t="shared" si="14"/>
        <v>12</v>
      </c>
      <c r="CA41" s="431">
        <f t="shared" si="15"/>
        <v>-35</v>
      </c>
      <c r="CB41" s="391">
        <f t="shared" si="24"/>
        <v>6.25</v>
      </c>
      <c r="CC41" s="160">
        <f>IF(CB41&lt;0,MAX(CC$6:CC40)+1,0)</f>
        <v>0</v>
      </c>
      <c r="CD41" s="90">
        <f t="shared" si="25"/>
        <v>6</v>
      </c>
      <c r="CE41" s="90">
        <f t="shared" si="26"/>
        <v>8</v>
      </c>
      <c r="CF41" s="6"/>
      <c r="CG41" s="92">
        <f t="shared" si="82"/>
        <v>2</v>
      </c>
      <c r="CH41" s="92">
        <f t="shared" si="83"/>
        <v>5</v>
      </c>
      <c r="CI41" s="90">
        <f t="shared" si="56"/>
        <v>8</v>
      </c>
      <c r="CJ41" s="90">
        <f t="shared" si="81"/>
        <v>5</v>
      </c>
      <c r="CK41" s="5"/>
      <c r="CL41" s="94" t="str">
        <f t="shared" si="71"/>
        <v/>
      </c>
      <c r="CM41" s="94">
        <f t="shared" si="72"/>
        <v>-22</v>
      </c>
      <c r="CN41" s="94">
        <f t="shared" si="73"/>
        <v>-14</v>
      </c>
      <c r="CO41" s="94">
        <f t="shared" si="74"/>
        <v>-20</v>
      </c>
      <c r="CP41" s="94">
        <f t="shared" si="75"/>
        <v>-30</v>
      </c>
      <c r="CQ41" s="94">
        <f t="shared" si="76"/>
        <v>-32</v>
      </c>
      <c r="CR41" s="90" t="str">
        <f t="shared" si="77"/>
        <v/>
      </c>
      <c r="CS41" s="90" t="str">
        <f t="shared" si="78"/>
        <v/>
      </c>
      <c r="CT41" s="90" t="str">
        <f t="shared" si="79"/>
        <v/>
      </c>
      <c r="CU41" s="90" t="str">
        <f t="shared" si="80"/>
        <v/>
      </c>
      <c r="CV41" s="5"/>
      <c r="CW41" s="404"/>
      <c r="CX41" s="404"/>
      <c r="CY41" s="404"/>
      <c r="CZ41" s="404"/>
      <c r="DA41" s="404"/>
      <c r="DB41" s="404"/>
      <c r="DC41" s="381"/>
      <c r="DD41" s="381"/>
      <c r="DE41" s="381"/>
      <c r="DF41" s="381"/>
      <c r="DG41" s="5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</row>
    <row r="42" spans="1:128" ht="11.1" customHeight="1" x14ac:dyDescent="0.25">
      <c r="A42" s="381"/>
      <c r="B42" s="90">
        <v>35</v>
      </c>
      <c r="C42" s="90">
        <v>0</v>
      </c>
      <c r="D42" s="427">
        <v>12</v>
      </c>
      <c r="E42" s="427">
        <v>0</v>
      </c>
      <c r="F42" s="406">
        <v>3000</v>
      </c>
      <c r="G42" s="406">
        <v>40</v>
      </c>
      <c r="H42" s="421">
        <v>1.25E-3</v>
      </c>
      <c r="I42" s="427">
        <v>991.875</v>
      </c>
      <c r="J42" s="413">
        <v>3</v>
      </c>
      <c r="K42" s="422">
        <v>6.0000000000000002E-5</v>
      </c>
      <c r="L42" s="90">
        <v>2.5000000000000001E-2</v>
      </c>
      <c r="M42" s="413">
        <v>1</v>
      </c>
      <c r="N42" s="413">
        <v>1</v>
      </c>
      <c r="O42" s="413">
        <v>0</v>
      </c>
      <c r="P42" s="1"/>
      <c r="Q42" s="431">
        <f t="shared" si="6"/>
        <v>8</v>
      </c>
      <c r="R42" s="431">
        <f t="shared" si="7"/>
        <v>6</v>
      </c>
      <c r="S42" s="1"/>
      <c r="T42" s="90">
        <v>35</v>
      </c>
      <c r="U42" s="440">
        <v>35</v>
      </c>
      <c r="V42" s="47">
        <v>34</v>
      </c>
      <c r="W42" s="435" t="s">
        <v>1466</v>
      </c>
      <c r="X42" s="47" t="s">
        <v>821</v>
      </c>
      <c r="Y42" s="7" t="str">
        <f t="shared" si="21"/>
        <v/>
      </c>
      <c r="Z42" s="441"/>
      <c r="AA42" s="441"/>
      <c r="AB42" s="441"/>
      <c r="AC42" s="441"/>
      <c r="AD42" s="441"/>
      <c r="AE42" s="441"/>
      <c r="AF42" s="441"/>
      <c r="AG42" s="441"/>
      <c r="AH42" s="441"/>
      <c r="AI42" s="441"/>
      <c r="AJ42" s="441"/>
      <c r="AK42" s="441">
        <f>$V42</f>
        <v>34</v>
      </c>
      <c r="AL42" s="388"/>
      <c r="AM42" s="441"/>
      <c r="AN42" s="441"/>
      <c r="AO42" s="441"/>
      <c r="AP42" s="441"/>
      <c r="AQ42" s="441"/>
      <c r="AR42" s="441"/>
      <c r="AS42" s="441"/>
      <c r="AT42" s="441"/>
      <c r="AU42" s="441"/>
      <c r="AV42" s="441"/>
      <c r="AW42" s="441"/>
      <c r="AX42" s="441"/>
      <c r="AY42" s="441"/>
      <c r="AZ42" s="1"/>
      <c r="BA42" s="6"/>
      <c r="BB42" s="6"/>
      <c r="BC42" s="6"/>
      <c r="BD42" s="6"/>
      <c r="BE42" s="6"/>
      <c r="BF42" s="6"/>
      <c r="BG42" s="1"/>
      <c r="BH42" s="400">
        <v>1</v>
      </c>
      <c r="BI42" s="400">
        <v>13</v>
      </c>
      <c r="BJ42" s="385"/>
      <c r="BK42" s="383"/>
      <c r="BL42" s="399">
        <v>991.875</v>
      </c>
      <c r="BM42" s="382"/>
      <c r="BN42" s="391">
        <f t="shared" si="39"/>
        <v>1</v>
      </c>
      <c r="BO42" s="382"/>
      <c r="BP42" s="382">
        <f t="shared" si="23"/>
        <v>35</v>
      </c>
      <c r="BQ42" s="130">
        <f t="shared" si="8"/>
        <v>36</v>
      </c>
      <c r="BR42" s="419">
        <f t="shared" si="9"/>
        <v>36</v>
      </c>
      <c r="BS42" s="389">
        <f t="shared" si="40"/>
        <v>36</v>
      </c>
      <c r="BT42" s="427">
        <f t="shared" si="11"/>
        <v>1</v>
      </c>
      <c r="BU42" s="427">
        <f t="shared" si="12"/>
        <v>13</v>
      </c>
      <c r="BV42" s="388"/>
      <c r="BW42" s="387"/>
      <c r="BX42" s="427">
        <v>991.875</v>
      </c>
      <c r="BY42" s="386">
        <f t="shared" si="13"/>
        <v>0</v>
      </c>
      <c r="BZ42" s="386">
        <f t="shared" si="14"/>
        <v>12</v>
      </c>
      <c r="CA42" s="431" t="str">
        <f t="shared" si="15"/>
        <v>←</v>
      </c>
      <c r="CB42" s="391">
        <f t="shared" si="24"/>
        <v>5</v>
      </c>
      <c r="CC42" s="160">
        <f>IF(CB42&lt;0,MAX(CC$6:CC41)+1,0)</f>
        <v>0</v>
      </c>
      <c r="CD42" s="90">
        <f t="shared" si="25"/>
        <v>6</v>
      </c>
      <c r="CE42" s="90">
        <f t="shared" si="26"/>
        <v>9</v>
      </c>
      <c r="CF42" s="6"/>
      <c r="CG42" s="92">
        <f t="shared" si="82"/>
        <v>2</v>
      </c>
      <c r="CH42" s="92">
        <f t="shared" si="83"/>
        <v>6</v>
      </c>
      <c r="CI42" s="90">
        <f t="shared" si="56"/>
        <v>8</v>
      </c>
      <c r="CJ42" s="90">
        <f t="shared" si="81"/>
        <v>6</v>
      </c>
      <c r="CK42" s="5"/>
      <c r="CL42" s="94" t="str">
        <f t="shared" si="71"/>
        <v/>
      </c>
      <c r="CM42" s="94" t="str">
        <f t="shared" si="72"/>
        <v/>
      </c>
      <c r="CN42" s="94">
        <f t="shared" si="73"/>
        <v>-18</v>
      </c>
      <c r="CO42" s="94">
        <f t="shared" si="74"/>
        <v>-21</v>
      </c>
      <c r="CP42" s="94" t="str">
        <f t="shared" si="75"/>
        <v/>
      </c>
      <c r="CQ42" s="94">
        <f t="shared" si="76"/>
        <v>-33</v>
      </c>
      <c r="CR42" s="90" t="str">
        <f t="shared" si="77"/>
        <v/>
      </c>
      <c r="CS42" s="90" t="str">
        <f t="shared" si="78"/>
        <v/>
      </c>
      <c r="CT42" s="90" t="str">
        <f t="shared" si="79"/>
        <v/>
      </c>
      <c r="CU42" s="90" t="str">
        <f t="shared" si="80"/>
        <v/>
      </c>
      <c r="CV42" s="5"/>
      <c r="CW42" s="404"/>
      <c r="CX42" s="404"/>
      <c r="CY42" s="404"/>
      <c r="CZ42" s="404"/>
      <c r="DA42" s="404"/>
      <c r="DB42" s="404"/>
      <c r="DC42" s="381"/>
      <c r="DD42" s="381"/>
      <c r="DE42" s="381"/>
      <c r="DF42" s="5"/>
      <c r="DG42" s="38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</row>
    <row r="43" spans="1:128" ht="11.1" customHeight="1" x14ac:dyDescent="0.25">
      <c r="A43" s="5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1"/>
      <c r="Q43" s="1"/>
      <c r="R43" s="1"/>
      <c r="S43" s="1"/>
      <c r="T43" s="1"/>
      <c r="U43" s="1"/>
      <c r="V43" s="1"/>
      <c r="W43" s="1"/>
      <c r="X43" s="1"/>
      <c r="Y43" s="1"/>
      <c r="Z43" s="388"/>
      <c r="AA43" s="388"/>
      <c r="AB43" s="388"/>
      <c r="AC43" s="388"/>
      <c r="AD43" s="388"/>
      <c r="AE43" s="388"/>
      <c r="AF43" s="388"/>
      <c r="AG43" s="388"/>
      <c r="AH43" s="388"/>
      <c r="AI43" s="388"/>
      <c r="AJ43" s="441"/>
      <c r="AK43" s="240"/>
      <c r="AL43" s="388"/>
      <c r="AM43" s="388"/>
      <c r="AN43" s="388"/>
      <c r="AO43" s="388"/>
      <c r="AP43" s="388"/>
      <c r="AQ43" s="388"/>
      <c r="AR43" s="388"/>
      <c r="AS43" s="388"/>
      <c r="AT43" s="388"/>
      <c r="AU43" s="388"/>
      <c r="AV43" s="388"/>
      <c r="AW43" s="388"/>
      <c r="AX43" s="388"/>
      <c r="AY43" s="388"/>
      <c r="AZ43" s="1"/>
      <c r="BA43" s="6"/>
      <c r="BB43" s="6"/>
      <c r="BC43" s="6"/>
      <c r="BD43" s="6"/>
      <c r="BE43" s="6"/>
      <c r="BF43" s="6"/>
      <c r="BG43" s="1"/>
      <c r="BH43" s="385"/>
      <c r="BI43" s="385"/>
      <c r="BJ43" s="385"/>
      <c r="BK43" s="383"/>
      <c r="BL43" s="383"/>
      <c r="BM43" s="382"/>
      <c r="BN43" s="141"/>
      <c r="BO43" s="382"/>
      <c r="BP43" s="382"/>
      <c r="BQ43" s="366"/>
      <c r="BR43" s="1"/>
      <c r="BS43" s="366"/>
      <c r="BT43" s="1"/>
      <c r="BU43" s="1"/>
      <c r="BV43" s="1"/>
      <c r="BW43" s="366"/>
      <c r="BX43" s="366"/>
      <c r="BY43" s="366"/>
      <c r="BZ43" s="366"/>
      <c r="CA43" s="366"/>
      <c r="CB43" s="141"/>
      <c r="CC43" s="230"/>
      <c r="CD43" s="230"/>
      <c r="CE43" s="230"/>
      <c r="CF43" s="5"/>
      <c r="CG43" s="58"/>
      <c r="CH43" s="58"/>
      <c r="CI43" s="5"/>
      <c r="CJ43" s="5"/>
      <c r="CK43" s="5"/>
      <c r="CL43" s="94" t="str">
        <f t="shared" si="71"/>
        <v/>
      </c>
      <c r="CM43" s="94" t="str">
        <f t="shared" si="72"/>
        <v/>
      </c>
      <c r="CN43" s="94" t="str">
        <f t="shared" si="73"/>
        <v/>
      </c>
      <c r="CO43" s="94">
        <f t="shared" si="74"/>
        <v>-22</v>
      </c>
      <c r="CP43" s="94" t="str">
        <f t="shared" si="75"/>
        <v/>
      </c>
      <c r="CQ43" s="94">
        <f t="shared" si="76"/>
        <v>-34</v>
      </c>
      <c r="CR43" s="90" t="str">
        <f t="shared" si="77"/>
        <v/>
      </c>
      <c r="CS43" s="90" t="str">
        <f t="shared" si="78"/>
        <v/>
      </c>
      <c r="CT43" s="90" t="str">
        <f t="shared" si="79"/>
        <v/>
      </c>
      <c r="CU43" s="90" t="str">
        <f t="shared" si="80"/>
        <v/>
      </c>
      <c r="CV43" s="5"/>
      <c r="CW43" s="404"/>
      <c r="CX43" s="404"/>
      <c r="CY43" s="404"/>
      <c r="CZ43" s="404"/>
      <c r="DA43" s="404"/>
      <c r="DB43" s="404"/>
      <c r="DC43" s="381"/>
      <c r="DD43" s="381"/>
      <c r="DE43" s="381"/>
      <c r="DF43" s="381"/>
      <c r="DG43" s="5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</row>
    <row r="44" spans="1:128" ht="11.1" customHeight="1" x14ac:dyDescent="0.25">
      <c r="A44" s="5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1"/>
      <c r="Q44" s="1"/>
      <c r="R44" s="1"/>
      <c r="S44" s="1"/>
      <c r="T44" s="1"/>
      <c r="U44" s="1"/>
      <c r="V44" s="1"/>
      <c r="W44" s="1"/>
      <c r="X44" s="1"/>
      <c r="Y44" s="1"/>
      <c r="Z44" s="388"/>
      <c r="AA44" s="388"/>
      <c r="AB44" s="388"/>
      <c r="AC44" s="388"/>
      <c r="AD44" s="388"/>
      <c r="AE44" s="388"/>
      <c r="AF44" s="388"/>
      <c r="AG44" s="388"/>
      <c r="AH44" s="388"/>
      <c r="AI44" s="388"/>
      <c r="AJ44" s="388"/>
      <c r="AK44" s="388"/>
      <c r="AL44" s="388"/>
      <c r="AM44" s="388"/>
      <c r="AN44" s="388"/>
      <c r="AO44" s="388"/>
      <c r="AP44" s="388"/>
      <c r="AQ44" s="388"/>
      <c r="AR44" s="388"/>
      <c r="AS44" s="388"/>
      <c r="AT44" s="388"/>
      <c r="AU44" s="388"/>
      <c r="AV44" s="388"/>
      <c r="AW44" s="388"/>
      <c r="AX44" s="388"/>
      <c r="AY44" s="388"/>
      <c r="AZ44" s="1"/>
      <c r="BA44" s="6"/>
      <c r="BB44" s="6"/>
      <c r="BC44" s="6"/>
      <c r="BD44" s="6"/>
      <c r="BE44" s="6"/>
      <c r="BF44" s="6"/>
      <c r="BG44" s="1"/>
      <c r="BH44" s="385"/>
      <c r="BI44" s="385"/>
      <c r="BJ44" s="385"/>
      <c r="BK44" s="383"/>
      <c r="BL44" s="383"/>
      <c r="BM44" s="382"/>
      <c r="BN44" s="141"/>
      <c r="BO44" s="382"/>
      <c r="BP44" s="382"/>
      <c r="BQ44" s="366"/>
      <c r="BR44" s="1"/>
      <c r="BS44" s="366"/>
      <c r="BT44" s="1"/>
      <c r="BU44" s="1"/>
      <c r="BV44" s="1"/>
      <c r="BW44" s="366"/>
      <c r="BX44" s="366"/>
      <c r="BY44" s="366"/>
      <c r="BZ44" s="366"/>
      <c r="CA44" s="366"/>
      <c r="CB44" s="141"/>
      <c r="CC44" s="230"/>
      <c r="CD44" s="230"/>
      <c r="CE44" s="230"/>
      <c r="CF44" s="5"/>
      <c r="CG44" s="58"/>
      <c r="CH44" s="58"/>
      <c r="CI44" s="5"/>
      <c r="CJ44" s="5"/>
      <c r="CK44" s="5"/>
      <c r="CL44" s="94" t="str">
        <f t="shared" si="71"/>
        <v/>
      </c>
      <c r="CM44" s="94" t="str">
        <f t="shared" si="72"/>
        <v/>
      </c>
      <c r="CN44" s="94" t="str">
        <f t="shared" si="73"/>
        <v/>
      </c>
      <c r="CO44" s="94" t="str">
        <f t="shared" si="74"/>
        <v/>
      </c>
      <c r="CP44" s="94" t="str">
        <f t="shared" si="75"/>
        <v/>
      </c>
      <c r="CQ44" s="94">
        <f t="shared" si="76"/>
        <v>-35</v>
      </c>
      <c r="CR44" s="90" t="str">
        <f t="shared" si="77"/>
        <v/>
      </c>
      <c r="CS44" s="90" t="str">
        <f t="shared" si="78"/>
        <v/>
      </c>
      <c r="CT44" s="90" t="str">
        <f t="shared" si="79"/>
        <v/>
      </c>
      <c r="CU44" s="90" t="str">
        <f t="shared" si="80"/>
        <v/>
      </c>
      <c r="CV44" s="5"/>
      <c r="CW44" s="404"/>
      <c r="CX44" s="404"/>
      <c r="CY44" s="404"/>
      <c r="CZ44" s="404"/>
      <c r="DA44" s="404"/>
      <c r="DB44" s="404"/>
      <c r="DC44" s="381"/>
      <c r="DD44" s="381"/>
      <c r="DE44" s="381"/>
      <c r="DF44" s="381"/>
      <c r="DG44" s="5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</row>
    <row r="45" spans="1:128" ht="11.1" customHeight="1" x14ac:dyDescent="0.25">
      <c r="A45" s="5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1"/>
      <c r="Q45" s="1"/>
      <c r="R45" s="1"/>
      <c r="S45" s="1"/>
      <c r="T45" s="1"/>
      <c r="U45" s="1"/>
      <c r="V45" s="1"/>
      <c r="W45" s="1"/>
      <c r="X45" s="1"/>
      <c r="Y45" s="1"/>
      <c r="Z45" s="388"/>
      <c r="AA45" s="388"/>
      <c r="AB45" s="388"/>
      <c r="AC45" s="388"/>
      <c r="AD45" s="388"/>
      <c r="AE45" s="388"/>
      <c r="AF45" s="388"/>
      <c r="AG45" s="388"/>
      <c r="AH45" s="388"/>
      <c r="AI45" s="388"/>
      <c r="AJ45" s="388"/>
      <c r="AK45" s="388"/>
      <c r="AL45" s="388"/>
      <c r="AM45" s="388"/>
      <c r="AN45" s="388"/>
      <c r="AO45" s="388"/>
      <c r="AP45" s="388"/>
      <c r="AQ45" s="388"/>
      <c r="AR45" s="388"/>
      <c r="AS45" s="388"/>
      <c r="AT45" s="388"/>
      <c r="AU45" s="388"/>
      <c r="AV45" s="388"/>
      <c r="AW45" s="388"/>
      <c r="AX45" s="388"/>
      <c r="AY45" s="388"/>
      <c r="AZ45" s="1"/>
      <c r="BA45" s="6"/>
      <c r="BB45" s="6"/>
      <c r="BC45" s="6"/>
      <c r="BD45" s="6"/>
      <c r="BE45" s="6"/>
      <c r="BF45" s="6"/>
      <c r="BG45" s="1"/>
      <c r="BH45" s="385"/>
      <c r="BI45" s="385"/>
      <c r="BJ45" s="385"/>
      <c r="BK45" s="383"/>
      <c r="BL45" s="383"/>
      <c r="BM45" s="382"/>
      <c r="BN45" s="141"/>
      <c r="BO45" s="382"/>
      <c r="BP45" s="382"/>
      <c r="BQ45" s="366"/>
      <c r="BR45" s="1"/>
      <c r="BS45" s="366"/>
      <c r="BT45" s="1"/>
      <c r="BU45" s="1"/>
      <c r="BV45" s="1"/>
      <c r="BW45" s="366"/>
      <c r="BX45" s="366"/>
      <c r="BY45" s="366"/>
      <c r="BZ45" s="366"/>
      <c r="CA45" s="366"/>
      <c r="CB45" s="141"/>
      <c r="CC45" s="230"/>
      <c r="CD45" s="230"/>
      <c r="CE45" s="230"/>
      <c r="CF45" s="5"/>
      <c r="CG45" s="58"/>
      <c r="CH45" s="58"/>
      <c r="CI45" s="5"/>
      <c r="CJ45" s="5"/>
      <c r="CK45" s="5"/>
      <c r="CL45" s="94" t="str">
        <f t="shared" si="71"/>
        <v/>
      </c>
      <c r="CM45" s="94" t="str">
        <f t="shared" si="72"/>
        <v/>
      </c>
      <c r="CN45" s="94" t="str">
        <f t="shared" si="73"/>
        <v/>
      </c>
      <c r="CO45" s="94" t="str">
        <f t="shared" si="74"/>
        <v/>
      </c>
      <c r="CP45" s="94" t="str">
        <f t="shared" si="75"/>
        <v/>
      </c>
      <c r="CQ45" s="94" t="str">
        <f t="shared" si="76"/>
        <v>←</v>
      </c>
      <c r="CR45" s="90" t="str">
        <f t="shared" si="77"/>
        <v/>
      </c>
      <c r="CS45" s="90" t="str">
        <f t="shared" si="78"/>
        <v/>
      </c>
      <c r="CT45" s="90" t="str">
        <f t="shared" si="79"/>
        <v/>
      </c>
      <c r="CU45" s="90" t="str">
        <f t="shared" si="80"/>
        <v/>
      </c>
      <c r="CV45" s="5"/>
      <c r="CW45" s="404"/>
      <c r="CX45" s="404"/>
      <c r="CY45" s="404"/>
      <c r="CZ45" s="404"/>
      <c r="DA45" s="404"/>
      <c r="DB45" s="404"/>
      <c r="DC45" s="381"/>
      <c r="DD45" s="381"/>
      <c r="DE45" s="381"/>
      <c r="DF45" s="381"/>
      <c r="DG45" s="5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</row>
    <row r="46" spans="1:128" ht="11.1" customHeight="1" x14ac:dyDescent="0.25">
      <c r="A46" s="5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1"/>
      <c r="Q46" s="1"/>
      <c r="R46" s="1"/>
      <c r="S46" s="1"/>
      <c r="T46" s="1"/>
      <c r="U46" s="1"/>
      <c r="V46" s="1"/>
      <c r="W46" s="1"/>
      <c r="X46" s="1"/>
      <c r="Y46" s="1"/>
      <c r="Z46" s="388"/>
      <c r="AA46" s="388"/>
      <c r="AB46" s="388"/>
      <c r="AC46" s="388"/>
      <c r="AD46" s="388"/>
      <c r="AE46" s="388"/>
      <c r="AF46" s="388"/>
      <c r="AG46" s="388"/>
      <c r="AH46" s="388"/>
      <c r="AI46" s="388"/>
      <c r="AJ46" s="388"/>
      <c r="AK46" s="388"/>
      <c r="AL46" s="388"/>
      <c r="AM46" s="388"/>
      <c r="AN46" s="388"/>
      <c r="AO46" s="388"/>
      <c r="AP46" s="388"/>
      <c r="AQ46" s="388"/>
      <c r="AR46" s="388"/>
      <c r="AS46" s="388"/>
      <c r="AT46" s="388"/>
      <c r="AU46" s="388"/>
      <c r="AV46" s="388"/>
      <c r="AW46" s="388"/>
      <c r="AX46" s="388"/>
      <c r="AY46" s="388"/>
      <c r="AZ46" s="1"/>
      <c r="BA46" s="6"/>
      <c r="BB46" s="6"/>
      <c r="BC46" s="6"/>
      <c r="BD46" s="6"/>
      <c r="BE46" s="6"/>
      <c r="BF46" s="6"/>
      <c r="BG46" s="1"/>
      <c r="BH46" s="385"/>
      <c r="BI46" s="385"/>
      <c r="BJ46" s="385"/>
      <c r="BK46" s="383"/>
      <c r="BL46" s="383"/>
      <c r="BM46" s="382"/>
      <c r="BN46" s="141"/>
      <c r="BO46" s="382"/>
      <c r="BP46" s="382"/>
      <c r="BQ46" s="366"/>
      <c r="BR46" s="1"/>
      <c r="BS46" s="366"/>
      <c r="BT46" s="1"/>
      <c r="BU46" s="1"/>
      <c r="BV46" s="1"/>
      <c r="BW46" s="366"/>
      <c r="BX46" s="366"/>
      <c r="BY46" s="366"/>
      <c r="BZ46" s="366"/>
      <c r="CA46" s="366"/>
      <c r="CB46" s="141"/>
      <c r="CC46" s="230"/>
      <c r="CD46" s="230"/>
      <c r="CE46" s="230"/>
      <c r="CF46" s="5"/>
      <c r="CG46" s="58"/>
      <c r="CH46" s="58"/>
      <c r="CI46" s="5"/>
      <c r="CJ46" s="5"/>
      <c r="CK46" s="5"/>
      <c r="CL46" s="94" t="str">
        <f t="shared" si="71"/>
        <v/>
      </c>
      <c r="CM46" s="94" t="str">
        <f t="shared" si="72"/>
        <v/>
      </c>
      <c r="CN46" s="94" t="str">
        <f t="shared" si="73"/>
        <v/>
      </c>
      <c r="CO46" s="94" t="str">
        <f t="shared" si="74"/>
        <v/>
      </c>
      <c r="CP46" s="94" t="str">
        <f t="shared" si="75"/>
        <v/>
      </c>
      <c r="CQ46" s="94" t="str">
        <f t="shared" si="76"/>
        <v/>
      </c>
      <c r="CR46" s="90" t="str">
        <f t="shared" si="77"/>
        <v/>
      </c>
      <c r="CS46" s="90" t="str">
        <f t="shared" si="78"/>
        <v/>
      </c>
      <c r="CT46" s="90" t="str">
        <f t="shared" si="79"/>
        <v/>
      </c>
      <c r="CU46" s="90" t="str">
        <f t="shared" si="80"/>
        <v/>
      </c>
      <c r="CV46" s="5"/>
      <c r="CW46" s="404"/>
      <c r="CX46" s="404"/>
      <c r="CY46" s="404"/>
      <c r="CZ46" s="404"/>
      <c r="DA46" s="404"/>
      <c r="DB46" s="404"/>
      <c r="DC46" s="381"/>
      <c r="DD46" s="381"/>
      <c r="DE46" s="381"/>
      <c r="DF46" s="381"/>
      <c r="DG46" s="5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</row>
    <row r="47" spans="1:128" ht="11.1" customHeight="1" x14ac:dyDescent="0.25">
      <c r="A47" s="5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1"/>
      <c r="Q47" s="1"/>
      <c r="R47" s="1"/>
      <c r="S47" s="1"/>
      <c r="T47" s="1"/>
      <c r="U47" s="1"/>
      <c r="V47" s="1"/>
      <c r="W47" s="1"/>
      <c r="X47" s="1"/>
      <c r="Y47" s="1"/>
      <c r="Z47" s="388"/>
      <c r="AA47" s="388"/>
      <c r="AB47" s="388"/>
      <c r="AC47" s="388"/>
      <c r="AD47" s="388"/>
      <c r="AE47" s="388"/>
      <c r="AF47" s="388"/>
      <c r="AG47" s="388"/>
      <c r="AH47" s="388"/>
      <c r="AI47" s="388"/>
      <c r="AJ47" s="388"/>
      <c r="AK47" s="388"/>
      <c r="AL47" s="388"/>
      <c r="AM47" s="388"/>
      <c r="AN47" s="388"/>
      <c r="AO47" s="388"/>
      <c r="AP47" s="388"/>
      <c r="AQ47" s="388"/>
      <c r="AR47" s="388"/>
      <c r="AS47" s="388"/>
      <c r="AT47" s="388"/>
      <c r="AU47" s="388"/>
      <c r="AV47" s="388"/>
      <c r="AW47" s="388"/>
      <c r="AX47" s="388"/>
      <c r="AY47" s="388"/>
      <c r="AZ47" s="1"/>
      <c r="BA47" s="6"/>
      <c r="BB47" s="6"/>
      <c r="BC47" s="6"/>
      <c r="BD47" s="6"/>
      <c r="BE47" s="6"/>
      <c r="BF47" s="6"/>
      <c r="BG47" s="1"/>
      <c r="BH47" s="385"/>
      <c r="BI47" s="385"/>
      <c r="BJ47" s="385"/>
      <c r="BK47" s="383"/>
      <c r="BL47" s="383"/>
      <c r="BM47" s="382"/>
      <c r="BN47" s="141"/>
      <c r="BO47" s="382"/>
      <c r="BP47" s="382"/>
      <c r="BQ47" s="366"/>
      <c r="BR47" s="1"/>
      <c r="BS47" s="366"/>
      <c r="BT47" s="1"/>
      <c r="BU47" s="1"/>
      <c r="BV47" s="1"/>
      <c r="BW47" s="366"/>
      <c r="BX47" s="366"/>
      <c r="BY47" s="366"/>
      <c r="BZ47" s="366"/>
      <c r="CA47" s="366"/>
      <c r="CB47" s="141"/>
      <c r="CC47" s="230"/>
      <c r="CD47" s="230"/>
      <c r="CE47" s="230"/>
      <c r="CF47" s="5"/>
      <c r="CG47" s="58"/>
      <c r="CH47" s="58"/>
      <c r="CI47" s="5"/>
      <c r="CJ47" s="5"/>
      <c r="CK47" s="5"/>
      <c r="CL47" s="94" t="str">
        <f t="shared" si="71"/>
        <v/>
      </c>
      <c r="CM47" s="94" t="str">
        <f t="shared" si="72"/>
        <v/>
      </c>
      <c r="CN47" s="94" t="str">
        <f t="shared" si="73"/>
        <v/>
      </c>
      <c r="CO47" s="94" t="str">
        <f t="shared" si="74"/>
        <v/>
      </c>
      <c r="CP47" s="94" t="str">
        <f t="shared" si="75"/>
        <v/>
      </c>
      <c r="CQ47" s="94" t="str">
        <f t="shared" si="76"/>
        <v/>
      </c>
      <c r="CR47" s="90" t="str">
        <f t="shared" si="77"/>
        <v/>
      </c>
      <c r="CS47" s="90" t="str">
        <f t="shared" si="78"/>
        <v/>
      </c>
      <c r="CT47" s="90" t="str">
        <f t="shared" si="79"/>
        <v/>
      </c>
      <c r="CU47" s="90" t="str">
        <f t="shared" si="80"/>
        <v/>
      </c>
      <c r="CV47" s="5"/>
      <c r="CW47" s="404"/>
      <c r="CX47" s="404"/>
      <c r="CY47" s="404"/>
      <c r="CZ47" s="404"/>
      <c r="DA47" s="404"/>
      <c r="DB47" s="404"/>
      <c r="DC47" s="381"/>
      <c r="DD47" s="381"/>
      <c r="DE47" s="381"/>
      <c r="DF47" s="381"/>
      <c r="DG47" s="5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</row>
    <row r="48" spans="1:128" ht="11.1" customHeight="1" x14ac:dyDescent="0.25">
      <c r="A48" s="5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1"/>
      <c r="Q48" s="1"/>
      <c r="R48" s="1"/>
      <c r="S48" s="1"/>
      <c r="T48" s="1"/>
      <c r="U48" s="1"/>
      <c r="V48" s="1"/>
      <c r="W48" s="1"/>
      <c r="X48" s="1"/>
      <c r="Y48" s="1"/>
      <c r="Z48" s="388"/>
      <c r="AA48" s="388"/>
      <c r="AB48" s="388"/>
      <c r="AC48" s="388"/>
      <c r="AD48" s="388"/>
      <c r="AE48" s="388"/>
      <c r="AF48" s="388"/>
      <c r="AG48" s="388"/>
      <c r="AH48" s="388"/>
      <c r="AI48" s="388"/>
      <c r="AJ48" s="388"/>
      <c r="AK48" s="388"/>
      <c r="AL48" s="388"/>
      <c r="AM48" s="388"/>
      <c r="AN48" s="388"/>
      <c r="AO48" s="388"/>
      <c r="AP48" s="388"/>
      <c r="AQ48" s="388"/>
      <c r="AR48" s="388"/>
      <c r="AS48" s="388"/>
      <c r="AT48" s="388"/>
      <c r="AU48" s="388"/>
      <c r="AV48" s="388"/>
      <c r="AW48" s="388"/>
      <c r="AX48" s="388"/>
      <c r="AY48" s="388"/>
      <c r="AZ48" s="1"/>
      <c r="BA48" s="6"/>
      <c r="BB48" s="6"/>
      <c r="BC48" s="6"/>
      <c r="BD48" s="6"/>
      <c r="BE48" s="6"/>
      <c r="BF48" s="6"/>
      <c r="BG48" s="1"/>
      <c r="BH48" s="385"/>
      <c r="BI48" s="385"/>
      <c r="BJ48" s="385"/>
      <c r="BK48" s="383"/>
      <c r="BL48" s="383"/>
      <c r="BM48" s="382"/>
      <c r="BN48" s="141"/>
      <c r="BO48" s="382"/>
      <c r="BP48" s="382"/>
      <c r="BQ48" s="366"/>
      <c r="BR48" s="1"/>
      <c r="BS48" s="366"/>
      <c r="BT48" s="1"/>
      <c r="BU48" s="1"/>
      <c r="BV48" s="1"/>
      <c r="BW48" s="366"/>
      <c r="BX48" s="366"/>
      <c r="BY48" s="366"/>
      <c r="BZ48" s="366"/>
      <c r="CA48" s="366"/>
      <c r="CB48" s="141"/>
      <c r="CC48" s="230"/>
      <c r="CD48" s="230"/>
      <c r="CE48" s="230"/>
      <c r="CF48" s="5"/>
      <c r="CG48" s="58"/>
      <c r="CH48" s="58"/>
      <c r="CI48" s="5"/>
      <c r="CJ48" s="5"/>
      <c r="CK48" s="5"/>
      <c r="CL48" s="94" t="str">
        <f t="shared" si="71"/>
        <v/>
      </c>
      <c r="CM48" s="94" t="str">
        <f t="shared" si="72"/>
        <v/>
      </c>
      <c r="CN48" s="94" t="str">
        <f t="shared" si="73"/>
        <v/>
      </c>
      <c r="CO48" s="94" t="str">
        <f t="shared" si="74"/>
        <v/>
      </c>
      <c r="CP48" s="94" t="str">
        <f t="shared" si="75"/>
        <v/>
      </c>
      <c r="CQ48" s="94" t="str">
        <f t="shared" si="76"/>
        <v/>
      </c>
      <c r="CR48" s="90" t="str">
        <f t="shared" si="77"/>
        <v/>
      </c>
      <c r="CS48" s="90" t="str">
        <f t="shared" si="78"/>
        <v/>
      </c>
      <c r="CT48" s="90" t="str">
        <f t="shared" si="79"/>
        <v/>
      </c>
      <c r="CU48" s="90" t="str">
        <f t="shared" si="80"/>
        <v/>
      </c>
      <c r="CV48" s="5"/>
      <c r="CW48" s="404"/>
      <c r="CX48" s="404"/>
      <c r="CY48" s="404"/>
      <c r="CZ48" s="404"/>
      <c r="DA48" s="404"/>
      <c r="DB48" s="404"/>
      <c r="DC48" s="381"/>
      <c r="DD48" s="381"/>
      <c r="DE48" s="381"/>
      <c r="DF48" s="381"/>
      <c r="DG48" s="5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</row>
    <row r="49" spans="1:128" ht="11.1" customHeight="1" x14ac:dyDescent="0.25">
      <c r="A49" s="5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1"/>
      <c r="Q49" s="1"/>
      <c r="R49" s="1"/>
      <c r="S49" s="1"/>
      <c r="T49" s="1"/>
      <c r="U49" s="1"/>
      <c r="V49" s="1"/>
      <c r="W49" s="1"/>
      <c r="X49" s="1"/>
      <c r="Y49" s="1"/>
      <c r="Z49" s="388"/>
      <c r="AA49" s="388"/>
      <c r="AB49" s="388"/>
      <c r="AC49" s="388"/>
      <c r="AD49" s="388"/>
      <c r="AE49" s="388"/>
      <c r="AF49" s="388"/>
      <c r="AG49" s="388"/>
      <c r="AH49" s="388"/>
      <c r="AI49" s="388"/>
      <c r="AJ49" s="388"/>
      <c r="AK49" s="388"/>
      <c r="AL49" s="388"/>
      <c r="AM49" s="388"/>
      <c r="AN49" s="388"/>
      <c r="AO49" s="388"/>
      <c r="AP49" s="388"/>
      <c r="AQ49" s="388"/>
      <c r="AR49" s="388"/>
      <c r="AS49" s="388"/>
      <c r="AT49" s="388"/>
      <c r="AU49" s="388"/>
      <c r="AV49" s="388"/>
      <c r="AW49" s="388"/>
      <c r="AX49" s="388"/>
      <c r="AY49" s="388"/>
      <c r="AZ49" s="1"/>
      <c r="BA49" s="6"/>
      <c r="BB49" s="6"/>
      <c r="BC49" s="6"/>
      <c r="BD49" s="6"/>
      <c r="BE49" s="6"/>
      <c r="BF49" s="6"/>
      <c r="BG49" s="1"/>
      <c r="BH49" s="385"/>
      <c r="BI49" s="385"/>
      <c r="BJ49" s="385"/>
      <c r="BK49" s="383"/>
      <c r="BL49" s="383"/>
      <c r="BM49" s="382"/>
      <c r="BN49" s="141"/>
      <c r="BO49" s="382"/>
      <c r="BP49" s="382"/>
      <c r="BQ49" s="366"/>
      <c r="BR49" s="1"/>
      <c r="BS49" s="366"/>
      <c r="BT49" s="1"/>
      <c r="BU49" s="1"/>
      <c r="BV49" s="1"/>
      <c r="BW49" s="366"/>
      <c r="BX49" s="366"/>
      <c r="BY49" s="366"/>
      <c r="BZ49" s="366"/>
      <c r="CA49" s="366"/>
      <c r="CB49" s="141"/>
      <c r="CC49" s="230"/>
      <c r="CD49" s="230"/>
      <c r="CE49" s="230"/>
      <c r="CF49" s="5"/>
      <c r="CG49" s="58"/>
      <c r="CH49" s="58"/>
      <c r="CI49" s="5"/>
      <c r="CJ49" s="5"/>
      <c r="CK49" s="5"/>
      <c r="CL49" s="94" t="str">
        <f t="shared" si="71"/>
        <v/>
      </c>
      <c r="CM49" s="94" t="str">
        <f t="shared" si="72"/>
        <v/>
      </c>
      <c r="CN49" s="94" t="str">
        <f t="shared" si="73"/>
        <v/>
      </c>
      <c r="CO49" s="94" t="str">
        <f t="shared" si="74"/>
        <v/>
      </c>
      <c r="CP49" s="94" t="str">
        <f t="shared" si="75"/>
        <v/>
      </c>
      <c r="CQ49" s="94" t="str">
        <f t="shared" si="76"/>
        <v/>
      </c>
      <c r="CR49" s="90" t="str">
        <f t="shared" si="77"/>
        <v/>
      </c>
      <c r="CS49" s="90" t="str">
        <f t="shared" si="78"/>
        <v/>
      </c>
      <c r="CT49" s="90" t="str">
        <f t="shared" si="79"/>
        <v/>
      </c>
      <c r="CU49" s="90" t="str">
        <f t="shared" si="80"/>
        <v/>
      </c>
      <c r="CV49" s="5"/>
      <c r="CW49" s="404"/>
      <c r="CX49" s="404"/>
      <c r="CY49" s="404"/>
      <c r="CZ49" s="404"/>
      <c r="DA49" s="404"/>
      <c r="DB49" s="404"/>
      <c r="DC49" s="381"/>
      <c r="DD49" s="381"/>
      <c r="DE49" s="381"/>
      <c r="DF49" s="381"/>
      <c r="DG49" s="5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</row>
    <row r="50" spans="1:128" ht="11.1" customHeight="1" x14ac:dyDescent="0.25">
      <c r="A50" s="5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1"/>
      <c r="Q50" s="1"/>
      <c r="R50" s="1"/>
      <c r="S50" s="1"/>
      <c r="T50" s="7"/>
      <c r="U50" s="7"/>
      <c r="V50" s="7"/>
      <c r="W50" s="7"/>
      <c r="X50" s="7"/>
      <c r="Y50" s="1"/>
      <c r="Z50" s="388"/>
      <c r="AA50" s="388"/>
      <c r="AB50" s="388"/>
      <c r="AC50" s="388"/>
      <c r="AD50" s="388"/>
      <c r="AE50" s="388"/>
      <c r="AF50" s="388"/>
      <c r="AG50" s="388"/>
      <c r="AH50" s="388"/>
      <c r="AI50" s="388"/>
      <c r="AJ50" s="388"/>
      <c r="AK50" s="388"/>
      <c r="AL50" s="388"/>
      <c r="AM50" s="388"/>
      <c r="AN50" s="388"/>
      <c r="AO50" s="388"/>
      <c r="AP50" s="388"/>
      <c r="AQ50" s="388"/>
      <c r="AR50" s="388"/>
      <c r="AS50" s="388"/>
      <c r="AT50" s="388"/>
      <c r="AU50" s="388"/>
      <c r="AV50" s="388"/>
      <c r="AW50" s="388"/>
      <c r="AX50" s="388"/>
      <c r="AY50" s="388"/>
      <c r="AZ50" s="1"/>
      <c r="BA50" s="6"/>
      <c r="BB50" s="6"/>
      <c r="BC50" s="6"/>
      <c r="BD50" s="6"/>
      <c r="BE50" s="6"/>
      <c r="BF50" s="6"/>
      <c r="BG50" s="1"/>
      <c r="BH50" s="385"/>
      <c r="BI50" s="385"/>
      <c r="BJ50" s="385"/>
      <c r="BK50" s="383"/>
      <c r="BL50" s="383"/>
      <c r="BM50" s="382"/>
      <c r="BN50" s="141"/>
      <c r="BO50" s="382"/>
      <c r="BP50" s="382"/>
      <c r="BQ50" s="366"/>
      <c r="BR50" s="1"/>
      <c r="BS50" s="366"/>
      <c r="BT50" s="1"/>
      <c r="BU50" s="1"/>
      <c r="BV50" s="1"/>
      <c r="BW50" s="366"/>
      <c r="BX50" s="366"/>
      <c r="BY50" s="366"/>
      <c r="BZ50" s="366"/>
      <c r="CA50" s="366"/>
      <c r="CB50" s="141"/>
      <c r="CC50" s="230"/>
      <c r="CD50" s="230"/>
      <c r="CE50" s="230"/>
      <c r="CF50" s="5"/>
      <c r="CG50" s="58"/>
      <c r="CH50" s="58"/>
      <c r="CI50" s="5"/>
      <c r="CJ50" s="5"/>
      <c r="CK50" s="5"/>
      <c r="CL50" s="92"/>
      <c r="CM50" s="92"/>
      <c r="CN50" s="92"/>
      <c r="CO50" s="92"/>
      <c r="CP50" s="92"/>
      <c r="CQ50" s="92"/>
      <c r="CR50" s="6"/>
      <c r="CS50" s="6"/>
      <c r="CT50" s="6"/>
      <c r="CU50" s="6"/>
      <c r="CV50" s="5"/>
      <c r="CW50" s="404"/>
      <c r="CX50" s="404"/>
      <c r="CY50" s="404"/>
      <c r="CZ50" s="404"/>
      <c r="DA50" s="404"/>
      <c r="DB50" s="404"/>
      <c r="DC50" s="381"/>
      <c r="DD50" s="381"/>
      <c r="DE50" s="381"/>
      <c r="DF50" s="381"/>
      <c r="DG50" s="5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</row>
    <row r="51" spans="1:128" ht="11.1" customHeight="1" x14ac:dyDescent="0.25">
      <c r="A51" s="5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1"/>
      <c r="Q51" s="1"/>
      <c r="R51" s="1"/>
      <c r="S51" s="1"/>
      <c r="T51" s="7"/>
      <c r="U51" s="7"/>
      <c r="V51" s="7"/>
      <c r="W51" s="7"/>
      <c r="X51" s="7"/>
      <c r="Y51" s="1"/>
      <c r="Z51" s="388"/>
      <c r="AA51" s="388"/>
      <c r="AB51" s="388"/>
      <c r="AC51" s="388"/>
      <c r="AD51" s="388"/>
      <c r="AE51" s="388"/>
      <c r="AF51" s="388"/>
      <c r="AG51" s="388"/>
      <c r="AH51" s="388"/>
      <c r="AI51" s="388"/>
      <c r="AJ51" s="388"/>
      <c r="AK51" s="388"/>
      <c r="AL51" s="388"/>
      <c r="AM51" s="388"/>
      <c r="AN51" s="388"/>
      <c r="AO51" s="388"/>
      <c r="AP51" s="388"/>
      <c r="AQ51" s="388"/>
      <c r="AR51" s="388"/>
      <c r="AS51" s="388"/>
      <c r="AT51" s="388"/>
      <c r="AU51" s="388"/>
      <c r="AV51" s="388"/>
      <c r="AW51" s="388"/>
      <c r="AX51" s="388"/>
      <c r="AY51" s="388"/>
      <c r="AZ51" s="1"/>
      <c r="BA51" s="6"/>
      <c r="BB51" s="6"/>
      <c r="BC51" s="6"/>
      <c r="BD51" s="6"/>
      <c r="BE51" s="6"/>
      <c r="BF51" s="6"/>
      <c r="BG51" s="1"/>
      <c r="BH51" s="385"/>
      <c r="BI51" s="385"/>
      <c r="BJ51" s="385"/>
      <c r="BK51" s="383"/>
      <c r="BL51" s="383"/>
      <c r="BM51" s="382"/>
      <c r="BN51" s="141"/>
      <c r="BO51" s="382"/>
      <c r="BP51" s="382"/>
      <c r="BQ51" s="366"/>
      <c r="BR51" s="1"/>
      <c r="BS51" s="366"/>
      <c r="BT51" s="1"/>
      <c r="BU51" s="1"/>
      <c r="BV51" s="1"/>
      <c r="BW51" s="366"/>
      <c r="BX51" s="366"/>
      <c r="BY51" s="366"/>
      <c r="BZ51" s="366"/>
      <c r="CA51" s="366"/>
      <c r="CB51" s="141"/>
      <c r="CC51" s="230"/>
      <c r="CD51" s="230"/>
      <c r="CE51" s="230"/>
      <c r="CF51" s="5"/>
      <c r="CG51" s="58"/>
      <c r="CH51" s="58"/>
      <c r="CI51" s="5"/>
      <c r="CJ51" s="5"/>
      <c r="CK51" s="5"/>
      <c r="CL51" s="230"/>
      <c r="CM51" s="230"/>
      <c r="CN51" s="230"/>
      <c r="CO51" s="230"/>
      <c r="CP51" s="230"/>
      <c r="CQ51" s="230"/>
      <c r="CR51" s="1"/>
      <c r="CS51" s="1"/>
      <c r="CT51" s="1"/>
      <c r="CU51" s="1"/>
      <c r="CV51" s="5"/>
      <c r="CW51" s="404"/>
      <c r="CX51" s="404"/>
      <c r="CY51" s="404"/>
      <c r="CZ51" s="404"/>
      <c r="DA51" s="404"/>
      <c r="DB51" s="404"/>
      <c r="DC51" s="381"/>
      <c r="DD51" s="381"/>
      <c r="DE51" s="381"/>
      <c r="DF51" s="381"/>
      <c r="DG51" s="5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</row>
    <row r="52" spans="1:128" ht="11.1" customHeight="1" x14ac:dyDescent="0.25">
      <c r="A52" s="5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1"/>
      <c r="Q52" s="1"/>
      <c r="R52" s="1"/>
      <c r="S52" s="1"/>
      <c r="T52" s="7"/>
      <c r="U52" s="7"/>
      <c r="V52" s="7"/>
      <c r="W52" s="7"/>
      <c r="X52" s="7"/>
      <c r="Y52" s="1"/>
      <c r="Z52" s="388"/>
      <c r="AA52" s="388"/>
      <c r="AB52" s="388"/>
      <c r="AC52" s="388"/>
      <c r="AD52" s="388"/>
      <c r="AE52" s="388"/>
      <c r="AF52" s="388"/>
      <c r="AG52" s="388"/>
      <c r="AH52" s="388"/>
      <c r="AI52" s="388"/>
      <c r="AJ52" s="388"/>
      <c r="AK52" s="388"/>
      <c r="AL52" s="388"/>
      <c r="AM52" s="388"/>
      <c r="AN52" s="388"/>
      <c r="AO52" s="388"/>
      <c r="AP52" s="388"/>
      <c r="AQ52" s="388"/>
      <c r="AR52" s="388"/>
      <c r="AS52" s="388"/>
      <c r="AT52" s="388"/>
      <c r="AU52" s="388"/>
      <c r="AV52" s="388"/>
      <c r="AW52" s="388"/>
      <c r="AX52" s="388"/>
      <c r="AY52" s="388"/>
      <c r="AZ52" s="1"/>
      <c r="BA52" s="6"/>
      <c r="BB52" s="6"/>
      <c r="BC52" s="6"/>
      <c r="BD52" s="6"/>
      <c r="BE52" s="6"/>
      <c r="BF52" s="6"/>
      <c r="BG52" s="1"/>
      <c r="BH52" s="385"/>
      <c r="BI52" s="385"/>
      <c r="BJ52" s="385"/>
      <c r="BK52" s="383"/>
      <c r="BL52" s="383"/>
      <c r="BM52" s="382"/>
      <c r="BN52" s="141"/>
      <c r="BO52" s="382"/>
      <c r="BP52" s="382"/>
      <c r="BQ52" s="366"/>
      <c r="BR52" s="1"/>
      <c r="BS52" s="366"/>
      <c r="BT52" s="1"/>
      <c r="BU52" s="1"/>
      <c r="BV52" s="1"/>
      <c r="BW52" s="366"/>
      <c r="BX52" s="366"/>
      <c r="BY52" s="366"/>
      <c r="BZ52" s="366"/>
      <c r="CA52" s="366"/>
      <c r="CB52" s="141"/>
      <c r="CC52" s="230"/>
      <c r="CD52" s="230"/>
      <c r="CE52" s="230"/>
      <c r="CF52" s="5"/>
      <c r="CG52" s="58"/>
      <c r="CH52" s="58"/>
      <c r="CI52" s="5"/>
      <c r="CJ52" s="5"/>
      <c r="CK52" s="5"/>
      <c r="CL52" s="230"/>
      <c r="CM52" s="230"/>
      <c r="CN52" s="230"/>
      <c r="CO52" s="230"/>
      <c r="CP52" s="230"/>
      <c r="CQ52" s="230"/>
      <c r="CR52" s="1"/>
      <c r="CS52" s="1"/>
      <c r="CT52" s="1"/>
      <c r="CU52" s="1"/>
      <c r="CV52" s="5"/>
      <c r="CW52" s="404"/>
      <c r="CX52" s="404"/>
      <c r="CY52" s="404"/>
      <c r="CZ52" s="404"/>
      <c r="DA52" s="404"/>
      <c r="DB52" s="404"/>
      <c r="DC52" s="381"/>
      <c r="DD52" s="381"/>
      <c r="DE52" s="381"/>
      <c r="DF52" s="381"/>
      <c r="DG52" s="5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</row>
    <row r="53" spans="1:128" ht="11.1" customHeight="1" x14ac:dyDescent="0.25">
      <c r="A53" s="5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388"/>
      <c r="AA53" s="388"/>
      <c r="AB53" s="388"/>
      <c r="AC53" s="388"/>
      <c r="AD53" s="388"/>
      <c r="AE53" s="388"/>
      <c r="AF53" s="388"/>
      <c r="AG53" s="388"/>
      <c r="AH53" s="388"/>
      <c r="AI53" s="388"/>
      <c r="AJ53" s="388"/>
      <c r="AK53" s="388"/>
      <c r="AL53" s="388"/>
      <c r="AM53" s="388"/>
      <c r="AN53" s="388"/>
      <c r="AO53" s="388"/>
      <c r="AP53" s="388"/>
      <c r="AQ53" s="388"/>
      <c r="AR53" s="388"/>
      <c r="AS53" s="388"/>
      <c r="AT53" s="388"/>
      <c r="AU53" s="388"/>
      <c r="AV53" s="388"/>
      <c r="AW53" s="388"/>
      <c r="AX53" s="388"/>
      <c r="AY53" s="388"/>
      <c r="AZ53" s="1"/>
      <c r="BA53" s="6"/>
      <c r="BB53" s="6"/>
      <c r="BC53" s="6"/>
      <c r="BD53" s="6"/>
      <c r="BE53" s="6"/>
      <c r="BF53" s="6"/>
      <c r="BG53" s="1"/>
      <c r="BH53" s="385"/>
      <c r="BI53" s="385"/>
      <c r="BJ53" s="385"/>
      <c r="BK53" s="383"/>
      <c r="BL53" s="383"/>
      <c r="BM53" s="382"/>
      <c r="BN53" s="141"/>
      <c r="BO53" s="382"/>
      <c r="BP53" s="382"/>
      <c r="BQ53" s="366"/>
      <c r="BR53" s="1"/>
      <c r="BS53" s="366"/>
      <c r="BT53" s="1"/>
      <c r="BU53" s="1"/>
      <c r="BV53" s="1"/>
      <c r="BW53" s="366"/>
      <c r="BX53" s="366"/>
      <c r="BY53" s="366"/>
      <c r="BZ53" s="366"/>
      <c r="CA53" s="366"/>
      <c r="CB53" s="141"/>
      <c r="CC53" s="230"/>
      <c r="CD53" s="230"/>
      <c r="CE53" s="230"/>
      <c r="CF53" s="5"/>
      <c r="CG53" s="58"/>
      <c r="CH53" s="58"/>
      <c r="CI53" s="5"/>
      <c r="CJ53" s="5"/>
      <c r="CK53" s="5"/>
      <c r="CL53" s="230"/>
      <c r="CM53" s="230"/>
      <c r="CN53" s="230"/>
      <c r="CO53" s="230"/>
      <c r="CP53" s="230"/>
      <c r="CQ53" s="230"/>
      <c r="CR53" s="1"/>
      <c r="CS53" s="1"/>
      <c r="CT53" s="1"/>
      <c r="CU53" s="1"/>
      <c r="CV53" s="5"/>
      <c r="CW53" s="404"/>
      <c r="CX53" s="404"/>
      <c r="CY53" s="404"/>
      <c r="CZ53" s="404"/>
      <c r="DA53" s="404"/>
      <c r="DB53" s="404"/>
      <c r="DC53" s="381"/>
      <c r="DD53" s="381"/>
      <c r="DE53" s="381"/>
      <c r="DF53" s="381"/>
      <c r="DG53" s="5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</row>
    <row r="54" spans="1:128" ht="11.1" customHeight="1" x14ac:dyDescent="0.25">
      <c r="A54" s="5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388"/>
      <c r="AA54" s="388"/>
      <c r="AB54" s="388"/>
      <c r="AC54" s="388"/>
      <c r="AD54" s="388"/>
      <c r="AE54" s="388"/>
      <c r="AF54" s="388"/>
      <c r="AG54" s="388"/>
      <c r="AH54" s="388"/>
      <c r="AI54" s="388"/>
      <c r="AJ54" s="388"/>
      <c r="AK54" s="388"/>
      <c r="AL54" s="388"/>
      <c r="AM54" s="388"/>
      <c r="AN54" s="388"/>
      <c r="AO54" s="388"/>
      <c r="AP54" s="388"/>
      <c r="AQ54" s="388"/>
      <c r="AR54" s="388"/>
      <c r="AS54" s="388"/>
      <c r="AT54" s="388"/>
      <c r="AU54" s="388"/>
      <c r="AV54" s="388"/>
      <c r="AW54" s="388"/>
      <c r="AX54" s="388"/>
      <c r="AY54" s="388"/>
      <c r="AZ54" s="1"/>
      <c r="BA54" s="6"/>
      <c r="BB54" s="6"/>
      <c r="BC54" s="6"/>
      <c r="BD54" s="6"/>
      <c r="BE54" s="6"/>
      <c r="BF54" s="6"/>
      <c r="BG54" s="1"/>
      <c r="BH54" s="385"/>
      <c r="BI54" s="385"/>
      <c r="BJ54" s="385"/>
      <c r="BK54" s="383"/>
      <c r="BL54" s="383"/>
      <c r="BM54" s="382"/>
      <c r="BN54" s="141"/>
      <c r="BO54" s="382"/>
      <c r="BP54" s="382"/>
      <c r="BQ54" s="366"/>
      <c r="BR54" s="1"/>
      <c r="BS54" s="366"/>
      <c r="BT54" s="1"/>
      <c r="BU54" s="1"/>
      <c r="BV54" s="1"/>
      <c r="BW54" s="366"/>
      <c r="BX54" s="366"/>
      <c r="BY54" s="366"/>
      <c r="BZ54" s="366"/>
      <c r="CA54" s="366"/>
      <c r="CB54" s="141"/>
      <c r="CC54" s="230"/>
      <c r="CD54" s="230"/>
      <c r="CE54" s="230"/>
      <c r="CF54" s="5"/>
      <c r="CG54" s="58"/>
      <c r="CH54" s="58"/>
      <c r="CI54" s="5"/>
      <c r="CJ54" s="5"/>
      <c r="CK54" s="5"/>
      <c r="CL54" s="230"/>
      <c r="CM54" s="230"/>
      <c r="CN54" s="230"/>
      <c r="CO54" s="230"/>
      <c r="CP54" s="230"/>
      <c r="CQ54" s="230"/>
      <c r="CR54" s="1"/>
      <c r="CS54" s="1"/>
      <c r="CT54" s="1"/>
      <c r="CU54" s="1"/>
      <c r="CV54" s="5"/>
      <c r="CW54" s="404"/>
      <c r="CX54" s="404"/>
      <c r="CY54" s="404"/>
      <c r="CZ54" s="404"/>
      <c r="DA54" s="404"/>
      <c r="DB54" s="404"/>
      <c r="DC54" s="381"/>
      <c r="DD54" s="381"/>
      <c r="DE54" s="381"/>
      <c r="DF54" s="381"/>
      <c r="DG54" s="5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</row>
    <row r="55" spans="1:128" ht="11.1" customHeight="1" x14ac:dyDescent="0.25">
      <c r="A55" s="5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388"/>
      <c r="AA55" s="388"/>
      <c r="AB55" s="388"/>
      <c r="AC55" s="388"/>
      <c r="AD55" s="388"/>
      <c r="AE55" s="388"/>
      <c r="AF55" s="388"/>
      <c r="AG55" s="388"/>
      <c r="AH55" s="388"/>
      <c r="AI55" s="388"/>
      <c r="AJ55" s="388"/>
      <c r="AK55" s="388"/>
      <c r="AL55" s="388"/>
      <c r="AM55" s="388"/>
      <c r="AN55" s="388"/>
      <c r="AO55" s="388"/>
      <c r="AP55" s="388"/>
      <c r="AQ55" s="388"/>
      <c r="AR55" s="388"/>
      <c r="AS55" s="388"/>
      <c r="AT55" s="388"/>
      <c r="AU55" s="388"/>
      <c r="AV55" s="388"/>
      <c r="AW55" s="388"/>
      <c r="AX55" s="388"/>
      <c r="AY55" s="388"/>
      <c r="AZ55" s="1"/>
      <c r="BA55" s="6"/>
      <c r="BB55" s="6"/>
      <c r="BC55" s="6"/>
      <c r="BD55" s="6"/>
      <c r="BE55" s="6"/>
      <c r="BF55" s="6"/>
      <c r="BG55" s="1"/>
      <c r="BH55" s="385"/>
      <c r="BI55" s="385"/>
      <c r="BJ55" s="385"/>
      <c r="BK55" s="383"/>
      <c r="BL55" s="383"/>
      <c r="BM55" s="382"/>
      <c r="BN55" s="141"/>
      <c r="BO55" s="382"/>
      <c r="BP55" s="382"/>
      <c r="BQ55" s="366"/>
      <c r="BR55" s="1"/>
      <c r="BS55" s="366"/>
      <c r="BT55" s="1"/>
      <c r="BU55" s="1"/>
      <c r="BV55" s="1"/>
      <c r="BW55" s="366"/>
      <c r="BX55" s="366"/>
      <c r="BY55" s="366"/>
      <c r="BZ55" s="366"/>
      <c r="CA55" s="366"/>
      <c r="CB55" s="141"/>
      <c r="CC55" s="230"/>
      <c r="CD55" s="230"/>
      <c r="CE55" s="230"/>
      <c r="CF55" s="5"/>
      <c r="CG55" s="58"/>
      <c r="CH55" s="58"/>
      <c r="CI55" s="5"/>
      <c r="CJ55" s="5"/>
      <c r="CK55" s="5"/>
      <c r="CL55" s="230"/>
      <c r="CM55" s="230"/>
      <c r="CN55" s="230"/>
      <c r="CO55" s="230"/>
      <c r="CP55" s="230"/>
      <c r="CQ55" s="230"/>
      <c r="CR55" s="1"/>
      <c r="CS55" s="1"/>
      <c r="CT55" s="1"/>
      <c r="CU55" s="1"/>
      <c r="CV55" s="5"/>
      <c r="CW55" s="404"/>
      <c r="CX55" s="404"/>
      <c r="CY55" s="404"/>
      <c r="CZ55" s="404"/>
      <c r="DA55" s="404"/>
      <c r="DB55" s="404"/>
      <c r="DC55" s="381"/>
      <c r="DD55" s="381"/>
      <c r="DE55" s="381"/>
      <c r="DF55" s="381"/>
      <c r="DG55" s="5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</row>
    <row r="56" spans="1:128" ht="11.1" customHeight="1" x14ac:dyDescent="0.25">
      <c r="A56" s="5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388"/>
      <c r="AA56" s="388"/>
      <c r="AB56" s="388"/>
      <c r="AC56" s="388"/>
      <c r="AD56" s="388"/>
      <c r="AE56" s="388"/>
      <c r="AF56" s="388"/>
      <c r="AG56" s="388"/>
      <c r="AH56" s="388"/>
      <c r="AI56" s="388"/>
      <c r="AJ56" s="388"/>
      <c r="AK56" s="388"/>
      <c r="AL56" s="388"/>
      <c r="AM56" s="388"/>
      <c r="AN56" s="388"/>
      <c r="AO56" s="388"/>
      <c r="AP56" s="388"/>
      <c r="AQ56" s="388"/>
      <c r="AR56" s="388"/>
      <c r="AS56" s="388"/>
      <c r="AT56" s="388"/>
      <c r="AU56" s="388"/>
      <c r="AV56" s="388"/>
      <c r="AW56" s="388"/>
      <c r="AX56" s="388"/>
      <c r="AY56" s="388"/>
      <c r="AZ56" s="1"/>
      <c r="BA56" s="6"/>
      <c r="BB56" s="6"/>
      <c r="BC56" s="6"/>
      <c r="BD56" s="6"/>
      <c r="BE56" s="6"/>
      <c r="BF56" s="6"/>
      <c r="BG56" s="1"/>
      <c r="BH56" s="385"/>
      <c r="BI56" s="385"/>
      <c r="BJ56" s="385"/>
      <c r="BK56" s="383"/>
      <c r="BL56" s="383"/>
      <c r="BM56" s="382"/>
      <c r="BN56" s="141"/>
      <c r="BO56" s="382"/>
      <c r="BP56" s="382"/>
      <c r="BQ56" s="366"/>
      <c r="BR56" s="1"/>
      <c r="BS56" s="366"/>
      <c r="BT56" s="1"/>
      <c r="BU56" s="1"/>
      <c r="BV56" s="1"/>
      <c r="BW56" s="366"/>
      <c r="BX56" s="366"/>
      <c r="BY56" s="366"/>
      <c r="BZ56" s="366"/>
      <c r="CA56" s="366"/>
      <c r="CB56" s="141"/>
      <c r="CC56" s="230"/>
      <c r="CD56" s="230"/>
      <c r="CE56" s="230"/>
      <c r="CF56" s="5"/>
      <c r="CG56" s="58"/>
      <c r="CH56" s="58"/>
      <c r="CI56" s="5"/>
      <c r="CJ56" s="5"/>
      <c r="CK56" s="5"/>
      <c r="CL56" s="230"/>
      <c r="CM56" s="230"/>
      <c r="CN56" s="230"/>
      <c r="CO56" s="230"/>
      <c r="CP56" s="230"/>
      <c r="CQ56" s="230"/>
      <c r="CR56" s="1"/>
      <c r="CS56" s="1"/>
      <c r="CT56" s="1"/>
      <c r="CU56" s="1"/>
      <c r="CV56" s="5"/>
      <c r="CW56" s="404"/>
      <c r="CX56" s="404"/>
      <c r="CY56" s="404"/>
      <c r="CZ56" s="404"/>
      <c r="DA56" s="404"/>
      <c r="DB56" s="404"/>
      <c r="DC56" s="381"/>
      <c r="DD56" s="381"/>
      <c r="DE56" s="381"/>
      <c r="DF56" s="381"/>
      <c r="DG56" s="5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</row>
    <row r="57" spans="1:128" ht="11.1" customHeight="1" x14ac:dyDescent="0.25">
      <c r="A57" s="5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388"/>
      <c r="AA57" s="388"/>
      <c r="AB57" s="388"/>
      <c r="AC57" s="388"/>
      <c r="AD57" s="388"/>
      <c r="AE57" s="388"/>
      <c r="AF57" s="388"/>
      <c r="AG57" s="388"/>
      <c r="AH57" s="388"/>
      <c r="AI57" s="388"/>
      <c r="AJ57" s="388"/>
      <c r="AK57" s="388"/>
      <c r="AL57" s="388"/>
      <c r="AM57" s="388"/>
      <c r="AN57" s="388"/>
      <c r="AO57" s="388"/>
      <c r="AP57" s="388"/>
      <c r="AQ57" s="388"/>
      <c r="AR57" s="388"/>
      <c r="AS57" s="388"/>
      <c r="AT57" s="388"/>
      <c r="AU57" s="388"/>
      <c r="AV57" s="388"/>
      <c r="AW57" s="388"/>
      <c r="AX57" s="388"/>
      <c r="AY57" s="388"/>
      <c r="AZ57" s="1"/>
      <c r="BA57" s="6"/>
      <c r="BB57" s="6"/>
      <c r="BC57" s="6"/>
      <c r="BD57" s="6"/>
      <c r="BE57" s="6"/>
      <c r="BF57" s="6"/>
      <c r="BG57" s="1"/>
      <c r="BH57" s="385"/>
      <c r="BI57" s="385"/>
      <c r="BJ57" s="385"/>
      <c r="BK57" s="383"/>
      <c r="BL57" s="383"/>
      <c r="BM57" s="382"/>
      <c r="BN57" s="141"/>
      <c r="BO57" s="382"/>
      <c r="BP57" s="382"/>
      <c r="BQ57" s="366"/>
      <c r="BR57" s="1"/>
      <c r="BS57" s="366"/>
      <c r="BT57" s="1"/>
      <c r="BU57" s="1"/>
      <c r="BV57" s="1"/>
      <c r="BW57" s="366"/>
      <c r="BX57" s="366"/>
      <c r="BY57" s="366"/>
      <c r="BZ57" s="366"/>
      <c r="CA57" s="366"/>
      <c r="CB57" s="141"/>
      <c r="CC57" s="230"/>
      <c r="CD57" s="230"/>
      <c r="CE57" s="230"/>
      <c r="CF57" s="5"/>
      <c r="CG57" s="58"/>
      <c r="CH57" s="58"/>
      <c r="CI57" s="5"/>
      <c r="CJ57" s="5"/>
      <c r="CK57" s="5"/>
      <c r="CL57" s="230"/>
      <c r="CM57" s="230"/>
      <c r="CN57" s="230"/>
      <c r="CO57" s="230"/>
      <c r="CP57" s="230"/>
      <c r="CQ57" s="230"/>
      <c r="CR57" s="1"/>
      <c r="CS57" s="1"/>
      <c r="CT57" s="1"/>
      <c r="CU57" s="1"/>
      <c r="CV57" s="5"/>
      <c r="CW57" s="404"/>
      <c r="CX57" s="404"/>
      <c r="CY57" s="404"/>
      <c r="CZ57" s="404"/>
      <c r="DA57" s="404"/>
      <c r="DB57" s="404"/>
      <c r="DC57" s="381"/>
      <c r="DD57" s="381"/>
      <c r="DE57" s="381"/>
      <c r="DF57" s="381"/>
      <c r="DG57" s="5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</row>
    <row r="58" spans="1:128" ht="11.1" customHeight="1" x14ac:dyDescent="0.25">
      <c r="A58" s="5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388"/>
      <c r="AA58" s="388"/>
      <c r="AB58" s="388"/>
      <c r="AC58" s="388"/>
      <c r="AD58" s="388"/>
      <c r="AE58" s="388"/>
      <c r="AF58" s="388"/>
      <c r="AG58" s="388"/>
      <c r="AH58" s="388"/>
      <c r="AI58" s="388"/>
      <c r="AJ58" s="388"/>
      <c r="AK58" s="388"/>
      <c r="AL58" s="388"/>
      <c r="AM58" s="388"/>
      <c r="AN58" s="388"/>
      <c r="AO58" s="388"/>
      <c r="AP58" s="388"/>
      <c r="AQ58" s="388"/>
      <c r="AR58" s="388"/>
      <c r="AS58" s="388"/>
      <c r="AT58" s="388"/>
      <c r="AU58" s="388"/>
      <c r="AV58" s="388"/>
      <c r="AW58" s="388"/>
      <c r="AX58" s="388"/>
      <c r="AY58" s="388"/>
      <c r="AZ58" s="1"/>
      <c r="BA58" s="6"/>
      <c r="BB58" s="6"/>
      <c r="BC58" s="6"/>
      <c r="BD58" s="6"/>
      <c r="BE58" s="6"/>
      <c r="BF58" s="6"/>
      <c r="BG58" s="1"/>
      <c r="BH58" s="385"/>
      <c r="BI58" s="385"/>
      <c r="BJ58" s="385"/>
      <c r="BK58" s="383"/>
      <c r="BL58" s="383"/>
      <c r="BM58" s="382"/>
      <c r="BN58" s="141"/>
      <c r="BO58" s="382"/>
      <c r="BP58" s="382"/>
      <c r="BQ58" s="366"/>
      <c r="BR58" s="1"/>
      <c r="BS58" s="366"/>
      <c r="BT58" s="1"/>
      <c r="BU58" s="1"/>
      <c r="BV58" s="1"/>
      <c r="BW58" s="366"/>
      <c r="BX58" s="366"/>
      <c r="BY58" s="366"/>
      <c r="BZ58" s="366"/>
      <c r="CA58" s="366"/>
      <c r="CB58" s="141"/>
      <c r="CC58" s="230"/>
      <c r="CD58" s="230"/>
      <c r="CE58" s="230"/>
      <c r="CF58" s="5"/>
      <c r="CG58" s="58"/>
      <c r="CH58" s="58"/>
      <c r="CI58" s="5"/>
      <c r="CJ58" s="5"/>
      <c r="CK58" s="5"/>
      <c r="CL58" s="230"/>
      <c r="CM58" s="230"/>
      <c r="CN58" s="230"/>
      <c r="CO58" s="230"/>
      <c r="CP58" s="230"/>
      <c r="CQ58" s="230"/>
      <c r="CR58" s="1"/>
      <c r="CS58" s="1"/>
      <c r="CT58" s="1"/>
      <c r="CU58" s="1"/>
      <c r="CV58" s="5"/>
      <c r="CW58" s="404"/>
      <c r="CX58" s="404"/>
      <c r="CY58" s="404"/>
      <c r="CZ58" s="404"/>
      <c r="DA58" s="404"/>
      <c r="DB58" s="404"/>
      <c r="DC58" s="381"/>
      <c r="DD58" s="381"/>
      <c r="DE58" s="381"/>
      <c r="DF58" s="381"/>
      <c r="DG58" s="5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</row>
    <row r="59" spans="1:128" ht="11.1" customHeight="1" x14ac:dyDescent="0.25">
      <c r="A59" s="5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388"/>
      <c r="AA59" s="388"/>
      <c r="AB59" s="388"/>
      <c r="AC59" s="388"/>
      <c r="AD59" s="388"/>
      <c r="AE59" s="388"/>
      <c r="AF59" s="388"/>
      <c r="AG59" s="388"/>
      <c r="AH59" s="388"/>
      <c r="AI59" s="388"/>
      <c r="AJ59" s="388"/>
      <c r="AK59" s="388"/>
      <c r="AL59" s="388"/>
      <c r="AM59" s="388"/>
      <c r="AN59" s="388"/>
      <c r="AO59" s="388"/>
      <c r="AP59" s="388"/>
      <c r="AQ59" s="388"/>
      <c r="AR59" s="388"/>
      <c r="AS59" s="388"/>
      <c r="AT59" s="388"/>
      <c r="AU59" s="388"/>
      <c r="AV59" s="388"/>
      <c r="AW59" s="388"/>
      <c r="AX59" s="388"/>
      <c r="AY59" s="388"/>
      <c r="AZ59" s="1"/>
      <c r="BA59" s="6"/>
      <c r="BB59" s="6"/>
      <c r="BC59" s="6"/>
      <c r="BD59" s="6"/>
      <c r="BE59" s="6"/>
      <c r="BF59" s="6"/>
      <c r="BG59" s="1"/>
      <c r="BH59" s="385"/>
      <c r="BI59" s="385"/>
      <c r="BJ59" s="385"/>
      <c r="BK59" s="383"/>
      <c r="BL59" s="383"/>
      <c r="BM59" s="382"/>
      <c r="BN59" s="141"/>
      <c r="BO59" s="382"/>
      <c r="BP59" s="382"/>
      <c r="BQ59" s="366"/>
      <c r="BR59" s="1"/>
      <c r="BS59" s="366"/>
      <c r="BT59" s="1"/>
      <c r="BU59" s="1"/>
      <c r="BV59" s="1"/>
      <c r="BW59" s="366"/>
      <c r="BX59" s="366"/>
      <c r="BY59" s="366"/>
      <c r="BZ59" s="366"/>
      <c r="CA59" s="366"/>
      <c r="CB59" s="141"/>
      <c r="CC59" s="230"/>
      <c r="CD59" s="230"/>
      <c r="CE59" s="230"/>
      <c r="CF59" s="5"/>
      <c r="CG59" s="58"/>
      <c r="CH59" s="58"/>
      <c r="CI59" s="5"/>
      <c r="CJ59" s="5"/>
      <c r="CK59" s="5"/>
      <c r="CL59" s="230"/>
      <c r="CM59" s="230"/>
      <c r="CN59" s="230"/>
      <c r="CO59" s="230"/>
      <c r="CP59" s="230"/>
      <c r="CQ59" s="230"/>
      <c r="CR59" s="1"/>
      <c r="CS59" s="1"/>
      <c r="CT59" s="1"/>
      <c r="CU59" s="1"/>
      <c r="CV59" s="5"/>
      <c r="CW59" s="404"/>
      <c r="CX59" s="404"/>
      <c r="CY59" s="404"/>
      <c r="CZ59" s="404"/>
      <c r="DA59" s="404"/>
      <c r="DB59" s="404"/>
      <c r="DC59" s="381"/>
      <c r="DD59" s="381"/>
      <c r="DE59" s="381"/>
      <c r="DF59" s="381"/>
      <c r="DG59" s="5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</row>
    <row r="60" spans="1:128" ht="11.1" customHeight="1" x14ac:dyDescent="0.25">
      <c r="A60" s="5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388"/>
      <c r="AA60" s="388"/>
      <c r="AB60" s="388"/>
      <c r="AC60" s="388"/>
      <c r="AD60" s="388"/>
      <c r="AE60" s="388"/>
      <c r="AF60" s="388"/>
      <c r="AG60" s="388"/>
      <c r="AH60" s="388"/>
      <c r="AI60" s="388"/>
      <c r="AJ60" s="388"/>
      <c r="AK60" s="388"/>
      <c r="AL60" s="388"/>
      <c r="AM60" s="388"/>
      <c r="AN60" s="388"/>
      <c r="AO60" s="388"/>
      <c r="AP60" s="388"/>
      <c r="AQ60" s="388"/>
      <c r="AR60" s="388"/>
      <c r="AS60" s="388"/>
      <c r="AT60" s="388"/>
      <c r="AU60" s="388"/>
      <c r="AV60" s="388"/>
      <c r="AW60" s="388"/>
      <c r="AX60" s="388"/>
      <c r="AY60" s="388"/>
      <c r="AZ60" s="1"/>
      <c r="BA60" s="6"/>
      <c r="BB60" s="6"/>
      <c r="BC60" s="6"/>
      <c r="BD60" s="6"/>
      <c r="BE60" s="6"/>
      <c r="BF60" s="6"/>
      <c r="BG60" s="1"/>
      <c r="BH60" s="385"/>
      <c r="BI60" s="385"/>
      <c r="BJ60" s="385"/>
      <c r="BK60" s="383"/>
      <c r="BL60" s="383"/>
      <c r="BM60" s="382"/>
      <c r="BN60" s="141"/>
      <c r="BO60" s="382"/>
      <c r="BP60" s="382"/>
      <c r="BQ60" s="366"/>
      <c r="BR60" s="1"/>
      <c r="BS60" s="366"/>
      <c r="BT60" s="1"/>
      <c r="BU60" s="1"/>
      <c r="BV60" s="1"/>
      <c r="BW60" s="366"/>
      <c r="BX60" s="366"/>
      <c r="BY60" s="366"/>
      <c r="BZ60" s="366"/>
      <c r="CA60" s="366"/>
      <c r="CB60" s="141"/>
      <c r="CC60" s="230"/>
      <c r="CD60" s="230"/>
      <c r="CE60" s="230"/>
      <c r="CF60" s="5"/>
      <c r="CG60" s="58"/>
      <c r="CH60" s="58"/>
      <c r="CI60" s="5"/>
      <c r="CJ60" s="5"/>
      <c r="CK60" s="5"/>
      <c r="CL60" s="230"/>
      <c r="CM60" s="230"/>
      <c r="CN60" s="230"/>
      <c r="CO60" s="230"/>
      <c r="CP60" s="230"/>
      <c r="CQ60" s="230"/>
      <c r="CR60" s="1"/>
      <c r="CS60" s="1"/>
      <c r="CT60" s="1"/>
      <c r="CU60" s="1"/>
      <c r="CV60" s="5"/>
      <c r="CW60" s="404"/>
      <c r="CX60" s="404"/>
      <c r="CY60" s="404"/>
      <c r="CZ60" s="404"/>
      <c r="DA60" s="404"/>
      <c r="DB60" s="404"/>
      <c r="DC60" s="381"/>
      <c r="DD60" s="381"/>
      <c r="DE60" s="381"/>
      <c r="DF60" s="381"/>
      <c r="DG60" s="5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</row>
    <row r="61" spans="1:128" ht="11.1" customHeight="1" x14ac:dyDescent="0.25">
      <c r="A61" s="5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388"/>
      <c r="AA61" s="388"/>
      <c r="AB61" s="388"/>
      <c r="AC61" s="388"/>
      <c r="AD61" s="388"/>
      <c r="AE61" s="388"/>
      <c r="AF61" s="388"/>
      <c r="AG61" s="388"/>
      <c r="AH61" s="388"/>
      <c r="AI61" s="388"/>
      <c r="AJ61" s="388"/>
      <c r="AK61" s="388"/>
      <c r="AL61" s="388"/>
      <c r="AM61" s="388"/>
      <c r="AN61" s="388"/>
      <c r="AO61" s="388"/>
      <c r="AP61" s="388"/>
      <c r="AQ61" s="388"/>
      <c r="AR61" s="388"/>
      <c r="AS61" s="388"/>
      <c r="AT61" s="388"/>
      <c r="AU61" s="388"/>
      <c r="AV61" s="388"/>
      <c r="AW61" s="388"/>
      <c r="AX61" s="388"/>
      <c r="AY61" s="388"/>
      <c r="AZ61" s="1"/>
      <c r="BA61" s="6"/>
      <c r="BB61" s="6"/>
      <c r="BC61" s="6"/>
      <c r="BD61" s="6"/>
      <c r="BE61" s="6"/>
      <c r="BF61" s="6"/>
      <c r="BG61" s="1"/>
      <c r="BH61" s="385"/>
      <c r="BI61" s="385"/>
      <c r="BJ61" s="385"/>
      <c r="BK61" s="383"/>
      <c r="BL61" s="383"/>
      <c r="BM61" s="382"/>
      <c r="BN61" s="141"/>
      <c r="BO61" s="382"/>
      <c r="BP61" s="382"/>
      <c r="BQ61" s="366"/>
      <c r="BR61" s="1"/>
      <c r="BS61" s="366"/>
      <c r="BT61" s="1"/>
      <c r="BU61" s="1"/>
      <c r="BV61" s="1"/>
      <c r="BW61" s="366"/>
      <c r="BX61" s="366"/>
      <c r="BY61" s="366"/>
      <c r="BZ61" s="366"/>
      <c r="CA61" s="366"/>
      <c r="CB61" s="141"/>
      <c r="CC61" s="230"/>
      <c r="CD61" s="230"/>
      <c r="CE61" s="230"/>
      <c r="CF61" s="5"/>
      <c r="CG61" s="58"/>
      <c r="CH61" s="58"/>
      <c r="CI61" s="5"/>
      <c r="CJ61" s="5"/>
      <c r="CK61" s="5"/>
      <c r="CL61" s="230"/>
      <c r="CM61" s="230"/>
      <c r="CN61" s="230"/>
      <c r="CO61" s="230"/>
      <c r="CP61" s="230"/>
      <c r="CQ61" s="230"/>
      <c r="CR61" s="1"/>
      <c r="CS61" s="1"/>
      <c r="CT61" s="1"/>
      <c r="CU61" s="1"/>
      <c r="CV61" s="5"/>
      <c r="CW61" s="404"/>
      <c r="CX61" s="404"/>
      <c r="CY61" s="404"/>
      <c r="CZ61" s="404"/>
      <c r="DA61" s="404"/>
      <c r="DB61" s="404"/>
      <c r="DC61" s="381"/>
      <c r="DD61" s="381"/>
      <c r="DE61" s="381"/>
      <c r="DF61" s="381"/>
      <c r="DG61" s="5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</row>
    <row r="62" spans="1:128" ht="11.1" customHeight="1" x14ac:dyDescent="0.25">
      <c r="A62" s="5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388"/>
      <c r="AA62" s="388"/>
      <c r="AB62" s="388"/>
      <c r="AC62" s="388"/>
      <c r="AD62" s="388"/>
      <c r="AE62" s="388"/>
      <c r="AF62" s="388"/>
      <c r="AG62" s="388"/>
      <c r="AH62" s="388"/>
      <c r="AI62" s="388"/>
      <c r="AJ62" s="388"/>
      <c r="AK62" s="388"/>
      <c r="AL62" s="388"/>
      <c r="AM62" s="388"/>
      <c r="AN62" s="388"/>
      <c r="AO62" s="388"/>
      <c r="AP62" s="388"/>
      <c r="AQ62" s="388"/>
      <c r="AR62" s="388"/>
      <c r="AS62" s="388"/>
      <c r="AT62" s="388"/>
      <c r="AU62" s="388"/>
      <c r="AV62" s="388"/>
      <c r="AW62" s="388"/>
      <c r="AX62" s="388"/>
      <c r="AY62" s="388"/>
      <c r="AZ62" s="1"/>
      <c r="BA62" s="6"/>
      <c r="BB62" s="6"/>
      <c r="BC62" s="6"/>
      <c r="BD62" s="6"/>
      <c r="BE62" s="6"/>
      <c r="BF62" s="6"/>
      <c r="BG62" s="1"/>
      <c r="BH62" s="385"/>
      <c r="BI62" s="385"/>
      <c r="BJ62" s="385"/>
      <c r="BK62" s="383"/>
      <c r="BL62" s="383"/>
      <c r="BM62" s="382"/>
      <c r="BN62" s="141"/>
      <c r="BO62" s="382"/>
      <c r="BP62" s="382"/>
      <c r="BQ62" s="366"/>
      <c r="BR62" s="1"/>
      <c r="BS62" s="366"/>
      <c r="BT62" s="1"/>
      <c r="BU62" s="1"/>
      <c r="BV62" s="1"/>
      <c r="BW62" s="366"/>
      <c r="BX62" s="366"/>
      <c r="BY62" s="366"/>
      <c r="BZ62" s="366"/>
      <c r="CA62" s="366"/>
      <c r="CB62" s="141"/>
      <c r="CC62" s="230"/>
      <c r="CD62" s="230"/>
      <c r="CE62" s="230"/>
      <c r="CF62" s="5"/>
      <c r="CG62" s="58"/>
      <c r="CH62" s="58"/>
      <c r="CI62" s="5"/>
      <c r="CJ62" s="5"/>
      <c r="CK62" s="5"/>
      <c r="CL62" s="230"/>
      <c r="CM62" s="230"/>
      <c r="CN62" s="230"/>
      <c r="CO62" s="230"/>
      <c r="CP62" s="230"/>
      <c r="CQ62" s="230"/>
      <c r="CR62" s="1"/>
      <c r="CS62" s="1"/>
      <c r="CT62" s="1"/>
      <c r="CU62" s="1"/>
      <c r="CV62" s="5"/>
      <c r="CW62" s="404"/>
      <c r="CX62" s="404"/>
      <c r="CY62" s="404"/>
      <c r="CZ62" s="404"/>
      <c r="DA62" s="404"/>
      <c r="DB62" s="404"/>
      <c r="DC62" s="381"/>
      <c r="DD62" s="381"/>
      <c r="DE62" s="381"/>
      <c r="DF62" s="381"/>
      <c r="DG62" s="5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  <c r="DX62" s="1"/>
    </row>
    <row r="63" spans="1:128" ht="11.1" customHeight="1" x14ac:dyDescent="0.25">
      <c r="A63" s="5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388"/>
      <c r="AA63" s="388"/>
      <c r="AB63" s="388"/>
      <c r="AC63" s="388"/>
      <c r="AD63" s="388"/>
      <c r="AE63" s="388"/>
      <c r="AF63" s="388"/>
      <c r="AG63" s="388"/>
      <c r="AH63" s="388"/>
      <c r="AI63" s="388"/>
      <c r="AJ63" s="388"/>
      <c r="AK63" s="388"/>
      <c r="AL63" s="388"/>
      <c r="AM63" s="388"/>
      <c r="AN63" s="388"/>
      <c r="AO63" s="388"/>
      <c r="AP63" s="388"/>
      <c r="AQ63" s="388"/>
      <c r="AR63" s="388"/>
      <c r="AS63" s="388"/>
      <c r="AT63" s="388"/>
      <c r="AU63" s="388"/>
      <c r="AV63" s="388"/>
      <c r="AW63" s="388"/>
      <c r="AX63" s="388"/>
      <c r="AY63" s="388"/>
      <c r="AZ63" s="1"/>
      <c r="BA63" s="6"/>
      <c r="BB63" s="6"/>
      <c r="BC63" s="6"/>
      <c r="BD63" s="6"/>
      <c r="BE63" s="6"/>
      <c r="BF63" s="6"/>
      <c r="BG63" s="1"/>
      <c r="BH63" s="385"/>
      <c r="BI63" s="385"/>
      <c r="BJ63" s="385"/>
      <c r="BK63" s="383"/>
      <c r="BL63" s="383"/>
      <c r="BM63" s="382"/>
      <c r="BN63" s="141"/>
      <c r="BO63" s="382"/>
      <c r="BP63" s="382"/>
      <c r="BQ63" s="366"/>
      <c r="BR63" s="1"/>
      <c r="BS63" s="366"/>
      <c r="BT63" s="1"/>
      <c r="BU63" s="1"/>
      <c r="BV63" s="1"/>
      <c r="BW63" s="366"/>
      <c r="BX63" s="366"/>
      <c r="BY63" s="366"/>
      <c r="BZ63" s="366"/>
      <c r="CA63" s="366"/>
      <c r="CB63" s="141"/>
      <c r="CC63" s="230"/>
      <c r="CD63" s="230"/>
      <c r="CE63" s="230"/>
      <c r="CF63" s="5"/>
      <c r="CG63" s="58"/>
      <c r="CH63" s="58"/>
      <c r="CI63" s="5"/>
      <c r="CJ63" s="5"/>
      <c r="CK63" s="5"/>
      <c r="CL63" s="230"/>
      <c r="CM63" s="230"/>
      <c r="CN63" s="230"/>
      <c r="CO63" s="230"/>
      <c r="CP63" s="230"/>
      <c r="CQ63" s="230"/>
      <c r="CR63" s="1"/>
      <c r="CS63" s="1"/>
      <c r="CT63" s="1"/>
      <c r="CU63" s="1"/>
      <c r="CV63" s="5"/>
      <c r="CW63" s="404"/>
      <c r="CX63" s="404"/>
      <c r="CY63" s="404"/>
      <c r="CZ63" s="404"/>
      <c r="DA63" s="404"/>
      <c r="DB63" s="404"/>
      <c r="DC63" s="381"/>
      <c r="DD63" s="381"/>
      <c r="DE63" s="381"/>
      <c r="DF63" s="381"/>
      <c r="DG63" s="5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</row>
    <row r="64" spans="1:128" ht="11.1" customHeight="1" x14ac:dyDescent="0.25">
      <c r="A64" s="5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388"/>
      <c r="AA64" s="388"/>
      <c r="AB64" s="388"/>
      <c r="AC64" s="388"/>
      <c r="AD64" s="388"/>
      <c r="AE64" s="388"/>
      <c r="AF64" s="388"/>
      <c r="AG64" s="388"/>
      <c r="AH64" s="388"/>
      <c r="AI64" s="388"/>
      <c r="AJ64" s="388"/>
      <c r="AK64" s="388"/>
      <c r="AL64" s="388"/>
      <c r="AM64" s="388"/>
      <c r="AN64" s="388"/>
      <c r="AO64" s="388"/>
      <c r="AP64" s="388"/>
      <c r="AQ64" s="388"/>
      <c r="AR64" s="388"/>
      <c r="AS64" s="388"/>
      <c r="AT64" s="388"/>
      <c r="AU64" s="388"/>
      <c r="AV64" s="388"/>
      <c r="AW64" s="388"/>
      <c r="AX64" s="388"/>
      <c r="AY64" s="388"/>
      <c r="AZ64" s="1"/>
      <c r="BA64" s="6"/>
      <c r="BB64" s="6"/>
      <c r="BC64" s="6"/>
      <c r="BD64" s="6"/>
      <c r="BE64" s="6"/>
      <c r="BF64" s="6"/>
      <c r="BG64" s="1"/>
      <c r="BH64" s="385"/>
      <c r="BI64" s="385"/>
      <c r="BJ64" s="385"/>
      <c r="BK64" s="383"/>
      <c r="BL64" s="383"/>
      <c r="BM64" s="382"/>
      <c r="BN64" s="141"/>
      <c r="BO64" s="382"/>
      <c r="BP64" s="382"/>
      <c r="BQ64" s="366"/>
      <c r="BR64" s="1"/>
      <c r="BS64" s="366"/>
      <c r="BT64" s="1"/>
      <c r="BU64" s="1"/>
      <c r="BV64" s="1"/>
      <c r="BW64" s="366"/>
      <c r="BX64" s="366"/>
      <c r="BY64" s="366"/>
      <c r="BZ64" s="366"/>
      <c r="CA64" s="366"/>
      <c r="CB64" s="141"/>
      <c r="CC64" s="230"/>
      <c r="CD64" s="230"/>
      <c r="CE64" s="230"/>
      <c r="CF64" s="5"/>
      <c r="CG64" s="58"/>
      <c r="CH64" s="58"/>
      <c r="CI64" s="5"/>
      <c r="CJ64" s="5"/>
      <c r="CK64" s="5"/>
      <c r="CL64" s="230"/>
      <c r="CM64" s="230"/>
      <c r="CN64" s="230"/>
      <c r="CO64" s="230"/>
      <c r="CP64" s="230"/>
      <c r="CQ64" s="230"/>
      <c r="CR64" s="1"/>
      <c r="CS64" s="1"/>
      <c r="CT64" s="1"/>
      <c r="CU64" s="1"/>
      <c r="CV64" s="5"/>
      <c r="CW64" s="404"/>
      <c r="CX64" s="404"/>
      <c r="CY64" s="404"/>
      <c r="CZ64" s="404"/>
      <c r="DA64" s="404"/>
      <c r="DB64" s="404"/>
      <c r="DC64" s="381"/>
      <c r="DD64" s="381"/>
      <c r="DE64" s="381"/>
      <c r="DF64" s="381"/>
      <c r="DG64" s="5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</row>
    <row r="65" spans="1:128" ht="11.1" customHeight="1" x14ac:dyDescent="0.25">
      <c r="A65" s="5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388"/>
      <c r="AA65" s="388"/>
      <c r="AB65" s="388"/>
      <c r="AC65" s="388"/>
      <c r="AD65" s="388"/>
      <c r="AE65" s="388"/>
      <c r="AF65" s="388"/>
      <c r="AG65" s="388"/>
      <c r="AH65" s="388"/>
      <c r="AI65" s="388"/>
      <c r="AJ65" s="388"/>
      <c r="AK65" s="388"/>
      <c r="AL65" s="388"/>
      <c r="AM65" s="388"/>
      <c r="AN65" s="388"/>
      <c r="AO65" s="388"/>
      <c r="AP65" s="388"/>
      <c r="AQ65" s="388"/>
      <c r="AR65" s="388"/>
      <c r="AS65" s="388"/>
      <c r="AT65" s="388"/>
      <c r="AU65" s="388"/>
      <c r="AV65" s="388"/>
      <c r="AW65" s="388"/>
      <c r="AX65" s="388"/>
      <c r="AY65" s="388"/>
      <c r="AZ65" s="1"/>
      <c r="BA65" s="6"/>
      <c r="BB65" s="6"/>
      <c r="BC65" s="6"/>
      <c r="BD65" s="6"/>
      <c r="BE65" s="6"/>
      <c r="BF65" s="6"/>
      <c r="BG65" s="1"/>
      <c r="BH65" s="385"/>
      <c r="BI65" s="385"/>
      <c r="BJ65" s="385"/>
      <c r="BK65" s="383"/>
      <c r="BL65" s="383"/>
      <c r="BM65" s="382"/>
      <c r="BN65" s="141"/>
      <c r="BO65" s="382"/>
      <c r="BP65" s="382"/>
      <c r="BQ65" s="366"/>
      <c r="BR65" s="1"/>
      <c r="BS65" s="366"/>
      <c r="BT65" s="1"/>
      <c r="BU65" s="1"/>
      <c r="BV65" s="1"/>
      <c r="BW65" s="366"/>
      <c r="BX65" s="366"/>
      <c r="BY65" s="366"/>
      <c r="BZ65" s="366"/>
      <c r="CA65" s="366"/>
      <c r="CB65" s="141"/>
      <c r="CC65" s="230"/>
      <c r="CD65" s="230"/>
      <c r="CE65" s="230"/>
      <c r="CF65" s="5"/>
      <c r="CG65" s="58"/>
      <c r="CH65" s="58"/>
      <c r="CI65" s="5"/>
      <c r="CJ65" s="5"/>
      <c r="CK65" s="5"/>
      <c r="CL65" s="230"/>
      <c r="CM65" s="230"/>
      <c r="CN65" s="230"/>
      <c r="CO65" s="230"/>
      <c r="CP65" s="230"/>
      <c r="CQ65" s="230"/>
      <c r="CR65" s="1"/>
      <c r="CS65" s="1"/>
      <c r="CT65" s="1"/>
      <c r="CU65" s="1"/>
      <c r="CV65" s="5"/>
      <c r="CW65" s="404"/>
      <c r="CX65" s="404"/>
      <c r="CY65" s="404"/>
      <c r="CZ65" s="404"/>
      <c r="DA65" s="404"/>
      <c r="DB65" s="404"/>
      <c r="DC65" s="381"/>
      <c r="DD65" s="381"/>
      <c r="DE65" s="381"/>
      <c r="DF65" s="381"/>
      <c r="DG65" s="5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  <c r="DV65" s="1"/>
      <c r="DW65" s="1"/>
      <c r="DX65" s="1"/>
    </row>
    <row r="66" spans="1:128" ht="11.1" customHeight="1" x14ac:dyDescent="0.25">
      <c r="A66" s="5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388"/>
      <c r="AA66" s="388"/>
      <c r="AB66" s="388"/>
      <c r="AC66" s="388"/>
      <c r="AD66" s="388"/>
      <c r="AE66" s="388"/>
      <c r="AF66" s="388"/>
      <c r="AG66" s="388"/>
      <c r="AH66" s="388"/>
      <c r="AI66" s="388"/>
      <c r="AJ66" s="388"/>
      <c r="AK66" s="388"/>
      <c r="AL66" s="388"/>
      <c r="AM66" s="388"/>
      <c r="AN66" s="388"/>
      <c r="AO66" s="388"/>
      <c r="AP66" s="388"/>
      <c r="AQ66" s="388"/>
      <c r="AR66" s="388"/>
      <c r="AS66" s="388"/>
      <c r="AT66" s="388"/>
      <c r="AU66" s="388"/>
      <c r="AV66" s="388"/>
      <c r="AW66" s="388"/>
      <c r="AX66" s="388"/>
      <c r="AY66" s="388"/>
      <c r="AZ66" s="1"/>
      <c r="BA66" s="6"/>
      <c r="BB66" s="6"/>
      <c r="BC66" s="6"/>
      <c r="BD66" s="6"/>
      <c r="BE66" s="6"/>
      <c r="BF66" s="6"/>
      <c r="BG66" s="1"/>
      <c r="BH66" s="385"/>
      <c r="BI66" s="385"/>
      <c r="BJ66" s="385"/>
      <c r="BK66" s="383"/>
      <c r="BL66" s="383"/>
      <c r="BM66" s="382"/>
      <c r="BN66" s="141"/>
      <c r="BO66" s="382"/>
      <c r="BP66" s="382"/>
      <c r="BQ66" s="366"/>
      <c r="BR66" s="1"/>
      <c r="BS66" s="366"/>
      <c r="BT66" s="1"/>
      <c r="BU66" s="1"/>
      <c r="BV66" s="1"/>
      <c r="BW66" s="366"/>
      <c r="BX66" s="366"/>
      <c r="BY66" s="366"/>
      <c r="BZ66" s="366"/>
      <c r="CA66" s="366"/>
      <c r="CB66" s="141"/>
      <c r="CC66" s="230"/>
      <c r="CD66" s="230"/>
      <c r="CE66" s="230"/>
      <c r="CF66" s="5"/>
      <c r="CG66" s="58"/>
      <c r="CH66" s="58"/>
      <c r="CI66" s="5"/>
      <c r="CJ66" s="5"/>
      <c r="CK66" s="5"/>
      <c r="CL66" s="230"/>
      <c r="CM66" s="230"/>
      <c r="CN66" s="230"/>
      <c r="CO66" s="230"/>
      <c r="CP66" s="230"/>
      <c r="CQ66" s="230"/>
      <c r="CR66" s="1"/>
      <c r="CS66" s="1"/>
      <c r="CT66" s="1"/>
      <c r="CU66" s="1"/>
      <c r="CV66" s="5"/>
      <c r="CW66" s="404"/>
      <c r="CX66" s="404"/>
      <c r="CY66" s="404"/>
      <c r="CZ66" s="404"/>
      <c r="DA66" s="404"/>
      <c r="DB66" s="404"/>
      <c r="DC66" s="381"/>
      <c r="DD66" s="381"/>
      <c r="DE66" s="381"/>
      <c r="DF66" s="381"/>
      <c r="DG66" s="5"/>
      <c r="DH66" s="1"/>
      <c r="DI66" s="1"/>
      <c r="DJ66" s="1"/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</row>
    <row r="67" spans="1:128" ht="11.1" customHeight="1" x14ac:dyDescent="0.25">
      <c r="A67" s="5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388"/>
      <c r="AA67" s="388"/>
      <c r="AB67" s="388"/>
      <c r="AC67" s="388"/>
      <c r="AD67" s="388"/>
      <c r="AE67" s="388"/>
      <c r="AF67" s="388"/>
      <c r="AG67" s="388"/>
      <c r="AH67" s="388"/>
      <c r="AI67" s="388"/>
      <c r="AJ67" s="388"/>
      <c r="AK67" s="388"/>
      <c r="AL67" s="388"/>
      <c r="AM67" s="388"/>
      <c r="AN67" s="388"/>
      <c r="AO67" s="388"/>
      <c r="AP67" s="388"/>
      <c r="AQ67" s="388"/>
      <c r="AR67" s="388"/>
      <c r="AS67" s="388"/>
      <c r="AT67" s="388"/>
      <c r="AU67" s="388"/>
      <c r="AV67" s="388"/>
      <c r="AW67" s="388"/>
      <c r="AX67" s="388"/>
      <c r="AY67" s="388"/>
      <c r="AZ67" s="1"/>
      <c r="BA67" s="6"/>
      <c r="BB67" s="6"/>
      <c r="BC67" s="6"/>
      <c r="BD67" s="6"/>
      <c r="BE67" s="6"/>
      <c r="BF67" s="6"/>
      <c r="BG67" s="1"/>
      <c r="BH67" s="385"/>
      <c r="BI67" s="385"/>
      <c r="BJ67" s="385"/>
      <c r="BK67" s="383"/>
      <c r="BL67" s="383"/>
      <c r="BM67" s="382"/>
      <c r="BN67" s="141"/>
      <c r="BO67" s="382"/>
      <c r="BP67" s="382"/>
      <c r="BQ67" s="366"/>
      <c r="BR67" s="1"/>
      <c r="BS67" s="366"/>
      <c r="BT67" s="1"/>
      <c r="BU67" s="1"/>
      <c r="BV67" s="1"/>
      <c r="BW67" s="366"/>
      <c r="BX67" s="366"/>
      <c r="BY67" s="366"/>
      <c r="BZ67" s="366"/>
      <c r="CA67" s="366"/>
      <c r="CB67" s="141"/>
      <c r="CC67" s="230"/>
      <c r="CD67" s="230"/>
      <c r="CE67" s="230"/>
      <c r="CF67" s="5"/>
      <c r="CG67" s="58"/>
      <c r="CH67" s="58"/>
      <c r="CI67" s="5"/>
      <c r="CJ67" s="5"/>
      <c r="CK67" s="5"/>
      <c r="CL67" s="230"/>
      <c r="CM67" s="230"/>
      <c r="CN67" s="230"/>
      <c r="CO67" s="230"/>
      <c r="CP67" s="230"/>
      <c r="CQ67" s="230"/>
      <c r="CR67" s="1"/>
      <c r="CS67" s="1"/>
      <c r="CT67" s="1"/>
      <c r="CU67" s="1"/>
      <c r="CV67" s="5"/>
      <c r="CW67" s="404"/>
      <c r="CX67" s="404"/>
      <c r="CY67" s="404"/>
      <c r="CZ67" s="404"/>
      <c r="DA67" s="404"/>
      <c r="DB67" s="404"/>
      <c r="DC67" s="381"/>
      <c r="DD67" s="381"/>
      <c r="DE67" s="381"/>
      <c r="DF67" s="381"/>
      <c r="DG67" s="5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</row>
    <row r="68" spans="1:128" ht="11.1" customHeight="1" x14ac:dyDescent="0.25">
      <c r="A68" s="5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388"/>
      <c r="AA68" s="388"/>
      <c r="AB68" s="388"/>
      <c r="AC68" s="388"/>
      <c r="AD68" s="388"/>
      <c r="AE68" s="388"/>
      <c r="AF68" s="388"/>
      <c r="AG68" s="388"/>
      <c r="AH68" s="388"/>
      <c r="AI68" s="388"/>
      <c r="AJ68" s="388"/>
      <c r="AK68" s="388"/>
      <c r="AL68" s="388"/>
      <c r="AM68" s="388"/>
      <c r="AN68" s="388"/>
      <c r="AO68" s="388"/>
      <c r="AP68" s="388"/>
      <c r="AQ68" s="388"/>
      <c r="AR68" s="388"/>
      <c r="AS68" s="388"/>
      <c r="AT68" s="388"/>
      <c r="AU68" s="388"/>
      <c r="AV68" s="388"/>
      <c r="AW68" s="388"/>
      <c r="AX68" s="388"/>
      <c r="AY68" s="388"/>
      <c r="AZ68" s="1"/>
      <c r="BA68" s="6"/>
      <c r="BB68" s="6"/>
      <c r="BC68" s="6"/>
      <c r="BD68" s="6"/>
      <c r="BE68" s="6"/>
      <c r="BF68" s="6"/>
      <c r="BG68" s="1"/>
      <c r="BH68" s="385"/>
      <c r="BI68" s="385"/>
      <c r="BJ68" s="385"/>
      <c r="BK68" s="383"/>
      <c r="BL68" s="383"/>
      <c r="BM68" s="382"/>
      <c r="BN68" s="141"/>
      <c r="BO68" s="382"/>
      <c r="BP68" s="382"/>
      <c r="BQ68" s="366"/>
      <c r="BR68" s="1"/>
      <c r="BS68" s="366"/>
      <c r="BT68" s="1"/>
      <c r="BU68" s="1"/>
      <c r="BV68" s="1"/>
      <c r="BW68" s="366"/>
      <c r="BX68" s="366"/>
      <c r="BY68" s="366"/>
      <c r="BZ68" s="366"/>
      <c r="CA68" s="366"/>
      <c r="CB68" s="141"/>
      <c r="CC68" s="230"/>
      <c r="CD68" s="230"/>
      <c r="CE68" s="230"/>
      <c r="CF68" s="5"/>
      <c r="CG68" s="58"/>
      <c r="CH68" s="58"/>
      <c r="CI68" s="5"/>
      <c r="CJ68" s="5"/>
      <c r="CK68" s="5"/>
      <c r="CL68" s="230"/>
      <c r="CM68" s="230"/>
      <c r="CN68" s="230"/>
      <c r="CO68" s="230"/>
      <c r="CP68" s="230"/>
      <c r="CQ68" s="230"/>
      <c r="CR68" s="1"/>
      <c r="CS68" s="1"/>
      <c r="CT68" s="1"/>
      <c r="CU68" s="1"/>
      <c r="CV68" s="5"/>
      <c r="CW68" s="404"/>
      <c r="CX68" s="404"/>
      <c r="CY68" s="404"/>
      <c r="CZ68" s="404"/>
      <c r="DA68" s="404"/>
      <c r="DB68" s="404"/>
      <c r="DC68" s="381"/>
      <c r="DD68" s="381"/>
      <c r="DE68" s="381"/>
      <c r="DF68" s="381"/>
      <c r="DG68" s="5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</row>
    <row r="69" spans="1:128" ht="11.1" customHeight="1" x14ac:dyDescent="0.25">
      <c r="A69" s="5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388"/>
      <c r="AA69" s="388"/>
      <c r="AB69" s="388"/>
      <c r="AC69" s="388"/>
      <c r="AD69" s="388"/>
      <c r="AE69" s="388"/>
      <c r="AF69" s="388"/>
      <c r="AG69" s="388"/>
      <c r="AH69" s="388"/>
      <c r="AI69" s="388"/>
      <c r="AJ69" s="388"/>
      <c r="AK69" s="388"/>
      <c r="AL69" s="388"/>
      <c r="AM69" s="388"/>
      <c r="AN69" s="388"/>
      <c r="AO69" s="388"/>
      <c r="AP69" s="388"/>
      <c r="AQ69" s="388"/>
      <c r="AR69" s="388"/>
      <c r="AS69" s="388"/>
      <c r="AT69" s="388"/>
      <c r="AU69" s="388"/>
      <c r="AV69" s="388"/>
      <c r="AW69" s="388"/>
      <c r="AX69" s="388"/>
      <c r="AY69" s="388"/>
      <c r="AZ69" s="1"/>
      <c r="BA69" s="6"/>
      <c r="BB69" s="6"/>
      <c r="BC69" s="6"/>
      <c r="BD69" s="6"/>
      <c r="BE69" s="6"/>
      <c r="BF69" s="6"/>
      <c r="BG69" s="1"/>
      <c r="BH69" s="385"/>
      <c r="BI69" s="385"/>
      <c r="BJ69" s="385"/>
      <c r="BK69" s="383"/>
      <c r="BL69" s="383"/>
      <c r="BM69" s="382"/>
      <c r="BN69" s="141"/>
      <c r="BO69" s="382"/>
      <c r="BP69" s="382"/>
      <c r="BQ69" s="366"/>
      <c r="BR69" s="1"/>
      <c r="BS69" s="366"/>
      <c r="BT69" s="1"/>
      <c r="BU69" s="1"/>
      <c r="BV69" s="1"/>
      <c r="BW69" s="366"/>
      <c r="BX69" s="366"/>
      <c r="BY69" s="366"/>
      <c r="BZ69" s="366"/>
      <c r="CA69" s="366"/>
      <c r="CB69" s="141"/>
      <c r="CC69" s="230"/>
      <c r="CD69" s="230"/>
      <c r="CE69" s="230"/>
      <c r="CF69" s="5"/>
      <c r="CG69" s="58"/>
      <c r="CH69" s="58"/>
      <c r="CI69" s="5"/>
      <c r="CJ69" s="5"/>
      <c r="CK69" s="5"/>
      <c r="CL69" s="230"/>
      <c r="CM69" s="230"/>
      <c r="CN69" s="230"/>
      <c r="CO69" s="230"/>
      <c r="CP69" s="230"/>
      <c r="CQ69" s="230"/>
      <c r="CR69" s="1"/>
      <c r="CS69" s="1"/>
      <c r="CT69" s="1"/>
      <c r="CU69" s="1"/>
      <c r="CV69" s="5"/>
      <c r="CW69" s="404"/>
      <c r="CX69" s="404"/>
      <c r="CY69" s="404"/>
      <c r="CZ69" s="404"/>
      <c r="DA69" s="404"/>
      <c r="DB69" s="404"/>
      <c r="DC69" s="381"/>
      <c r="DD69" s="381"/>
      <c r="DE69" s="381"/>
      <c r="DF69" s="381"/>
      <c r="DG69" s="5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</row>
    <row r="70" spans="1:128" ht="11.1" customHeight="1" x14ac:dyDescent="0.25">
      <c r="A70" s="5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388"/>
      <c r="AA70" s="388"/>
      <c r="AB70" s="388"/>
      <c r="AC70" s="388"/>
      <c r="AD70" s="388"/>
      <c r="AE70" s="388"/>
      <c r="AF70" s="388"/>
      <c r="AG70" s="388"/>
      <c r="AH70" s="388"/>
      <c r="AI70" s="388"/>
      <c r="AJ70" s="388"/>
      <c r="AK70" s="388"/>
      <c r="AL70" s="388"/>
      <c r="AM70" s="388"/>
      <c r="AN70" s="388"/>
      <c r="AO70" s="388"/>
      <c r="AP70" s="388"/>
      <c r="AQ70" s="388"/>
      <c r="AR70" s="388"/>
      <c r="AS70" s="388"/>
      <c r="AT70" s="388"/>
      <c r="AU70" s="388"/>
      <c r="AV70" s="388"/>
      <c r="AW70" s="388"/>
      <c r="AX70" s="388"/>
      <c r="AY70" s="388"/>
      <c r="AZ70" s="1"/>
      <c r="BA70" s="6"/>
      <c r="BB70" s="6"/>
      <c r="BC70" s="6"/>
      <c r="BD70" s="6"/>
      <c r="BE70" s="6"/>
      <c r="BF70" s="6"/>
      <c r="BG70" s="1"/>
      <c r="BH70" s="385"/>
      <c r="BI70" s="385"/>
      <c r="BJ70" s="385"/>
      <c r="BK70" s="383"/>
      <c r="BL70" s="383"/>
      <c r="BM70" s="382"/>
      <c r="BN70" s="141"/>
      <c r="BO70" s="382"/>
      <c r="BP70" s="382"/>
      <c r="BQ70" s="366"/>
      <c r="BR70" s="1"/>
      <c r="BS70" s="366"/>
      <c r="BT70" s="1"/>
      <c r="BU70" s="1"/>
      <c r="BV70" s="1"/>
      <c r="BW70" s="366"/>
      <c r="BX70" s="366"/>
      <c r="BY70" s="366"/>
      <c r="BZ70" s="366"/>
      <c r="CA70" s="366"/>
      <c r="CB70" s="141"/>
      <c r="CC70" s="230"/>
      <c r="CD70" s="230"/>
      <c r="CE70" s="230"/>
      <c r="CF70" s="5"/>
      <c r="CG70" s="58"/>
      <c r="CH70" s="58"/>
      <c r="CI70" s="5"/>
      <c r="CJ70" s="5"/>
      <c r="CK70" s="5"/>
      <c r="CL70" s="230"/>
      <c r="CM70" s="230"/>
      <c r="CN70" s="230"/>
      <c r="CO70" s="230"/>
      <c r="CP70" s="230"/>
      <c r="CQ70" s="230"/>
      <c r="CR70" s="1"/>
      <c r="CS70" s="1"/>
      <c r="CT70" s="1"/>
      <c r="CU70" s="1"/>
      <c r="CV70" s="5"/>
      <c r="CW70" s="404"/>
      <c r="CX70" s="404"/>
      <c r="CY70" s="404"/>
      <c r="CZ70" s="404"/>
      <c r="DA70" s="404"/>
      <c r="DB70" s="404"/>
      <c r="DC70" s="381"/>
      <c r="DD70" s="381"/>
      <c r="DE70" s="381"/>
      <c r="DF70" s="381"/>
      <c r="DG70" s="5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</row>
    <row r="71" spans="1:128" ht="11.1" customHeight="1" x14ac:dyDescent="0.25">
      <c r="A71" s="5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388"/>
      <c r="AA71" s="388"/>
      <c r="AB71" s="388"/>
      <c r="AC71" s="388"/>
      <c r="AD71" s="388"/>
      <c r="AE71" s="388"/>
      <c r="AF71" s="388"/>
      <c r="AG71" s="388"/>
      <c r="AH71" s="388"/>
      <c r="AI71" s="388"/>
      <c r="AJ71" s="388"/>
      <c r="AK71" s="388"/>
      <c r="AL71" s="388"/>
      <c r="AM71" s="388"/>
      <c r="AN71" s="388"/>
      <c r="AO71" s="388"/>
      <c r="AP71" s="388"/>
      <c r="AQ71" s="388"/>
      <c r="AR71" s="388"/>
      <c r="AS71" s="388"/>
      <c r="AT71" s="388"/>
      <c r="AU71" s="388"/>
      <c r="AV71" s="388"/>
      <c r="AW71" s="388"/>
      <c r="AX71" s="388"/>
      <c r="AY71" s="388"/>
      <c r="AZ71" s="1"/>
      <c r="BA71" s="6"/>
      <c r="BB71" s="6"/>
      <c r="BC71" s="6"/>
      <c r="BD71" s="6"/>
      <c r="BE71" s="6"/>
      <c r="BF71" s="6"/>
      <c r="BG71" s="1"/>
      <c r="BH71" s="385"/>
      <c r="BI71" s="385"/>
      <c r="BJ71" s="385"/>
      <c r="BK71" s="383"/>
      <c r="BL71" s="383"/>
      <c r="BM71" s="382"/>
      <c r="BN71" s="141"/>
      <c r="BO71" s="382"/>
      <c r="BP71" s="382"/>
      <c r="BQ71" s="366"/>
      <c r="BR71" s="1"/>
      <c r="BS71" s="366"/>
      <c r="BT71" s="1"/>
      <c r="BU71" s="1"/>
      <c r="BV71" s="1"/>
      <c r="BW71" s="366"/>
      <c r="BX71" s="366"/>
      <c r="BY71" s="366"/>
      <c r="BZ71" s="366"/>
      <c r="CA71" s="366"/>
      <c r="CB71" s="141"/>
      <c r="CC71" s="230"/>
      <c r="CD71" s="230"/>
      <c r="CE71" s="230"/>
      <c r="CF71" s="5"/>
      <c r="CG71" s="58"/>
      <c r="CH71" s="58"/>
      <c r="CI71" s="5"/>
      <c r="CJ71" s="5"/>
      <c r="CK71" s="5"/>
      <c r="CL71" s="230"/>
      <c r="CM71" s="230"/>
      <c r="CN71" s="230"/>
      <c r="CO71" s="230"/>
      <c r="CP71" s="230"/>
      <c r="CQ71" s="230"/>
      <c r="CR71" s="1"/>
      <c r="CS71" s="1"/>
      <c r="CT71" s="1"/>
      <c r="CU71" s="1"/>
      <c r="CV71" s="5"/>
      <c r="CW71" s="404"/>
      <c r="CX71" s="404"/>
      <c r="CY71" s="404"/>
      <c r="CZ71" s="404"/>
      <c r="DA71" s="404"/>
      <c r="DB71" s="404"/>
      <c r="DC71" s="381"/>
      <c r="DD71" s="381"/>
      <c r="DE71" s="381"/>
      <c r="DF71" s="381"/>
      <c r="DG71" s="5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</row>
    <row r="72" spans="1:128" ht="11.1" customHeight="1" x14ac:dyDescent="0.25">
      <c r="A72" s="5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388"/>
      <c r="AA72" s="388"/>
      <c r="AB72" s="388"/>
      <c r="AC72" s="388"/>
      <c r="AD72" s="388"/>
      <c r="AE72" s="388"/>
      <c r="AF72" s="388"/>
      <c r="AG72" s="388"/>
      <c r="AH72" s="388"/>
      <c r="AI72" s="388"/>
      <c r="AJ72" s="388"/>
      <c r="AK72" s="388"/>
      <c r="AL72" s="388"/>
      <c r="AM72" s="388"/>
      <c r="AN72" s="388"/>
      <c r="AO72" s="388"/>
      <c r="AP72" s="388"/>
      <c r="AQ72" s="388"/>
      <c r="AR72" s="388"/>
      <c r="AS72" s="388"/>
      <c r="AT72" s="388"/>
      <c r="AU72" s="388"/>
      <c r="AV72" s="388"/>
      <c r="AW72" s="388"/>
      <c r="AX72" s="388"/>
      <c r="AY72" s="388"/>
      <c r="AZ72" s="1"/>
      <c r="BA72" s="6"/>
      <c r="BB72" s="6"/>
      <c r="BC72" s="6"/>
      <c r="BD72" s="6"/>
      <c r="BE72" s="6"/>
      <c r="BF72" s="6"/>
      <c r="BG72" s="1"/>
      <c r="BH72" s="385"/>
      <c r="BI72" s="385"/>
      <c r="BJ72" s="385"/>
      <c r="BK72" s="383"/>
      <c r="BL72" s="383"/>
      <c r="BM72" s="382"/>
      <c r="BN72" s="141"/>
      <c r="BO72" s="382"/>
      <c r="BP72" s="382"/>
      <c r="BQ72" s="366"/>
      <c r="BR72" s="1"/>
      <c r="BS72" s="366"/>
      <c r="BT72" s="1"/>
      <c r="BU72" s="1"/>
      <c r="BV72" s="1"/>
      <c r="BW72" s="366"/>
      <c r="BX72" s="366"/>
      <c r="BY72" s="366"/>
      <c r="BZ72" s="366"/>
      <c r="CA72" s="366"/>
      <c r="CB72" s="141"/>
      <c r="CC72" s="230"/>
      <c r="CD72" s="230"/>
      <c r="CE72" s="230"/>
      <c r="CF72" s="5"/>
      <c r="CG72" s="58"/>
      <c r="CH72" s="58"/>
      <c r="CI72" s="5"/>
      <c r="CJ72" s="5"/>
      <c r="CK72" s="5"/>
      <c r="CL72" s="230"/>
      <c r="CM72" s="230"/>
      <c r="CN72" s="230"/>
      <c r="CO72" s="230"/>
      <c r="CP72" s="230"/>
      <c r="CQ72" s="230"/>
      <c r="CR72" s="1"/>
      <c r="CS72" s="1"/>
      <c r="CT72" s="1"/>
      <c r="CU72" s="1"/>
      <c r="CV72" s="5"/>
      <c r="CW72" s="404"/>
      <c r="CX72" s="404"/>
      <c r="CY72" s="404"/>
      <c r="CZ72" s="404"/>
      <c r="DA72" s="404"/>
      <c r="DB72" s="404"/>
      <c r="DC72" s="381"/>
      <c r="DD72" s="381"/>
      <c r="DE72" s="381"/>
      <c r="DF72" s="381"/>
      <c r="DG72" s="5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</row>
    <row r="73" spans="1:128" ht="11.1" customHeight="1" x14ac:dyDescent="0.25">
      <c r="A73" s="5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388"/>
      <c r="AA73" s="388"/>
      <c r="AB73" s="388"/>
      <c r="AC73" s="388"/>
      <c r="AD73" s="388"/>
      <c r="AE73" s="388"/>
      <c r="AF73" s="388"/>
      <c r="AG73" s="388"/>
      <c r="AH73" s="388"/>
      <c r="AI73" s="388"/>
      <c r="AJ73" s="388"/>
      <c r="AK73" s="388"/>
      <c r="AL73" s="388"/>
      <c r="AM73" s="388"/>
      <c r="AN73" s="388"/>
      <c r="AO73" s="388"/>
      <c r="AP73" s="388"/>
      <c r="AQ73" s="388"/>
      <c r="AR73" s="388"/>
      <c r="AS73" s="388"/>
      <c r="AT73" s="388"/>
      <c r="AU73" s="388"/>
      <c r="AV73" s="388"/>
      <c r="AW73" s="388"/>
      <c r="AX73" s="388"/>
      <c r="AY73" s="388"/>
      <c r="AZ73" s="1"/>
      <c r="BA73" s="6"/>
      <c r="BB73" s="6"/>
      <c r="BC73" s="6"/>
      <c r="BD73" s="6"/>
      <c r="BE73" s="6"/>
      <c r="BF73" s="6"/>
      <c r="BG73" s="1"/>
      <c r="BH73" s="385"/>
      <c r="BI73" s="385"/>
      <c r="BJ73" s="385"/>
      <c r="BK73" s="383"/>
      <c r="BL73" s="383"/>
      <c r="BM73" s="382"/>
      <c r="BN73" s="141"/>
      <c r="BO73" s="382"/>
      <c r="BP73" s="382"/>
      <c r="BQ73" s="366"/>
      <c r="BR73" s="1"/>
      <c r="BS73" s="366"/>
      <c r="BT73" s="1"/>
      <c r="BU73" s="1"/>
      <c r="BV73" s="1"/>
      <c r="BW73" s="366"/>
      <c r="BX73" s="366"/>
      <c r="BY73" s="366"/>
      <c r="BZ73" s="366"/>
      <c r="CA73" s="366"/>
      <c r="CB73" s="141"/>
      <c r="CC73" s="230"/>
      <c r="CD73" s="230"/>
      <c r="CE73" s="230"/>
      <c r="CF73" s="5"/>
      <c r="CG73" s="58"/>
      <c r="CH73" s="58"/>
      <c r="CI73" s="5"/>
      <c r="CJ73" s="5"/>
      <c r="CK73" s="5"/>
      <c r="CL73" s="230"/>
      <c r="CM73" s="230"/>
      <c r="CN73" s="230"/>
      <c r="CO73" s="230"/>
      <c r="CP73" s="230"/>
      <c r="CQ73" s="230"/>
      <c r="CR73" s="1"/>
      <c r="CS73" s="1"/>
      <c r="CT73" s="1"/>
      <c r="CU73" s="1"/>
      <c r="CV73" s="5"/>
      <c r="CW73" s="404"/>
      <c r="CX73" s="404"/>
      <c r="CY73" s="404"/>
      <c r="CZ73" s="404"/>
      <c r="DA73" s="404"/>
      <c r="DB73" s="404"/>
      <c r="DC73" s="381"/>
      <c r="DD73" s="381"/>
      <c r="DE73" s="381"/>
      <c r="DF73" s="381"/>
      <c r="DG73" s="5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</row>
    <row r="74" spans="1:128" ht="11.1" customHeight="1" x14ac:dyDescent="0.25">
      <c r="A74" s="5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388"/>
      <c r="AA74" s="388"/>
      <c r="AB74" s="388"/>
      <c r="AC74" s="388"/>
      <c r="AD74" s="388"/>
      <c r="AE74" s="388"/>
      <c r="AF74" s="388"/>
      <c r="AG74" s="388"/>
      <c r="AH74" s="388"/>
      <c r="AI74" s="388"/>
      <c r="AJ74" s="388"/>
      <c r="AK74" s="388"/>
      <c r="AL74" s="388"/>
      <c r="AM74" s="388"/>
      <c r="AN74" s="388"/>
      <c r="AO74" s="388"/>
      <c r="AP74" s="388"/>
      <c r="AQ74" s="388"/>
      <c r="AR74" s="388"/>
      <c r="AS74" s="388"/>
      <c r="AT74" s="388"/>
      <c r="AU74" s="388"/>
      <c r="AV74" s="388"/>
      <c r="AW74" s="388"/>
      <c r="AX74" s="388"/>
      <c r="AY74" s="388"/>
      <c r="AZ74" s="1"/>
      <c r="BA74" s="6"/>
      <c r="BB74" s="6"/>
      <c r="BC74" s="6"/>
      <c r="BD74" s="6"/>
      <c r="BE74" s="6"/>
      <c r="BF74" s="6"/>
      <c r="BG74" s="1"/>
      <c r="BH74" s="385"/>
      <c r="BI74" s="385"/>
      <c r="BJ74" s="385"/>
      <c r="BK74" s="383"/>
      <c r="BL74" s="383"/>
      <c r="BM74" s="382"/>
      <c r="BN74" s="141"/>
      <c r="BO74" s="382"/>
      <c r="BP74" s="382"/>
      <c r="BQ74" s="366"/>
      <c r="BR74" s="1"/>
      <c r="BS74" s="366"/>
      <c r="BT74" s="1"/>
      <c r="BU74" s="1"/>
      <c r="BV74" s="1"/>
      <c r="BW74" s="366"/>
      <c r="BX74" s="366"/>
      <c r="BY74" s="366"/>
      <c r="BZ74" s="366"/>
      <c r="CA74" s="366"/>
      <c r="CB74" s="141"/>
      <c r="CC74" s="230"/>
      <c r="CD74" s="230"/>
      <c r="CE74" s="230"/>
      <c r="CF74" s="5"/>
      <c r="CG74" s="58"/>
      <c r="CH74" s="58"/>
      <c r="CI74" s="5"/>
      <c r="CJ74" s="5"/>
      <c r="CK74" s="5"/>
      <c r="CL74" s="230"/>
      <c r="CM74" s="230"/>
      <c r="CN74" s="230"/>
      <c r="CO74" s="230"/>
      <c r="CP74" s="230"/>
      <c r="CQ74" s="230"/>
      <c r="CR74" s="1"/>
      <c r="CS74" s="1"/>
      <c r="CT74" s="1"/>
      <c r="CU74" s="1"/>
      <c r="CV74" s="5"/>
      <c r="CW74" s="404"/>
      <c r="CX74" s="404"/>
      <c r="CY74" s="404"/>
      <c r="CZ74" s="404"/>
      <c r="DA74" s="404"/>
      <c r="DB74" s="404"/>
      <c r="DC74" s="381"/>
      <c r="DD74" s="381"/>
      <c r="DE74" s="381"/>
      <c r="DF74" s="381"/>
      <c r="DG74" s="5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/>
      <c r="DW74" s="1"/>
      <c r="DX74" s="1"/>
    </row>
    <row r="75" spans="1:128" ht="11.1" customHeight="1" x14ac:dyDescent="0.25">
      <c r="A75" s="5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388"/>
      <c r="AA75" s="388"/>
      <c r="AB75" s="388"/>
      <c r="AC75" s="388"/>
      <c r="AD75" s="388"/>
      <c r="AE75" s="388"/>
      <c r="AF75" s="388"/>
      <c r="AG75" s="388"/>
      <c r="AH75" s="388"/>
      <c r="AI75" s="388"/>
      <c r="AJ75" s="388"/>
      <c r="AK75" s="388"/>
      <c r="AL75" s="388"/>
      <c r="AM75" s="388"/>
      <c r="AN75" s="388"/>
      <c r="AO75" s="388"/>
      <c r="AP75" s="388"/>
      <c r="AQ75" s="388"/>
      <c r="AR75" s="388"/>
      <c r="AS75" s="388"/>
      <c r="AT75" s="388"/>
      <c r="AU75" s="388"/>
      <c r="AV75" s="388"/>
      <c r="AW75" s="388"/>
      <c r="AX75" s="388"/>
      <c r="AY75" s="388"/>
      <c r="AZ75" s="1"/>
      <c r="BA75" s="6"/>
      <c r="BB75" s="6"/>
      <c r="BC75" s="6"/>
      <c r="BD75" s="6"/>
      <c r="BE75" s="6"/>
      <c r="BF75" s="6"/>
      <c r="BG75" s="1"/>
      <c r="BH75" s="385"/>
      <c r="BI75" s="385"/>
      <c r="BJ75" s="385"/>
      <c r="BK75" s="383"/>
      <c r="BL75" s="383"/>
      <c r="BM75" s="382"/>
      <c r="BN75" s="141"/>
      <c r="BO75" s="382"/>
      <c r="BP75" s="382"/>
      <c r="BQ75" s="366"/>
      <c r="BR75" s="1"/>
      <c r="BS75" s="366"/>
      <c r="BT75" s="1"/>
      <c r="BU75" s="1"/>
      <c r="BV75" s="1"/>
      <c r="BW75" s="366"/>
      <c r="BX75" s="366"/>
      <c r="BY75" s="366"/>
      <c r="BZ75" s="366"/>
      <c r="CA75" s="366"/>
      <c r="CB75" s="141"/>
      <c r="CC75" s="230"/>
      <c r="CD75" s="230"/>
      <c r="CE75" s="230"/>
      <c r="CF75" s="5"/>
      <c r="CG75" s="58"/>
      <c r="CH75" s="58"/>
      <c r="CI75" s="5"/>
      <c r="CJ75" s="5"/>
      <c r="CK75" s="5"/>
      <c r="CL75" s="230"/>
      <c r="CM75" s="230"/>
      <c r="CN75" s="230"/>
      <c r="CO75" s="230"/>
      <c r="CP75" s="230"/>
      <c r="CQ75" s="230"/>
      <c r="CR75" s="1"/>
      <c r="CS75" s="1"/>
      <c r="CT75" s="1"/>
      <c r="CU75" s="1"/>
      <c r="CV75" s="5"/>
      <c r="CW75" s="404"/>
      <c r="CX75" s="404"/>
      <c r="CY75" s="404"/>
      <c r="CZ75" s="404"/>
      <c r="DA75" s="404"/>
      <c r="DB75" s="404"/>
      <c r="DC75" s="381"/>
      <c r="DD75" s="381"/>
      <c r="DE75" s="381"/>
      <c r="DF75" s="381"/>
      <c r="DG75" s="5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</row>
    <row r="76" spans="1:128" ht="11.1" customHeight="1" x14ac:dyDescent="0.25">
      <c r="A76" s="5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388"/>
      <c r="AA76" s="388"/>
      <c r="AB76" s="388"/>
      <c r="AC76" s="388"/>
      <c r="AD76" s="388"/>
      <c r="AE76" s="388"/>
      <c r="AF76" s="388"/>
      <c r="AG76" s="388"/>
      <c r="AH76" s="388"/>
      <c r="AI76" s="388"/>
      <c r="AJ76" s="388"/>
      <c r="AK76" s="388"/>
      <c r="AL76" s="388"/>
      <c r="AM76" s="388"/>
      <c r="AN76" s="388"/>
      <c r="AO76" s="388"/>
      <c r="AP76" s="388"/>
      <c r="AQ76" s="388"/>
      <c r="AR76" s="388"/>
      <c r="AS76" s="388"/>
      <c r="AT76" s="388"/>
      <c r="AU76" s="388"/>
      <c r="AV76" s="388"/>
      <c r="AW76" s="388"/>
      <c r="AX76" s="388"/>
      <c r="AY76" s="388"/>
      <c r="AZ76" s="1"/>
      <c r="BA76" s="6"/>
      <c r="BB76" s="6"/>
      <c r="BC76" s="6"/>
      <c r="BD76" s="6"/>
      <c r="BE76" s="6"/>
      <c r="BF76" s="6"/>
      <c r="BG76" s="1"/>
      <c r="BH76" s="385"/>
      <c r="BI76" s="385"/>
      <c r="BJ76" s="385"/>
      <c r="BK76" s="383"/>
      <c r="BL76" s="383"/>
      <c r="BM76" s="382"/>
      <c r="BN76" s="141"/>
      <c r="BO76" s="382"/>
      <c r="BP76" s="382"/>
      <c r="BQ76" s="366"/>
      <c r="BR76" s="1"/>
      <c r="BS76" s="366"/>
      <c r="BT76" s="1"/>
      <c r="BU76" s="1"/>
      <c r="BV76" s="1"/>
      <c r="BW76" s="366"/>
      <c r="BX76" s="366"/>
      <c r="BY76" s="366"/>
      <c r="BZ76" s="366"/>
      <c r="CA76" s="366"/>
      <c r="CB76" s="141"/>
      <c r="CC76" s="230"/>
      <c r="CD76" s="230"/>
      <c r="CE76" s="230"/>
      <c r="CF76" s="5"/>
      <c r="CG76" s="58"/>
      <c r="CH76" s="58"/>
      <c r="CI76" s="5"/>
      <c r="CJ76" s="5"/>
      <c r="CK76" s="5"/>
      <c r="CL76" s="230"/>
      <c r="CM76" s="230"/>
      <c r="CN76" s="230"/>
      <c r="CO76" s="230"/>
      <c r="CP76" s="230"/>
      <c r="CQ76" s="230"/>
      <c r="CR76" s="1"/>
      <c r="CS76" s="1"/>
      <c r="CT76" s="1"/>
      <c r="CU76" s="1"/>
      <c r="CV76" s="5"/>
      <c r="CW76" s="404"/>
      <c r="CX76" s="404"/>
      <c r="CY76" s="404"/>
      <c r="CZ76" s="404"/>
      <c r="DA76" s="404"/>
      <c r="DB76" s="404"/>
      <c r="DC76" s="381"/>
      <c r="DD76" s="381"/>
      <c r="DE76" s="381"/>
      <c r="DF76" s="381"/>
      <c r="DG76" s="5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</row>
    <row r="77" spans="1:128" ht="11.1" customHeight="1" x14ac:dyDescent="0.25">
      <c r="A77" s="5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388"/>
      <c r="AA77" s="388"/>
      <c r="AB77" s="388"/>
      <c r="AC77" s="388"/>
      <c r="AD77" s="388"/>
      <c r="AE77" s="388"/>
      <c r="AF77" s="388"/>
      <c r="AG77" s="388"/>
      <c r="AH77" s="388"/>
      <c r="AI77" s="388"/>
      <c r="AJ77" s="388"/>
      <c r="AK77" s="388"/>
      <c r="AL77" s="388"/>
      <c r="AM77" s="388"/>
      <c r="AN77" s="388"/>
      <c r="AO77" s="388"/>
      <c r="AP77" s="388"/>
      <c r="AQ77" s="388"/>
      <c r="AR77" s="388"/>
      <c r="AS77" s="388"/>
      <c r="AT77" s="388"/>
      <c r="AU77" s="388"/>
      <c r="AV77" s="388"/>
      <c r="AW77" s="388"/>
      <c r="AX77" s="388"/>
      <c r="AY77" s="388"/>
      <c r="AZ77" s="1"/>
      <c r="BA77" s="6"/>
      <c r="BB77" s="6"/>
      <c r="BC77" s="6"/>
      <c r="BD77" s="6"/>
      <c r="BE77" s="6"/>
      <c r="BF77" s="6"/>
      <c r="BG77" s="1"/>
      <c r="BH77" s="385"/>
      <c r="BI77" s="385"/>
      <c r="BJ77" s="385"/>
      <c r="BK77" s="383"/>
      <c r="BL77" s="383"/>
      <c r="BM77" s="382"/>
      <c r="BN77" s="141"/>
      <c r="BO77" s="382"/>
      <c r="BP77" s="382"/>
      <c r="BQ77" s="366"/>
      <c r="BR77" s="1"/>
      <c r="BS77" s="366"/>
      <c r="BT77" s="1"/>
      <c r="BU77" s="1"/>
      <c r="BV77" s="1"/>
      <c r="BW77" s="366"/>
      <c r="BX77" s="366"/>
      <c r="BY77" s="366"/>
      <c r="BZ77" s="366"/>
      <c r="CA77" s="366"/>
      <c r="CB77" s="141"/>
      <c r="CC77" s="230"/>
      <c r="CD77" s="230"/>
      <c r="CE77" s="230"/>
      <c r="CF77" s="5"/>
      <c r="CG77" s="58"/>
      <c r="CH77" s="58"/>
      <c r="CI77" s="5"/>
      <c r="CJ77" s="5"/>
      <c r="CK77" s="5"/>
      <c r="CL77" s="230"/>
      <c r="CM77" s="230"/>
      <c r="CN77" s="230"/>
      <c r="CO77" s="230"/>
      <c r="CP77" s="230"/>
      <c r="CQ77" s="230"/>
      <c r="CR77" s="1"/>
      <c r="CS77" s="1"/>
      <c r="CT77" s="1"/>
      <c r="CU77" s="1"/>
      <c r="CV77" s="5"/>
      <c r="CW77" s="404"/>
      <c r="CX77" s="404"/>
      <c r="CY77" s="404"/>
      <c r="CZ77" s="404"/>
      <c r="DA77" s="404"/>
      <c r="DB77" s="404"/>
      <c r="DC77" s="381"/>
      <c r="DD77" s="381"/>
      <c r="DE77" s="381"/>
      <c r="DF77" s="381"/>
      <c r="DG77" s="5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</row>
    <row r="78" spans="1:128" ht="11.1" customHeight="1" x14ac:dyDescent="0.25">
      <c r="A78" s="5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388"/>
      <c r="AA78" s="388"/>
      <c r="AB78" s="388"/>
      <c r="AC78" s="388"/>
      <c r="AD78" s="388"/>
      <c r="AE78" s="388"/>
      <c r="AF78" s="388"/>
      <c r="AG78" s="388"/>
      <c r="AH78" s="388"/>
      <c r="AI78" s="388"/>
      <c r="AJ78" s="388"/>
      <c r="AK78" s="388"/>
      <c r="AL78" s="388"/>
      <c r="AM78" s="388"/>
      <c r="AN78" s="388"/>
      <c r="AO78" s="388"/>
      <c r="AP78" s="388"/>
      <c r="AQ78" s="388"/>
      <c r="AR78" s="388"/>
      <c r="AS78" s="388"/>
      <c r="AT78" s="388"/>
      <c r="AU78" s="388"/>
      <c r="AV78" s="388"/>
      <c r="AW78" s="388"/>
      <c r="AX78" s="388"/>
      <c r="AY78" s="388"/>
      <c r="AZ78" s="1"/>
      <c r="BA78" s="6"/>
      <c r="BB78" s="6"/>
      <c r="BC78" s="6"/>
      <c r="BD78" s="6"/>
      <c r="BE78" s="6"/>
      <c r="BF78" s="6"/>
      <c r="BG78" s="1"/>
      <c r="BH78" s="385"/>
      <c r="BI78" s="385"/>
      <c r="BJ78" s="385"/>
      <c r="BK78" s="383"/>
      <c r="BL78" s="383"/>
      <c r="BM78" s="382"/>
      <c r="BN78" s="141"/>
      <c r="BO78" s="382"/>
      <c r="BP78" s="382"/>
      <c r="BQ78" s="366"/>
      <c r="BR78" s="1"/>
      <c r="BS78" s="366"/>
      <c r="BT78" s="1"/>
      <c r="BU78" s="1"/>
      <c r="BV78" s="1"/>
      <c r="BW78" s="366"/>
      <c r="BX78" s="366"/>
      <c r="BY78" s="366"/>
      <c r="BZ78" s="366"/>
      <c r="CA78" s="366"/>
      <c r="CB78" s="141"/>
      <c r="CC78" s="230"/>
      <c r="CD78" s="230"/>
      <c r="CE78" s="230"/>
      <c r="CF78" s="5"/>
      <c r="CG78" s="58"/>
      <c r="CH78" s="58"/>
      <c r="CI78" s="5"/>
      <c r="CJ78" s="5"/>
      <c r="CK78" s="5"/>
      <c r="CL78" s="230"/>
      <c r="CM78" s="230"/>
      <c r="CN78" s="230"/>
      <c r="CO78" s="230"/>
      <c r="CP78" s="230"/>
      <c r="CQ78" s="230"/>
      <c r="CR78" s="1"/>
      <c r="CS78" s="1"/>
      <c r="CT78" s="1"/>
      <c r="CU78" s="1"/>
      <c r="CV78" s="5"/>
      <c r="CW78" s="404"/>
      <c r="CX78" s="404"/>
      <c r="CY78" s="404"/>
      <c r="CZ78" s="404"/>
      <c r="DA78" s="404"/>
      <c r="DB78" s="404"/>
      <c r="DC78" s="381"/>
      <c r="DD78" s="381"/>
      <c r="DE78" s="381"/>
      <c r="DF78" s="381"/>
      <c r="DG78" s="5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  <c r="DX78" s="1"/>
    </row>
    <row r="79" spans="1:128" ht="11.1" customHeight="1" x14ac:dyDescent="0.25">
      <c r="A79" s="5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388"/>
      <c r="AA79" s="388"/>
      <c r="AB79" s="388"/>
      <c r="AC79" s="388"/>
      <c r="AD79" s="388"/>
      <c r="AE79" s="388"/>
      <c r="AF79" s="388"/>
      <c r="AG79" s="388"/>
      <c r="AH79" s="388"/>
      <c r="AI79" s="388"/>
      <c r="AJ79" s="388"/>
      <c r="AK79" s="388"/>
      <c r="AL79" s="388"/>
      <c r="AM79" s="388"/>
      <c r="AN79" s="388"/>
      <c r="AO79" s="388"/>
      <c r="AP79" s="388"/>
      <c r="AQ79" s="388"/>
      <c r="AR79" s="388"/>
      <c r="AS79" s="388"/>
      <c r="AT79" s="388"/>
      <c r="AU79" s="388"/>
      <c r="AV79" s="388"/>
      <c r="AW79" s="388"/>
      <c r="AX79" s="388"/>
      <c r="AY79" s="388"/>
      <c r="AZ79" s="1"/>
      <c r="BA79" s="6"/>
      <c r="BB79" s="6"/>
      <c r="BC79" s="6"/>
      <c r="BD79" s="6"/>
      <c r="BE79" s="6"/>
      <c r="BF79" s="6"/>
      <c r="BG79" s="1"/>
      <c r="BH79" s="385"/>
      <c r="BI79" s="385"/>
      <c r="BJ79" s="385"/>
      <c r="BK79" s="383"/>
      <c r="BL79" s="383"/>
      <c r="BM79" s="382"/>
      <c r="BN79" s="141"/>
      <c r="BO79" s="382"/>
      <c r="BP79" s="382"/>
      <c r="BQ79" s="366"/>
      <c r="BR79" s="1"/>
      <c r="BS79" s="366"/>
      <c r="BT79" s="1"/>
      <c r="BU79" s="1"/>
      <c r="BV79" s="1"/>
      <c r="BW79" s="366"/>
      <c r="BX79" s="366"/>
      <c r="BY79" s="366"/>
      <c r="BZ79" s="366"/>
      <c r="CA79" s="366"/>
      <c r="CB79" s="141"/>
      <c r="CC79" s="230"/>
      <c r="CD79" s="230"/>
      <c r="CE79" s="230"/>
      <c r="CF79" s="5"/>
      <c r="CG79" s="58"/>
      <c r="CH79" s="58"/>
      <c r="CI79" s="5"/>
      <c r="CJ79" s="5"/>
      <c r="CK79" s="5"/>
      <c r="CL79" s="230"/>
      <c r="CM79" s="230"/>
      <c r="CN79" s="230"/>
      <c r="CO79" s="230"/>
      <c r="CP79" s="230"/>
      <c r="CQ79" s="230"/>
      <c r="CR79" s="1"/>
      <c r="CS79" s="1"/>
      <c r="CT79" s="1"/>
      <c r="CU79" s="1"/>
      <c r="CV79" s="5"/>
      <c r="CW79" s="404"/>
      <c r="CX79" s="404"/>
      <c r="CY79" s="404"/>
      <c r="CZ79" s="404"/>
      <c r="DA79" s="404"/>
      <c r="DB79" s="404"/>
      <c r="DC79" s="381"/>
      <c r="DD79" s="381"/>
      <c r="DE79" s="381"/>
      <c r="DF79" s="381"/>
      <c r="DG79" s="5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</row>
    <row r="80" spans="1:128" ht="11.1" customHeight="1" x14ac:dyDescent="0.25">
      <c r="A80" s="5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388"/>
      <c r="AA80" s="388"/>
      <c r="AB80" s="388"/>
      <c r="AC80" s="388"/>
      <c r="AD80" s="388"/>
      <c r="AE80" s="388"/>
      <c r="AF80" s="388"/>
      <c r="AG80" s="388"/>
      <c r="AH80" s="388"/>
      <c r="AI80" s="388"/>
      <c r="AJ80" s="388"/>
      <c r="AK80" s="388"/>
      <c r="AL80" s="388"/>
      <c r="AM80" s="388"/>
      <c r="AN80" s="388"/>
      <c r="AO80" s="388"/>
      <c r="AP80" s="388"/>
      <c r="AQ80" s="388"/>
      <c r="AR80" s="388"/>
      <c r="AS80" s="388"/>
      <c r="AT80" s="388"/>
      <c r="AU80" s="388"/>
      <c r="AV80" s="388"/>
      <c r="AW80" s="388"/>
      <c r="AX80" s="388"/>
      <c r="AY80" s="388"/>
      <c r="AZ80" s="1"/>
      <c r="BA80" s="6"/>
      <c r="BB80" s="6"/>
      <c r="BC80" s="6"/>
      <c r="BD80" s="6"/>
      <c r="BE80" s="6"/>
      <c r="BF80" s="6"/>
      <c r="BG80" s="1"/>
      <c r="BH80" s="385"/>
      <c r="BI80" s="385"/>
      <c r="BJ80" s="385"/>
      <c r="BK80" s="383"/>
      <c r="BL80" s="383"/>
      <c r="BM80" s="382"/>
      <c r="BN80" s="141"/>
      <c r="BO80" s="382"/>
      <c r="BP80" s="382"/>
      <c r="BQ80" s="366"/>
      <c r="BR80" s="1"/>
      <c r="BS80" s="366"/>
      <c r="BT80" s="1"/>
      <c r="BU80" s="1"/>
      <c r="BV80" s="1"/>
      <c r="BW80" s="366"/>
      <c r="BX80" s="366"/>
      <c r="BY80" s="366"/>
      <c r="BZ80" s="366"/>
      <c r="CA80" s="366"/>
      <c r="CB80" s="141"/>
      <c r="CC80" s="230"/>
      <c r="CD80" s="230"/>
      <c r="CE80" s="230"/>
      <c r="CF80" s="5"/>
      <c r="CG80" s="58"/>
      <c r="CH80" s="58"/>
      <c r="CI80" s="5"/>
      <c r="CJ80" s="5"/>
      <c r="CK80" s="5"/>
      <c r="CL80" s="230"/>
      <c r="CM80" s="230"/>
      <c r="CN80" s="230"/>
      <c r="CO80" s="230"/>
      <c r="CP80" s="230"/>
      <c r="CQ80" s="230"/>
      <c r="CR80" s="1"/>
      <c r="CS80" s="1"/>
      <c r="CT80" s="1"/>
      <c r="CU80" s="1"/>
      <c r="CV80" s="5"/>
      <c r="CW80" s="404"/>
      <c r="CX80" s="404"/>
      <c r="CY80" s="404"/>
      <c r="CZ80" s="404"/>
      <c r="DA80" s="404"/>
      <c r="DB80" s="404"/>
      <c r="DC80" s="381"/>
      <c r="DD80" s="381"/>
      <c r="DE80" s="381"/>
      <c r="DF80" s="381"/>
      <c r="DG80" s="5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</row>
    <row r="81" spans="1:128" ht="11.1" customHeight="1" x14ac:dyDescent="0.25">
      <c r="A81" s="5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388"/>
      <c r="AA81" s="388"/>
      <c r="AB81" s="388"/>
      <c r="AC81" s="388"/>
      <c r="AD81" s="388"/>
      <c r="AE81" s="388"/>
      <c r="AF81" s="388"/>
      <c r="AG81" s="388"/>
      <c r="AH81" s="388"/>
      <c r="AI81" s="388"/>
      <c r="AJ81" s="388"/>
      <c r="AK81" s="388"/>
      <c r="AL81" s="388"/>
      <c r="AM81" s="388"/>
      <c r="AN81" s="388"/>
      <c r="AO81" s="388"/>
      <c r="AP81" s="388"/>
      <c r="AQ81" s="388"/>
      <c r="AR81" s="388"/>
      <c r="AS81" s="388"/>
      <c r="AT81" s="388"/>
      <c r="AU81" s="388"/>
      <c r="AV81" s="388"/>
      <c r="AW81" s="388"/>
      <c r="AX81" s="388"/>
      <c r="AY81" s="388"/>
      <c r="AZ81" s="1"/>
      <c r="BA81" s="6"/>
      <c r="BB81" s="6"/>
      <c r="BC81" s="6"/>
      <c r="BD81" s="6"/>
      <c r="BE81" s="6"/>
      <c r="BF81" s="6"/>
      <c r="BG81" s="1"/>
      <c r="BH81" s="385"/>
      <c r="BI81" s="385"/>
      <c r="BJ81" s="385"/>
      <c r="BK81" s="383"/>
      <c r="BL81" s="383"/>
      <c r="BM81" s="382"/>
      <c r="BN81" s="141"/>
      <c r="BO81" s="382"/>
      <c r="BP81" s="382"/>
      <c r="BQ81" s="366"/>
      <c r="BR81" s="1"/>
      <c r="BS81" s="366"/>
      <c r="BT81" s="1"/>
      <c r="BU81" s="1"/>
      <c r="BV81" s="1"/>
      <c r="BW81" s="366"/>
      <c r="BX81" s="366"/>
      <c r="BY81" s="366"/>
      <c r="BZ81" s="366"/>
      <c r="CA81" s="366"/>
      <c r="CB81" s="141"/>
      <c r="CC81" s="230"/>
      <c r="CD81" s="230"/>
      <c r="CE81" s="230"/>
      <c r="CF81" s="5"/>
      <c r="CG81" s="58"/>
      <c r="CH81" s="58"/>
      <c r="CI81" s="5"/>
      <c r="CJ81" s="5"/>
      <c r="CK81" s="5"/>
      <c r="CL81" s="230"/>
      <c r="CM81" s="230"/>
      <c r="CN81" s="230"/>
      <c r="CO81" s="230"/>
      <c r="CP81" s="230"/>
      <c r="CQ81" s="230"/>
      <c r="CR81" s="1"/>
      <c r="CS81" s="1"/>
      <c r="CT81" s="1"/>
      <c r="CU81" s="1"/>
      <c r="CV81" s="5"/>
      <c r="CW81" s="404"/>
      <c r="CX81" s="404"/>
      <c r="CY81" s="404"/>
      <c r="CZ81" s="404"/>
      <c r="DA81" s="404"/>
      <c r="DB81" s="404"/>
      <c r="DC81" s="381"/>
      <c r="DD81" s="381"/>
      <c r="DE81" s="381"/>
      <c r="DF81" s="381"/>
      <c r="DG81" s="5"/>
      <c r="DH81" s="1"/>
      <c r="DI81" s="1"/>
      <c r="DJ81" s="1"/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/>
      <c r="DX81" s="1"/>
    </row>
    <row r="82" spans="1:128" ht="11.1" customHeight="1" x14ac:dyDescent="0.25">
      <c r="A82" s="5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388"/>
      <c r="AA82" s="388"/>
      <c r="AB82" s="388"/>
      <c r="AC82" s="388"/>
      <c r="AD82" s="388"/>
      <c r="AE82" s="388"/>
      <c r="AF82" s="388"/>
      <c r="AG82" s="388"/>
      <c r="AH82" s="388"/>
      <c r="AI82" s="388"/>
      <c r="AJ82" s="388"/>
      <c r="AK82" s="388"/>
      <c r="AL82" s="388"/>
      <c r="AM82" s="388"/>
      <c r="AN82" s="388"/>
      <c r="AO82" s="388"/>
      <c r="AP82" s="388"/>
      <c r="AQ82" s="388"/>
      <c r="AR82" s="388"/>
      <c r="AS82" s="388"/>
      <c r="AT82" s="388"/>
      <c r="AU82" s="388"/>
      <c r="AV82" s="388"/>
      <c r="AW82" s="388"/>
      <c r="AX82" s="388"/>
      <c r="AY82" s="388"/>
      <c r="AZ82" s="1"/>
      <c r="BA82" s="6"/>
      <c r="BB82" s="6"/>
      <c r="BC82" s="6"/>
      <c r="BD82" s="6"/>
      <c r="BE82" s="6"/>
      <c r="BF82" s="6"/>
      <c r="BG82" s="1"/>
      <c r="BH82" s="385"/>
      <c r="BI82" s="385"/>
      <c r="BJ82" s="385"/>
      <c r="BK82" s="383"/>
      <c r="BL82" s="383"/>
      <c r="BM82" s="382"/>
      <c r="BN82" s="141"/>
      <c r="BO82" s="382"/>
      <c r="BP82" s="382"/>
      <c r="BQ82" s="366"/>
      <c r="BR82" s="1"/>
      <c r="BS82" s="366"/>
      <c r="BT82" s="1"/>
      <c r="BU82" s="1"/>
      <c r="BV82" s="1"/>
      <c r="BW82" s="366"/>
      <c r="BX82" s="366"/>
      <c r="BY82" s="366"/>
      <c r="BZ82" s="366"/>
      <c r="CA82" s="366"/>
      <c r="CB82" s="141"/>
      <c r="CC82" s="230"/>
      <c r="CD82" s="230"/>
      <c r="CE82" s="230"/>
      <c r="CF82" s="5"/>
      <c r="CG82" s="58"/>
      <c r="CH82" s="58"/>
      <c r="CI82" s="5"/>
      <c r="CJ82" s="5"/>
      <c r="CK82" s="5"/>
      <c r="CL82" s="230"/>
      <c r="CM82" s="230"/>
      <c r="CN82" s="230"/>
      <c r="CO82" s="230"/>
      <c r="CP82" s="230"/>
      <c r="CQ82" s="230"/>
      <c r="CR82" s="1"/>
      <c r="CS82" s="1"/>
      <c r="CT82" s="1"/>
      <c r="CU82" s="1"/>
      <c r="CV82" s="5"/>
      <c r="CW82" s="404"/>
      <c r="CX82" s="404"/>
      <c r="CY82" s="404"/>
      <c r="CZ82" s="404"/>
      <c r="DA82" s="404"/>
      <c r="DB82" s="404"/>
      <c r="DC82" s="381"/>
      <c r="DD82" s="381"/>
      <c r="DE82" s="381"/>
      <c r="DF82" s="381"/>
      <c r="DG82" s="5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</row>
    <row r="83" spans="1:128" ht="11.1" customHeight="1" x14ac:dyDescent="0.25">
      <c r="A83" s="5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388"/>
      <c r="AA83" s="388"/>
      <c r="AB83" s="388"/>
      <c r="AC83" s="388"/>
      <c r="AD83" s="388"/>
      <c r="AE83" s="388"/>
      <c r="AF83" s="388"/>
      <c r="AG83" s="388"/>
      <c r="AH83" s="388"/>
      <c r="AI83" s="388"/>
      <c r="AJ83" s="388"/>
      <c r="AK83" s="388"/>
      <c r="AL83" s="388"/>
      <c r="AM83" s="388"/>
      <c r="AN83" s="388"/>
      <c r="AO83" s="388"/>
      <c r="AP83" s="388"/>
      <c r="AQ83" s="388"/>
      <c r="AR83" s="388"/>
      <c r="AS83" s="388"/>
      <c r="AT83" s="388"/>
      <c r="AU83" s="388"/>
      <c r="AV83" s="388"/>
      <c r="AW83" s="388"/>
      <c r="AX83" s="388"/>
      <c r="AY83" s="388"/>
      <c r="AZ83" s="1"/>
      <c r="BA83" s="6"/>
      <c r="BB83" s="6"/>
      <c r="BC83" s="6"/>
      <c r="BD83" s="6"/>
      <c r="BE83" s="6"/>
      <c r="BF83" s="6"/>
      <c r="BG83" s="1"/>
      <c r="BH83" s="385"/>
      <c r="BI83" s="385"/>
      <c r="BJ83" s="385"/>
      <c r="BK83" s="383"/>
      <c r="BL83" s="383"/>
      <c r="BM83" s="382"/>
      <c r="BN83" s="141"/>
      <c r="BO83" s="382"/>
      <c r="BP83" s="382"/>
      <c r="BQ83" s="366"/>
      <c r="BR83" s="1"/>
      <c r="BS83" s="366"/>
      <c r="BT83" s="1"/>
      <c r="BU83" s="1"/>
      <c r="BV83" s="1"/>
      <c r="BW83" s="366"/>
      <c r="BX83" s="366"/>
      <c r="BY83" s="366"/>
      <c r="BZ83" s="366"/>
      <c r="CA83" s="366"/>
      <c r="CB83" s="141"/>
      <c r="CC83" s="230"/>
      <c r="CD83" s="230"/>
      <c r="CE83" s="230"/>
      <c r="CF83" s="5"/>
      <c r="CG83" s="58"/>
      <c r="CH83" s="58"/>
      <c r="CI83" s="5"/>
      <c r="CJ83" s="5"/>
      <c r="CK83" s="5"/>
      <c r="CL83" s="230"/>
      <c r="CM83" s="230"/>
      <c r="CN83" s="230"/>
      <c r="CO83" s="230"/>
      <c r="CP83" s="230"/>
      <c r="CQ83" s="230"/>
      <c r="CR83" s="1"/>
      <c r="CS83" s="1"/>
      <c r="CT83" s="1"/>
      <c r="CU83" s="1"/>
      <c r="CV83" s="5"/>
      <c r="CW83" s="404"/>
      <c r="CX83" s="404"/>
      <c r="CY83" s="404"/>
      <c r="CZ83" s="404"/>
      <c r="DA83" s="404"/>
      <c r="DB83" s="404"/>
      <c r="DC83" s="381"/>
      <c r="DD83" s="381"/>
      <c r="DE83" s="381"/>
      <c r="DF83" s="381"/>
      <c r="DG83" s="5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</row>
    <row r="84" spans="1:128" ht="11.1" customHeight="1" x14ac:dyDescent="0.25">
      <c r="A84" s="5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388"/>
      <c r="AA84" s="388"/>
      <c r="AB84" s="388"/>
      <c r="AC84" s="388"/>
      <c r="AD84" s="388"/>
      <c r="AE84" s="388"/>
      <c r="AF84" s="388"/>
      <c r="AG84" s="388"/>
      <c r="AH84" s="388"/>
      <c r="AI84" s="388"/>
      <c r="AJ84" s="388"/>
      <c r="AK84" s="388"/>
      <c r="AL84" s="388"/>
      <c r="AM84" s="388"/>
      <c r="AN84" s="388"/>
      <c r="AO84" s="388"/>
      <c r="AP84" s="388"/>
      <c r="AQ84" s="388"/>
      <c r="AR84" s="388"/>
      <c r="AS84" s="388"/>
      <c r="AT84" s="388"/>
      <c r="AU84" s="388"/>
      <c r="AV84" s="388"/>
      <c r="AW84" s="388"/>
      <c r="AX84" s="388"/>
      <c r="AY84" s="388"/>
      <c r="AZ84" s="1"/>
      <c r="BA84" s="6"/>
      <c r="BB84" s="6"/>
      <c r="BC84" s="6"/>
      <c r="BD84" s="6"/>
      <c r="BE84" s="6"/>
      <c r="BF84" s="6"/>
      <c r="BG84" s="1"/>
      <c r="BH84" s="385"/>
      <c r="BI84" s="385"/>
      <c r="BJ84" s="385"/>
      <c r="BK84" s="383"/>
      <c r="BL84" s="383"/>
      <c r="BM84" s="382"/>
      <c r="BN84" s="141"/>
      <c r="BO84" s="382"/>
      <c r="BP84" s="382"/>
      <c r="BQ84" s="366"/>
      <c r="BR84" s="1"/>
      <c r="BS84" s="366"/>
      <c r="BT84" s="1"/>
      <c r="BU84" s="1"/>
      <c r="BV84" s="1"/>
      <c r="BW84" s="366"/>
      <c r="BX84" s="366"/>
      <c r="BY84" s="366"/>
      <c r="BZ84" s="366"/>
      <c r="CA84" s="366"/>
      <c r="CB84" s="141"/>
      <c r="CC84" s="230"/>
      <c r="CD84" s="230"/>
      <c r="CE84" s="230"/>
      <c r="CF84" s="5"/>
      <c r="CG84" s="58"/>
      <c r="CH84" s="58"/>
      <c r="CI84" s="5"/>
      <c r="CJ84" s="5"/>
      <c r="CK84" s="5"/>
      <c r="CL84" s="230"/>
      <c r="CM84" s="230"/>
      <c r="CN84" s="230"/>
      <c r="CO84" s="230"/>
      <c r="CP84" s="230"/>
      <c r="CQ84" s="230"/>
      <c r="CR84" s="1"/>
      <c r="CS84" s="1"/>
      <c r="CT84" s="1"/>
      <c r="CU84" s="1"/>
      <c r="CV84" s="5"/>
      <c r="CW84" s="404"/>
      <c r="CX84" s="404"/>
      <c r="CY84" s="404"/>
      <c r="CZ84" s="404"/>
      <c r="DA84" s="404"/>
      <c r="DB84" s="404"/>
      <c r="DC84" s="381"/>
      <c r="DD84" s="381"/>
      <c r="DE84" s="381"/>
      <c r="DF84" s="381"/>
      <c r="DG84" s="5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</row>
    <row r="85" spans="1:128" ht="11.1" customHeight="1" x14ac:dyDescent="0.25">
      <c r="A85" s="5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388"/>
      <c r="AA85" s="388"/>
      <c r="AB85" s="388"/>
      <c r="AC85" s="388"/>
      <c r="AD85" s="388"/>
      <c r="AE85" s="388"/>
      <c r="AF85" s="388"/>
      <c r="AG85" s="388"/>
      <c r="AH85" s="388"/>
      <c r="AI85" s="388"/>
      <c r="AJ85" s="388"/>
      <c r="AK85" s="388"/>
      <c r="AL85" s="388"/>
      <c r="AM85" s="388"/>
      <c r="AN85" s="388"/>
      <c r="AO85" s="388"/>
      <c r="AP85" s="388"/>
      <c r="AQ85" s="388"/>
      <c r="AR85" s="388"/>
      <c r="AS85" s="388"/>
      <c r="AT85" s="388"/>
      <c r="AU85" s="388"/>
      <c r="AV85" s="388"/>
      <c r="AW85" s="388"/>
      <c r="AX85" s="388"/>
      <c r="AY85" s="388"/>
      <c r="AZ85" s="1"/>
      <c r="BA85" s="6"/>
      <c r="BB85" s="6"/>
      <c r="BC85" s="6"/>
      <c r="BD85" s="6"/>
      <c r="BE85" s="6"/>
      <c r="BF85" s="6"/>
      <c r="BG85" s="1"/>
      <c r="BH85" s="385"/>
      <c r="BI85" s="385"/>
      <c r="BJ85" s="385"/>
      <c r="BK85" s="383"/>
      <c r="BL85" s="383"/>
      <c r="BM85" s="382"/>
      <c r="BN85" s="141"/>
      <c r="BO85" s="382"/>
      <c r="BP85" s="382"/>
      <c r="BQ85" s="366"/>
      <c r="BR85" s="1"/>
      <c r="BS85" s="366"/>
      <c r="BT85" s="1"/>
      <c r="BU85" s="1"/>
      <c r="BV85" s="1"/>
      <c r="BW85" s="366"/>
      <c r="BX85" s="366"/>
      <c r="BY85" s="366"/>
      <c r="BZ85" s="366"/>
      <c r="CA85" s="366"/>
      <c r="CB85" s="141"/>
      <c r="CC85" s="230"/>
      <c r="CD85" s="230"/>
      <c r="CE85" s="230"/>
      <c r="CF85" s="5"/>
      <c r="CG85" s="58"/>
      <c r="CH85" s="58"/>
      <c r="CI85" s="5"/>
      <c r="CJ85" s="5"/>
      <c r="CK85" s="5"/>
      <c r="CL85" s="230"/>
      <c r="CM85" s="230"/>
      <c r="CN85" s="230"/>
      <c r="CO85" s="230"/>
      <c r="CP85" s="230"/>
      <c r="CQ85" s="230"/>
      <c r="CR85" s="1"/>
      <c r="CS85" s="1"/>
      <c r="CT85" s="1"/>
      <c r="CU85" s="1"/>
      <c r="CV85" s="5"/>
      <c r="CW85" s="404"/>
      <c r="CX85" s="404"/>
      <c r="CY85" s="404"/>
      <c r="CZ85" s="404"/>
      <c r="DA85" s="404"/>
      <c r="DB85" s="404"/>
      <c r="DC85" s="381"/>
      <c r="DD85" s="381"/>
      <c r="DE85" s="381"/>
      <c r="DF85" s="381"/>
      <c r="DG85" s="5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</row>
    <row r="86" spans="1:128" ht="11.1" customHeight="1" x14ac:dyDescent="0.25">
      <c r="A86" s="5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388"/>
      <c r="AA86" s="388"/>
      <c r="AB86" s="388"/>
      <c r="AC86" s="388"/>
      <c r="AD86" s="388"/>
      <c r="AE86" s="388"/>
      <c r="AF86" s="388"/>
      <c r="AG86" s="388"/>
      <c r="AH86" s="388"/>
      <c r="AI86" s="388"/>
      <c r="AJ86" s="388"/>
      <c r="AK86" s="388"/>
      <c r="AL86" s="388"/>
      <c r="AM86" s="388"/>
      <c r="AN86" s="388"/>
      <c r="AO86" s="388"/>
      <c r="AP86" s="388"/>
      <c r="AQ86" s="388"/>
      <c r="AR86" s="388"/>
      <c r="AS86" s="388"/>
      <c r="AT86" s="388"/>
      <c r="AU86" s="388"/>
      <c r="AV86" s="388"/>
      <c r="AW86" s="388"/>
      <c r="AX86" s="388"/>
      <c r="AY86" s="388"/>
      <c r="AZ86" s="1"/>
      <c r="BA86" s="6"/>
      <c r="BB86" s="6"/>
      <c r="BC86" s="6"/>
      <c r="BD86" s="6"/>
      <c r="BE86" s="6"/>
      <c r="BF86" s="6"/>
      <c r="BG86" s="1"/>
      <c r="BH86" s="385"/>
      <c r="BI86" s="385"/>
      <c r="BJ86" s="385"/>
      <c r="BK86" s="383"/>
      <c r="BL86" s="383"/>
      <c r="BM86" s="382"/>
      <c r="BN86" s="141"/>
      <c r="BO86" s="382"/>
      <c r="BP86" s="382"/>
      <c r="BQ86" s="366"/>
      <c r="BR86" s="1"/>
      <c r="BS86" s="366"/>
      <c r="BT86" s="1"/>
      <c r="BU86" s="1"/>
      <c r="BV86" s="1"/>
      <c r="BW86" s="366"/>
      <c r="BX86" s="366"/>
      <c r="BY86" s="366"/>
      <c r="BZ86" s="366"/>
      <c r="CA86" s="366"/>
      <c r="CB86" s="141"/>
      <c r="CC86" s="230"/>
      <c r="CD86" s="230"/>
      <c r="CE86" s="230"/>
      <c r="CF86" s="5"/>
      <c r="CG86" s="58"/>
      <c r="CH86" s="58"/>
      <c r="CI86" s="5"/>
      <c r="CJ86" s="5"/>
      <c r="CK86" s="5"/>
      <c r="CL86" s="230"/>
      <c r="CM86" s="230"/>
      <c r="CN86" s="230"/>
      <c r="CO86" s="230"/>
      <c r="CP86" s="230"/>
      <c r="CQ86" s="230"/>
      <c r="CR86" s="1"/>
      <c r="CS86" s="1"/>
      <c r="CT86" s="1"/>
      <c r="CU86" s="1"/>
      <c r="CV86" s="5"/>
      <c r="CW86" s="404"/>
      <c r="CX86" s="404"/>
      <c r="CY86" s="404"/>
      <c r="CZ86" s="404"/>
      <c r="DA86" s="404"/>
      <c r="DB86" s="404"/>
      <c r="DC86" s="381"/>
      <c r="DD86" s="381"/>
      <c r="DE86" s="381"/>
      <c r="DF86" s="381"/>
      <c r="DG86" s="5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</row>
    <row r="87" spans="1:128" ht="11.1" customHeight="1" x14ac:dyDescent="0.25">
      <c r="A87" s="5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388"/>
      <c r="AA87" s="388"/>
      <c r="AB87" s="388"/>
      <c r="AC87" s="388"/>
      <c r="AD87" s="388"/>
      <c r="AE87" s="388"/>
      <c r="AF87" s="388"/>
      <c r="AG87" s="388"/>
      <c r="AH87" s="388"/>
      <c r="AI87" s="388"/>
      <c r="AJ87" s="388"/>
      <c r="AK87" s="388"/>
      <c r="AL87" s="388"/>
      <c r="AM87" s="388"/>
      <c r="AN87" s="388"/>
      <c r="AO87" s="388"/>
      <c r="AP87" s="388"/>
      <c r="AQ87" s="388"/>
      <c r="AR87" s="388"/>
      <c r="AS87" s="388"/>
      <c r="AT87" s="388"/>
      <c r="AU87" s="388"/>
      <c r="AV87" s="388"/>
      <c r="AW87" s="388"/>
      <c r="AX87" s="388"/>
      <c r="AY87" s="388"/>
      <c r="AZ87" s="1"/>
      <c r="BA87" s="6"/>
      <c r="BB87" s="6"/>
      <c r="BC87" s="6"/>
      <c r="BD87" s="6"/>
      <c r="BE87" s="6"/>
      <c r="BF87" s="6"/>
      <c r="BG87" s="1"/>
      <c r="BH87" s="385"/>
      <c r="BI87" s="385"/>
      <c r="BJ87" s="385"/>
      <c r="BK87" s="383"/>
      <c r="BL87" s="383"/>
      <c r="BM87" s="382"/>
      <c r="BN87" s="141"/>
      <c r="BO87" s="382"/>
      <c r="BP87" s="382"/>
      <c r="BQ87" s="366"/>
      <c r="BR87" s="1"/>
      <c r="BS87" s="366"/>
      <c r="BT87" s="1"/>
      <c r="BU87" s="1"/>
      <c r="BV87" s="1"/>
      <c r="BW87" s="366"/>
      <c r="BX87" s="366"/>
      <c r="BY87" s="366"/>
      <c r="BZ87" s="366"/>
      <c r="CA87" s="366"/>
      <c r="CB87" s="141"/>
      <c r="CC87" s="230"/>
      <c r="CD87" s="230"/>
      <c r="CE87" s="230"/>
      <c r="CF87" s="5"/>
      <c r="CG87" s="58"/>
      <c r="CH87" s="58"/>
      <c r="CI87" s="5"/>
      <c r="CJ87" s="5"/>
      <c r="CK87" s="5"/>
      <c r="CL87" s="230"/>
      <c r="CM87" s="230"/>
      <c r="CN87" s="230"/>
      <c r="CO87" s="230"/>
      <c r="CP87" s="230"/>
      <c r="CQ87" s="230"/>
      <c r="CR87" s="1"/>
      <c r="CS87" s="1"/>
      <c r="CT87" s="1"/>
      <c r="CU87" s="1"/>
      <c r="CV87" s="5"/>
      <c r="CW87" s="404"/>
      <c r="CX87" s="404"/>
      <c r="CY87" s="404"/>
      <c r="CZ87" s="404"/>
      <c r="DA87" s="404"/>
      <c r="DB87" s="404"/>
      <c r="DC87" s="381"/>
      <c r="DD87" s="381"/>
      <c r="DE87" s="381"/>
      <c r="DF87" s="381"/>
      <c r="DG87" s="5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</row>
    <row r="88" spans="1:128" ht="11.1" customHeight="1" x14ac:dyDescent="0.25">
      <c r="A88" s="5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388"/>
      <c r="AA88" s="388"/>
      <c r="AB88" s="388"/>
      <c r="AC88" s="388"/>
      <c r="AD88" s="388"/>
      <c r="AE88" s="388"/>
      <c r="AF88" s="388"/>
      <c r="AG88" s="388"/>
      <c r="AH88" s="388"/>
      <c r="AI88" s="388"/>
      <c r="AJ88" s="388"/>
      <c r="AK88" s="388"/>
      <c r="AL88" s="388"/>
      <c r="AM88" s="388"/>
      <c r="AN88" s="388"/>
      <c r="AO88" s="388"/>
      <c r="AP88" s="388"/>
      <c r="AQ88" s="388"/>
      <c r="AR88" s="388"/>
      <c r="AS88" s="388"/>
      <c r="AT88" s="388"/>
      <c r="AU88" s="388"/>
      <c r="AV88" s="388"/>
      <c r="AW88" s="388"/>
      <c r="AX88" s="388"/>
      <c r="AY88" s="388"/>
      <c r="AZ88" s="1"/>
      <c r="BA88" s="6"/>
      <c r="BB88" s="6"/>
      <c r="BC88" s="6"/>
      <c r="BD88" s="6"/>
      <c r="BE88" s="6"/>
      <c r="BF88" s="6"/>
      <c r="BG88" s="1"/>
      <c r="BH88" s="385"/>
      <c r="BI88" s="385"/>
      <c r="BJ88" s="385"/>
      <c r="BK88" s="383"/>
      <c r="BL88" s="383"/>
      <c r="BM88" s="382"/>
      <c r="BN88" s="141"/>
      <c r="BO88" s="382"/>
      <c r="BP88" s="382"/>
      <c r="BQ88" s="366"/>
      <c r="BR88" s="1"/>
      <c r="BS88" s="366"/>
      <c r="BT88" s="1"/>
      <c r="BU88" s="1"/>
      <c r="BV88" s="1"/>
      <c r="BW88" s="366"/>
      <c r="BX88" s="366"/>
      <c r="BY88" s="366"/>
      <c r="BZ88" s="366"/>
      <c r="CA88" s="366"/>
      <c r="CB88" s="141"/>
      <c r="CC88" s="230"/>
      <c r="CD88" s="230"/>
      <c r="CE88" s="230"/>
      <c r="CF88" s="5"/>
      <c r="CG88" s="58"/>
      <c r="CH88" s="58"/>
      <c r="CI88" s="5"/>
      <c r="CJ88" s="5"/>
      <c r="CK88" s="5"/>
      <c r="CL88" s="230"/>
      <c r="CM88" s="230"/>
      <c r="CN88" s="230"/>
      <c r="CO88" s="230"/>
      <c r="CP88" s="230"/>
      <c r="CQ88" s="230"/>
      <c r="CR88" s="1"/>
      <c r="CS88" s="1"/>
      <c r="CT88" s="1"/>
      <c r="CU88" s="1"/>
      <c r="CV88" s="5"/>
      <c r="CW88" s="404"/>
      <c r="CX88" s="404"/>
      <c r="CY88" s="404"/>
      <c r="CZ88" s="404"/>
      <c r="DA88" s="404"/>
      <c r="DB88" s="404"/>
      <c r="DC88" s="381"/>
      <c r="DD88" s="381"/>
      <c r="DE88" s="381"/>
      <c r="DF88" s="381"/>
      <c r="DG88" s="5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/>
      <c r="DW88" s="1"/>
      <c r="DX88" s="1"/>
    </row>
    <row r="89" spans="1:128" ht="11.1" customHeight="1" x14ac:dyDescent="0.25">
      <c r="A89" s="5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388"/>
      <c r="AA89" s="388"/>
      <c r="AB89" s="388"/>
      <c r="AC89" s="388"/>
      <c r="AD89" s="388"/>
      <c r="AE89" s="388"/>
      <c r="AF89" s="388"/>
      <c r="AG89" s="388"/>
      <c r="AH89" s="388"/>
      <c r="AI89" s="388"/>
      <c r="AJ89" s="388"/>
      <c r="AK89" s="388"/>
      <c r="AL89" s="388"/>
      <c r="AM89" s="388"/>
      <c r="AN89" s="388"/>
      <c r="AO89" s="388"/>
      <c r="AP89" s="388"/>
      <c r="AQ89" s="388"/>
      <c r="AR89" s="388"/>
      <c r="AS89" s="388"/>
      <c r="AT89" s="388"/>
      <c r="AU89" s="388"/>
      <c r="AV89" s="388"/>
      <c r="AW89" s="388"/>
      <c r="AX89" s="388"/>
      <c r="AY89" s="388"/>
      <c r="AZ89" s="1"/>
      <c r="BA89" s="6"/>
      <c r="BB89" s="6"/>
      <c r="BC89" s="6"/>
      <c r="BD89" s="6"/>
      <c r="BE89" s="6"/>
      <c r="BF89" s="6"/>
      <c r="BG89" s="1"/>
      <c r="BH89" s="385"/>
      <c r="BI89" s="385"/>
      <c r="BJ89" s="385"/>
      <c r="BK89" s="383"/>
      <c r="BL89" s="383"/>
      <c r="BM89" s="382"/>
      <c r="BN89" s="141"/>
      <c r="BO89" s="382"/>
      <c r="BP89" s="382"/>
      <c r="BQ89" s="366"/>
      <c r="BR89" s="1"/>
      <c r="BS89" s="366"/>
      <c r="BT89" s="1"/>
      <c r="BU89" s="1"/>
      <c r="BV89" s="1"/>
      <c r="BW89" s="366"/>
      <c r="BX89" s="366"/>
      <c r="BY89" s="366"/>
      <c r="BZ89" s="366"/>
      <c r="CA89" s="366"/>
      <c r="CB89" s="141"/>
      <c r="CC89" s="230"/>
      <c r="CD89" s="230"/>
      <c r="CE89" s="230"/>
      <c r="CF89" s="5"/>
      <c r="CG89" s="58"/>
      <c r="CH89" s="58"/>
      <c r="CI89" s="5"/>
      <c r="CJ89" s="5"/>
      <c r="CK89" s="5"/>
      <c r="CL89" s="230"/>
      <c r="CM89" s="230"/>
      <c r="CN89" s="230"/>
      <c r="CO89" s="230"/>
      <c r="CP89" s="230"/>
      <c r="CQ89" s="230"/>
      <c r="CR89" s="1"/>
      <c r="CS89" s="1"/>
      <c r="CT89" s="1"/>
      <c r="CU89" s="1"/>
      <c r="CV89" s="5"/>
      <c r="CW89" s="404"/>
      <c r="CX89" s="404"/>
      <c r="CY89" s="404"/>
      <c r="CZ89" s="404"/>
      <c r="DA89" s="404"/>
      <c r="DB89" s="404"/>
      <c r="DC89" s="381"/>
      <c r="DD89" s="381"/>
      <c r="DE89" s="381"/>
      <c r="DF89" s="381"/>
      <c r="DG89" s="5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</row>
    <row r="90" spans="1:128" ht="11.1" customHeight="1" x14ac:dyDescent="0.25">
      <c r="A90" s="5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388"/>
      <c r="AA90" s="388"/>
      <c r="AB90" s="388"/>
      <c r="AC90" s="388"/>
      <c r="AD90" s="388"/>
      <c r="AE90" s="388"/>
      <c r="AF90" s="388"/>
      <c r="AG90" s="388"/>
      <c r="AH90" s="388"/>
      <c r="AI90" s="388"/>
      <c r="AJ90" s="388"/>
      <c r="AK90" s="388"/>
      <c r="AL90" s="388"/>
      <c r="AM90" s="388"/>
      <c r="AN90" s="388"/>
      <c r="AO90" s="388"/>
      <c r="AP90" s="388"/>
      <c r="AQ90" s="388"/>
      <c r="AR90" s="388"/>
      <c r="AS90" s="388"/>
      <c r="AT90" s="388"/>
      <c r="AU90" s="388"/>
      <c r="AV90" s="388"/>
      <c r="AW90" s="388"/>
      <c r="AX90" s="388"/>
      <c r="AY90" s="388"/>
      <c r="AZ90" s="1"/>
      <c r="BA90" s="6"/>
      <c r="BB90" s="6"/>
      <c r="BC90" s="6"/>
      <c r="BD90" s="6"/>
      <c r="BE90" s="6"/>
      <c r="BF90" s="6"/>
      <c r="BG90" s="1"/>
      <c r="BH90" s="385"/>
      <c r="BI90" s="385"/>
      <c r="BJ90" s="385"/>
      <c r="BK90" s="383"/>
      <c r="BL90" s="383"/>
      <c r="BM90" s="382"/>
      <c r="BN90" s="141"/>
      <c r="BO90" s="382"/>
      <c r="BP90" s="382"/>
      <c r="BQ90" s="366"/>
      <c r="BR90" s="1"/>
      <c r="BS90" s="366"/>
      <c r="BT90" s="1"/>
      <c r="BU90" s="1"/>
      <c r="BV90" s="1"/>
      <c r="BW90" s="366"/>
      <c r="BX90" s="366"/>
      <c r="BY90" s="366"/>
      <c r="BZ90" s="366"/>
      <c r="CA90" s="366"/>
      <c r="CB90" s="141"/>
      <c r="CC90" s="230"/>
      <c r="CD90" s="230"/>
      <c r="CE90" s="230"/>
      <c r="CF90" s="5"/>
      <c r="CG90" s="58"/>
      <c r="CH90" s="58"/>
      <c r="CI90" s="5"/>
      <c r="CJ90" s="5"/>
      <c r="CK90" s="5"/>
      <c r="CL90" s="230"/>
      <c r="CM90" s="230"/>
      <c r="CN90" s="230"/>
      <c r="CO90" s="230"/>
      <c r="CP90" s="230"/>
      <c r="CQ90" s="230"/>
      <c r="CR90" s="1"/>
      <c r="CS90" s="1"/>
      <c r="CT90" s="1"/>
      <c r="CU90" s="1"/>
      <c r="CV90" s="5"/>
      <c r="CW90" s="404"/>
      <c r="CX90" s="404"/>
      <c r="CY90" s="404"/>
      <c r="CZ90" s="404"/>
      <c r="DA90" s="404"/>
      <c r="DB90" s="404"/>
      <c r="DC90" s="381"/>
      <c r="DD90" s="381"/>
      <c r="DE90" s="381"/>
      <c r="DF90" s="381"/>
      <c r="DG90" s="5"/>
      <c r="DH90" s="1"/>
      <c r="DI90" s="1"/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</row>
    <row r="91" spans="1:128" ht="11.1" customHeight="1" x14ac:dyDescent="0.25">
      <c r="A91" s="5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388"/>
      <c r="AA91" s="388"/>
      <c r="AB91" s="388"/>
      <c r="AC91" s="388"/>
      <c r="AD91" s="388"/>
      <c r="AE91" s="388"/>
      <c r="AF91" s="388"/>
      <c r="AG91" s="388"/>
      <c r="AH91" s="388"/>
      <c r="AI91" s="388"/>
      <c r="AJ91" s="388"/>
      <c r="AK91" s="388"/>
      <c r="AL91" s="388"/>
      <c r="AM91" s="388"/>
      <c r="AN91" s="388"/>
      <c r="AO91" s="388"/>
      <c r="AP91" s="388"/>
      <c r="AQ91" s="388"/>
      <c r="AR91" s="388"/>
      <c r="AS91" s="388"/>
      <c r="AT91" s="388"/>
      <c r="AU91" s="388"/>
      <c r="AV91" s="388"/>
      <c r="AW91" s="388"/>
      <c r="AX91" s="388"/>
      <c r="AY91" s="388"/>
      <c r="AZ91" s="1"/>
      <c r="BA91" s="6"/>
      <c r="BB91" s="6"/>
      <c r="BC91" s="6"/>
      <c r="BD91" s="6"/>
      <c r="BE91" s="6"/>
      <c r="BF91" s="6"/>
      <c r="BG91" s="1"/>
      <c r="BH91" s="385"/>
      <c r="BI91" s="385"/>
      <c r="BJ91" s="385"/>
      <c r="BK91" s="383"/>
      <c r="BL91" s="383"/>
      <c r="BM91" s="382"/>
      <c r="BN91" s="141"/>
      <c r="BO91" s="382"/>
      <c r="BP91" s="382"/>
      <c r="BQ91" s="366"/>
      <c r="BR91" s="1"/>
      <c r="BS91" s="366"/>
      <c r="BT91" s="1"/>
      <c r="BU91" s="1"/>
      <c r="BV91" s="1"/>
      <c r="BW91" s="366"/>
      <c r="BX91" s="366"/>
      <c r="BY91" s="366"/>
      <c r="BZ91" s="366"/>
      <c r="CA91" s="366"/>
      <c r="CB91" s="141"/>
      <c r="CC91" s="230"/>
      <c r="CD91" s="230"/>
      <c r="CE91" s="230"/>
      <c r="CF91" s="5"/>
      <c r="CG91" s="58"/>
      <c r="CH91" s="58"/>
      <c r="CI91" s="5"/>
      <c r="CJ91" s="5"/>
      <c r="CK91" s="5"/>
      <c r="CL91" s="230"/>
      <c r="CM91" s="230"/>
      <c r="CN91" s="230"/>
      <c r="CO91" s="230"/>
      <c r="CP91" s="230"/>
      <c r="CQ91" s="230"/>
      <c r="CR91" s="1"/>
      <c r="CS91" s="1"/>
      <c r="CT91" s="1"/>
      <c r="CU91" s="1"/>
      <c r="CV91" s="5"/>
      <c r="CW91" s="404"/>
      <c r="CX91" s="404"/>
      <c r="CY91" s="404"/>
      <c r="CZ91" s="404"/>
      <c r="DA91" s="404"/>
      <c r="DB91" s="404"/>
      <c r="DC91" s="381"/>
      <c r="DD91" s="381"/>
      <c r="DE91" s="381"/>
      <c r="DF91" s="381"/>
      <c r="DG91" s="5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</row>
    <row r="92" spans="1:128" ht="11.1" customHeight="1" x14ac:dyDescent="0.25">
      <c r="A92" s="5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388"/>
      <c r="AA92" s="388"/>
      <c r="AB92" s="388"/>
      <c r="AC92" s="388"/>
      <c r="AD92" s="388"/>
      <c r="AE92" s="388"/>
      <c r="AF92" s="388"/>
      <c r="AG92" s="388"/>
      <c r="AH92" s="388"/>
      <c r="AI92" s="388"/>
      <c r="AJ92" s="388"/>
      <c r="AK92" s="388"/>
      <c r="AL92" s="388"/>
      <c r="AM92" s="388"/>
      <c r="AN92" s="388"/>
      <c r="AO92" s="388"/>
      <c r="AP92" s="388"/>
      <c r="AQ92" s="388"/>
      <c r="AR92" s="388"/>
      <c r="AS92" s="388"/>
      <c r="AT92" s="388"/>
      <c r="AU92" s="388"/>
      <c r="AV92" s="388"/>
      <c r="AW92" s="388"/>
      <c r="AX92" s="388"/>
      <c r="AY92" s="388"/>
      <c r="AZ92" s="1"/>
      <c r="BA92" s="6"/>
      <c r="BB92" s="6"/>
      <c r="BC92" s="6"/>
      <c r="BD92" s="6"/>
      <c r="BE92" s="6"/>
      <c r="BF92" s="6"/>
      <c r="BG92" s="1"/>
      <c r="BH92" s="385"/>
      <c r="BI92" s="385"/>
      <c r="BJ92" s="385"/>
      <c r="BK92" s="383"/>
      <c r="BL92" s="383"/>
      <c r="BM92" s="382"/>
      <c r="BN92" s="141"/>
      <c r="BO92" s="382"/>
      <c r="BP92" s="382"/>
      <c r="BQ92" s="366"/>
      <c r="BR92" s="1"/>
      <c r="BS92" s="366"/>
      <c r="BT92" s="1"/>
      <c r="BU92" s="1"/>
      <c r="BV92" s="1"/>
      <c r="BW92" s="366"/>
      <c r="BX92" s="366"/>
      <c r="BY92" s="366"/>
      <c r="BZ92" s="366"/>
      <c r="CA92" s="366"/>
      <c r="CB92" s="141"/>
      <c r="CC92" s="230"/>
      <c r="CD92" s="230"/>
      <c r="CE92" s="230"/>
      <c r="CF92" s="5"/>
      <c r="CG92" s="58"/>
      <c r="CH92" s="58"/>
      <c r="CI92" s="5"/>
      <c r="CJ92" s="5"/>
      <c r="CK92" s="5"/>
      <c r="CL92" s="230"/>
      <c r="CM92" s="230"/>
      <c r="CN92" s="230"/>
      <c r="CO92" s="230"/>
      <c r="CP92" s="230"/>
      <c r="CQ92" s="230"/>
      <c r="CR92" s="1"/>
      <c r="CS92" s="1"/>
      <c r="CT92" s="1"/>
      <c r="CU92" s="1"/>
      <c r="CV92" s="5"/>
      <c r="CW92" s="404"/>
      <c r="CX92" s="404"/>
      <c r="CY92" s="404"/>
      <c r="CZ92" s="404"/>
      <c r="DA92" s="404"/>
      <c r="DB92" s="404"/>
      <c r="DC92" s="381"/>
      <c r="DD92" s="381"/>
      <c r="DE92" s="381"/>
      <c r="DF92" s="381"/>
      <c r="DG92" s="5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</row>
    <row r="93" spans="1:128" ht="11.1" customHeight="1" x14ac:dyDescent="0.25">
      <c r="A93" s="5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388"/>
      <c r="AA93" s="388"/>
      <c r="AB93" s="388"/>
      <c r="AC93" s="388"/>
      <c r="AD93" s="388"/>
      <c r="AE93" s="388"/>
      <c r="AF93" s="388"/>
      <c r="AG93" s="388"/>
      <c r="AH93" s="388"/>
      <c r="AI93" s="388"/>
      <c r="AJ93" s="388"/>
      <c r="AK93" s="388"/>
      <c r="AL93" s="388"/>
      <c r="AM93" s="388"/>
      <c r="AN93" s="388"/>
      <c r="AO93" s="388"/>
      <c r="AP93" s="388"/>
      <c r="AQ93" s="388"/>
      <c r="AR93" s="388"/>
      <c r="AS93" s="388"/>
      <c r="AT93" s="388"/>
      <c r="AU93" s="388"/>
      <c r="AV93" s="388"/>
      <c r="AW93" s="388"/>
      <c r="AX93" s="388"/>
      <c r="AY93" s="388"/>
      <c r="AZ93" s="1"/>
      <c r="BA93" s="6"/>
      <c r="BB93" s="6"/>
      <c r="BC93" s="6"/>
      <c r="BD93" s="6"/>
      <c r="BE93" s="6"/>
      <c r="BF93" s="6"/>
      <c r="BG93" s="1"/>
      <c r="BH93" s="385"/>
      <c r="BI93" s="385"/>
      <c r="BJ93" s="385"/>
      <c r="BK93" s="383"/>
      <c r="BL93" s="383"/>
      <c r="BM93" s="382"/>
      <c r="BN93" s="141"/>
      <c r="BO93" s="382"/>
      <c r="BP93" s="382"/>
      <c r="BQ93" s="366"/>
      <c r="BR93" s="1"/>
      <c r="BS93" s="366"/>
      <c r="BT93" s="1"/>
      <c r="BU93" s="1"/>
      <c r="BV93" s="1"/>
      <c r="BW93" s="366"/>
      <c r="BX93" s="366"/>
      <c r="BY93" s="366"/>
      <c r="BZ93" s="366"/>
      <c r="CA93" s="366"/>
      <c r="CB93" s="141"/>
      <c r="CC93" s="230"/>
      <c r="CD93" s="230"/>
      <c r="CE93" s="230"/>
      <c r="CF93" s="5"/>
      <c r="CG93" s="58"/>
      <c r="CH93" s="58"/>
      <c r="CI93" s="5"/>
      <c r="CJ93" s="5"/>
      <c r="CK93" s="5"/>
      <c r="CL93" s="230"/>
      <c r="CM93" s="230"/>
      <c r="CN93" s="230"/>
      <c r="CO93" s="230"/>
      <c r="CP93" s="230"/>
      <c r="CQ93" s="230"/>
      <c r="CR93" s="1"/>
      <c r="CS93" s="1"/>
      <c r="CT93" s="1"/>
      <c r="CU93" s="1"/>
      <c r="CV93" s="5"/>
      <c r="CW93" s="404"/>
      <c r="CX93" s="404"/>
      <c r="CY93" s="404"/>
      <c r="CZ93" s="404"/>
      <c r="DA93" s="404"/>
      <c r="DB93" s="404"/>
      <c r="DC93" s="381"/>
      <c r="DD93" s="381"/>
      <c r="DE93" s="381"/>
      <c r="DF93" s="381"/>
      <c r="DG93" s="5"/>
      <c r="DH93" s="1"/>
      <c r="DI93" s="1"/>
      <c r="DJ93" s="1"/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</row>
    <row r="94" spans="1:128" ht="11.1" customHeight="1" x14ac:dyDescent="0.25">
      <c r="A94" s="5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388"/>
      <c r="AA94" s="388"/>
      <c r="AB94" s="388"/>
      <c r="AC94" s="388"/>
      <c r="AD94" s="388"/>
      <c r="AE94" s="388"/>
      <c r="AF94" s="388"/>
      <c r="AG94" s="388"/>
      <c r="AH94" s="388"/>
      <c r="AI94" s="388"/>
      <c r="AJ94" s="388"/>
      <c r="AK94" s="388"/>
      <c r="AL94" s="388"/>
      <c r="AM94" s="388"/>
      <c r="AN94" s="388"/>
      <c r="AO94" s="388"/>
      <c r="AP94" s="388"/>
      <c r="AQ94" s="388"/>
      <c r="AR94" s="388"/>
      <c r="AS94" s="388"/>
      <c r="AT94" s="388"/>
      <c r="AU94" s="388"/>
      <c r="AV94" s="388"/>
      <c r="AW94" s="388"/>
      <c r="AX94" s="388"/>
      <c r="AY94" s="388"/>
      <c r="AZ94" s="1"/>
      <c r="BA94" s="6"/>
      <c r="BB94" s="6"/>
      <c r="BC94" s="6"/>
      <c r="BD94" s="6"/>
      <c r="BE94" s="6"/>
      <c r="BF94" s="6"/>
      <c r="BG94" s="1"/>
      <c r="BH94" s="385"/>
      <c r="BI94" s="385"/>
      <c r="BJ94" s="385"/>
      <c r="BK94" s="383"/>
      <c r="BL94" s="383"/>
      <c r="BM94" s="382"/>
      <c r="BN94" s="141"/>
      <c r="BO94" s="382"/>
      <c r="BP94" s="382"/>
      <c r="BQ94" s="366"/>
      <c r="BR94" s="1"/>
      <c r="BS94" s="366"/>
      <c r="BT94" s="1"/>
      <c r="BU94" s="1"/>
      <c r="BV94" s="1"/>
      <c r="BW94" s="366"/>
      <c r="BX94" s="366"/>
      <c r="BY94" s="366"/>
      <c r="BZ94" s="366"/>
      <c r="CA94" s="366"/>
      <c r="CB94" s="141"/>
      <c r="CC94" s="230"/>
      <c r="CD94" s="230"/>
      <c r="CE94" s="230"/>
      <c r="CF94" s="5"/>
      <c r="CG94" s="58"/>
      <c r="CH94" s="58"/>
      <c r="CI94" s="5"/>
      <c r="CJ94" s="5"/>
      <c r="CK94" s="5"/>
      <c r="CL94" s="230"/>
      <c r="CM94" s="230"/>
      <c r="CN94" s="230"/>
      <c r="CO94" s="230"/>
      <c r="CP94" s="230"/>
      <c r="CQ94" s="230"/>
      <c r="CR94" s="1"/>
      <c r="CS94" s="1"/>
      <c r="CT94" s="1"/>
      <c r="CU94" s="1"/>
      <c r="CV94" s="5"/>
      <c r="CW94" s="404"/>
      <c r="CX94" s="404"/>
      <c r="CY94" s="404"/>
      <c r="CZ94" s="404"/>
      <c r="DA94" s="404"/>
      <c r="DB94" s="404"/>
      <c r="DC94" s="381"/>
      <c r="DD94" s="381"/>
      <c r="DE94" s="381"/>
      <c r="DF94" s="381"/>
      <c r="DG94" s="5"/>
      <c r="DH94" s="1"/>
      <c r="DI94" s="1"/>
      <c r="DJ94" s="1"/>
      <c r="DK94" s="1"/>
      <c r="DL94" s="1"/>
      <c r="DM94" s="1"/>
      <c r="DN94" s="1"/>
      <c r="DO94" s="1"/>
      <c r="DP94" s="1"/>
      <c r="DQ94" s="1"/>
      <c r="DR94" s="1"/>
      <c r="DS94" s="1"/>
      <c r="DT94" s="1"/>
      <c r="DU94" s="1"/>
      <c r="DV94" s="1"/>
      <c r="DW94" s="1"/>
      <c r="DX94" s="1"/>
    </row>
    <row r="95" spans="1:128" ht="11.1" customHeight="1" x14ac:dyDescent="0.25">
      <c r="A95" s="5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388"/>
      <c r="AA95" s="388"/>
      <c r="AB95" s="388"/>
      <c r="AC95" s="388"/>
      <c r="AD95" s="388"/>
      <c r="AE95" s="388"/>
      <c r="AF95" s="388"/>
      <c r="AG95" s="388"/>
      <c r="AH95" s="388"/>
      <c r="AI95" s="388"/>
      <c r="AJ95" s="388"/>
      <c r="AK95" s="388"/>
      <c r="AL95" s="388"/>
      <c r="AM95" s="388"/>
      <c r="AN95" s="388"/>
      <c r="AO95" s="388"/>
      <c r="AP95" s="388"/>
      <c r="AQ95" s="388"/>
      <c r="AR95" s="388"/>
      <c r="AS95" s="388"/>
      <c r="AT95" s="388"/>
      <c r="AU95" s="388"/>
      <c r="AV95" s="388"/>
      <c r="AW95" s="388"/>
      <c r="AX95" s="388"/>
      <c r="AY95" s="388"/>
      <c r="AZ95" s="1"/>
      <c r="BA95" s="6"/>
      <c r="BB95" s="6"/>
      <c r="BC95" s="6"/>
      <c r="BD95" s="6"/>
      <c r="BE95" s="6"/>
      <c r="BF95" s="6"/>
      <c r="BG95" s="1"/>
      <c r="BH95" s="385"/>
      <c r="BI95" s="385"/>
      <c r="BJ95" s="385"/>
      <c r="BK95" s="383"/>
      <c r="BL95" s="383"/>
      <c r="BM95" s="382"/>
      <c r="BN95" s="141"/>
      <c r="BO95" s="382"/>
      <c r="BP95" s="382"/>
      <c r="BQ95" s="366"/>
      <c r="BR95" s="1"/>
      <c r="BS95" s="366"/>
      <c r="BT95" s="1"/>
      <c r="BU95" s="1"/>
      <c r="BV95" s="1"/>
      <c r="BW95" s="366"/>
      <c r="BX95" s="366"/>
      <c r="BY95" s="366"/>
      <c r="BZ95" s="366"/>
      <c r="CA95" s="366"/>
      <c r="CB95" s="141"/>
      <c r="CC95" s="230"/>
      <c r="CD95" s="230"/>
      <c r="CE95" s="230"/>
      <c r="CF95" s="5"/>
      <c r="CG95" s="58"/>
      <c r="CH95" s="58"/>
      <c r="CI95" s="5"/>
      <c r="CJ95" s="5"/>
      <c r="CK95" s="5"/>
      <c r="CL95" s="230"/>
      <c r="CM95" s="230"/>
      <c r="CN95" s="230"/>
      <c r="CO95" s="230"/>
      <c r="CP95" s="230"/>
      <c r="CQ95" s="230"/>
      <c r="CR95" s="1"/>
      <c r="CS95" s="1"/>
      <c r="CT95" s="1"/>
      <c r="CU95" s="1"/>
      <c r="CV95" s="5"/>
      <c r="CW95" s="404"/>
      <c r="CX95" s="404"/>
      <c r="CY95" s="404"/>
      <c r="CZ95" s="404"/>
      <c r="DA95" s="404"/>
      <c r="DB95" s="404"/>
      <c r="DC95" s="381"/>
      <c r="DD95" s="381"/>
      <c r="DE95" s="381"/>
      <c r="DF95" s="381"/>
      <c r="DG95" s="5"/>
      <c r="DH95" s="1"/>
      <c r="DI95" s="1"/>
      <c r="DJ95" s="1"/>
      <c r="DK95" s="1"/>
      <c r="DL95" s="1"/>
      <c r="DM95" s="1"/>
      <c r="DN95" s="1"/>
      <c r="DO95" s="1"/>
      <c r="DP95" s="1"/>
      <c r="DQ95" s="1"/>
      <c r="DR95" s="1"/>
      <c r="DS95" s="1"/>
      <c r="DT95" s="1"/>
      <c r="DU95" s="1"/>
      <c r="DV95" s="1"/>
      <c r="DW95" s="1"/>
      <c r="DX95" s="1"/>
    </row>
    <row r="96" spans="1:128" ht="11.1" customHeight="1" x14ac:dyDescent="0.25">
      <c r="A96" s="5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388"/>
      <c r="AA96" s="388"/>
      <c r="AB96" s="388"/>
      <c r="AC96" s="388"/>
      <c r="AD96" s="388"/>
      <c r="AE96" s="388"/>
      <c r="AF96" s="388"/>
      <c r="AG96" s="388"/>
      <c r="AH96" s="388"/>
      <c r="AI96" s="388"/>
      <c r="AJ96" s="388"/>
      <c r="AK96" s="388"/>
      <c r="AL96" s="388"/>
      <c r="AM96" s="388"/>
      <c r="AN96" s="388"/>
      <c r="AO96" s="388"/>
      <c r="AP96" s="388"/>
      <c r="AQ96" s="388"/>
      <c r="AR96" s="388"/>
      <c r="AS96" s="388"/>
      <c r="AT96" s="388"/>
      <c r="AU96" s="388"/>
      <c r="AV96" s="388"/>
      <c r="AW96" s="388"/>
      <c r="AX96" s="388"/>
      <c r="AY96" s="388"/>
      <c r="AZ96" s="1"/>
      <c r="BA96" s="6"/>
      <c r="BB96" s="6"/>
      <c r="BC96" s="6"/>
      <c r="BD96" s="6"/>
      <c r="BE96" s="6"/>
      <c r="BF96" s="6"/>
      <c r="BG96" s="1"/>
      <c r="BH96" s="385"/>
      <c r="BI96" s="385"/>
      <c r="BJ96" s="385"/>
      <c r="BK96" s="383"/>
      <c r="BL96" s="383"/>
      <c r="BM96" s="382"/>
      <c r="BN96" s="141"/>
      <c r="BO96" s="382"/>
      <c r="BP96" s="382"/>
      <c r="BQ96" s="366"/>
      <c r="BR96" s="1"/>
      <c r="BS96" s="366"/>
      <c r="BT96" s="1"/>
      <c r="BU96" s="1"/>
      <c r="BV96" s="1"/>
      <c r="BW96" s="366"/>
      <c r="BX96" s="366"/>
      <c r="BY96" s="366"/>
      <c r="BZ96" s="366"/>
      <c r="CA96" s="366"/>
      <c r="CB96" s="141"/>
      <c r="CC96" s="230"/>
      <c r="CD96" s="230"/>
      <c r="CE96" s="230"/>
      <c r="CF96" s="5"/>
      <c r="CG96" s="58"/>
      <c r="CH96" s="58"/>
      <c r="CI96" s="5"/>
      <c r="CJ96" s="5"/>
      <c r="CK96" s="5"/>
      <c r="CL96" s="230"/>
      <c r="CM96" s="230"/>
      <c r="CN96" s="230"/>
      <c r="CO96" s="230"/>
      <c r="CP96" s="230"/>
      <c r="CQ96" s="230"/>
      <c r="CR96" s="1"/>
      <c r="CS96" s="1"/>
      <c r="CT96" s="1"/>
      <c r="CU96" s="1"/>
      <c r="CV96" s="5"/>
      <c r="CW96" s="404"/>
      <c r="CX96" s="404"/>
      <c r="CY96" s="404"/>
      <c r="CZ96" s="404"/>
      <c r="DA96" s="404"/>
      <c r="DB96" s="404"/>
      <c r="DC96" s="381"/>
      <c r="DD96" s="381"/>
      <c r="DE96" s="381"/>
      <c r="DF96" s="381"/>
      <c r="DG96" s="5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</row>
    <row r="97" spans="1:128" ht="11.1" customHeight="1" x14ac:dyDescent="0.25">
      <c r="A97" s="5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388"/>
      <c r="AA97" s="388"/>
      <c r="AB97" s="388"/>
      <c r="AC97" s="388"/>
      <c r="AD97" s="388"/>
      <c r="AE97" s="388"/>
      <c r="AF97" s="388"/>
      <c r="AG97" s="388"/>
      <c r="AH97" s="388"/>
      <c r="AI97" s="388"/>
      <c r="AJ97" s="388"/>
      <c r="AK97" s="388"/>
      <c r="AL97" s="388"/>
      <c r="AM97" s="388"/>
      <c r="AN97" s="388"/>
      <c r="AO97" s="388"/>
      <c r="AP97" s="388"/>
      <c r="AQ97" s="388"/>
      <c r="AR97" s="388"/>
      <c r="AS97" s="388"/>
      <c r="AT97" s="388"/>
      <c r="AU97" s="388"/>
      <c r="AV97" s="388"/>
      <c r="AW97" s="388"/>
      <c r="AX97" s="388"/>
      <c r="AY97" s="388"/>
      <c r="AZ97" s="1"/>
      <c r="BA97" s="6"/>
      <c r="BB97" s="6"/>
      <c r="BC97" s="6"/>
      <c r="BD97" s="6"/>
      <c r="BE97" s="6"/>
      <c r="BF97" s="6"/>
      <c r="BG97" s="1"/>
      <c r="BH97" s="385"/>
      <c r="BI97" s="385"/>
      <c r="BJ97" s="385"/>
      <c r="BK97" s="383"/>
      <c r="BL97" s="383"/>
      <c r="BM97" s="382"/>
      <c r="BN97" s="141"/>
      <c r="BO97" s="382"/>
      <c r="BP97" s="382"/>
      <c r="BQ97" s="366"/>
      <c r="BR97" s="1"/>
      <c r="BS97" s="366"/>
      <c r="BT97" s="1"/>
      <c r="BU97" s="1"/>
      <c r="BV97" s="1"/>
      <c r="BW97" s="366"/>
      <c r="BX97" s="366"/>
      <c r="BY97" s="366"/>
      <c r="BZ97" s="366"/>
      <c r="CA97" s="366"/>
      <c r="CB97" s="141"/>
      <c r="CC97" s="230"/>
      <c r="CD97" s="230"/>
      <c r="CE97" s="230"/>
      <c r="CF97" s="5"/>
      <c r="CG97" s="58"/>
      <c r="CH97" s="58"/>
      <c r="CI97" s="5"/>
      <c r="CJ97" s="5"/>
      <c r="CK97" s="5"/>
      <c r="CL97" s="230"/>
      <c r="CM97" s="230"/>
      <c r="CN97" s="230"/>
      <c r="CO97" s="230"/>
      <c r="CP97" s="230"/>
      <c r="CQ97" s="230"/>
      <c r="CR97" s="1"/>
      <c r="CS97" s="1"/>
      <c r="CT97" s="1"/>
      <c r="CU97" s="1"/>
      <c r="CV97" s="5"/>
      <c r="CW97" s="404"/>
      <c r="CX97" s="404"/>
      <c r="CY97" s="404"/>
      <c r="CZ97" s="404"/>
      <c r="DA97" s="404"/>
      <c r="DB97" s="404"/>
      <c r="DC97" s="381"/>
      <c r="DD97" s="381"/>
      <c r="DE97" s="381"/>
      <c r="DF97" s="381"/>
      <c r="DG97" s="5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</row>
    <row r="98" spans="1:128" ht="11.1" customHeight="1" x14ac:dyDescent="0.25">
      <c r="A98" s="5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388"/>
      <c r="AA98" s="388"/>
      <c r="AB98" s="388"/>
      <c r="AC98" s="388"/>
      <c r="AD98" s="388"/>
      <c r="AE98" s="388"/>
      <c r="AF98" s="388"/>
      <c r="AG98" s="388"/>
      <c r="AH98" s="388"/>
      <c r="AI98" s="388"/>
      <c r="AJ98" s="388"/>
      <c r="AK98" s="388"/>
      <c r="AL98" s="388"/>
      <c r="AM98" s="388"/>
      <c r="AN98" s="388"/>
      <c r="AO98" s="388"/>
      <c r="AP98" s="388"/>
      <c r="AQ98" s="388"/>
      <c r="AR98" s="388"/>
      <c r="AS98" s="388"/>
      <c r="AT98" s="388"/>
      <c r="AU98" s="388"/>
      <c r="AV98" s="388"/>
      <c r="AW98" s="388"/>
      <c r="AX98" s="388"/>
      <c r="AY98" s="388"/>
      <c r="AZ98" s="1"/>
      <c r="BA98" s="6"/>
      <c r="BB98" s="6"/>
      <c r="BC98" s="6"/>
      <c r="BD98" s="6"/>
      <c r="BE98" s="6"/>
      <c r="BF98" s="6"/>
      <c r="BG98" s="1"/>
      <c r="BH98" s="385"/>
      <c r="BI98" s="385"/>
      <c r="BJ98" s="385"/>
      <c r="BK98" s="383"/>
      <c r="BL98" s="383"/>
      <c r="BM98" s="382"/>
      <c r="BN98" s="141"/>
      <c r="BO98" s="382"/>
      <c r="BP98" s="382"/>
      <c r="BQ98" s="366"/>
      <c r="BR98" s="1"/>
      <c r="BS98" s="366"/>
      <c r="BT98" s="1"/>
      <c r="BU98" s="1"/>
      <c r="BV98" s="1"/>
      <c r="BW98" s="366"/>
      <c r="BX98" s="366"/>
      <c r="BY98" s="366"/>
      <c r="BZ98" s="366"/>
      <c r="CA98" s="366"/>
      <c r="CB98" s="141"/>
      <c r="CC98" s="230"/>
      <c r="CD98" s="230"/>
      <c r="CE98" s="230"/>
      <c r="CF98" s="5"/>
      <c r="CG98" s="58"/>
      <c r="CH98" s="58"/>
      <c r="CI98" s="5"/>
      <c r="CJ98" s="5"/>
      <c r="CK98" s="5"/>
      <c r="CL98" s="230"/>
      <c r="CM98" s="230"/>
      <c r="CN98" s="230"/>
      <c r="CO98" s="230"/>
      <c r="CP98" s="230"/>
      <c r="CQ98" s="230"/>
      <c r="CR98" s="1"/>
      <c r="CS98" s="1"/>
      <c r="CT98" s="1"/>
      <c r="CU98" s="1"/>
      <c r="CV98" s="5"/>
      <c r="CW98" s="404"/>
      <c r="CX98" s="404"/>
      <c r="CY98" s="404"/>
      <c r="CZ98" s="404"/>
      <c r="DA98" s="404"/>
      <c r="DB98" s="404"/>
      <c r="DC98" s="381"/>
      <c r="DD98" s="381"/>
      <c r="DE98" s="381"/>
      <c r="DF98" s="381"/>
      <c r="DG98" s="5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</row>
    <row r="99" spans="1:128" ht="11.1" customHeight="1" x14ac:dyDescent="0.25">
      <c r="A99" s="5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388"/>
      <c r="AA99" s="388"/>
      <c r="AB99" s="388"/>
      <c r="AC99" s="388"/>
      <c r="AD99" s="388"/>
      <c r="AE99" s="388"/>
      <c r="AF99" s="388"/>
      <c r="AG99" s="388"/>
      <c r="AH99" s="388"/>
      <c r="AI99" s="388"/>
      <c r="AJ99" s="388"/>
      <c r="AK99" s="388"/>
      <c r="AL99" s="388"/>
      <c r="AM99" s="388"/>
      <c r="AN99" s="388"/>
      <c r="AO99" s="388"/>
      <c r="AP99" s="388"/>
      <c r="AQ99" s="388"/>
      <c r="AR99" s="388"/>
      <c r="AS99" s="388"/>
      <c r="AT99" s="388"/>
      <c r="AU99" s="388"/>
      <c r="AV99" s="388"/>
      <c r="AW99" s="388"/>
      <c r="AX99" s="388"/>
      <c r="AY99" s="388"/>
      <c r="AZ99" s="1"/>
      <c r="BA99" s="6"/>
      <c r="BB99" s="6"/>
      <c r="BC99" s="6"/>
      <c r="BD99" s="6"/>
      <c r="BE99" s="6"/>
      <c r="BF99" s="6"/>
      <c r="BG99" s="1"/>
      <c r="BH99" s="385"/>
      <c r="BI99" s="385"/>
      <c r="BJ99" s="385"/>
      <c r="BK99" s="383"/>
      <c r="BL99" s="383"/>
      <c r="BM99" s="382"/>
      <c r="BN99" s="141"/>
      <c r="BO99" s="382"/>
      <c r="BP99" s="382"/>
      <c r="BQ99" s="366"/>
      <c r="BR99" s="1"/>
      <c r="BS99" s="366"/>
      <c r="BT99" s="1"/>
      <c r="BU99" s="1"/>
      <c r="BV99" s="1"/>
      <c r="BW99" s="366"/>
      <c r="BX99" s="366"/>
      <c r="BY99" s="366"/>
      <c r="BZ99" s="366"/>
      <c r="CA99" s="366"/>
      <c r="CB99" s="141"/>
      <c r="CC99" s="230"/>
      <c r="CD99" s="230"/>
      <c r="CE99" s="230"/>
      <c r="CF99" s="5"/>
      <c r="CG99" s="58"/>
      <c r="CH99" s="58"/>
      <c r="CI99" s="5"/>
      <c r="CJ99" s="5"/>
      <c r="CK99" s="5"/>
      <c r="CL99" s="230"/>
      <c r="CM99" s="230"/>
      <c r="CN99" s="230"/>
      <c r="CO99" s="230"/>
      <c r="CP99" s="230"/>
      <c r="CQ99" s="230"/>
      <c r="CR99" s="1"/>
      <c r="CS99" s="1"/>
      <c r="CT99" s="1"/>
      <c r="CU99" s="1"/>
      <c r="CV99" s="5"/>
      <c r="CW99" s="404"/>
      <c r="CX99" s="404"/>
      <c r="CY99" s="404"/>
      <c r="CZ99" s="404"/>
      <c r="DA99" s="404"/>
      <c r="DB99" s="404"/>
      <c r="DC99" s="381"/>
      <c r="DD99" s="381"/>
      <c r="DE99" s="381"/>
      <c r="DF99" s="381"/>
      <c r="DG99" s="5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</row>
    <row r="100" spans="1:128" ht="11.1" customHeight="1" x14ac:dyDescent="0.25">
      <c r="A100" s="5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388"/>
      <c r="AA100" s="388"/>
      <c r="AB100" s="388"/>
      <c r="AC100" s="388"/>
      <c r="AD100" s="388"/>
      <c r="AE100" s="388"/>
      <c r="AF100" s="388"/>
      <c r="AG100" s="388"/>
      <c r="AH100" s="388"/>
      <c r="AI100" s="388"/>
      <c r="AJ100" s="388"/>
      <c r="AK100" s="388"/>
      <c r="AL100" s="388"/>
      <c r="AM100" s="388"/>
      <c r="AN100" s="388"/>
      <c r="AO100" s="388"/>
      <c r="AP100" s="388"/>
      <c r="AQ100" s="388"/>
      <c r="AR100" s="388"/>
      <c r="AS100" s="388"/>
      <c r="AT100" s="388"/>
      <c r="AU100" s="388"/>
      <c r="AV100" s="388"/>
      <c r="AW100" s="388"/>
      <c r="AX100" s="388"/>
      <c r="AY100" s="388"/>
      <c r="AZ100" s="1"/>
      <c r="BA100" s="6"/>
      <c r="BB100" s="6"/>
      <c r="BC100" s="6"/>
      <c r="BD100" s="6"/>
      <c r="BE100" s="6"/>
      <c r="BF100" s="6"/>
      <c r="BG100" s="1"/>
      <c r="BH100" s="385"/>
      <c r="BI100" s="385"/>
      <c r="BJ100" s="385"/>
      <c r="BK100" s="383"/>
      <c r="BL100" s="383"/>
      <c r="BM100" s="382"/>
      <c r="BN100" s="141"/>
      <c r="BO100" s="382"/>
      <c r="BP100" s="382"/>
      <c r="BQ100" s="366"/>
      <c r="BR100" s="1"/>
      <c r="BS100" s="366"/>
      <c r="BT100" s="1"/>
      <c r="BU100" s="1"/>
      <c r="BV100" s="1"/>
      <c r="BW100" s="366"/>
      <c r="BX100" s="366"/>
      <c r="BY100" s="366"/>
      <c r="BZ100" s="366"/>
      <c r="CA100" s="366"/>
      <c r="CB100" s="141"/>
      <c r="CC100" s="230"/>
      <c r="CD100" s="230"/>
      <c r="CE100" s="230"/>
      <c r="CF100" s="5"/>
      <c r="CG100" s="58"/>
      <c r="CH100" s="58"/>
      <c r="CI100" s="5"/>
      <c r="CJ100" s="5"/>
      <c r="CK100" s="5"/>
      <c r="CL100" s="230"/>
      <c r="CM100" s="230"/>
      <c r="CN100" s="230"/>
      <c r="CO100" s="230"/>
      <c r="CP100" s="230"/>
      <c r="CQ100" s="230"/>
      <c r="CR100" s="1"/>
      <c r="CS100" s="1"/>
      <c r="CT100" s="1"/>
      <c r="CU100" s="1"/>
      <c r="CV100" s="5"/>
      <c r="CW100" s="404"/>
      <c r="CX100" s="404"/>
      <c r="CY100" s="404"/>
      <c r="CZ100" s="404"/>
      <c r="DA100" s="404"/>
      <c r="DB100" s="404"/>
      <c r="DC100" s="381"/>
      <c r="DD100" s="381"/>
      <c r="DE100" s="381"/>
      <c r="DF100" s="381"/>
      <c r="DG100" s="5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/>
      <c r="DU100" s="1"/>
      <c r="DV100" s="1"/>
      <c r="DW100" s="1"/>
      <c r="DX100" s="1"/>
    </row>
    <row r="101" spans="1:128" ht="11.1" customHeight="1" x14ac:dyDescent="0.25">
      <c r="A101" s="5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388"/>
      <c r="AA101" s="388"/>
      <c r="AB101" s="388"/>
      <c r="AC101" s="388"/>
      <c r="AD101" s="388"/>
      <c r="AE101" s="388"/>
      <c r="AF101" s="388"/>
      <c r="AG101" s="388"/>
      <c r="AH101" s="388"/>
      <c r="AI101" s="388"/>
      <c r="AJ101" s="388"/>
      <c r="AK101" s="388"/>
      <c r="AL101" s="388"/>
      <c r="AM101" s="388"/>
      <c r="AN101" s="388"/>
      <c r="AO101" s="388"/>
      <c r="AP101" s="388"/>
      <c r="AQ101" s="388"/>
      <c r="AR101" s="388"/>
      <c r="AS101" s="388"/>
      <c r="AT101" s="388"/>
      <c r="AU101" s="388"/>
      <c r="AV101" s="388"/>
      <c r="AW101" s="388"/>
      <c r="AX101" s="388"/>
      <c r="AY101" s="388"/>
      <c r="AZ101" s="1"/>
      <c r="BA101" s="6"/>
      <c r="BB101" s="6"/>
      <c r="BC101" s="6"/>
      <c r="BD101" s="6"/>
      <c r="BE101" s="6"/>
      <c r="BF101" s="6"/>
      <c r="BG101" s="1"/>
      <c r="BH101" s="385"/>
      <c r="BI101" s="385"/>
      <c r="BJ101" s="385"/>
      <c r="BK101" s="383"/>
      <c r="BL101" s="383"/>
      <c r="BM101" s="382"/>
      <c r="BN101" s="141"/>
      <c r="BO101" s="382"/>
      <c r="BP101" s="382"/>
      <c r="BQ101" s="366"/>
      <c r="BR101" s="1"/>
      <c r="BS101" s="366"/>
      <c r="BT101" s="1"/>
      <c r="BU101" s="1"/>
      <c r="BV101" s="1"/>
      <c r="BW101" s="366"/>
      <c r="BX101" s="366"/>
      <c r="BY101" s="366"/>
      <c r="BZ101" s="366"/>
      <c r="CA101" s="366"/>
      <c r="CB101" s="141"/>
      <c r="CC101" s="230"/>
      <c r="CD101" s="230"/>
      <c r="CE101" s="230"/>
      <c r="CF101" s="5"/>
      <c r="CG101" s="58"/>
      <c r="CH101" s="58"/>
      <c r="CI101" s="5"/>
      <c r="CJ101" s="5"/>
      <c r="CK101" s="5"/>
      <c r="CL101" s="230"/>
      <c r="CM101" s="230"/>
      <c r="CN101" s="230"/>
      <c r="CO101" s="230"/>
      <c r="CP101" s="230"/>
      <c r="CQ101" s="230"/>
      <c r="CR101" s="1"/>
      <c r="CS101" s="1"/>
      <c r="CT101" s="1"/>
      <c r="CU101" s="1"/>
      <c r="CV101" s="5"/>
      <c r="CW101" s="404"/>
      <c r="CX101" s="404"/>
      <c r="CY101" s="404"/>
      <c r="CZ101" s="404"/>
      <c r="DA101" s="404"/>
      <c r="DB101" s="404"/>
      <c r="DC101" s="381"/>
      <c r="DD101" s="381"/>
      <c r="DE101" s="381"/>
      <c r="DF101" s="381"/>
      <c r="DG101" s="5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</row>
    <row r="102" spans="1:128" ht="11.1" customHeight="1" x14ac:dyDescent="0.25">
      <c r="A102" s="5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388"/>
      <c r="AA102" s="388"/>
      <c r="AB102" s="388"/>
      <c r="AC102" s="388"/>
      <c r="AD102" s="388"/>
      <c r="AE102" s="388"/>
      <c r="AF102" s="388"/>
      <c r="AG102" s="388"/>
      <c r="AH102" s="388"/>
      <c r="AI102" s="388"/>
      <c r="AJ102" s="388"/>
      <c r="AK102" s="388"/>
      <c r="AL102" s="388"/>
      <c r="AM102" s="388"/>
      <c r="AN102" s="388"/>
      <c r="AO102" s="388"/>
      <c r="AP102" s="388"/>
      <c r="AQ102" s="388"/>
      <c r="AR102" s="388"/>
      <c r="AS102" s="388"/>
      <c r="AT102" s="388"/>
      <c r="AU102" s="388"/>
      <c r="AV102" s="388"/>
      <c r="AW102" s="388"/>
      <c r="AX102" s="388"/>
      <c r="AY102" s="388"/>
      <c r="AZ102" s="1"/>
      <c r="BA102" s="6"/>
      <c r="BB102" s="6"/>
      <c r="BC102" s="6"/>
      <c r="BD102" s="6"/>
      <c r="BE102" s="6"/>
      <c r="BF102" s="6"/>
      <c r="BG102" s="1"/>
      <c r="BH102" s="385"/>
      <c r="BI102" s="385"/>
      <c r="BJ102" s="385"/>
      <c r="BK102" s="383"/>
      <c r="BL102" s="383"/>
      <c r="BM102" s="382"/>
      <c r="BN102" s="141"/>
      <c r="BO102" s="382"/>
      <c r="BP102" s="382"/>
      <c r="BQ102" s="366"/>
      <c r="BR102" s="1"/>
      <c r="BS102" s="366"/>
      <c r="BT102" s="1"/>
      <c r="BU102" s="1"/>
      <c r="BV102" s="1"/>
      <c r="BW102" s="366"/>
      <c r="BX102" s="366"/>
      <c r="BY102" s="366"/>
      <c r="BZ102" s="366"/>
      <c r="CA102" s="366"/>
      <c r="CB102" s="141"/>
      <c r="CC102" s="230"/>
      <c r="CD102" s="230"/>
      <c r="CE102" s="230"/>
      <c r="CF102" s="5"/>
      <c r="CG102" s="58"/>
      <c r="CH102" s="58"/>
      <c r="CI102" s="5"/>
      <c r="CJ102" s="5"/>
      <c r="CK102" s="5"/>
      <c r="CL102" s="230"/>
      <c r="CM102" s="230"/>
      <c r="CN102" s="230"/>
      <c r="CO102" s="230"/>
      <c r="CP102" s="230"/>
      <c r="CQ102" s="230"/>
      <c r="CR102" s="1"/>
      <c r="CS102" s="1"/>
      <c r="CT102" s="1"/>
      <c r="CU102" s="1"/>
      <c r="CV102" s="5"/>
      <c r="CW102" s="404"/>
      <c r="CX102" s="404"/>
      <c r="CY102" s="404"/>
      <c r="CZ102" s="404"/>
      <c r="DA102" s="404"/>
      <c r="DB102" s="404"/>
      <c r="DC102" s="381"/>
      <c r="DD102" s="381"/>
      <c r="DE102" s="381"/>
      <c r="DF102" s="381"/>
      <c r="DG102" s="5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</row>
    <row r="103" spans="1:128" ht="11.1" customHeight="1" x14ac:dyDescent="0.25">
      <c r="A103" s="5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388"/>
      <c r="AA103" s="388"/>
      <c r="AB103" s="388"/>
      <c r="AC103" s="388"/>
      <c r="AD103" s="388"/>
      <c r="AE103" s="388"/>
      <c r="AF103" s="388"/>
      <c r="AG103" s="388"/>
      <c r="AH103" s="388"/>
      <c r="AI103" s="388"/>
      <c r="AJ103" s="388"/>
      <c r="AK103" s="388"/>
      <c r="AL103" s="388"/>
      <c r="AM103" s="388"/>
      <c r="AN103" s="388"/>
      <c r="AO103" s="388"/>
      <c r="AP103" s="388"/>
      <c r="AQ103" s="388"/>
      <c r="AR103" s="388"/>
      <c r="AS103" s="388"/>
      <c r="AT103" s="388"/>
      <c r="AU103" s="388"/>
      <c r="AV103" s="388"/>
      <c r="AW103" s="388"/>
      <c r="AX103" s="388"/>
      <c r="AY103" s="388"/>
      <c r="AZ103" s="1"/>
      <c r="BA103" s="6"/>
      <c r="BB103" s="6"/>
      <c r="BC103" s="6"/>
      <c r="BD103" s="6"/>
      <c r="BE103" s="6"/>
      <c r="BF103" s="6"/>
      <c r="BG103" s="1"/>
      <c r="BH103" s="385"/>
      <c r="BI103" s="385"/>
      <c r="BJ103" s="385"/>
      <c r="BK103" s="383"/>
      <c r="BL103" s="383"/>
      <c r="BM103" s="382"/>
      <c r="BN103" s="141"/>
      <c r="BO103" s="382"/>
      <c r="BP103" s="382"/>
      <c r="BQ103" s="366"/>
      <c r="BR103" s="1"/>
      <c r="BS103" s="366"/>
      <c r="BT103" s="1"/>
      <c r="BU103" s="1"/>
      <c r="BV103" s="1"/>
      <c r="BW103" s="366"/>
      <c r="BX103" s="366"/>
      <c r="BY103" s="366"/>
      <c r="BZ103" s="366"/>
      <c r="CA103" s="366"/>
      <c r="CB103" s="141"/>
      <c r="CC103" s="230"/>
      <c r="CD103" s="230"/>
      <c r="CE103" s="230"/>
      <c r="CF103" s="5"/>
      <c r="CG103" s="58"/>
      <c r="CH103" s="58"/>
      <c r="CI103" s="5"/>
      <c r="CJ103" s="5"/>
      <c r="CK103" s="5"/>
      <c r="CL103" s="230"/>
      <c r="CM103" s="230"/>
      <c r="CN103" s="230"/>
      <c r="CO103" s="230"/>
      <c r="CP103" s="230"/>
      <c r="CQ103" s="230"/>
      <c r="CR103" s="1"/>
      <c r="CS103" s="1"/>
      <c r="CT103" s="1"/>
      <c r="CU103" s="1"/>
      <c r="CV103" s="5"/>
      <c r="CW103" s="404"/>
      <c r="CX103" s="404"/>
      <c r="CY103" s="404"/>
      <c r="CZ103" s="404"/>
      <c r="DA103" s="404"/>
      <c r="DB103" s="404"/>
      <c r="DC103" s="381"/>
      <c r="DD103" s="381"/>
      <c r="DE103" s="381"/>
      <c r="DF103" s="381"/>
      <c r="DG103" s="5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</row>
    <row r="104" spans="1:128" ht="11.1" customHeight="1" x14ac:dyDescent="0.25">
      <c r="A104" s="5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388"/>
      <c r="AA104" s="388"/>
      <c r="AB104" s="388"/>
      <c r="AC104" s="388"/>
      <c r="AD104" s="388"/>
      <c r="AE104" s="388"/>
      <c r="AF104" s="388"/>
      <c r="AG104" s="388"/>
      <c r="AH104" s="388"/>
      <c r="AI104" s="388"/>
      <c r="AJ104" s="388"/>
      <c r="AK104" s="388"/>
      <c r="AL104" s="388"/>
      <c r="AM104" s="388"/>
      <c r="AN104" s="388"/>
      <c r="AO104" s="388"/>
      <c r="AP104" s="388"/>
      <c r="AQ104" s="388"/>
      <c r="AR104" s="388"/>
      <c r="AS104" s="388"/>
      <c r="AT104" s="388"/>
      <c r="AU104" s="388"/>
      <c r="AV104" s="388"/>
      <c r="AW104" s="388"/>
      <c r="AX104" s="388"/>
      <c r="AY104" s="388"/>
      <c r="AZ104" s="1"/>
      <c r="BA104" s="6"/>
      <c r="BB104" s="6"/>
      <c r="BC104" s="6"/>
      <c r="BD104" s="6"/>
      <c r="BE104" s="6"/>
      <c r="BF104" s="6"/>
      <c r="BG104" s="1"/>
      <c r="BH104" s="385"/>
      <c r="BI104" s="385"/>
      <c r="BJ104" s="385"/>
      <c r="BK104" s="383"/>
      <c r="BL104" s="383"/>
      <c r="BM104" s="382"/>
      <c r="BN104" s="141"/>
      <c r="BO104" s="382"/>
      <c r="BP104" s="382"/>
      <c r="BQ104" s="366"/>
      <c r="BR104" s="1"/>
      <c r="BS104" s="366"/>
      <c r="BT104" s="1"/>
      <c r="BU104" s="1"/>
      <c r="BV104" s="1"/>
      <c r="BW104" s="366"/>
      <c r="BX104" s="366"/>
      <c r="BY104" s="366"/>
      <c r="BZ104" s="366"/>
      <c r="CA104" s="366"/>
      <c r="CB104" s="141"/>
      <c r="CC104" s="230"/>
      <c r="CD104" s="230"/>
      <c r="CE104" s="230"/>
      <c r="CF104" s="5"/>
      <c r="CG104" s="58"/>
      <c r="CH104" s="58"/>
      <c r="CI104" s="5"/>
      <c r="CJ104" s="5"/>
      <c r="CK104" s="5"/>
      <c r="CL104" s="230"/>
      <c r="CM104" s="230"/>
      <c r="CN104" s="230"/>
      <c r="CO104" s="230"/>
      <c r="CP104" s="230"/>
      <c r="CQ104" s="230"/>
      <c r="CR104" s="1"/>
      <c r="CS104" s="1"/>
      <c r="CT104" s="1"/>
      <c r="CU104" s="1"/>
      <c r="CV104" s="5"/>
      <c r="CW104" s="404"/>
      <c r="CX104" s="404"/>
      <c r="CY104" s="404"/>
      <c r="CZ104" s="404"/>
      <c r="DA104" s="404"/>
      <c r="DB104" s="404"/>
      <c r="DC104" s="381"/>
      <c r="DD104" s="381"/>
      <c r="DE104" s="381"/>
      <c r="DF104" s="381"/>
      <c r="DG104" s="5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</row>
    <row r="105" spans="1:128" ht="11.1" customHeight="1" x14ac:dyDescent="0.25">
      <c r="A105" s="5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388"/>
      <c r="AA105" s="388"/>
      <c r="AB105" s="388"/>
      <c r="AC105" s="388"/>
      <c r="AD105" s="388"/>
      <c r="AE105" s="388"/>
      <c r="AF105" s="388"/>
      <c r="AG105" s="388"/>
      <c r="AH105" s="388"/>
      <c r="AI105" s="388"/>
      <c r="AJ105" s="388"/>
      <c r="AK105" s="388"/>
      <c r="AL105" s="388"/>
      <c r="AM105" s="388"/>
      <c r="AN105" s="388"/>
      <c r="AO105" s="388"/>
      <c r="AP105" s="388"/>
      <c r="AQ105" s="388"/>
      <c r="AR105" s="388"/>
      <c r="AS105" s="388"/>
      <c r="AT105" s="388"/>
      <c r="AU105" s="388"/>
      <c r="AV105" s="388"/>
      <c r="AW105" s="388"/>
      <c r="AX105" s="388"/>
      <c r="AY105" s="388"/>
      <c r="AZ105" s="1"/>
      <c r="BA105" s="6"/>
      <c r="BB105" s="6"/>
      <c r="BC105" s="6"/>
      <c r="BD105" s="6"/>
      <c r="BE105" s="6"/>
      <c r="BF105" s="6"/>
      <c r="BG105" s="1"/>
      <c r="BH105" s="385"/>
      <c r="BI105" s="385"/>
      <c r="BJ105" s="385"/>
      <c r="BK105" s="383"/>
      <c r="BL105" s="383"/>
      <c r="BM105" s="382"/>
      <c r="BN105" s="141"/>
      <c r="BO105" s="382"/>
      <c r="BP105" s="382"/>
      <c r="BQ105" s="366"/>
      <c r="BR105" s="1"/>
      <c r="BS105" s="366"/>
      <c r="BT105" s="1"/>
      <c r="BU105" s="1"/>
      <c r="BV105" s="1"/>
      <c r="BW105" s="366"/>
      <c r="BX105" s="366"/>
      <c r="BY105" s="366"/>
      <c r="BZ105" s="366"/>
      <c r="CA105" s="366"/>
      <c r="CB105" s="141"/>
      <c r="CC105" s="230"/>
      <c r="CD105" s="230"/>
      <c r="CE105" s="230"/>
      <c r="CF105" s="5"/>
      <c r="CG105" s="58"/>
      <c r="CH105" s="58"/>
      <c r="CI105" s="5"/>
      <c r="CJ105" s="5"/>
      <c r="CK105" s="5"/>
      <c r="CL105" s="230"/>
      <c r="CM105" s="230"/>
      <c r="CN105" s="230"/>
      <c r="CO105" s="230"/>
      <c r="CP105" s="230"/>
      <c r="CQ105" s="230"/>
      <c r="CR105" s="1"/>
      <c r="CS105" s="1"/>
      <c r="CT105" s="1"/>
      <c r="CU105" s="1"/>
      <c r="CV105" s="5"/>
      <c r="CW105" s="404"/>
      <c r="CX105" s="404"/>
      <c r="CY105" s="404"/>
      <c r="CZ105" s="404"/>
      <c r="DA105" s="404"/>
      <c r="DB105" s="404"/>
      <c r="DC105" s="381"/>
      <c r="DD105" s="381"/>
      <c r="DE105" s="381"/>
      <c r="DF105" s="381"/>
      <c r="DG105" s="5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/>
      <c r="DS105" s="1"/>
      <c r="DT105" s="1"/>
      <c r="DU105" s="1"/>
      <c r="DV105" s="1"/>
      <c r="DW105" s="1"/>
      <c r="DX105" s="1"/>
    </row>
    <row r="106" spans="1:128" ht="11.1" customHeight="1" x14ac:dyDescent="0.25">
      <c r="A106" s="5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388"/>
      <c r="AA106" s="388"/>
      <c r="AB106" s="388"/>
      <c r="AC106" s="388"/>
      <c r="AD106" s="388"/>
      <c r="AE106" s="388"/>
      <c r="AF106" s="388"/>
      <c r="AG106" s="388"/>
      <c r="AH106" s="388"/>
      <c r="AI106" s="388"/>
      <c r="AJ106" s="388"/>
      <c r="AK106" s="388"/>
      <c r="AL106" s="388"/>
      <c r="AM106" s="388"/>
      <c r="AN106" s="388"/>
      <c r="AO106" s="388"/>
      <c r="AP106" s="388"/>
      <c r="AQ106" s="388"/>
      <c r="AR106" s="388"/>
      <c r="AS106" s="388"/>
      <c r="AT106" s="388"/>
      <c r="AU106" s="388"/>
      <c r="AV106" s="388"/>
      <c r="AW106" s="388"/>
      <c r="AX106" s="388"/>
      <c r="AY106" s="388"/>
      <c r="AZ106" s="1"/>
      <c r="BA106" s="6"/>
      <c r="BB106" s="6"/>
      <c r="BC106" s="6"/>
      <c r="BD106" s="6"/>
      <c r="BE106" s="6"/>
      <c r="BF106" s="6"/>
      <c r="BG106" s="1"/>
      <c r="BH106" s="385"/>
      <c r="BI106" s="385"/>
      <c r="BJ106" s="385"/>
      <c r="BK106" s="383"/>
      <c r="BL106" s="383"/>
      <c r="BM106" s="382"/>
      <c r="BN106" s="141"/>
      <c r="BO106" s="382"/>
      <c r="BP106" s="382"/>
      <c r="BQ106" s="366"/>
      <c r="BR106" s="1"/>
      <c r="BS106" s="366"/>
      <c r="BT106" s="1"/>
      <c r="BU106" s="1"/>
      <c r="BV106" s="1"/>
      <c r="BW106" s="366"/>
      <c r="BX106" s="366"/>
      <c r="BY106" s="366"/>
      <c r="BZ106" s="366"/>
      <c r="CA106" s="366"/>
      <c r="CB106" s="141"/>
      <c r="CC106" s="230"/>
      <c r="CD106" s="230"/>
      <c r="CE106" s="230"/>
      <c r="CF106" s="5"/>
      <c r="CG106" s="58"/>
      <c r="CH106" s="58"/>
      <c r="CI106" s="5"/>
      <c r="CJ106" s="5"/>
      <c r="CK106" s="5"/>
      <c r="CL106" s="230"/>
      <c r="CM106" s="230"/>
      <c r="CN106" s="230"/>
      <c r="CO106" s="230"/>
      <c r="CP106" s="230"/>
      <c r="CQ106" s="230"/>
      <c r="CR106" s="1"/>
      <c r="CS106" s="1"/>
      <c r="CT106" s="1"/>
      <c r="CU106" s="1"/>
      <c r="CV106" s="5"/>
      <c r="CW106" s="404"/>
      <c r="CX106" s="404"/>
      <c r="CY106" s="404"/>
      <c r="CZ106" s="404"/>
      <c r="DA106" s="404"/>
      <c r="DB106" s="404"/>
      <c r="DC106" s="381"/>
      <c r="DD106" s="381"/>
      <c r="DE106" s="381"/>
      <c r="DF106" s="381"/>
      <c r="DG106" s="5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</row>
    <row r="107" spans="1:128" ht="11.1" customHeight="1" x14ac:dyDescent="0.25">
      <c r="A107" s="5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388"/>
      <c r="AA107" s="388"/>
      <c r="AB107" s="388"/>
      <c r="AC107" s="388"/>
      <c r="AD107" s="388"/>
      <c r="AE107" s="388"/>
      <c r="AF107" s="388"/>
      <c r="AG107" s="388"/>
      <c r="AH107" s="388"/>
      <c r="AI107" s="388"/>
      <c r="AJ107" s="388"/>
      <c r="AK107" s="388"/>
      <c r="AL107" s="388"/>
      <c r="AM107" s="388"/>
      <c r="AN107" s="388"/>
      <c r="AO107" s="388"/>
      <c r="AP107" s="388"/>
      <c r="AQ107" s="388"/>
      <c r="AR107" s="388"/>
      <c r="AS107" s="388"/>
      <c r="AT107" s="388"/>
      <c r="AU107" s="388"/>
      <c r="AV107" s="388"/>
      <c r="AW107" s="388"/>
      <c r="AX107" s="388"/>
      <c r="AY107" s="388"/>
      <c r="AZ107" s="1"/>
      <c r="BA107" s="6"/>
      <c r="BB107" s="6"/>
      <c r="BC107" s="6"/>
      <c r="BD107" s="6"/>
      <c r="BE107" s="6"/>
      <c r="BF107" s="6"/>
      <c r="BG107" s="1"/>
      <c r="BH107" s="385"/>
      <c r="BI107" s="385"/>
      <c r="BJ107" s="385"/>
      <c r="BK107" s="383"/>
      <c r="BL107" s="383"/>
      <c r="BM107" s="382"/>
      <c r="BN107" s="141"/>
      <c r="BO107" s="382"/>
      <c r="BP107" s="382"/>
      <c r="BQ107" s="366"/>
      <c r="BR107" s="1"/>
      <c r="BS107" s="366"/>
      <c r="BT107" s="1"/>
      <c r="BU107" s="1"/>
      <c r="BV107" s="1"/>
      <c r="BW107" s="366"/>
      <c r="BX107" s="366"/>
      <c r="BY107" s="366"/>
      <c r="BZ107" s="366"/>
      <c r="CA107" s="366"/>
      <c r="CB107" s="141"/>
      <c r="CC107" s="230"/>
      <c r="CD107" s="230"/>
      <c r="CE107" s="230"/>
      <c r="CF107" s="5"/>
      <c r="CG107" s="58"/>
      <c r="CH107" s="58"/>
      <c r="CI107" s="5"/>
      <c r="CJ107" s="5"/>
      <c r="CK107" s="5"/>
      <c r="CL107" s="230"/>
      <c r="CM107" s="230"/>
      <c r="CN107" s="230"/>
      <c r="CO107" s="230"/>
      <c r="CP107" s="230"/>
      <c r="CQ107" s="230"/>
      <c r="CR107" s="1"/>
      <c r="CS107" s="1"/>
      <c r="CT107" s="1"/>
      <c r="CU107" s="1"/>
      <c r="CV107" s="5"/>
      <c r="CW107" s="404"/>
      <c r="CX107" s="404"/>
      <c r="CY107" s="404"/>
      <c r="CZ107" s="404"/>
      <c r="DA107" s="404"/>
      <c r="DB107" s="404"/>
      <c r="DC107" s="381"/>
      <c r="DD107" s="381"/>
      <c r="DE107" s="381"/>
      <c r="DF107" s="381"/>
      <c r="DG107" s="5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</row>
    <row r="108" spans="1:128" ht="11.1" customHeight="1" x14ac:dyDescent="0.25">
      <c r="A108" s="5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388"/>
      <c r="AA108" s="388"/>
      <c r="AB108" s="388"/>
      <c r="AC108" s="388"/>
      <c r="AD108" s="388"/>
      <c r="AE108" s="388"/>
      <c r="AF108" s="388"/>
      <c r="AG108" s="388"/>
      <c r="AH108" s="388"/>
      <c r="AI108" s="388"/>
      <c r="AJ108" s="388"/>
      <c r="AK108" s="388"/>
      <c r="AL108" s="388"/>
      <c r="AM108" s="388"/>
      <c r="AN108" s="388"/>
      <c r="AO108" s="388"/>
      <c r="AP108" s="388"/>
      <c r="AQ108" s="388"/>
      <c r="AR108" s="388"/>
      <c r="AS108" s="388"/>
      <c r="AT108" s="388"/>
      <c r="AU108" s="388"/>
      <c r="AV108" s="388"/>
      <c r="AW108" s="388"/>
      <c r="AX108" s="388"/>
      <c r="AY108" s="388"/>
      <c r="AZ108" s="1"/>
      <c r="BA108" s="6"/>
      <c r="BB108" s="6"/>
      <c r="BC108" s="6"/>
      <c r="BD108" s="6"/>
      <c r="BE108" s="6"/>
      <c r="BF108" s="6"/>
      <c r="BG108" s="1"/>
      <c r="BH108" s="385"/>
      <c r="BI108" s="385"/>
      <c r="BJ108" s="385"/>
      <c r="BK108" s="383"/>
      <c r="BL108" s="383"/>
      <c r="BM108" s="382"/>
      <c r="BN108" s="141"/>
      <c r="BO108" s="382"/>
      <c r="BP108" s="382"/>
      <c r="BQ108" s="366"/>
      <c r="BR108" s="1"/>
      <c r="BS108" s="366"/>
      <c r="BT108" s="1"/>
      <c r="BU108" s="1"/>
      <c r="BV108" s="1"/>
      <c r="BW108" s="366"/>
      <c r="BX108" s="366"/>
      <c r="BY108" s="366"/>
      <c r="BZ108" s="366"/>
      <c r="CA108" s="366"/>
      <c r="CB108" s="141"/>
      <c r="CC108" s="230"/>
      <c r="CD108" s="230"/>
      <c r="CE108" s="230"/>
      <c r="CF108" s="5"/>
      <c r="CG108" s="58"/>
      <c r="CH108" s="58"/>
      <c r="CI108" s="5"/>
      <c r="CJ108" s="5"/>
      <c r="CK108" s="5"/>
      <c r="CL108" s="230"/>
      <c r="CM108" s="230"/>
      <c r="CN108" s="230"/>
      <c r="CO108" s="230"/>
      <c r="CP108" s="230"/>
      <c r="CQ108" s="230"/>
      <c r="CR108" s="1"/>
      <c r="CS108" s="1"/>
      <c r="CT108" s="1"/>
      <c r="CU108" s="1"/>
      <c r="CV108" s="5"/>
      <c r="CW108" s="404"/>
      <c r="CX108" s="404"/>
      <c r="CY108" s="404"/>
      <c r="CZ108" s="404"/>
      <c r="DA108" s="404"/>
      <c r="DB108" s="404"/>
      <c r="DC108" s="381"/>
      <c r="DD108" s="381"/>
      <c r="DE108" s="381"/>
      <c r="DF108" s="381"/>
      <c r="DG108" s="5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</row>
    <row r="109" spans="1:128" ht="11.1" customHeight="1" x14ac:dyDescent="0.25">
      <c r="A109" s="5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388"/>
      <c r="AA109" s="388"/>
      <c r="AB109" s="388"/>
      <c r="AC109" s="388"/>
      <c r="AD109" s="388"/>
      <c r="AE109" s="388"/>
      <c r="AF109" s="388"/>
      <c r="AG109" s="388"/>
      <c r="AH109" s="388"/>
      <c r="AI109" s="388"/>
      <c r="AJ109" s="388"/>
      <c r="AK109" s="388"/>
      <c r="AL109" s="388"/>
      <c r="AM109" s="388"/>
      <c r="AN109" s="388"/>
      <c r="AO109" s="388"/>
      <c r="AP109" s="388"/>
      <c r="AQ109" s="388"/>
      <c r="AR109" s="388"/>
      <c r="AS109" s="388"/>
      <c r="AT109" s="388"/>
      <c r="AU109" s="388"/>
      <c r="AV109" s="388"/>
      <c r="AW109" s="388"/>
      <c r="AX109" s="388"/>
      <c r="AY109" s="388"/>
      <c r="AZ109" s="1"/>
      <c r="BA109" s="6"/>
      <c r="BB109" s="6"/>
      <c r="BC109" s="6"/>
      <c r="BD109" s="6"/>
      <c r="BE109" s="6"/>
      <c r="BF109" s="6"/>
      <c r="BG109" s="1"/>
      <c r="BH109" s="385"/>
      <c r="BI109" s="385"/>
      <c r="BJ109" s="385"/>
      <c r="BK109" s="383"/>
      <c r="BL109" s="383"/>
      <c r="BM109" s="382"/>
      <c r="BN109" s="141"/>
      <c r="BO109" s="382"/>
      <c r="BP109" s="382"/>
      <c r="BQ109" s="366"/>
      <c r="BR109" s="1"/>
      <c r="BS109" s="366"/>
      <c r="BT109" s="1"/>
      <c r="BU109" s="1"/>
      <c r="BV109" s="1"/>
      <c r="BW109" s="366"/>
      <c r="BX109" s="366"/>
      <c r="BY109" s="366"/>
      <c r="BZ109" s="366"/>
      <c r="CA109" s="366"/>
      <c r="CB109" s="141"/>
      <c r="CC109" s="230"/>
      <c r="CD109" s="230"/>
      <c r="CE109" s="230"/>
      <c r="CF109" s="5"/>
      <c r="CG109" s="58"/>
      <c r="CH109" s="58"/>
      <c r="CI109" s="5"/>
      <c r="CJ109" s="5"/>
      <c r="CK109" s="5"/>
      <c r="CL109" s="230"/>
      <c r="CM109" s="230"/>
      <c r="CN109" s="230"/>
      <c r="CO109" s="230"/>
      <c r="CP109" s="230"/>
      <c r="CQ109" s="230"/>
      <c r="CR109" s="1"/>
      <c r="CS109" s="1"/>
      <c r="CT109" s="1"/>
      <c r="CU109" s="1"/>
      <c r="CV109" s="5"/>
      <c r="CW109" s="404"/>
      <c r="CX109" s="404"/>
      <c r="CY109" s="404"/>
      <c r="CZ109" s="404"/>
      <c r="DA109" s="404"/>
      <c r="DB109" s="404"/>
      <c r="DC109" s="381"/>
      <c r="DD109" s="381"/>
      <c r="DE109" s="381"/>
      <c r="DF109" s="381"/>
      <c r="DG109" s="5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</row>
    <row r="110" spans="1:128" ht="11.1" customHeight="1" x14ac:dyDescent="0.25">
      <c r="A110" s="5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388"/>
      <c r="AA110" s="388"/>
      <c r="AB110" s="388"/>
      <c r="AC110" s="388"/>
      <c r="AD110" s="388"/>
      <c r="AE110" s="388"/>
      <c r="AF110" s="388"/>
      <c r="AG110" s="388"/>
      <c r="AH110" s="388"/>
      <c r="AI110" s="388"/>
      <c r="AJ110" s="388"/>
      <c r="AK110" s="388"/>
      <c r="AL110" s="388"/>
      <c r="AM110" s="388"/>
      <c r="AN110" s="388"/>
      <c r="AO110" s="388"/>
      <c r="AP110" s="388"/>
      <c r="AQ110" s="388"/>
      <c r="AR110" s="388"/>
      <c r="AS110" s="388"/>
      <c r="AT110" s="388"/>
      <c r="AU110" s="388"/>
      <c r="AV110" s="388"/>
      <c r="AW110" s="388"/>
      <c r="AX110" s="388"/>
      <c r="AY110" s="388"/>
      <c r="AZ110" s="1"/>
      <c r="BA110" s="6"/>
      <c r="BB110" s="6"/>
      <c r="BC110" s="6"/>
      <c r="BD110" s="6"/>
      <c r="BE110" s="6"/>
      <c r="BF110" s="6"/>
      <c r="BG110" s="1"/>
      <c r="BH110" s="385"/>
      <c r="BI110" s="385"/>
      <c r="BJ110" s="385"/>
      <c r="BK110" s="383"/>
      <c r="BL110" s="383"/>
      <c r="BM110" s="382"/>
      <c r="BN110" s="141"/>
      <c r="BO110" s="382"/>
      <c r="BP110" s="382"/>
      <c r="BQ110" s="366"/>
      <c r="BR110" s="1"/>
      <c r="BS110" s="366"/>
      <c r="BT110" s="1"/>
      <c r="BU110" s="1"/>
      <c r="BV110" s="1"/>
      <c r="BW110" s="366"/>
      <c r="BX110" s="366"/>
      <c r="BY110" s="366"/>
      <c r="BZ110" s="366"/>
      <c r="CA110" s="366"/>
      <c r="CB110" s="141"/>
      <c r="CC110" s="230"/>
      <c r="CD110" s="230"/>
      <c r="CE110" s="230"/>
      <c r="CF110" s="5"/>
      <c r="CG110" s="58"/>
      <c r="CH110" s="58"/>
      <c r="CI110" s="5"/>
      <c r="CJ110" s="5"/>
      <c r="CK110" s="5"/>
      <c r="CL110" s="230"/>
      <c r="CM110" s="230"/>
      <c r="CN110" s="230"/>
      <c r="CO110" s="230"/>
      <c r="CP110" s="230"/>
      <c r="CQ110" s="230"/>
      <c r="CR110" s="1"/>
      <c r="CS110" s="1"/>
      <c r="CT110" s="1"/>
      <c r="CU110" s="1"/>
      <c r="CV110" s="5"/>
      <c r="CW110" s="404"/>
      <c r="CX110" s="404"/>
      <c r="CY110" s="404"/>
      <c r="CZ110" s="404"/>
      <c r="DA110" s="404"/>
      <c r="DB110" s="404"/>
      <c r="DC110" s="381"/>
      <c r="DD110" s="381"/>
      <c r="DE110" s="381"/>
      <c r="DF110" s="381"/>
      <c r="DG110" s="5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</row>
    <row r="111" spans="1:128" ht="11.1" customHeight="1" x14ac:dyDescent="0.25">
      <c r="A111" s="5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388"/>
      <c r="AA111" s="388"/>
      <c r="AB111" s="388"/>
      <c r="AC111" s="388"/>
      <c r="AD111" s="388"/>
      <c r="AE111" s="388"/>
      <c r="AF111" s="388"/>
      <c r="AG111" s="388"/>
      <c r="AH111" s="388"/>
      <c r="AI111" s="388"/>
      <c r="AJ111" s="388"/>
      <c r="AK111" s="388"/>
      <c r="AL111" s="388"/>
      <c r="AM111" s="388"/>
      <c r="AN111" s="388"/>
      <c r="AO111" s="388"/>
      <c r="AP111" s="388"/>
      <c r="AQ111" s="388"/>
      <c r="AR111" s="388"/>
      <c r="AS111" s="388"/>
      <c r="AT111" s="388"/>
      <c r="AU111" s="388"/>
      <c r="AV111" s="388"/>
      <c r="AW111" s="388"/>
      <c r="AX111" s="388"/>
      <c r="AY111" s="388"/>
      <c r="AZ111" s="1"/>
      <c r="BA111" s="6"/>
      <c r="BB111" s="6"/>
      <c r="BC111" s="6"/>
      <c r="BD111" s="6"/>
      <c r="BE111" s="6"/>
      <c r="BF111" s="6"/>
      <c r="BG111" s="1"/>
      <c r="BH111" s="385"/>
      <c r="BI111" s="385"/>
      <c r="BJ111" s="385"/>
      <c r="BK111" s="383"/>
      <c r="BL111" s="383"/>
      <c r="BM111" s="382"/>
      <c r="BN111" s="141"/>
      <c r="BO111" s="382"/>
      <c r="BP111" s="382"/>
      <c r="BQ111" s="366"/>
      <c r="BR111" s="1"/>
      <c r="BS111" s="366"/>
      <c r="BT111" s="1"/>
      <c r="BU111" s="1"/>
      <c r="BV111" s="1"/>
      <c r="BW111" s="366"/>
      <c r="BX111" s="366"/>
      <c r="BY111" s="366"/>
      <c r="BZ111" s="366"/>
      <c r="CA111" s="366"/>
      <c r="CB111" s="141"/>
      <c r="CC111" s="230"/>
      <c r="CD111" s="230"/>
      <c r="CE111" s="230"/>
      <c r="CF111" s="5"/>
      <c r="CG111" s="58"/>
      <c r="CH111" s="58"/>
      <c r="CI111" s="5"/>
      <c r="CJ111" s="5"/>
      <c r="CK111" s="5"/>
      <c r="CL111" s="230"/>
      <c r="CM111" s="230"/>
      <c r="CN111" s="230"/>
      <c r="CO111" s="230"/>
      <c r="CP111" s="230"/>
      <c r="CQ111" s="230"/>
      <c r="CR111" s="1"/>
      <c r="CS111" s="1"/>
      <c r="CT111" s="1"/>
      <c r="CU111" s="1"/>
      <c r="CV111" s="5"/>
      <c r="CW111" s="404"/>
      <c r="CX111" s="404"/>
      <c r="CY111" s="404"/>
      <c r="CZ111" s="404"/>
      <c r="DA111" s="404"/>
      <c r="DB111" s="404"/>
      <c r="DC111" s="381"/>
      <c r="DD111" s="381"/>
      <c r="DE111" s="381"/>
      <c r="DF111" s="381"/>
      <c r="DG111" s="5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</row>
    <row r="112" spans="1:128" ht="11.1" customHeight="1" x14ac:dyDescent="0.25">
      <c r="A112" s="5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388"/>
      <c r="AA112" s="388"/>
      <c r="AB112" s="388"/>
      <c r="AC112" s="388"/>
      <c r="AD112" s="388"/>
      <c r="AE112" s="388"/>
      <c r="AF112" s="388"/>
      <c r="AG112" s="388"/>
      <c r="AH112" s="388"/>
      <c r="AI112" s="388"/>
      <c r="AJ112" s="388"/>
      <c r="AK112" s="388"/>
      <c r="AL112" s="388"/>
      <c r="AM112" s="388"/>
      <c r="AN112" s="388"/>
      <c r="AO112" s="388"/>
      <c r="AP112" s="388"/>
      <c r="AQ112" s="388"/>
      <c r="AR112" s="388"/>
      <c r="AS112" s="388"/>
      <c r="AT112" s="388"/>
      <c r="AU112" s="388"/>
      <c r="AV112" s="388"/>
      <c r="AW112" s="388"/>
      <c r="AX112" s="388"/>
      <c r="AY112" s="388"/>
      <c r="AZ112" s="1"/>
      <c r="BA112" s="6"/>
      <c r="BB112" s="6"/>
      <c r="BC112" s="6"/>
      <c r="BD112" s="6"/>
      <c r="BE112" s="6"/>
      <c r="BF112" s="6"/>
      <c r="BG112" s="1"/>
      <c r="BH112" s="385"/>
      <c r="BI112" s="385"/>
      <c r="BJ112" s="385"/>
      <c r="BK112" s="383"/>
      <c r="BL112" s="383"/>
      <c r="BM112" s="382"/>
      <c r="BN112" s="141"/>
      <c r="BO112" s="382"/>
      <c r="BP112" s="382"/>
      <c r="BQ112" s="366"/>
      <c r="BR112" s="1"/>
      <c r="BS112" s="366"/>
      <c r="BT112" s="1"/>
      <c r="BU112" s="1"/>
      <c r="BV112" s="1"/>
      <c r="BW112" s="366"/>
      <c r="BX112" s="366"/>
      <c r="BY112" s="366"/>
      <c r="BZ112" s="366"/>
      <c r="CA112" s="366"/>
      <c r="CB112" s="141"/>
      <c r="CC112" s="230"/>
      <c r="CD112" s="230"/>
      <c r="CE112" s="230"/>
      <c r="CF112" s="5"/>
      <c r="CG112" s="58"/>
      <c r="CH112" s="58"/>
      <c r="CI112" s="5"/>
      <c r="CJ112" s="5"/>
      <c r="CK112" s="5"/>
      <c r="CL112" s="230"/>
      <c r="CM112" s="230"/>
      <c r="CN112" s="230"/>
      <c r="CO112" s="230"/>
      <c r="CP112" s="230"/>
      <c r="CQ112" s="230"/>
      <c r="CR112" s="1"/>
      <c r="CS112" s="1"/>
      <c r="CT112" s="1"/>
      <c r="CU112" s="1"/>
      <c r="CV112" s="5"/>
      <c r="CW112" s="404"/>
      <c r="CX112" s="404"/>
      <c r="CY112" s="404"/>
      <c r="CZ112" s="404"/>
      <c r="DA112" s="404"/>
      <c r="DB112" s="404"/>
      <c r="DC112" s="381"/>
      <c r="DD112" s="381"/>
      <c r="DE112" s="381"/>
      <c r="DF112" s="381"/>
      <c r="DG112" s="5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</row>
    <row r="113" spans="1:128" ht="11.1" customHeight="1" x14ac:dyDescent="0.25">
      <c r="A113" s="5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388"/>
      <c r="AA113" s="388"/>
      <c r="AB113" s="388"/>
      <c r="AC113" s="388"/>
      <c r="AD113" s="388"/>
      <c r="AE113" s="388"/>
      <c r="AF113" s="388"/>
      <c r="AG113" s="388"/>
      <c r="AH113" s="388"/>
      <c r="AI113" s="388"/>
      <c r="AJ113" s="388"/>
      <c r="AK113" s="388"/>
      <c r="AL113" s="388"/>
      <c r="AM113" s="388"/>
      <c r="AN113" s="388"/>
      <c r="AO113" s="388"/>
      <c r="AP113" s="388"/>
      <c r="AQ113" s="388"/>
      <c r="AR113" s="388"/>
      <c r="AS113" s="388"/>
      <c r="AT113" s="388"/>
      <c r="AU113" s="388"/>
      <c r="AV113" s="388"/>
      <c r="AW113" s="388"/>
      <c r="AX113" s="388"/>
      <c r="AY113" s="388"/>
      <c r="AZ113" s="1"/>
      <c r="BA113" s="6"/>
      <c r="BB113" s="6"/>
      <c r="BC113" s="6"/>
      <c r="BD113" s="6"/>
      <c r="BE113" s="6"/>
      <c r="BF113" s="6"/>
      <c r="BG113" s="1"/>
      <c r="BH113" s="385"/>
      <c r="BI113" s="385"/>
      <c r="BJ113" s="385"/>
      <c r="BK113" s="383"/>
      <c r="BL113" s="383"/>
      <c r="BM113" s="382"/>
      <c r="BN113" s="141"/>
      <c r="BO113" s="382"/>
      <c r="BP113" s="382"/>
      <c r="BQ113" s="366"/>
      <c r="BR113" s="1"/>
      <c r="BS113" s="366"/>
      <c r="BT113" s="1"/>
      <c r="BU113" s="1"/>
      <c r="BV113" s="1"/>
      <c r="BW113" s="366"/>
      <c r="BX113" s="366"/>
      <c r="BY113" s="366"/>
      <c r="BZ113" s="366"/>
      <c r="CA113" s="366"/>
      <c r="CB113" s="141"/>
      <c r="CC113" s="230"/>
      <c r="CD113" s="230"/>
      <c r="CE113" s="230"/>
      <c r="CF113" s="5"/>
      <c r="CG113" s="58"/>
      <c r="CH113" s="58"/>
      <c r="CI113" s="5"/>
      <c r="CJ113" s="5"/>
      <c r="CK113" s="5"/>
      <c r="CL113" s="230"/>
      <c r="CM113" s="230"/>
      <c r="CN113" s="230"/>
      <c r="CO113" s="230"/>
      <c r="CP113" s="230"/>
      <c r="CQ113" s="230"/>
      <c r="CR113" s="1"/>
      <c r="CS113" s="1"/>
      <c r="CT113" s="1"/>
      <c r="CU113" s="1"/>
      <c r="CV113" s="5"/>
      <c r="CW113" s="404"/>
      <c r="CX113" s="404"/>
      <c r="CY113" s="404"/>
      <c r="CZ113" s="404"/>
      <c r="DA113" s="404"/>
      <c r="DB113" s="404"/>
      <c r="DC113" s="381"/>
      <c r="DD113" s="381"/>
      <c r="DE113" s="381"/>
      <c r="DF113" s="381"/>
      <c r="DG113" s="5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</row>
    <row r="114" spans="1:128" ht="11.1" customHeight="1" x14ac:dyDescent="0.25">
      <c r="A114" s="5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388"/>
      <c r="AA114" s="388"/>
      <c r="AB114" s="388"/>
      <c r="AC114" s="388"/>
      <c r="AD114" s="388"/>
      <c r="AE114" s="388"/>
      <c r="AF114" s="388"/>
      <c r="AG114" s="388"/>
      <c r="AH114" s="388"/>
      <c r="AI114" s="388"/>
      <c r="AJ114" s="388"/>
      <c r="AK114" s="388"/>
      <c r="AL114" s="388"/>
      <c r="AM114" s="388"/>
      <c r="AN114" s="388"/>
      <c r="AO114" s="388"/>
      <c r="AP114" s="388"/>
      <c r="AQ114" s="388"/>
      <c r="AR114" s="388"/>
      <c r="AS114" s="388"/>
      <c r="AT114" s="388"/>
      <c r="AU114" s="388"/>
      <c r="AV114" s="388"/>
      <c r="AW114" s="388"/>
      <c r="AX114" s="388"/>
      <c r="AY114" s="388"/>
      <c r="AZ114" s="1"/>
      <c r="BA114" s="6"/>
      <c r="BB114" s="6"/>
      <c r="BC114" s="6"/>
      <c r="BD114" s="6"/>
      <c r="BE114" s="6"/>
      <c r="BF114" s="6"/>
      <c r="BG114" s="1"/>
      <c r="BH114" s="385"/>
      <c r="BI114" s="385"/>
      <c r="BJ114" s="385"/>
      <c r="BK114" s="383"/>
      <c r="BL114" s="383"/>
      <c r="BM114" s="382"/>
      <c r="BN114" s="141"/>
      <c r="BO114" s="382"/>
      <c r="BP114" s="382"/>
      <c r="BQ114" s="366"/>
      <c r="BR114" s="1"/>
      <c r="BS114" s="366"/>
      <c r="BT114" s="1"/>
      <c r="BU114" s="1"/>
      <c r="BV114" s="1"/>
      <c r="BW114" s="366"/>
      <c r="BX114" s="366"/>
      <c r="BY114" s="366"/>
      <c r="BZ114" s="366"/>
      <c r="CA114" s="366"/>
      <c r="CB114" s="141"/>
      <c r="CC114" s="230"/>
      <c r="CD114" s="230"/>
      <c r="CE114" s="230"/>
      <c r="CF114" s="5"/>
      <c r="CG114" s="58"/>
      <c r="CH114" s="58"/>
      <c r="CI114" s="5"/>
      <c r="CJ114" s="5"/>
      <c r="CK114" s="5"/>
      <c r="CL114" s="230"/>
      <c r="CM114" s="230"/>
      <c r="CN114" s="230"/>
      <c r="CO114" s="230"/>
      <c r="CP114" s="230"/>
      <c r="CQ114" s="230"/>
      <c r="CR114" s="1"/>
      <c r="CS114" s="1"/>
      <c r="CT114" s="1"/>
      <c r="CU114" s="1"/>
      <c r="CV114" s="5"/>
      <c r="CW114" s="404"/>
      <c r="CX114" s="404"/>
      <c r="CY114" s="404"/>
      <c r="CZ114" s="404"/>
      <c r="DA114" s="404"/>
      <c r="DB114" s="404"/>
      <c r="DC114" s="381"/>
      <c r="DD114" s="381"/>
      <c r="DE114" s="381"/>
      <c r="DF114" s="381"/>
      <c r="DG114" s="5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</row>
    <row r="115" spans="1:128" ht="11.1" customHeight="1" x14ac:dyDescent="0.25">
      <c r="A115" s="5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388"/>
      <c r="AA115" s="388"/>
      <c r="AB115" s="388"/>
      <c r="AC115" s="388"/>
      <c r="AD115" s="388"/>
      <c r="AE115" s="388"/>
      <c r="AF115" s="388"/>
      <c r="AG115" s="388"/>
      <c r="AH115" s="388"/>
      <c r="AI115" s="388"/>
      <c r="AJ115" s="388"/>
      <c r="AK115" s="388"/>
      <c r="AL115" s="388"/>
      <c r="AM115" s="388"/>
      <c r="AN115" s="388"/>
      <c r="AO115" s="388"/>
      <c r="AP115" s="388"/>
      <c r="AQ115" s="388"/>
      <c r="AR115" s="388"/>
      <c r="AS115" s="388"/>
      <c r="AT115" s="388"/>
      <c r="AU115" s="388"/>
      <c r="AV115" s="388"/>
      <c r="AW115" s="388"/>
      <c r="AX115" s="388"/>
      <c r="AY115" s="388"/>
      <c r="AZ115" s="1"/>
      <c r="BA115" s="6"/>
      <c r="BB115" s="6"/>
      <c r="BC115" s="6"/>
      <c r="BD115" s="6"/>
      <c r="BE115" s="6"/>
      <c r="BF115" s="6"/>
      <c r="BG115" s="1"/>
      <c r="BH115" s="385"/>
      <c r="BI115" s="385"/>
      <c r="BJ115" s="385"/>
      <c r="BK115" s="383"/>
      <c r="BL115" s="383"/>
      <c r="BM115" s="382"/>
      <c r="BN115" s="141"/>
      <c r="BO115" s="382"/>
      <c r="BP115" s="382"/>
      <c r="BQ115" s="366"/>
      <c r="BR115" s="1"/>
      <c r="BS115" s="366"/>
      <c r="BT115" s="1"/>
      <c r="BU115" s="1"/>
      <c r="BV115" s="1"/>
      <c r="BW115" s="366"/>
      <c r="BX115" s="366"/>
      <c r="BY115" s="366"/>
      <c r="BZ115" s="366"/>
      <c r="CA115" s="366"/>
      <c r="CB115" s="141"/>
      <c r="CC115" s="230"/>
      <c r="CD115" s="230"/>
      <c r="CE115" s="230"/>
      <c r="CF115" s="5"/>
      <c r="CG115" s="58"/>
      <c r="CH115" s="58"/>
      <c r="CI115" s="5"/>
      <c r="CJ115" s="5"/>
      <c r="CK115" s="5"/>
      <c r="CL115" s="230"/>
      <c r="CM115" s="230"/>
      <c r="CN115" s="230"/>
      <c r="CO115" s="230"/>
      <c r="CP115" s="230"/>
      <c r="CQ115" s="230"/>
      <c r="CR115" s="1"/>
      <c r="CS115" s="1"/>
      <c r="CT115" s="1"/>
      <c r="CU115" s="1"/>
      <c r="CV115" s="5"/>
      <c r="CW115" s="404"/>
      <c r="CX115" s="404"/>
      <c r="CY115" s="404"/>
      <c r="CZ115" s="404"/>
      <c r="DA115" s="404"/>
      <c r="DB115" s="404"/>
      <c r="DC115" s="381"/>
      <c r="DD115" s="381"/>
      <c r="DE115" s="381"/>
      <c r="DF115" s="381"/>
      <c r="DG115" s="5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</row>
    <row r="116" spans="1:128" ht="11.1" customHeight="1" x14ac:dyDescent="0.25">
      <c r="A116" s="5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388"/>
      <c r="AA116" s="388"/>
      <c r="AB116" s="388"/>
      <c r="AC116" s="388"/>
      <c r="AD116" s="388"/>
      <c r="AE116" s="388"/>
      <c r="AF116" s="388"/>
      <c r="AG116" s="388"/>
      <c r="AH116" s="388"/>
      <c r="AI116" s="388"/>
      <c r="AJ116" s="388"/>
      <c r="AK116" s="388"/>
      <c r="AL116" s="388"/>
      <c r="AM116" s="388"/>
      <c r="AN116" s="388"/>
      <c r="AO116" s="388"/>
      <c r="AP116" s="388"/>
      <c r="AQ116" s="388"/>
      <c r="AR116" s="388"/>
      <c r="AS116" s="388"/>
      <c r="AT116" s="388"/>
      <c r="AU116" s="388"/>
      <c r="AV116" s="388"/>
      <c r="AW116" s="388"/>
      <c r="AX116" s="388"/>
      <c r="AY116" s="388"/>
      <c r="AZ116" s="1"/>
      <c r="BA116" s="6"/>
      <c r="BB116" s="6"/>
      <c r="BC116" s="6"/>
      <c r="BD116" s="6"/>
      <c r="BE116" s="6"/>
      <c r="BF116" s="6"/>
      <c r="BG116" s="1"/>
      <c r="BH116" s="385"/>
      <c r="BI116" s="385"/>
      <c r="BJ116" s="385"/>
      <c r="BK116" s="383"/>
      <c r="BL116" s="383"/>
      <c r="BM116" s="382"/>
      <c r="BN116" s="141"/>
      <c r="BO116" s="382"/>
      <c r="BP116" s="382"/>
      <c r="BQ116" s="366"/>
      <c r="BR116" s="1"/>
      <c r="BS116" s="366"/>
      <c r="BT116" s="1"/>
      <c r="BU116" s="1"/>
      <c r="BV116" s="1"/>
      <c r="BW116" s="366"/>
      <c r="BX116" s="366"/>
      <c r="BY116" s="366"/>
      <c r="BZ116" s="366"/>
      <c r="CA116" s="366"/>
      <c r="CB116" s="141"/>
      <c r="CC116" s="230"/>
      <c r="CD116" s="230"/>
      <c r="CE116" s="230"/>
      <c r="CF116" s="5"/>
      <c r="CG116" s="58"/>
      <c r="CH116" s="58"/>
      <c r="CI116" s="5"/>
      <c r="CJ116" s="5"/>
      <c r="CK116" s="5"/>
      <c r="CL116" s="230"/>
      <c r="CM116" s="230"/>
      <c r="CN116" s="230"/>
      <c r="CO116" s="230"/>
      <c r="CP116" s="230"/>
      <c r="CQ116" s="230"/>
      <c r="CR116" s="1"/>
      <c r="CS116" s="1"/>
      <c r="CT116" s="1"/>
      <c r="CU116" s="1"/>
      <c r="CV116" s="5"/>
      <c r="CW116" s="404"/>
      <c r="CX116" s="404"/>
      <c r="CY116" s="404"/>
      <c r="CZ116" s="404"/>
      <c r="DA116" s="404"/>
      <c r="DB116" s="404"/>
      <c r="DC116" s="381"/>
      <c r="DD116" s="381"/>
      <c r="DE116" s="381"/>
      <c r="DF116" s="381"/>
      <c r="DG116" s="5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</row>
    <row r="117" spans="1:128" ht="11.1" customHeight="1" x14ac:dyDescent="0.25">
      <c r="A117" s="5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388"/>
      <c r="AA117" s="388"/>
      <c r="AB117" s="388"/>
      <c r="AC117" s="388"/>
      <c r="AD117" s="388"/>
      <c r="AE117" s="388"/>
      <c r="AF117" s="388"/>
      <c r="AG117" s="388"/>
      <c r="AH117" s="388"/>
      <c r="AI117" s="388"/>
      <c r="AJ117" s="388"/>
      <c r="AK117" s="388"/>
      <c r="AL117" s="388"/>
      <c r="AM117" s="388"/>
      <c r="AN117" s="388"/>
      <c r="AO117" s="388"/>
      <c r="AP117" s="388"/>
      <c r="AQ117" s="388"/>
      <c r="AR117" s="388"/>
      <c r="AS117" s="388"/>
      <c r="AT117" s="388"/>
      <c r="AU117" s="388"/>
      <c r="AV117" s="388"/>
      <c r="AW117" s="388"/>
      <c r="AX117" s="388"/>
      <c r="AY117" s="388"/>
      <c r="AZ117" s="1"/>
      <c r="BA117" s="6"/>
      <c r="BB117" s="6"/>
      <c r="BC117" s="6"/>
      <c r="BD117" s="6"/>
      <c r="BE117" s="6"/>
      <c r="BF117" s="6"/>
      <c r="BG117" s="1"/>
      <c r="BH117" s="385"/>
      <c r="BI117" s="385"/>
      <c r="BJ117" s="385"/>
      <c r="BK117" s="383"/>
      <c r="BL117" s="383"/>
      <c r="BM117" s="382"/>
      <c r="BN117" s="141"/>
      <c r="BO117" s="382"/>
      <c r="BP117" s="382"/>
      <c r="BQ117" s="366"/>
      <c r="BR117" s="1"/>
      <c r="BS117" s="366"/>
      <c r="BT117" s="1"/>
      <c r="BU117" s="1"/>
      <c r="BV117" s="1"/>
      <c r="BW117" s="366"/>
      <c r="BX117" s="366"/>
      <c r="BY117" s="366"/>
      <c r="BZ117" s="366"/>
      <c r="CA117" s="366"/>
      <c r="CB117" s="141"/>
      <c r="CC117" s="230"/>
      <c r="CD117" s="230"/>
      <c r="CE117" s="230"/>
      <c r="CF117" s="5"/>
      <c r="CG117" s="58"/>
      <c r="CH117" s="58"/>
      <c r="CI117" s="5"/>
      <c r="CJ117" s="5"/>
      <c r="CK117" s="5"/>
      <c r="CL117" s="230"/>
      <c r="CM117" s="230"/>
      <c r="CN117" s="230"/>
      <c r="CO117" s="230"/>
      <c r="CP117" s="230"/>
      <c r="CQ117" s="230"/>
      <c r="CR117" s="1"/>
      <c r="CS117" s="1"/>
      <c r="CT117" s="1"/>
      <c r="CU117" s="1"/>
      <c r="CV117" s="5"/>
      <c r="CW117" s="404"/>
      <c r="CX117" s="404"/>
      <c r="CY117" s="404"/>
      <c r="CZ117" s="404"/>
      <c r="DA117" s="404"/>
      <c r="DB117" s="404"/>
      <c r="DC117" s="381"/>
      <c r="DD117" s="381"/>
      <c r="DE117" s="381"/>
      <c r="DF117" s="381"/>
      <c r="DG117" s="5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</row>
    <row r="118" spans="1:128" ht="11.1" customHeight="1" x14ac:dyDescent="0.25">
      <c r="A118" s="5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388"/>
      <c r="AA118" s="388"/>
      <c r="AB118" s="388"/>
      <c r="AC118" s="388"/>
      <c r="AD118" s="388"/>
      <c r="AE118" s="388"/>
      <c r="AF118" s="388"/>
      <c r="AG118" s="388"/>
      <c r="AH118" s="388"/>
      <c r="AI118" s="388"/>
      <c r="AJ118" s="388"/>
      <c r="AK118" s="388"/>
      <c r="AL118" s="388"/>
      <c r="AM118" s="388"/>
      <c r="AN118" s="388"/>
      <c r="AO118" s="388"/>
      <c r="AP118" s="388"/>
      <c r="AQ118" s="388"/>
      <c r="AR118" s="388"/>
      <c r="AS118" s="388"/>
      <c r="AT118" s="388"/>
      <c r="AU118" s="388"/>
      <c r="AV118" s="388"/>
      <c r="AW118" s="388"/>
      <c r="AX118" s="388"/>
      <c r="AY118" s="388"/>
      <c r="AZ118" s="1"/>
      <c r="BA118" s="6"/>
      <c r="BB118" s="6"/>
      <c r="BC118" s="6"/>
      <c r="BD118" s="6"/>
      <c r="BE118" s="6"/>
      <c r="BF118" s="6"/>
      <c r="BG118" s="1"/>
      <c r="BH118" s="385"/>
      <c r="BI118" s="385"/>
      <c r="BJ118" s="385"/>
      <c r="BK118" s="383"/>
      <c r="BL118" s="383"/>
      <c r="BM118" s="382"/>
      <c r="BN118" s="141"/>
      <c r="BO118" s="382"/>
      <c r="BP118" s="382"/>
      <c r="BQ118" s="366"/>
      <c r="BR118" s="1"/>
      <c r="BS118" s="366"/>
      <c r="BT118" s="1"/>
      <c r="BU118" s="1"/>
      <c r="BV118" s="1"/>
      <c r="BW118" s="366"/>
      <c r="BX118" s="366"/>
      <c r="BY118" s="366"/>
      <c r="BZ118" s="366"/>
      <c r="CA118" s="366"/>
      <c r="CB118" s="141"/>
      <c r="CC118" s="230"/>
      <c r="CD118" s="230"/>
      <c r="CE118" s="230"/>
      <c r="CF118" s="5"/>
      <c r="CG118" s="58"/>
      <c r="CH118" s="58"/>
      <c r="CI118" s="5"/>
      <c r="CJ118" s="5"/>
      <c r="CK118" s="5"/>
      <c r="CL118" s="230"/>
      <c r="CM118" s="230"/>
      <c r="CN118" s="230"/>
      <c r="CO118" s="230"/>
      <c r="CP118" s="230"/>
      <c r="CQ118" s="230"/>
      <c r="CR118" s="1"/>
      <c r="CS118" s="1"/>
      <c r="CT118" s="1"/>
      <c r="CU118" s="1"/>
      <c r="CV118" s="5"/>
      <c r="CW118" s="404"/>
      <c r="CX118" s="404"/>
      <c r="CY118" s="404"/>
      <c r="CZ118" s="404"/>
      <c r="DA118" s="404"/>
      <c r="DB118" s="404"/>
      <c r="DC118" s="381"/>
      <c r="DD118" s="381"/>
      <c r="DE118" s="381"/>
      <c r="DF118" s="381"/>
      <c r="DG118" s="5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</row>
    <row r="119" spans="1:128" ht="11.1" customHeight="1" x14ac:dyDescent="0.25">
      <c r="A119" s="5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388"/>
      <c r="AA119" s="388"/>
      <c r="AB119" s="388"/>
      <c r="AC119" s="388"/>
      <c r="AD119" s="388"/>
      <c r="AE119" s="388"/>
      <c r="AF119" s="388"/>
      <c r="AG119" s="388"/>
      <c r="AH119" s="388"/>
      <c r="AI119" s="388"/>
      <c r="AJ119" s="388"/>
      <c r="AK119" s="388"/>
      <c r="AL119" s="388"/>
      <c r="AM119" s="388"/>
      <c r="AN119" s="388"/>
      <c r="AO119" s="388"/>
      <c r="AP119" s="388"/>
      <c r="AQ119" s="388"/>
      <c r="AR119" s="388"/>
      <c r="AS119" s="388"/>
      <c r="AT119" s="388"/>
      <c r="AU119" s="388"/>
      <c r="AV119" s="388"/>
      <c r="AW119" s="388"/>
      <c r="AX119" s="388"/>
      <c r="AY119" s="388"/>
      <c r="AZ119" s="1"/>
      <c r="BA119" s="6"/>
      <c r="BB119" s="6"/>
      <c r="BC119" s="6"/>
      <c r="BD119" s="6"/>
      <c r="BE119" s="6"/>
      <c r="BF119" s="6"/>
      <c r="BG119" s="1"/>
      <c r="BH119" s="385"/>
      <c r="BI119" s="385"/>
      <c r="BJ119" s="385"/>
      <c r="BK119" s="383"/>
      <c r="BL119" s="383"/>
      <c r="BM119" s="382"/>
      <c r="BN119" s="141"/>
      <c r="BO119" s="382"/>
      <c r="BP119" s="382"/>
      <c r="BQ119" s="366"/>
      <c r="BR119" s="1"/>
      <c r="BS119" s="366"/>
      <c r="BT119" s="1"/>
      <c r="BU119" s="1"/>
      <c r="BV119" s="1"/>
      <c r="BW119" s="366"/>
      <c r="BX119" s="366"/>
      <c r="BY119" s="366"/>
      <c r="BZ119" s="366"/>
      <c r="CA119" s="366"/>
      <c r="CB119" s="141"/>
      <c r="CC119" s="230"/>
      <c r="CD119" s="230"/>
      <c r="CE119" s="230"/>
      <c r="CF119" s="5"/>
      <c r="CG119" s="58"/>
      <c r="CH119" s="58"/>
      <c r="CI119" s="5"/>
      <c r="CJ119" s="5"/>
      <c r="CK119" s="5"/>
      <c r="CL119" s="230"/>
      <c r="CM119" s="230"/>
      <c r="CN119" s="230"/>
      <c r="CO119" s="230"/>
      <c r="CP119" s="230"/>
      <c r="CQ119" s="230"/>
      <c r="CR119" s="1"/>
      <c r="CS119" s="1"/>
      <c r="CT119" s="1"/>
      <c r="CU119" s="1"/>
      <c r="CV119" s="5"/>
      <c r="CW119" s="404"/>
      <c r="CX119" s="404"/>
      <c r="CY119" s="404"/>
      <c r="CZ119" s="404"/>
      <c r="DA119" s="404"/>
      <c r="DB119" s="404"/>
      <c r="DC119" s="381"/>
      <c r="DD119" s="381"/>
      <c r="DE119" s="381"/>
      <c r="DF119" s="381"/>
      <c r="DG119" s="5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</row>
    <row r="120" spans="1:128" ht="11.1" customHeight="1" x14ac:dyDescent="0.25">
      <c r="A120" s="5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388"/>
      <c r="AA120" s="388"/>
      <c r="AB120" s="388"/>
      <c r="AC120" s="388"/>
      <c r="AD120" s="388"/>
      <c r="AE120" s="388"/>
      <c r="AF120" s="388"/>
      <c r="AG120" s="388"/>
      <c r="AH120" s="388"/>
      <c r="AI120" s="388"/>
      <c r="AJ120" s="388"/>
      <c r="AK120" s="388"/>
      <c r="AL120" s="388"/>
      <c r="AM120" s="388"/>
      <c r="AN120" s="388"/>
      <c r="AO120" s="388"/>
      <c r="AP120" s="388"/>
      <c r="AQ120" s="388"/>
      <c r="AR120" s="388"/>
      <c r="AS120" s="388"/>
      <c r="AT120" s="388"/>
      <c r="AU120" s="388"/>
      <c r="AV120" s="388"/>
      <c r="AW120" s="388"/>
      <c r="AX120" s="388"/>
      <c r="AY120" s="388"/>
      <c r="AZ120" s="1"/>
      <c r="BA120" s="6"/>
      <c r="BB120" s="6"/>
      <c r="BC120" s="6"/>
      <c r="BD120" s="6"/>
      <c r="BE120" s="6"/>
      <c r="BF120" s="6"/>
      <c r="BG120" s="1"/>
      <c r="BH120" s="385"/>
      <c r="BI120" s="385"/>
      <c r="BJ120" s="385"/>
      <c r="BK120" s="383"/>
      <c r="BL120" s="383"/>
      <c r="BM120" s="382"/>
      <c r="BN120" s="141"/>
      <c r="BO120" s="382"/>
      <c r="BP120" s="382"/>
      <c r="BQ120" s="366"/>
      <c r="BR120" s="1"/>
      <c r="BS120" s="366"/>
      <c r="BT120" s="1"/>
      <c r="BU120" s="1"/>
      <c r="BV120" s="1"/>
      <c r="BW120" s="366"/>
      <c r="BX120" s="366"/>
      <c r="BY120" s="366"/>
      <c r="BZ120" s="366"/>
      <c r="CA120" s="366"/>
      <c r="CB120" s="141"/>
      <c r="CC120" s="230"/>
      <c r="CD120" s="230"/>
      <c r="CE120" s="230"/>
      <c r="CF120" s="5"/>
      <c r="CG120" s="58"/>
      <c r="CH120" s="58"/>
      <c r="CI120" s="5"/>
      <c r="CJ120" s="5"/>
      <c r="CK120" s="5"/>
      <c r="CL120" s="230"/>
      <c r="CM120" s="230"/>
      <c r="CN120" s="230"/>
      <c r="CO120" s="230"/>
      <c r="CP120" s="230"/>
      <c r="CQ120" s="230"/>
      <c r="CR120" s="1"/>
      <c r="CS120" s="1"/>
      <c r="CT120" s="1"/>
      <c r="CU120" s="1"/>
      <c r="CV120" s="5"/>
      <c r="CW120" s="404"/>
      <c r="CX120" s="404"/>
      <c r="CY120" s="404"/>
      <c r="CZ120" s="404"/>
      <c r="DA120" s="404"/>
      <c r="DB120" s="404"/>
      <c r="DC120" s="381"/>
      <c r="DD120" s="381"/>
      <c r="DE120" s="381"/>
      <c r="DF120" s="381"/>
      <c r="DG120" s="5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</row>
    <row r="121" spans="1:128" ht="11.1" customHeight="1" x14ac:dyDescent="0.25">
      <c r="A121" s="5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388"/>
      <c r="AA121" s="388"/>
      <c r="AB121" s="388"/>
      <c r="AC121" s="388"/>
      <c r="AD121" s="388"/>
      <c r="AE121" s="388"/>
      <c r="AF121" s="388"/>
      <c r="AG121" s="388"/>
      <c r="AH121" s="388"/>
      <c r="AI121" s="388"/>
      <c r="AJ121" s="388"/>
      <c r="AK121" s="388"/>
      <c r="AL121" s="388"/>
      <c r="AM121" s="388"/>
      <c r="AN121" s="388"/>
      <c r="AO121" s="388"/>
      <c r="AP121" s="388"/>
      <c r="AQ121" s="388"/>
      <c r="AR121" s="388"/>
      <c r="AS121" s="388"/>
      <c r="AT121" s="388"/>
      <c r="AU121" s="388"/>
      <c r="AV121" s="388"/>
      <c r="AW121" s="388"/>
      <c r="AX121" s="388"/>
      <c r="AY121" s="388"/>
      <c r="AZ121" s="1"/>
      <c r="BA121" s="6"/>
      <c r="BB121" s="6"/>
      <c r="BC121" s="6"/>
      <c r="BD121" s="6"/>
      <c r="BE121" s="6"/>
      <c r="BF121" s="6"/>
      <c r="BG121" s="1"/>
      <c r="BH121" s="385"/>
      <c r="BI121" s="385"/>
      <c r="BJ121" s="385"/>
      <c r="BK121" s="383"/>
      <c r="BL121" s="383"/>
      <c r="BM121" s="382"/>
      <c r="BN121" s="141"/>
      <c r="BO121" s="382"/>
      <c r="BP121" s="382"/>
      <c r="BQ121" s="366"/>
      <c r="BR121" s="1"/>
      <c r="BS121" s="366"/>
      <c r="BT121" s="1"/>
      <c r="BU121" s="1"/>
      <c r="BV121" s="1"/>
      <c r="BW121" s="366"/>
      <c r="BX121" s="366"/>
      <c r="BY121" s="366"/>
      <c r="BZ121" s="366"/>
      <c r="CA121" s="366"/>
      <c r="CB121" s="141"/>
      <c r="CC121" s="230"/>
      <c r="CD121" s="230"/>
      <c r="CE121" s="230"/>
      <c r="CF121" s="5"/>
      <c r="CG121" s="58"/>
      <c r="CH121" s="58"/>
      <c r="CI121" s="5"/>
      <c r="CJ121" s="5"/>
      <c r="CK121" s="5"/>
      <c r="CL121" s="230"/>
      <c r="CM121" s="230"/>
      <c r="CN121" s="230"/>
      <c r="CO121" s="230"/>
      <c r="CP121" s="230"/>
      <c r="CQ121" s="230"/>
      <c r="CR121" s="1"/>
      <c r="CS121" s="1"/>
      <c r="CT121" s="1"/>
      <c r="CU121" s="1"/>
      <c r="CV121" s="5"/>
      <c r="CW121" s="404"/>
      <c r="CX121" s="404"/>
      <c r="CY121" s="404"/>
      <c r="CZ121" s="404"/>
      <c r="DA121" s="404"/>
      <c r="DB121" s="404"/>
      <c r="DC121" s="381"/>
      <c r="DD121" s="381"/>
      <c r="DE121" s="381"/>
      <c r="DF121" s="381"/>
      <c r="DG121" s="5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</row>
    <row r="122" spans="1:128" ht="11.1" customHeight="1" x14ac:dyDescent="0.25">
      <c r="A122" s="5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388"/>
      <c r="AA122" s="388"/>
      <c r="AB122" s="388"/>
      <c r="AC122" s="388"/>
      <c r="AD122" s="388"/>
      <c r="AE122" s="388"/>
      <c r="AF122" s="388"/>
      <c r="AG122" s="388"/>
      <c r="AH122" s="388"/>
      <c r="AI122" s="388"/>
      <c r="AJ122" s="388"/>
      <c r="AK122" s="388"/>
      <c r="AL122" s="388"/>
      <c r="AM122" s="388"/>
      <c r="AN122" s="388"/>
      <c r="AO122" s="388"/>
      <c r="AP122" s="388"/>
      <c r="AQ122" s="388"/>
      <c r="AR122" s="388"/>
      <c r="AS122" s="388"/>
      <c r="AT122" s="388"/>
      <c r="AU122" s="388"/>
      <c r="AV122" s="388"/>
      <c r="AW122" s="388"/>
      <c r="AX122" s="388"/>
      <c r="AY122" s="388"/>
      <c r="AZ122" s="1"/>
      <c r="BA122" s="6"/>
      <c r="BB122" s="6"/>
      <c r="BC122" s="6"/>
      <c r="BD122" s="6"/>
      <c r="BE122" s="6"/>
      <c r="BF122" s="6"/>
      <c r="BG122" s="1"/>
      <c r="BH122" s="385"/>
      <c r="BI122" s="385"/>
      <c r="BJ122" s="385"/>
      <c r="BK122" s="383"/>
      <c r="BL122" s="383"/>
      <c r="BM122" s="382"/>
      <c r="BN122" s="141"/>
      <c r="BO122" s="382"/>
      <c r="BP122" s="382"/>
      <c r="BQ122" s="366"/>
      <c r="BR122" s="1"/>
      <c r="BS122" s="366"/>
      <c r="BT122" s="1"/>
      <c r="BU122" s="1"/>
      <c r="BV122" s="1"/>
      <c r="BW122" s="366"/>
      <c r="BX122" s="366"/>
      <c r="BY122" s="366"/>
      <c r="BZ122" s="366"/>
      <c r="CA122" s="366"/>
      <c r="CB122" s="141"/>
      <c r="CC122" s="230"/>
      <c r="CD122" s="230"/>
      <c r="CE122" s="230"/>
      <c r="CF122" s="5"/>
      <c r="CG122" s="58"/>
      <c r="CH122" s="58"/>
      <c r="CI122" s="5"/>
      <c r="CJ122" s="5"/>
      <c r="CK122" s="5"/>
      <c r="CL122" s="230"/>
      <c r="CM122" s="230"/>
      <c r="CN122" s="230"/>
      <c r="CO122" s="230"/>
      <c r="CP122" s="230"/>
      <c r="CQ122" s="230"/>
      <c r="CR122" s="1"/>
      <c r="CS122" s="1"/>
      <c r="CT122" s="1"/>
      <c r="CU122" s="1"/>
      <c r="CV122" s="5"/>
      <c r="CW122" s="404"/>
      <c r="CX122" s="404"/>
      <c r="CY122" s="404"/>
      <c r="CZ122" s="404"/>
      <c r="DA122" s="404"/>
      <c r="DB122" s="404"/>
      <c r="DC122" s="381"/>
      <c r="DD122" s="381"/>
      <c r="DE122" s="381"/>
      <c r="DF122" s="381"/>
      <c r="DG122" s="5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</row>
    <row r="123" spans="1:128" ht="11.1" customHeight="1" x14ac:dyDescent="0.25">
      <c r="A123" s="5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388"/>
      <c r="AA123" s="388"/>
      <c r="AB123" s="388"/>
      <c r="AC123" s="388"/>
      <c r="AD123" s="388"/>
      <c r="AE123" s="388"/>
      <c r="AF123" s="388"/>
      <c r="AG123" s="388"/>
      <c r="AH123" s="388"/>
      <c r="AI123" s="388"/>
      <c r="AJ123" s="388"/>
      <c r="AK123" s="388"/>
      <c r="AL123" s="388"/>
      <c r="AM123" s="388"/>
      <c r="AN123" s="388"/>
      <c r="AO123" s="388"/>
      <c r="AP123" s="388"/>
      <c r="AQ123" s="388"/>
      <c r="AR123" s="388"/>
      <c r="AS123" s="388"/>
      <c r="AT123" s="388"/>
      <c r="AU123" s="388"/>
      <c r="AV123" s="388"/>
      <c r="AW123" s="388"/>
      <c r="AX123" s="388"/>
      <c r="AY123" s="388"/>
      <c r="AZ123" s="1"/>
      <c r="BA123" s="6"/>
      <c r="BB123" s="6"/>
      <c r="BC123" s="6"/>
      <c r="BD123" s="6"/>
      <c r="BE123" s="6"/>
      <c r="BF123" s="6"/>
      <c r="BG123" s="1"/>
      <c r="BH123" s="385"/>
      <c r="BI123" s="385"/>
      <c r="BJ123" s="385"/>
      <c r="BK123" s="383"/>
      <c r="BL123" s="383"/>
      <c r="BM123" s="382"/>
      <c r="BN123" s="141"/>
      <c r="BO123" s="382"/>
      <c r="BP123" s="382"/>
      <c r="BQ123" s="366"/>
      <c r="BR123" s="1"/>
      <c r="BS123" s="366"/>
      <c r="BT123" s="1"/>
      <c r="BU123" s="1"/>
      <c r="BV123" s="1"/>
      <c r="BW123" s="366"/>
      <c r="BX123" s="366"/>
      <c r="BY123" s="366"/>
      <c r="BZ123" s="366"/>
      <c r="CA123" s="366"/>
      <c r="CB123" s="141"/>
      <c r="CC123" s="230"/>
      <c r="CD123" s="230"/>
      <c r="CE123" s="230"/>
      <c r="CF123" s="5"/>
      <c r="CG123" s="58"/>
      <c r="CH123" s="58"/>
      <c r="CI123" s="5"/>
      <c r="CJ123" s="5"/>
      <c r="CK123" s="5"/>
      <c r="CL123" s="230"/>
      <c r="CM123" s="230"/>
      <c r="CN123" s="230"/>
      <c r="CO123" s="230"/>
      <c r="CP123" s="230"/>
      <c r="CQ123" s="230"/>
      <c r="CR123" s="1"/>
      <c r="CS123" s="1"/>
      <c r="CT123" s="1"/>
      <c r="CU123" s="1"/>
      <c r="CV123" s="5"/>
      <c r="CW123" s="404"/>
      <c r="CX123" s="404"/>
      <c r="CY123" s="404"/>
      <c r="CZ123" s="404"/>
      <c r="DA123" s="404"/>
      <c r="DB123" s="404"/>
      <c r="DC123" s="381"/>
      <c r="DD123" s="381"/>
      <c r="DE123" s="381"/>
      <c r="DF123" s="381"/>
      <c r="DG123" s="5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</row>
    <row r="124" spans="1:128" ht="11.1" customHeight="1" x14ac:dyDescent="0.25">
      <c r="A124" s="5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388"/>
      <c r="AA124" s="388"/>
      <c r="AB124" s="388"/>
      <c r="AC124" s="388"/>
      <c r="AD124" s="388"/>
      <c r="AE124" s="388"/>
      <c r="AF124" s="388"/>
      <c r="AG124" s="388"/>
      <c r="AH124" s="388"/>
      <c r="AI124" s="388"/>
      <c r="AJ124" s="388"/>
      <c r="AK124" s="388"/>
      <c r="AL124" s="388"/>
      <c r="AM124" s="388"/>
      <c r="AN124" s="388"/>
      <c r="AO124" s="388"/>
      <c r="AP124" s="388"/>
      <c r="AQ124" s="388"/>
      <c r="AR124" s="388"/>
      <c r="AS124" s="388"/>
      <c r="AT124" s="388"/>
      <c r="AU124" s="388"/>
      <c r="AV124" s="388"/>
      <c r="AW124" s="388"/>
      <c r="AX124" s="388"/>
      <c r="AY124" s="388"/>
      <c r="AZ124" s="1"/>
      <c r="BA124" s="6"/>
      <c r="BB124" s="6"/>
      <c r="BC124" s="6"/>
      <c r="BD124" s="6"/>
      <c r="BE124" s="6"/>
      <c r="BF124" s="6"/>
      <c r="BG124" s="1"/>
      <c r="BH124" s="385"/>
      <c r="BI124" s="385"/>
      <c r="BJ124" s="385"/>
      <c r="BK124" s="383"/>
      <c r="BL124" s="383"/>
      <c r="BM124" s="382"/>
      <c r="BN124" s="141"/>
      <c r="BO124" s="382"/>
      <c r="BP124" s="382"/>
      <c r="BQ124" s="366"/>
      <c r="BR124" s="1"/>
      <c r="BS124" s="366"/>
      <c r="BT124" s="1"/>
      <c r="BU124" s="1"/>
      <c r="BV124" s="1"/>
      <c r="BW124" s="366"/>
      <c r="BX124" s="366"/>
      <c r="BY124" s="366"/>
      <c r="BZ124" s="366"/>
      <c r="CA124" s="366"/>
      <c r="CB124" s="141"/>
      <c r="CC124" s="230"/>
      <c r="CD124" s="230"/>
      <c r="CE124" s="230"/>
      <c r="CF124" s="5"/>
      <c r="CG124" s="58"/>
      <c r="CH124" s="58"/>
      <c r="CI124" s="5"/>
      <c r="CJ124" s="5"/>
      <c r="CK124" s="5"/>
      <c r="CL124" s="230"/>
      <c r="CM124" s="230"/>
      <c r="CN124" s="230"/>
      <c r="CO124" s="230"/>
      <c r="CP124" s="230"/>
      <c r="CQ124" s="230"/>
      <c r="CR124" s="1"/>
      <c r="CS124" s="1"/>
      <c r="CT124" s="1"/>
      <c r="CU124" s="1"/>
      <c r="CV124" s="5"/>
      <c r="CW124" s="404"/>
      <c r="CX124" s="404"/>
      <c r="CY124" s="404"/>
      <c r="CZ124" s="404"/>
      <c r="DA124" s="404"/>
      <c r="DB124" s="404"/>
      <c r="DC124" s="381"/>
      <c r="DD124" s="381"/>
      <c r="DE124" s="381"/>
      <c r="DF124" s="381"/>
      <c r="DG124" s="5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</row>
    <row r="125" spans="1:128" ht="11.1" customHeight="1" x14ac:dyDescent="0.25">
      <c r="A125" s="5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388"/>
      <c r="AA125" s="388"/>
      <c r="AB125" s="388"/>
      <c r="AC125" s="388"/>
      <c r="AD125" s="388"/>
      <c r="AE125" s="388"/>
      <c r="AF125" s="388"/>
      <c r="AG125" s="388"/>
      <c r="AH125" s="388"/>
      <c r="AI125" s="388"/>
      <c r="AJ125" s="388"/>
      <c r="AK125" s="388"/>
      <c r="AL125" s="388"/>
      <c r="AM125" s="388"/>
      <c r="AN125" s="388"/>
      <c r="AO125" s="388"/>
      <c r="AP125" s="388"/>
      <c r="AQ125" s="388"/>
      <c r="AR125" s="388"/>
      <c r="AS125" s="388"/>
      <c r="AT125" s="388"/>
      <c r="AU125" s="388"/>
      <c r="AV125" s="388"/>
      <c r="AW125" s="388"/>
      <c r="AX125" s="388"/>
      <c r="AY125" s="388"/>
      <c r="AZ125" s="1"/>
      <c r="BA125" s="6"/>
      <c r="BB125" s="6"/>
      <c r="BC125" s="6"/>
      <c r="BD125" s="6"/>
      <c r="BE125" s="6"/>
      <c r="BF125" s="6"/>
      <c r="BG125" s="1"/>
      <c r="BH125" s="385"/>
      <c r="BI125" s="385"/>
      <c r="BJ125" s="385"/>
      <c r="BK125" s="383"/>
      <c r="BL125" s="383"/>
      <c r="BM125" s="382"/>
      <c r="BN125" s="141"/>
      <c r="BO125" s="382"/>
      <c r="BP125" s="382"/>
      <c r="BQ125" s="366"/>
      <c r="BR125" s="1"/>
      <c r="BS125" s="366"/>
      <c r="BT125" s="1"/>
      <c r="BU125" s="1"/>
      <c r="BV125" s="1"/>
      <c r="BW125" s="366"/>
      <c r="BX125" s="366"/>
      <c r="BY125" s="366"/>
      <c r="BZ125" s="366"/>
      <c r="CA125" s="366"/>
      <c r="CB125" s="141"/>
      <c r="CC125" s="230"/>
      <c r="CD125" s="230"/>
      <c r="CE125" s="230"/>
      <c r="CF125" s="5"/>
      <c r="CG125" s="58"/>
      <c r="CH125" s="58"/>
      <c r="CI125" s="5"/>
      <c r="CJ125" s="5"/>
      <c r="CK125" s="5"/>
      <c r="CL125" s="230"/>
      <c r="CM125" s="230"/>
      <c r="CN125" s="230"/>
      <c r="CO125" s="230"/>
      <c r="CP125" s="230"/>
      <c r="CQ125" s="230"/>
      <c r="CR125" s="1"/>
      <c r="CS125" s="1"/>
      <c r="CT125" s="1"/>
      <c r="CU125" s="1"/>
      <c r="CV125" s="5"/>
      <c r="CW125" s="404"/>
      <c r="CX125" s="404"/>
      <c r="CY125" s="404"/>
      <c r="CZ125" s="404"/>
      <c r="DA125" s="404"/>
      <c r="DB125" s="404"/>
      <c r="DC125" s="381"/>
      <c r="DD125" s="381"/>
      <c r="DE125" s="381"/>
      <c r="DF125" s="381"/>
      <c r="DG125" s="5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</row>
    <row r="126" spans="1:128" ht="11.1" customHeight="1" x14ac:dyDescent="0.25">
      <c r="A126" s="5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388"/>
      <c r="AA126" s="388"/>
      <c r="AB126" s="388"/>
      <c r="AC126" s="388"/>
      <c r="AD126" s="388"/>
      <c r="AE126" s="388"/>
      <c r="AF126" s="388"/>
      <c r="AG126" s="388"/>
      <c r="AH126" s="388"/>
      <c r="AI126" s="388"/>
      <c r="AJ126" s="388"/>
      <c r="AK126" s="388"/>
      <c r="AL126" s="388"/>
      <c r="AM126" s="388"/>
      <c r="AN126" s="388"/>
      <c r="AO126" s="388"/>
      <c r="AP126" s="388"/>
      <c r="AQ126" s="388"/>
      <c r="AR126" s="388"/>
      <c r="AS126" s="388"/>
      <c r="AT126" s="388"/>
      <c r="AU126" s="388"/>
      <c r="AV126" s="388"/>
      <c r="AW126" s="388"/>
      <c r="AX126" s="388"/>
      <c r="AY126" s="388"/>
      <c r="AZ126" s="1"/>
      <c r="BA126" s="6"/>
      <c r="BB126" s="6"/>
      <c r="BC126" s="6"/>
      <c r="BD126" s="6"/>
      <c r="BE126" s="6"/>
      <c r="BF126" s="6"/>
      <c r="BG126" s="1"/>
      <c r="BH126" s="385"/>
      <c r="BI126" s="385"/>
      <c r="BJ126" s="385"/>
      <c r="BK126" s="383"/>
      <c r="BL126" s="383"/>
      <c r="BM126" s="382"/>
      <c r="BN126" s="141"/>
      <c r="BO126" s="382"/>
      <c r="BP126" s="382"/>
      <c r="BQ126" s="366"/>
      <c r="BR126" s="1"/>
      <c r="BS126" s="366"/>
      <c r="BT126" s="1"/>
      <c r="BU126" s="1"/>
      <c r="BV126" s="1"/>
      <c r="BW126" s="366"/>
      <c r="BX126" s="366"/>
      <c r="BY126" s="366"/>
      <c r="BZ126" s="366"/>
      <c r="CA126" s="366"/>
      <c r="CB126" s="141"/>
      <c r="CC126" s="230"/>
      <c r="CD126" s="230"/>
      <c r="CE126" s="230"/>
      <c r="CF126" s="5"/>
      <c r="CG126" s="58"/>
      <c r="CH126" s="58"/>
      <c r="CI126" s="5"/>
      <c r="CJ126" s="5"/>
      <c r="CK126" s="5"/>
      <c r="CL126" s="230"/>
      <c r="CM126" s="230"/>
      <c r="CN126" s="230"/>
      <c r="CO126" s="230"/>
      <c r="CP126" s="230"/>
      <c r="CQ126" s="230"/>
      <c r="CR126" s="1"/>
      <c r="CS126" s="1"/>
      <c r="CT126" s="1"/>
      <c r="CU126" s="1"/>
      <c r="CV126" s="5"/>
      <c r="CW126" s="404"/>
      <c r="CX126" s="404"/>
      <c r="CY126" s="404"/>
      <c r="CZ126" s="404"/>
      <c r="DA126" s="404"/>
      <c r="DB126" s="404"/>
      <c r="DC126" s="381"/>
      <c r="DD126" s="381"/>
      <c r="DE126" s="381"/>
      <c r="DF126" s="381"/>
      <c r="DG126" s="5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</row>
    <row r="127" spans="1:128" ht="11.1" customHeight="1" x14ac:dyDescent="0.25">
      <c r="A127" s="5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388"/>
      <c r="AA127" s="388"/>
      <c r="AB127" s="388"/>
      <c r="AC127" s="388"/>
      <c r="AD127" s="388"/>
      <c r="AE127" s="388"/>
      <c r="AF127" s="388"/>
      <c r="AG127" s="388"/>
      <c r="AH127" s="388"/>
      <c r="AI127" s="388"/>
      <c r="AJ127" s="388"/>
      <c r="AK127" s="388"/>
      <c r="AL127" s="388"/>
      <c r="AM127" s="388"/>
      <c r="AN127" s="388"/>
      <c r="AO127" s="388"/>
      <c r="AP127" s="388"/>
      <c r="AQ127" s="388"/>
      <c r="AR127" s="388"/>
      <c r="AS127" s="388"/>
      <c r="AT127" s="388"/>
      <c r="AU127" s="388"/>
      <c r="AV127" s="388"/>
      <c r="AW127" s="388"/>
      <c r="AX127" s="388"/>
      <c r="AY127" s="388"/>
      <c r="AZ127" s="1"/>
      <c r="BA127" s="6"/>
      <c r="BB127" s="6"/>
      <c r="BC127" s="6"/>
      <c r="BD127" s="6"/>
      <c r="BE127" s="6"/>
      <c r="BF127" s="6"/>
      <c r="BG127" s="1"/>
      <c r="BH127" s="385"/>
      <c r="BI127" s="385"/>
      <c r="BJ127" s="385"/>
      <c r="BK127" s="383"/>
      <c r="BL127" s="383"/>
      <c r="BM127" s="382"/>
      <c r="BN127" s="141"/>
      <c r="BO127" s="382"/>
      <c r="BP127" s="382"/>
      <c r="BQ127" s="366"/>
      <c r="BR127" s="1"/>
      <c r="BS127" s="366"/>
      <c r="BT127" s="1"/>
      <c r="BU127" s="1"/>
      <c r="BV127" s="1"/>
      <c r="BW127" s="366"/>
      <c r="BX127" s="366"/>
      <c r="BY127" s="366"/>
      <c r="BZ127" s="366"/>
      <c r="CA127" s="366"/>
      <c r="CB127" s="141"/>
      <c r="CC127" s="230"/>
      <c r="CD127" s="230"/>
      <c r="CE127" s="230"/>
      <c r="CF127" s="5"/>
      <c r="CG127" s="58"/>
      <c r="CH127" s="58"/>
      <c r="CI127" s="5"/>
      <c r="CJ127" s="5"/>
      <c r="CK127" s="5"/>
      <c r="CL127" s="230"/>
      <c r="CM127" s="230"/>
      <c r="CN127" s="230"/>
      <c r="CO127" s="230"/>
      <c r="CP127" s="230"/>
      <c r="CQ127" s="230"/>
      <c r="CR127" s="1"/>
      <c r="CS127" s="1"/>
      <c r="CT127" s="1"/>
      <c r="CU127" s="1"/>
      <c r="CV127" s="5"/>
      <c r="CW127" s="404"/>
      <c r="CX127" s="404"/>
      <c r="CY127" s="404"/>
      <c r="CZ127" s="404"/>
      <c r="DA127" s="404"/>
      <c r="DB127" s="404"/>
      <c r="DC127" s="381"/>
      <c r="DD127" s="381"/>
      <c r="DE127" s="381"/>
      <c r="DF127" s="381"/>
      <c r="DG127" s="5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</row>
    <row r="128" spans="1:128" ht="11.1" customHeight="1" x14ac:dyDescent="0.25">
      <c r="A128" s="5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388"/>
      <c r="AA128" s="388"/>
      <c r="AB128" s="388"/>
      <c r="AC128" s="388"/>
      <c r="AD128" s="388"/>
      <c r="AE128" s="388"/>
      <c r="AF128" s="388"/>
      <c r="AG128" s="388"/>
      <c r="AH128" s="388"/>
      <c r="AI128" s="388"/>
      <c r="AJ128" s="388"/>
      <c r="AK128" s="388"/>
      <c r="AL128" s="388"/>
      <c r="AM128" s="388"/>
      <c r="AN128" s="388"/>
      <c r="AO128" s="388"/>
      <c r="AP128" s="388"/>
      <c r="AQ128" s="388"/>
      <c r="AR128" s="388"/>
      <c r="AS128" s="388"/>
      <c r="AT128" s="388"/>
      <c r="AU128" s="388"/>
      <c r="AV128" s="388"/>
      <c r="AW128" s="388"/>
      <c r="AX128" s="388"/>
      <c r="AY128" s="388"/>
      <c r="AZ128" s="1"/>
      <c r="BA128" s="6"/>
      <c r="BB128" s="6"/>
      <c r="BC128" s="6"/>
      <c r="BD128" s="6"/>
      <c r="BE128" s="6"/>
      <c r="BF128" s="6"/>
      <c r="BG128" s="1"/>
      <c r="BH128" s="385"/>
      <c r="BI128" s="385"/>
      <c r="BJ128" s="385"/>
      <c r="BK128" s="383"/>
      <c r="BL128" s="383"/>
      <c r="BM128" s="382"/>
      <c r="BN128" s="141"/>
      <c r="BO128" s="382"/>
      <c r="BP128" s="382"/>
      <c r="BQ128" s="366"/>
      <c r="BR128" s="1"/>
      <c r="BS128" s="366"/>
      <c r="BT128" s="1"/>
      <c r="BU128" s="1"/>
      <c r="BV128" s="1"/>
      <c r="BW128" s="366"/>
      <c r="BX128" s="366"/>
      <c r="BY128" s="366"/>
      <c r="BZ128" s="366"/>
      <c r="CA128" s="366"/>
      <c r="CB128" s="141"/>
      <c r="CC128" s="230"/>
      <c r="CD128" s="230"/>
      <c r="CE128" s="230"/>
      <c r="CF128" s="5"/>
      <c r="CG128" s="58"/>
      <c r="CH128" s="58"/>
      <c r="CI128" s="5"/>
      <c r="CJ128" s="5"/>
      <c r="CK128" s="5"/>
      <c r="CL128" s="230"/>
      <c r="CM128" s="230"/>
      <c r="CN128" s="230"/>
      <c r="CO128" s="230"/>
      <c r="CP128" s="230"/>
      <c r="CQ128" s="230"/>
      <c r="CR128" s="1"/>
      <c r="CS128" s="1"/>
      <c r="CT128" s="1"/>
      <c r="CU128" s="1"/>
      <c r="CV128" s="5"/>
      <c r="CW128" s="404"/>
      <c r="CX128" s="404"/>
      <c r="CY128" s="404"/>
      <c r="CZ128" s="404"/>
      <c r="DA128" s="404"/>
      <c r="DB128" s="404"/>
      <c r="DC128" s="381"/>
      <c r="DD128" s="381"/>
      <c r="DE128" s="381"/>
      <c r="DF128" s="381"/>
      <c r="DG128" s="5"/>
      <c r="DH128" s="1"/>
      <c r="DI128" s="1"/>
      <c r="DJ128" s="1"/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/>
    </row>
    <row r="129" spans="1:128" ht="11.1" customHeight="1" x14ac:dyDescent="0.25">
      <c r="A129" s="5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388"/>
      <c r="AA129" s="388"/>
      <c r="AB129" s="388"/>
      <c r="AC129" s="388"/>
      <c r="AD129" s="388"/>
      <c r="AE129" s="388"/>
      <c r="AF129" s="388"/>
      <c r="AG129" s="388"/>
      <c r="AH129" s="388"/>
      <c r="AI129" s="388"/>
      <c r="AJ129" s="388"/>
      <c r="AK129" s="388"/>
      <c r="AL129" s="388"/>
      <c r="AM129" s="388"/>
      <c r="AN129" s="388"/>
      <c r="AO129" s="388"/>
      <c r="AP129" s="388"/>
      <c r="AQ129" s="388"/>
      <c r="AR129" s="388"/>
      <c r="AS129" s="388"/>
      <c r="AT129" s="388"/>
      <c r="AU129" s="388"/>
      <c r="AV129" s="388"/>
      <c r="AW129" s="388"/>
      <c r="AX129" s="388"/>
      <c r="AY129" s="388"/>
      <c r="AZ129" s="1"/>
      <c r="BA129" s="6"/>
      <c r="BB129" s="6"/>
      <c r="BC129" s="6"/>
      <c r="BD129" s="6"/>
      <c r="BE129" s="6"/>
      <c r="BF129" s="6"/>
      <c r="BG129" s="1"/>
      <c r="BH129" s="385"/>
      <c r="BI129" s="385"/>
      <c r="BJ129" s="385"/>
      <c r="BK129" s="383"/>
      <c r="BL129" s="383"/>
      <c r="BM129" s="382"/>
      <c r="BN129" s="141"/>
      <c r="BO129" s="382"/>
      <c r="BP129" s="382"/>
      <c r="BQ129" s="366"/>
      <c r="BR129" s="1"/>
      <c r="BS129" s="366"/>
      <c r="BT129" s="1"/>
      <c r="BU129" s="1"/>
      <c r="BV129" s="1"/>
      <c r="BW129" s="366"/>
      <c r="BX129" s="366"/>
      <c r="BY129" s="366"/>
      <c r="BZ129" s="366"/>
      <c r="CA129" s="366"/>
      <c r="CB129" s="141"/>
      <c r="CC129" s="230"/>
      <c r="CD129" s="230"/>
      <c r="CE129" s="230"/>
      <c r="CF129" s="5"/>
      <c r="CG129" s="58"/>
      <c r="CH129" s="58"/>
      <c r="CI129" s="5"/>
      <c r="CJ129" s="5"/>
      <c r="CK129" s="5"/>
      <c r="CL129" s="230"/>
      <c r="CM129" s="230"/>
      <c r="CN129" s="230"/>
      <c r="CO129" s="230"/>
      <c r="CP129" s="230"/>
      <c r="CQ129" s="230"/>
      <c r="CR129" s="1"/>
      <c r="CS129" s="1"/>
      <c r="CT129" s="1"/>
      <c r="CU129" s="1"/>
      <c r="CV129" s="5"/>
      <c r="CW129" s="404"/>
      <c r="CX129" s="404"/>
      <c r="CY129" s="404"/>
      <c r="CZ129" s="404"/>
      <c r="DA129" s="404"/>
      <c r="DB129" s="404"/>
      <c r="DC129" s="381"/>
      <c r="DD129" s="381"/>
      <c r="DE129" s="381"/>
      <c r="DF129" s="381"/>
      <c r="DG129" s="5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</row>
    <row r="130" spans="1:128" ht="11.1" customHeight="1" x14ac:dyDescent="0.25">
      <c r="A130" s="5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388"/>
      <c r="AA130" s="388"/>
      <c r="AB130" s="388"/>
      <c r="AC130" s="388"/>
      <c r="AD130" s="388"/>
      <c r="AE130" s="388"/>
      <c r="AF130" s="388"/>
      <c r="AG130" s="388"/>
      <c r="AH130" s="388"/>
      <c r="AI130" s="388"/>
      <c r="AJ130" s="388"/>
      <c r="AK130" s="388"/>
      <c r="AL130" s="388"/>
      <c r="AM130" s="388"/>
      <c r="AN130" s="388"/>
      <c r="AO130" s="388"/>
      <c r="AP130" s="388"/>
      <c r="AQ130" s="388"/>
      <c r="AR130" s="388"/>
      <c r="AS130" s="388"/>
      <c r="AT130" s="388"/>
      <c r="AU130" s="388"/>
      <c r="AV130" s="388"/>
      <c r="AW130" s="388"/>
      <c r="AX130" s="388"/>
      <c r="AY130" s="388"/>
      <c r="AZ130" s="1"/>
      <c r="BA130" s="6"/>
      <c r="BB130" s="6"/>
      <c r="BC130" s="6"/>
      <c r="BD130" s="6"/>
      <c r="BE130" s="6"/>
      <c r="BF130" s="6"/>
      <c r="BG130" s="1"/>
      <c r="BH130" s="385"/>
      <c r="BI130" s="385"/>
      <c r="BJ130" s="385"/>
      <c r="BK130" s="383"/>
      <c r="BL130" s="383"/>
      <c r="BM130" s="382"/>
      <c r="BN130" s="141"/>
      <c r="BO130" s="382"/>
      <c r="BP130" s="382"/>
      <c r="BQ130" s="366"/>
      <c r="BR130" s="1"/>
      <c r="BS130" s="366"/>
      <c r="BT130" s="1"/>
      <c r="BU130" s="1"/>
      <c r="BV130" s="1"/>
      <c r="BW130" s="366"/>
      <c r="BX130" s="366"/>
      <c r="BY130" s="366"/>
      <c r="BZ130" s="366"/>
      <c r="CA130" s="366"/>
      <c r="CB130" s="141"/>
      <c r="CC130" s="230"/>
      <c r="CD130" s="230"/>
      <c r="CE130" s="230"/>
      <c r="CF130" s="5"/>
      <c r="CG130" s="58"/>
      <c r="CH130" s="58"/>
      <c r="CI130" s="5"/>
      <c r="CJ130" s="5"/>
      <c r="CK130" s="5"/>
      <c r="CL130" s="230"/>
      <c r="CM130" s="230"/>
      <c r="CN130" s="230"/>
      <c r="CO130" s="230"/>
      <c r="CP130" s="230"/>
      <c r="CQ130" s="230"/>
      <c r="CR130" s="1"/>
      <c r="CS130" s="1"/>
      <c r="CT130" s="1"/>
      <c r="CU130" s="1"/>
      <c r="CV130" s="5"/>
      <c r="CW130" s="404"/>
      <c r="CX130" s="404"/>
      <c r="CY130" s="404"/>
      <c r="CZ130" s="404"/>
      <c r="DA130" s="404"/>
      <c r="DB130" s="404"/>
      <c r="DC130" s="381"/>
      <c r="DD130" s="381"/>
      <c r="DE130" s="381"/>
      <c r="DF130" s="381"/>
      <c r="DG130" s="5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</row>
    <row r="131" spans="1:128" ht="11.1" customHeight="1" x14ac:dyDescent="0.25">
      <c r="A131" s="5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388"/>
      <c r="AA131" s="388"/>
      <c r="AB131" s="388"/>
      <c r="AC131" s="388"/>
      <c r="AD131" s="388"/>
      <c r="AE131" s="388"/>
      <c r="AF131" s="388"/>
      <c r="AG131" s="388"/>
      <c r="AH131" s="388"/>
      <c r="AI131" s="388"/>
      <c r="AJ131" s="388"/>
      <c r="AK131" s="388"/>
      <c r="AL131" s="388"/>
      <c r="AM131" s="388"/>
      <c r="AN131" s="388"/>
      <c r="AO131" s="388"/>
      <c r="AP131" s="388"/>
      <c r="AQ131" s="388"/>
      <c r="AR131" s="388"/>
      <c r="AS131" s="388"/>
      <c r="AT131" s="388"/>
      <c r="AU131" s="388"/>
      <c r="AV131" s="388"/>
      <c r="AW131" s="388"/>
      <c r="AX131" s="388"/>
      <c r="AY131" s="388"/>
      <c r="AZ131" s="1"/>
      <c r="BA131" s="6"/>
      <c r="BB131" s="6"/>
      <c r="BC131" s="6"/>
      <c r="BD131" s="6"/>
      <c r="BE131" s="6"/>
      <c r="BF131" s="6"/>
      <c r="BG131" s="1"/>
      <c r="BH131" s="385"/>
      <c r="BI131" s="385"/>
      <c r="BJ131" s="385"/>
      <c r="BK131" s="383"/>
      <c r="BL131" s="383"/>
      <c r="BM131" s="382"/>
      <c r="BN131" s="141"/>
      <c r="BO131" s="382"/>
      <c r="BP131" s="382"/>
      <c r="BQ131" s="366"/>
      <c r="BR131" s="1"/>
      <c r="BS131" s="366"/>
      <c r="BT131" s="1"/>
      <c r="BU131" s="1"/>
      <c r="BV131" s="1"/>
      <c r="BW131" s="366"/>
      <c r="BX131" s="366"/>
      <c r="BY131" s="366"/>
      <c r="BZ131" s="366"/>
      <c r="CA131" s="366"/>
      <c r="CB131" s="141"/>
      <c r="CC131" s="230"/>
      <c r="CD131" s="230"/>
      <c r="CE131" s="230"/>
      <c r="CF131" s="5"/>
      <c r="CG131" s="58"/>
      <c r="CH131" s="58"/>
      <c r="CI131" s="5"/>
      <c r="CJ131" s="5"/>
      <c r="CK131" s="5"/>
      <c r="CL131" s="230"/>
      <c r="CM131" s="230"/>
      <c r="CN131" s="230"/>
      <c r="CO131" s="230"/>
      <c r="CP131" s="230"/>
      <c r="CQ131" s="230"/>
      <c r="CR131" s="1"/>
      <c r="CS131" s="1"/>
      <c r="CT131" s="1"/>
      <c r="CU131" s="1"/>
      <c r="CV131" s="5"/>
      <c r="CW131" s="404"/>
      <c r="CX131" s="404"/>
      <c r="CY131" s="404"/>
      <c r="CZ131" s="404"/>
      <c r="DA131" s="404"/>
      <c r="DB131" s="404"/>
      <c r="DC131" s="381"/>
      <c r="DD131" s="381"/>
      <c r="DE131" s="381"/>
      <c r="DF131" s="381"/>
      <c r="DG131" s="5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</row>
    <row r="132" spans="1:128" ht="11.1" customHeight="1" x14ac:dyDescent="0.25">
      <c r="A132" s="5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388"/>
      <c r="AA132" s="388"/>
      <c r="AB132" s="388"/>
      <c r="AC132" s="388"/>
      <c r="AD132" s="388"/>
      <c r="AE132" s="388"/>
      <c r="AF132" s="388"/>
      <c r="AG132" s="388"/>
      <c r="AH132" s="388"/>
      <c r="AI132" s="388"/>
      <c r="AJ132" s="388"/>
      <c r="AK132" s="388"/>
      <c r="AL132" s="388"/>
      <c r="AM132" s="388"/>
      <c r="AN132" s="388"/>
      <c r="AO132" s="388"/>
      <c r="AP132" s="388"/>
      <c r="AQ132" s="388"/>
      <c r="AR132" s="388"/>
      <c r="AS132" s="388"/>
      <c r="AT132" s="388"/>
      <c r="AU132" s="388"/>
      <c r="AV132" s="388"/>
      <c r="AW132" s="388"/>
      <c r="AX132" s="388"/>
      <c r="AY132" s="388"/>
      <c r="AZ132" s="1"/>
      <c r="BA132" s="6"/>
      <c r="BB132" s="6"/>
      <c r="BC132" s="6"/>
      <c r="BD132" s="6"/>
      <c r="BE132" s="6"/>
      <c r="BF132" s="6"/>
      <c r="BG132" s="1"/>
      <c r="BH132" s="385"/>
      <c r="BI132" s="385"/>
      <c r="BJ132" s="385"/>
      <c r="BK132" s="383"/>
      <c r="BL132" s="383"/>
      <c r="BM132" s="382"/>
      <c r="BN132" s="141"/>
      <c r="BO132" s="382"/>
      <c r="BP132" s="382"/>
      <c r="BQ132" s="366"/>
      <c r="BR132" s="1"/>
      <c r="BS132" s="366"/>
      <c r="BT132" s="1"/>
      <c r="BU132" s="1"/>
      <c r="BV132" s="1"/>
      <c r="BW132" s="366"/>
      <c r="BX132" s="366"/>
      <c r="BY132" s="366"/>
      <c r="BZ132" s="366"/>
      <c r="CA132" s="366"/>
      <c r="CB132" s="141"/>
      <c r="CC132" s="230"/>
      <c r="CD132" s="230"/>
      <c r="CE132" s="230"/>
      <c r="CF132" s="5"/>
      <c r="CG132" s="58"/>
      <c r="CH132" s="58"/>
      <c r="CI132" s="5"/>
      <c r="CJ132" s="5"/>
      <c r="CK132" s="5"/>
      <c r="CL132" s="230"/>
      <c r="CM132" s="230"/>
      <c r="CN132" s="230"/>
      <c r="CO132" s="230"/>
      <c r="CP132" s="230"/>
      <c r="CQ132" s="230"/>
      <c r="CR132" s="1"/>
      <c r="CS132" s="1"/>
      <c r="CT132" s="1"/>
      <c r="CU132" s="1"/>
      <c r="CV132" s="5"/>
      <c r="CW132" s="404"/>
      <c r="CX132" s="404"/>
      <c r="CY132" s="404"/>
      <c r="CZ132" s="404"/>
      <c r="DA132" s="404"/>
      <c r="DB132" s="404"/>
      <c r="DC132" s="381"/>
      <c r="DD132" s="381"/>
      <c r="DE132" s="381"/>
      <c r="DF132" s="381"/>
      <c r="DG132" s="5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</row>
    <row r="133" spans="1:128" ht="11.1" customHeight="1" x14ac:dyDescent="0.25">
      <c r="A133" s="5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388"/>
      <c r="AA133" s="388"/>
      <c r="AB133" s="388"/>
      <c r="AC133" s="388"/>
      <c r="AD133" s="388"/>
      <c r="AE133" s="388"/>
      <c r="AF133" s="388"/>
      <c r="AG133" s="388"/>
      <c r="AH133" s="388"/>
      <c r="AI133" s="388"/>
      <c r="AJ133" s="388"/>
      <c r="AK133" s="388"/>
      <c r="AL133" s="388"/>
      <c r="AM133" s="388"/>
      <c r="AN133" s="388"/>
      <c r="AO133" s="388"/>
      <c r="AP133" s="388"/>
      <c r="AQ133" s="388"/>
      <c r="AR133" s="388"/>
      <c r="AS133" s="388"/>
      <c r="AT133" s="388"/>
      <c r="AU133" s="388"/>
      <c r="AV133" s="388"/>
      <c r="AW133" s="388"/>
      <c r="AX133" s="388"/>
      <c r="AY133" s="388"/>
      <c r="AZ133" s="1"/>
      <c r="BA133" s="6"/>
      <c r="BB133" s="6"/>
      <c r="BC133" s="6"/>
      <c r="BD133" s="6"/>
      <c r="BE133" s="6"/>
      <c r="BF133" s="6"/>
      <c r="BG133" s="1"/>
      <c r="BH133" s="385"/>
      <c r="BI133" s="385"/>
      <c r="BJ133" s="385"/>
      <c r="BK133" s="383"/>
      <c r="BL133" s="383"/>
      <c r="BM133" s="382"/>
      <c r="BN133" s="141"/>
      <c r="BO133" s="382"/>
      <c r="BP133" s="382"/>
      <c r="BQ133" s="366"/>
      <c r="BR133" s="1"/>
      <c r="BS133" s="366"/>
      <c r="BT133" s="1"/>
      <c r="BU133" s="1"/>
      <c r="BV133" s="1"/>
      <c r="BW133" s="366"/>
      <c r="BX133" s="366"/>
      <c r="BY133" s="366"/>
      <c r="BZ133" s="366"/>
      <c r="CA133" s="366"/>
      <c r="CB133" s="141"/>
      <c r="CC133" s="230"/>
      <c r="CD133" s="230"/>
      <c r="CE133" s="230"/>
      <c r="CF133" s="5"/>
      <c r="CG133" s="58"/>
      <c r="CH133" s="58"/>
      <c r="CI133" s="5"/>
      <c r="CJ133" s="5"/>
      <c r="CK133" s="5"/>
      <c r="CL133" s="230"/>
      <c r="CM133" s="230"/>
      <c r="CN133" s="230"/>
      <c r="CO133" s="230"/>
      <c r="CP133" s="230"/>
      <c r="CQ133" s="230"/>
      <c r="CR133" s="1"/>
      <c r="CS133" s="1"/>
      <c r="CT133" s="1"/>
      <c r="CU133" s="1"/>
      <c r="CV133" s="5"/>
      <c r="CW133" s="404"/>
      <c r="CX133" s="404"/>
      <c r="CY133" s="404"/>
      <c r="CZ133" s="404"/>
      <c r="DA133" s="404"/>
      <c r="DB133" s="404"/>
      <c r="DC133" s="381"/>
      <c r="DD133" s="381"/>
      <c r="DE133" s="381"/>
      <c r="DF133" s="381"/>
      <c r="DG133" s="5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</row>
    <row r="134" spans="1:128" ht="11.1" customHeight="1" x14ac:dyDescent="0.25">
      <c r="A134" s="5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388"/>
      <c r="AA134" s="388"/>
      <c r="AB134" s="388"/>
      <c r="AC134" s="388"/>
      <c r="AD134" s="388"/>
      <c r="AE134" s="388"/>
      <c r="AF134" s="388"/>
      <c r="AG134" s="388"/>
      <c r="AH134" s="388"/>
      <c r="AI134" s="388"/>
      <c r="AJ134" s="388"/>
      <c r="AK134" s="388"/>
      <c r="AL134" s="388"/>
      <c r="AM134" s="388"/>
      <c r="AN134" s="388"/>
      <c r="AO134" s="388"/>
      <c r="AP134" s="388"/>
      <c r="AQ134" s="388"/>
      <c r="AR134" s="388"/>
      <c r="AS134" s="388"/>
      <c r="AT134" s="388"/>
      <c r="AU134" s="388"/>
      <c r="AV134" s="388"/>
      <c r="AW134" s="388"/>
      <c r="AX134" s="388"/>
      <c r="AY134" s="388"/>
      <c r="AZ134" s="1"/>
      <c r="BA134" s="6"/>
      <c r="BB134" s="6"/>
      <c r="BC134" s="6"/>
      <c r="BD134" s="6"/>
      <c r="BE134" s="6"/>
      <c r="BF134" s="6"/>
      <c r="BG134" s="1"/>
      <c r="BH134" s="385"/>
      <c r="BI134" s="385"/>
      <c r="BJ134" s="385"/>
      <c r="BK134" s="383"/>
      <c r="BL134" s="383"/>
      <c r="BM134" s="382"/>
      <c r="BN134" s="141"/>
      <c r="BO134" s="382"/>
      <c r="BP134" s="382"/>
      <c r="BQ134" s="366"/>
      <c r="BR134" s="1"/>
      <c r="BS134" s="366"/>
      <c r="BT134" s="1"/>
      <c r="BU134" s="1"/>
      <c r="BV134" s="1"/>
      <c r="BW134" s="366"/>
      <c r="BX134" s="366"/>
      <c r="BY134" s="366"/>
      <c r="BZ134" s="366"/>
      <c r="CA134" s="366"/>
      <c r="CB134" s="141"/>
      <c r="CC134" s="230"/>
      <c r="CD134" s="230"/>
      <c r="CE134" s="230"/>
      <c r="CF134" s="5"/>
      <c r="CG134" s="58"/>
      <c r="CH134" s="58"/>
      <c r="CI134" s="5"/>
      <c r="CJ134" s="5"/>
      <c r="CK134" s="5"/>
      <c r="CL134" s="230"/>
      <c r="CM134" s="230"/>
      <c r="CN134" s="230"/>
      <c r="CO134" s="230"/>
      <c r="CP134" s="230"/>
      <c r="CQ134" s="230"/>
      <c r="CR134" s="1"/>
      <c r="CS134" s="1"/>
      <c r="CT134" s="1"/>
      <c r="CU134" s="1"/>
      <c r="CV134" s="5"/>
      <c r="CW134" s="404"/>
      <c r="CX134" s="404"/>
      <c r="CY134" s="404"/>
      <c r="CZ134" s="404"/>
      <c r="DA134" s="404"/>
      <c r="DB134" s="404"/>
      <c r="DC134" s="381"/>
      <c r="DD134" s="381"/>
      <c r="DE134" s="381"/>
      <c r="DF134" s="381"/>
      <c r="DG134" s="5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</row>
    <row r="135" spans="1:128" ht="11.1" customHeight="1" x14ac:dyDescent="0.25">
      <c r="A135" s="5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388"/>
      <c r="AA135" s="388"/>
      <c r="AB135" s="388"/>
      <c r="AC135" s="388"/>
      <c r="AD135" s="388"/>
      <c r="AE135" s="388"/>
      <c r="AF135" s="388"/>
      <c r="AG135" s="388"/>
      <c r="AH135" s="388"/>
      <c r="AI135" s="388"/>
      <c r="AJ135" s="388"/>
      <c r="AK135" s="388"/>
      <c r="AL135" s="388"/>
      <c r="AM135" s="388"/>
      <c r="AN135" s="388"/>
      <c r="AO135" s="388"/>
      <c r="AP135" s="388"/>
      <c r="AQ135" s="388"/>
      <c r="AR135" s="388"/>
      <c r="AS135" s="388"/>
      <c r="AT135" s="388"/>
      <c r="AU135" s="388"/>
      <c r="AV135" s="388"/>
      <c r="AW135" s="388"/>
      <c r="AX135" s="388"/>
      <c r="AY135" s="388"/>
      <c r="AZ135" s="1"/>
      <c r="BA135" s="6"/>
      <c r="BB135" s="6"/>
      <c r="BC135" s="6"/>
      <c r="BD135" s="6"/>
      <c r="BE135" s="6"/>
      <c r="BF135" s="6"/>
      <c r="BG135" s="1"/>
      <c r="BH135" s="385"/>
      <c r="BI135" s="385"/>
      <c r="BJ135" s="385"/>
      <c r="BK135" s="383"/>
      <c r="BL135" s="383"/>
      <c r="BM135" s="382"/>
      <c r="BN135" s="141"/>
      <c r="BO135" s="382"/>
      <c r="BP135" s="382"/>
      <c r="BQ135" s="366"/>
      <c r="BR135" s="1"/>
      <c r="BS135" s="366"/>
      <c r="BT135" s="1"/>
      <c r="BU135" s="1"/>
      <c r="BV135" s="1"/>
      <c r="BW135" s="366"/>
      <c r="BX135" s="366"/>
      <c r="BY135" s="366"/>
      <c r="BZ135" s="366"/>
      <c r="CA135" s="366"/>
      <c r="CB135" s="141"/>
      <c r="CC135" s="230"/>
      <c r="CD135" s="230"/>
      <c r="CE135" s="230"/>
      <c r="CF135" s="5"/>
      <c r="CG135" s="58"/>
      <c r="CH135" s="58"/>
      <c r="CI135" s="5"/>
      <c r="CJ135" s="5"/>
      <c r="CK135" s="5"/>
      <c r="CL135" s="230"/>
      <c r="CM135" s="230"/>
      <c r="CN135" s="230"/>
      <c r="CO135" s="230"/>
      <c r="CP135" s="230"/>
      <c r="CQ135" s="230"/>
      <c r="CR135" s="1"/>
      <c r="CS135" s="1"/>
      <c r="CT135" s="1"/>
      <c r="CU135" s="1"/>
      <c r="CV135" s="5"/>
      <c r="CW135" s="404"/>
      <c r="CX135" s="404"/>
      <c r="CY135" s="404"/>
      <c r="CZ135" s="404"/>
      <c r="DA135" s="404"/>
      <c r="DB135" s="404"/>
      <c r="DC135" s="381"/>
      <c r="DD135" s="381"/>
      <c r="DE135" s="381"/>
      <c r="DF135" s="381"/>
      <c r="DG135" s="5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</row>
    <row r="136" spans="1:128" ht="11.1" customHeight="1" x14ac:dyDescent="0.25">
      <c r="A136" s="5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388"/>
      <c r="AA136" s="388"/>
      <c r="AB136" s="388"/>
      <c r="AC136" s="388"/>
      <c r="AD136" s="388"/>
      <c r="AE136" s="388"/>
      <c r="AF136" s="388"/>
      <c r="AG136" s="388"/>
      <c r="AH136" s="388"/>
      <c r="AI136" s="388"/>
      <c r="AJ136" s="388"/>
      <c r="AK136" s="388"/>
      <c r="AL136" s="388"/>
      <c r="AM136" s="388"/>
      <c r="AN136" s="388"/>
      <c r="AO136" s="388"/>
      <c r="AP136" s="388"/>
      <c r="AQ136" s="388"/>
      <c r="AR136" s="388"/>
      <c r="AS136" s="388"/>
      <c r="AT136" s="388"/>
      <c r="AU136" s="388"/>
      <c r="AV136" s="388"/>
      <c r="AW136" s="388"/>
      <c r="AX136" s="388"/>
      <c r="AY136" s="388"/>
      <c r="AZ136" s="1"/>
      <c r="BA136" s="6"/>
      <c r="BB136" s="6"/>
      <c r="BC136" s="6"/>
      <c r="BD136" s="6"/>
      <c r="BE136" s="6"/>
      <c r="BF136" s="6"/>
      <c r="BG136" s="1"/>
      <c r="BH136" s="385"/>
      <c r="BI136" s="385"/>
      <c r="BJ136" s="385"/>
      <c r="BK136" s="383"/>
      <c r="BL136" s="383"/>
      <c r="BM136" s="382"/>
      <c r="BN136" s="141"/>
      <c r="BO136" s="382"/>
      <c r="BP136" s="382"/>
      <c r="BQ136" s="366"/>
      <c r="BR136" s="1"/>
      <c r="BS136" s="366"/>
      <c r="BT136" s="1"/>
      <c r="BU136" s="1"/>
      <c r="BV136" s="1"/>
      <c r="BW136" s="366"/>
      <c r="BX136" s="366"/>
      <c r="BY136" s="366"/>
      <c r="BZ136" s="366"/>
      <c r="CA136" s="366"/>
      <c r="CB136" s="141"/>
      <c r="CC136" s="230"/>
      <c r="CD136" s="230"/>
      <c r="CE136" s="230"/>
      <c r="CF136" s="5"/>
      <c r="CG136" s="58"/>
      <c r="CH136" s="58"/>
      <c r="CI136" s="5"/>
      <c r="CJ136" s="5"/>
      <c r="CK136" s="5"/>
      <c r="CL136" s="230"/>
      <c r="CM136" s="230"/>
      <c r="CN136" s="230"/>
      <c r="CO136" s="230"/>
      <c r="CP136" s="230"/>
      <c r="CQ136" s="230"/>
      <c r="CR136" s="1"/>
      <c r="CS136" s="1"/>
      <c r="CT136" s="1"/>
      <c r="CU136" s="1"/>
      <c r="CV136" s="5"/>
      <c r="CW136" s="404"/>
      <c r="CX136" s="404"/>
      <c r="CY136" s="404"/>
      <c r="CZ136" s="404"/>
      <c r="DA136" s="404"/>
      <c r="DB136" s="404"/>
      <c r="DC136" s="381"/>
      <c r="DD136" s="381"/>
      <c r="DE136" s="381"/>
      <c r="DF136" s="381"/>
      <c r="DG136" s="5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</row>
    <row r="137" spans="1:128" ht="11.1" customHeight="1" x14ac:dyDescent="0.25">
      <c r="A137" s="5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388"/>
      <c r="AA137" s="388"/>
      <c r="AB137" s="388"/>
      <c r="AC137" s="388"/>
      <c r="AD137" s="388"/>
      <c r="AE137" s="388"/>
      <c r="AF137" s="388"/>
      <c r="AG137" s="388"/>
      <c r="AH137" s="388"/>
      <c r="AI137" s="388"/>
      <c r="AJ137" s="388"/>
      <c r="AK137" s="388"/>
      <c r="AL137" s="388"/>
      <c r="AM137" s="388"/>
      <c r="AN137" s="388"/>
      <c r="AO137" s="388"/>
      <c r="AP137" s="388"/>
      <c r="AQ137" s="388"/>
      <c r="AR137" s="388"/>
      <c r="AS137" s="388"/>
      <c r="AT137" s="388"/>
      <c r="AU137" s="388"/>
      <c r="AV137" s="388"/>
      <c r="AW137" s="388"/>
      <c r="AX137" s="388"/>
      <c r="AY137" s="388"/>
      <c r="AZ137" s="1"/>
      <c r="BA137" s="6"/>
      <c r="BB137" s="6"/>
      <c r="BC137" s="6"/>
      <c r="BD137" s="6"/>
      <c r="BE137" s="6"/>
      <c r="BF137" s="6"/>
      <c r="BG137" s="1"/>
      <c r="BH137" s="385"/>
      <c r="BI137" s="385"/>
      <c r="BJ137" s="385"/>
      <c r="BK137" s="383"/>
      <c r="BL137" s="383"/>
      <c r="BM137" s="382"/>
      <c r="BN137" s="141"/>
      <c r="BO137" s="382"/>
      <c r="BP137" s="382"/>
      <c r="BQ137" s="366"/>
      <c r="BR137" s="1"/>
      <c r="BS137" s="366"/>
      <c r="BT137" s="1"/>
      <c r="BU137" s="1"/>
      <c r="BV137" s="1"/>
      <c r="BW137" s="366"/>
      <c r="BX137" s="366"/>
      <c r="BY137" s="366"/>
      <c r="BZ137" s="366"/>
      <c r="CA137" s="366"/>
      <c r="CB137" s="141"/>
      <c r="CC137" s="230"/>
      <c r="CD137" s="230"/>
      <c r="CE137" s="230"/>
      <c r="CF137" s="5"/>
      <c r="CG137" s="58"/>
      <c r="CH137" s="58"/>
      <c r="CI137" s="5"/>
      <c r="CJ137" s="5"/>
      <c r="CK137" s="5"/>
      <c r="CL137" s="230"/>
      <c r="CM137" s="230"/>
      <c r="CN137" s="230"/>
      <c r="CO137" s="230"/>
      <c r="CP137" s="230"/>
      <c r="CQ137" s="230"/>
      <c r="CR137" s="1"/>
      <c r="CS137" s="1"/>
      <c r="CT137" s="1"/>
      <c r="CU137" s="1"/>
      <c r="CV137" s="5"/>
      <c r="CW137" s="404"/>
      <c r="CX137" s="404"/>
      <c r="CY137" s="404"/>
      <c r="CZ137" s="404"/>
      <c r="DA137" s="404"/>
      <c r="DB137" s="404"/>
      <c r="DC137" s="381"/>
      <c r="DD137" s="381"/>
      <c r="DE137" s="381"/>
      <c r="DF137" s="381"/>
      <c r="DG137" s="5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</row>
    <row r="138" spans="1:128" ht="11.1" customHeight="1" x14ac:dyDescent="0.25">
      <c r="A138" s="5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388"/>
      <c r="AA138" s="388"/>
      <c r="AB138" s="388"/>
      <c r="AC138" s="388"/>
      <c r="AD138" s="388"/>
      <c r="AE138" s="388"/>
      <c r="AF138" s="388"/>
      <c r="AG138" s="388"/>
      <c r="AH138" s="388"/>
      <c r="AI138" s="388"/>
      <c r="AJ138" s="388"/>
      <c r="AK138" s="388"/>
      <c r="AL138" s="388"/>
      <c r="AM138" s="388"/>
      <c r="AN138" s="388"/>
      <c r="AO138" s="388"/>
      <c r="AP138" s="388"/>
      <c r="AQ138" s="388"/>
      <c r="AR138" s="388"/>
      <c r="AS138" s="388"/>
      <c r="AT138" s="388"/>
      <c r="AU138" s="388"/>
      <c r="AV138" s="388"/>
      <c r="AW138" s="388"/>
      <c r="AX138" s="388"/>
      <c r="AY138" s="388"/>
      <c r="AZ138" s="1"/>
      <c r="BA138" s="6"/>
      <c r="BB138" s="6"/>
      <c r="BC138" s="6"/>
      <c r="BD138" s="6"/>
      <c r="BE138" s="6"/>
      <c r="BF138" s="6"/>
      <c r="BG138" s="1"/>
      <c r="BH138" s="385"/>
      <c r="BI138" s="385"/>
      <c r="BJ138" s="385"/>
      <c r="BK138" s="383"/>
      <c r="BL138" s="383"/>
      <c r="BM138" s="382"/>
      <c r="BN138" s="141"/>
      <c r="BO138" s="382"/>
      <c r="BP138" s="382"/>
      <c r="BQ138" s="366"/>
      <c r="BR138" s="1"/>
      <c r="BS138" s="366"/>
      <c r="BT138" s="1"/>
      <c r="BU138" s="1"/>
      <c r="BV138" s="1"/>
      <c r="BW138" s="366"/>
      <c r="BX138" s="366"/>
      <c r="BY138" s="366"/>
      <c r="BZ138" s="366"/>
      <c r="CA138" s="366"/>
      <c r="CB138" s="141"/>
      <c r="CC138" s="230"/>
      <c r="CD138" s="230"/>
      <c r="CE138" s="230"/>
      <c r="CF138" s="5"/>
      <c r="CG138" s="58"/>
      <c r="CH138" s="58"/>
      <c r="CI138" s="5"/>
      <c r="CJ138" s="5"/>
      <c r="CK138" s="5"/>
      <c r="CL138" s="230"/>
      <c r="CM138" s="230"/>
      <c r="CN138" s="230"/>
      <c r="CO138" s="230"/>
      <c r="CP138" s="230"/>
      <c r="CQ138" s="230"/>
      <c r="CR138" s="1"/>
      <c r="CS138" s="1"/>
      <c r="CT138" s="1"/>
      <c r="CU138" s="1"/>
      <c r="CV138" s="5"/>
      <c r="CW138" s="404"/>
      <c r="CX138" s="404"/>
      <c r="CY138" s="404"/>
      <c r="CZ138" s="404"/>
      <c r="DA138" s="404"/>
      <c r="DB138" s="404"/>
      <c r="DC138" s="381"/>
      <c r="DD138" s="381"/>
      <c r="DE138" s="381"/>
      <c r="DF138" s="381"/>
      <c r="DG138" s="5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</row>
    <row r="139" spans="1:128" ht="11.1" customHeight="1" x14ac:dyDescent="0.25">
      <c r="A139" s="5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388"/>
      <c r="AA139" s="388"/>
      <c r="AB139" s="388"/>
      <c r="AC139" s="388"/>
      <c r="AD139" s="388"/>
      <c r="AE139" s="388"/>
      <c r="AF139" s="388"/>
      <c r="AG139" s="388"/>
      <c r="AH139" s="388"/>
      <c r="AI139" s="388"/>
      <c r="AJ139" s="388"/>
      <c r="AK139" s="388"/>
      <c r="AL139" s="388"/>
      <c r="AM139" s="388"/>
      <c r="AN139" s="388"/>
      <c r="AO139" s="388"/>
      <c r="AP139" s="388"/>
      <c r="AQ139" s="388"/>
      <c r="AR139" s="388"/>
      <c r="AS139" s="388"/>
      <c r="AT139" s="388"/>
      <c r="AU139" s="388"/>
      <c r="AV139" s="388"/>
      <c r="AW139" s="388"/>
      <c r="AX139" s="388"/>
      <c r="AY139" s="388"/>
      <c r="AZ139" s="1"/>
      <c r="BA139" s="6"/>
      <c r="BB139" s="6"/>
      <c r="BC139" s="6"/>
      <c r="BD139" s="6"/>
      <c r="BE139" s="6"/>
      <c r="BF139" s="6"/>
      <c r="BG139" s="1"/>
      <c r="BH139" s="385"/>
      <c r="BI139" s="385"/>
      <c r="BJ139" s="385"/>
      <c r="BK139" s="383"/>
      <c r="BL139" s="383"/>
      <c r="BM139" s="382"/>
      <c r="BN139" s="141"/>
      <c r="BO139" s="382"/>
      <c r="BP139" s="382"/>
      <c r="BQ139" s="366"/>
      <c r="BR139" s="1"/>
      <c r="BS139" s="366"/>
      <c r="BT139" s="1"/>
      <c r="BU139" s="1"/>
      <c r="BV139" s="1"/>
      <c r="BW139" s="366"/>
      <c r="BX139" s="366"/>
      <c r="BY139" s="366"/>
      <c r="BZ139" s="366"/>
      <c r="CA139" s="366"/>
      <c r="CB139" s="141"/>
      <c r="CC139" s="230"/>
      <c r="CD139" s="230"/>
      <c r="CE139" s="230"/>
      <c r="CF139" s="5"/>
      <c r="CG139" s="58"/>
      <c r="CH139" s="58"/>
      <c r="CI139" s="5"/>
      <c r="CJ139" s="5"/>
      <c r="CK139" s="5"/>
      <c r="CL139" s="230"/>
      <c r="CM139" s="230"/>
      <c r="CN139" s="230"/>
      <c r="CO139" s="230"/>
      <c r="CP139" s="230"/>
      <c r="CQ139" s="230"/>
      <c r="CR139" s="1"/>
      <c r="CS139" s="1"/>
      <c r="CT139" s="1"/>
      <c r="CU139" s="1"/>
      <c r="CV139" s="5"/>
      <c r="CW139" s="404"/>
      <c r="CX139" s="404"/>
      <c r="CY139" s="404"/>
      <c r="CZ139" s="404"/>
      <c r="DA139" s="404"/>
      <c r="DB139" s="404"/>
      <c r="DC139" s="381"/>
      <c r="DD139" s="381"/>
      <c r="DE139" s="381"/>
      <c r="DF139" s="381"/>
      <c r="DG139" s="5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</row>
    <row r="140" spans="1:128" ht="11.1" customHeight="1" x14ac:dyDescent="0.25">
      <c r="A140" s="5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388"/>
      <c r="AA140" s="388"/>
      <c r="AB140" s="388"/>
      <c r="AC140" s="388"/>
      <c r="AD140" s="388"/>
      <c r="AE140" s="388"/>
      <c r="AF140" s="388"/>
      <c r="AG140" s="388"/>
      <c r="AH140" s="388"/>
      <c r="AI140" s="388"/>
      <c r="AJ140" s="388"/>
      <c r="AK140" s="388"/>
      <c r="AL140" s="388"/>
      <c r="AM140" s="388"/>
      <c r="AN140" s="388"/>
      <c r="AO140" s="388"/>
      <c r="AP140" s="388"/>
      <c r="AQ140" s="388"/>
      <c r="AR140" s="388"/>
      <c r="AS140" s="388"/>
      <c r="AT140" s="388"/>
      <c r="AU140" s="388"/>
      <c r="AV140" s="388"/>
      <c r="AW140" s="388"/>
      <c r="AX140" s="388"/>
      <c r="AY140" s="388"/>
      <c r="AZ140" s="1"/>
      <c r="BA140" s="6"/>
      <c r="BB140" s="6"/>
      <c r="BC140" s="6"/>
      <c r="BD140" s="6"/>
      <c r="BE140" s="6"/>
      <c r="BF140" s="6"/>
      <c r="BG140" s="1"/>
      <c r="BH140" s="385"/>
      <c r="BI140" s="385"/>
      <c r="BJ140" s="385"/>
      <c r="BK140" s="383"/>
      <c r="BL140" s="383"/>
      <c r="BM140" s="382"/>
      <c r="BN140" s="141"/>
      <c r="BO140" s="382"/>
      <c r="BP140" s="382"/>
      <c r="BQ140" s="366"/>
      <c r="BR140" s="1"/>
      <c r="BS140" s="366"/>
      <c r="BT140" s="1"/>
      <c r="BU140" s="1"/>
      <c r="BV140" s="1"/>
      <c r="BW140" s="366"/>
      <c r="BX140" s="366"/>
      <c r="BY140" s="366"/>
      <c r="BZ140" s="366"/>
      <c r="CA140" s="366"/>
      <c r="CB140" s="141"/>
      <c r="CC140" s="230"/>
      <c r="CD140" s="230"/>
      <c r="CE140" s="230"/>
      <c r="CF140" s="5"/>
      <c r="CG140" s="58"/>
      <c r="CH140" s="58"/>
      <c r="CI140" s="5"/>
      <c r="CJ140" s="5"/>
      <c r="CK140" s="5"/>
      <c r="CL140" s="230"/>
      <c r="CM140" s="230"/>
      <c r="CN140" s="230"/>
      <c r="CO140" s="230"/>
      <c r="CP140" s="230"/>
      <c r="CQ140" s="230"/>
      <c r="CR140" s="1"/>
      <c r="CS140" s="1"/>
      <c r="CT140" s="1"/>
      <c r="CU140" s="1"/>
      <c r="CV140" s="5"/>
      <c r="CW140" s="404"/>
      <c r="CX140" s="404"/>
      <c r="CY140" s="404"/>
      <c r="CZ140" s="404"/>
      <c r="DA140" s="404"/>
      <c r="DB140" s="404"/>
      <c r="DC140" s="381"/>
      <c r="DD140" s="381"/>
      <c r="DE140" s="381"/>
      <c r="DF140" s="381"/>
      <c r="DG140" s="5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</row>
    <row r="141" spans="1:128" ht="11.1" customHeight="1" x14ac:dyDescent="0.25">
      <c r="A141" s="5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388"/>
      <c r="AA141" s="388"/>
      <c r="AB141" s="388"/>
      <c r="AC141" s="388"/>
      <c r="AD141" s="388"/>
      <c r="AE141" s="388"/>
      <c r="AF141" s="388"/>
      <c r="AG141" s="388"/>
      <c r="AH141" s="388"/>
      <c r="AI141" s="388"/>
      <c r="AJ141" s="388"/>
      <c r="AK141" s="388"/>
      <c r="AL141" s="388"/>
      <c r="AM141" s="388"/>
      <c r="AN141" s="388"/>
      <c r="AO141" s="388"/>
      <c r="AP141" s="388"/>
      <c r="AQ141" s="388"/>
      <c r="AR141" s="388"/>
      <c r="AS141" s="388"/>
      <c r="AT141" s="388"/>
      <c r="AU141" s="388"/>
      <c r="AV141" s="388"/>
      <c r="AW141" s="388"/>
      <c r="AX141" s="388"/>
      <c r="AY141" s="388"/>
      <c r="AZ141" s="1"/>
      <c r="BA141" s="6"/>
      <c r="BB141" s="6"/>
      <c r="BC141" s="6"/>
      <c r="BD141" s="6"/>
      <c r="BE141" s="6"/>
      <c r="BF141" s="6"/>
      <c r="BG141" s="1"/>
      <c r="BH141" s="385"/>
      <c r="BI141" s="385"/>
      <c r="BJ141" s="385"/>
      <c r="BK141" s="383"/>
      <c r="BL141" s="383"/>
      <c r="BM141" s="382"/>
      <c r="BN141" s="141"/>
      <c r="BO141" s="382"/>
      <c r="BP141" s="382"/>
      <c r="BQ141" s="366"/>
      <c r="BR141" s="1"/>
      <c r="BS141" s="366"/>
      <c r="BT141" s="1"/>
      <c r="BU141" s="1"/>
      <c r="BV141" s="1"/>
      <c r="BW141" s="366"/>
      <c r="BX141" s="366"/>
      <c r="BY141" s="366"/>
      <c r="BZ141" s="366"/>
      <c r="CA141" s="366"/>
      <c r="CB141" s="141"/>
      <c r="CC141" s="230"/>
      <c r="CD141" s="230"/>
      <c r="CE141" s="230"/>
      <c r="CF141" s="5"/>
      <c r="CG141" s="58"/>
      <c r="CH141" s="58"/>
      <c r="CI141" s="5"/>
      <c r="CJ141" s="5"/>
      <c r="CK141" s="5"/>
      <c r="CL141" s="230"/>
      <c r="CM141" s="230"/>
      <c r="CN141" s="230"/>
      <c r="CO141" s="230"/>
      <c r="CP141" s="230"/>
      <c r="CQ141" s="230"/>
      <c r="CR141" s="1"/>
      <c r="CS141" s="1"/>
      <c r="CT141" s="1"/>
      <c r="CU141" s="1"/>
      <c r="CV141" s="5"/>
      <c r="CW141" s="404"/>
      <c r="CX141" s="404"/>
      <c r="CY141" s="404"/>
      <c r="CZ141" s="404"/>
      <c r="DA141" s="404"/>
      <c r="DB141" s="404"/>
      <c r="DC141" s="381"/>
      <c r="DD141" s="381"/>
      <c r="DE141" s="381"/>
      <c r="DF141" s="381"/>
      <c r="DG141" s="5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</row>
    <row r="142" spans="1:128" ht="11.1" customHeight="1" x14ac:dyDescent="0.25">
      <c r="A142" s="5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388"/>
      <c r="AA142" s="388"/>
      <c r="AB142" s="388"/>
      <c r="AC142" s="388"/>
      <c r="AD142" s="388"/>
      <c r="AE142" s="388"/>
      <c r="AF142" s="388"/>
      <c r="AG142" s="388"/>
      <c r="AH142" s="388"/>
      <c r="AI142" s="388"/>
      <c r="AJ142" s="388"/>
      <c r="AK142" s="388"/>
      <c r="AL142" s="388"/>
      <c r="AM142" s="388"/>
      <c r="AN142" s="388"/>
      <c r="AO142" s="388"/>
      <c r="AP142" s="388"/>
      <c r="AQ142" s="388"/>
      <c r="AR142" s="388"/>
      <c r="AS142" s="388"/>
      <c r="AT142" s="388"/>
      <c r="AU142" s="388"/>
      <c r="AV142" s="388"/>
      <c r="AW142" s="388"/>
      <c r="AX142" s="388"/>
      <c r="AY142" s="388"/>
      <c r="AZ142" s="1"/>
      <c r="BA142" s="6"/>
      <c r="BB142" s="6"/>
      <c r="BC142" s="6"/>
      <c r="BD142" s="6"/>
      <c r="BE142" s="6"/>
      <c r="BF142" s="6"/>
      <c r="BG142" s="1"/>
      <c r="BH142" s="385"/>
      <c r="BI142" s="385"/>
      <c r="BJ142" s="385"/>
      <c r="BK142" s="383"/>
      <c r="BL142" s="383"/>
      <c r="BM142" s="382"/>
      <c r="BN142" s="141"/>
      <c r="BO142" s="382"/>
      <c r="BP142" s="382"/>
      <c r="BQ142" s="366"/>
      <c r="BR142" s="1"/>
      <c r="BS142" s="366"/>
      <c r="BT142" s="1"/>
      <c r="BU142" s="1"/>
      <c r="BV142" s="1"/>
      <c r="BW142" s="366"/>
      <c r="BX142" s="366"/>
      <c r="BY142" s="366"/>
      <c r="BZ142" s="366"/>
      <c r="CA142" s="366"/>
      <c r="CB142" s="141"/>
      <c r="CC142" s="230"/>
      <c r="CD142" s="230"/>
      <c r="CE142" s="230"/>
      <c r="CF142" s="5"/>
      <c r="CG142" s="58"/>
      <c r="CH142" s="58"/>
      <c r="CI142" s="5"/>
      <c r="CJ142" s="5"/>
      <c r="CK142" s="5"/>
      <c r="CL142" s="230"/>
      <c r="CM142" s="230"/>
      <c r="CN142" s="230"/>
      <c r="CO142" s="230"/>
      <c r="CP142" s="230"/>
      <c r="CQ142" s="230"/>
      <c r="CR142" s="1"/>
      <c r="CS142" s="1"/>
      <c r="CT142" s="1"/>
      <c r="CU142" s="1"/>
      <c r="CV142" s="5"/>
      <c r="CW142" s="404"/>
      <c r="CX142" s="404"/>
      <c r="CY142" s="404"/>
      <c r="CZ142" s="404"/>
      <c r="DA142" s="404"/>
      <c r="DB142" s="404"/>
      <c r="DC142" s="381"/>
      <c r="DD142" s="381"/>
      <c r="DE142" s="381"/>
      <c r="DF142" s="381"/>
      <c r="DG142" s="5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</row>
    <row r="143" spans="1:128" ht="11.1" customHeight="1" x14ac:dyDescent="0.25">
      <c r="A143" s="5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388"/>
      <c r="AA143" s="388"/>
      <c r="AB143" s="388"/>
      <c r="AC143" s="388"/>
      <c r="AD143" s="388"/>
      <c r="AE143" s="388"/>
      <c r="AF143" s="388"/>
      <c r="AG143" s="388"/>
      <c r="AH143" s="388"/>
      <c r="AI143" s="388"/>
      <c r="AJ143" s="388"/>
      <c r="AK143" s="388"/>
      <c r="AL143" s="388"/>
      <c r="AM143" s="388"/>
      <c r="AN143" s="388"/>
      <c r="AO143" s="388"/>
      <c r="AP143" s="388"/>
      <c r="AQ143" s="388"/>
      <c r="AR143" s="388"/>
      <c r="AS143" s="388"/>
      <c r="AT143" s="388"/>
      <c r="AU143" s="388"/>
      <c r="AV143" s="388"/>
      <c r="AW143" s="388"/>
      <c r="AX143" s="388"/>
      <c r="AY143" s="388"/>
      <c r="AZ143" s="1"/>
      <c r="BA143" s="6"/>
      <c r="BB143" s="6"/>
      <c r="BC143" s="6"/>
      <c r="BD143" s="6"/>
      <c r="BE143" s="6"/>
      <c r="BF143" s="6"/>
      <c r="BG143" s="1"/>
      <c r="BH143" s="385"/>
      <c r="BI143" s="385"/>
      <c r="BJ143" s="385"/>
      <c r="BK143" s="383"/>
      <c r="BL143" s="383"/>
      <c r="BM143" s="382"/>
      <c r="BN143" s="141"/>
      <c r="BO143" s="382"/>
      <c r="BP143" s="382"/>
      <c r="BQ143" s="366"/>
      <c r="BR143" s="1"/>
      <c r="BS143" s="366"/>
      <c r="BT143" s="1"/>
      <c r="BU143" s="1"/>
      <c r="BV143" s="1"/>
      <c r="BW143" s="366"/>
      <c r="BX143" s="366"/>
      <c r="BY143" s="366"/>
      <c r="BZ143" s="366"/>
      <c r="CA143" s="366"/>
      <c r="CB143" s="141"/>
      <c r="CC143" s="230"/>
      <c r="CD143" s="230"/>
      <c r="CE143" s="230"/>
      <c r="CF143" s="5"/>
      <c r="CG143" s="58"/>
      <c r="CH143" s="58"/>
      <c r="CI143" s="5"/>
      <c r="CJ143" s="5"/>
      <c r="CK143" s="5"/>
      <c r="CL143" s="230"/>
      <c r="CM143" s="230"/>
      <c r="CN143" s="230"/>
      <c r="CO143" s="230"/>
      <c r="CP143" s="230"/>
      <c r="CQ143" s="230"/>
      <c r="CR143" s="1"/>
      <c r="CS143" s="1"/>
      <c r="CT143" s="1"/>
      <c r="CU143" s="1"/>
      <c r="CV143" s="5"/>
      <c r="CW143" s="404"/>
      <c r="CX143" s="404"/>
      <c r="CY143" s="404"/>
      <c r="CZ143" s="404"/>
      <c r="DA143" s="404"/>
      <c r="DB143" s="404"/>
      <c r="DC143" s="381"/>
      <c r="DD143" s="381"/>
      <c r="DE143" s="381"/>
      <c r="DF143" s="381"/>
      <c r="DG143" s="5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</row>
    <row r="144" spans="1:128" ht="11.1" customHeight="1" x14ac:dyDescent="0.25">
      <c r="A144" s="5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388"/>
      <c r="AA144" s="388"/>
      <c r="AB144" s="388"/>
      <c r="AC144" s="388"/>
      <c r="AD144" s="388"/>
      <c r="AE144" s="388"/>
      <c r="AF144" s="388"/>
      <c r="AG144" s="388"/>
      <c r="AH144" s="388"/>
      <c r="AI144" s="388"/>
      <c r="AJ144" s="388"/>
      <c r="AK144" s="388"/>
      <c r="AL144" s="388"/>
      <c r="AM144" s="388"/>
      <c r="AN144" s="388"/>
      <c r="AO144" s="388"/>
      <c r="AP144" s="388"/>
      <c r="AQ144" s="388"/>
      <c r="AR144" s="388"/>
      <c r="AS144" s="388"/>
      <c r="AT144" s="388"/>
      <c r="AU144" s="388"/>
      <c r="AV144" s="388"/>
      <c r="AW144" s="388"/>
      <c r="AX144" s="388"/>
      <c r="AY144" s="388"/>
      <c r="AZ144" s="1"/>
      <c r="BA144" s="6"/>
      <c r="BB144" s="6"/>
      <c r="BC144" s="6"/>
      <c r="BD144" s="6"/>
      <c r="BE144" s="6"/>
      <c r="BF144" s="6"/>
      <c r="BG144" s="1"/>
      <c r="BH144" s="385"/>
      <c r="BI144" s="385"/>
      <c r="BJ144" s="385"/>
      <c r="BK144" s="383"/>
      <c r="BL144" s="383"/>
      <c r="BM144" s="382"/>
      <c r="BN144" s="141"/>
      <c r="BO144" s="382"/>
      <c r="BP144" s="382"/>
      <c r="BQ144" s="366"/>
      <c r="BR144" s="1"/>
      <c r="BS144" s="366"/>
      <c r="BT144" s="1"/>
      <c r="BU144" s="1"/>
      <c r="BV144" s="1"/>
      <c r="BW144" s="366"/>
      <c r="BX144" s="366"/>
      <c r="BY144" s="366"/>
      <c r="BZ144" s="366"/>
      <c r="CA144" s="366"/>
      <c r="CB144" s="141"/>
      <c r="CC144" s="230"/>
      <c r="CD144" s="230"/>
      <c r="CE144" s="230"/>
      <c r="CF144" s="5"/>
      <c r="CG144" s="58"/>
      <c r="CH144" s="58"/>
      <c r="CI144" s="5"/>
      <c r="CJ144" s="5"/>
      <c r="CK144" s="5"/>
      <c r="CL144" s="230"/>
      <c r="CM144" s="230"/>
      <c r="CN144" s="230"/>
      <c r="CO144" s="230"/>
      <c r="CP144" s="230"/>
      <c r="CQ144" s="230"/>
      <c r="CR144" s="1"/>
      <c r="CS144" s="1"/>
      <c r="CT144" s="1"/>
      <c r="CU144" s="1"/>
      <c r="CV144" s="5"/>
      <c r="CW144" s="404"/>
      <c r="CX144" s="404"/>
      <c r="CY144" s="404"/>
      <c r="CZ144" s="404"/>
      <c r="DA144" s="404"/>
      <c r="DB144" s="404"/>
      <c r="DC144" s="381"/>
      <c r="DD144" s="381"/>
      <c r="DE144" s="381"/>
      <c r="DF144" s="381"/>
      <c r="DG144" s="5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</row>
    <row r="145" spans="1:128" ht="11.1" customHeight="1" x14ac:dyDescent="0.25">
      <c r="A145" s="5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388"/>
      <c r="AA145" s="388"/>
      <c r="AB145" s="388"/>
      <c r="AC145" s="388"/>
      <c r="AD145" s="388"/>
      <c r="AE145" s="388"/>
      <c r="AF145" s="388"/>
      <c r="AG145" s="388"/>
      <c r="AH145" s="388"/>
      <c r="AI145" s="388"/>
      <c r="AJ145" s="388"/>
      <c r="AK145" s="388"/>
      <c r="AL145" s="388"/>
      <c r="AM145" s="388"/>
      <c r="AN145" s="388"/>
      <c r="AO145" s="388"/>
      <c r="AP145" s="388"/>
      <c r="AQ145" s="388"/>
      <c r="AR145" s="388"/>
      <c r="AS145" s="388"/>
      <c r="AT145" s="388"/>
      <c r="AU145" s="388"/>
      <c r="AV145" s="388"/>
      <c r="AW145" s="388"/>
      <c r="AX145" s="388"/>
      <c r="AY145" s="388"/>
      <c r="AZ145" s="1"/>
      <c r="BA145" s="6"/>
      <c r="BB145" s="6"/>
      <c r="BC145" s="6"/>
      <c r="BD145" s="6"/>
      <c r="BE145" s="6"/>
      <c r="BF145" s="6"/>
      <c r="BG145" s="1"/>
      <c r="BH145" s="385"/>
      <c r="BI145" s="385"/>
      <c r="BJ145" s="385"/>
      <c r="BK145" s="383"/>
      <c r="BL145" s="383"/>
      <c r="BM145" s="382"/>
      <c r="BN145" s="141"/>
      <c r="BO145" s="382"/>
      <c r="BP145" s="382"/>
      <c r="BQ145" s="366"/>
      <c r="BR145" s="1"/>
      <c r="BS145" s="366"/>
      <c r="BT145" s="1"/>
      <c r="BU145" s="1"/>
      <c r="BV145" s="1"/>
      <c r="BW145" s="366"/>
      <c r="BX145" s="366"/>
      <c r="BY145" s="366"/>
      <c r="BZ145" s="366"/>
      <c r="CA145" s="366"/>
      <c r="CB145" s="141"/>
      <c r="CC145" s="230"/>
      <c r="CD145" s="230"/>
      <c r="CE145" s="230"/>
      <c r="CF145" s="5"/>
      <c r="CG145" s="58"/>
      <c r="CH145" s="58"/>
      <c r="CI145" s="5"/>
      <c r="CJ145" s="5"/>
      <c r="CK145" s="5"/>
      <c r="CL145" s="230"/>
      <c r="CM145" s="230"/>
      <c r="CN145" s="230"/>
      <c r="CO145" s="230"/>
      <c r="CP145" s="230"/>
      <c r="CQ145" s="230"/>
      <c r="CR145" s="1"/>
      <c r="CS145" s="1"/>
      <c r="CT145" s="1"/>
      <c r="CU145" s="1"/>
      <c r="CV145" s="5"/>
      <c r="CW145" s="404"/>
      <c r="CX145" s="404"/>
      <c r="CY145" s="404"/>
      <c r="CZ145" s="404"/>
      <c r="DA145" s="404"/>
      <c r="DB145" s="404"/>
      <c r="DC145" s="381"/>
      <c r="DD145" s="381"/>
      <c r="DE145" s="381"/>
      <c r="DF145" s="381"/>
      <c r="DG145" s="5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</row>
    <row r="146" spans="1:128" ht="11.1" customHeight="1" x14ac:dyDescent="0.25">
      <c r="A146" s="5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388"/>
      <c r="AA146" s="388"/>
      <c r="AB146" s="388"/>
      <c r="AC146" s="388"/>
      <c r="AD146" s="388"/>
      <c r="AE146" s="388"/>
      <c r="AF146" s="388"/>
      <c r="AG146" s="388"/>
      <c r="AH146" s="388"/>
      <c r="AI146" s="388"/>
      <c r="AJ146" s="388"/>
      <c r="AK146" s="388"/>
      <c r="AL146" s="388"/>
      <c r="AM146" s="388"/>
      <c r="AN146" s="388"/>
      <c r="AO146" s="388"/>
      <c r="AP146" s="388"/>
      <c r="AQ146" s="388"/>
      <c r="AR146" s="388"/>
      <c r="AS146" s="388"/>
      <c r="AT146" s="388"/>
      <c r="AU146" s="388"/>
      <c r="AV146" s="388"/>
      <c r="AW146" s="388"/>
      <c r="AX146" s="388"/>
      <c r="AY146" s="388"/>
      <c r="AZ146" s="1"/>
      <c r="BA146" s="6"/>
      <c r="BB146" s="6"/>
      <c r="BC146" s="6"/>
      <c r="BD146" s="6"/>
      <c r="BE146" s="6"/>
      <c r="BF146" s="6"/>
      <c r="BG146" s="1"/>
      <c r="BH146" s="385"/>
      <c r="BI146" s="385"/>
      <c r="BJ146" s="385"/>
      <c r="BK146" s="383"/>
      <c r="BL146" s="383"/>
      <c r="BM146" s="382"/>
      <c r="BN146" s="141"/>
      <c r="BO146" s="382"/>
      <c r="BP146" s="382"/>
      <c r="BQ146" s="366"/>
      <c r="BR146" s="1"/>
      <c r="BS146" s="366"/>
      <c r="BT146" s="1"/>
      <c r="BU146" s="1"/>
      <c r="BV146" s="1"/>
      <c r="BW146" s="366"/>
      <c r="BX146" s="366"/>
      <c r="BY146" s="366"/>
      <c r="BZ146" s="366"/>
      <c r="CA146" s="366"/>
      <c r="CB146" s="141"/>
      <c r="CC146" s="230"/>
      <c r="CD146" s="230"/>
      <c r="CE146" s="230"/>
      <c r="CF146" s="5"/>
      <c r="CG146" s="58"/>
      <c r="CH146" s="58"/>
      <c r="CI146" s="5"/>
      <c r="CJ146" s="5"/>
      <c r="CK146" s="5"/>
      <c r="CL146" s="230"/>
      <c r="CM146" s="230"/>
      <c r="CN146" s="230"/>
      <c r="CO146" s="230"/>
      <c r="CP146" s="230"/>
      <c r="CQ146" s="230"/>
      <c r="CR146" s="1"/>
      <c r="CS146" s="1"/>
      <c r="CT146" s="1"/>
      <c r="CU146" s="1"/>
      <c r="CV146" s="5"/>
      <c r="CW146" s="404"/>
      <c r="CX146" s="404"/>
      <c r="CY146" s="404"/>
      <c r="CZ146" s="404"/>
      <c r="DA146" s="404"/>
      <c r="DB146" s="404"/>
      <c r="DC146" s="381"/>
      <c r="DD146" s="381"/>
      <c r="DE146" s="381"/>
      <c r="DF146" s="381"/>
      <c r="DG146" s="5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</row>
    <row r="147" spans="1:128" ht="11.1" customHeight="1" x14ac:dyDescent="0.25">
      <c r="A147" s="5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388"/>
      <c r="AA147" s="388"/>
      <c r="AB147" s="388"/>
      <c r="AC147" s="388"/>
      <c r="AD147" s="388"/>
      <c r="AE147" s="388"/>
      <c r="AF147" s="388"/>
      <c r="AG147" s="388"/>
      <c r="AH147" s="388"/>
      <c r="AI147" s="388"/>
      <c r="AJ147" s="388"/>
      <c r="AK147" s="388"/>
      <c r="AL147" s="388"/>
      <c r="AM147" s="388"/>
      <c r="AN147" s="388"/>
      <c r="AO147" s="388"/>
      <c r="AP147" s="388"/>
      <c r="AQ147" s="388"/>
      <c r="AR147" s="388"/>
      <c r="AS147" s="388"/>
      <c r="AT147" s="388"/>
      <c r="AU147" s="388"/>
      <c r="AV147" s="388"/>
      <c r="AW147" s="388"/>
      <c r="AX147" s="388"/>
      <c r="AY147" s="388"/>
      <c r="AZ147" s="1"/>
      <c r="BA147" s="6"/>
      <c r="BB147" s="6"/>
      <c r="BC147" s="6"/>
      <c r="BD147" s="6"/>
      <c r="BE147" s="6"/>
      <c r="BF147" s="6"/>
      <c r="BG147" s="1"/>
      <c r="BH147" s="385"/>
      <c r="BI147" s="385"/>
      <c r="BJ147" s="385"/>
      <c r="BK147" s="383"/>
      <c r="BL147" s="383"/>
      <c r="BM147" s="382"/>
      <c r="BN147" s="141"/>
      <c r="BO147" s="382"/>
      <c r="BP147" s="382"/>
      <c r="BQ147" s="366"/>
      <c r="BR147" s="1"/>
      <c r="BS147" s="366"/>
      <c r="BT147" s="1"/>
      <c r="BU147" s="1"/>
      <c r="BV147" s="1"/>
      <c r="BW147" s="366"/>
      <c r="BX147" s="366"/>
      <c r="BY147" s="366"/>
      <c r="BZ147" s="366"/>
      <c r="CA147" s="366"/>
      <c r="CB147" s="141"/>
      <c r="CC147" s="230"/>
      <c r="CD147" s="230"/>
      <c r="CE147" s="230"/>
      <c r="CF147" s="5"/>
      <c r="CG147" s="58"/>
      <c r="CH147" s="58"/>
      <c r="CI147" s="5"/>
      <c r="CJ147" s="5"/>
      <c r="CK147" s="5"/>
      <c r="CL147" s="230"/>
      <c r="CM147" s="230"/>
      <c r="CN147" s="230"/>
      <c r="CO147" s="230"/>
      <c r="CP147" s="230"/>
      <c r="CQ147" s="230"/>
      <c r="CR147" s="1"/>
      <c r="CS147" s="1"/>
      <c r="CT147" s="1"/>
      <c r="CU147" s="1"/>
      <c r="CV147" s="5"/>
      <c r="CW147" s="404"/>
      <c r="CX147" s="404"/>
      <c r="CY147" s="404"/>
      <c r="CZ147" s="404"/>
      <c r="DA147" s="404"/>
      <c r="DB147" s="404"/>
      <c r="DC147" s="381"/>
      <c r="DD147" s="381"/>
      <c r="DE147" s="381"/>
      <c r="DF147" s="381"/>
      <c r="DG147" s="5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</row>
    <row r="148" spans="1:128" ht="11.1" customHeight="1" x14ac:dyDescent="0.25">
      <c r="A148" s="5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388"/>
      <c r="AA148" s="388"/>
      <c r="AB148" s="388"/>
      <c r="AC148" s="388"/>
      <c r="AD148" s="388"/>
      <c r="AE148" s="388"/>
      <c r="AF148" s="388"/>
      <c r="AG148" s="388"/>
      <c r="AH148" s="388"/>
      <c r="AI148" s="388"/>
      <c r="AJ148" s="388"/>
      <c r="AK148" s="388"/>
      <c r="AL148" s="388"/>
      <c r="AM148" s="388"/>
      <c r="AN148" s="388"/>
      <c r="AO148" s="388"/>
      <c r="AP148" s="388"/>
      <c r="AQ148" s="388"/>
      <c r="AR148" s="388"/>
      <c r="AS148" s="388"/>
      <c r="AT148" s="388"/>
      <c r="AU148" s="388"/>
      <c r="AV148" s="388"/>
      <c r="AW148" s="388"/>
      <c r="AX148" s="388"/>
      <c r="AY148" s="388"/>
      <c r="AZ148" s="1"/>
      <c r="BA148" s="6"/>
      <c r="BB148" s="6"/>
      <c r="BC148" s="6"/>
      <c r="BD148" s="6"/>
      <c r="BE148" s="6"/>
      <c r="BF148" s="6"/>
      <c r="BG148" s="1"/>
      <c r="BH148" s="385"/>
      <c r="BI148" s="385"/>
      <c r="BJ148" s="385"/>
      <c r="BK148" s="383"/>
      <c r="BL148" s="383"/>
      <c r="BM148" s="382"/>
      <c r="BN148" s="141"/>
      <c r="BO148" s="382"/>
      <c r="BP148" s="382"/>
      <c r="BQ148" s="366"/>
      <c r="BR148" s="1"/>
      <c r="BS148" s="366"/>
      <c r="BT148" s="1"/>
      <c r="BU148" s="1"/>
      <c r="BV148" s="1"/>
      <c r="BW148" s="366"/>
      <c r="BX148" s="366"/>
      <c r="BY148" s="366"/>
      <c r="BZ148" s="366"/>
      <c r="CA148" s="366"/>
      <c r="CB148" s="141"/>
      <c r="CC148" s="230"/>
      <c r="CD148" s="230"/>
      <c r="CE148" s="230"/>
      <c r="CF148" s="5"/>
      <c r="CG148" s="58"/>
      <c r="CH148" s="58"/>
      <c r="CI148" s="5"/>
      <c r="CJ148" s="5"/>
      <c r="CK148" s="5"/>
      <c r="CL148" s="230"/>
      <c r="CM148" s="230"/>
      <c r="CN148" s="230"/>
      <c r="CO148" s="230"/>
      <c r="CP148" s="230"/>
      <c r="CQ148" s="230"/>
      <c r="CR148" s="1"/>
      <c r="CS148" s="1"/>
      <c r="CT148" s="1"/>
      <c r="CU148" s="1"/>
      <c r="CV148" s="5"/>
      <c r="CW148" s="404"/>
      <c r="CX148" s="404"/>
      <c r="CY148" s="404"/>
      <c r="CZ148" s="404"/>
      <c r="DA148" s="404"/>
      <c r="DB148" s="404"/>
      <c r="DC148" s="381"/>
      <c r="DD148" s="381"/>
      <c r="DE148" s="381"/>
      <c r="DF148" s="381"/>
      <c r="DG148" s="5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</row>
    <row r="149" spans="1:128" ht="11.1" customHeight="1" x14ac:dyDescent="0.25">
      <c r="A149" s="5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388"/>
      <c r="AA149" s="388"/>
      <c r="AB149" s="388"/>
      <c r="AC149" s="388"/>
      <c r="AD149" s="388"/>
      <c r="AE149" s="388"/>
      <c r="AF149" s="388"/>
      <c r="AG149" s="388"/>
      <c r="AH149" s="388"/>
      <c r="AI149" s="388"/>
      <c r="AJ149" s="388"/>
      <c r="AK149" s="388"/>
      <c r="AL149" s="388"/>
      <c r="AM149" s="388"/>
      <c r="AN149" s="388"/>
      <c r="AO149" s="388"/>
      <c r="AP149" s="388"/>
      <c r="AQ149" s="388"/>
      <c r="AR149" s="388"/>
      <c r="AS149" s="388"/>
      <c r="AT149" s="388"/>
      <c r="AU149" s="388"/>
      <c r="AV149" s="388"/>
      <c r="AW149" s="388"/>
      <c r="AX149" s="388"/>
      <c r="AY149" s="388"/>
      <c r="AZ149" s="1"/>
      <c r="BA149" s="6"/>
      <c r="BB149" s="6"/>
      <c r="BC149" s="6"/>
      <c r="BD149" s="6"/>
      <c r="BE149" s="6"/>
      <c r="BF149" s="6"/>
      <c r="BG149" s="1"/>
      <c r="BH149" s="385"/>
      <c r="BI149" s="385"/>
      <c r="BJ149" s="385"/>
      <c r="BK149" s="383"/>
      <c r="BL149" s="383"/>
      <c r="BM149" s="382"/>
      <c r="BN149" s="141"/>
      <c r="BO149" s="382"/>
      <c r="BP149" s="382"/>
      <c r="BQ149" s="366"/>
      <c r="BR149" s="1"/>
      <c r="BS149" s="366"/>
      <c r="BT149" s="1"/>
      <c r="BU149" s="1"/>
      <c r="BV149" s="1"/>
      <c r="BW149" s="366"/>
      <c r="BX149" s="366"/>
      <c r="BY149" s="366"/>
      <c r="BZ149" s="366"/>
      <c r="CA149" s="366"/>
      <c r="CB149" s="141"/>
      <c r="CC149" s="230"/>
      <c r="CD149" s="230"/>
      <c r="CE149" s="230"/>
      <c r="CF149" s="5"/>
      <c r="CG149" s="58"/>
      <c r="CH149" s="58"/>
      <c r="CI149" s="5"/>
      <c r="CJ149" s="5"/>
      <c r="CK149" s="5"/>
      <c r="CL149" s="230"/>
      <c r="CM149" s="230"/>
      <c r="CN149" s="230"/>
      <c r="CO149" s="230"/>
      <c r="CP149" s="230"/>
      <c r="CQ149" s="230"/>
      <c r="CR149" s="1"/>
      <c r="CS149" s="1"/>
      <c r="CT149" s="1"/>
      <c r="CU149" s="1"/>
      <c r="CV149" s="5"/>
      <c r="CW149" s="404"/>
      <c r="CX149" s="404"/>
      <c r="CY149" s="404"/>
      <c r="CZ149" s="404"/>
      <c r="DA149" s="404"/>
      <c r="DB149" s="404"/>
      <c r="DC149" s="381"/>
      <c r="DD149" s="381"/>
      <c r="DE149" s="381"/>
      <c r="DF149" s="381"/>
      <c r="DG149" s="5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</row>
    <row r="150" spans="1:128" ht="11.1" customHeight="1" x14ac:dyDescent="0.25">
      <c r="A150" s="5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388"/>
      <c r="AA150" s="388"/>
      <c r="AB150" s="388"/>
      <c r="AC150" s="388"/>
      <c r="AD150" s="388"/>
      <c r="AE150" s="388"/>
      <c r="AF150" s="388"/>
      <c r="AG150" s="388"/>
      <c r="AH150" s="388"/>
      <c r="AI150" s="388"/>
      <c r="AJ150" s="388"/>
      <c r="AK150" s="388"/>
      <c r="AL150" s="388"/>
      <c r="AM150" s="388"/>
      <c r="AN150" s="388"/>
      <c r="AO150" s="388"/>
      <c r="AP150" s="388"/>
      <c r="AQ150" s="388"/>
      <c r="AR150" s="388"/>
      <c r="AS150" s="388"/>
      <c r="AT150" s="388"/>
      <c r="AU150" s="388"/>
      <c r="AV150" s="388"/>
      <c r="AW150" s="388"/>
      <c r="AX150" s="388"/>
      <c r="AY150" s="388"/>
      <c r="AZ150" s="1"/>
      <c r="BA150" s="6"/>
      <c r="BB150" s="6"/>
      <c r="BC150" s="6"/>
      <c r="BD150" s="6"/>
      <c r="BE150" s="6"/>
      <c r="BF150" s="6"/>
      <c r="BG150" s="1"/>
      <c r="BH150" s="385"/>
      <c r="BI150" s="385"/>
      <c r="BJ150" s="385"/>
      <c r="BK150" s="383"/>
      <c r="BL150" s="383"/>
      <c r="BM150" s="382"/>
      <c r="BN150" s="141"/>
      <c r="BO150" s="382"/>
      <c r="BP150" s="382"/>
      <c r="BQ150" s="366"/>
      <c r="BR150" s="1"/>
      <c r="BS150" s="366"/>
      <c r="BT150" s="1"/>
      <c r="BU150" s="1"/>
      <c r="BV150" s="1"/>
      <c r="BW150" s="366"/>
      <c r="BX150" s="366"/>
      <c r="BY150" s="366"/>
      <c r="BZ150" s="366"/>
      <c r="CA150" s="366"/>
      <c r="CB150" s="141"/>
      <c r="CC150" s="230"/>
      <c r="CD150" s="230"/>
      <c r="CE150" s="230"/>
      <c r="CF150" s="5"/>
      <c r="CG150" s="58"/>
      <c r="CH150" s="58"/>
      <c r="CI150" s="5"/>
      <c r="CJ150" s="5"/>
      <c r="CK150" s="5"/>
      <c r="CL150" s="230"/>
      <c r="CM150" s="230"/>
      <c r="CN150" s="230"/>
      <c r="CO150" s="230"/>
      <c r="CP150" s="230"/>
      <c r="CQ150" s="230"/>
      <c r="CR150" s="1"/>
      <c r="CS150" s="1"/>
      <c r="CT150" s="1"/>
      <c r="CU150" s="1"/>
      <c r="CV150" s="5"/>
      <c r="CW150" s="404"/>
      <c r="CX150" s="404"/>
      <c r="CY150" s="404"/>
      <c r="CZ150" s="404"/>
      <c r="DA150" s="404"/>
      <c r="DB150" s="404"/>
      <c r="DC150" s="381"/>
      <c r="DD150" s="381"/>
      <c r="DE150" s="381"/>
      <c r="DF150" s="381"/>
      <c r="DG150" s="5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</row>
    <row r="151" spans="1:128" ht="11.1" customHeight="1" x14ac:dyDescent="0.25">
      <c r="A151" s="5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388"/>
      <c r="AA151" s="388"/>
      <c r="AB151" s="388"/>
      <c r="AC151" s="388"/>
      <c r="AD151" s="388"/>
      <c r="AE151" s="388"/>
      <c r="AF151" s="388"/>
      <c r="AG151" s="388"/>
      <c r="AH151" s="388"/>
      <c r="AI151" s="388"/>
      <c r="AJ151" s="388"/>
      <c r="AK151" s="388"/>
      <c r="AL151" s="388"/>
      <c r="AM151" s="388"/>
      <c r="AN151" s="388"/>
      <c r="AO151" s="388"/>
      <c r="AP151" s="388"/>
      <c r="AQ151" s="388"/>
      <c r="AR151" s="388"/>
      <c r="AS151" s="388"/>
      <c r="AT151" s="388"/>
      <c r="AU151" s="388"/>
      <c r="AV151" s="388"/>
      <c r="AW151" s="388"/>
      <c r="AX151" s="388"/>
      <c r="AY151" s="388"/>
      <c r="AZ151" s="1"/>
      <c r="BA151" s="6"/>
      <c r="BB151" s="6"/>
      <c r="BC151" s="6"/>
      <c r="BD151" s="6"/>
      <c r="BE151" s="6"/>
      <c r="BF151" s="6"/>
      <c r="BG151" s="1"/>
      <c r="BH151" s="385"/>
      <c r="BI151" s="385"/>
      <c r="BJ151" s="385"/>
      <c r="BK151" s="383"/>
      <c r="BL151" s="383"/>
      <c r="BM151" s="382"/>
      <c r="BN151" s="141"/>
      <c r="BO151" s="382"/>
      <c r="BP151" s="382"/>
      <c r="BQ151" s="366"/>
      <c r="BR151" s="1"/>
      <c r="BS151" s="366"/>
      <c r="BT151" s="1"/>
      <c r="BU151" s="1"/>
      <c r="BV151" s="1"/>
      <c r="BW151" s="366"/>
      <c r="BX151" s="366"/>
      <c r="BY151" s="366"/>
      <c r="BZ151" s="366"/>
      <c r="CA151" s="366"/>
      <c r="CB151" s="141"/>
      <c r="CC151" s="230"/>
      <c r="CD151" s="230"/>
      <c r="CE151" s="230"/>
      <c r="CF151" s="5"/>
      <c r="CG151" s="58"/>
      <c r="CH151" s="58"/>
      <c r="CI151" s="5"/>
      <c r="CJ151" s="5"/>
      <c r="CK151" s="5"/>
      <c r="CL151" s="230"/>
      <c r="CM151" s="230"/>
      <c r="CN151" s="230"/>
      <c r="CO151" s="230"/>
      <c r="CP151" s="230"/>
      <c r="CQ151" s="230"/>
      <c r="CR151" s="1"/>
      <c r="CS151" s="1"/>
      <c r="CT151" s="1"/>
      <c r="CU151" s="1"/>
      <c r="CV151" s="5"/>
      <c r="CW151" s="404"/>
      <c r="CX151" s="404"/>
      <c r="CY151" s="404"/>
      <c r="CZ151" s="404"/>
      <c r="DA151" s="404"/>
      <c r="DB151" s="404"/>
      <c r="DC151" s="381"/>
      <c r="DD151" s="381"/>
      <c r="DE151" s="381"/>
      <c r="DF151" s="381"/>
      <c r="DG151" s="5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</row>
    <row r="152" spans="1:128" ht="11.1" customHeight="1" x14ac:dyDescent="0.25">
      <c r="A152" s="5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388"/>
      <c r="AA152" s="388"/>
      <c r="AB152" s="388"/>
      <c r="AC152" s="388"/>
      <c r="AD152" s="388"/>
      <c r="AE152" s="388"/>
      <c r="AF152" s="388"/>
      <c r="AG152" s="388"/>
      <c r="AH152" s="388"/>
      <c r="AI152" s="388"/>
      <c r="AJ152" s="388"/>
      <c r="AK152" s="388"/>
      <c r="AL152" s="388"/>
      <c r="AM152" s="388"/>
      <c r="AN152" s="388"/>
      <c r="AO152" s="388"/>
      <c r="AP152" s="388"/>
      <c r="AQ152" s="388"/>
      <c r="AR152" s="388"/>
      <c r="AS152" s="388"/>
      <c r="AT152" s="388"/>
      <c r="AU152" s="388"/>
      <c r="AV152" s="388"/>
      <c r="AW152" s="388"/>
      <c r="AX152" s="388"/>
      <c r="AY152" s="388"/>
      <c r="AZ152" s="1"/>
      <c r="BA152" s="6"/>
      <c r="BB152" s="6"/>
      <c r="BC152" s="6"/>
      <c r="BD152" s="6"/>
      <c r="BE152" s="6"/>
      <c r="BF152" s="6"/>
      <c r="BG152" s="1"/>
      <c r="BH152" s="385"/>
      <c r="BI152" s="385"/>
      <c r="BJ152" s="385"/>
      <c r="BK152" s="383"/>
      <c r="BL152" s="383"/>
      <c r="BM152" s="382"/>
      <c r="BN152" s="141"/>
      <c r="BO152" s="382"/>
      <c r="BP152" s="382"/>
      <c r="BQ152" s="366"/>
      <c r="BR152" s="1"/>
      <c r="BS152" s="366"/>
      <c r="BT152" s="1"/>
      <c r="BU152" s="1"/>
      <c r="BV152" s="1"/>
      <c r="BW152" s="366"/>
      <c r="BX152" s="366"/>
      <c r="BY152" s="366"/>
      <c r="BZ152" s="366"/>
      <c r="CA152" s="366"/>
      <c r="CB152" s="141"/>
      <c r="CC152" s="230"/>
      <c r="CD152" s="230"/>
      <c r="CE152" s="230"/>
      <c r="CF152" s="5"/>
      <c r="CG152" s="58"/>
      <c r="CH152" s="58"/>
      <c r="CI152" s="5"/>
      <c r="CJ152" s="5"/>
      <c r="CK152" s="5"/>
      <c r="CL152" s="230"/>
      <c r="CM152" s="230"/>
      <c r="CN152" s="230"/>
      <c r="CO152" s="230"/>
      <c r="CP152" s="230"/>
      <c r="CQ152" s="230"/>
      <c r="CR152" s="1"/>
      <c r="CS152" s="1"/>
      <c r="CT152" s="1"/>
      <c r="CU152" s="1"/>
      <c r="CV152" s="5"/>
      <c r="CW152" s="404"/>
      <c r="CX152" s="404"/>
      <c r="CY152" s="404"/>
      <c r="CZ152" s="404"/>
      <c r="DA152" s="404"/>
      <c r="DB152" s="404"/>
      <c r="DC152" s="381"/>
      <c r="DD152" s="381"/>
      <c r="DE152" s="381"/>
      <c r="DF152" s="381"/>
      <c r="DG152" s="5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</row>
    <row r="153" spans="1:128" ht="11.1" customHeight="1" x14ac:dyDescent="0.25">
      <c r="A153" s="5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388"/>
      <c r="AA153" s="388"/>
      <c r="AB153" s="388"/>
      <c r="AC153" s="388"/>
      <c r="AD153" s="388"/>
      <c r="AE153" s="388"/>
      <c r="AF153" s="388"/>
      <c r="AG153" s="388"/>
      <c r="AH153" s="388"/>
      <c r="AI153" s="388"/>
      <c r="AJ153" s="388"/>
      <c r="AK153" s="388"/>
      <c r="AL153" s="388"/>
      <c r="AM153" s="388"/>
      <c r="AN153" s="388"/>
      <c r="AO153" s="388"/>
      <c r="AP153" s="388"/>
      <c r="AQ153" s="388"/>
      <c r="AR153" s="388"/>
      <c r="AS153" s="388"/>
      <c r="AT153" s="388"/>
      <c r="AU153" s="388"/>
      <c r="AV153" s="388"/>
      <c r="AW153" s="388"/>
      <c r="AX153" s="388"/>
      <c r="AY153" s="388"/>
      <c r="AZ153" s="1"/>
      <c r="BA153" s="6"/>
      <c r="BB153" s="6"/>
      <c r="BC153" s="6"/>
      <c r="BD153" s="6"/>
      <c r="BE153" s="6"/>
      <c r="BF153" s="6"/>
      <c r="BG153" s="1"/>
      <c r="BH153" s="385"/>
      <c r="BI153" s="385"/>
      <c r="BJ153" s="385"/>
      <c r="BK153" s="383"/>
      <c r="BL153" s="383"/>
      <c r="BM153" s="382"/>
      <c r="BN153" s="141"/>
      <c r="BO153" s="382"/>
      <c r="BP153" s="382"/>
      <c r="BQ153" s="366"/>
      <c r="BR153" s="1"/>
      <c r="BS153" s="366"/>
      <c r="BT153" s="1"/>
      <c r="BU153" s="1"/>
      <c r="BV153" s="1"/>
      <c r="BW153" s="366"/>
      <c r="BX153" s="366"/>
      <c r="BY153" s="366"/>
      <c r="BZ153" s="366"/>
      <c r="CA153" s="366"/>
      <c r="CB153" s="141"/>
      <c r="CC153" s="230"/>
      <c r="CD153" s="230"/>
      <c r="CE153" s="230"/>
      <c r="CF153" s="5"/>
      <c r="CG153" s="58"/>
      <c r="CH153" s="58"/>
      <c r="CI153" s="5"/>
      <c r="CJ153" s="5"/>
      <c r="CK153" s="5"/>
      <c r="CL153" s="230"/>
      <c r="CM153" s="230"/>
      <c r="CN153" s="230"/>
      <c r="CO153" s="230"/>
      <c r="CP153" s="230"/>
      <c r="CQ153" s="230"/>
      <c r="CR153" s="1"/>
      <c r="CS153" s="1"/>
      <c r="CT153" s="1"/>
      <c r="CU153" s="1"/>
      <c r="CV153" s="5"/>
      <c r="CW153" s="404"/>
      <c r="CX153" s="404"/>
      <c r="CY153" s="404"/>
      <c r="CZ153" s="404"/>
      <c r="DA153" s="404"/>
      <c r="DB153" s="404"/>
      <c r="DC153" s="381"/>
      <c r="DD153" s="381"/>
      <c r="DE153" s="381"/>
      <c r="DF153" s="381"/>
      <c r="DG153" s="5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</row>
    <row r="154" spans="1:128" ht="11.1" customHeight="1" x14ac:dyDescent="0.25">
      <c r="A154" s="5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388"/>
      <c r="AA154" s="388"/>
      <c r="AB154" s="388"/>
      <c r="AC154" s="388"/>
      <c r="AD154" s="388"/>
      <c r="AE154" s="388"/>
      <c r="AF154" s="388"/>
      <c r="AG154" s="388"/>
      <c r="AH154" s="388"/>
      <c r="AI154" s="388"/>
      <c r="AJ154" s="388"/>
      <c r="AK154" s="388"/>
      <c r="AL154" s="388"/>
      <c r="AM154" s="388"/>
      <c r="AN154" s="388"/>
      <c r="AO154" s="388"/>
      <c r="AP154" s="388"/>
      <c r="AQ154" s="388"/>
      <c r="AR154" s="388"/>
      <c r="AS154" s="388"/>
      <c r="AT154" s="388"/>
      <c r="AU154" s="388"/>
      <c r="AV154" s="388"/>
      <c r="AW154" s="388"/>
      <c r="AX154" s="388"/>
      <c r="AY154" s="388"/>
      <c r="AZ154" s="1"/>
      <c r="BA154" s="6"/>
      <c r="BB154" s="6"/>
      <c r="BC154" s="6"/>
      <c r="BD154" s="6"/>
      <c r="BE154" s="6"/>
      <c r="BF154" s="6"/>
      <c r="BG154" s="1"/>
      <c r="BH154" s="385"/>
      <c r="BI154" s="385"/>
      <c r="BJ154" s="385"/>
      <c r="BK154" s="383"/>
      <c r="BL154" s="383"/>
      <c r="BM154" s="382"/>
      <c r="BN154" s="141"/>
      <c r="BO154" s="382"/>
      <c r="BP154" s="382"/>
      <c r="BQ154" s="366"/>
      <c r="BR154" s="1"/>
      <c r="BS154" s="366"/>
      <c r="BT154" s="1"/>
      <c r="BU154" s="1"/>
      <c r="BV154" s="1"/>
      <c r="BW154" s="366"/>
      <c r="BX154" s="366"/>
      <c r="BY154" s="366"/>
      <c r="BZ154" s="366"/>
      <c r="CA154" s="366"/>
      <c r="CB154" s="141"/>
      <c r="CC154" s="230"/>
      <c r="CD154" s="230"/>
      <c r="CE154" s="230"/>
      <c r="CF154" s="5"/>
      <c r="CG154" s="58"/>
      <c r="CH154" s="58"/>
      <c r="CI154" s="5"/>
      <c r="CJ154" s="5"/>
      <c r="CK154" s="5"/>
      <c r="CL154" s="230"/>
      <c r="CM154" s="230"/>
      <c r="CN154" s="230"/>
      <c r="CO154" s="230"/>
      <c r="CP154" s="230"/>
      <c r="CQ154" s="230"/>
      <c r="CR154" s="1"/>
      <c r="CS154" s="1"/>
      <c r="CT154" s="1"/>
      <c r="CU154" s="1"/>
      <c r="CV154" s="5"/>
      <c r="CW154" s="404"/>
      <c r="CX154" s="404"/>
      <c r="CY154" s="404"/>
      <c r="CZ154" s="404"/>
      <c r="DA154" s="404"/>
      <c r="DB154" s="404"/>
      <c r="DC154" s="381"/>
      <c r="DD154" s="381"/>
      <c r="DE154" s="381"/>
      <c r="DF154" s="381"/>
      <c r="DG154" s="5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</row>
    <row r="155" spans="1:128" ht="11.1" customHeight="1" x14ac:dyDescent="0.25">
      <c r="A155" s="5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388"/>
      <c r="AA155" s="388"/>
      <c r="AB155" s="388"/>
      <c r="AC155" s="388"/>
      <c r="AD155" s="388"/>
      <c r="AE155" s="388"/>
      <c r="AF155" s="388"/>
      <c r="AG155" s="388"/>
      <c r="AH155" s="388"/>
      <c r="AI155" s="388"/>
      <c r="AJ155" s="388"/>
      <c r="AK155" s="388"/>
      <c r="AL155" s="388"/>
      <c r="AM155" s="388"/>
      <c r="AN155" s="388"/>
      <c r="AO155" s="388"/>
      <c r="AP155" s="388"/>
      <c r="AQ155" s="388"/>
      <c r="AR155" s="388"/>
      <c r="AS155" s="388"/>
      <c r="AT155" s="388"/>
      <c r="AU155" s="388"/>
      <c r="AV155" s="388"/>
      <c r="AW155" s="388"/>
      <c r="AX155" s="388"/>
      <c r="AY155" s="388"/>
      <c r="AZ155" s="1"/>
      <c r="BA155" s="6"/>
      <c r="BB155" s="6"/>
      <c r="BC155" s="6"/>
      <c r="BD155" s="6"/>
      <c r="BE155" s="6"/>
      <c r="BF155" s="6"/>
      <c r="BG155" s="1"/>
      <c r="BH155" s="385"/>
      <c r="BI155" s="385"/>
      <c r="BJ155" s="385"/>
      <c r="BK155" s="383"/>
      <c r="BL155" s="383"/>
      <c r="BM155" s="382"/>
      <c r="BN155" s="141"/>
      <c r="BO155" s="382"/>
      <c r="BP155" s="382"/>
      <c r="BQ155" s="366"/>
      <c r="BR155" s="1"/>
      <c r="BS155" s="366"/>
      <c r="BT155" s="1"/>
      <c r="BU155" s="1"/>
      <c r="BV155" s="1"/>
      <c r="BW155" s="366"/>
      <c r="BX155" s="366"/>
      <c r="BY155" s="366"/>
      <c r="BZ155" s="366"/>
      <c r="CA155" s="366"/>
      <c r="CB155" s="141"/>
      <c r="CC155" s="230"/>
      <c r="CD155" s="230"/>
      <c r="CE155" s="230"/>
      <c r="CF155" s="5"/>
      <c r="CG155" s="58"/>
      <c r="CH155" s="58"/>
      <c r="CI155" s="5"/>
      <c r="CJ155" s="5"/>
      <c r="CK155" s="5"/>
      <c r="CL155" s="230"/>
      <c r="CM155" s="230"/>
      <c r="CN155" s="230"/>
      <c r="CO155" s="230"/>
      <c r="CP155" s="230"/>
      <c r="CQ155" s="230"/>
      <c r="CR155" s="1"/>
      <c r="CS155" s="1"/>
      <c r="CT155" s="1"/>
      <c r="CU155" s="1"/>
      <c r="CV155" s="5"/>
      <c r="CW155" s="404"/>
      <c r="CX155" s="404"/>
      <c r="CY155" s="404"/>
      <c r="CZ155" s="404"/>
      <c r="DA155" s="404"/>
      <c r="DB155" s="404"/>
      <c r="DC155" s="381"/>
      <c r="DD155" s="381"/>
      <c r="DE155" s="381"/>
      <c r="DF155" s="381"/>
      <c r="DG155" s="5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</row>
    <row r="156" spans="1:128" ht="11.1" customHeight="1" x14ac:dyDescent="0.25">
      <c r="A156" s="5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388"/>
      <c r="AA156" s="388"/>
      <c r="AB156" s="388"/>
      <c r="AC156" s="388"/>
      <c r="AD156" s="388"/>
      <c r="AE156" s="388"/>
      <c r="AF156" s="388"/>
      <c r="AG156" s="388"/>
      <c r="AH156" s="388"/>
      <c r="AI156" s="388"/>
      <c r="AJ156" s="388"/>
      <c r="AK156" s="388"/>
      <c r="AL156" s="388"/>
      <c r="AM156" s="388"/>
      <c r="AN156" s="388"/>
      <c r="AO156" s="388"/>
      <c r="AP156" s="388"/>
      <c r="AQ156" s="388"/>
      <c r="AR156" s="388"/>
      <c r="AS156" s="388"/>
      <c r="AT156" s="388"/>
      <c r="AU156" s="388"/>
      <c r="AV156" s="388"/>
      <c r="AW156" s="388"/>
      <c r="AX156" s="388"/>
      <c r="AY156" s="388"/>
      <c r="AZ156" s="1"/>
      <c r="BA156" s="6"/>
      <c r="BB156" s="6"/>
      <c r="BC156" s="6"/>
      <c r="BD156" s="6"/>
      <c r="BE156" s="6"/>
      <c r="BF156" s="6"/>
      <c r="BG156" s="1"/>
      <c r="BH156" s="385"/>
      <c r="BI156" s="385"/>
      <c r="BJ156" s="385"/>
      <c r="BK156" s="383"/>
      <c r="BL156" s="383"/>
      <c r="BM156" s="382"/>
      <c r="BN156" s="141"/>
      <c r="BO156" s="382"/>
      <c r="BP156" s="382"/>
      <c r="BQ156" s="366"/>
      <c r="BR156" s="1"/>
      <c r="BS156" s="366"/>
      <c r="BT156" s="1"/>
      <c r="BU156" s="1"/>
      <c r="BV156" s="1"/>
      <c r="BW156" s="366"/>
      <c r="BX156" s="366"/>
      <c r="BY156" s="366"/>
      <c r="BZ156" s="366"/>
      <c r="CA156" s="366"/>
      <c r="CB156" s="141"/>
      <c r="CC156" s="230"/>
      <c r="CD156" s="230"/>
      <c r="CE156" s="230"/>
      <c r="CF156" s="5"/>
      <c r="CG156" s="58"/>
      <c r="CH156" s="58"/>
      <c r="CI156" s="5"/>
      <c r="CJ156" s="5"/>
      <c r="CK156" s="5"/>
      <c r="CL156" s="230"/>
      <c r="CM156" s="230"/>
      <c r="CN156" s="230"/>
      <c r="CO156" s="230"/>
      <c r="CP156" s="230"/>
      <c r="CQ156" s="230"/>
      <c r="CR156" s="1"/>
      <c r="CS156" s="1"/>
      <c r="CT156" s="1"/>
      <c r="CU156" s="1"/>
      <c r="CV156" s="5"/>
      <c r="CW156" s="404"/>
      <c r="CX156" s="404"/>
      <c r="CY156" s="404"/>
      <c r="CZ156" s="404"/>
      <c r="DA156" s="404"/>
      <c r="DB156" s="404"/>
      <c r="DC156" s="381"/>
      <c r="DD156" s="381"/>
      <c r="DE156" s="381"/>
      <c r="DF156" s="381"/>
      <c r="DG156" s="5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</row>
    <row r="157" spans="1:128" ht="11.1" customHeight="1" x14ac:dyDescent="0.25">
      <c r="A157" s="5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388"/>
      <c r="AA157" s="388"/>
      <c r="AB157" s="388"/>
      <c r="AC157" s="388"/>
      <c r="AD157" s="388"/>
      <c r="AE157" s="388"/>
      <c r="AF157" s="388"/>
      <c r="AG157" s="388"/>
      <c r="AH157" s="388"/>
      <c r="AI157" s="388"/>
      <c r="AJ157" s="388"/>
      <c r="AK157" s="388"/>
      <c r="AL157" s="388"/>
      <c r="AM157" s="388"/>
      <c r="AN157" s="388"/>
      <c r="AO157" s="388"/>
      <c r="AP157" s="388"/>
      <c r="AQ157" s="388"/>
      <c r="AR157" s="388"/>
      <c r="AS157" s="388"/>
      <c r="AT157" s="388"/>
      <c r="AU157" s="388"/>
      <c r="AV157" s="388"/>
      <c r="AW157" s="388"/>
      <c r="AX157" s="388"/>
      <c r="AY157" s="388"/>
      <c r="AZ157" s="1"/>
      <c r="BA157" s="6"/>
      <c r="BB157" s="6"/>
      <c r="BC157" s="6"/>
      <c r="BD157" s="6"/>
      <c r="BE157" s="6"/>
      <c r="BF157" s="6"/>
      <c r="BG157" s="1"/>
      <c r="BH157" s="385"/>
      <c r="BI157" s="385"/>
      <c r="BJ157" s="385"/>
      <c r="BK157" s="383"/>
      <c r="BL157" s="383"/>
      <c r="BM157" s="382"/>
      <c r="BN157" s="141"/>
      <c r="BO157" s="382"/>
      <c r="BP157" s="382"/>
      <c r="BQ157" s="366"/>
      <c r="BR157" s="1"/>
      <c r="BS157" s="366"/>
      <c r="BT157" s="1"/>
      <c r="BU157" s="1"/>
      <c r="BV157" s="1"/>
      <c r="BW157" s="366"/>
      <c r="BX157" s="366"/>
      <c r="BY157" s="366"/>
      <c r="BZ157" s="366"/>
      <c r="CA157" s="366"/>
      <c r="CB157" s="141"/>
      <c r="CC157" s="230"/>
      <c r="CD157" s="230"/>
      <c r="CE157" s="230"/>
      <c r="CF157" s="5"/>
      <c r="CG157" s="58"/>
      <c r="CH157" s="58"/>
      <c r="CI157" s="5"/>
      <c r="CJ157" s="5"/>
      <c r="CK157" s="5"/>
      <c r="CL157" s="230"/>
      <c r="CM157" s="230"/>
      <c r="CN157" s="230"/>
      <c r="CO157" s="230"/>
      <c r="CP157" s="230"/>
      <c r="CQ157" s="230"/>
      <c r="CR157" s="1"/>
      <c r="CS157" s="1"/>
      <c r="CT157" s="1"/>
      <c r="CU157" s="1"/>
      <c r="CV157" s="5"/>
      <c r="CW157" s="404"/>
      <c r="CX157" s="404"/>
      <c r="CY157" s="404"/>
      <c r="CZ157" s="404"/>
      <c r="DA157" s="404"/>
      <c r="DB157" s="404"/>
      <c r="DC157" s="381"/>
      <c r="DD157" s="381"/>
      <c r="DE157" s="381"/>
      <c r="DF157" s="381"/>
      <c r="DG157" s="5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</row>
    <row r="158" spans="1:128" ht="11.1" customHeight="1" x14ac:dyDescent="0.25">
      <c r="A158" s="5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388"/>
      <c r="AA158" s="388"/>
      <c r="AB158" s="388"/>
      <c r="AC158" s="388"/>
      <c r="AD158" s="388"/>
      <c r="AE158" s="388"/>
      <c r="AF158" s="388"/>
      <c r="AG158" s="388"/>
      <c r="AH158" s="388"/>
      <c r="AI158" s="388"/>
      <c r="AJ158" s="388"/>
      <c r="AK158" s="388"/>
      <c r="AL158" s="388"/>
      <c r="AM158" s="388"/>
      <c r="AN158" s="388"/>
      <c r="AO158" s="388"/>
      <c r="AP158" s="388"/>
      <c r="AQ158" s="388"/>
      <c r="AR158" s="388"/>
      <c r="AS158" s="388"/>
      <c r="AT158" s="388"/>
      <c r="AU158" s="388"/>
      <c r="AV158" s="388"/>
      <c r="AW158" s="388"/>
      <c r="AX158" s="388"/>
      <c r="AY158" s="388"/>
      <c r="AZ158" s="1"/>
      <c r="BA158" s="6"/>
      <c r="BB158" s="6"/>
      <c r="BC158" s="6"/>
      <c r="BD158" s="6"/>
      <c r="BE158" s="6"/>
      <c r="BF158" s="6"/>
      <c r="BG158" s="1"/>
      <c r="BH158" s="385"/>
      <c r="BI158" s="385"/>
      <c r="BJ158" s="385"/>
      <c r="BK158" s="383"/>
      <c r="BL158" s="383"/>
      <c r="BM158" s="382"/>
      <c r="BN158" s="141"/>
      <c r="BO158" s="382"/>
      <c r="BP158" s="382"/>
      <c r="BQ158" s="366"/>
      <c r="BR158" s="1"/>
      <c r="BS158" s="366"/>
      <c r="BT158" s="1"/>
      <c r="BU158" s="1"/>
      <c r="BV158" s="1"/>
      <c r="BW158" s="366"/>
      <c r="BX158" s="366"/>
      <c r="BY158" s="366"/>
      <c r="BZ158" s="366"/>
      <c r="CA158" s="366"/>
      <c r="CB158" s="141"/>
      <c r="CC158" s="230"/>
      <c r="CD158" s="230"/>
      <c r="CE158" s="230"/>
      <c r="CF158" s="5"/>
      <c r="CG158" s="58"/>
      <c r="CH158" s="58"/>
      <c r="CI158" s="5"/>
      <c r="CJ158" s="5"/>
      <c r="CK158" s="5"/>
      <c r="CL158" s="230"/>
      <c r="CM158" s="230"/>
      <c r="CN158" s="230"/>
      <c r="CO158" s="230"/>
      <c r="CP158" s="230"/>
      <c r="CQ158" s="230"/>
      <c r="CR158" s="1"/>
      <c r="CS158" s="1"/>
      <c r="CT158" s="1"/>
      <c r="CU158" s="1"/>
      <c r="CV158" s="5"/>
      <c r="CW158" s="404"/>
      <c r="CX158" s="404"/>
      <c r="CY158" s="404"/>
      <c r="CZ158" s="404"/>
      <c r="DA158" s="404"/>
      <c r="DB158" s="404"/>
      <c r="DC158" s="381"/>
      <c r="DD158" s="381"/>
      <c r="DE158" s="381"/>
      <c r="DF158" s="381"/>
      <c r="DG158" s="5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</row>
    <row r="159" spans="1:128" ht="11.1" customHeight="1" x14ac:dyDescent="0.25">
      <c r="A159" s="5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388"/>
      <c r="AA159" s="388"/>
      <c r="AB159" s="388"/>
      <c r="AC159" s="388"/>
      <c r="AD159" s="388"/>
      <c r="AE159" s="388"/>
      <c r="AF159" s="388"/>
      <c r="AG159" s="388"/>
      <c r="AH159" s="388"/>
      <c r="AI159" s="388"/>
      <c r="AJ159" s="388"/>
      <c r="AK159" s="388"/>
      <c r="AL159" s="388"/>
      <c r="AM159" s="388"/>
      <c r="AN159" s="388"/>
      <c r="AO159" s="388"/>
      <c r="AP159" s="388"/>
      <c r="AQ159" s="388"/>
      <c r="AR159" s="388"/>
      <c r="AS159" s="388"/>
      <c r="AT159" s="388"/>
      <c r="AU159" s="388"/>
      <c r="AV159" s="388"/>
      <c r="AW159" s="388"/>
      <c r="AX159" s="388"/>
      <c r="AY159" s="388"/>
      <c r="AZ159" s="1"/>
      <c r="BA159" s="6"/>
      <c r="BB159" s="6"/>
      <c r="BC159" s="6"/>
      <c r="BD159" s="6"/>
      <c r="BE159" s="6"/>
      <c r="BF159" s="6"/>
      <c r="BG159" s="1"/>
      <c r="BH159" s="385"/>
      <c r="BI159" s="385"/>
      <c r="BJ159" s="385"/>
      <c r="BK159" s="383"/>
      <c r="BL159" s="383"/>
      <c r="BM159" s="382"/>
      <c r="BN159" s="141"/>
      <c r="BO159" s="382"/>
      <c r="BP159" s="382"/>
      <c r="BQ159" s="366"/>
      <c r="BR159" s="1"/>
      <c r="BS159" s="366"/>
      <c r="BT159" s="1"/>
      <c r="BU159" s="1"/>
      <c r="BV159" s="1"/>
      <c r="BW159" s="366"/>
      <c r="BX159" s="366"/>
      <c r="BY159" s="366"/>
      <c r="BZ159" s="366"/>
      <c r="CA159" s="366"/>
      <c r="CB159" s="141"/>
      <c r="CC159" s="230"/>
      <c r="CD159" s="230"/>
      <c r="CE159" s="230"/>
      <c r="CF159" s="5"/>
      <c r="CG159" s="58"/>
      <c r="CH159" s="58"/>
      <c r="CI159" s="5"/>
      <c r="CJ159" s="5"/>
      <c r="CK159" s="5"/>
      <c r="CL159" s="230"/>
      <c r="CM159" s="230"/>
      <c r="CN159" s="230"/>
      <c r="CO159" s="230"/>
      <c r="CP159" s="230"/>
      <c r="CQ159" s="230"/>
      <c r="CR159" s="1"/>
      <c r="CS159" s="1"/>
      <c r="CT159" s="1"/>
      <c r="CU159" s="1"/>
      <c r="CV159" s="5"/>
      <c r="CW159" s="404"/>
      <c r="CX159" s="404"/>
      <c r="CY159" s="404"/>
      <c r="CZ159" s="404"/>
      <c r="DA159" s="404"/>
      <c r="DB159" s="404"/>
      <c r="DC159" s="381"/>
      <c r="DD159" s="381"/>
      <c r="DE159" s="381"/>
      <c r="DF159" s="381"/>
      <c r="DG159" s="5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</row>
    <row r="160" spans="1:128" ht="11.1" customHeight="1" x14ac:dyDescent="0.25">
      <c r="A160" s="5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388"/>
      <c r="AA160" s="388"/>
      <c r="AB160" s="388"/>
      <c r="AC160" s="388"/>
      <c r="AD160" s="388"/>
      <c r="AE160" s="388"/>
      <c r="AF160" s="388"/>
      <c r="AG160" s="388"/>
      <c r="AH160" s="388"/>
      <c r="AI160" s="388"/>
      <c r="AJ160" s="388"/>
      <c r="AK160" s="388"/>
      <c r="AL160" s="388"/>
      <c r="AM160" s="388"/>
      <c r="AN160" s="388"/>
      <c r="AO160" s="388"/>
      <c r="AP160" s="388"/>
      <c r="AQ160" s="388"/>
      <c r="AR160" s="388"/>
      <c r="AS160" s="388"/>
      <c r="AT160" s="388"/>
      <c r="AU160" s="388"/>
      <c r="AV160" s="388"/>
      <c r="AW160" s="388"/>
      <c r="AX160" s="388"/>
      <c r="AY160" s="388"/>
      <c r="AZ160" s="1"/>
      <c r="BA160" s="6"/>
      <c r="BB160" s="6"/>
      <c r="BC160" s="6"/>
      <c r="BD160" s="6"/>
      <c r="BE160" s="6"/>
      <c r="BF160" s="6"/>
      <c r="BG160" s="1"/>
      <c r="BH160" s="385"/>
      <c r="BI160" s="385"/>
      <c r="BJ160" s="385"/>
      <c r="BK160" s="383"/>
      <c r="BL160" s="383"/>
      <c r="BM160" s="382"/>
      <c r="BN160" s="141"/>
      <c r="BO160" s="382"/>
      <c r="BP160" s="382"/>
      <c r="BQ160" s="366"/>
      <c r="BR160" s="1"/>
      <c r="BS160" s="366"/>
      <c r="BT160" s="1"/>
      <c r="BU160" s="1"/>
      <c r="BV160" s="1"/>
      <c r="BW160" s="366"/>
      <c r="BX160" s="366"/>
      <c r="BY160" s="366"/>
      <c r="BZ160" s="366"/>
      <c r="CA160" s="366"/>
      <c r="CB160" s="141"/>
      <c r="CC160" s="230"/>
      <c r="CD160" s="230"/>
      <c r="CE160" s="230"/>
      <c r="CF160" s="5"/>
      <c r="CG160" s="58"/>
      <c r="CH160" s="58"/>
      <c r="CI160" s="5"/>
      <c r="CJ160" s="5"/>
      <c r="CK160" s="5"/>
      <c r="CL160" s="230"/>
      <c r="CM160" s="230"/>
      <c r="CN160" s="230"/>
      <c r="CO160" s="230"/>
      <c r="CP160" s="230"/>
      <c r="CQ160" s="230"/>
      <c r="CR160" s="1"/>
      <c r="CS160" s="1"/>
      <c r="CT160" s="1"/>
      <c r="CU160" s="1"/>
      <c r="CV160" s="5"/>
      <c r="CW160" s="404"/>
      <c r="CX160" s="404"/>
      <c r="CY160" s="404"/>
      <c r="CZ160" s="404"/>
      <c r="DA160" s="404"/>
      <c r="DB160" s="404"/>
      <c r="DC160" s="381"/>
      <c r="DD160" s="381"/>
      <c r="DE160" s="381"/>
      <c r="DF160" s="381"/>
      <c r="DG160" s="5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</row>
    <row r="161" spans="1:128" ht="11.1" customHeight="1" x14ac:dyDescent="0.25">
      <c r="A161" s="5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388"/>
      <c r="AA161" s="388"/>
      <c r="AB161" s="388"/>
      <c r="AC161" s="388"/>
      <c r="AD161" s="388"/>
      <c r="AE161" s="388"/>
      <c r="AF161" s="388"/>
      <c r="AG161" s="388"/>
      <c r="AH161" s="388"/>
      <c r="AI161" s="388"/>
      <c r="AJ161" s="388"/>
      <c r="AK161" s="388"/>
      <c r="AL161" s="388"/>
      <c r="AM161" s="388"/>
      <c r="AN161" s="388"/>
      <c r="AO161" s="388"/>
      <c r="AP161" s="388"/>
      <c r="AQ161" s="388"/>
      <c r="AR161" s="388"/>
      <c r="AS161" s="388"/>
      <c r="AT161" s="388"/>
      <c r="AU161" s="388"/>
      <c r="AV161" s="388"/>
      <c r="AW161" s="388"/>
      <c r="AX161" s="388"/>
      <c r="AY161" s="388"/>
      <c r="AZ161" s="1"/>
      <c r="BA161" s="6"/>
      <c r="BB161" s="6"/>
      <c r="BC161" s="6"/>
      <c r="BD161" s="6"/>
      <c r="BE161" s="6"/>
      <c r="BF161" s="6"/>
      <c r="BG161" s="1"/>
      <c r="BH161" s="385"/>
      <c r="BI161" s="385"/>
      <c r="BJ161" s="385"/>
      <c r="BK161" s="383"/>
      <c r="BL161" s="383"/>
      <c r="BM161" s="382"/>
      <c r="BN161" s="141"/>
      <c r="BO161" s="382"/>
      <c r="BP161" s="382"/>
      <c r="BQ161" s="366"/>
      <c r="BR161" s="1"/>
      <c r="BS161" s="366"/>
      <c r="BT161" s="1"/>
      <c r="BU161" s="1"/>
      <c r="BV161" s="1"/>
      <c r="BW161" s="366"/>
      <c r="BX161" s="366"/>
      <c r="BY161" s="366"/>
      <c r="BZ161" s="366"/>
      <c r="CA161" s="366"/>
      <c r="CB161" s="141"/>
      <c r="CC161" s="230"/>
      <c r="CD161" s="230"/>
      <c r="CE161" s="230"/>
      <c r="CF161" s="5"/>
      <c r="CG161" s="58"/>
      <c r="CH161" s="58"/>
      <c r="CI161" s="5"/>
      <c r="CJ161" s="5"/>
      <c r="CK161" s="5"/>
      <c r="CL161" s="230"/>
      <c r="CM161" s="230"/>
      <c r="CN161" s="230"/>
      <c r="CO161" s="230"/>
      <c r="CP161" s="230"/>
      <c r="CQ161" s="230"/>
      <c r="CR161" s="1"/>
      <c r="CS161" s="1"/>
      <c r="CT161" s="1"/>
      <c r="CU161" s="1"/>
      <c r="CV161" s="5"/>
      <c r="CW161" s="404"/>
      <c r="CX161" s="404"/>
      <c r="CY161" s="404"/>
      <c r="CZ161" s="404"/>
      <c r="DA161" s="404"/>
      <c r="DB161" s="404"/>
      <c r="DC161" s="381"/>
      <c r="DD161" s="381"/>
      <c r="DE161" s="381"/>
      <c r="DF161" s="381"/>
      <c r="DG161" s="5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</row>
    <row r="162" spans="1:128" ht="11.1" customHeight="1" x14ac:dyDescent="0.25">
      <c r="A162" s="5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388"/>
      <c r="AA162" s="388"/>
      <c r="AB162" s="388"/>
      <c r="AC162" s="388"/>
      <c r="AD162" s="388"/>
      <c r="AE162" s="388"/>
      <c r="AF162" s="388"/>
      <c r="AG162" s="388"/>
      <c r="AH162" s="388"/>
      <c r="AI162" s="388"/>
      <c r="AJ162" s="388"/>
      <c r="AK162" s="388"/>
      <c r="AL162" s="388"/>
      <c r="AM162" s="388"/>
      <c r="AN162" s="388"/>
      <c r="AO162" s="388"/>
      <c r="AP162" s="388"/>
      <c r="AQ162" s="388"/>
      <c r="AR162" s="388"/>
      <c r="AS162" s="388"/>
      <c r="AT162" s="388"/>
      <c r="AU162" s="388"/>
      <c r="AV162" s="388"/>
      <c r="AW162" s="388"/>
      <c r="AX162" s="388"/>
      <c r="AY162" s="388"/>
      <c r="AZ162" s="1"/>
      <c r="BA162" s="6"/>
      <c r="BB162" s="6"/>
      <c r="BC162" s="6"/>
      <c r="BD162" s="6"/>
      <c r="BE162" s="6"/>
      <c r="BF162" s="6"/>
      <c r="BG162" s="1"/>
      <c r="BH162" s="385"/>
      <c r="BI162" s="385"/>
      <c r="BJ162" s="385"/>
      <c r="BK162" s="383"/>
      <c r="BL162" s="383"/>
      <c r="BM162" s="382"/>
      <c r="BN162" s="141"/>
      <c r="BO162" s="382"/>
      <c r="BP162" s="382"/>
      <c r="BQ162" s="366"/>
      <c r="BR162" s="1"/>
      <c r="BS162" s="366"/>
      <c r="BT162" s="1"/>
      <c r="BU162" s="1"/>
      <c r="BV162" s="1"/>
      <c r="BW162" s="366"/>
      <c r="BX162" s="366"/>
      <c r="BY162" s="366"/>
      <c r="BZ162" s="366"/>
      <c r="CA162" s="366"/>
      <c r="CB162" s="141"/>
      <c r="CC162" s="230"/>
      <c r="CD162" s="230"/>
      <c r="CE162" s="230"/>
      <c r="CF162" s="5"/>
      <c r="CG162" s="58"/>
      <c r="CH162" s="58"/>
      <c r="CI162" s="5"/>
      <c r="CJ162" s="5"/>
      <c r="CK162" s="5"/>
      <c r="CL162" s="230"/>
      <c r="CM162" s="230"/>
      <c r="CN162" s="230"/>
      <c r="CO162" s="230"/>
      <c r="CP162" s="230"/>
      <c r="CQ162" s="230"/>
      <c r="CR162" s="1"/>
      <c r="CS162" s="1"/>
      <c r="CT162" s="1"/>
      <c r="CU162" s="1"/>
      <c r="CV162" s="5"/>
      <c r="CW162" s="404"/>
      <c r="CX162" s="404"/>
      <c r="CY162" s="404"/>
      <c r="CZ162" s="404"/>
      <c r="DA162" s="404"/>
      <c r="DB162" s="404"/>
      <c r="DC162" s="381"/>
      <c r="DD162" s="381"/>
      <c r="DE162" s="381"/>
      <c r="DF162" s="381"/>
      <c r="DG162" s="5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</row>
    <row r="163" spans="1:128" ht="11.1" customHeight="1" x14ac:dyDescent="0.25">
      <c r="A163" s="5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388"/>
      <c r="AA163" s="388"/>
      <c r="AB163" s="388"/>
      <c r="AC163" s="388"/>
      <c r="AD163" s="388"/>
      <c r="AE163" s="388"/>
      <c r="AF163" s="388"/>
      <c r="AG163" s="388"/>
      <c r="AH163" s="388"/>
      <c r="AI163" s="388"/>
      <c r="AJ163" s="388"/>
      <c r="AK163" s="388"/>
      <c r="AL163" s="388"/>
      <c r="AM163" s="388"/>
      <c r="AN163" s="388"/>
      <c r="AO163" s="388"/>
      <c r="AP163" s="388"/>
      <c r="AQ163" s="388"/>
      <c r="AR163" s="388"/>
      <c r="AS163" s="388"/>
      <c r="AT163" s="388"/>
      <c r="AU163" s="388"/>
      <c r="AV163" s="388"/>
      <c r="AW163" s="388"/>
      <c r="AX163" s="388"/>
      <c r="AY163" s="388"/>
      <c r="AZ163" s="1"/>
      <c r="BA163" s="6"/>
      <c r="BB163" s="6"/>
      <c r="BC163" s="6"/>
      <c r="BD163" s="6"/>
      <c r="BE163" s="6"/>
      <c r="BF163" s="6"/>
      <c r="BG163" s="1"/>
      <c r="BH163" s="385"/>
      <c r="BI163" s="385"/>
      <c r="BJ163" s="385"/>
      <c r="BK163" s="383"/>
      <c r="BL163" s="383"/>
      <c r="BM163" s="382"/>
      <c r="BN163" s="141"/>
      <c r="BO163" s="382"/>
      <c r="BP163" s="382"/>
      <c r="BQ163" s="366"/>
      <c r="BR163" s="1"/>
      <c r="BS163" s="366"/>
      <c r="BT163" s="1"/>
      <c r="BU163" s="1"/>
      <c r="BV163" s="1"/>
      <c r="BW163" s="366"/>
      <c r="BX163" s="366"/>
      <c r="BY163" s="366"/>
      <c r="BZ163" s="366"/>
      <c r="CA163" s="366"/>
      <c r="CB163" s="141"/>
      <c r="CC163" s="230"/>
      <c r="CD163" s="230"/>
      <c r="CE163" s="230"/>
      <c r="CF163" s="5"/>
      <c r="CG163" s="58"/>
      <c r="CH163" s="58"/>
      <c r="CI163" s="5"/>
      <c r="CJ163" s="5"/>
      <c r="CK163" s="5"/>
      <c r="CL163" s="230"/>
      <c r="CM163" s="230"/>
      <c r="CN163" s="230"/>
      <c r="CO163" s="230"/>
      <c r="CP163" s="230"/>
      <c r="CQ163" s="230"/>
      <c r="CR163" s="1"/>
      <c r="CS163" s="1"/>
      <c r="CT163" s="1"/>
      <c r="CU163" s="1"/>
      <c r="CV163" s="5"/>
      <c r="CW163" s="404"/>
      <c r="CX163" s="404"/>
      <c r="CY163" s="404"/>
      <c r="CZ163" s="404"/>
      <c r="DA163" s="404"/>
      <c r="DB163" s="404"/>
      <c r="DC163" s="381"/>
      <c r="DD163" s="381"/>
      <c r="DE163" s="381"/>
      <c r="DF163" s="381"/>
      <c r="DG163" s="5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</row>
    <row r="164" spans="1:128" ht="11.1" customHeight="1" x14ac:dyDescent="0.25">
      <c r="A164" s="5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388"/>
      <c r="AA164" s="388"/>
      <c r="AB164" s="388"/>
      <c r="AC164" s="388"/>
      <c r="AD164" s="388"/>
      <c r="AE164" s="388"/>
      <c r="AF164" s="388"/>
      <c r="AG164" s="388"/>
      <c r="AH164" s="388"/>
      <c r="AI164" s="388"/>
      <c r="AJ164" s="388"/>
      <c r="AK164" s="388"/>
      <c r="AL164" s="388"/>
      <c r="AM164" s="388"/>
      <c r="AN164" s="388"/>
      <c r="AO164" s="388"/>
      <c r="AP164" s="388"/>
      <c r="AQ164" s="388"/>
      <c r="AR164" s="388"/>
      <c r="AS164" s="388"/>
      <c r="AT164" s="388"/>
      <c r="AU164" s="388"/>
      <c r="AV164" s="388"/>
      <c r="AW164" s="388"/>
      <c r="AX164" s="388"/>
      <c r="AY164" s="388"/>
      <c r="AZ164" s="1"/>
      <c r="BA164" s="6"/>
      <c r="BB164" s="6"/>
      <c r="BC164" s="6"/>
      <c r="BD164" s="6"/>
      <c r="BE164" s="6"/>
      <c r="BF164" s="6"/>
      <c r="BG164" s="1"/>
      <c r="BH164" s="384"/>
      <c r="BI164" s="384"/>
      <c r="BJ164" s="384"/>
      <c r="BK164" s="383"/>
      <c r="BL164" s="383"/>
      <c r="BM164" s="382"/>
      <c r="BN164" s="141"/>
      <c r="BO164" s="382"/>
      <c r="BP164" s="382"/>
      <c r="BQ164" s="366"/>
      <c r="BR164" s="1"/>
      <c r="BS164" s="366"/>
      <c r="BT164" s="1"/>
      <c r="BU164" s="1"/>
      <c r="BV164" s="1"/>
      <c r="BW164" s="366"/>
      <c r="BX164" s="366"/>
      <c r="BY164" s="366"/>
      <c r="BZ164" s="366"/>
      <c r="CA164" s="366"/>
      <c r="CB164" s="141"/>
      <c r="CC164" s="230"/>
      <c r="CD164" s="230"/>
      <c r="CE164" s="230"/>
      <c r="CF164" s="5"/>
      <c r="CG164" s="58"/>
      <c r="CH164" s="58"/>
      <c r="CI164" s="5"/>
      <c r="CJ164" s="5"/>
      <c r="CK164" s="5"/>
      <c r="CL164" s="230"/>
      <c r="CM164" s="230"/>
      <c r="CN164" s="230"/>
      <c r="CO164" s="230"/>
      <c r="CP164" s="230"/>
      <c r="CQ164" s="230"/>
      <c r="CR164" s="1"/>
      <c r="CS164" s="1"/>
      <c r="CT164" s="1"/>
      <c r="CU164" s="1"/>
      <c r="CV164" s="5"/>
      <c r="CW164" s="404"/>
      <c r="CX164" s="404"/>
      <c r="CY164" s="404"/>
      <c r="CZ164" s="404"/>
      <c r="DA164" s="404"/>
      <c r="DB164" s="404"/>
      <c r="DC164" s="381"/>
      <c r="DD164" s="381"/>
      <c r="DE164" s="381"/>
      <c r="DF164" s="381"/>
      <c r="DG164" s="5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</row>
    <row r="165" spans="1:128" ht="11.1" customHeight="1" x14ac:dyDescent="0.25">
      <c r="A165" s="5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388"/>
      <c r="AA165" s="388"/>
      <c r="AB165" s="388"/>
      <c r="AC165" s="388"/>
      <c r="AD165" s="388"/>
      <c r="AE165" s="388"/>
      <c r="AF165" s="388"/>
      <c r="AG165" s="388"/>
      <c r="AH165" s="388"/>
      <c r="AI165" s="388"/>
      <c r="AJ165" s="388"/>
      <c r="AK165" s="388"/>
      <c r="AL165" s="388"/>
      <c r="AM165" s="388"/>
      <c r="AN165" s="388"/>
      <c r="AO165" s="388"/>
      <c r="AP165" s="388"/>
      <c r="AQ165" s="388"/>
      <c r="AR165" s="388"/>
      <c r="AS165" s="388"/>
      <c r="AT165" s="388"/>
      <c r="AU165" s="388"/>
      <c r="AV165" s="388"/>
      <c r="AW165" s="388"/>
      <c r="AX165" s="388"/>
      <c r="AY165" s="388"/>
      <c r="AZ165" s="1"/>
      <c r="BA165" s="6"/>
      <c r="BB165" s="6"/>
      <c r="BC165" s="6"/>
      <c r="BD165" s="6"/>
      <c r="BE165" s="6"/>
      <c r="BF165" s="6"/>
      <c r="BG165" s="1"/>
      <c r="BH165" s="384"/>
      <c r="BI165" s="384"/>
      <c r="BJ165" s="384"/>
      <c r="BK165" s="383"/>
      <c r="BL165" s="383"/>
      <c r="BM165" s="382"/>
      <c r="BN165" s="141"/>
      <c r="BO165" s="382"/>
      <c r="BP165" s="382"/>
      <c r="BQ165" s="366"/>
      <c r="BR165" s="1"/>
      <c r="BS165" s="366"/>
      <c r="BT165" s="1"/>
      <c r="BU165" s="1"/>
      <c r="BV165" s="1"/>
      <c r="BW165" s="366"/>
      <c r="BX165" s="366"/>
      <c r="BY165" s="366"/>
      <c r="BZ165" s="366"/>
      <c r="CA165" s="366"/>
      <c r="CB165" s="141"/>
      <c r="CC165" s="230"/>
      <c r="CD165" s="230"/>
      <c r="CE165" s="230"/>
      <c r="CF165" s="5"/>
      <c r="CG165" s="58"/>
      <c r="CH165" s="58"/>
      <c r="CI165" s="5"/>
      <c r="CJ165" s="5"/>
      <c r="CK165" s="5"/>
      <c r="CL165" s="230"/>
      <c r="CM165" s="230"/>
      <c r="CN165" s="230"/>
      <c r="CO165" s="230"/>
      <c r="CP165" s="230"/>
      <c r="CQ165" s="230"/>
      <c r="CR165" s="1"/>
      <c r="CS165" s="1"/>
      <c r="CT165" s="1"/>
      <c r="CU165" s="1"/>
      <c r="CV165" s="5"/>
      <c r="CW165" s="404"/>
      <c r="CX165" s="404"/>
      <c r="CY165" s="404"/>
      <c r="CZ165" s="404"/>
      <c r="DA165" s="404"/>
      <c r="DB165" s="404"/>
      <c r="DC165" s="381"/>
      <c r="DD165" s="381"/>
      <c r="DE165" s="381"/>
      <c r="DF165" s="381"/>
      <c r="DG165" s="5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</row>
    <row r="166" spans="1:128" ht="11.1" customHeight="1" x14ac:dyDescent="0.25">
      <c r="A166" s="5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388"/>
      <c r="AA166" s="388"/>
      <c r="AB166" s="388"/>
      <c r="AC166" s="388"/>
      <c r="AD166" s="388"/>
      <c r="AE166" s="388"/>
      <c r="AF166" s="388"/>
      <c r="AG166" s="388"/>
      <c r="AH166" s="388"/>
      <c r="AI166" s="388"/>
      <c r="AJ166" s="388"/>
      <c r="AK166" s="388"/>
      <c r="AL166" s="388"/>
      <c r="AM166" s="388"/>
      <c r="AN166" s="388"/>
      <c r="AO166" s="388"/>
      <c r="AP166" s="388"/>
      <c r="AQ166" s="388"/>
      <c r="AR166" s="388"/>
      <c r="AS166" s="388"/>
      <c r="AT166" s="388"/>
      <c r="AU166" s="388"/>
      <c r="AV166" s="388"/>
      <c r="AW166" s="388"/>
      <c r="AX166" s="388"/>
      <c r="AY166" s="388"/>
      <c r="AZ166" s="1"/>
      <c r="BA166" s="6"/>
      <c r="BB166" s="6"/>
      <c r="BC166" s="6"/>
      <c r="BD166" s="6"/>
      <c r="BE166" s="6"/>
      <c r="BF166" s="6"/>
      <c r="BG166" s="1"/>
      <c r="BH166" s="384"/>
      <c r="BI166" s="384"/>
      <c r="BJ166" s="384"/>
      <c r="BK166" s="383"/>
      <c r="BL166" s="383"/>
      <c r="BM166" s="382"/>
      <c r="BN166" s="141"/>
      <c r="BO166" s="382"/>
      <c r="BP166" s="382"/>
      <c r="BQ166" s="366"/>
      <c r="BR166" s="1"/>
      <c r="BS166" s="366"/>
      <c r="BT166" s="1"/>
      <c r="BU166" s="1"/>
      <c r="BV166" s="1"/>
      <c r="BW166" s="366"/>
      <c r="BX166" s="366"/>
      <c r="BY166" s="366"/>
      <c r="BZ166" s="366"/>
      <c r="CA166" s="366"/>
      <c r="CB166" s="141"/>
      <c r="CC166" s="230"/>
      <c r="CD166" s="230"/>
      <c r="CE166" s="230"/>
      <c r="CF166" s="5"/>
      <c r="CG166" s="58"/>
      <c r="CH166" s="58"/>
      <c r="CI166" s="5"/>
      <c r="CJ166" s="5"/>
      <c r="CK166" s="5"/>
      <c r="CL166" s="230"/>
      <c r="CM166" s="230"/>
      <c r="CN166" s="230"/>
      <c r="CO166" s="230"/>
      <c r="CP166" s="230"/>
      <c r="CQ166" s="230"/>
      <c r="CR166" s="1"/>
      <c r="CS166" s="1"/>
      <c r="CT166" s="1"/>
      <c r="CU166" s="1"/>
      <c r="CV166" s="5"/>
      <c r="CW166" s="404"/>
      <c r="CX166" s="404"/>
      <c r="CY166" s="404"/>
      <c r="CZ166" s="404"/>
      <c r="DA166" s="404"/>
      <c r="DB166" s="404"/>
      <c r="DC166" s="381"/>
      <c r="DD166" s="381"/>
      <c r="DE166" s="381"/>
      <c r="DF166" s="381"/>
      <c r="DG166" s="5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</row>
    <row r="167" spans="1:128" ht="11.1" customHeight="1" x14ac:dyDescent="0.25">
      <c r="A167" s="5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388"/>
      <c r="AA167" s="388"/>
      <c r="AB167" s="388"/>
      <c r="AC167" s="388"/>
      <c r="AD167" s="388"/>
      <c r="AE167" s="388"/>
      <c r="AF167" s="388"/>
      <c r="AG167" s="388"/>
      <c r="AH167" s="388"/>
      <c r="AI167" s="388"/>
      <c r="AJ167" s="388"/>
      <c r="AK167" s="388"/>
      <c r="AL167" s="388"/>
      <c r="AM167" s="388"/>
      <c r="AN167" s="388"/>
      <c r="AO167" s="388"/>
      <c r="AP167" s="388"/>
      <c r="AQ167" s="388"/>
      <c r="AR167" s="388"/>
      <c r="AS167" s="388"/>
      <c r="AT167" s="388"/>
      <c r="AU167" s="388"/>
      <c r="AV167" s="388"/>
      <c r="AW167" s="388"/>
      <c r="AX167" s="388"/>
      <c r="AY167" s="388"/>
      <c r="AZ167" s="1"/>
      <c r="BA167" s="6"/>
      <c r="BB167" s="6"/>
      <c r="BC167" s="6"/>
      <c r="BD167" s="6"/>
      <c r="BE167" s="6"/>
      <c r="BF167" s="6"/>
      <c r="BG167" s="1"/>
      <c r="BH167" s="384"/>
      <c r="BI167" s="384"/>
      <c r="BJ167" s="384"/>
      <c r="BK167" s="383"/>
      <c r="BL167" s="383"/>
      <c r="BM167" s="382"/>
      <c r="BN167" s="141"/>
      <c r="BO167" s="382"/>
      <c r="BP167" s="382"/>
      <c r="BQ167" s="366"/>
      <c r="BR167" s="1"/>
      <c r="BS167" s="366"/>
      <c r="BT167" s="1"/>
      <c r="BU167" s="1"/>
      <c r="BV167" s="1"/>
      <c r="BW167" s="366"/>
      <c r="BX167" s="366"/>
      <c r="BY167" s="366"/>
      <c r="BZ167" s="366"/>
      <c r="CA167" s="366"/>
      <c r="CB167" s="141"/>
      <c r="CC167" s="230"/>
      <c r="CD167" s="230"/>
      <c r="CE167" s="230"/>
      <c r="CF167" s="5"/>
      <c r="CG167" s="58"/>
      <c r="CH167" s="58"/>
      <c r="CI167" s="5"/>
      <c r="CJ167" s="5"/>
      <c r="CK167" s="5"/>
      <c r="CL167" s="230"/>
      <c r="CM167" s="230"/>
      <c r="CN167" s="230"/>
      <c r="CO167" s="230"/>
      <c r="CP167" s="230"/>
      <c r="CQ167" s="230"/>
      <c r="CR167" s="1"/>
      <c r="CS167" s="1"/>
      <c r="CT167" s="1"/>
      <c r="CU167" s="1"/>
      <c r="CV167" s="5"/>
      <c r="CW167" s="404"/>
      <c r="CX167" s="404"/>
      <c r="CY167" s="404"/>
      <c r="CZ167" s="404"/>
      <c r="DA167" s="404"/>
      <c r="DB167" s="404"/>
      <c r="DC167" s="381"/>
      <c r="DD167" s="381"/>
      <c r="DE167" s="381"/>
      <c r="DF167" s="381"/>
      <c r="DG167" s="5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</row>
    <row r="168" spans="1:128" ht="11.1" customHeight="1" x14ac:dyDescent="0.25">
      <c r="A168" s="5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388"/>
      <c r="AA168" s="388"/>
      <c r="AB168" s="388"/>
      <c r="AC168" s="388"/>
      <c r="AD168" s="388"/>
      <c r="AE168" s="388"/>
      <c r="AF168" s="388"/>
      <c r="AG168" s="388"/>
      <c r="AH168" s="388"/>
      <c r="AI168" s="388"/>
      <c r="AJ168" s="388"/>
      <c r="AK168" s="388"/>
      <c r="AL168" s="388"/>
      <c r="AM168" s="388"/>
      <c r="AN168" s="388"/>
      <c r="AO168" s="388"/>
      <c r="AP168" s="388"/>
      <c r="AQ168" s="388"/>
      <c r="AR168" s="388"/>
      <c r="AS168" s="388"/>
      <c r="AT168" s="388"/>
      <c r="AU168" s="388"/>
      <c r="AV168" s="388"/>
      <c r="AW168" s="388"/>
      <c r="AX168" s="388"/>
      <c r="AY168" s="388"/>
      <c r="AZ168" s="1"/>
      <c r="BA168" s="6"/>
      <c r="BB168" s="6"/>
      <c r="BC168" s="6"/>
      <c r="BD168" s="6"/>
      <c r="BE168" s="6"/>
      <c r="BF168" s="6"/>
      <c r="BG168" s="1"/>
      <c r="BH168" s="384"/>
      <c r="BI168" s="384"/>
      <c r="BJ168" s="384"/>
      <c r="BK168" s="383"/>
      <c r="BL168" s="383"/>
      <c r="BM168" s="382"/>
      <c r="BN168" s="141"/>
      <c r="BO168" s="382"/>
      <c r="BP168" s="382"/>
      <c r="BQ168" s="366"/>
      <c r="BR168" s="1"/>
      <c r="BS168" s="366"/>
      <c r="BT168" s="1"/>
      <c r="BU168" s="1"/>
      <c r="BV168" s="1"/>
      <c r="BW168" s="366"/>
      <c r="BX168" s="366"/>
      <c r="BY168" s="366"/>
      <c r="BZ168" s="366"/>
      <c r="CA168" s="366"/>
      <c r="CB168" s="141"/>
      <c r="CC168" s="230"/>
      <c r="CD168" s="230"/>
      <c r="CE168" s="230"/>
      <c r="CF168" s="5"/>
      <c r="CG168" s="58"/>
      <c r="CH168" s="58"/>
      <c r="CI168" s="5"/>
      <c r="CJ168" s="5"/>
      <c r="CK168" s="5"/>
      <c r="CL168" s="230"/>
      <c r="CM168" s="230"/>
      <c r="CN168" s="230"/>
      <c r="CO168" s="230"/>
      <c r="CP168" s="230"/>
      <c r="CQ168" s="230"/>
      <c r="CR168" s="1"/>
      <c r="CS168" s="1"/>
      <c r="CT168" s="1"/>
      <c r="CU168" s="1"/>
      <c r="CV168" s="5"/>
      <c r="CW168" s="404"/>
      <c r="CX168" s="404"/>
      <c r="CY168" s="404"/>
      <c r="CZ168" s="404"/>
      <c r="DA168" s="404"/>
      <c r="DB168" s="404"/>
      <c r="DC168" s="381"/>
      <c r="DD168" s="381"/>
      <c r="DE168" s="381"/>
      <c r="DF168" s="381"/>
      <c r="DG168" s="5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</row>
    <row r="169" spans="1:128" ht="11.1" customHeight="1" x14ac:dyDescent="0.25">
      <c r="A169" s="5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388"/>
      <c r="AA169" s="388"/>
      <c r="AB169" s="388"/>
      <c r="AC169" s="388"/>
      <c r="AD169" s="388"/>
      <c r="AE169" s="388"/>
      <c r="AF169" s="388"/>
      <c r="AG169" s="388"/>
      <c r="AH169" s="388"/>
      <c r="AI169" s="388"/>
      <c r="AJ169" s="388"/>
      <c r="AK169" s="388"/>
      <c r="AL169" s="388"/>
      <c r="AM169" s="388"/>
      <c r="AN169" s="388"/>
      <c r="AO169" s="388"/>
      <c r="AP169" s="388"/>
      <c r="AQ169" s="388"/>
      <c r="AR169" s="388"/>
      <c r="AS169" s="388"/>
      <c r="AT169" s="388"/>
      <c r="AU169" s="388"/>
      <c r="AV169" s="388"/>
      <c r="AW169" s="388"/>
      <c r="AX169" s="388"/>
      <c r="AY169" s="388"/>
      <c r="AZ169" s="1"/>
      <c r="BA169" s="6"/>
      <c r="BB169" s="6"/>
      <c r="BC169" s="6"/>
      <c r="BD169" s="6"/>
      <c r="BE169" s="6"/>
      <c r="BF169" s="6"/>
      <c r="BG169" s="1"/>
      <c r="BH169" s="384"/>
      <c r="BI169" s="384"/>
      <c r="BJ169" s="384"/>
      <c r="BK169" s="383"/>
      <c r="BL169" s="383"/>
      <c r="BM169" s="382"/>
      <c r="BN169" s="141"/>
      <c r="BO169" s="382"/>
      <c r="BP169" s="382"/>
      <c r="BQ169" s="366"/>
      <c r="BR169" s="1"/>
      <c r="BS169" s="366"/>
      <c r="BT169" s="1"/>
      <c r="BU169" s="1"/>
      <c r="BV169" s="1"/>
      <c r="BW169" s="366"/>
      <c r="BX169" s="366"/>
      <c r="BY169" s="366"/>
      <c r="BZ169" s="366"/>
      <c r="CA169" s="366"/>
      <c r="CB169" s="141"/>
      <c r="CC169" s="230"/>
      <c r="CD169" s="230"/>
      <c r="CE169" s="230"/>
      <c r="CF169" s="5"/>
      <c r="CG169" s="58"/>
      <c r="CH169" s="58"/>
      <c r="CI169" s="5"/>
      <c r="CJ169" s="5"/>
      <c r="CK169" s="5"/>
      <c r="CL169" s="230"/>
      <c r="CM169" s="230"/>
      <c r="CN169" s="230"/>
      <c r="CO169" s="230"/>
      <c r="CP169" s="230"/>
      <c r="CQ169" s="230"/>
      <c r="CR169" s="1"/>
      <c r="CS169" s="1"/>
      <c r="CT169" s="1"/>
      <c r="CU169" s="1"/>
      <c r="CV169" s="5"/>
      <c r="CW169" s="404"/>
      <c r="CX169" s="404"/>
      <c r="CY169" s="404"/>
      <c r="CZ169" s="404"/>
      <c r="DA169" s="404"/>
      <c r="DB169" s="404"/>
      <c r="DC169" s="381"/>
      <c r="DD169" s="381"/>
      <c r="DE169" s="381"/>
      <c r="DF169" s="381"/>
      <c r="DG169" s="5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</row>
    <row r="170" spans="1:128" ht="11.1" customHeight="1" x14ac:dyDescent="0.25">
      <c r="A170" s="5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388"/>
      <c r="AA170" s="388"/>
      <c r="AB170" s="388"/>
      <c r="AC170" s="388"/>
      <c r="AD170" s="388"/>
      <c r="AE170" s="388"/>
      <c r="AF170" s="388"/>
      <c r="AG170" s="388"/>
      <c r="AH170" s="388"/>
      <c r="AI170" s="388"/>
      <c r="AJ170" s="388"/>
      <c r="AK170" s="388"/>
      <c r="AL170" s="388"/>
      <c r="AM170" s="388"/>
      <c r="AN170" s="388"/>
      <c r="AO170" s="388"/>
      <c r="AP170" s="388"/>
      <c r="AQ170" s="388"/>
      <c r="AR170" s="388"/>
      <c r="AS170" s="388"/>
      <c r="AT170" s="388"/>
      <c r="AU170" s="388"/>
      <c r="AV170" s="388"/>
      <c r="AW170" s="388"/>
      <c r="AX170" s="388"/>
      <c r="AY170" s="388"/>
      <c r="AZ170" s="1"/>
      <c r="BA170" s="6"/>
      <c r="BB170" s="6"/>
      <c r="BC170" s="6"/>
      <c r="BD170" s="6"/>
      <c r="BE170" s="6"/>
      <c r="BF170" s="6"/>
      <c r="BG170" s="1"/>
      <c r="BH170" s="384"/>
      <c r="BI170" s="384"/>
      <c r="BJ170" s="384"/>
      <c r="BK170" s="383"/>
      <c r="BL170" s="383"/>
      <c r="BM170" s="382"/>
      <c r="BN170" s="141"/>
      <c r="BO170" s="382"/>
      <c r="BP170" s="382"/>
      <c r="BQ170" s="366"/>
      <c r="BR170" s="1"/>
      <c r="BS170" s="366"/>
      <c r="BT170" s="1"/>
      <c r="BU170" s="1"/>
      <c r="BV170" s="1"/>
      <c r="BW170" s="366"/>
      <c r="BX170" s="366"/>
      <c r="BY170" s="366"/>
      <c r="BZ170" s="366"/>
      <c r="CA170" s="366"/>
      <c r="CB170" s="141"/>
      <c r="CC170" s="230"/>
      <c r="CD170" s="230"/>
      <c r="CE170" s="230"/>
      <c r="CF170" s="5"/>
      <c r="CG170" s="58"/>
      <c r="CH170" s="58"/>
      <c r="CI170" s="5"/>
      <c r="CJ170" s="5"/>
      <c r="CK170" s="5"/>
      <c r="CL170" s="230"/>
      <c r="CM170" s="230"/>
      <c r="CN170" s="230"/>
      <c r="CO170" s="230"/>
      <c r="CP170" s="230"/>
      <c r="CQ170" s="230"/>
      <c r="CR170" s="1"/>
      <c r="CS170" s="1"/>
      <c r="CT170" s="1"/>
      <c r="CU170" s="1"/>
      <c r="CV170" s="5"/>
      <c r="CW170" s="404"/>
      <c r="CX170" s="404"/>
      <c r="CY170" s="404"/>
      <c r="CZ170" s="404"/>
      <c r="DA170" s="404"/>
      <c r="DB170" s="404"/>
      <c r="DC170" s="381"/>
      <c r="DD170" s="381"/>
      <c r="DE170" s="381"/>
      <c r="DF170" s="381"/>
      <c r="DG170" s="5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</row>
    <row r="171" spans="1:128" ht="11.1" customHeight="1" x14ac:dyDescent="0.25">
      <c r="A171" s="5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388"/>
      <c r="AA171" s="388"/>
      <c r="AB171" s="388"/>
      <c r="AC171" s="388"/>
      <c r="AD171" s="388"/>
      <c r="AE171" s="388"/>
      <c r="AF171" s="388"/>
      <c r="AG171" s="388"/>
      <c r="AH171" s="388"/>
      <c r="AI171" s="388"/>
      <c r="AJ171" s="388"/>
      <c r="AK171" s="388"/>
      <c r="AL171" s="388"/>
      <c r="AM171" s="388"/>
      <c r="AN171" s="388"/>
      <c r="AO171" s="388"/>
      <c r="AP171" s="388"/>
      <c r="AQ171" s="388"/>
      <c r="AR171" s="388"/>
      <c r="AS171" s="388"/>
      <c r="AT171" s="388"/>
      <c r="AU171" s="388"/>
      <c r="AV171" s="388"/>
      <c r="AW171" s="388"/>
      <c r="AX171" s="388"/>
      <c r="AY171" s="388"/>
      <c r="AZ171" s="1"/>
      <c r="BA171" s="6"/>
      <c r="BB171" s="6"/>
      <c r="BC171" s="6"/>
      <c r="BD171" s="6"/>
      <c r="BE171" s="6"/>
      <c r="BF171" s="6"/>
      <c r="BG171" s="1"/>
      <c r="BH171" s="384"/>
      <c r="BI171" s="384"/>
      <c r="BJ171" s="384"/>
      <c r="BK171" s="383"/>
      <c r="BL171" s="383"/>
      <c r="BM171" s="382"/>
      <c r="BN171" s="141"/>
      <c r="BO171" s="382"/>
      <c r="BP171" s="382"/>
      <c r="BQ171" s="366"/>
      <c r="BR171" s="1"/>
      <c r="BS171" s="366"/>
      <c r="BT171" s="1"/>
      <c r="BU171" s="1"/>
      <c r="BV171" s="1"/>
      <c r="BW171" s="366"/>
      <c r="BX171" s="366"/>
      <c r="BY171" s="366"/>
      <c r="BZ171" s="366"/>
      <c r="CA171" s="366"/>
      <c r="CB171" s="141"/>
      <c r="CC171" s="230"/>
      <c r="CD171" s="230"/>
      <c r="CE171" s="230"/>
      <c r="CF171" s="5"/>
      <c r="CG171" s="58"/>
      <c r="CH171" s="58"/>
      <c r="CI171" s="5"/>
      <c r="CJ171" s="5"/>
      <c r="CK171" s="5"/>
      <c r="CL171" s="230"/>
      <c r="CM171" s="230"/>
      <c r="CN171" s="230"/>
      <c r="CO171" s="230"/>
      <c r="CP171" s="230"/>
      <c r="CQ171" s="230"/>
      <c r="CR171" s="1"/>
      <c r="CS171" s="1"/>
      <c r="CT171" s="1"/>
      <c r="CU171" s="1"/>
      <c r="CV171" s="5"/>
      <c r="CW171" s="404"/>
      <c r="CX171" s="404"/>
      <c r="CY171" s="404"/>
      <c r="CZ171" s="404"/>
      <c r="DA171" s="404"/>
      <c r="DB171" s="404"/>
      <c r="DC171" s="381"/>
      <c r="DD171" s="381"/>
      <c r="DE171" s="381"/>
      <c r="DF171" s="381"/>
      <c r="DG171" s="5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</row>
    <row r="172" spans="1:128" ht="11.1" customHeight="1" x14ac:dyDescent="0.25">
      <c r="A172" s="5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388"/>
      <c r="AA172" s="388"/>
      <c r="AB172" s="388"/>
      <c r="AC172" s="388"/>
      <c r="AD172" s="388"/>
      <c r="AE172" s="388"/>
      <c r="AF172" s="388"/>
      <c r="AG172" s="388"/>
      <c r="AH172" s="388"/>
      <c r="AI172" s="388"/>
      <c r="AJ172" s="388"/>
      <c r="AK172" s="388"/>
      <c r="AL172" s="388"/>
      <c r="AM172" s="388"/>
      <c r="AN172" s="388"/>
      <c r="AO172" s="388"/>
      <c r="AP172" s="388"/>
      <c r="AQ172" s="388"/>
      <c r="AR172" s="388"/>
      <c r="AS172" s="388"/>
      <c r="AT172" s="388"/>
      <c r="AU172" s="388"/>
      <c r="AV172" s="388"/>
      <c r="AW172" s="388"/>
      <c r="AX172" s="388"/>
      <c r="AY172" s="388"/>
      <c r="AZ172" s="1"/>
      <c r="BA172" s="6"/>
      <c r="BB172" s="6"/>
      <c r="BC172" s="6"/>
      <c r="BD172" s="6"/>
      <c r="BE172" s="6"/>
      <c r="BF172" s="6"/>
      <c r="BG172" s="1"/>
      <c r="BH172" s="384"/>
      <c r="BI172" s="384"/>
      <c r="BJ172" s="384"/>
      <c r="BK172" s="383"/>
      <c r="BL172" s="383"/>
      <c r="BM172" s="382"/>
      <c r="BN172" s="141"/>
      <c r="BO172" s="382"/>
      <c r="BP172" s="382"/>
      <c r="BQ172" s="366"/>
      <c r="BR172" s="1"/>
      <c r="BS172" s="366"/>
      <c r="BT172" s="1"/>
      <c r="BU172" s="1"/>
      <c r="BV172" s="1"/>
      <c r="BW172" s="366"/>
      <c r="BX172" s="366"/>
      <c r="BY172" s="366"/>
      <c r="BZ172" s="366"/>
      <c r="CA172" s="366"/>
      <c r="CB172" s="141"/>
      <c r="CC172" s="230"/>
      <c r="CD172" s="230"/>
      <c r="CE172" s="230"/>
      <c r="CF172" s="5"/>
      <c r="CG172" s="58"/>
      <c r="CH172" s="58"/>
      <c r="CI172" s="5"/>
      <c r="CJ172" s="5"/>
      <c r="CK172" s="5"/>
      <c r="CL172" s="230"/>
      <c r="CM172" s="230"/>
      <c r="CN172" s="230"/>
      <c r="CO172" s="230"/>
      <c r="CP172" s="230"/>
      <c r="CQ172" s="230"/>
      <c r="CR172" s="1"/>
      <c r="CS172" s="1"/>
      <c r="CT172" s="1"/>
      <c r="CU172" s="1"/>
      <c r="CV172" s="5"/>
      <c r="CW172" s="404"/>
      <c r="CX172" s="404"/>
      <c r="CY172" s="404"/>
      <c r="CZ172" s="404"/>
      <c r="DA172" s="404"/>
      <c r="DB172" s="404"/>
      <c r="DC172" s="381"/>
      <c r="DD172" s="381"/>
      <c r="DE172" s="381"/>
      <c r="DF172" s="381"/>
      <c r="DG172" s="5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</row>
    <row r="173" spans="1:128" ht="11.1" customHeight="1" x14ac:dyDescent="0.25">
      <c r="A173" s="5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388"/>
      <c r="AA173" s="388"/>
      <c r="AB173" s="388"/>
      <c r="AC173" s="388"/>
      <c r="AD173" s="388"/>
      <c r="AE173" s="388"/>
      <c r="AF173" s="388"/>
      <c r="AG173" s="388"/>
      <c r="AH173" s="388"/>
      <c r="AI173" s="388"/>
      <c r="AJ173" s="388"/>
      <c r="AK173" s="388"/>
      <c r="AL173" s="388"/>
      <c r="AM173" s="388"/>
      <c r="AN173" s="388"/>
      <c r="AO173" s="388"/>
      <c r="AP173" s="388"/>
      <c r="AQ173" s="388"/>
      <c r="AR173" s="388"/>
      <c r="AS173" s="388"/>
      <c r="AT173" s="388"/>
      <c r="AU173" s="388"/>
      <c r="AV173" s="388"/>
      <c r="AW173" s="388"/>
      <c r="AX173" s="388"/>
      <c r="AY173" s="388"/>
      <c r="AZ173" s="1"/>
      <c r="BA173" s="6"/>
      <c r="BB173" s="6"/>
      <c r="BC173" s="6"/>
      <c r="BD173" s="6"/>
      <c r="BE173" s="6"/>
      <c r="BF173" s="6"/>
      <c r="BG173" s="1"/>
      <c r="BH173" s="384"/>
      <c r="BI173" s="384"/>
      <c r="BJ173" s="384"/>
      <c r="BK173" s="383"/>
      <c r="BL173" s="383"/>
      <c r="BM173" s="382"/>
      <c r="BN173" s="141"/>
      <c r="BO173" s="382"/>
      <c r="BP173" s="382"/>
      <c r="BQ173" s="366"/>
      <c r="BR173" s="1"/>
      <c r="BS173" s="366"/>
      <c r="BT173" s="1"/>
      <c r="BU173" s="1"/>
      <c r="BV173" s="1"/>
      <c r="BW173" s="366"/>
      <c r="BX173" s="366"/>
      <c r="BY173" s="366"/>
      <c r="BZ173" s="366"/>
      <c r="CA173" s="366"/>
      <c r="CB173" s="141"/>
      <c r="CC173" s="230"/>
      <c r="CD173" s="230"/>
      <c r="CE173" s="230"/>
      <c r="CF173" s="5"/>
      <c r="CG173" s="58"/>
      <c r="CH173" s="58"/>
      <c r="CI173" s="5"/>
      <c r="CJ173" s="5"/>
      <c r="CK173" s="5"/>
      <c r="CL173" s="230"/>
      <c r="CM173" s="230"/>
      <c r="CN173" s="230"/>
      <c r="CO173" s="230"/>
      <c r="CP173" s="230"/>
      <c r="CQ173" s="230"/>
      <c r="CR173" s="1"/>
      <c r="CS173" s="1"/>
      <c r="CT173" s="1"/>
      <c r="CU173" s="1"/>
      <c r="CV173" s="5"/>
      <c r="CW173" s="404"/>
      <c r="CX173" s="404"/>
      <c r="CY173" s="404"/>
      <c r="CZ173" s="404"/>
      <c r="DA173" s="404"/>
      <c r="DB173" s="404"/>
      <c r="DC173" s="381"/>
      <c r="DD173" s="381"/>
      <c r="DE173" s="381"/>
      <c r="DF173" s="381"/>
      <c r="DG173" s="5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</row>
    <row r="174" spans="1:128" ht="11.1" customHeight="1" x14ac:dyDescent="0.25">
      <c r="A174" s="5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388"/>
      <c r="AA174" s="388"/>
      <c r="AB174" s="388"/>
      <c r="AC174" s="388"/>
      <c r="AD174" s="388"/>
      <c r="AE174" s="388"/>
      <c r="AF174" s="388"/>
      <c r="AG174" s="388"/>
      <c r="AH174" s="388"/>
      <c r="AI174" s="388"/>
      <c r="AJ174" s="388"/>
      <c r="AK174" s="388"/>
      <c r="AL174" s="388"/>
      <c r="AM174" s="388"/>
      <c r="AN174" s="388"/>
      <c r="AO174" s="388"/>
      <c r="AP174" s="388"/>
      <c r="AQ174" s="388"/>
      <c r="AR174" s="388"/>
      <c r="AS174" s="388"/>
      <c r="AT174" s="388"/>
      <c r="AU174" s="388"/>
      <c r="AV174" s="388"/>
      <c r="AW174" s="388"/>
      <c r="AX174" s="388"/>
      <c r="AY174" s="388"/>
      <c r="AZ174" s="1"/>
      <c r="BA174" s="6"/>
      <c r="BB174" s="6"/>
      <c r="BC174" s="6"/>
      <c r="BD174" s="6"/>
      <c r="BE174" s="6"/>
      <c r="BF174" s="6"/>
      <c r="BG174" s="1"/>
      <c r="BH174" s="384"/>
      <c r="BI174" s="384"/>
      <c r="BJ174" s="384"/>
      <c r="BK174" s="383"/>
      <c r="BL174" s="383"/>
      <c r="BM174" s="382"/>
      <c r="BN174" s="141"/>
      <c r="BO174" s="382"/>
      <c r="BP174" s="382"/>
      <c r="BQ174" s="366"/>
      <c r="BR174" s="1"/>
      <c r="BS174" s="366"/>
      <c r="BT174" s="1"/>
      <c r="BU174" s="1"/>
      <c r="BV174" s="1"/>
      <c r="BW174" s="366"/>
      <c r="BX174" s="366"/>
      <c r="BY174" s="366"/>
      <c r="BZ174" s="366"/>
      <c r="CA174" s="366"/>
      <c r="CB174" s="141"/>
      <c r="CC174" s="230"/>
      <c r="CD174" s="230"/>
      <c r="CE174" s="230"/>
      <c r="CF174" s="5"/>
      <c r="CG174" s="58"/>
      <c r="CH174" s="58"/>
      <c r="CI174" s="5"/>
      <c r="CJ174" s="5"/>
      <c r="CK174" s="5"/>
      <c r="CL174" s="230"/>
      <c r="CM174" s="230"/>
      <c r="CN174" s="230"/>
      <c r="CO174" s="230"/>
      <c r="CP174" s="230"/>
      <c r="CQ174" s="230"/>
      <c r="CR174" s="1"/>
      <c r="CS174" s="1"/>
      <c r="CT174" s="1"/>
      <c r="CU174" s="1"/>
      <c r="CV174" s="5"/>
      <c r="CW174" s="404"/>
      <c r="CX174" s="404"/>
      <c r="CY174" s="404"/>
      <c r="CZ174" s="404"/>
      <c r="DA174" s="404"/>
      <c r="DB174" s="404"/>
      <c r="DC174" s="381"/>
      <c r="DD174" s="381"/>
      <c r="DE174" s="381"/>
      <c r="DF174" s="381"/>
      <c r="DG174" s="5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</row>
    <row r="175" spans="1:128" ht="11.1" customHeight="1" x14ac:dyDescent="0.25">
      <c r="A175" s="5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388"/>
      <c r="AA175" s="388"/>
      <c r="AB175" s="388"/>
      <c r="AC175" s="388"/>
      <c r="AD175" s="388"/>
      <c r="AE175" s="388"/>
      <c r="AF175" s="388"/>
      <c r="AG175" s="388"/>
      <c r="AH175" s="388"/>
      <c r="AI175" s="388"/>
      <c r="AJ175" s="388"/>
      <c r="AK175" s="388"/>
      <c r="AL175" s="388"/>
      <c r="AM175" s="388"/>
      <c r="AN175" s="388"/>
      <c r="AO175" s="388"/>
      <c r="AP175" s="388"/>
      <c r="AQ175" s="388"/>
      <c r="AR175" s="388"/>
      <c r="AS175" s="388"/>
      <c r="AT175" s="388"/>
      <c r="AU175" s="388"/>
      <c r="AV175" s="388"/>
      <c r="AW175" s="388"/>
      <c r="AX175" s="388"/>
      <c r="AY175" s="388"/>
      <c r="AZ175" s="1"/>
      <c r="BA175" s="6"/>
      <c r="BB175" s="6"/>
      <c r="BC175" s="6"/>
      <c r="BD175" s="6"/>
      <c r="BE175" s="6"/>
      <c r="BF175" s="6"/>
      <c r="BG175" s="1"/>
      <c r="BH175" s="384"/>
      <c r="BI175" s="384"/>
      <c r="BJ175" s="384"/>
      <c r="BK175" s="383"/>
      <c r="BL175" s="383"/>
      <c r="BM175" s="382"/>
      <c r="BN175" s="141"/>
      <c r="BO175" s="382"/>
      <c r="BP175" s="382"/>
      <c r="BQ175" s="366"/>
      <c r="BR175" s="1"/>
      <c r="BS175" s="366"/>
      <c r="BT175" s="1"/>
      <c r="BU175" s="1"/>
      <c r="BV175" s="1"/>
      <c r="BW175" s="366"/>
      <c r="BX175" s="366"/>
      <c r="BY175" s="366"/>
      <c r="BZ175" s="366"/>
      <c r="CA175" s="366"/>
      <c r="CB175" s="141"/>
      <c r="CC175" s="230"/>
      <c r="CD175" s="230"/>
      <c r="CE175" s="230"/>
      <c r="CF175" s="5"/>
      <c r="CG175" s="58"/>
      <c r="CH175" s="58"/>
      <c r="CI175" s="5"/>
      <c r="CJ175" s="5"/>
      <c r="CK175" s="5"/>
      <c r="CL175" s="230"/>
      <c r="CM175" s="230"/>
      <c r="CN175" s="230"/>
      <c r="CO175" s="230"/>
      <c r="CP175" s="230"/>
      <c r="CQ175" s="230"/>
      <c r="CR175" s="1"/>
      <c r="CS175" s="1"/>
      <c r="CT175" s="1"/>
      <c r="CU175" s="1"/>
      <c r="CV175" s="5"/>
      <c r="CW175" s="404"/>
      <c r="CX175" s="404"/>
      <c r="CY175" s="404"/>
      <c r="CZ175" s="404"/>
      <c r="DA175" s="404"/>
      <c r="DB175" s="404"/>
      <c r="DC175" s="381"/>
      <c r="DD175" s="381"/>
      <c r="DE175" s="381"/>
      <c r="DF175" s="381"/>
      <c r="DG175" s="5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</row>
    <row r="176" spans="1:128" ht="11.1" customHeight="1" x14ac:dyDescent="0.25">
      <c r="A176" s="5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388"/>
      <c r="AA176" s="388"/>
      <c r="AB176" s="388"/>
      <c r="AC176" s="388"/>
      <c r="AD176" s="388"/>
      <c r="AE176" s="388"/>
      <c r="AF176" s="388"/>
      <c r="AG176" s="388"/>
      <c r="AH176" s="388"/>
      <c r="AI176" s="388"/>
      <c r="AJ176" s="388"/>
      <c r="AK176" s="388"/>
      <c r="AL176" s="388"/>
      <c r="AM176" s="388"/>
      <c r="AN176" s="388"/>
      <c r="AO176" s="388"/>
      <c r="AP176" s="388"/>
      <c r="AQ176" s="388"/>
      <c r="AR176" s="388"/>
      <c r="AS176" s="388"/>
      <c r="AT176" s="388"/>
      <c r="AU176" s="388"/>
      <c r="AV176" s="388"/>
      <c r="AW176" s="388"/>
      <c r="AX176" s="388"/>
      <c r="AY176" s="388"/>
      <c r="AZ176" s="1"/>
      <c r="BA176" s="6"/>
      <c r="BB176" s="6"/>
      <c r="BC176" s="6"/>
      <c r="BD176" s="6"/>
      <c r="BE176" s="6"/>
      <c r="BF176" s="6"/>
      <c r="BG176" s="1"/>
      <c r="BH176" s="384"/>
      <c r="BI176" s="384"/>
      <c r="BJ176" s="384"/>
      <c r="BK176" s="383"/>
      <c r="BL176" s="383"/>
      <c r="BM176" s="382"/>
      <c r="BN176" s="141"/>
      <c r="BO176" s="382"/>
      <c r="BP176" s="382"/>
      <c r="BQ176" s="366"/>
      <c r="BR176" s="1"/>
      <c r="BS176" s="366"/>
      <c r="BT176" s="1"/>
      <c r="BU176" s="1"/>
      <c r="BV176" s="1"/>
      <c r="BW176" s="366"/>
      <c r="BX176" s="366"/>
      <c r="BY176" s="366"/>
      <c r="BZ176" s="366"/>
      <c r="CA176" s="366"/>
      <c r="CB176" s="141"/>
      <c r="CC176" s="230"/>
      <c r="CD176" s="230"/>
      <c r="CE176" s="230"/>
      <c r="CF176" s="5"/>
      <c r="CG176" s="58"/>
      <c r="CH176" s="58"/>
      <c r="CI176" s="5"/>
      <c r="CJ176" s="5"/>
      <c r="CK176" s="5"/>
      <c r="CL176" s="230"/>
      <c r="CM176" s="230"/>
      <c r="CN176" s="230"/>
      <c r="CO176" s="230"/>
      <c r="CP176" s="230"/>
      <c r="CQ176" s="230"/>
      <c r="CR176" s="1"/>
      <c r="CS176" s="1"/>
      <c r="CT176" s="1"/>
      <c r="CU176" s="1"/>
      <c r="CV176" s="5"/>
      <c r="CW176" s="404"/>
      <c r="CX176" s="404"/>
      <c r="CY176" s="404"/>
      <c r="CZ176" s="404"/>
      <c r="DA176" s="404"/>
      <c r="DB176" s="404"/>
      <c r="DC176" s="381"/>
      <c r="DD176" s="381"/>
      <c r="DE176" s="381"/>
      <c r="DF176" s="381"/>
      <c r="DG176" s="5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</row>
    <row r="177" spans="1:128" ht="11.1" customHeight="1" x14ac:dyDescent="0.25">
      <c r="A177" s="5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388"/>
      <c r="AA177" s="388"/>
      <c r="AB177" s="388"/>
      <c r="AC177" s="388"/>
      <c r="AD177" s="388"/>
      <c r="AE177" s="388"/>
      <c r="AF177" s="388"/>
      <c r="AG177" s="388"/>
      <c r="AH177" s="388"/>
      <c r="AI177" s="388"/>
      <c r="AJ177" s="388"/>
      <c r="AK177" s="388"/>
      <c r="AL177" s="388"/>
      <c r="AM177" s="388"/>
      <c r="AN177" s="388"/>
      <c r="AO177" s="388"/>
      <c r="AP177" s="388"/>
      <c r="AQ177" s="388"/>
      <c r="AR177" s="388"/>
      <c r="AS177" s="388"/>
      <c r="AT177" s="388"/>
      <c r="AU177" s="388"/>
      <c r="AV177" s="388"/>
      <c r="AW177" s="388"/>
      <c r="AX177" s="388"/>
      <c r="AY177" s="388"/>
      <c r="AZ177" s="1"/>
      <c r="BA177" s="6"/>
      <c r="BB177" s="6"/>
      <c r="BC177" s="6"/>
      <c r="BD177" s="6"/>
      <c r="BE177" s="6"/>
      <c r="BF177" s="6"/>
      <c r="BG177" s="1"/>
      <c r="BH177" s="384"/>
      <c r="BI177" s="384"/>
      <c r="BJ177" s="384"/>
      <c r="BK177" s="383"/>
      <c r="BL177" s="383"/>
      <c r="BM177" s="382"/>
      <c r="BN177" s="141"/>
      <c r="BO177" s="382"/>
      <c r="BP177" s="382"/>
      <c r="BQ177" s="366"/>
      <c r="BR177" s="1"/>
      <c r="BS177" s="366"/>
      <c r="BT177" s="1"/>
      <c r="BU177" s="1"/>
      <c r="BV177" s="1"/>
      <c r="BW177" s="366"/>
      <c r="BX177" s="366"/>
      <c r="BY177" s="366"/>
      <c r="BZ177" s="366"/>
      <c r="CA177" s="366"/>
      <c r="CB177" s="141"/>
      <c r="CC177" s="230"/>
      <c r="CD177" s="230"/>
      <c r="CE177" s="230"/>
      <c r="CF177" s="5"/>
      <c r="CG177" s="58"/>
      <c r="CH177" s="58"/>
      <c r="CI177" s="5"/>
      <c r="CJ177" s="5"/>
      <c r="CK177" s="5"/>
      <c r="CL177" s="230"/>
      <c r="CM177" s="230"/>
      <c r="CN177" s="230"/>
      <c r="CO177" s="230"/>
      <c r="CP177" s="230"/>
      <c r="CQ177" s="230"/>
      <c r="CR177" s="1"/>
      <c r="CS177" s="1"/>
      <c r="CT177" s="1"/>
      <c r="CU177" s="1"/>
      <c r="CV177" s="5"/>
      <c r="CW177" s="404"/>
      <c r="CX177" s="404"/>
      <c r="CY177" s="404"/>
      <c r="CZ177" s="404"/>
      <c r="DA177" s="404"/>
      <c r="DB177" s="404"/>
      <c r="DC177" s="381"/>
      <c r="DD177" s="381"/>
      <c r="DE177" s="381"/>
      <c r="DF177" s="381"/>
      <c r="DG177" s="5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</row>
    <row r="178" spans="1:128" ht="11.1" customHeight="1" x14ac:dyDescent="0.25">
      <c r="A178" s="5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388"/>
      <c r="AA178" s="388"/>
      <c r="AB178" s="388"/>
      <c r="AC178" s="388"/>
      <c r="AD178" s="388"/>
      <c r="AE178" s="388"/>
      <c r="AF178" s="388"/>
      <c r="AG178" s="388"/>
      <c r="AH178" s="388"/>
      <c r="AI178" s="388"/>
      <c r="AJ178" s="388"/>
      <c r="AK178" s="388"/>
      <c r="AL178" s="388"/>
      <c r="AM178" s="388"/>
      <c r="AN178" s="388"/>
      <c r="AO178" s="388"/>
      <c r="AP178" s="388"/>
      <c r="AQ178" s="388"/>
      <c r="AR178" s="388"/>
      <c r="AS178" s="388"/>
      <c r="AT178" s="388"/>
      <c r="AU178" s="388"/>
      <c r="AV178" s="388"/>
      <c r="AW178" s="388"/>
      <c r="AX178" s="388"/>
      <c r="AY178" s="388"/>
      <c r="AZ178" s="1"/>
      <c r="BA178" s="6"/>
      <c r="BB178" s="6"/>
      <c r="BC178" s="6"/>
      <c r="BD178" s="6"/>
      <c r="BE178" s="6"/>
      <c r="BF178" s="6"/>
      <c r="BG178" s="1"/>
      <c r="BH178" s="384"/>
      <c r="BI178" s="384"/>
      <c r="BJ178" s="384"/>
      <c r="BK178" s="383"/>
      <c r="BL178" s="383"/>
      <c r="BM178" s="382"/>
      <c r="BN178" s="141"/>
      <c r="BO178" s="382"/>
      <c r="BP178" s="382"/>
      <c r="BQ178" s="366"/>
      <c r="BR178" s="1"/>
      <c r="BS178" s="366"/>
      <c r="BT178" s="1"/>
      <c r="BU178" s="1"/>
      <c r="BV178" s="1"/>
      <c r="BW178" s="366"/>
      <c r="BX178" s="366"/>
      <c r="BY178" s="366"/>
      <c r="BZ178" s="366"/>
      <c r="CA178" s="366"/>
      <c r="CB178" s="141"/>
      <c r="CC178" s="230"/>
      <c r="CD178" s="230"/>
      <c r="CE178" s="230"/>
      <c r="CF178" s="5"/>
      <c r="CG178" s="58"/>
      <c r="CH178" s="58"/>
      <c r="CI178" s="5"/>
      <c r="CJ178" s="5"/>
      <c r="CK178" s="5"/>
      <c r="CL178" s="230"/>
      <c r="CM178" s="230"/>
      <c r="CN178" s="230"/>
      <c r="CO178" s="230"/>
      <c r="CP178" s="230"/>
      <c r="CQ178" s="230"/>
      <c r="CR178" s="1"/>
      <c r="CS178" s="1"/>
      <c r="CT178" s="1"/>
      <c r="CU178" s="1"/>
      <c r="CV178" s="5"/>
      <c r="CW178" s="404"/>
      <c r="CX178" s="404"/>
      <c r="CY178" s="404"/>
      <c r="CZ178" s="404"/>
      <c r="DA178" s="404"/>
      <c r="DB178" s="404"/>
      <c r="DC178" s="381"/>
      <c r="DD178" s="381"/>
      <c r="DE178" s="381"/>
      <c r="DF178" s="381"/>
      <c r="DG178" s="5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</row>
    <row r="179" spans="1:128" ht="11.1" customHeight="1" x14ac:dyDescent="0.25">
      <c r="A179" s="5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388"/>
      <c r="AA179" s="388"/>
      <c r="AB179" s="388"/>
      <c r="AC179" s="388"/>
      <c r="AD179" s="388"/>
      <c r="AE179" s="388"/>
      <c r="AF179" s="388"/>
      <c r="AG179" s="388"/>
      <c r="AH179" s="388"/>
      <c r="AI179" s="388"/>
      <c r="AJ179" s="388"/>
      <c r="AK179" s="388"/>
      <c r="AL179" s="388"/>
      <c r="AM179" s="388"/>
      <c r="AN179" s="388"/>
      <c r="AO179" s="388"/>
      <c r="AP179" s="388"/>
      <c r="AQ179" s="388"/>
      <c r="AR179" s="388"/>
      <c r="AS179" s="388"/>
      <c r="AT179" s="388"/>
      <c r="AU179" s="388"/>
      <c r="AV179" s="388"/>
      <c r="AW179" s="388"/>
      <c r="AX179" s="388"/>
      <c r="AY179" s="388"/>
      <c r="AZ179" s="1"/>
      <c r="BA179" s="6"/>
      <c r="BB179" s="6"/>
      <c r="BC179" s="6"/>
      <c r="BD179" s="6"/>
      <c r="BE179" s="6"/>
      <c r="BF179" s="6"/>
      <c r="BG179" s="1"/>
      <c r="BH179" s="384"/>
      <c r="BI179" s="384"/>
      <c r="BJ179" s="384"/>
      <c r="BK179" s="383"/>
      <c r="BL179" s="383"/>
      <c r="BM179" s="382"/>
      <c r="BN179" s="141"/>
      <c r="BO179" s="382"/>
      <c r="BP179" s="382"/>
      <c r="BQ179" s="366"/>
      <c r="BR179" s="1"/>
      <c r="BS179" s="366"/>
      <c r="BT179" s="1"/>
      <c r="BU179" s="1"/>
      <c r="BV179" s="1"/>
      <c r="BW179" s="366"/>
      <c r="BX179" s="366"/>
      <c r="BY179" s="366"/>
      <c r="BZ179" s="366"/>
      <c r="CA179" s="366"/>
      <c r="CB179" s="141"/>
      <c r="CC179" s="230"/>
      <c r="CD179" s="230"/>
      <c r="CE179" s="230"/>
      <c r="CF179" s="5"/>
      <c r="CG179" s="58"/>
      <c r="CH179" s="58"/>
      <c r="CI179" s="5"/>
      <c r="CJ179" s="5"/>
      <c r="CK179" s="5"/>
      <c r="CL179" s="230"/>
      <c r="CM179" s="230"/>
      <c r="CN179" s="230"/>
      <c r="CO179" s="230"/>
      <c r="CP179" s="230"/>
      <c r="CQ179" s="230"/>
      <c r="CR179" s="1"/>
      <c r="CS179" s="1"/>
      <c r="CT179" s="1"/>
      <c r="CU179" s="1"/>
      <c r="CV179" s="5"/>
      <c r="CW179" s="404"/>
      <c r="CX179" s="404"/>
      <c r="CY179" s="404"/>
      <c r="CZ179" s="404"/>
      <c r="DA179" s="404"/>
      <c r="DB179" s="404"/>
      <c r="DC179" s="381"/>
      <c r="DD179" s="381"/>
      <c r="DE179" s="381"/>
      <c r="DF179" s="381"/>
      <c r="DG179" s="5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</row>
    <row r="180" spans="1:128" ht="11.1" customHeight="1" x14ac:dyDescent="0.25">
      <c r="A180" s="5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388"/>
      <c r="AA180" s="388"/>
      <c r="AB180" s="388"/>
      <c r="AC180" s="388"/>
      <c r="AD180" s="388"/>
      <c r="AE180" s="388"/>
      <c r="AF180" s="388"/>
      <c r="AG180" s="388"/>
      <c r="AH180" s="388"/>
      <c r="AI180" s="388"/>
      <c r="AJ180" s="388"/>
      <c r="AK180" s="388"/>
      <c r="AL180" s="388"/>
      <c r="AM180" s="388"/>
      <c r="AN180" s="388"/>
      <c r="AO180" s="388"/>
      <c r="AP180" s="388"/>
      <c r="AQ180" s="388"/>
      <c r="AR180" s="388"/>
      <c r="AS180" s="388"/>
      <c r="AT180" s="388"/>
      <c r="AU180" s="388"/>
      <c r="AV180" s="388"/>
      <c r="AW180" s="388"/>
      <c r="AX180" s="388"/>
      <c r="AY180" s="388"/>
      <c r="AZ180" s="1"/>
      <c r="BA180" s="6"/>
      <c r="BB180" s="6"/>
      <c r="BC180" s="6"/>
      <c r="BD180" s="6"/>
      <c r="BE180" s="6"/>
      <c r="BF180" s="6"/>
      <c r="BG180" s="1"/>
      <c r="BH180" s="384"/>
      <c r="BI180" s="384"/>
      <c r="BJ180" s="384"/>
      <c r="BK180" s="383"/>
      <c r="BL180" s="383"/>
      <c r="BM180" s="382"/>
      <c r="BN180" s="141"/>
      <c r="BO180" s="382"/>
      <c r="BP180" s="382"/>
      <c r="BQ180" s="366"/>
      <c r="BR180" s="1"/>
      <c r="BS180" s="366"/>
      <c r="BT180" s="1"/>
      <c r="BU180" s="1"/>
      <c r="BV180" s="1"/>
      <c r="BW180" s="366"/>
      <c r="BX180" s="366"/>
      <c r="BY180" s="366"/>
      <c r="BZ180" s="366"/>
      <c r="CA180" s="366"/>
      <c r="CB180" s="141"/>
      <c r="CC180" s="230"/>
      <c r="CD180" s="230"/>
      <c r="CE180" s="230"/>
      <c r="CF180" s="5"/>
      <c r="CG180" s="58"/>
      <c r="CH180" s="58"/>
      <c r="CI180" s="5"/>
      <c r="CJ180" s="5"/>
      <c r="CK180" s="5"/>
      <c r="CL180" s="230"/>
      <c r="CM180" s="230"/>
      <c r="CN180" s="230"/>
      <c r="CO180" s="230"/>
      <c r="CP180" s="230"/>
      <c r="CQ180" s="230"/>
      <c r="CR180" s="1"/>
      <c r="CS180" s="1"/>
      <c r="CT180" s="1"/>
      <c r="CU180" s="1"/>
      <c r="CV180" s="5"/>
      <c r="CW180" s="404"/>
      <c r="CX180" s="404"/>
      <c r="CY180" s="404"/>
      <c r="CZ180" s="404"/>
      <c r="DA180" s="404"/>
      <c r="DB180" s="404"/>
      <c r="DC180" s="381"/>
      <c r="DD180" s="381"/>
      <c r="DE180" s="381"/>
      <c r="DF180" s="381"/>
      <c r="DG180" s="5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</row>
    <row r="181" spans="1:128" ht="11.1" customHeight="1" x14ac:dyDescent="0.25">
      <c r="A181" s="5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388"/>
      <c r="AA181" s="388"/>
      <c r="AB181" s="388"/>
      <c r="AC181" s="388"/>
      <c r="AD181" s="388"/>
      <c r="AE181" s="388"/>
      <c r="AF181" s="388"/>
      <c r="AG181" s="388"/>
      <c r="AH181" s="388"/>
      <c r="AI181" s="388"/>
      <c r="AJ181" s="388"/>
      <c r="AK181" s="388"/>
      <c r="AL181" s="388"/>
      <c r="AM181" s="388"/>
      <c r="AN181" s="388"/>
      <c r="AO181" s="388"/>
      <c r="AP181" s="388"/>
      <c r="AQ181" s="388"/>
      <c r="AR181" s="388"/>
      <c r="AS181" s="388"/>
      <c r="AT181" s="388"/>
      <c r="AU181" s="388"/>
      <c r="AV181" s="388"/>
      <c r="AW181" s="388"/>
      <c r="AX181" s="388"/>
      <c r="AY181" s="388"/>
      <c r="AZ181" s="1"/>
      <c r="BA181" s="6"/>
      <c r="BB181" s="6"/>
      <c r="BC181" s="6"/>
      <c r="BD181" s="6"/>
      <c r="BE181" s="6"/>
      <c r="BF181" s="6"/>
      <c r="BG181" s="1"/>
      <c r="BH181" s="384"/>
      <c r="BI181" s="384"/>
      <c r="BJ181" s="384"/>
      <c r="BK181" s="383"/>
      <c r="BL181" s="383"/>
      <c r="BM181" s="382"/>
      <c r="BN181" s="141"/>
      <c r="BO181" s="382"/>
      <c r="BP181" s="382"/>
      <c r="BQ181" s="366"/>
      <c r="BR181" s="1"/>
      <c r="BS181" s="366"/>
      <c r="BT181" s="1"/>
      <c r="BU181" s="1"/>
      <c r="BV181" s="1"/>
      <c r="BW181" s="366"/>
      <c r="BX181" s="366"/>
      <c r="BY181" s="366"/>
      <c r="BZ181" s="366"/>
      <c r="CA181" s="366"/>
      <c r="CB181" s="141"/>
      <c r="CC181" s="230"/>
      <c r="CD181" s="230"/>
      <c r="CE181" s="230"/>
      <c r="CF181" s="5"/>
      <c r="CG181" s="58"/>
      <c r="CH181" s="58"/>
      <c r="CI181" s="5"/>
      <c r="CJ181" s="5"/>
      <c r="CK181" s="5"/>
      <c r="CL181" s="230"/>
      <c r="CM181" s="230"/>
      <c r="CN181" s="230"/>
      <c r="CO181" s="230"/>
      <c r="CP181" s="230"/>
      <c r="CQ181" s="230"/>
      <c r="CR181" s="1"/>
      <c r="CS181" s="1"/>
      <c r="CT181" s="1"/>
      <c r="CU181" s="1"/>
      <c r="CV181" s="5"/>
      <c r="CW181" s="404"/>
      <c r="CX181" s="404"/>
      <c r="CY181" s="404"/>
      <c r="CZ181" s="404"/>
      <c r="DA181" s="404"/>
      <c r="DB181" s="404"/>
      <c r="DC181" s="381"/>
      <c r="DD181" s="381"/>
      <c r="DE181" s="381"/>
      <c r="DF181" s="381"/>
      <c r="DG181" s="5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</row>
    <row r="182" spans="1:128" ht="11.1" customHeight="1" x14ac:dyDescent="0.25">
      <c r="A182" s="5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388"/>
      <c r="AA182" s="388"/>
      <c r="AB182" s="388"/>
      <c r="AC182" s="388"/>
      <c r="AD182" s="388"/>
      <c r="AE182" s="388"/>
      <c r="AF182" s="388"/>
      <c r="AG182" s="388"/>
      <c r="AH182" s="388"/>
      <c r="AI182" s="388"/>
      <c r="AJ182" s="388"/>
      <c r="AK182" s="388"/>
      <c r="AL182" s="388"/>
      <c r="AM182" s="388"/>
      <c r="AN182" s="388"/>
      <c r="AO182" s="388"/>
      <c r="AP182" s="388"/>
      <c r="AQ182" s="388"/>
      <c r="AR182" s="388"/>
      <c r="AS182" s="388"/>
      <c r="AT182" s="388"/>
      <c r="AU182" s="388"/>
      <c r="AV182" s="388"/>
      <c r="AW182" s="388"/>
      <c r="AX182" s="388"/>
      <c r="AY182" s="388"/>
      <c r="AZ182" s="1"/>
      <c r="BA182" s="6"/>
      <c r="BB182" s="6"/>
      <c r="BC182" s="6"/>
      <c r="BD182" s="6"/>
      <c r="BE182" s="6"/>
      <c r="BF182" s="6"/>
      <c r="BG182" s="1"/>
      <c r="BH182" s="384"/>
      <c r="BI182" s="384"/>
      <c r="BJ182" s="384"/>
      <c r="BK182" s="383"/>
      <c r="BL182" s="383"/>
      <c r="BM182" s="382"/>
      <c r="BN182" s="141"/>
      <c r="BO182" s="382"/>
      <c r="BP182" s="382"/>
      <c r="BQ182" s="366"/>
      <c r="BR182" s="1"/>
      <c r="BS182" s="366"/>
      <c r="BT182" s="1"/>
      <c r="BU182" s="1"/>
      <c r="BV182" s="1"/>
      <c r="BW182" s="366"/>
      <c r="BX182" s="366"/>
      <c r="BY182" s="366"/>
      <c r="BZ182" s="366"/>
      <c r="CA182" s="366"/>
      <c r="CB182" s="141"/>
      <c r="CC182" s="230"/>
      <c r="CD182" s="230"/>
      <c r="CE182" s="230"/>
      <c r="CF182" s="5"/>
      <c r="CG182" s="58"/>
      <c r="CH182" s="58"/>
      <c r="CI182" s="5"/>
      <c r="CJ182" s="5"/>
      <c r="CK182" s="5"/>
      <c r="CL182" s="230"/>
      <c r="CM182" s="230"/>
      <c r="CN182" s="230"/>
      <c r="CO182" s="230"/>
      <c r="CP182" s="230"/>
      <c r="CQ182" s="230"/>
      <c r="CR182" s="1"/>
      <c r="CS182" s="1"/>
      <c r="CT182" s="1"/>
      <c r="CU182" s="1"/>
      <c r="CV182" s="5"/>
      <c r="CW182" s="404"/>
      <c r="CX182" s="404"/>
      <c r="CY182" s="404"/>
      <c r="CZ182" s="404"/>
      <c r="DA182" s="404"/>
      <c r="DB182" s="404"/>
      <c r="DC182" s="381"/>
      <c r="DD182" s="381"/>
      <c r="DE182" s="381"/>
      <c r="DF182" s="381"/>
      <c r="DG182" s="5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</row>
    <row r="183" spans="1:128" ht="11.1" customHeight="1" x14ac:dyDescent="0.25">
      <c r="A183" s="5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388"/>
      <c r="AA183" s="388"/>
      <c r="AB183" s="388"/>
      <c r="AC183" s="388"/>
      <c r="AD183" s="388"/>
      <c r="AE183" s="388"/>
      <c r="AF183" s="388"/>
      <c r="AG183" s="388"/>
      <c r="AH183" s="388"/>
      <c r="AI183" s="388"/>
      <c r="AJ183" s="388"/>
      <c r="AK183" s="388"/>
      <c r="AL183" s="388"/>
      <c r="AM183" s="388"/>
      <c r="AN183" s="388"/>
      <c r="AO183" s="388"/>
      <c r="AP183" s="388"/>
      <c r="AQ183" s="388"/>
      <c r="AR183" s="388"/>
      <c r="AS183" s="388"/>
      <c r="AT183" s="388"/>
      <c r="AU183" s="388"/>
      <c r="AV183" s="388"/>
      <c r="AW183" s="388"/>
      <c r="AX183" s="388"/>
      <c r="AY183" s="388"/>
      <c r="AZ183" s="1"/>
      <c r="BA183" s="6"/>
      <c r="BB183" s="6"/>
      <c r="BC183" s="6"/>
      <c r="BD183" s="6"/>
      <c r="BE183" s="6"/>
      <c r="BF183" s="6"/>
      <c r="BG183" s="1"/>
      <c r="BH183" s="384"/>
      <c r="BI183" s="384"/>
      <c r="BJ183" s="384"/>
      <c r="BK183" s="383"/>
      <c r="BL183" s="383"/>
      <c r="BM183" s="382"/>
      <c r="BN183" s="141"/>
      <c r="BO183" s="382"/>
      <c r="BP183" s="382"/>
      <c r="BQ183" s="366"/>
      <c r="BR183" s="1"/>
      <c r="BS183" s="366"/>
      <c r="BT183" s="1"/>
      <c r="BU183" s="1"/>
      <c r="BV183" s="1"/>
      <c r="BW183" s="366"/>
      <c r="BX183" s="366"/>
      <c r="BY183" s="366"/>
      <c r="BZ183" s="366"/>
      <c r="CA183" s="366"/>
      <c r="CB183" s="141"/>
      <c r="CC183" s="230"/>
      <c r="CD183" s="230"/>
      <c r="CE183" s="230"/>
      <c r="CF183" s="5"/>
      <c r="CG183" s="58"/>
      <c r="CH183" s="58"/>
      <c r="CI183" s="5"/>
      <c r="CJ183" s="5"/>
      <c r="CK183" s="5"/>
      <c r="CL183" s="230"/>
      <c r="CM183" s="230"/>
      <c r="CN183" s="230"/>
      <c r="CO183" s="230"/>
      <c r="CP183" s="230"/>
      <c r="CQ183" s="230"/>
      <c r="CR183" s="1"/>
      <c r="CS183" s="1"/>
      <c r="CT183" s="1"/>
      <c r="CU183" s="1"/>
      <c r="CV183" s="5"/>
      <c r="CW183" s="404"/>
      <c r="CX183" s="404"/>
      <c r="CY183" s="404"/>
      <c r="CZ183" s="404"/>
      <c r="DA183" s="404"/>
      <c r="DB183" s="404"/>
      <c r="DC183" s="381"/>
      <c r="DD183" s="381"/>
      <c r="DE183" s="381"/>
      <c r="DF183" s="381"/>
      <c r="DG183" s="5"/>
      <c r="DH183" s="1"/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</row>
    <row r="184" spans="1:128" ht="11.1" customHeight="1" x14ac:dyDescent="0.25">
      <c r="A184" s="5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388"/>
      <c r="AA184" s="388"/>
      <c r="AB184" s="388"/>
      <c r="AC184" s="388"/>
      <c r="AD184" s="388"/>
      <c r="AE184" s="388"/>
      <c r="AF184" s="388"/>
      <c r="AG184" s="388"/>
      <c r="AH184" s="388"/>
      <c r="AI184" s="388"/>
      <c r="AJ184" s="388"/>
      <c r="AK184" s="388"/>
      <c r="AL184" s="388"/>
      <c r="AM184" s="388"/>
      <c r="AN184" s="388"/>
      <c r="AO184" s="388"/>
      <c r="AP184" s="388"/>
      <c r="AQ184" s="388"/>
      <c r="AR184" s="388"/>
      <c r="AS184" s="388"/>
      <c r="AT184" s="388"/>
      <c r="AU184" s="388"/>
      <c r="AV184" s="388"/>
      <c r="AW184" s="388"/>
      <c r="AX184" s="388"/>
      <c r="AY184" s="388"/>
      <c r="AZ184" s="1"/>
      <c r="BA184" s="6"/>
      <c r="BB184" s="6"/>
      <c r="BC184" s="6"/>
      <c r="BD184" s="6"/>
      <c r="BE184" s="6"/>
      <c r="BF184" s="6"/>
      <c r="BG184" s="1"/>
      <c r="BH184" s="384"/>
      <c r="BI184" s="384"/>
      <c r="BJ184" s="384"/>
      <c r="BK184" s="383"/>
      <c r="BL184" s="383"/>
      <c r="BM184" s="382"/>
      <c r="BN184" s="141"/>
      <c r="BO184" s="382"/>
      <c r="BP184" s="382"/>
      <c r="BQ184" s="366"/>
      <c r="BR184" s="1"/>
      <c r="BS184" s="366"/>
      <c r="BT184" s="1"/>
      <c r="BU184" s="1"/>
      <c r="BV184" s="1"/>
      <c r="BW184" s="366"/>
      <c r="BX184" s="366"/>
      <c r="BY184" s="366"/>
      <c r="BZ184" s="366"/>
      <c r="CA184" s="366"/>
      <c r="CB184" s="141"/>
      <c r="CC184" s="230"/>
      <c r="CD184" s="230"/>
      <c r="CE184" s="230"/>
      <c r="CF184" s="5"/>
      <c r="CG184" s="58"/>
      <c r="CH184" s="58"/>
      <c r="CI184" s="5"/>
      <c r="CJ184" s="5"/>
      <c r="CK184" s="5"/>
      <c r="CL184" s="230"/>
      <c r="CM184" s="230"/>
      <c r="CN184" s="230"/>
      <c r="CO184" s="230"/>
      <c r="CP184" s="230"/>
      <c r="CQ184" s="230"/>
      <c r="CR184" s="1"/>
      <c r="CS184" s="1"/>
      <c r="CT184" s="1"/>
      <c r="CU184" s="1"/>
      <c r="CV184" s="5"/>
      <c r="CW184" s="404"/>
      <c r="CX184" s="404"/>
      <c r="CY184" s="404"/>
      <c r="CZ184" s="404"/>
      <c r="DA184" s="404"/>
      <c r="DB184" s="404"/>
      <c r="DC184" s="381"/>
      <c r="DD184" s="381"/>
      <c r="DE184" s="381"/>
      <c r="DF184" s="381"/>
      <c r="DG184" s="5"/>
      <c r="DH184" s="1"/>
      <c r="DI184" s="1"/>
      <c r="DJ184" s="1"/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</row>
    <row r="185" spans="1:128" ht="11.1" customHeight="1" x14ac:dyDescent="0.25">
      <c r="A185" s="5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388"/>
      <c r="AA185" s="388"/>
      <c r="AB185" s="388"/>
      <c r="AC185" s="388"/>
      <c r="AD185" s="388"/>
      <c r="AE185" s="388"/>
      <c r="AF185" s="388"/>
      <c r="AG185" s="388"/>
      <c r="AH185" s="388"/>
      <c r="AI185" s="388"/>
      <c r="AJ185" s="388"/>
      <c r="AK185" s="388"/>
      <c r="AL185" s="388"/>
      <c r="AM185" s="388"/>
      <c r="AN185" s="388"/>
      <c r="AO185" s="388"/>
      <c r="AP185" s="388"/>
      <c r="AQ185" s="388"/>
      <c r="AR185" s="388"/>
      <c r="AS185" s="388"/>
      <c r="AT185" s="388"/>
      <c r="AU185" s="388"/>
      <c r="AV185" s="388"/>
      <c r="AW185" s="388"/>
      <c r="AX185" s="388"/>
      <c r="AY185" s="388"/>
      <c r="AZ185" s="1"/>
      <c r="BA185" s="6"/>
      <c r="BB185" s="6"/>
      <c r="BC185" s="6"/>
      <c r="BD185" s="6"/>
      <c r="BE185" s="6"/>
      <c r="BF185" s="6"/>
      <c r="BG185" s="1"/>
      <c r="BH185" s="384"/>
      <c r="BI185" s="384"/>
      <c r="BJ185" s="384"/>
      <c r="BK185" s="383"/>
      <c r="BL185" s="383"/>
      <c r="BM185" s="382"/>
      <c r="BN185" s="141"/>
      <c r="BO185" s="382"/>
      <c r="BP185" s="382"/>
      <c r="BQ185" s="366"/>
      <c r="BR185" s="1"/>
      <c r="BS185" s="366"/>
      <c r="BT185" s="1"/>
      <c r="BU185" s="1"/>
      <c r="BV185" s="1"/>
      <c r="BW185" s="366"/>
      <c r="BX185" s="366"/>
      <c r="BY185" s="366"/>
      <c r="BZ185" s="366"/>
      <c r="CA185" s="366"/>
      <c r="CB185" s="141"/>
      <c r="CC185" s="230"/>
      <c r="CD185" s="230"/>
      <c r="CE185" s="230"/>
      <c r="CF185" s="5"/>
      <c r="CG185" s="58"/>
      <c r="CH185" s="58"/>
      <c r="CI185" s="5"/>
      <c r="CJ185" s="5"/>
      <c r="CK185" s="5"/>
      <c r="CL185" s="230"/>
      <c r="CM185" s="230"/>
      <c r="CN185" s="230"/>
      <c r="CO185" s="230"/>
      <c r="CP185" s="230"/>
      <c r="CQ185" s="230"/>
      <c r="CR185" s="1"/>
      <c r="CS185" s="1"/>
      <c r="CT185" s="1"/>
      <c r="CU185" s="1"/>
      <c r="CV185" s="5"/>
      <c r="CW185" s="404"/>
      <c r="CX185" s="404"/>
      <c r="CY185" s="404"/>
      <c r="CZ185" s="404"/>
      <c r="DA185" s="404"/>
      <c r="DB185" s="404"/>
      <c r="DC185" s="381"/>
      <c r="DD185" s="381"/>
      <c r="DE185" s="381"/>
      <c r="DF185" s="381"/>
      <c r="DG185" s="5"/>
      <c r="DH185" s="1"/>
      <c r="DI185" s="1"/>
      <c r="DJ185" s="1"/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</row>
    <row r="186" spans="1:128" ht="11.1" customHeight="1" x14ac:dyDescent="0.25">
      <c r="A186" s="5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388"/>
      <c r="AA186" s="388"/>
      <c r="AB186" s="388"/>
      <c r="AC186" s="388"/>
      <c r="AD186" s="388"/>
      <c r="AE186" s="388"/>
      <c r="AF186" s="388"/>
      <c r="AG186" s="388"/>
      <c r="AH186" s="388"/>
      <c r="AI186" s="388"/>
      <c r="AJ186" s="388"/>
      <c r="AK186" s="388"/>
      <c r="AL186" s="388"/>
      <c r="AM186" s="388"/>
      <c r="AN186" s="388"/>
      <c r="AO186" s="388"/>
      <c r="AP186" s="388"/>
      <c r="AQ186" s="388"/>
      <c r="AR186" s="388"/>
      <c r="AS186" s="388"/>
      <c r="AT186" s="388"/>
      <c r="AU186" s="388"/>
      <c r="AV186" s="388"/>
      <c r="AW186" s="388"/>
      <c r="AX186" s="388"/>
      <c r="AY186" s="388"/>
      <c r="AZ186" s="1"/>
      <c r="BA186" s="6"/>
      <c r="BB186" s="6"/>
      <c r="BC186" s="6"/>
      <c r="BD186" s="6"/>
      <c r="BE186" s="6"/>
      <c r="BF186" s="6"/>
      <c r="BG186" s="1"/>
      <c r="BH186" s="384"/>
      <c r="BI186" s="384"/>
      <c r="BJ186" s="384"/>
      <c r="BK186" s="383"/>
      <c r="BL186" s="383"/>
      <c r="BM186" s="382"/>
      <c r="BN186" s="141"/>
      <c r="BO186" s="382"/>
      <c r="BP186" s="382"/>
      <c r="BQ186" s="366"/>
      <c r="BR186" s="1"/>
      <c r="BS186" s="366"/>
      <c r="BT186" s="1"/>
      <c r="BU186" s="1"/>
      <c r="BV186" s="1"/>
      <c r="BW186" s="366"/>
      <c r="BX186" s="366"/>
      <c r="BY186" s="366"/>
      <c r="BZ186" s="366"/>
      <c r="CA186" s="366"/>
      <c r="CB186" s="141"/>
      <c r="CC186" s="230"/>
      <c r="CD186" s="230"/>
      <c r="CE186" s="230"/>
      <c r="CF186" s="5"/>
      <c r="CG186" s="58"/>
      <c r="CH186" s="58"/>
      <c r="CI186" s="5"/>
      <c r="CJ186" s="5"/>
      <c r="CK186" s="5"/>
      <c r="CL186" s="230"/>
      <c r="CM186" s="230"/>
      <c r="CN186" s="230"/>
      <c r="CO186" s="230"/>
      <c r="CP186" s="230"/>
      <c r="CQ186" s="230"/>
      <c r="CR186" s="1"/>
      <c r="CS186" s="1"/>
      <c r="CT186" s="1"/>
      <c r="CU186" s="1"/>
      <c r="CV186" s="5"/>
      <c r="CW186" s="404"/>
      <c r="CX186" s="404"/>
      <c r="CY186" s="404"/>
      <c r="CZ186" s="404"/>
      <c r="DA186" s="404"/>
      <c r="DB186" s="404"/>
      <c r="DC186" s="381"/>
      <c r="DD186" s="381"/>
      <c r="DE186" s="381"/>
      <c r="DF186" s="381"/>
      <c r="DG186" s="5"/>
      <c r="DH186" s="1"/>
      <c r="DI186" s="1"/>
      <c r="DJ186" s="1"/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</row>
    <row r="187" spans="1:128" ht="11.1" customHeight="1" x14ac:dyDescent="0.25">
      <c r="A187" s="5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388"/>
      <c r="AA187" s="388"/>
      <c r="AB187" s="388"/>
      <c r="AC187" s="388"/>
      <c r="AD187" s="388"/>
      <c r="AE187" s="388"/>
      <c r="AF187" s="388"/>
      <c r="AG187" s="388"/>
      <c r="AH187" s="388"/>
      <c r="AI187" s="388"/>
      <c r="AJ187" s="388"/>
      <c r="AK187" s="388"/>
      <c r="AL187" s="388"/>
      <c r="AM187" s="388"/>
      <c r="AN187" s="388"/>
      <c r="AO187" s="388"/>
      <c r="AP187" s="388"/>
      <c r="AQ187" s="388"/>
      <c r="AR187" s="388"/>
      <c r="AS187" s="388"/>
      <c r="AT187" s="388"/>
      <c r="AU187" s="388"/>
      <c r="AV187" s="388"/>
      <c r="AW187" s="388"/>
      <c r="AX187" s="388"/>
      <c r="AY187" s="388"/>
      <c r="AZ187" s="1"/>
      <c r="BA187" s="6"/>
      <c r="BB187" s="6"/>
      <c r="BC187" s="6"/>
      <c r="BD187" s="6"/>
      <c r="BE187" s="6"/>
      <c r="BF187" s="6"/>
      <c r="BG187" s="1"/>
      <c r="BH187" s="384"/>
      <c r="BI187" s="384"/>
      <c r="BJ187" s="384"/>
      <c r="BK187" s="383"/>
      <c r="BL187" s="383"/>
      <c r="BM187" s="382"/>
      <c r="BN187" s="141"/>
      <c r="BO187" s="382"/>
      <c r="BP187" s="382"/>
      <c r="BQ187" s="366"/>
      <c r="BR187" s="1"/>
      <c r="BS187" s="366"/>
      <c r="BT187" s="1"/>
      <c r="BU187" s="1"/>
      <c r="BV187" s="1"/>
      <c r="BW187" s="366"/>
      <c r="BX187" s="366"/>
      <c r="BY187" s="366"/>
      <c r="BZ187" s="366"/>
      <c r="CA187" s="366"/>
      <c r="CB187" s="141"/>
      <c r="CC187" s="230"/>
      <c r="CD187" s="230"/>
      <c r="CE187" s="230"/>
      <c r="CF187" s="5"/>
      <c r="CG187" s="58"/>
      <c r="CH187" s="58"/>
      <c r="CI187" s="5"/>
      <c r="CJ187" s="5"/>
      <c r="CK187" s="5"/>
      <c r="CL187" s="230"/>
      <c r="CM187" s="230"/>
      <c r="CN187" s="230"/>
      <c r="CO187" s="230"/>
      <c r="CP187" s="230"/>
      <c r="CQ187" s="230"/>
      <c r="CR187" s="1"/>
      <c r="CS187" s="1"/>
      <c r="CT187" s="1"/>
      <c r="CU187" s="1"/>
      <c r="CV187" s="5"/>
      <c r="CW187" s="404"/>
      <c r="CX187" s="404"/>
      <c r="CY187" s="404"/>
      <c r="CZ187" s="404"/>
      <c r="DA187" s="404"/>
      <c r="DB187" s="404"/>
      <c r="DC187" s="381"/>
      <c r="DD187" s="381"/>
      <c r="DE187" s="381"/>
      <c r="DF187" s="381"/>
      <c r="DG187" s="5"/>
      <c r="DH187" s="1"/>
      <c r="DI187" s="1"/>
      <c r="DJ187" s="1"/>
      <c r="DK187" s="1"/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</row>
    <row r="188" spans="1:128" ht="11.1" customHeight="1" x14ac:dyDescent="0.25">
      <c r="A188" s="5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388"/>
      <c r="AA188" s="388"/>
      <c r="AB188" s="388"/>
      <c r="AC188" s="388"/>
      <c r="AD188" s="388"/>
      <c r="AE188" s="388"/>
      <c r="AF188" s="388"/>
      <c r="AG188" s="388"/>
      <c r="AH188" s="388"/>
      <c r="AI188" s="388"/>
      <c r="AJ188" s="388"/>
      <c r="AK188" s="388"/>
      <c r="AL188" s="388"/>
      <c r="AM188" s="388"/>
      <c r="AN188" s="388"/>
      <c r="AO188" s="388"/>
      <c r="AP188" s="388"/>
      <c r="AQ188" s="388"/>
      <c r="AR188" s="388"/>
      <c r="AS188" s="388"/>
      <c r="AT188" s="388"/>
      <c r="AU188" s="388"/>
      <c r="AV188" s="388"/>
      <c r="AW188" s="388"/>
      <c r="AX188" s="388"/>
      <c r="AY188" s="388"/>
      <c r="AZ188" s="1"/>
      <c r="BA188" s="6"/>
      <c r="BB188" s="6"/>
      <c r="BC188" s="6"/>
      <c r="BD188" s="6"/>
      <c r="BE188" s="6"/>
      <c r="BF188" s="6"/>
      <c r="BG188" s="1"/>
      <c r="BH188" s="384"/>
      <c r="BI188" s="384"/>
      <c r="BJ188" s="384"/>
      <c r="BK188" s="383"/>
      <c r="BL188" s="383"/>
      <c r="BM188" s="382"/>
      <c r="BN188" s="141"/>
      <c r="BO188" s="382"/>
      <c r="BP188" s="382"/>
      <c r="BQ188" s="366"/>
      <c r="BR188" s="1"/>
      <c r="BS188" s="366"/>
      <c r="BT188" s="1"/>
      <c r="BU188" s="1"/>
      <c r="BV188" s="1"/>
      <c r="BW188" s="366"/>
      <c r="BX188" s="366"/>
      <c r="BY188" s="366"/>
      <c r="BZ188" s="366"/>
      <c r="CA188" s="366"/>
      <c r="CB188" s="141"/>
      <c r="CC188" s="230"/>
      <c r="CD188" s="230"/>
      <c r="CE188" s="230"/>
      <c r="CF188" s="5"/>
      <c r="CG188" s="58"/>
      <c r="CH188" s="58"/>
      <c r="CI188" s="5"/>
      <c r="CJ188" s="5"/>
      <c r="CK188" s="5"/>
      <c r="CL188" s="230"/>
      <c r="CM188" s="230"/>
      <c r="CN188" s="230"/>
      <c r="CO188" s="230"/>
      <c r="CP188" s="230"/>
      <c r="CQ188" s="230"/>
      <c r="CR188" s="1"/>
      <c r="CS188" s="1"/>
      <c r="CT188" s="1"/>
      <c r="CU188" s="1"/>
      <c r="CV188" s="5"/>
      <c r="CW188" s="404"/>
      <c r="CX188" s="404"/>
      <c r="CY188" s="404"/>
      <c r="CZ188" s="404"/>
      <c r="DA188" s="404"/>
      <c r="DB188" s="404"/>
      <c r="DC188" s="381"/>
      <c r="DD188" s="381"/>
      <c r="DE188" s="381"/>
      <c r="DF188" s="381"/>
      <c r="DG188" s="5"/>
      <c r="DH188" s="1"/>
      <c r="DI188" s="1"/>
      <c r="DJ188" s="1"/>
      <c r="DK188" s="1"/>
      <c r="DL188" s="1"/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</row>
    <row r="189" spans="1:128" ht="11.1" customHeight="1" x14ac:dyDescent="0.25">
      <c r="A189" s="5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388"/>
      <c r="AA189" s="388"/>
      <c r="AB189" s="388"/>
      <c r="AC189" s="388"/>
      <c r="AD189" s="388"/>
      <c r="AE189" s="388"/>
      <c r="AF189" s="388"/>
      <c r="AG189" s="388"/>
      <c r="AH189" s="388"/>
      <c r="AI189" s="388"/>
      <c r="AJ189" s="388"/>
      <c r="AK189" s="388"/>
      <c r="AL189" s="388"/>
      <c r="AM189" s="388"/>
      <c r="AN189" s="388"/>
      <c r="AO189" s="388"/>
      <c r="AP189" s="388"/>
      <c r="AQ189" s="388"/>
      <c r="AR189" s="388"/>
      <c r="AS189" s="388"/>
      <c r="AT189" s="388"/>
      <c r="AU189" s="388"/>
      <c r="AV189" s="388"/>
      <c r="AW189" s="388"/>
      <c r="AX189" s="388"/>
      <c r="AY189" s="388"/>
      <c r="AZ189" s="1"/>
      <c r="BA189" s="6"/>
      <c r="BB189" s="6"/>
      <c r="BC189" s="6"/>
      <c r="BD189" s="6"/>
      <c r="BE189" s="6"/>
      <c r="BF189" s="6"/>
      <c r="BG189" s="1"/>
      <c r="BH189" s="384"/>
      <c r="BI189" s="384"/>
      <c r="BJ189" s="384"/>
      <c r="BK189" s="383"/>
      <c r="BL189" s="383"/>
      <c r="BM189" s="382"/>
      <c r="BN189" s="141"/>
      <c r="BO189" s="382"/>
      <c r="BP189" s="382"/>
      <c r="BQ189" s="366"/>
      <c r="BR189" s="1"/>
      <c r="BS189" s="366"/>
      <c r="BT189" s="1"/>
      <c r="BU189" s="1"/>
      <c r="BV189" s="1"/>
      <c r="BW189" s="366"/>
      <c r="BX189" s="366"/>
      <c r="BY189" s="366"/>
      <c r="BZ189" s="366"/>
      <c r="CA189" s="366"/>
      <c r="CB189" s="141"/>
      <c r="CC189" s="230"/>
      <c r="CD189" s="230"/>
      <c r="CE189" s="230"/>
      <c r="CF189" s="5"/>
      <c r="CG189" s="58"/>
      <c r="CH189" s="58"/>
      <c r="CI189" s="5"/>
      <c r="CJ189" s="5"/>
      <c r="CK189" s="5"/>
      <c r="CL189" s="230"/>
      <c r="CM189" s="230"/>
      <c r="CN189" s="230"/>
      <c r="CO189" s="230"/>
      <c r="CP189" s="230"/>
      <c r="CQ189" s="230"/>
      <c r="CR189" s="1"/>
      <c r="CS189" s="1"/>
      <c r="CT189" s="1"/>
      <c r="CU189" s="1"/>
      <c r="CV189" s="5"/>
      <c r="CW189" s="404"/>
      <c r="CX189" s="404"/>
      <c r="CY189" s="404"/>
      <c r="CZ189" s="404"/>
      <c r="DA189" s="404"/>
      <c r="DB189" s="404"/>
      <c r="DC189" s="381"/>
      <c r="DD189" s="381"/>
      <c r="DE189" s="381"/>
      <c r="DF189" s="381"/>
      <c r="DG189" s="5"/>
      <c r="DH189" s="1"/>
      <c r="DI189" s="1"/>
      <c r="DJ189" s="1"/>
      <c r="DK189" s="1"/>
      <c r="DL189" s="1"/>
      <c r="DM189" s="1"/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</row>
    <row r="190" spans="1:128" ht="11.1" customHeight="1" x14ac:dyDescent="0.25">
      <c r="A190" s="5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388"/>
      <c r="AA190" s="388"/>
      <c r="AB190" s="388"/>
      <c r="AC190" s="388"/>
      <c r="AD190" s="388"/>
      <c r="AE190" s="388"/>
      <c r="AF190" s="388"/>
      <c r="AG190" s="388"/>
      <c r="AH190" s="388"/>
      <c r="AI190" s="388"/>
      <c r="AJ190" s="388"/>
      <c r="AK190" s="388"/>
      <c r="AL190" s="388"/>
      <c r="AM190" s="388"/>
      <c r="AN190" s="388"/>
      <c r="AO190" s="388"/>
      <c r="AP190" s="388"/>
      <c r="AQ190" s="388"/>
      <c r="AR190" s="388"/>
      <c r="AS190" s="388"/>
      <c r="AT190" s="388"/>
      <c r="AU190" s="388"/>
      <c r="AV190" s="388"/>
      <c r="AW190" s="388"/>
      <c r="AX190" s="388"/>
      <c r="AY190" s="388"/>
      <c r="AZ190" s="1"/>
      <c r="BA190" s="6"/>
      <c r="BB190" s="6"/>
      <c r="BC190" s="6"/>
      <c r="BD190" s="6"/>
      <c r="BE190" s="6"/>
      <c r="BF190" s="6"/>
      <c r="BG190" s="1"/>
      <c r="BH190" s="384"/>
      <c r="BI190" s="384"/>
      <c r="BJ190" s="384"/>
      <c r="BK190" s="383"/>
      <c r="BL190" s="383"/>
      <c r="BM190" s="382"/>
      <c r="BN190" s="141"/>
      <c r="BO190" s="382"/>
      <c r="BP190" s="382"/>
      <c r="BQ190" s="366"/>
      <c r="BR190" s="1"/>
      <c r="BS190" s="366"/>
      <c r="BT190" s="1"/>
      <c r="BU190" s="1"/>
      <c r="BV190" s="1"/>
      <c r="BW190" s="366"/>
      <c r="BX190" s="366"/>
      <c r="BY190" s="366"/>
      <c r="BZ190" s="366"/>
      <c r="CA190" s="366"/>
      <c r="CB190" s="141"/>
      <c r="CC190" s="230"/>
      <c r="CD190" s="230"/>
      <c r="CE190" s="230"/>
      <c r="CF190" s="5"/>
      <c r="CG190" s="58"/>
      <c r="CH190" s="58"/>
      <c r="CI190" s="5"/>
      <c r="CJ190" s="5"/>
      <c r="CK190" s="5"/>
      <c r="CL190" s="230"/>
      <c r="CM190" s="230"/>
      <c r="CN190" s="230"/>
      <c r="CO190" s="230"/>
      <c r="CP190" s="230"/>
      <c r="CQ190" s="230"/>
      <c r="CR190" s="1"/>
      <c r="CS190" s="1"/>
      <c r="CT190" s="1"/>
      <c r="CU190" s="1"/>
      <c r="CV190" s="5"/>
      <c r="CW190" s="404"/>
      <c r="CX190" s="404"/>
      <c r="CY190" s="404"/>
      <c r="CZ190" s="404"/>
      <c r="DA190" s="404"/>
      <c r="DB190" s="404"/>
      <c r="DC190" s="381"/>
      <c r="DD190" s="381"/>
      <c r="DE190" s="381"/>
      <c r="DF190" s="381"/>
      <c r="DG190" s="5"/>
      <c r="DH190" s="1"/>
      <c r="DI190" s="1"/>
      <c r="DJ190" s="1"/>
      <c r="DK190" s="1"/>
      <c r="DL190" s="1"/>
      <c r="DM190" s="1"/>
      <c r="DN190" s="1"/>
      <c r="DO190" s="1"/>
      <c r="DP190" s="1"/>
      <c r="DQ190" s="1"/>
      <c r="DR190" s="1"/>
      <c r="DS190" s="1"/>
      <c r="DT190" s="1"/>
      <c r="DU190" s="1"/>
      <c r="DV190" s="1"/>
      <c r="DW190" s="1"/>
      <c r="DX190" s="1"/>
    </row>
    <row r="191" spans="1:128" ht="11.1" customHeight="1" x14ac:dyDescent="0.25">
      <c r="A191" s="5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388"/>
      <c r="AA191" s="388"/>
      <c r="AB191" s="388"/>
      <c r="AC191" s="388"/>
      <c r="AD191" s="388"/>
      <c r="AE191" s="388"/>
      <c r="AF191" s="388"/>
      <c r="AG191" s="388"/>
      <c r="AH191" s="388"/>
      <c r="AI191" s="388"/>
      <c r="AJ191" s="388"/>
      <c r="AK191" s="388"/>
      <c r="AL191" s="388"/>
      <c r="AM191" s="388"/>
      <c r="AN191" s="388"/>
      <c r="AO191" s="388"/>
      <c r="AP191" s="388"/>
      <c r="AQ191" s="388"/>
      <c r="AR191" s="388"/>
      <c r="AS191" s="388"/>
      <c r="AT191" s="388"/>
      <c r="AU191" s="388"/>
      <c r="AV191" s="388"/>
      <c r="AW191" s="388"/>
      <c r="AX191" s="388"/>
      <c r="AY191" s="388"/>
      <c r="AZ191" s="1"/>
      <c r="BA191" s="6"/>
      <c r="BB191" s="6"/>
      <c r="BC191" s="6"/>
      <c r="BD191" s="6"/>
      <c r="BE191" s="6"/>
      <c r="BF191" s="6"/>
      <c r="BG191" s="1"/>
      <c r="BH191" s="384"/>
      <c r="BI191" s="384"/>
      <c r="BJ191" s="384"/>
      <c r="BK191" s="383"/>
      <c r="BL191" s="383"/>
      <c r="BM191" s="382"/>
      <c r="BN191" s="141"/>
      <c r="BO191" s="382"/>
      <c r="BP191" s="382"/>
      <c r="BQ191" s="366"/>
      <c r="BR191" s="1"/>
      <c r="BS191" s="366"/>
      <c r="BT191" s="1"/>
      <c r="BU191" s="1"/>
      <c r="BV191" s="1"/>
      <c r="BW191" s="366"/>
      <c r="BX191" s="366"/>
      <c r="BY191" s="366"/>
      <c r="BZ191" s="366"/>
      <c r="CA191" s="366"/>
      <c r="CB191" s="141"/>
      <c r="CC191" s="230"/>
      <c r="CD191" s="230"/>
      <c r="CE191" s="230"/>
      <c r="CF191" s="5"/>
      <c r="CG191" s="58"/>
      <c r="CH191" s="58"/>
      <c r="CI191" s="5"/>
      <c r="CJ191" s="5"/>
      <c r="CK191" s="5"/>
      <c r="CL191" s="230"/>
      <c r="CM191" s="230"/>
      <c r="CN191" s="230"/>
      <c r="CO191" s="230"/>
      <c r="CP191" s="230"/>
      <c r="CQ191" s="230"/>
      <c r="CR191" s="1"/>
      <c r="CS191" s="1"/>
      <c r="CT191" s="1"/>
      <c r="CU191" s="1"/>
      <c r="CV191" s="5"/>
      <c r="CW191" s="404"/>
      <c r="CX191" s="404"/>
      <c r="CY191" s="404"/>
      <c r="CZ191" s="404"/>
      <c r="DA191" s="404"/>
      <c r="DB191" s="404"/>
      <c r="DC191" s="381"/>
      <c r="DD191" s="381"/>
      <c r="DE191" s="381"/>
      <c r="DF191" s="381"/>
      <c r="DG191" s="5"/>
      <c r="DH191" s="1"/>
      <c r="DI191" s="1"/>
      <c r="DJ191" s="1"/>
      <c r="DK191" s="1"/>
      <c r="DL191" s="1"/>
      <c r="DM191" s="1"/>
      <c r="DN191" s="1"/>
      <c r="DO191" s="1"/>
      <c r="DP191" s="1"/>
      <c r="DQ191" s="1"/>
      <c r="DR191" s="1"/>
      <c r="DS191" s="1"/>
      <c r="DT191" s="1"/>
      <c r="DU191" s="1"/>
      <c r="DV191" s="1"/>
      <c r="DW191" s="1"/>
      <c r="DX191" s="1"/>
    </row>
    <row r="192" spans="1:128" ht="11.1" customHeight="1" x14ac:dyDescent="0.25">
      <c r="A192" s="5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388"/>
      <c r="AA192" s="388"/>
      <c r="AB192" s="388"/>
      <c r="AC192" s="388"/>
      <c r="AD192" s="388"/>
      <c r="AE192" s="388"/>
      <c r="AF192" s="388"/>
      <c r="AG192" s="388"/>
      <c r="AH192" s="388"/>
      <c r="AI192" s="388"/>
      <c r="AJ192" s="388"/>
      <c r="AK192" s="388"/>
      <c r="AL192" s="388"/>
      <c r="AM192" s="388"/>
      <c r="AN192" s="388"/>
      <c r="AO192" s="388"/>
      <c r="AP192" s="388"/>
      <c r="AQ192" s="388"/>
      <c r="AR192" s="388"/>
      <c r="AS192" s="388"/>
      <c r="AT192" s="388"/>
      <c r="AU192" s="388"/>
      <c r="AV192" s="388"/>
      <c r="AW192" s="388"/>
      <c r="AX192" s="388"/>
      <c r="AY192" s="388"/>
      <c r="AZ192" s="1"/>
      <c r="BA192" s="6"/>
      <c r="BB192" s="6"/>
      <c r="BC192" s="6"/>
      <c r="BD192" s="6"/>
      <c r="BE192" s="6"/>
      <c r="BF192" s="6"/>
      <c r="BG192" s="1"/>
      <c r="BH192" s="384"/>
      <c r="BI192" s="384"/>
      <c r="BJ192" s="384"/>
      <c r="BK192" s="383"/>
      <c r="BL192" s="383"/>
      <c r="BM192" s="382"/>
      <c r="BN192" s="141"/>
      <c r="BO192" s="382"/>
      <c r="BP192" s="382"/>
      <c r="BQ192" s="366"/>
      <c r="BR192" s="1"/>
      <c r="BS192" s="366"/>
      <c r="BT192" s="1"/>
      <c r="BU192" s="1"/>
      <c r="BV192" s="1"/>
      <c r="BW192" s="366"/>
      <c r="BX192" s="366"/>
      <c r="BY192" s="366"/>
      <c r="BZ192" s="366"/>
      <c r="CA192" s="366"/>
      <c r="CB192" s="141"/>
      <c r="CC192" s="230"/>
      <c r="CD192" s="230"/>
      <c r="CE192" s="230"/>
      <c r="CF192" s="5"/>
      <c r="CG192" s="58"/>
      <c r="CH192" s="58"/>
      <c r="CI192" s="5"/>
      <c r="CJ192" s="5"/>
      <c r="CK192" s="5"/>
      <c r="CL192" s="230"/>
      <c r="CM192" s="230"/>
      <c r="CN192" s="230"/>
      <c r="CO192" s="230"/>
      <c r="CP192" s="230"/>
      <c r="CQ192" s="230"/>
      <c r="CR192" s="1"/>
      <c r="CS192" s="1"/>
      <c r="CT192" s="1"/>
      <c r="CU192" s="1"/>
      <c r="CV192" s="5"/>
      <c r="CW192" s="404"/>
      <c r="CX192" s="404"/>
      <c r="CY192" s="404"/>
      <c r="CZ192" s="404"/>
      <c r="DA192" s="404"/>
      <c r="DB192" s="404"/>
      <c r="DC192" s="381"/>
      <c r="DD192" s="381"/>
      <c r="DE192" s="381"/>
      <c r="DF192" s="381"/>
      <c r="DG192" s="5"/>
      <c r="DH192" s="1"/>
      <c r="DI192" s="1"/>
      <c r="DJ192" s="1"/>
      <c r="DK192" s="1"/>
      <c r="DL192" s="1"/>
      <c r="DM192" s="1"/>
      <c r="DN192" s="1"/>
      <c r="DO192" s="1"/>
      <c r="DP192" s="1"/>
      <c r="DQ192" s="1"/>
      <c r="DR192" s="1"/>
      <c r="DS192" s="1"/>
      <c r="DT192" s="1"/>
      <c r="DU192" s="1"/>
      <c r="DV192" s="1"/>
      <c r="DW192" s="1"/>
      <c r="DX192" s="1"/>
    </row>
    <row r="193" spans="1:128" ht="11.1" customHeight="1" x14ac:dyDescent="0.25">
      <c r="A193" s="5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388"/>
      <c r="AA193" s="388"/>
      <c r="AB193" s="388"/>
      <c r="AC193" s="388"/>
      <c r="AD193" s="388"/>
      <c r="AE193" s="388"/>
      <c r="AF193" s="388"/>
      <c r="AG193" s="388"/>
      <c r="AH193" s="388"/>
      <c r="AI193" s="388"/>
      <c r="AJ193" s="388"/>
      <c r="AK193" s="388"/>
      <c r="AL193" s="388"/>
      <c r="AM193" s="388"/>
      <c r="AN193" s="388"/>
      <c r="AO193" s="388"/>
      <c r="AP193" s="388"/>
      <c r="AQ193" s="388"/>
      <c r="AR193" s="388"/>
      <c r="AS193" s="388"/>
      <c r="AT193" s="388"/>
      <c r="AU193" s="388"/>
      <c r="AV193" s="388"/>
      <c r="AW193" s="388"/>
      <c r="AX193" s="388"/>
      <c r="AY193" s="388"/>
      <c r="AZ193" s="1"/>
      <c r="BA193" s="6"/>
      <c r="BB193" s="6"/>
      <c r="BC193" s="6"/>
      <c r="BD193" s="6"/>
      <c r="BE193" s="6"/>
      <c r="BF193" s="6"/>
      <c r="BG193" s="1"/>
      <c r="BH193" s="384"/>
      <c r="BI193" s="384"/>
      <c r="BJ193" s="384"/>
      <c r="BK193" s="383"/>
      <c r="BL193" s="383"/>
      <c r="BM193" s="382"/>
      <c r="BN193" s="141"/>
      <c r="BO193" s="382"/>
      <c r="BP193" s="382"/>
      <c r="BQ193" s="366"/>
      <c r="BR193" s="1"/>
      <c r="BS193" s="366"/>
      <c r="BT193" s="1"/>
      <c r="BU193" s="1"/>
      <c r="BV193" s="1"/>
      <c r="BW193" s="366"/>
      <c r="BX193" s="366"/>
      <c r="BY193" s="366"/>
      <c r="BZ193" s="366"/>
      <c r="CA193" s="366"/>
      <c r="CB193" s="141"/>
      <c r="CC193" s="230"/>
      <c r="CD193" s="230"/>
      <c r="CE193" s="230"/>
      <c r="CF193" s="5"/>
      <c r="CG193" s="58"/>
      <c r="CH193" s="58"/>
      <c r="CI193" s="5"/>
      <c r="CJ193" s="5"/>
      <c r="CK193" s="5"/>
      <c r="CL193" s="230"/>
      <c r="CM193" s="230"/>
      <c r="CN193" s="230"/>
      <c r="CO193" s="230"/>
      <c r="CP193" s="230"/>
      <c r="CQ193" s="230"/>
      <c r="CR193" s="1"/>
      <c r="CS193" s="1"/>
      <c r="CT193" s="1"/>
      <c r="CU193" s="1"/>
      <c r="CV193" s="5"/>
      <c r="CW193" s="404"/>
      <c r="CX193" s="404"/>
      <c r="CY193" s="404"/>
      <c r="CZ193" s="404"/>
      <c r="DA193" s="404"/>
      <c r="DB193" s="404"/>
      <c r="DC193" s="381"/>
      <c r="DD193" s="381"/>
      <c r="DE193" s="381"/>
      <c r="DF193" s="381"/>
      <c r="DG193" s="5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/>
      <c r="DT193" s="1"/>
      <c r="DU193" s="1"/>
      <c r="DV193" s="1"/>
      <c r="DW193" s="1"/>
      <c r="DX193" s="1"/>
    </row>
    <row r="194" spans="1:128" ht="11.1" customHeight="1" x14ac:dyDescent="0.25">
      <c r="A194" s="5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388"/>
      <c r="AA194" s="388"/>
      <c r="AB194" s="388"/>
      <c r="AC194" s="388"/>
      <c r="AD194" s="388"/>
      <c r="AE194" s="388"/>
      <c r="AF194" s="388"/>
      <c r="AG194" s="388"/>
      <c r="AH194" s="388"/>
      <c r="AI194" s="388"/>
      <c r="AJ194" s="388"/>
      <c r="AK194" s="388"/>
      <c r="AL194" s="388"/>
      <c r="AM194" s="388"/>
      <c r="AN194" s="388"/>
      <c r="AO194" s="388"/>
      <c r="AP194" s="388"/>
      <c r="AQ194" s="388"/>
      <c r="AR194" s="388"/>
      <c r="AS194" s="388"/>
      <c r="AT194" s="388"/>
      <c r="AU194" s="388"/>
      <c r="AV194" s="388"/>
      <c r="AW194" s="388"/>
      <c r="AX194" s="388"/>
      <c r="AY194" s="388"/>
      <c r="AZ194" s="1"/>
      <c r="BA194" s="6"/>
      <c r="BB194" s="6"/>
      <c r="BC194" s="6"/>
      <c r="BD194" s="6"/>
      <c r="BE194" s="6"/>
      <c r="BF194" s="6"/>
      <c r="BG194" s="1"/>
      <c r="BH194" s="384"/>
      <c r="BI194" s="384"/>
      <c r="BJ194" s="384"/>
      <c r="BK194" s="383"/>
      <c r="BL194" s="383"/>
      <c r="BM194" s="382"/>
      <c r="BN194" s="141"/>
      <c r="BO194" s="382"/>
      <c r="BP194" s="382"/>
      <c r="BQ194" s="366"/>
      <c r="BR194" s="1"/>
      <c r="BS194" s="366"/>
      <c r="BT194" s="1"/>
      <c r="BU194" s="1"/>
      <c r="BV194" s="1"/>
      <c r="BW194" s="366"/>
      <c r="BX194" s="366"/>
      <c r="BY194" s="366"/>
      <c r="BZ194" s="366"/>
      <c r="CA194" s="366"/>
      <c r="CB194" s="141"/>
      <c r="CC194" s="230"/>
      <c r="CD194" s="230"/>
      <c r="CE194" s="230"/>
      <c r="CF194" s="5"/>
      <c r="CG194" s="58"/>
      <c r="CH194" s="58"/>
      <c r="CI194" s="5"/>
      <c r="CJ194" s="5"/>
      <c r="CK194" s="5"/>
      <c r="CL194" s="230"/>
      <c r="CM194" s="230"/>
      <c r="CN194" s="230"/>
      <c r="CO194" s="230"/>
      <c r="CP194" s="230"/>
      <c r="CQ194" s="230"/>
      <c r="CR194" s="1"/>
      <c r="CS194" s="1"/>
      <c r="CT194" s="1"/>
      <c r="CU194" s="1"/>
      <c r="CV194" s="5"/>
      <c r="CW194" s="404"/>
      <c r="CX194" s="404"/>
      <c r="CY194" s="404"/>
      <c r="CZ194" s="404"/>
      <c r="DA194" s="404"/>
      <c r="DB194" s="404"/>
      <c r="DC194" s="381"/>
      <c r="DD194" s="381"/>
      <c r="DE194" s="381"/>
      <c r="DF194" s="381"/>
      <c r="DG194" s="5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/>
      <c r="DU194" s="1"/>
      <c r="DV194" s="1"/>
      <c r="DW194" s="1"/>
      <c r="DX194" s="1"/>
    </row>
    <row r="195" spans="1:128" ht="11.1" customHeight="1" x14ac:dyDescent="0.25">
      <c r="A195" s="5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388"/>
      <c r="AA195" s="388"/>
      <c r="AB195" s="388"/>
      <c r="AC195" s="388"/>
      <c r="AD195" s="388"/>
      <c r="AE195" s="388"/>
      <c r="AF195" s="388"/>
      <c r="AG195" s="388"/>
      <c r="AH195" s="388"/>
      <c r="AI195" s="388"/>
      <c r="AJ195" s="388"/>
      <c r="AK195" s="388"/>
      <c r="AL195" s="388"/>
      <c r="AM195" s="388"/>
      <c r="AN195" s="388"/>
      <c r="AO195" s="388"/>
      <c r="AP195" s="388"/>
      <c r="AQ195" s="388"/>
      <c r="AR195" s="388"/>
      <c r="AS195" s="388"/>
      <c r="AT195" s="388"/>
      <c r="AU195" s="388"/>
      <c r="AV195" s="388"/>
      <c r="AW195" s="388"/>
      <c r="AX195" s="388"/>
      <c r="AY195" s="388"/>
      <c r="AZ195" s="1"/>
      <c r="BA195" s="6"/>
      <c r="BB195" s="6"/>
      <c r="BC195" s="6"/>
      <c r="BD195" s="6"/>
      <c r="BE195" s="6"/>
      <c r="BF195" s="6"/>
      <c r="BG195" s="1"/>
      <c r="BH195" s="384"/>
      <c r="BI195" s="384"/>
      <c r="BJ195" s="384"/>
      <c r="BK195" s="383"/>
      <c r="BL195" s="383"/>
      <c r="BM195" s="382"/>
      <c r="BN195" s="141"/>
      <c r="BO195" s="382"/>
      <c r="BP195" s="382"/>
      <c r="BQ195" s="366"/>
      <c r="BR195" s="1"/>
      <c r="BS195" s="366"/>
      <c r="BT195" s="1"/>
      <c r="BU195" s="1"/>
      <c r="BV195" s="1"/>
      <c r="BW195" s="366"/>
      <c r="BX195" s="366"/>
      <c r="BY195" s="366"/>
      <c r="BZ195" s="366"/>
      <c r="CA195" s="366"/>
      <c r="CB195" s="141"/>
      <c r="CC195" s="230"/>
      <c r="CD195" s="230"/>
      <c r="CE195" s="230"/>
      <c r="CF195" s="5"/>
      <c r="CG195" s="58"/>
      <c r="CH195" s="58"/>
      <c r="CI195" s="5"/>
      <c r="CJ195" s="5"/>
      <c r="CK195" s="5"/>
      <c r="CL195" s="230"/>
      <c r="CM195" s="230"/>
      <c r="CN195" s="230"/>
      <c r="CO195" s="230"/>
      <c r="CP195" s="230"/>
      <c r="CQ195" s="230"/>
      <c r="CR195" s="1"/>
      <c r="CS195" s="1"/>
      <c r="CT195" s="1"/>
      <c r="CU195" s="1"/>
      <c r="CV195" s="5"/>
      <c r="CW195" s="404"/>
      <c r="CX195" s="404"/>
      <c r="CY195" s="404"/>
      <c r="CZ195" s="404"/>
      <c r="DA195" s="404"/>
      <c r="DB195" s="404"/>
      <c r="DC195" s="381"/>
      <c r="DD195" s="381"/>
      <c r="DE195" s="381"/>
      <c r="DF195" s="381"/>
      <c r="DG195" s="5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/>
      <c r="DX195" s="1"/>
    </row>
    <row r="196" spans="1:128" ht="11.1" customHeight="1" x14ac:dyDescent="0.25">
      <c r="A196" s="5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388"/>
      <c r="AA196" s="388"/>
      <c r="AB196" s="388"/>
      <c r="AC196" s="388"/>
      <c r="AD196" s="388"/>
      <c r="AE196" s="388"/>
      <c r="AF196" s="388"/>
      <c r="AG196" s="388"/>
      <c r="AH196" s="388"/>
      <c r="AI196" s="388"/>
      <c r="AJ196" s="388"/>
      <c r="AK196" s="388"/>
      <c r="AL196" s="388"/>
      <c r="AM196" s="388"/>
      <c r="AN196" s="388"/>
      <c r="AO196" s="388"/>
      <c r="AP196" s="388"/>
      <c r="AQ196" s="388"/>
      <c r="AR196" s="388"/>
      <c r="AS196" s="388"/>
      <c r="AT196" s="388"/>
      <c r="AU196" s="388"/>
      <c r="AV196" s="388"/>
      <c r="AW196" s="388"/>
      <c r="AX196" s="388"/>
      <c r="AY196" s="388"/>
      <c r="AZ196" s="1"/>
      <c r="BA196" s="6"/>
      <c r="BB196" s="6"/>
      <c r="BC196" s="6"/>
      <c r="BD196" s="6"/>
      <c r="BE196" s="6"/>
      <c r="BF196" s="6"/>
      <c r="BG196" s="1"/>
      <c r="BH196" s="384"/>
      <c r="BI196" s="384"/>
      <c r="BJ196" s="384"/>
      <c r="BK196" s="383"/>
      <c r="BL196" s="383"/>
      <c r="BM196" s="382"/>
      <c r="BN196" s="141"/>
      <c r="BO196" s="382"/>
      <c r="BP196" s="382"/>
      <c r="BQ196" s="366"/>
      <c r="BR196" s="1"/>
      <c r="BS196" s="366"/>
      <c r="BT196" s="1"/>
      <c r="BU196" s="1"/>
      <c r="BV196" s="1"/>
      <c r="BW196" s="366"/>
      <c r="BX196" s="366"/>
      <c r="BY196" s="366"/>
      <c r="BZ196" s="366"/>
      <c r="CA196" s="366"/>
      <c r="CB196" s="141"/>
      <c r="CC196" s="230"/>
      <c r="CD196" s="230"/>
      <c r="CE196" s="230"/>
      <c r="CF196" s="5"/>
      <c r="CG196" s="58"/>
      <c r="CH196" s="58"/>
      <c r="CI196" s="5"/>
      <c r="CJ196" s="5"/>
      <c r="CK196" s="5"/>
      <c r="CL196" s="230"/>
      <c r="CM196" s="230"/>
      <c r="CN196" s="230"/>
      <c r="CO196" s="230"/>
      <c r="CP196" s="230"/>
      <c r="CQ196" s="230"/>
      <c r="CR196" s="1"/>
      <c r="CS196" s="1"/>
      <c r="CT196" s="1"/>
      <c r="CU196" s="1"/>
      <c r="CV196" s="5"/>
      <c r="CW196" s="404"/>
      <c r="CX196" s="404"/>
      <c r="CY196" s="404"/>
      <c r="CZ196" s="404"/>
      <c r="DA196" s="404"/>
      <c r="DB196" s="404"/>
      <c r="DC196" s="381"/>
      <c r="DD196" s="381"/>
      <c r="DE196" s="381"/>
      <c r="DF196" s="381"/>
      <c r="DG196" s="5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/>
      <c r="DX196" s="1"/>
    </row>
    <row r="197" spans="1:128" ht="11.1" customHeight="1" x14ac:dyDescent="0.25">
      <c r="A197" s="5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388"/>
      <c r="AA197" s="388"/>
      <c r="AB197" s="388"/>
      <c r="AC197" s="388"/>
      <c r="AD197" s="388"/>
      <c r="AE197" s="388"/>
      <c r="AF197" s="388"/>
      <c r="AG197" s="388"/>
      <c r="AH197" s="388"/>
      <c r="AI197" s="388"/>
      <c r="AJ197" s="388"/>
      <c r="AK197" s="388"/>
      <c r="AL197" s="388"/>
      <c r="AM197" s="388"/>
      <c r="AN197" s="388"/>
      <c r="AO197" s="388"/>
      <c r="AP197" s="388"/>
      <c r="AQ197" s="388"/>
      <c r="AR197" s="388"/>
      <c r="AS197" s="388"/>
      <c r="AT197" s="388"/>
      <c r="AU197" s="388"/>
      <c r="AV197" s="388"/>
      <c r="AW197" s="388"/>
      <c r="AX197" s="388"/>
      <c r="AY197" s="388"/>
      <c r="AZ197" s="1"/>
      <c r="BA197" s="6"/>
      <c r="BB197" s="6"/>
      <c r="BC197" s="6"/>
      <c r="BD197" s="6"/>
      <c r="BE197" s="6"/>
      <c r="BF197" s="6"/>
      <c r="BG197" s="1"/>
      <c r="BH197" s="384"/>
      <c r="BI197" s="384"/>
      <c r="BJ197" s="384"/>
      <c r="BK197" s="383"/>
      <c r="BL197" s="383"/>
      <c r="BM197" s="382"/>
      <c r="BN197" s="141"/>
      <c r="BO197" s="382"/>
      <c r="BP197" s="382"/>
      <c r="BQ197" s="366"/>
      <c r="BR197" s="1"/>
      <c r="BS197" s="366"/>
      <c r="BT197" s="1"/>
      <c r="BU197" s="1"/>
      <c r="BV197" s="1"/>
      <c r="BW197" s="366"/>
      <c r="BX197" s="366"/>
      <c r="BY197" s="366"/>
      <c r="BZ197" s="366"/>
      <c r="CA197" s="366"/>
      <c r="CB197" s="141"/>
      <c r="CC197" s="230"/>
      <c r="CD197" s="230"/>
      <c r="CE197" s="230"/>
      <c r="CF197" s="5"/>
      <c r="CG197" s="58"/>
      <c r="CH197" s="58"/>
      <c r="CI197" s="5"/>
      <c r="CJ197" s="5"/>
      <c r="CK197" s="5"/>
      <c r="CL197" s="230"/>
      <c r="CM197" s="230"/>
      <c r="CN197" s="230"/>
      <c r="CO197" s="230"/>
      <c r="CP197" s="230"/>
      <c r="CQ197" s="230"/>
      <c r="CR197" s="1"/>
      <c r="CS197" s="1"/>
      <c r="CT197" s="1"/>
      <c r="CU197" s="1"/>
      <c r="CV197" s="5"/>
      <c r="CW197" s="404"/>
      <c r="CX197" s="404"/>
      <c r="CY197" s="404"/>
      <c r="CZ197" s="404"/>
      <c r="DA197" s="404"/>
      <c r="DB197" s="404"/>
      <c r="DC197" s="381"/>
      <c r="DD197" s="381"/>
      <c r="DE197" s="381"/>
      <c r="DF197" s="381"/>
      <c r="DG197" s="5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/>
      <c r="DX197" s="1"/>
    </row>
    <row r="198" spans="1:128" ht="11.1" customHeight="1" x14ac:dyDescent="0.25">
      <c r="A198" s="5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388"/>
      <c r="AA198" s="388"/>
      <c r="AB198" s="388"/>
      <c r="AC198" s="388"/>
      <c r="AD198" s="388"/>
      <c r="AE198" s="388"/>
      <c r="AF198" s="388"/>
      <c r="AG198" s="388"/>
      <c r="AH198" s="388"/>
      <c r="AI198" s="388"/>
      <c r="AJ198" s="388"/>
      <c r="AK198" s="388"/>
      <c r="AL198" s="388"/>
      <c r="AM198" s="388"/>
      <c r="AN198" s="388"/>
      <c r="AO198" s="388"/>
      <c r="AP198" s="388"/>
      <c r="AQ198" s="388"/>
      <c r="AR198" s="388"/>
      <c r="AS198" s="388"/>
      <c r="AT198" s="388"/>
      <c r="AU198" s="388"/>
      <c r="AV198" s="388"/>
      <c r="AW198" s="388"/>
      <c r="AX198" s="388"/>
      <c r="AY198" s="388"/>
      <c r="AZ198" s="1"/>
      <c r="BA198" s="6"/>
      <c r="BB198" s="6"/>
      <c r="BC198" s="6"/>
      <c r="BD198" s="6"/>
      <c r="BE198" s="6"/>
      <c r="BF198" s="6"/>
      <c r="BG198" s="1"/>
      <c r="BH198" s="384"/>
      <c r="BI198" s="384"/>
      <c r="BJ198" s="384"/>
      <c r="BK198" s="383"/>
      <c r="BL198" s="383"/>
      <c r="BM198" s="382"/>
      <c r="BN198" s="141"/>
      <c r="BO198" s="382"/>
      <c r="BP198" s="382"/>
      <c r="BQ198" s="366"/>
      <c r="BR198" s="1"/>
      <c r="BS198" s="366"/>
      <c r="BT198" s="1"/>
      <c r="BU198" s="1"/>
      <c r="BV198" s="1"/>
      <c r="BW198" s="366"/>
      <c r="BX198" s="366"/>
      <c r="BY198" s="366"/>
      <c r="BZ198" s="366"/>
      <c r="CA198" s="366"/>
      <c r="CB198" s="141"/>
      <c r="CC198" s="230"/>
      <c r="CD198" s="230"/>
      <c r="CE198" s="230"/>
      <c r="CF198" s="5"/>
      <c r="CG198" s="58"/>
      <c r="CH198" s="58"/>
      <c r="CI198" s="5"/>
      <c r="CJ198" s="5"/>
      <c r="CK198" s="5"/>
      <c r="CL198" s="230"/>
      <c r="CM198" s="230"/>
      <c r="CN198" s="230"/>
      <c r="CO198" s="230"/>
      <c r="CP198" s="230"/>
      <c r="CQ198" s="230"/>
      <c r="CR198" s="1"/>
      <c r="CS198" s="1"/>
      <c r="CT198" s="1"/>
      <c r="CU198" s="1"/>
      <c r="CV198" s="5"/>
      <c r="CW198" s="404"/>
      <c r="CX198" s="404"/>
      <c r="CY198" s="404"/>
      <c r="CZ198" s="404"/>
      <c r="DA198" s="404"/>
      <c r="DB198" s="404"/>
      <c r="DC198" s="381"/>
      <c r="DD198" s="381"/>
      <c r="DE198" s="381"/>
      <c r="DF198" s="381"/>
      <c r="DG198" s="5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</row>
    <row r="199" spans="1:128" ht="11.1" customHeight="1" x14ac:dyDescent="0.25">
      <c r="A199" s="5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388"/>
      <c r="AA199" s="388"/>
      <c r="AB199" s="388"/>
      <c r="AC199" s="388"/>
      <c r="AD199" s="388"/>
      <c r="AE199" s="388"/>
      <c r="AF199" s="388"/>
      <c r="AG199" s="388"/>
      <c r="AH199" s="388"/>
      <c r="AI199" s="388"/>
      <c r="AJ199" s="388"/>
      <c r="AK199" s="388"/>
      <c r="AL199" s="388"/>
      <c r="AM199" s="388"/>
      <c r="AN199" s="388"/>
      <c r="AO199" s="388"/>
      <c r="AP199" s="388"/>
      <c r="AQ199" s="388"/>
      <c r="AR199" s="388"/>
      <c r="AS199" s="388"/>
      <c r="AT199" s="388"/>
      <c r="AU199" s="388"/>
      <c r="AV199" s="388"/>
      <c r="AW199" s="388"/>
      <c r="AX199" s="388"/>
      <c r="AY199" s="388"/>
      <c r="AZ199" s="1"/>
      <c r="BA199" s="6"/>
      <c r="BB199" s="6"/>
      <c r="BC199" s="6"/>
      <c r="BD199" s="6"/>
      <c r="BE199" s="6"/>
      <c r="BF199" s="6"/>
      <c r="BG199" s="1"/>
      <c r="BH199" s="384"/>
      <c r="BI199" s="384"/>
      <c r="BJ199" s="384"/>
      <c r="BK199" s="383"/>
      <c r="BL199" s="383"/>
      <c r="BM199" s="382"/>
      <c r="BN199" s="141"/>
      <c r="BO199" s="382"/>
      <c r="BP199" s="382"/>
      <c r="BQ199" s="366"/>
      <c r="BR199" s="1"/>
      <c r="BS199" s="366"/>
      <c r="BT199" s="1"/>
      <c r="BU199" s="1"/>
      <c r="BV199" s="1"/>
      <c r="BW199" s="366"/>
      <c r="BX199" s="366"/>
      <c r="BY199" s="366"/>
      <c r="BZ199" s="366"/>
      <c r="CA199" s="366"/>
      <c r="CB199" s="141"/>
      <c r="CC199" s="230"/>
      <c r="CD199" s="230"/>
      <c r="CE199" s="230"/>
      <c r="CF199" s="5"/>
      <c r="CG199" s="58"/>
      <c r="CH199" s="58"/>
      <c r="CI199" s="5"/>
      <c r="CJ199" s="5"/>
      <c r="CK199" s="5"/>
      <c r="CL199" s="230"/>
      <c r="CM199" s="230"/>
      <c r="CN199" s="230"/>
      <c r="CO199" s="230"/>
      <c r="CP199" s="230"/>
      <c r="CQ199" s="230"/>
      <c r="CR199" s="1"/>
      <c r="CS199" s="1"/>
      <c r="CT199" s="1"/>
      <c r="CU199" s="1"/>
      <c r="CV199" s="5"/>
      <c r="CW199" s="404"/>
      <c r="CX199" s="404"/>
      <c r="CY199" s="404"/>
      <c r="CZ199" s="404"/>
      <c r="DA199" s="404"/>
      <c r="DB199" s="404"/>
      <c r="DC199" s="381"/>
      <c r="DD199" s="381"/>
      <c r="DE199" s="381"/>
      <c r="DF199" s="381"/>
      <c r="DG199" s="5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</row>
    <row r="200" spans="1:128" ht="11.1" customHeight="1" x14ac:dyDescent="0.25">
      <c r="A200" s="5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388"/>
      <c r="AA200" s="388"/>
      <c r="AB200" s="388"/>
      <c r="AC200" s="388"/>
      <c r="AD200" s="388"/>
      <c r="AE200" s="388"/>
      <c r="AF200" s="388"/>
      <c r="AG200" s="388"/>
      <c r="AH200" s="388"/>
      <c r="AI200" s="388"/>
      <c r="AJ200" s="388"/>
      <c r="AK200" s="388"/>
      <c r="AL200" s="388"/>
      <c r="AM200" s="388"/>
      <c r="AN200" s="388"/>
      <c r="AO200" s="388"/>
      <c r="AP200" s="388"/>
      <c r="AQ200" s="388"/>
      <c r="AR200" s="388"/>
      <c r="AS200" s="388"/>
      <c r="AT200" s="388"/>
      <c r="AU200" s="388"/>
      <c r="AV200" s="388"/>
      <c r="AW200" s="388"/>
      <c r="AX200" s="388"/>
      <c r="AY200" s="388"/>
      <c r="AZ200" s="1"/>
      <c r="BA200" s="6"/>
      <c r="BB200" s="6"/>
      <c r="BC200" s="6"/>
      <c r="BD200" s="6"/>
      <c r="BE200" s="6"/>
      <c r="BF200" s="6"/>
      <c r="BG200" s="1"/>
      <c r="BH200" s="384"/>
      <c r="BI200" s="384"/>
      <c r="BJ200" s="384"/>
      <c r="BK200" s="383"/>
      <c r="BL200" s="383"/>
      <c r="BM200" s="382"/>
      <c r="BN200" s="141"/>
      <c r="BO200" s="382"/>
      <c r="BP200" s="382"/>
      <c r="BQ200" s="366"/>
      <c r="BR200" s="1"/>
      <c r="BS200" s="366"/>
      <c r="BT200" s="1"/>
      <c r="BU200" s="1"/>
      <c r="BV200" s="1"/>
      <c r="BW200" s="366"/>
      <c r="BX200" s="366"/>
      <c r="BY200" s="366"/>
      <c r="BZ200" s="366"/>
      <c r="CA200" s="366"/>
      <c r="CB200" s="141"/>
      <c r="CC200" s="230"/>
      <c r="CD200" s="230"/>
      <c r="CE200" s="230"/>
      <c r="CF200" s="5"/>
      <c r="CG200" s="58"/>
      <c r="CH200" s="58"/>
      <c r="CI200" s="5"/>
      <c r="CJ200" s="5"/>
      <c r="CK200" s="5"/>
      <c r="CL200" s="230"/>
      <c r="CM200" s="230"/>
      <c r="CN200" s="230"/>
      <c r="CO200" s="230"/>
      <c r="CP200" s="230"/>
      <c r="CQ200" s="230"/>
      <c r="CR200" s="1"/>
      <c r="CS200" s="1"/>
      <c r="CT200" s="1"/>
      <c r="CU200" s="1"/>
      <c r="CV200" s="5"/>
      <c r="CW200" s="404"/>
      <c r="CX200" s="404"/>
      <c r="CY200" s="404"/>
      <c r="CZ200" s="404"/>
      <c r="DA200" s="404"/>
      <c r="DB200" s="404"/>
      <c r="DC200" s="381"/>
      <c r="DD200" s="381"/>
      <c r="DE200" s="381"/>
      <c r="DF200" s="381"/>
      <c r="DG200" s="5"/>
      <c r="DH200" s="1"/>
      <c r="DI200" s="1"/>
      <c r="DJ200" s="1"/>
      <c r="DK200" s="1"/>
      <c r="DL200" s="1"/>
      <c r="DM200" s="1"/>
      <c r="DN200" s="1"/>
      <c r="DO200" s="1"/>
      <c r="DP200" s="1"/>
      <c r="DQ200" s="1"/>
      <c r="DR200" s="1"/>
      <c r="DS200" s="1"/>
      <c r="DT200" s="1"/>
      <c r="DU200" s="1"/>
      <c r="DV200" s="1"/>
      <c r="DW200" s="1"/>
      <c r="DX200" s="1"/>
    </row>
    <row r="201" spans="1:128" ht="11.1" customHeight="1" x14ac:dyDescent="0.25">
      <c r="A201" s="5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388"/>
      <c r="AA201" s="388"/>
      <c r="AB201" s="388"/>
      <c r="AC201" s="388"/>
      <c r="AD201" s="388"/>
      <c r="AE201" s="388"/>
      <c r="AF201" s="388"/>
      <c r="AG201" s="388"/>
      <c r="AH201" s="388"/>
      <c r="AI201" s="388"/>
      <c r="AJ201" s="388"/>
      <c r="AK201" s="388"/>
      <c r="AL201" s="388"/>
      <c r="AM201" s="388"/>
      <c r="AN201" s="388"/>
      <c r="AO201" s="388"/>
      <c r="AP201" s="388"/>
      <c r="AQ201" s="388"/>
      <c r="AR201" s="388"/>
      <c r="AS201" s="388"/>
      <c r="AT201" s="388"/>
      <c r="AU201" s="388"/>
      <c r="AV201" s="388"/>
      <c r="AW201" s="388"/>
      <c r="AX201" s="388"/>
      <c r="AY201" s="388"/>
      <c r="AZ201" s="1"/>
      <c r="BA201" s="6"/>
      <c r="BB201" s="6"/>
      <c r="BC201" s="6"/>
      <c r="BD201" s="6"/>
      <c r="BE201" s="6"/>
      <c r="BF201" s="6"/>
      <c r="BG201" s="1"/>
      <c r="BH201" s="384"/>
      <c r="BI201" s="384"/>
      <c r="BJ201" s="384"/>
      <c r="BK201" s="383"/>
      <c r="BL201" s="383"/>
      <c r="BM201" s="382"/>
      <c r="BN201" s="141"/>
      <c r="BO201" s="382"/>
      <c r="BP201" s="382"/>
      <c r="BQ201" s="366"/>
      <c r="BR201" s="1"/>
      <c r="BS201" s="366"/>
      <c r="BT201" s="1"/>
      <c r="BU201" s="1"/>
      <c r="BV201" s="1"/>
      <c r="BW201" s="366"/>
      <c r="BX201" s="366"/>
      <c r="BY201" s="366"/>
      <c r="BZ201" s="366"/>
      <c r="CA201" s="366"/>
      <c r="CB201" s="141"/>
      <c r="CC201" s="230"/>
      <c r="CD201" s="230"/>
      <c r="CE201" s="230"/>
      <c r="CF201" s="5"/>
      <c r="CG201" s="58"/>
      <c r="CH201" s="58"/>
      <c r="CI201" s="5"/>
      <c r="CJ201" s="5"/>
      <c r="CK201" s="5"/>
      <c r="CL201" s="230"/>
      <c r="CM201" s="230"/>
      <c r="CN201" s="230"/>
      <c r="CO201" s="230"/>
      <c r="CP201" s="230"/>
      <c r="CQ201" s="230"/>
      <c r="CR201" s="1"/>
      <c r="CS201" s="1"/>
      <c r="CT201" s="1"/>
      <c r="CU201" s="1"/>
      <c r="CV201" s="5"/>
      <c r="CW201" s="404"/>
      <c r="CX201" s="404"/>
      <c r="CY201" s="404"/>
      <c r="CZ201" s="404"/>
      <c r="DA201" s="404"/>
      <c r="DB201" s="404"/>
      <c r="DC201" s="381"/>
      <c r="DD201" s="381"/>
      <c r="DE201" s="381"/>
      <c r="DF201" s="381"/>
      <c r="DG201" s="5"/>
      <c r="DH201" s="1"/>
      <c r="DI201" s="1"/>
      <c r="DJ201" s="1"/>
      <c r="DK201" s="1"/>
      <c r="DL201" s="1"/>
      <c r="DM201" s="1"/>
      <c r="DN201" s="1"/>
      <c r="DO201" s="1"/>
      <c r="DP201" s="1"/>
      <c r="DQ201" s="1"/>
      <c r="DR201" s="1"/>
      <c r="DS201" s="1"/>
      <c r="DT201" s="1"/>
      <c r="DU201" s="1"/>
      <c r="DV201" s="1"/>
      <c r="DW201" s="1"/>
      <c r="DX201" s="1"/>
    </row>
    <row r="202" spans="1:128" ht="11.1" customHeight="1" x14ac:dyDescent="0.25">
      <c r="A202" s="5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388"/>
      <c r="AA202" s="388"/>
      <c r="AB202" s="388"/>
      <c r="AC202" s="388"/>
      <c r="AD202" s="388"/>
      <c r="AE202" s="388"/>
      <c r="AF202" s="388"/>
      <c r="AG202" s="388"/>
      <c r="AH202" s="388"/>
      <c r="AI202" s="388"/>
      <c r="AJ202" s="388"/>
      <c r="AK202" s="388"/>
      <c r="AL202" s="388"/>
      <c r="AM202" s="388"/>
      <c r="AN202" s="388"/>
      <c r="AO202" s="388"/>
      <c r="AP202" s="388"/>
      <c r="AQ202" s="388"/>
      <c r="AR202" s="388"/>
      <c r="AS202" s="388"/>
      <c r="AT202" s="388"/>
      <c r="AU202" s="388"/>
      <c r="AV202" s="388"/>
      <c r="AW202" s="388"/>
      <c r="AX202" s="388"/>
      <c r="AY202" s="388"/>
      <c r="AZ202" s="1"/>
      <c r="BA202" s="6"/>
      <c r="BB202" s="6"/>
      <c r="BC202" s="6"/>
      <c r="BD202" s="6"/>
      <c r="BE202" s="6"/>
      <c r="BF202" s="6"/>
      <c r="BG202" s="1"/>
      <c r="BH202" s="384"/>
      <c r="BI202" s="384"/>
      <c r="BJ202" s="384"/>
      <c r="BK202" s="383"/>
      <c r="BL202" s="383"/>
      <c r="BM202" s="382"/>
      <c r="BN202" s="141"/>
      <c r="BO202" s="382"/>
      <c r="BP202" s="382"/>
      <c r="BQ202" s="366"/>
      <c r="BR202" s="1"/>
      <c r="BS202" s="366"/>
      <c r="BT202" s="1"/>
      <c r="BU202" s="1"/>
      <c r="BV202" s="1"/>
      <c r="BW202" s="366"/>
      <c r="BX202" s="366"/>
      <c r="BY202" s="366"/>
      <c r="BZ202" s="366"/>
      <c r="CA202" s="366"/>
      <c r="CB202" s="141"/>
      <c r="CC202" s="230"/>
      <c r="CD202" s="230"/>
      <c r="CE202" s="230"/>
      <c r="CF202" s="5"/>
      <c r="CG202" s="58"/>
      <c r="CH202" s="58"/>
      <c r="CI202" s="5"/>
      <c r="CJ202" s="5"/>
      <c r="CK202" s="5"/>
      <c r="CL202" s="230"/>
      <c r="CM202" s="230"/>
      <c r="CN202" s="230"/>
      <c r="CO202" s="230"/>
      <c r="CP202" s="230"/>
      <c r="CQ202" s="230"/>
      <c r="CR202" s="1"/>
      <c r="CS202" s="1"/>
      <c r="CT202" s="1"/>
      <c r="CU202" s="1"/>
      <c r="CV202" s="5"/>
      <c r="CW202" s="404"/>
      <c r="CX202" s="404"/>
      <c r="CY202" s="404"/>
      <c r="CZ202" s="404"/>
      <c r="DA202" s="404"/>
      <c r="DB202" s="404"/>
      <c r="DC202" s="381"/>
      <c r="DD202" s="381"/>
      <c r="DE202" s="381"/>
      <c r="DF202" s="381"/>
      <c r="DG202" s="5"/>
      <c r="DH202" s="1"/>
      <c r="DI202" s="1"/>
      <c r="DJ202" s="1"/>
      <c r="DK202" s="1"/>
      <c r="DL202" s="1"/>
      <c r="DM202" s="1"/>
      <c r="DN202" s="1"/>
      <c r="DO202" s="1"/>
      <c r="DP202" s="1"/>
      <c r="DQ202" s="1"/>
      <c r="DR202" s="1"/>
      <c r="DS202" s="1"/>
      <c r="DT202" s="1"/>
      <c r="DU202" s="1"/>
      <c r="DV202" s="1"/>
      <c r="DW202" s="1"/>
      <c r="DX202" s="1"/>
    </row>
    <row r="203" spans="1:128" ht="11.1" customHeight="1" x14ac:dyDescent="0.25">
      <c r="A203" s="5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388"/>
      <c r="AA203" s="388"/>
      <c r="AB203" s="388"/>
      <c r="AC203" s="388"/>
      <c r="AD203" s="388"/>
      <c r="AE203" s="388"/>
      <c r="AF203" s="388"/>
      <c r="AG203" s="388"/>
      <c r="AH203" s="388"/>
      <c r="AI203" s="388"/>
      <c r="AJ203" s="388"/>
      <c r="AK203" s="388"/>
      <c r="AL203" s="388"/>
      <c r="AM203" s="388"/>
      <c r="AN203" s="388"/>
      <c r="AO203" s="388"/>
      <c r="AP203" s="388"/>
      <c r="AQ203" s="388"/>
      <c r="AR203" s="388"/>
      <c r="AS203" s="388"/>
      <c r="AT203" s="388"/>
      <c r="AU203" s="388"/>
      <c r="AV203" s="388"/>
      <c r="AW203" s="388"/>
      <c r="AX203" s="388"/>
      <c r="AY203" s="388"/>
      <c r="AZ203" s="1"/>
      <c r="BA203" s="6"/>
      <c r="BB203" s="6"/>
      <c r="BC203" s="6"/>
      <c r="BD203" s="6"/>
      <c r="BE203" s="6"/>
      <c r="BF203" s="6"/>
      <c r="BG203" s="1"/>
      <c r="BH203" s="384"/>
      <c r="BI203" s="384"/>
      <c r="BJ203" s="384"/>
      <c r="BK203" s="383"/>
      <c r="BL203" s="383"/>
      <c r="BM203" s="382"/>
      <c r="BN203" s="141"/>
      <c r="BO203" s="382"/>
      <c r="BP203" s="382"/>
      <c r="BQ203" s="366"/>
      <c r="BR203" s="1"/>
      <c r="BS203" s="366"/>
      <c r="BT203" s="1"/>
      <c r="BU203" s="1"/>
      <c r="BV203" s="1"/>
      <c r="BW203" s="366"/>
      <c r="BX203" s="366"/>
      <c r="BY203" s="366"/>
      <c r="BZ203" s="366"/>
      <c r="CA203" s="366"/>
      <c r="CB203" s="141"/>
      <c r="CC203" s="230"/>
      <c r="CD203" s="230"/>
      <c r="CE203" s="230"/>
      <c r="CF203" s="5"/>
      <c r="CG203" s="58"/>
      <c r="CH203" s="58"/>
      <c r="CI203" s="5"/>
      <c r="CJ203" s="5"/>
      <c r="CK203" s="5"/>
      <c r="CL203" s="230"/>
      <c r="CM203" s="230"/>
      <c r="CN203" s="230"/>
      <c r="CO203" s="230"/>
      <c r="CP203" s="230"/>
      <c r="CQ203" s="230"/>
      <c r="CR203" s="1"/>
      <c r="CS203" s="1"/>
      <c r="CT203" s="1"/>
      <c r="CU203" s="1"/>
      <c r="CV203" s="5"/>
      <c r="CW203" s="404"/>
      <c r="CX203" s="404"/>
      <c r="CY203" s="404"/>
      <c r="CZ203" s="404"/>
      <c r="DA203" s="404"/>
      <c r="DB203" s="404"/>
      <c r="DC203" s="381"/>
      <c r="DD203" s="381"/>
      <c r="DE203" s="381"/>
      <c r="DF203" s="381"/>
      <c r="DG203" s="5"/>
      <c r="DH203" s="1"/>
      <c r="DI203" s="1"/>
      <c r="DJ203" s="1"/>
      <c r="DK203" s="1"/>
      <c r="DL203" s="1"/>
      <c r="DM203" s="1"/>
      <c r="DN203" s="1"/>
      <c r="DO203" s="1"/>
      <c r="DP203" s="1"/>
      <c r="DQ203" s="1"/>
      <c r="DR203" s="1"/>
      <c r="DS203" s="1"/>
      <c r="DT203" s="1"/>
      <c r="DU203" s="1"/>
      <c r="DV203" s="1"/>
      <c r="DW203" s="1"/>
      <c r="DX203" s="1"/>
    </row>
    <row r="204" spans="1:128" ht="11.1" customHeight="1" x14ac:dyDescent="0.25">
      <c r="A204" s="5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388"/>
      <c r="AA204" s="388"/>
      <c r="AB204" s="388"/>
      <c r="AC204" s="388"/>
      <c r="AD204" s="388"/>
      <c r="AE204" s="388"/>
      <c r="AF204" s="388"/>
      <c r="AG204" s="388"/>
      <c r="AH204" s="388"/>
      <c r="AI204" s="388"/>
      <c r="AJ204" s="388"/>
      <c r="AK204" s="388"/>
      <c r="AL204" s="388"/>
      <c r="AM204" s="388"/>
      <c r="AN204" s="388"/>
      <c r="AO204" s="388"/>
      <c r="AP204" s="388"/>
      <c r="AQ204" s="388"/>
      <c r="AR204" s="388"/>
      <c r="AS204" s="388"/>
      <c r="AT204" s="388"/>
      <c r="AU204" s="388"/>
      <c r="AV204" s="388"/>
      <c r="AW204" s="388"/>
      <c r="AX204" s="388"/>
      <c r="AY204" s="388"/>
      <c r="AZ204" s="1"/>
      <c r="BA204" s="6"/>
      <c r="BB204" s="6"/>
      <c r="BC204" s="6"/>
      <c r="BD204" s="6"/>
      <c r="BE204" s="6"/>
      <c r="BF204" s="6"/>
      <c r="BG204" s="1"/>
      <c r="BH204" s="384"/>
      <c r="BI204" s="384"/>
      <c r="BJ204" s="384"/>
      <c r="BK204" s="383"/>
      <c r="BL204" s="383"/>
      <c r="BM204" s="382"/>
      <c r="BN204" s="141"/>
      <c r="BO204" s="382"/>
      <c r="BP204" s="382"/>
      <c r="BQ204" s="366"/>
      <c r="BR204" s="1"/>
      <c r="BS204" s="366"/>
      <c r="BT204" s="1"/>
      <c r="BU204" s="1"/>
      <c r="BV204" s="1"/>
      <c r="BW204" s="366"/>
      <c r="BX204" s="366"/>
      <c r="BY204" s="366"/>
      <c r="BZ204" s="366"/>
      <c r="CA204" s="366"/>
      <c r="CB204" s="141"/>
      <c r="CC204" s="230"/>
      <c r="CD204" s="230"/>
      <c r="CE204" s="230"/>
      <c r="CF204" s="5"/>
      <c r="CG204" s="58"/>
      <c r="CH204" s="58"/>
      <c r="CI204" s="5"/>
      <c r="CJ204" s="5"/>
      <c r="CK204" s="5"/>
      <c r="CL204" s="230"/>
      <c r="CM204" s="230"/>
      <c r="CN204" s="230"/>
      <c r="CO204" s="230"/>
      <c r="CP204" s="230"/>
      <c r="CQ204" s="230"/>
      <c r="CR204" s="1"/>
      <c r="CS204" s="1"/>
      <c r="CT204" s="1"/>
      <c r="CU204" s="1"/>
      <c r="CV204" s="5"/>
      <c r="CW204" s="404"/>
      <c r="CX204" s="404"/>
      <c r="CY204" s="404"/>
      <c r="CZ204" s="404"/>
      <c r="DA204" s="404"/>
      <c r="DB204" s="404"/>
      <c r="DC204" s="381"/>
      <c r="DD204" s="381"/>
      <c r="DE204" s="381"/>
      <c r="DF204" s="381"/>
      <c r="DG204" s="5"/>
      <c r="DH204" s="1"/>
      <c r="DI204" s="1"/>
      <c r="DJ204" s="1"/>
      <c r="DK204" s="1"/>
      <c r="DL204" s="1"/>
      <c r="DM204" s="1"/>
      <c r="DN204" s="1"/>
      <c r="DO204" s="1"/>
      <c r="DP204" s="1"/>
      <c r="DQ204" s="1"/>
      <c r="DR204" s="1"/>
      <c r="DS204" s="1"/>
      <c r="DT204" s="1"/>
      <c r="DU204" s="1"/>
      <c r="DV204" s="1"/>
      <c r="DW204" s="1"/>
      <c r="DX204" s="1"/>
    </row>
    <row r="205" spans="1:128" ht="11.1" customHeight="1" x14ac:dyDescent="0.25">
      <c r="A205" s="5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388"/>
      <c r="AA205" s="388"/>
      <c r="AB205" s="388"/>
      <c r="AC205" s="388"/>
      <c r="AD205" s="388"/>
      <c r="AE205" s="388"/>
      <c r="AF205" s="388"/>
      <c r="AG205" s="388"/>
      <c r="AH205" s="388"/>
      <c r="AI205" s="388"/>
      <c r="AJ205" s="388"/>
      <c r="AK205" s="388"/>
      <c r="AL205" s="388"/>
      <c r="AM205" s="388"/>
      <c r="AN205" s="388"/>
      <c r="AO205" s="388"/>
      <c r="AP205" s="388"/>
      <c r="AQ205" s="388"/>
      <c r="AR205" s="388"/>
      <c r="AS205" s="388"/>
      <c r="AT205" s="388"/>
      <c r="AU205" s="388"/>
      <c r="AV205" s="388"/>
      <c r="AW205" s="388"/>
      <c r="AX205" s="388"/>
      <c r="AY205" s="388"/>
      <c r="AZ205" s="1"/>
      <c r="BA205" s="6"/>
      <c r="BB205" s="6"/>
      <c r="BC205" s="6"/>
      <c r="BD205" s="6"/>
      <c r="BE205" s="6"/>
      <c r="BF205" s="6"/>
      <c r="BG205" s="1"/>
      <c r="BH205" s="384"/>
      <c r="BI205" s="384"/>
      <c r="BJ205" s="384"/>
      <c r="BK205" s="383"/>
      <c r="BL205" s="383"/>
      <c r="BM205" s="382"/>
      <c r="BN205" s="141"/>
      <c r="BO205" s="382"/>
      <c r="BP205" s="382"/>
      <c r="BQ205" s="366"/>
      <c r="BR205" s="1"/>
      <c r="BS205" s="366"/>
      <c r="BT205" s="1"/>
      <c r="BU205" s="1"/>
      <c r="BV205" s="1"/>
      <c r="BW205" s="366"/>
      <c r="BX205" s="366"/>
      <c r="BY205" s="366"/>
      <c r="BZ205" s="366"/>
      <c r="CA205" s="366"/>
      <c r="CB205" s="141"/>
      <c r="CC205" s="230"/>
      <c r="CD205" s="230"/>
      <c r="CE205" s="230"/>
      <c r="CF205" s="5"/>
      <c r="CG205" s="58"/>
      <c r="CH205" s="58"/>
      <c r="CI205" s="5"/>
      <c r="CJ205" s="5"/>
      <c r="CK205" s="5"/>
      <c r="CL205" s="230"/>
      <c r="CM205" s="230"/>
      <c r="CN205" s="230"/>
      <c r="CO205" s="230"/>
      <c r="CP205" s="230"/>
      <c r="CQ205" s="230"/>
      <c r="CR205" s="1"/>
      <c r="CS205" s="1"/>
      <c r="CT205" s="1"/>
      <c r="CU205" s="1"/>
      <c r="CV205" s="5"/>
      <c r="CW205" s="404"/>
      <c r="CX205" s="404"/>
      <c r="CY205" s="404"/>
      <c r="CZ205" s="404"/>
      <c r="DA205" s="404"/>
      <c r="DB205" s="404"/>
      <c r="DC205" s="381"/>
      <c r="DD205" s="381"/>
      <c r="DE205" s="381"/>
      <c r="DF205" s="381"/>
      <c r="DG205" s="5"/>
      <c r="DH205" s="1"/>
      <c r="DI205" s="1"/>
      <c r="DJ205" s="1"/>
      <c r="DK205" s="1"/>
      <c r="DL205" s="1"/>
      <c r="DM205" s="1"/>
      <c r="DN205" s="1"/>
      <c r="DO205" s="1"/>
      <c r="DP205" s="1"/>
      <c r="DQ205" s="1"/>
      <c r="DR205" s="1"/>
      <c r="DS205" s="1"/>
      <c r="DT205" s="1"/>
      <c r="DU205" s="1"/>
      <c r="DV205" s="1"/>
      <c r="DW205" s="1"/>
      <c r="DX205" s="1"/>
    </row>
    <row r="206" spans="1:128" ht="11.1" customHeight="1" x14ac:dyDescent="0.25">
      <c r="A206" s="5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388"/>
      <c r="AA206" s="388"/>
      <c r="AB206" s="388"/>
      <c r="AC206" s="388"/>
      <c r="AD206" s="388"/>
      <c r="AE206" s="388"/>
      <c r="AF206" s="388"/>
      <c r="AG206" s="388"/>
      <c r="AH206" s="388"/>
      <c r="AI206" s="388"/>
      <c r="AJ206" s="388"/>
      <c r="AK206" s="388"/>
      <c r="AL206" s="388"/>
      <c r="AM206" s="388"/>
      <c r="AN206" s="388"/>
      <c r="AO206" s="388"/>
      <c r="AP206" s="388"/>
      <c r="AQ206" s="388"/>
      <c r="AR206" s="388"/>
      <c r="AS206" s="388"/>
      <c r="AT206" s="388"/>
      <c r="AU206" s="388"/>
      <c r="AV206" s="388"/>
      <c r="AW206" s="388"/>
      <c r="AX206" s="388"/>
      <c r="AY206" s="388"/>
      <c r="AZ206" s="1"/>
      <c r="BA206" s="6"/>
      <c r="BB206" s="6"/>
      <c r="BC206" s="6"/>
      <c r="BD206" s="6"/>
      <c r="BE206" s="6"/>
      <c r="BF206" s="6"/>
      <c r="BG206" s="1"/>
      <c r="BH206" s="384"/>
      <c r="BI206" s="384"/>
      <c r="BJ206" s="384"/>
      <c r="BK206" s="383"/>
      <c r="BL206" s="383"/>
      <c r="BM206" s="382"/>
      <c r="BN206" s="141"/>
      <c r="BO206" s="382"/>
      <c r="BP206" s="382"/>
      <c r="BQ206" s="366"/>
      <c r="BR206" s="1"/>
      <c r="BS206" s="366"/>
      <c r="BT206" s="1"/>
      <c r="BU206" s="1"/>
      <c r="BV206" s="1"/>
      <c r="BW206" s="366"/>
      <c r="BX206" s="366"/>
      <c r="BY206" s="366"/>
      <c r="BZ206" s="366"/>
      <c r="CA206" s="366"/>
      <c r="CB206" s="141"/>
      <c r="CC206" s="230"/>
      <c r="CD206" s="230"/>
      <c r="CE206" s="230"/>
      <c r="CF206" s="5"/>
      <c r="CG206" s="58"/>
      <c r="CH206" s="58"/>
      <c r="CI206" s="5"/>
      <c r="CJ206" s="5"/>
      <c r="CK206" s="5"/>
      <c r="CL206" s="230"/>
      <c r="CM206" s="230"/>
      <c r="CN206" s="230"/>
      <c r="CO206" s="230"/>
      <c r="CP206" s="230"/>
      <c r="CQ206" s="230"/>
      <c r="CR206" s="1"/>
      <c r="CS206" s="1"/>
      <c r="CT206" s="1"/>
      <c r="CU206" s="1"/>
      <c r="CV206" s="5"/>
      <c r="CW206" s="404"/>
      <c r="CX206" s="404"/>
      <c r="CY206" s="404"/>
      <c r="CZ206" s="404"/>
      <c r="DA206" s="404"/>
      <c r="DB206" s="404"/>
      <c r="DC206" s="381"/>
      <c r="DD206" s="381"/>
      <c r="DE206" s="381"/>
      <c r="DF206" s="381"/>
      <c r="DG206" s="5"/>
      <c r="DH206" s="1"/>
      <c r="DI206" s="1"/>
      <c r="DJ206" s="1"/>
      <c r="DK206" s="1"/>
      <c r="DL206" s="1"/>
      <c r="DM206" s="1"/>
      <c r="DN206" s="1"/>
      <c r="DO206" s="1"/>
      <c r="DP206" s="1"/>
      <c r="DQ206" s="1"/>
      <c r="DR206" s="1"/>
      <c r="DS206" s="1"/>
      <c r="DT206" s="1"/>
      <c r="DU206" s="1"/>
      <c r="DV206" s="1"/>
      <c r="DW206" s="1"/>
      <c r="DX206" s="1"/>
    </row>
    <row r="207" spans="1:128" ht="11.1" customHeight="1" x14ac:dyDescent="0.25">
      <c r="A207" s="5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388"/>
      <c r="AA207" s="388"/>
      <c r="AB207" s="388"/>
      <c r="AC207" s="388"/>
      <c r="AD207" s="388"/>
      <c r="AE207" s="388"/>
      <c r="AF207" s="388"/>
      <c r="AG207" s="388"/>
      <c r="AH207" s="388"/>
      <c r="AI207" s="388"/>
      <c r="AJ207" s="388"/>
      <c r="AK207" s="388"/>
      <c r="AL207" s="388"/>
      <c r="AM207" s="388"/>
      <c r="AN207" s="388"/>
      <c r="AO207" s="388"/>
      <c r="AP207" s="388"/>
      <c r="AQ207" s="388"/>
      <c r="AR207" s="388"/>
      <c r="AS207" s="388"/>
      <c r="AT207" s="388"/>
      <c r="AU207" s="388"/>
      <c r="AV207" s="388"/>
      <c r="AW207" s="388"/>
      <c r="AX207" s="388"/>
      <c r="AY207" s="388"/>
      <c r="AZ207" s="1"/>
      <c r="BA207" s="6"/>
      <c r="BB207" s="6"/>
      <c r="BC207" s="6"/>
      <c r="BD207" s="6"/>
      <c r="BE207" s="6"/>
      <c r="BF207" s="6"/>
      <c r="BG207" s="1"/>
      <c r="BH207" s="384"/>
      <c r="BI207" s="384"/>
      <c r="BJ207" s="384"/>
      <c r="BK207" s="383"/>
      <c r="BL207" s="383"/>
      <c r="BM207" s="382"/>
      <c r="BN207" s="141"/>
      <c r="BO207" s="382"/>
      <c r="BP207" s="382"/>
      <c r="BQ207" s="366"/>
      <c r="BR207" s="1"/>
      <c r="BS207" s="366"/>
      <c r="BT207" s="1"/>
      <c r="BU207" s="1"/>
      <c r="BV207" s="1"/>
      <c r="BW207" s="366"/>
      <c r="BX207" s="366"/>
      <c r="BY207" s="366"/>
      <c r="BZ207" s="366"/>
      <c r="CA207" s="366"/>
      <c r="CB207" s="141"/>
      <c r="CC207" s="230"/>
      <c r="CD207" s="230"/>
      <c r="CE207" s="230"/>
      <c r="CF207" s="5"/>
      <c r="CG207" s="58"/>
      <c r="CH207" s="58"/>
      <c r="CI207" s="5"/>
      <c r="CJ207" s="5"/>
      <c r="CK207" s="5"/>
      <c r="CL207" s="230"/>
      <c r="CM207" s="230"/>
      <c r="CN207" s="230"/>
      <c r="CO207" s="230"/>
      <c r="CP207" s="230"/>
      <c r="CQ207" s="230"/>
      <c r="CR207" s="1"/>
      <c r="CS207" s="1"/>
      <c r="CT207" s="1"/>
      <c r="CU207" s="1"/>
      <c r="CV207" s="5"/>
      <c r="CW207" s="404"/>
      <c r="CX207" s="404"/>
      <c r="CY207" s="404"/>
      <c r="CZ207" s="404"/>
      <c r="DA207" s="404"/>
      <c r="DB207" s="404"/>
      <c r="DC207" s="381"/>
      <c r="DD207" s="381"/>
      <c r="DE207" s="381"/>
      <c r="DF207" s="381"/>
      <c r="DG207" s="5"/>
      <c r="DH207" s="1"/>
      <c r="DI207" s="1"/>
      <c r="DJ207" s="1"/>
      <c r="DK207" s="1"/>
      <c r="DL207" s="1"/>
      <c r="DM207" s="1"/>
      <c r="DN207" s="1"/>
      <c r="DO207" s="1"/>
      <c r="DP207" s="1"/>
      <c r="DQ207" s="1"/>
      <c r="DR207" s="1"/>
      <c r="DS207" s="1"/>
      <c r="DT207" s="1"/>
      <c r="DU207" s="1"/>
      <c r="DV207" s="1"/>
      <c r="DW207" s="1"/>
      <c r="DX207" s="1"/>
    </row>
    <row r="208" spans="1:128" ht="11.1" customHeight="1" x14ac:dyDescent="0.25">
      <c r="A208" s="5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388"/>
      <c r="AA208" s="388"/>
      <c r="AB208" s="388"/>
      <c r="AC208" s="388"/>
      <c r="AD208" s="388"/>
      <c r="AE208" s="388"/>
      <c r="AF208" s="388"/>
      <c r="AG208" s="388"/>
      <c r="AH208" s="388"/>
      <c r="AI208" s="388"/>
      <c r="AJ208" s="388"/>
      <c r="AK208" s="388"/>
      <c r="AL208" s="388"/>
      <c r="AM208" s="388"/>
      <c r="AN208" s="388"/>
      <c r="AO208" s="388"/>
      <c r="AP208" s="388"/>
      <c r="AQ208" s="388"/>
      <c r="AR208" s="388"/>
      <c r="AS208" s="388"/>
      <c r="AT208" s="388"/>
      <c r="AU208" s="388"/>
      <c r="AV208" s="388"/>
      <c r="AW208" s="388"/>
      <c r="AX208" s="388"/>
      <c r="AY208" s="388"/>
      <c r="AZ208" s="1"/>
      <c r="BA208" s="6"/>
      <c r="BB208" s="6"/>
      <c r="BC208" s="6"/>
      <c r="BD208" s="6"/>
      <c r="BE208" s="6"/>
      <c r="BF208" s="6"/>
      <c r="BG208" s="1"/>
      <c r="BH208" s="384"/>
      <c r="BI208" s="384"/>
      <c r="BJ208" s="384"/>
      <c r="BK208" s="383"/>
      <c r="BL208" s="383"/>
      <c r="BM208" s="382"/>
      <c r="BN208" s="141"/>
      <c r="BO208" s="382"/>
      <c r="BP208" s="382"/>
      <c r="BQ208" s="366"/>
      <c r="BR208" s="1"/>
      <c r="BS208" s="366"/>
      <c r="BT208" s="1"/>
      <c r="BU208" s="1"/>
      <c r="BV208" s="1"/>
      <c r="BW208" s="366"/>
      <c r="BX208" s="366"/>
      <c r="BY208" s="366"/>
      <c r="BZ208" s="366"/>
      <c r="CA208" s="366"/>
      <c r="CB208" s="141"/>
      <c r="CC208" s="230"/>
      <c r="CD208" s="230"/>
      <c r="CE208" s="230"/>
      <c r="CF208" s="5"/>
      <c r="CG208" s="58"/>
      <c r="CH208" s="58"/>
      <c r="CI208" s="5"/>
      <c r="CJ208" s="5"/>
      <c r="CK208" s="5"/>
      <c r="CL208" s="230"/>
      <c r="CM208" s="230"/>
      <c r="CN208" s="230"/>
      <c r="CO208" s="230"/>
      <c r="CP208" s="230"/>
      <c r="CQ208" s="230"/>
      <c r="CR208" s="1"/>
      <c r="CS208" s="1"/>
      <c r="CT208" s="1"/>
      <c r="CU208" s="1"/>
      <c r="CV208" s="5"/>
      <c r="CW208" s="404"/>
      <c r="CX208" s="404"/>
      <c r="CY208" s="404"/>
      <c r="CZ208" s="404"/>
      <c r="DA208" s="404"/>
      <c r="DB208" s="404"/>
      <c r="DC208" s="381"/>
      <c r="DD208" s="381"/>
      <c r="DE208" s="381"/>
      <c r="DF208" s="381"/>
      <c r="DG208" s="5"/>
      <c r="DH208" s="1"/>
      <c r="DI208" s="1"/>
      <c r="DJ208" s="1"/>
      <c r="DK208" s="1"/>
      <c r="DL208" s="1"/>
      <c r="DM208" s="1"/>
      <c r="DN208" s="1"/>
      <c r="DO208" s="1"/>
      <c r="DP208" s="1"/>
      <c r="DQ208" s="1"/>
      <c r="DR208" s="1"/>
      <c r="DS208" s="1"/>
      <c r="DT208" s="1"/>
      <c r="DU208" s="1"/>
      <c r="DV208" s="1"/>
      <c r="DW208" s="1"/>
      <c r="DX208" s="1"/>
    </row>
    <row r="209" spans="1:128" ht="11.1" customHeight="1" x14ac:dyDescent="0.25">
      <c r="A209" s="5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388"/>
      <c r="AA209" s="388"/>
      <c r="AB209" s="388"/>
      <c r="AC209" s="388"/>
      <c r="AD209" s="388"/>
      <c r="AE209" s="388"/>
      <c r="AF209" s="388"/>
      <c r="AG209" s="388"/>
      <c r="AH209" s="388"/>
      <c r="AI209" s="388"/>
      <c r="AJ209" s="388"/>
      <c r="AK209" s="388"/>
      <c r="AL209" s="388"/>
      <c r="AM209" s="388"/>
      <c r="AN209" s="388"/>
      <c r="AO209" s="388"/>
      <c r="AP209" s="388"/>
      <c r="AQ209" s="388"/>
      <c r="AR209" s="388"/>
      <c r="AS209" s="388"/>
      <c r="AT209" s="388"/>
      <c r="AU209" s="388"/>
      <c r="AV209" s="388"/>
      <c r="AW209" s="388"/>
      <c r="AX209" s="388"/>
      <c r="AY209" s="388"/>
      <c r="AZ209" s="1"/>
      <c r="BA209" s="6"/>
      <c r="BB209" s="6"/>
      <c r="BC209" s="6"/>
      <c r="BD209" s="6"/>
      <c r="BE209" s="6"/>
      <c r="BF209" s="6"/>
      <c r="BG209" s="1"/>
      <c r="BH209" s="384"/>
      <c r="BI209" s="384"/>
      <c r="BJ209" s="384"/>
      <c r="BK209" s="383"/>
      <c r="BL209" s="383"/>
      <c r="BM209" s="382"/>
      <c r="BN209" s="141"/>
      <c r="BO209" s="382"/>
      <c r="BP209" s="382"/>
      <c r="BQ209" s="366"/>
      <c r="BR209" s="1"/>
      <c r="BS209" s="366"/>
      <c r="BT209" s="1"/>
      <c r="BU209" s="1"/>
      <c r="BV209" s="1"/>
      <c r="BW209" s="366"/>
      <c r="BX209" s="366"/>
      <c r="BY209" s="366"/>
      <c r="BZ209" s="366"/>
      <c r="CA209" s="366"/>
      <c r="CB209" s="141"/>
      <c r="CC209" s="230"/>
      <c r="CD209" s="230"/>
      <c r="CE209" s="230"/>
      <c r="CF209" s="5"/>
      <c r="CG209" s="58"/>
      <c r="CH209" s="58"/>
      <c r="CI209" s="5"/>
      <c r="CJ209" s="5"/>
      <c r="CK209" s="5"/>
      <c r="CL209" s="230"/>
      <c r="CM209" s="230"/>
      <c r="CN209" s="230"/>
      <c r="CO209" s="230"/>
      <c r="CP209" s="230"/>
      <c r="CQ209" s="230"/>
      <c r="CR209" s="1"/>
      <c r="CS209" s="1"/>
      <c r="CT209" s="1"/>
      <c r="CU209" s="1"/>
      <c r="CV209" s="5"/>
      <c r="CW209" s="404"/>
      <c r="CX209" s="404"/>
      <c r="CY209" s="404"/>
      <c r="CZ209" s="404"/>
      <c r="DA209" s="404"/>
      <c r="DB209" s="404"/>
      <c r="DC209" s="381"/>
      <c r="DD209" s="381"/>
      <c r="DE209" s="381"/>
      <c r="DF209" s="381"/>
      <c r="DG209" s="5"/>
      <c r="DH209" s="1"/>
      <c r="DI209" s="1"/>
      <c r="DJ209" s="1"/>
      <c r="DK209" s="1"/>
      <c r="DL209" s="1"/>
      <c r="DM209" s="1"/>
      <c r="DN209" s="1"/>
      <c r="DO209" s="1"/>
      <c r="DP209" s="1"/>
      <c r="DQ209" s="1"/>
      <c r="DR209" s="1"/>
      <c r="DS209" s="1"/>
      <c r="DT209" s="1"/>
      <c r="DU209" s="1"/>
      <c r="DV209" s="1"/>
      <c r="DW209" s="1"/>
      <c r="DX209" s="1"/>
    </row>
    <row r="210" spans="1:128" ht="11.1" customHeight="1" x14ac:dyDescent="0.25">
      <c r="A210" s="5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388"/>
      <c r="AA210" s="388"/>
      <c r="AB210" s="388"/>
      <c r="AC210" s="388"/>
      <c r="AD210" s="388"/>
      <c r="AE210" s="388"/>
      <c r="AF210" s="388"/>
      <c r="AG210" s="388"/>
      <c r="AH210" s="388"/>
      <c r="AI210" s="388"/>
      <c r="AJ210" s="388"/>
      <c r="AK210" s="388"/>
      <c r="AL210" s="388"/>
      <c r="AM210" s="388"/>
      <c r="AN210" s="388"/>
      <c r="AO210" s="388"/>
      <c r="AP210" s="388"/>
      <c r="AQ210" s="388"/>
      <c r="AR210" s="388"/>
      <c r="AS210" s="388"/>
      <c r="AT210" s="388"/>
      <c r="AU210" s="388"/>
      <c r="AV210" s="388"/>
      <c r="AW210" s="388"/>
      <c r="AX210" s="388"/>
      <c r="AY210" s="388"/>
      <c r="AZ210" s="1"/>
      <c r="BA210" s="6"/>
      <c r="BB210" s="6"/>
      <c r="BC210" s="6"/>
      <c r="BD210" s="6"/>
      <c r="BE210" s="6"/>
      <c r="BF210" s="6"/>
      <c r="BG210" s="1"/>
      <c r="BH210" s="384"/>
      <c r="BI210" s="384"/>
      <c r="BJ210" s="384"/>
      <c r="BK210" s="383"/>
      <c r="BL210" s="383"/>
      <c r="BM210" s="382"/>
      <c r="BN210" s="141"/>
      <c r="BO210" s="382"/>
      <c r="BP210" s="382"/>
      <c r="BQ210" s="366"/>
      <c r="BR210" s="1"/>
      <c r="BS210" s="366"/>
      <c r="BT210" s="1"/>
      <c r="BU210" s="1"/>
      <c r="BV210" s="1"/>
      <c r="BW210" s="366"/>
      <c r="BX210" s="366"/>
      <c r="BY210" s="366"/>
      <c r="BZ210" s="366"/>
      <c r="CA210" s="366"/>
      <c r="CB210" s="141"/>
      <c r="CC210" s="230"/>
      <c r="CD210" s="230"/>
      <c r="CE210" s="230"/>
      <c r="CF210" s="5"/>
      <c r="CG210" s="58"/>
      <c r="CH210" s="58"/>
      <c r="CI210" s="5"/>
      <c r="CJ210" s="5"/>
      <c r="CK210" s="5"/>
      <c r="CL210" s="230"/>
      <c r="CM210" s="230"/>
      <c r="CN210" s="230"/>
      <c r="CO210" s="230"/>
      <c r="CP210" s="230"/>
      <c r="CQ210" s="230"/>
      <c r="CR210" s="1"/>
      <c r="CS210" s="1"/>
      <c r="CT210" s="1"/>
      <c r="CU210" s="1"/>
      <c r="CV210" s="5"/>
      <c r="CW210" s="404"/>
      <c r="CX210" s="404"/>
      <c r="CY210" s="404"/>
      <c r="CZ210" s="404"/>
      <c r="DA210" s="404"/>
      <c r="DB210" s="404"/>
      <c r="DC210" s="381"/>
      <c r="DD210" s="381"/>
      <c r="DE210" s="381"/>
      <c r="DF210" s="381"/>
      <c r="DG210" s="5"/>
      <c r="DH210" s="1"/>
      <c r="DI210" s="1"/>
      <c r="DJ210" s="1"/>
      <c r="DK210" s="1"/>
      <c r="DL210" s="1"/>
      <c r="DM210" s="1"/>
      <c r="DN210" s="1"/>
      <c r="DO210" s="1"/>
      <c r="DP210" s="1"/>
      <c r="DQ210" s="1"/>
      <c r="DR210" s="1"/>
      <c r="DS210" s="1"/>
      <c r="DT210" s="1"/>
      <c r="DU210" s="1"/>
      <c r="DV210" s="1"/>
      <c r="DW210" s="1"/>
      <c r="DX210" s="1"/>
    </row>
    <row r="211" spans="1:128" ht="11.1" customHeight="1" x14ac:dyDescent="0.25">
      <c r="A211" s="5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388"/>
      <c r="AA211" s="388"/>
      <c r="AB211" s="388"/>
      <c r="AC211" s="388"/>
      <c r="AD211" s="388"/>
      <c r="AE211" s="388"/>
      <c r="AF211" s="388"/>
      <c r="AG211" s="388"/>
      <c r="AH211" s="388"/>
      <c r="AI211" s="388"/>
      <c r="AJ211" s="388"/>
      <c r="AK211" s="388"/>
      <c r="AL211" s="388"/>
      <c r="AM211" s="388"/>
      <c r="AN211" s="388"/>
      <c r="AO211" s="388"/>
      <c r="AP211" s="388"/>
      <c r="AQ211" s="388"/>
      <c r="AR211" s="388"/>
      <c r="AS211" s="388"/>
      <c r="AT211" s="388"/>
      <c r="AU211" s="388"/>
      <c r="AV211" s="388"/>
      <c r="AW211" s="388"/>
      <c r="AX211" s="388"/>
      <c r="AY211" s="388"/>
      <c r="AZ211" s="1"/>
      <c r="BA211" s="6"/>
      <c r="BB211" s="6"/>
      <c r="BC211" s="6"/>
      <c r="BD211" s="6"/>
      <c r="BE211" s="6"/>
      <c r="BF211" s="6"/>
      <c r="BG211" s="1"/>
      <c r="BH211" s="384"/>
      <c r="BI211" s="384"/>
      <c r="BJ211" s="384"/>
      <c r="BK211" s="383"/>
      <c r="BL211" s="383"/>
      <c r="BM211" s="382"/>
      <c r="BN211" s="141"/>
      <c r="BO211" s="382"/>
      <c r="BP211" s="382"/>
      <c r="BQ211" s="366"/>
      <c r="BR211" s="1"/>
      <c r="BS211" s="366"/>
      <c r="BT211" s="1"/>
      <c r="BU211" s="1"/>
      <c r="BV211" s="1"/>
      <c r="BW211" s="366"/>
      <c r="BX211" s="366"/>
      <c r="BY211" s="366"/>
      <c r="BZ211" s="366"/>
      <c r="CA211" s="366"/>
      <c r="CB211" s="141"/>
      <c r="CC211" s="230"/>
      <c r="CD211" s="230"/>
      <c r="CE211" s="230"/>
      <c r="CF211" s="5"/>
      <c r="CG211" s="58"/>
      <c r="CH211" s="58"/>
      <c r="CI211" s="5"/>
      <c r="CJ211" s="5"/>
      <c r="CK211" s="5"/>
      <c r="CL211" s="230"/>
      <c r="CM211" s="230"/>
      <c r="CN211" s="230"/>
      <c r="CO211" s="230"/>
      <c r="CP211" s="230"/>
      <c r="CQ211" s="230"/>
      <c r="CR211" s="1"/>
      <c r="CS211" s="1"/>
      <c r="CT211" s="1"/>
      <c r="CU211" s="1"/>
      <c r="CV211" s="5"/>
      <c r="CW211" s="404"/>
      <c r="CX211" s="404"/>
      <c r="CY211" s="404"/>
      <c r="CZ211" s="404"/>
      <c r="DA211" s="404"/>
      <c r="DB211" s="404"/>
      <c r="DC211" s="381"/>
      <c r="DD211" s="381"/>
      <c r="DE211" s="381"/>
      <c r="DF211" s="381"/>
      <c r="DG211" s="5"/>
      <c r="DH211" s="1"/>
      <c r="DI211" s="1"/>
      <c r="DJ211" s="1"/>
      <c r="DK211" s="1"/>
      <c r="DL211" s="1"/>
      <c r="DM211" s="1"/>
      <c r="DN211" s="1"/>
      <c r="DO211" s="1"/>
      <c r="DP211" s="1"/>
      <c r="DQ211" s="1"/>
      <c r="DR211" s="1"/>
      <c r="DS211" s="1"/>
      <c r="DT211" s="1"/>
      <c r="DU211" s="1"/>
      <c r="DV211" s="1"/>
      <c r="DW211" s="1"/>
      <c r="DX211" s="1"/>
    </row>
    <row r="212" spans="1:128" ht="11.1" customHeight="1" x14ac:dyDescent="0.25">
      <c r="A212" s="5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388"/>
      <c r="AA212" s="388"/>
      <c r="AB212" s="388"/>
      <c r="AC212" s="388"/>
      <c r="AD212" s="388"/>
      <c r="AE212" s="388"/>
      <c r="AF212" s="388"/>
      <c r="AG212" s="388"/>
      <c r="AH212" s="388"/>
      <c r="AI212" s="388"/>
      <c r="AJ212" s="388"/>
      <c r="AK212" s="388"/>
      <c r="AL212" s="388"/>
      <c r="AM212" s="388"/>
      <c r="AN212" s="388"/>
      <c r="AO212" s="388"/>
      <c r="AP212" s="388"/>
      <c r="AQ212" s="388"/>
      <c r="AR212" s="388"/>
      <c r="AS212" s="388"/>
      <c r="AT212" s="388"/>
      <c r="AU212" s="388"/>
      <c r="AV212" s="388"/>
      <c r="AW212" s="388"/>
      <c r="AX212" s="388"/>
      <c r="AY212" s="388"/>
      <c r="AZ212" s="1"/>
      <c r="BA212" s="6"/>
      <c r="BB212" s="6"/>
      <c r="BC212" s="6"/>
      <c r="BD212" s="6"/>
      <c r="BE212" s="6"/>
      <c r="BF212" s="6"/>
      <c r="BG212" s="1"/>
      <c r="BH212" s="384"/>
      <c r="BI212" s="384"/>
      <c r="BJ212" s="384"/>
      <c r="BK212" s="383"/>
      <c r="BL212" s="383"/>
      <c r="BM212" s="382"/>
      <c r="BN212" s="141"/>
      <c r="BO212" s="382"/>
      <c r="BP212" s="382"/>
      <c r="BQ212" s="366"/>
      <c r="BR212" s="1"/>
      <c r="BS212" s="366"/>
      <c r="BT212" s="1"/>
      <c r="BU212" s="1"/>
      <c r="BV212" s="1"/>
      <c r="BW212" s="366"/>
      <c r="BX212" s="366"/>
      <c r="BY212" s="366"/>
      <c r="BZ212" s="366"/>
      <c r="CA212" s="366"/>
      <c r="CB212" s="141"/>
      <c r="CC212" s="230"/>
      <c r="CD212" s="230"/>
      <c r="CE212" s="230"/>
      <c r="CF212" s="5"/>
      <c r="CG212" s="58"/>
      <c r="CH212" s="58"/>
      <c r="CI212" s="5"/>
      <c r="CJ212" s="5"/>
      <c r="CK212" s="5"/>
      <c r="CL212" s="230"/>
      <c r="CM212" s="230"/>
      <c r="CN212" s="230"/>
      <c r="CO212" s="230"/>
      <c r="CP212" s="230"/>
      <c r="CQ212" s="230"/>
      <c r="CR212" s="1"/>
      <c r="CS212" s="1"/>
      <c r="CT212" s="1"/>
      <c r="CU212" s="1"/>
      <c r="CV212" s="5"/>
      <c r="CW212" s="404"/>
      <c r="CX212" s="404"/>
      <c r="CY212" s="404"/>
      <c r="CZ212" s="404"/>
      <c r="DA212" s="404"/>
      <c r="DB212" s="404"/>
      <c r="DC212" s="381"/>
      <c r="DD212" s="381"/>
      <c r="DE212" s="381"/>
      <c r="DF212" s="381"/>
      <c r="DG212" s="5"/>
      <c r="DH212" s="1"/>
      <c r="DI212" s="1"/>
      <c r="DJ212" s="1"/>
      <c r="DK212" s="1"/>
      <c r="DL212" s="1"/>
      <c r="DM212" s="1"/>
      <c r="DN212" s="1"/>
      <c r="DO212" s="1"/>
      <c r="DP212" s="1"/>
      <c r="DQ212" s="1"/>
      <c r="DR212" s="1"/>
      <c r="DS212" s="1"/>
      <c r="DT212" s="1"/>
      <c r="DU212" s="1"/>
      <c r="DV212" s="1"/>
      <c r="DW212" s="1"/>
      <c r="DX212" s="1"/>
    </row>
    <row r="213" spans="1:128" ht="11.1" customHeight="1" x14ac:dyDescent="0.25">
      <c r="A213" s="5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388"/>
      <c r="AA213" s="388"/>
      <c r="AB213" s="388"/>
      <c r="AC213" s="388"/>
      <c r="AD213" s="388"/>
      <c r="AE213" s="388"/>
      <c r="AF213" s="388"/>
      <c r="AG213" s="388"/>
      <c r="AH213" s="388"/>
      <c r="AI213" s="388"/>
      <c r="AJ213" s="388"/>
      <c r="AK213" s="388"/>
      <c r="AL213" s="388"/>
      <c r="AM213" s="388"/>
      <c r="AN213" s="388"/>
      <c r="AO213" s="388"/>
      <c r="AP213" s="388"/>
      <c r="AQ213" s="388"/>
      <c r="AR213" s="388"/>
      <c r="AS213" s="388"/>
      <c r="AT213" s="388"/>
      <c r="AU213" s="388"/>
      <c r="AV213" s="388"/>
      <c r="AW213" s="388"/>
      <c r="AX213" s="388"/>
      <c r="AY213" s="388"/>
      <c r="AZ213" s="1"/>
      <c r="BA213" s="6"/>
      <c r="BB213" s="6"/>
      <c r="BC213" s="6"/>
      <c r="BD213" s="6"/>
      <c r="BE213" s="6"/>
      <c r="BF213" s="6"/>
      <c r="BG213" s="1"/>
      <c r="BH213" s="384"/>
      <c r="BI213" s="384"/>
      <c r="BJ213" s="384"/>
      <c r="BK213" s="383"/>
      <c r="BL213" s="383"/>
      <c r="BM213" s="382"/>
      <c r="BN213" s="141"/>
      <c r="BO213" s="382"/>
      <c r="BP213" s="382"/>
      <c r="BQ213" s="366"/>
      <c r="BR213" s="1"/>
      <c r="BS213" s="366"/>
      <c r="BT213" s="1"/>
      <c r="BU213" s="1"/>
      <c r="BV213" s="1"/>
      <c r="BW213" s="366"/>
      <c r="BX213" s="366"/>
      <c r="BY213" s="366"/>
      <c r="BZ213" s="366"/>
      <c r="CA213" s="366"/>
      <c r="CB213" s="141"/>
      <c r="CC213" s="230"/>
      <c r="CD213" s="230"/>
      <c r="CE213" s="230"/>
      <c r="CF213" s="5"/>
      <c r="CG213" s="58"/>
      <c r="CH213" s="58"/>
      <c r="CI213" s="5"/>
      <c r="CJ213" s="5"/>
      <c r="CK213" s="5"/>
      <c r="CL213" s="230"/>
      <c r="CM213" s="230"/>
      <c r="CN213" s="230"/>
      <c r="CO213" s="230"/>
      <c r="CP213" s="230"/>
      <c r="CQ213" s="230"/>
      <c r="CR213" s="1"/>
      <c r="CS213" s="1"/>
      <c r="CT213" s="1"/>
      <c r="CU213" s="1"/>
      <c r="CV213" s="5"/>
      <c r="CW213" s="404"/>
      <c r="CX213" s="404"/>
      <c r="CY213" s="404"/>
      <c r="CZ213" s="404"/>
      <c r="DA213" s="404"/>
      <c r="DB213" s="404"/>
      <c r="DC213" s="381"/>
      <c r="DD213" s="381"/>
      <c r="DE213" s="381"/>
      <c r="DF213" s="381"/>
      <c r="DG213" s="5"/>
      <c r="DH213" s="1"/>
      <c r="DI213" s="1"/>
      <c r="DJ213" s="1"/>
      <c r="DK213" s="1"/>
      <c r="DL213" s="1"/>
      <c r="DM213" s="1"/>
      <c r="DN213" s="1"/>
      <c r="DO213" s="1"/>
      <c r="DP213" s="1"/>
      <c r="DQ213" s="1"/>
      <c r="DR213" s="1"/>
      <c r="DS213" s="1"/>
      <c r="DT213" s="1"/>
      <c r="DU213" s="1"/>
      <c r="DV213" s="1"/>
      <c r="DW213" s="1"/>
      <c r="DX213" s="1"/>
    </row>
    <row r="214" spans="1:128" ht="11.1" customHeight="1" x14ac:dyDescent="0.25">
      <c r="A214" s="5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388"/>
      <c r="AA214" s="388"/>
      <c r="AB214" s="388"/>
      <c r="AC214" s="388"/>
      <c r="AD214" s="388"/>
      <c r="AE214" s="388"/>
      <c r="AF214" s="388"/>
      <c r="AG214" s="388"/>
      <c r="AH214" s="388"/>
      <c r="AI214" s="388"/>
      <c r="AJ214" s="388"/>
      <c r="AK214" s="388"/>
      <c r="AL214" s="388"/>
      <c r="AM214" s="388"/>
      <c r="AN214" s="388"/>
      <c r="AO214" s="388"/>
      <c r="AP214" s="388"/>
      <c r="AQ214" s="388"/>
      <c r="AR214" s="388"/>
      <c r="AS214" s="388"/>
      <c r="AT214" s="388"/>
      <c r="AU214" s="388"/>
      <c r="AV214" s="388"/>
      <c r="AW214" s="388"/>
      <c r="AX214" s="388"/>
      <c r="AY214" s="388"/>
      <c r="AZ214" s="1"/>
      <c r="BA214" s="6"/>
      <c r="BB214" s="6"/>
      <c r="BC214" s="6"/>
      <c r="BD214" s="6"/>
      <c r="BE214" s="6"/>
      <c r="BF214" s="6"/>
      <c r="BG214" s="1"/>
      <c r="BH214" s="384"/>
      <c r="BI214" s="384"/>
      <c r="BJ214" s="384"/>
      <c r="BK214" s="383"/>
      <c r="BL214" s="383"/>
      <c r="BM214" s="382"/>
      <c r="BN214" s="141"/>
      <c r="BO214" s="382"/>
      <c r="BP214" s="382"/>
      <c r="BQ214" s="366"/>
      <c r="BR214" s="1"/>
      <c r="BS214" s="366"/>
      <c r="BT214" s="1"/>
      <c r="BU214" s="1"/>
      <c r="BV214" s="1"/>
      <c r="BW214" s="366"/>
      <c r="BX214" s="366"/>
      <c r="BY214" s="366"/>
      <c r="BZ214" s="366"/>
      <c r="CA214" s="366"/>
      <c r="CB214" s="141"/>
      <c r="CC214" s="230"/>
      <c r="CD214" s="230"/>
      <c r="CE214" s="230"/>
      <c r="CF214" s="5"/>
      <c r="CG214" s="58"/>
      <c r="CH214" s="58"/>
      <c r="CI214" s="5"/>
      <c r="CJ214" s="5"/>
      <c r="CK214" s="5"/>
      <c r="CL214" s="230"/>
      <c r="CM214" s="230"/>
      <c r="CN214" s="230"/>
      <c r="CO214" s="230"/>
      <c r="CP214" s="230"/>
      <c r="CQ214" s="230"/>
      <c r="CR214" s="1"/>
      <c r="CS214" s="1"/>
      <c r="CT214" s="1"/>
      <c r="CU214" s="1"/>
      <c r="CV214" s="5"/>
      <c r="CW214" s="404"/>
      <c r="CX214" s="404"/>
      <c r="CY214" s="404"/>
      <c r="CZ214" s="404"/>
      <c r="DA214" s="404"/>
      <c r="DB214" s="404"/>
      <c r="DC214" s="381"/>
      <c r="DD214" s="381"/>
      <c r="DE214" s="381"/>
      <c r="DF214" s="381"/>
      <c r="DG214" s="5"/>
      <c r="DH214" s="1"/>
      <c r="DI214" s="1"/>
      <c r="DJ214" s="1"/>
      <c r="DK214" s="1"/>
      <c r="DL214" s="1"/>
      <c r="DM214" s="1"/>
      <c r="DN214" s="1"/>
      <c r="DO214" s="1"/>
      <c r="DP214" s="1"/>
      <c r="DQ214" s="1"/>
      <c r="DR214" s="1"/>
      <c r="DS214" s="1"/>
      <c r="DT214" s="1"/>
      <c r="DU214" s="1"/>
      <c r="DV214" s="1"/>
      <c r="DW214" s="1"/>
      <c r="DX214" s="1"/>
    </row>
    <row r="215" spans="1:128" ht="11.1" customHeight="1" x14ac:dyDescent="0.25">
      <c r="A215" s="5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388"/>
      <c r="AA215" s="388"/>
      <c r="AB215" s="388"/>
      <c r="AC215" s="388"/>
      <c r="AD215" s="388"/>
      <c r="AE215" s="388"/>
      <c r="AF215" s="388"/>
      <c r="AG215" s="388"/>
      <c r="AH215" s="388"/>
      <c r="AI215" s="388"/>
      <c r="AJ215" s="388"/>
      <c r="AK215" s="388"/>
      <c r="AL215" s="388"/>
      <c r="AM215" s="388"/>
      <c r="AN215" s="388"/>
      <c r="AO215" s="388"/>
      <c r="AP215" s="388"/>
      <c r="AQ215" s="388"/>
      <c r="AR215" s="388"/>
      <c r="AS215" s="388"/>
      <c r="AT215" s="388"/>
      <c r="AU215" s="388"/>
      <c r="AV215" s="388"/>
      <c r="AW215" s="388"/>
      <c r="AX215" s="388"/>
      <c r="AY215" s="388"/>
      <c r="AZ215" s="1"/>
      <c r="BA215" s="6"/>
      <c r="BB215" s="6"/>
      <c r="BC215" s="6"/>
      <c r="BD215" s="6"/>
      <c r="BE215" s="6"/>
      <c r="BF215" s="6"/>
      <c r="BG215" s="1"/>
      <c r="BH215" s="384"/>
      <c r="BI215" s="384"/>
      <c r="BJ215" s="384"/>
      <c r="BK215" s="383"/>
      <c r="BL215" s="383"/>
      <c r="BM215" s="382"/>
      <c r="BN215" s="141"/>
      <c r="BO215" s="382"/>
      <c r="BP215" s="382"/>
      <c r="BQ215" s="366"/>
      <c r="BR215" s="1"/>
      <c r="BS215" s="366"/>
      <c r="BT215" s="1"/>
      <c r="BU215" s="1"/>
      <c r="BV215" s="1"/>
      <c r="BW215" s="366"/>
      <c r="BX215" s="366"/>
      <c r="BY215" s="366"/>
      <c r="BZ215" s="366"/>
      <c r="CA215" s="366"/>
      <c r="CB215" s="141"/>
      <c r="CC215" s="230"/>
      <c r="CD215" s="230"/>
      <c r="CE215" s="230"/>
      <c r="CF215" s="5"/>
      <c r="CG215" s="58"/>
      <c r="CH215" s="58"/>
      <c r="CI215" s="5"/>
      <c r="CJ215" s="5"/>
      <c r="CK215" s="5"/>
      <c r="CL215" s="230"/>
      <c r="CM215" s="230"/>
      <c r="CN215" s="230"/>
      <c r="CO215" s="230"/>
      <c r="CP215" s="230"/>
      <c r="CQ215" s="230"/>
      <c r="CR215" s="1"/>
      <c r="CS215" s="1"/>
      <c r="CT215" s="1"/>
      <c r="CU215" s="1"/>
      <c r="CV215" s="5"/>
      <c r="CW215" s="404"/>
      <c r="CX215" s="404"/>
      <c r="CY215" s="404"/>
      <c r="CZ215" s="404"/>
      <c r="DA215" s="404"/>
      <c r="DB215" s="404"/>
      <c r="DC215" s="381"/>
      <c r="DD215" s="381"/>
      <c r="DE215" s="381"/>
      <c r="DF215" s="381"/>
      <c r="DG215" s="5"/>
      <c r="DH215" s="1"/>
      <c r="DI215" s="1"/>
      <c r="DJ215" s="1"/>
      <c r="DK215" s="1"/>
      <c r="DL215" s="1"/>
      <c r="DM215" s="1"/>
      <c r="DN215" s="1"/>
      <c r="DO215" s="1"/>
      <c r="DP215" s="1"/>
      <c r="DQ215" s="1"/>
      <c r="DR215" s="1"/>
      <c r="DS215" s="1"/>
      <c r="DT215" s="1"/>
      <c r="DU215" s="1"/>
      <c r="DV215" s="1"/>
      <c r="DW215" s="1"/>
      <c r="DX215" s="1"/>
    </row>
    <row r="216" spans="1:128" ht="11.1" customHeight="1" x14ac:dyDescent="0.25">
      <c r="A216" s="5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388"/>
      <c r="AA216" s="388"/>
      <c r="AB216" s="388"/>
      <c r="AC216" s="388"/>
      <c r="AD216" s="388"/>
      <c r="AE216" s="388"/>
      <c r="AF216" s="388"/>
      <c r="AG216" s="388"/>
      <c r="AH216" s="388"/>
      <c r="AI216" s="388"/>
      <c r="AJ216" s="388"/>
      <c r="AK216" s="388"/>
      <c r="AL216" s="388"/>
      <c r="AM216" s="388"/>
      <c r="AN216" s="388"/>
      <c r="AO216" s="388"/>
      <c r="AP216" s="388"/>
      <c r="AQ216" s="388"/>
      <c r="AR216" s="388"/>
      <c r="AS216" s="388"/>
      <c r="AT216" s="388"/>
      <c r="AU216" s="388"/>
      <c r="AV216" s="388"/>
      <c r="AW216" s="388"/>
      <c r="AX216" s="388"/>
      <c r="AY216" s="388"/>
      <c r="AZ216" s="1"/>
      <c r="BA216" s="6"/>
      <c r="BB216" s="6"/>
      <c r="BC216" s="6"/>
      <c r="BD216" s="6"/>
      <c r="BE216" s="6"/>
      <c r="BF216" s="6"/>
      <c r="BG216" s="1"/>
      <c r="BH216" s="384"/>
      <c r="BI216" s="384"/>
      <c r="BJ216" s="384"/>
      <c r="BK216" s="383"/>
      <c r="BL216" s="383"/>
      <c r="BM216" s="382"/>
      <c r="BN216" s="141"/>
      <c r="BO216" s="382"/>
      <c r="BP216" s="382"/>
      <c r="BQ216" s="366"/>
      <c r="BR216" s="1"/>
      <c r="BS216" s="366"/>
      <c r="BT216" s="1"/>
      <c r="BU216" s="1"/>
      <c r="BV216" s="1"/>
      <c r="BW216" s="366"/>
      <c r="BX216" s="366"/>
      <c r="BY216" s="366"/>
      <c r="BZ216" s="366"/>
      <c r="CA216" s="366"/>
      <c r="CB216" s="141"/>
      <c r="CC216" s="230"/>
      <c r="CD216" s="230"/>
      <c r="CE216" s="230"/>
      <c r="CF216" s="5"/>
      <c r="CG216" s="58"/>
      <c r="CH216" s="58"/>
      <c r="CI216" s="5"/>
      <c r="CJ216" s="5"/>
      <c r="CK216" s="5"/>
      <c r="CL216" s="230"/>
      <c r="CM216" s="230"/>
      <c r="CN216" s="230"/>
      <c r="CO216" s="230"/>
      <c r="CP216" s="230"/>
      <c r="CQ216" s="230"/>
      <c r="CR216" s="1"/>
      <c r="CS216" s="1"/>
      <c r="CT216" s="1"/>
      <c r="CU216" s="1"/>
      <c r="CV216" s="5"/>
      <c r="CW216" s="404"/>
      <c r="CX216" s="404"/>
      <c r="CY216" s="404"/>
      <c r="CZ216" s="404"/>
      <c r="DA216" s="404"/>
      <c r="DB216" s="404"/>
      <c r="DC216" s="381"/>
      <c r="DD216" s="381"/>
      <c r="DE216" s="381"/>
      <c r="DF216" s="381"/>
      <c r="DG216" s="5"/>
      <c r="DH216" s="1"/>
      <c r="DI216" s="1"/>
      <c r="DJ216" s="1"/>
      <c r="DK216" s="1"/>
      <c r="DL216" s="1"/>
      <c r="DM216" s="1"/>
      <c r="DN216" s="1"/>
      <c r="DO216" s="1"/>
      <c r="DP216" s="1"/>
      <c r="DQ216" s="1"/>
      <c r="DR216" s="1"/>
      <c r="DS216" s="1"/>
      <c r="DT216" s="1"/>
      <c r="DU216" s="1"/>
      <c r="DV216" s="1"/>
      <c r="DW216" s="1"/>
      <c r="DX216" s="1"/>
    </row>
    <row r="217" spans="1:128" ht="11.1" customHeight="1" x14ac:dyDescent="0.25">
      <c r="A217" s="5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388"/>
      <c r="AA217" s="388"/>
      <c r="AB217" s="388"/>
      <c r="AC217" s="388"/>
      <c r="AD217" s="388"/>
      <c r="AE217" s="388"/>
      <c r="AF217" s="388"/>
      <c r="AG217" s="388"/>
      <c r="AH217" s="388"/>
      <c r="AI217" s="388"/>
      <c r="AJ217" s="388"/>
      <c r="AK217" s="388"/>
      <c r="AL217" s="388"/>
      <c r="AM217" s="388"/>
      <c r="AN217" s="388"/>
      <c r="AO217" s="388"/>
      <c r="AP217" s="388"/>
      <c r="AQ217" s="388"/>
      <c r="AR217" s="388"/>
      <c r="AS217" s="388"/>
      <c r="AT217" s="388"/>
      <c r="AU217" s="388"/>
      <c r="AV217" s="388"/>
      <c r="AW217" s="388"/>
      <c r="AX217" s="388"/>
      <c r="AY217" s="388"/>
      <c r="AZ217" s="1"/>
      <c r="BA217" s="6"/>
      <c r="BB217" s="6"/>
      <c r="BC217" s="6"/>
      <c r="BD217" s="6"/>
      <c r="BE217" s="6"/>
      <c r="BF217" s="6"/>
      <c r="BG217" s="1"/>
      <c r="BH217" s="384"/>
      <c r="BI217" s="384"/>
      <c r="BJ217" s="384"/>
      <c r="BK217" s="383"/>
      <c r="BL217" s="383"/>
      <c r="BM217" s="382"/>
      <c r="BN217" s="141"/>
      <c r="BO217" s="382"/>
      <c r="BP217" s="382"/>
      <c r="BQ217" s="366"/>
      <c r="BR217" s="1"/>
      <c r="BS217" s="366"/>
      <c r="BT217" s="1"/>
      <c r="BU217" s="1"/>
      <c r="BV217" s="1"/>
      <c r="BW217" s="366"/>
      <c r="BX217" s="366"/>
      <c r="BY217" s="366"/>
      <c r="BZ217" s="366"/>
      <c r="CA217" s="366"/>
      <c r="CB217" s="141"/>
      <c r="CC217" s="230"/>
      <c r="CD217" s="230"/>
      <c r="CE217" s="230"/>
      <c r="CF217" s="5"/>
      <c r="CG217" s="58"/>
      <c r="CH217" s="58"/>
      <c r="CI217" s="5"/>
      <c r="CJ217" s="5"/>
      <c r="CK217" s="5"/>
      <c r="CL217" s="230"/>
      <c r="CM217" s="230"/>
      <c r="CN217" s="230"/>
      <c r="CO217" s="230"/>
      <c r="CP217" s="230"/>
      <c r="CQ217" s="230"/>
      <c r="CR217" s="1"/>
      <c r="CS217" s="1"/>
      <c r="CT217" s="1"/>
      <c r="CU217" s="1"/>
      <c r="CV217" s="5"/>
      <c r="CW217" s="404"/>
      <c r="CX217" s="404"/>
      <c r="CY217" s="404"/>
      <c r="CZ217" s="404"/>
      <c r="DA217" s="404"/>
      <c r="DB217" s="404"/>
      <c r="DC217" s="381"/>
      <c r="DD217" s="381"/>
      <c r="DE217" s="381"/>
      <c r="DF217" s="381"/>
      <c r="DG217" s="5"/>
      <c r="DH217" s="1"/>
      <c r="DI217" s="1"/>
      <c r="DJ217" s="1"/>
      <c r="DK217" s="1"/>
      <c r="DL217" s="1"/>
      <c r="DM217" s="1"/>
      <c r="DN217" s="1"/>
      <c r="DO217" s="1"/>
      <c r="DP217" s="1"/>
      <c r="DQ217" s="1"/>
      <c r="DR217" s="1"/>
      <c r="DS217" s="1"/>
      <c r="DT217" s="1"/>
      <c r="DU217" s="1"/>
      <c r="DV217" s="1"/>
      <c r="DW217" s="1"/>
      <c r="DX217" s="1"/>
    </row>
    <row r="218" spans="1:128" ht="11.1" customHeight="1" x14ac:dyDescent="0.25">
      <c r="A218" s="5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388"/>
      <c r="AA218" s="388"/>
      <c r="AB218" s="388"/>
      <c r="AC218" s="388"/>
      <c r="AD218" s="388"/>
      <c r="AE218" s="388"/>
      <c r="AF218" s="388"/>
      <c r="AG218" s="388"/>
      <c r="AH218" s="388"/>
      <c r="AI218" s="388"/>
      <c r="AJ218" s="388"/>
      <c r="AK218" s="388"/>
      <c r="AL218" s="388"/>
      <c r="AM218" s="388"/>
      <c r="AN218" s="388"/>
      <c r="AO218" s="388"/>
      <c r="AP218" s="388"/>
      <c r="AQ218" s="388"/>
      <c r="AR218" s="388"/>
      <c r="AS218" s="388"/>
      <c r="AT218" s="388"/>
      <c r="AU218" s="388"/>
      <c r="AV218" s="388"/>
      <c r="AW218" s="388"/>
      <c r="AX218" s="388"/>
      <c r="AY218" s="388"/>
      <c r="AZ218" s="1"/>
      <c r="BA218" s="6"/>
      <c r="BB218" s="6"/>
      <c r="BC218" s="6"/>
      <c r="BD218" s="6"/>
      <c r="BE218" s="6"/>
      <c r="BF218" s="6"/>
      <c r="BG218" s="1"/>
      <c r="BH218" s="384"/>
      <c r="BI218" s="384"/>
      <c r="BJ218" s="384"/>
      <c r="BK218" s="383"/>
      <c r="BL218" s="383"/>
      <c r="BM218" s="382"/>
      <c r="BN218" s="141"/>
      <c r="BO218" s="382"/>
      <c r="BP218" s="382"/>
      <c r="BQ218" s="366"/>
      <c r="BR218" s="1"/>
      <c r="BS218" s="366"/>
      <c r="BT218" s="1"/>
      <c r="BU218" s="1"/>
      <c r="BV218" s="1"/>
      <c r="BW218" s="366"/>
      <c r="BX218" s="366"/>
      <c r="BY218" s="366"/>
      <c r="BZ218" s="366"/>
      <c r="CA218" s="366"/>
      <c r="CB218" s="141"/>
      <c r="CC218" s="230"/>
      <c r="CD218" s="230"/>
      <c r="CE218" s="230"/>
      <c r="CF218" s="5"/>
      <c r="CG218" s="58"/>
      <c r="CH218" s="58"/>
      <c r="CI218" s="5"/>
      <c r="CJ218" s="5"/>
      <c r="CK218" s="5"/>
      <c r="CL218" s="230"/>
      <c r="CM218" s="230"/>
      <c r="CN218" s="230"/>
      <c r="CO218" s="230"/>
      <c r="CP218" s="230"/>
      <c r="CQ218" s="230"/>
      <c r="CR218" s="1"/>
      <c r="CS218" s="1"/>
      <c r="CT218" s="1"/>
      <c r="CU218" s="1"/>
      <c r="CV218" s="5"/>
      <c r="CW218" s="404"/>
      <c r="CX218" s="404"/>
      <c r="CY218" s="404"/>
      <c r="CZ218" s="404"/>
      <c r="DA218" s="404"/>
      <c r="DB218" s="404"/>
      <c r="DC218" s="381"/>
      <c r="DD218" s="381"/>
      <c r="DE218" s="381"/>
      <c r="DF218" s="381"/>
      <c r="DG218" s="5"/>
      <c r="DH218" s="1"/>
      <c r="DI218" s="1"/>
      <c r="DJ218" s="1"/>
      <c r="DK218" s="1"/>
      <c r="DL218" s="1"/>
      <c r="DM218" s="1"/>
      <c r="DN218" s="1"/>
      <c r="DO218" s="1"/>
      <c r="DP218" s="1"/>
      <c r="DQ218" s="1"/>
      <c r="DR218" s="1"/>
      <c r="DS218" s="1"/>
      <c r="DT218" s="1"/>
      <c r="DU218" s="1"/>
      <c r="DV218" s="1"/>
      <c r="DW218" s="1"/>
      <c r="DX218" s="1"/>
    </row>
    <row r="219" spans="1:128" ht="11.1" customHeight="1" x14ac:dyDescent="0.25">
      <c r="A219" s="5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388"/>
      <c r="AA219" s="388"/>
      <c r="AB219" s="388"/>
      <c r="AC219" s="388"/>
      <c r="AD219" s="388"/>
      <c r="AE219" s="388"/>
      <c r="AF219" s="388"/>
      <c r="AG219" s="388"/>
      <c r="AH219" s="388"/>
      <c r="AI219" s="388"/>
      <c r="AJ219" s="388"/>
      <c r="AK219" s="388"/>
      <c r="AL219" s="388"/>
      <c r="AM219" s="388"/>
      <c r="AN219" s="388"/>
      <c r="AO219" s="388"/>
      <c r="AP219" s="388"/>
      <c r="AQ219" s="388"/>
      <c r="AR219" s="388"/>
      <c r="AS219" s="388"/>
      <c r="AT219" s="388"/>
      <c r="AU219" s="388"/>
      <c r="AV219" s="388"/>
      <c r="AW219" s="388"/>
      <c r="AX219" s="388"/>
      <c r="AY219" s="388"/>
      <c r="AZ219" s="1"/>
      <c r="BA219" s="6"/>
      <c r="BB219" s="6"/>
      <c r="BC219" s="6"/>
      <c r="BD219" s="6"/>
      <c r="BE219" s="6"/>
      <c r="BF219" s="6"/>
      <c r="BG219" s="1"/>
      <c r="BH219" s="384"/>
      <c r="BI219" s="384"/>
      <c r="BJ219" s="384"/>
      <c r="BK219" s="383"/>
      <c r="BL219" s="383"/>
      <c r="BM219" s="382"/>
      <c r="BN219" s="141"/>
      <c r="BO219" s="382"/>
      <c r="BP219" s="382"/>
      <c r="BQ219" s="366"/>
      <c r="BR219" s="1"/>
      <c r="BS219" s="366"/>
      <c r="BT219" s="1"/>
      <c r="BU219" s="1"/>
      <c r="BV219" s="1"/>
      <c r="BW219" s="366"/>
      <c r="BX219" s="366"/>
      <c r="BY219" s="366"/>
      <c r="BZ219" s="366"/>
      <c r="CA219" s="366"/>
      <c r="CB219" s="141"/>
      <c r="CC219" s="230"/>
      <c r="CD219" s="230"/>
      <c r="CE219" s="230"/>
      <c r="CF219" s="5"/>
      <c r="CG219" s="58"/>
      <c r="CH219" s="58"/>
      <c r="CI219" s="5"/>
      <c r="CJ219" s="5"/>
      <c r="CK219" s="5"/>
      <c r="CL219" s="230"/>
      <c r="CM219" s="230"/>
      <c r="CN219" s="230"/>
      <c r="CO219" s="230"/>
      <c r="CP219" s="230"/>
      <c r="CQ219" s="230"/>
      <c r="CR219" s="1"/>
      <c r="CS219" s="1"/>
      <c r="CT219" s="1"/>
      <c r="CU219" s="1"/>
      <c r="CV219" s="5"/>
      <c r="CW219" s="404"/>
      <c r="CX219" s="404"/>
      <c r="CY219" s="404"/>
      <c r="CZ219" s="404"/>
      <c r="DA219" s="404"/>
      <c r="DB219" s="404"/>
      <c r="DC219" s="381"/>
      <c r="DD219" s="381"/>
      <c r="DE219" s="381"/>
      <c r="DF219" s="381"/>
      <c r="DG219" s="5"/>
      <c r="DH219" s="1"/>
      <c r="DI219" s="1"/>
      <c r="DJ219" s="1"/>
      <c r="DK219" s="1"/>
      <c r="DL219" s="1"/>
      <c r="DM219" s="1"/>
      <c r="DN219" s="1"/>
      <c r="DO219" s="1"/>
      <c r="DP219" s="1"/>
      <c r="DQ219" s="1"/>
      <c r="DR219" s="1"/>
      <c r="DS219" s="1"/>
      <c r="DT219" s="1"/>
      <c r="DU219" s="1"/>
      <c r="DV219" s="1"/>
      <c r="DW219" s="1"/>
      <c r="DX219" s="1"/>
    </row>
    <row r="220" spans="1:128" ht="11.1" customHeight="1" x14ac:dyDescent="0.25">
      <c r="A220" s="5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388"/>
      <c r="AA220" s="388"/>
      <c r="AB220" s="388"/>
      <c r="AC220" s="388"/>
      <c r="AD220" s="388"/>
      <c r="AE220" s="388"/>
      <c r="AF220" s="388"/>
      <c r="AG220" s="388"/>
      <c r="AH220" s="388"/>
      <c r="AI220" s="388"/>
      <c r="AJ220" s="388"/>
      <c r="AK220" s="388"/>
      <c r="AL220" s="388"/>
      <c r="AM220" s="388"/>
      <c r="AN220" s="388"/>
      <c r="AO220" s="388"/>
      <c r="AP220" s="388"/>
      <c r="AQ220" s="388"/>
      <c r="AR220" s="388"/>
      <c r="AS220" s="388"/>
      <c r="AT220" s="388"/>
      <c r="AU220" s="388"/>
      <c r="AV220" s="388"/>
      <c r="AW220" s="388"/>
      <c r="AX220" s="388"/>
      <c r="AY220" s="388"/>
      <c r="AZ220" s="1"/>
      <c r="BA220" s="6"/>
      <c r="BB220" s="6"/>
      <c r="BC220" s="6"/>
      <c r="BD220" s="6"/>
      <c r="BE220" s="6"/>
      <c r="BF220" s="6"/>
      <c r="BG220" s="1"/>
      <c r="BH220" s="384"/>
      <c r="BI220" s="384"/>
      <c r="BJ220" s="384"/>
      <c r="BK220" s="383"/>
      <c r="BL220" s="383"/>
      <c r="BM220" s="382"/>
      <c r="BN220" s="141"/>
      <c r="BO220" s="382"/>
      <c r="BP220" s="382"/>
      <c r="BQ220" s="366"/>
      <c r="BR220" s="1"/>
      <c r="BS220" s="366"/>
      <c r="BT220" s="1"/>
      <c r="BU220" s="1"/>
      <c r="BV220" s="1"/>
      <c r="BW220" s="366"/>
      <c r="BX220" s="366"/>
      <c r="BY220" s="366"/>
      <c r="BZ220" s="366"/>
      <c r="CA220" s="366"/>
      <c r="CB220" s="141"/>
      <c r="CC220" s="230"/>
      <c r="CD220" s="230"/>
      <c r="CE220" s="230"/>
      <c r="CF220" s="5"/>
      <c r="CG220" s="58"/>
      <c r="CH220" s="58"/>
      <c r="CI220" s="5"/>
      <c r="CJ220" s="5"/>
      <c r="CK220" s="5"/>
      <c r="CL220" s="230"/>
      <c r="CM220" s="230"/>
      <c r="CN220" s="230"/>
      <c r="CO220" s="230"/>
      <c r="CP220" s="230"/>
      <c r="CQ220" s="230"/>
      <c r="CR220" s="1"/>
      <c r="CS220" s="1"/>
      <c r="CT220" s="1"/>
      <c r="CU220" s="1"/>
      <c r="CV220" s="5"/>
      <c r="CW220" s="404"/>
      <c r="CX220" s="404"/>
      <c r="CY220" s="404"/>
      <c r="CZ220" s="404"/>
      <c r="DA220" s="404"/>
      <c r="DB220" s="404"/>
      <c r="DC220" s="381"/>
      <c r="DD220" s="381"/>
      <c r="DE220" s="381"/>
      <c r="DF220" s="381"/>
      <c r="DG220" s="5"/>
      <c r="DH220" s="1"/>
      <c r="DI220" s="1"/>
      <c r="DJ220" s="1"/>
      <c r="DK220" s="1"/>
      <c r="DL220" s="1"/>
      <c r="DM220" s="1"/>
      <c r="DN220" s="1"/>
      <c r="DO220" s="1"/>
      <c r="DP220" s="1"/>
      <c r="DQ220" s="1"/>
      <c r="DR220" s="1"/>
      <c r="DS220" s="1"/>
      <c r="DT220" s="1"/>
      <c r="DU220" s="1"/>
      <c r="DV220" s="1"/>
      <c r="DW220" s="1"/>
      <c r="DX220" s="1"/>
    </row>
    <row r="221" spans="1:128" ht="11.1" customHeight="1" x14ac:dyDescent="0.25">
      <c r="A221" s="5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388"/>
      <c r="AA221" s="388"/>
      <c r="AB221" s="388"/>
      <c r="AC221" s="388"/>
      <c r="AD221" s="388"/>
      <c r="AE221" s="388"/>
      <c r="AF221" s="388"/>
      <c r="AG221" s="388"/>
      <c r="AH221" s="388"/>
      <c r="AI221" s="388"/>
      <c r="AJ221" s="388"/>
      <c r="AK221" s="388"/>
      <c r="AL221" s="388"/>
      <c r="AM221" s="388"/>
      <c r="AN221" s="388"/>
      <c r="AO221" s="388"/>
      <c r="AP221" s="388"/>
      <c r="AQ221" s="388"/>
      <c r="AR221" s="388"/>
      <c r="AS221" s="388"/>
      <c r="AT221" s="388"/>
      <c r="AU221" s="388"/>
      <c r="AV221" s="388"/>
      <c r="AW221" s="388"/>
      <c r="AX221" s="388"/>
      <c r="AY221" s="388"/>
      <c r="AZ221" s="1"/>
      <c r="BA221" s="6"/>
      <c r="BB221" s="6"/>
      <c r="BC221" s="6"/>
      <c r="BD221" s="6"/>
      <c r="BE221" s="6"/>
      <c r="BF221" s="6"/>
      <c r="BG221" s="1"/>
      <c r="BH221" s="384"/>
      <c r="BI221" s="384"/>
      <c r="BJ221" s="384"/>
      <c r="BK221" s="383"/>
      <c r="BL221" s="383"/>
      <c r="BM221" s="382"/>
      <c r="BN221" s="141"/>
      <c r="BO221" s="382"/>
      <c r="BP221" s="382"/>
      <c r="BQ221" s="366"/>
      <c r="BR221" s="1"/>
      <c r="BS221" s="366"/>
      <c r="BT221" s="1"/>
      <c r="BU221" s="1"/>
      <c r="BV221" s="1"/>
      <c r="BW221" s="366"/>
      <c r="BX221" s="366"/>
      <c r="BY221" s="366"/>
      <c r="BZ221" s="366"/>
      <c r="CA221" s="366"/>
      <c r="CB221" s="141"/>
      <c r="CC221" s="230"/>
      <c r="CD221" s="230"/>
      <c r="CE221" s="230"/>
      <c r="CF221" s="5"/>
      <c r="CG221" s="58"/>
      <c r="CH221" s="58"/>
      <c r="CI221" s="5"/>
      <c r="CJ221" s="5"/>
      <c r="CK221" s="5"/>
      <c r="CL221" s="230"/>
      <c r="CM221" s="230"/>
      <c r="CN221" s="230"/>
      <c r="CO221" s="230"/>
      <c r="CP221" s="230"/>
      <c r="CQ221" s="230"/>
      <c r="CR221" s="1"/>
      <c r="CS221" s="1"/>
      <c r="CT221" s="1"/>
      <c r="CU221" s="1"/>
      <c r="CV221" s="5"/>
      <c r="CW221" s="404"/>
      <c r="CX221" s="404"/>
      <c r="CY221" s="404"/>
      <c r="CZ221" s="404"/>
      <c r="DA221" s="404"/>
      <c r="DB221" s="404"/>
      <c r="DC221" s="381"/>
      <c r="DD221" s="381"/>
      <c r="DE221" s="381"/>
      <c r="DF221" s="381"/>
      <c r="DG221" s="5"/>
      <c r="DH221" s="1"/>
      <c r="DI221" s="1"/>
      <c r="DJ221" s="1"/>
      <c r="DK221" s="1"/>
      <c r="DL221" s="1"/>
      <c r="DM221" s="1"/>
      <c r="DN221" s="1"/>
      <c r="DO221" s="1"/>
      <c r="DP221" s="1"/>
      <c r="DQ221" s="1"/>
      <c r="DR221" s="1"/>
      <c r="DS221" s="1"/>
      <c r="DT221" s="1"/>
      <c r="DU221" s="1"/>
      <c r="DV221" s="1"/>
      <c r="DW221" s="1"/>
      <c r="DX221" s="1"/>
    </row>
    <row r="222" spans="1:128" ht="11.1" customHeight="1" x14ac:dyDescent="0.25">
      <c r="A222" s="5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388"/>
      <c r="AA222" s="388"/>
      <c r="AB222" s="388"/>
      <c r="AC222" s="388"/>
      <c r="AD222" s="388"/>
      <c r="AE222" s="388"/>
      <c r="AF222" s="388"/>
      <c r="AG222" s="388"/>
      <c r="AH222" s="388"/>
      <c r="AI222" s="388"/>
      <c r="AJ222" s="388"/>
      <c r="AK222" s="388"/>
      <c r="AL222" s="388"/>
      <c r="AM222" s="388"/>
      <c r="AN222" s="388"/>
      <c r="AO222" s="388"/>
      <c r="AP222" s="388"/>
      <c r="AQ222" s="388"/>
      <c r="AR222" s="388"/>
      <c r="AS222" s="388"/>
      <c r="AT222" s="388"/>
      <c r="AU222" s="388"/>
      <c r="AV222" s="388"/>
      <c r="AW222" s="388"/>
      <c r="AX222" s="388"/>
      <c r="AY222" s="388"/>
      <c r="AZ222" s="1"/>
      <c r="BA222" s="6"/>
      <c r="BB222" s="6"/>
      <c r="BC222" s="6"/>
      <c r="BD222" s="6"/>
      <c r="BE222" s="6"/>
      <c r="BF222" s="6"/>
      <c r="BG222" s="1"/>
      <c r="BH222" s="384"/>
      <c r="BI222" s="384"/>
      <c r="BJ222" s="384"/>
      <c r="BK222" s="383"/>
      <c r="BL222" s="383"/>
      <c r="BM222" s="382"/>
      <c r="BN222" s="141"/>
      <c r="BO222" s="382"/>
      <c r="BP222" s="382"/>
      <c r="BQ222" s="366"/>
      <c r="BR222" s="1"/>
      <c r="BS222" s="366"/>
      <c r="BT222" s="1"/>
      <c r="BU222" s="1"/>
      <c r="BV222" s="1"/>
      <c r="BW222" s="366"/>
      <c r="BX222" s="366"/>
      <c r="BY222" s="366"/>
      <c r="BZ222" s="366"/>
      <c r="CA222" s="366"/>
      <c r="CB222" s="141"/>
      <c r="CC222" s="230"/>
      <c r="CD222" s="230"/>
      <c r="CE222" s="230"/>
      <c r="CF222" s="5"/>
      <c r="CG222" s="58"/>
      <c r="CH222" s="58"/>
      <c r="CI222" s="5"/>
      <c r="CJ222" s="5"/>
      <c r="CK222" s="5"/>
      <c r="CL222" s="230"/>
      <c r="CM222" s="230"/>
      <c r="CN222" s="230"/>
      <c r="CO222" s="230"/>
      <c r="CP222" s="230"/>
      <c r="CQ222" s="230"/>
      <c r="CR222" s="1"/>
      <c r="CS222" s="1"/>
      <c r="CT222" s="1"/>
      <c r="CU222" s="1"/>
      <c r="CV222" s="5"/>
      <c r="CW222" s="404"/>
      <c r="CX222" s="404"/>
      <c r="CY222" s="404"/>
      <c r="CZ222" s="404"/>
      <c r="DA222" s="404"/>
      <c r="DB222" s="404"/>
      <c r="DC222" s="381"/>
      <c r="DD222" s="381"/>
      <c r="DE222" s="381"/>
      <c r="DF222" s="381"/>
      <c r="DG222" s="5"/>
      <c r="DH222" s="1"/>
      <c r="DI222" s="1"/>
      <c r="DJ222" s="1"/>
      <c r="DK222" s="1"/>
      <c r="DL222" s="1"/>
      <c r="DM222" s="1"/>
      <c r="DN222" s="1"/>
      <c r="DO222" s="1"/>
      <c r="DP222" s="1"/>
      <c r="DQ222" s="1"/>
      <c r="DR222" s="1"/>
      <c r="DS222" s="1"/>
      <c r="DT222" s="1"/>
      <c r="DU222" s="1"/>
      <c r="DV222" s="1"/>
      <c r="DW222" s="1"/>
      <c r="DX222" s="1"/>
    </row>
    <row r="223" spans="1:128" ht="11.1" customHeight="1" x14ac:dyDescent="0.25">
      <c r="A223" s="5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388"/>
      <c r="AA223" s="388"/>
      <c r="AB223" s="388"/>
      <c r="AC223" s="388"/>
      <c r="AD223" s="388"/>
      <c r="AE223" s="388"/>
      <c r="AF223" s="388"/>
      <c r="AG223" s="388"/>
      <c r="AH223" s="388"/>
      <c r="AI223" s="388"/>
      <c r="AJ223" s="388"/>
      <c r="AK223" s="388"/>
      <c r="AL223" s="388"/>
      <c r="AM223" s="388"/>
      <c r="AN223" s="388"/>
      <c r="AO223" s="388"/>
      <c r="AP223" s="388"/>
      <c r="AQ223" s="388"/>
      <c r="AR223" s="388"/>
      <c r="AS223" s="388"/>
      <c r="AT223" s="388"/>
      <c r="AU223" s="388"/>
      <c r="AV223" s="388"/>
      <c r="AW223" s="388"/>
      <c r="AX223" s="388"/>
      <c r="AY223" s="388"/>
      <c r="AZ223" s="1"/>
      <c r="BA223" s="6"/>
      <c r="BB223" s="6"/>
      <c r="BC223" s="6"/>
      <c r="BD223" s="6"/>
      <c r="BE223" s="6"/>
      <c r="BF223" s="6"/>
      <c r="BG223" s="1"/>
      <c r="BH223" s="384"/>
      <c r="BI223" s="384"/>
      <c r="BJ223" s="384"/>
      <c r="BK223" s="383"/>
      <c r="BL223" s="383"/>
      <c r="BM223" s="382"/>
      <c r="BN223" s="141"/>
      <c r="BO223" s="382"/>
      <c r="BP223" s="382"/>
      <c r="BQ223" s="366"/>
      <c r="BR223" s="1"/>
      <c r="BS223" s="366"/>
      <c r="BT223" s="1"/>
      <c r="BU223" s="1"/>
      <c r="BV223" s="1"/>
      <c r="BW223" s="366"/>
      <c r="BX223" s="366"/>
      <c r="BY223" s="366"/>
      <c r="BZ223" s="366"/>
      <c r="CA223" s="366"/>
      <c r="CB223" s="141"/>
      <c r="CC223" s="230"/>
      <c r="CD223" s="230"/>
      <c r="CE223" s="230"/>
      <c r="CF223" s="5"/>
      <c r="CG223" s="58"/>
      <c r="CH223" s="58"/>
      <c r="CI223" s="5"/>
      <c r="CJ223" s="5"/>
      <c r="CK223" s="5"/>
      <c r="CL223" s="230"/>
      <c r="CM223" s="230"/>
      <c r="CN223" s="230"/>
      <c r="CO223" s="230"/>
      <c r="CP223" s="230"/>
      <c r="CQ223" s="230"/>
      <c r="CR223" s="1"/>
      <c r="CS223" s="1"/>
      <c r="CT223" s="1"/>
      <c r="CU223" s="1"/>
      <c r="CV223" s="5"/>
      <c r="CW223" s="404"/>
      <c r="CX223" s="404"/>
      <c r="CY223" s="404"/>
      <c r="CZ223" s="404"/>
      <c r="DA223" s="404"/>
      <c r="DB223" s="404"/>
      <c r="DC223" s="381"/>
      <c r="DD223" s="381"/>
      <c r="DE223" s="381"/>
      <c r="DF223" s="381"/>
      <c r="DG223" s="5"/>
      <c r="DH223" s="1"/>
      <c r="DI223" s="1"/>
      <c r="DJ223" s="1"/>
      <c r="DK223" s="1"/>
      <c r="DL223" s="1"/>
      <c r="DM223" s="1"/>
      <c r="DN223" s="1"/>
      <c r="DO223" s="1"/>
      <c r="DP223" s="1"/>
      <c r="DQ223" s="1"/>
      <c r="DR223" s="1"/>
      <c r="DS223" s="1"/>
      <c r="DT223" s="1"/>
      <c r="DU223" s="1"/>
      <c r="DV223" s="1"/>
      <c r="DW223" s="1"/>
      <c r="DX223" s="1"/>
    </row>
    <row r="224" spans="1:128" ht="11.1" customHeight="1" x14ac:dyDescent="0.25">
      <c r="A224" s="5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388"/>
      <c r="AA224" s="388"/>
      <c r="AB224" s="388"/>
      <c r="AC224" s="388"/>
      <c r="AD224" s="388"/>
      <c r="AE224" s="388"/>
      <c r="AF224" s="388"/>
      <c r="AG224" s="388"/>
      <c r="AH224" s="388"/>
      <c r="AI224" s="388"/>
      <c r="AJ224" s="388"/>
      <c r="AK224" s="388"/>
      <c r="AL224" s="388"/>
      <c r="AM224" s="388"/>
      <c r="AN224" s="388"/>
      <c r="AO224" s="388"/>
      <c r="AP224" s="388"/>
      <c r="AQ224" s="388"/>
      <c r="AR224" s="388"/>
      <c r="AS224" s="388"/>
      <c r="AT224" s="388"/>
      <c r="AU224" s="388"/>
      <c r="AV224" s="388"/>
      <c r="AW224" s="388"/>
      <c r="AX224" s="388"/>
      <c r="AY224" s="388"/>
      <c r="AZ224" s="1"/>
      <c r="BA224" s="6"/>
      <c r="BB224" s="6"/>
      <c r="BC224" s="6"/>
      <c r="BD224" s="6"/>
      <c r="BE224" s="6"/>
      <c r="BF224" s="6"/>
      <c r="BG224" s="1"/>
      <c r="BH224" s="384"/>
      <c r="BI224" s="384"/>
      <c r="BJ224" s="384"/>
      <c r="BK224" s="383"/>
      <c r="BL224" s="383"/>
      <c r="BM224" s="382"/>
      <c r="BN224" s="141"/>
      <c r="BO224" s="382"/>
      <c r="BP224" s="382"/>
      <c r="BQ224" s="366"/>
      <c r="BR224" s="1"/>
      <c r="BS224" s="366"/>
      <c r="BT224" s="1"/>
      <c r="BU224" s="1"/>
      <c r="BV224" s="1"/>
      <c r="BW224" s="366"/>
      <c r="BX224" s="366"/>
      <c r="BY224" s="366"/>
      <c r="BZ224" s="366"/>
      <c r="CA224" s="366"/>
      <c r="CB224" s="141"/>
      <c r="CC224" s="230"/>
      <c r="CD224" s="230"/>
      <c r="CE224" s="230"/>
      <c r="CF224" s="5"/>
      <c r="CG224" s="58"/>
      <c r="CH224" s="58"/>
      <c r="CI224" s="5"/>
      <c r="CJ224" s="5"/>
      <c r="CK224" s="5"/>
      <c r="CL224" s="230"/>
      <c r="CM224" s="230"/>
      <c r="CN224" s="230"/>
      <c r="CO224" s="230"/>
      <c r="CP224" s="230"/>
      <c r="CQ224" s="230"/>
      <c r="CR224" s="1"/>
      <c r="CS224" s="1"/>
      <c r="CT224" s="1"/>
      <c r="CU224" s="1"/>
      <c r="CV224" s="5"/>
      <c r="CW224" s="404"/>
      <c r="CX224" s="404"/>
      <c r="CY224" s="404"/>
      <c r="CZ224" s="404"/>
      <c r="DA224" s="404"/>
      <c r="DB224" s="404"/>
      <c r="DC224" s="381"/>
      <c r="DD224" s="381"/>
      <c r="DE224" s="381"/>
      <c r="DF224" s="381"/>
      <c r="DG224" s="5"/>
      <c r="DH224" s="1"/>
      <c r="DI224" s="1"/>
      <c r="DJ224" s="1"/>
      <c r="DK224" s="1"/>
      <c r="DL224" s="1"/>
      <c r="DM224" s="1"/>
      <c r="DN224" s="1"/>
      <c r="DO224" s="1"/>
      <c r="DP224" s="1"/>
      <c r="DQ224" s="1"/>
      <c r="DR224" s="1"/>
      <c r="DS224" s="1"/>
      <c r="DT224" s="1"/>
      <c r="DU224" s="1"/>
      <c r="DV224" s="1"/>
      <c r="DW224" s="1"/>
      <c r="DX224" s="1"/>
    </row>
    <row r="225" spans="1:128" ht="11.1" customHeight="1" x14ac:dyDescent="0.25">
      <c r="A225" s="5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388"/>
      <c r="AA225" s="388"/>
      <c r="AB225" s="388"/>
      <c r="AC225" s="388"/>
      <c r="AD225" s="388"/>
      <c r="AE225" s="388"/>
      <c r="AF225" s="388"/>
      <c r="AG225" s="388"/>
      <c r="AH225" s="388"/>
      <c r="AI225" s="388"/>
      <c r="AJ225" s="388"/>
      <c r="AK225" s="388"/>
      <c r="AL225" s="388"/>
      <c r="AM225" s="388"/>
      <c r="AN225" s="388"/>
      <c r="AO225" s="388"/>
      <c r="AP225" s="388"/>
      <c r="AQ225" s="388"/>
      <c r="AR225" s="388"/>
      <c r="AS225" s="388"/>
      <c r="AT225" s="388"/>
      <c r="AU225" s="388"/>
      <c r="AV225" s="388"/>
      <c r="AW225" s="388"/>
      <c r="AX225" s="388"/>
      <c r="AY225" s="388"/>
      <c r="AZ225" s="1"/>
      <c r="BA225" s="6"/>
      <c r="BB225" s="6"/>
      <c r="BC225" s="6"/>
      <c r="BD225" s="6"/>
      <c r="BE225" s="6"/>
      <c r="BF225" s="6"/>
      <c r="BG225" s="1"/>
      <c r="BH225" s="384"/>
      <c r="BI225" s="384"/>
      <c r="BJ225" s="384"/>
      <c r="BK225" s="383"/>
      <c r="BL225" s="383"/>
      <c r="BM225" s="382"/>
      <c r="BN225" s="141"/>
      <c r="BO225" s="382"/>
      <c r="BP225" s="382"/>
      <c r="BQ225" s="366"/>
      <c r="BR225" s="1"/>
      <c r="BS225" s="366"/>
      <c r="BT225" s="1"/>
      <c r="BU225" s="1"/>
      <c r="BV225" s="1"/>
      <c r="BW225" s="366"/>
      <c r="BX225" s="366"/>
      <c r="BY225" s="366"/>
      <c r="BZ225" s="366"/>
      <c r="CA225" s="366"/>
      <c r="CB225" s="141"/>
      <c r="CC225" s="230"/>
      <c r="CD225" s="230"/>
      <c r="CE225" s="230"/>
      <c r="CF225" s="5"/>
      <c r="CG225" s="58"/>
      <c r="CH225" s="58"/>
      <c r="CI225" s="5"/>
      <c r="CJ225" s="5"/>
      <c r="CK225" s="5"/>
      <c r="CL225" s="230"/>
      <c r="CM225" s="230"/>
      <c r="CN225" s="230"/>
      <c r="CO225" s="230"/>
      <c r="CP225" s="230"/>
      <c r="CQ225" s="230"/>
      <c r="CR225" s="1"/>
      <c r="CS225" s="1"/>
      <c r="CT225" s="1"/>
      <c r="CU225" s="1"/>
      <c r="CV225" s="5"/>
      <c r="CW225" s="404"/>
      <c r="CX225" s="404"/>
      <c r="CY225" s="404"/>
      <c r="CZ225" s="404"/>
      <c r="DA225" s="404"/>
      <c r="DB225" s="404"/>
      <c r="DC225" s="381"/>
      <c r="DD225" s="381"/>
      <c r="DE225" s="381"/>
      <c r="DF225" s="381"/>
      <c r="DG225" s="5"/>
      <c r="DH225" s="1"/>
      <c r="DI225" s="1"/>
      <c r="DJ225" s="1"/>
      <c r="DK225" s="1"/>
      <c r="DL225" s="1"/>
      <c r="DM225" s="1"/>
      <c r="DN225" s="1"/>
      <c r="DO225" s="1"/>
      <c r="DP225" s="1"/>
      <c r="DQ225" s="1"/>
      <c r="DR225" s="1"/>
      <c r="DS225" s="1"/>
      <c r="DT225" s="1"/>
      <c r="DU225" s="1"/>
      <c r="DV225" s="1"/>
      <c r="DW225" s="1"/>
      <c r="DX225" s="1"/>
    </row>
    <row r="226" spans="1:128" ht="11.1" customHeight="1" x14ac:dyDescent="0.25">
      <c r="A226" s="5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388"/>
      <c r="AA226" s="388"/>
      <c r="AB226" s="388"/>
      <c r="AC226" s="388"/>
      <c r="AD226" s="388"/>
      <c r="AE226" s="388"/>
      <c r="AF226" s="388"/>
      <c r="AG226" s="388"/>
      <c r="AH226" s="388"/>
      <c r="AI226" s="388"/>
      <c r="AJ226" s="388"/>
      <c r="AK226" s="388"/>
      <c r="AL226" s="388"/>
      <c r="AM226" s="388"/>
      <c r="AN226" s="388"/>
      <c r="AO226" s="388"/>
      <c r="AP226" s="388"/>
      <c r="AQ226" s="388"/>
      <c r="AR226" s="388"/>
      <c r="AS226" s="388"/>
      <c r="AT226" s="388"/>
      <c r="AU226" s="388"/>
      <c r="AV226" s="388"/>
      <c r="AW226" s="388"/>
      <c r="AX226" s="388"/>
      <c r="AY226" s="388"/>
      <c r="AZ226" s="1"/>
      <c r="BA226" s="6"/>
      <c r="BB226" s="6"/>
      <c r="BC226" s="6"/>
      <c r="BD226" s="6"/>
      <c r="BE226" s="6"/>
      <c r="BF226" s="6"/>
      <c r="BG226" s="1"/>
      <c r="BH226" s="384"/>
      <c r="BI226" s="384"/>
      <c r="BJ226" s="384"/>
      <c r="BK226" s="383"/>
      <c r="BL226" s="383"/>
      <c r="BM226" s="382"/>
      <c r="BN226" s="141"/>
      <c r="BO226" s="382"/>
      <c r="BP226" s="382"/>
      <c r="BQ226" s="366"/>
      <c r="BR226" s="1"/>
      <c r="BS226" s="366"/>
      <c r="BT226" s="1"/>
      <c r="BU226" s="1"/>
      <c r="BV226" s="1"/>
      <c r="BW226" s="366"/>
      <c r="BX226" s="366"/>
      <c r="BY226" s="366"/>
      <c r="BZ226" s="366"/>
      <c r="CA226" s="366"/>
      <c r="CB226" s="141"/>
      <c r="CC226" s="230"/>
      <c r="CD226" s="230"/>
      <c r="CE226" s="230"/>
      <c r="CF226" s="5"/>
      <c r="CG226" s="58"/>
      <c r="CH226" s="58"/>
      <c r="CI226" s="5"/>
      <c r="CJ226" s="5"/>
      <c r="CK226" s="5"/>
      <c r="CL226" s="230"/>
      <c r="CM226" s="230"/>
      <c r="CN226" s="230"/>
      <c r="CO226" s="230"/>
      <c r="CP226" s="230"/>
      <c r="CQ226" s="230"/>
      <c r="CR226" s="1"/>
      <c r="CS226" s="1"/>
      <c r="CT226" s="1"/>
      <c r="CU226" s="1"/>
      <c r="CV226" s="5"/>
      <c r="CW226" s="404"/>
      <c r="CX226" s="404"/>
      <c r="CY226" s="404"/>
      <c r="CZ226" s="404"/>
      <c r="DA226" s="404"/>
      <c r="DB226" s="404"/>
      <c r="DC226" s="381"/>
      <c r="DD226" s="381"/>
      <c r="DE226" s="381"/>
      <c r="DF226" s="381"/>
      <c r="DG226" s="5"/>
      <c r="DH226" s="1"/>
      <c r="DI226" s="1"/>
      <c r="DJ226" s="1"/>
      <c r="DK226" s="1"/>
      <c r="DL226" s="1"/>
      <c r="DM226" s="1"/>
      <c r="DN226" s="1"/>
      <c r="DO226" s="1"/>
      <c r="DP226" s="1"/>
      <c r="DQ226" s="1"/>
      <c r="DR226" s="1"/>
      <c r="DS226" s="1"/>
      <c r="DT226" s="1"/>
      <c r="DU226" s="1"/>
      <c r="DV226" s="1"/>
      <c r="DW226" s="1"/>
      <c r="DX226" s="1"/>
    </row>
    <row r="227" spans="1:128" ht="11.1" customHeight="1" x14ac:dyDescent="0.25">
      <c r="A227" s="5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388"/>
      <c r="AA227" s="388"/>
      <c r="AB227" s="388"/>
      <c r="AC227" s="388"/>
      <c r="AD227" s="388"/>
      <c r="AE227" s="388"/>
      <c r="AF227" s="388"/>
      <c r="AG227" s="388"/>
      <c r="AH227" s="388"/>
      <c r="AI227" s="388"/>
      <c r="AJ227" s="388"/>
      <c r="AK227" s="388"/>
      <c r="AL227" s="388"/>
      <c r="AM227" s="388"/>
      <c r="AN227" s="388"/>
      <c r="AO227" s="388"/>
      <c r="AP227" s="388"/>
      <c r="AQ227" s="388"/>
      <c r="AR227" s="388"/>
      <c r="AS227" s="388"/>
      <c r="AT227" s="388"/>
      <c r="AU227" s="388"/>
      <c r="AV227" s="388"/>
      <c r="AW227" s="388"/>
      <c r="AX227" s="388"/>
      <c r="AY227" s="388"/>
      <c r="AZ227" s="1"/>
      <c r="BA227" s="6"/>
      <c r="BB227" s="6"/>
      <c r="BC227" s="6"/>
      <c r="BD227" s="6"/>
      <c r="BE227" s="6"/>
      <c r="BF227" s="6"/>
      <c r="BG227" s="1"/>
      <c r="BH227" s="384"/>
      <c r="BI227" s="384"/>
      <c r="BJ227" s="384"/>
      <c r="BK227" s="383"/>
      <c r="BL227" s="383"/>
      <c r="BM227" s="382"/>
      <c r="BN227" s="141"/>
      <c r="BO227" s="382"/>
      <c r="BP227" s="382"/>
      <c r="BQ227" s="366"/>
      <c r="BR227" s="1"/>
      <c r="BS227" s="366"/>
      <c r="BT227" s="1"/>
      <c r="BU227" s="1"/>
      <c r="BV227" s="1"/>
      <c r="BW227" s="366"/>
      <c r="BX227" s="366"/>
      <c r="BY227" s="366"/>
      <c r="BZ227" s="366"/>
      <c r="CA227" s="366"/>
      <c r="CB227" s="141"/>
      <c r="CC227" s="230"/>
      <c r="CD227" s="230"/>
      <c r="CE227" s="230"/>
      <c r="CF227" s="5"/>
      <c r="CG227" s="58"/>
      <c r="CH227" s="58"/>
      <c r="CI227" s="5"/>
      <c r="CJ227" s="5"/>
      <c r="CK227" s="5"/>
      <c r="CL227" s="230"/>
      <c r="CM227" s="230"/>
      <c r="CN227" s="230"/>
      <c r="CO227" s="230"/>
      <c r="CP227" s="230"/>
      <c r="CQ227" s="230"/>
      <c r="CR227" s="1"/>
      <c r="CS227" s="1"/>
      <c r="CT227" s="1"/>
      <c r="CU227" s="1"/>
      <c r="CV227" s="5"/>
      <c r="CW227" s="404"/>
      <c r="CX227" s="404"/>
      <c r="CY227" s="404"/>
      <c r="CZ227" s="404"/>
      <c r="DA227" s="404"/>
      <c r="DB227" s="404"/>
      <c r="DC227" s="381"/>
      <c r="DD227" s="381"/>
      <c r="DE227" s="381"/>
      <c r="DF227" s="381"/>
      <c r="DG227" s="5"/>
      <c r="DH227" s="1"/>
      <c r="DI227" s="1"/>
      <c r="DJ227" s="1"/>
      <c r="DK227" s="1"/>
      <c r="DL227" s="1"/>
      <c r="DM227" s="1"/>
      <c r="DN227" s="1"/>
      <c r="DO227" s="1"/>
      <c r="DP227" s="1"/>
      <c r="DQ227" s="1"/>
      <c r="DR227" s="1"/>
      <c r="DS227" s="1"/>
      <c r="DT227" s="1"/>
      <c r="DU227" s="1"/>
      <c r="DV227" s="1"/>
      <c r="DW227" s="1"/>
      <c r="DX227" s="1"/>
    </row>
    <row r="228" spans="1:128" ht="11.1" customHeight="1" x14ac:dyDescent="0.25">
      <c r="A228" s="5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388"/>
      <c r="AA228" s="388"/>
      <c r="AB228" s="388"/>
      <c r="AC228" s="388"/>
      <c r="AD228" s="388"/>
      <c r="AE228" s="388"/>
      <c r="AF228" s="388"/>
      <c r="AG228" s="388"/>
      <c r="AH228" s="388"/>
      <c r="AI228" s="388"/>
      <c r="AJ228" s="388"/>
      <c r="AK228" s="388"/>
      <c r="AL228" s="388"/>
      <c r="AM228" s="388"/>
      <c r="AN228" s="388"/>
      <c r="AO228" s="388"/>
      <c r="AP228" s="388"/>
      <c r="AQ228" s="388"/>
      <c r="AR228" s="388"/>
      <c r="AS228" s="388"/>
      <c r="AT228" s="388"/>
      <c r="AU228" s="388"/>
      <c r="AV228" s="388"/>
      <c r="AW228" s="388"/>
      <c r="AX228" s="388"/>
      <c r="AY228" s="388"/>
      <c r="AZ228" s="1"/>
      <c r="BA228" s="6"/>
      <c r="BB228" s="6"/>
      <c r="BC228" s="6"/>
      <c r="BD228" s="6"/>
      <c r="BE228" s="6"/>
      <c r="BF228" s="6"/>
      <c r="BG228" s="1"/>
      <c r="BH228" s="384"/>
      <c r="BI228" s="384"/>
      <c r="BJ228" s="384"/>
      <c r="BK228" s="383"/>
      <c r="BL228" s="383"/>
      <c r="BM228" s="382"/>
      <c r="BN228" s="141"/>
      <c r="BO228" s="382"/>
      <c r="BP228" s="382"/>
      <c r="BQ228" s="366"/>
      <c r="BR228" s="1"/>
      <c r="BS228" s="366"/>
      <c r="BT228" s="1"/>
      <c r="BU228" s="1"/>
      <c r="BV228" s="1"/>
      <c r="BW228" s="366"/>
      <c r="BX228" s="366"/>
      <c r="BY228" s="366"/>
      <c r="BZ228" s="366"/>
      <c r="CA228" s="366"/>
      <c r="CB228" s="141"/>
      <c r="CC228" s="230"/>
      <c r="CD228" s="230"/>
      <c r="CE228" s="230"/>
      <c r="CF228" s="5"/>
      <c r="CG228" s="58"/>
      <c r="CH228" s="58"/>
      <c r="CI228" s="5"/>
      <c r="CJ228" s="5"/>
      <c r="CK228" s="5"/>
      <c r="CL228" s="230"/>
      <c r="CM228" s="230"/>
      <c r="CN228" s="230"/>
      <c r="CO228" s="230"/>
      <c r="CP228" s="230"/>
      <c r="CQ228" s="230"/>
      <c r="CR228" s="1"/>
      <c r="CS228" s="1"/>
      <c r="CT228" s="1"/>
      <c r="CU228" s="1"/>
      <c r="CV228" s="5"/>
      <c r="CW228" s="404"/>
      <c r="CX228" s="404"/>
      <c r="CY228" s="404"/>
      <c r="CZ228" s="404"/>
      <c r="DA228" s="404"/>
      <c r="DB228" s="404"/>
      <c r="DC228" s="381"/>
      <c r="DD228" s="381"/>
      <c r="DE228" s="381"/>
      <c r="DF228" s="381"/>
      <c r="DG228" s="5"/>
      <c r="DH228" s="1"/>
      <c r="DI228" s="1"/>
      <c r="DJ228" s="1"/>
      <c r="DK228" s="1"/>
      <c r="DL228" s="1"/>
      <c r="DM228" s="1"/>
      <c r="DN228" s="1"/>
      <c r="DO228" s="1"/>
      <c r="DP228" s="1"/>
      <c r="DQ228" s="1"/>
      <c r="DR228" s="1"/>
      <c r="DS228" s="1"/>
      <c r="DT228" s="1"/>
      <c r="DU228" s="1"/>
      <c r="DV228" s="1"/>
      <c r="DW228" s="1"/>
      <c r="DX228" s="1"/>
    </row>
    <row r="229" spans="1:128" ht="11.1" customHeight="1" x14ac:dyDescent="0.25">
      <c r="A229" s="5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388"/>
      <c r="AA229" s="388"/>
      <c r="AB229" s="388"/>
      <c r="AC229" s="388"/>
      <c r="AD229" s="388"/>
      <c r="AE229" s="388"/>
      <c r="AF229" s="388"/>
      <c r="AG229" s="388"/>
      <c r="AH229" s="388"/>
      <c r="AI229" s="388"/>
      <c r="AJ229" s="388"/>
      <c r="AK229" s="388"/>
      <c r="AL229" s="388"/>
      <c r="AM229" s="388"/>
      <c r="AN229" s="388"/>
      <c r="AO229" s="388"/>
      <c r="AP229" s="388"/>
      <c r="AQ229" s="388"/>
      <c r="AR229" s="388"/>
      <c r="AS229" s="388"/>
      <c r="AT229" s="388"/>
      <c r="AU229" s="388"/>
      <c r="AV229" s="388"/>
      <c r="AW229" s="388"/>
      <c r="AX229" s="388"/>
      <c r="AY229" s="388"/>
      <c r="AZ229" s="1"/>
      <c r="BA229" s="6"/>
      <c r="BB229" s="6"/>
      <c r="BC229" s="6"/>
      <c r="BD229" s="6"/>
      <c r="BE229" s="6"/>
      <c r="BF229" s="6"/>
      <c r="BG229" s="1"/>
      <c r="BH229" s="384"/>
      <c r="BI229" s="384"/>
      <c r="BJ229" s="384"/>
      <c r="BK229" s="383"/>
      <c r="BL229" s="383"/>
      <c r="BM229" s="382"/>
      <c r="BN229" s="141"/>
      <c r="BO229" s="382"/>
      <c r="BP229" s="382"/>
      <c r="BQ229" s="366"/>
      <c r="BR229" s="1"/>
      <c r="BS229" s="366"/>
      <c r="BT229" s="1"/>
      <c r="BU229" s="1"/>
      <c r="BV229" s="1"/>
      <c r="BW229" s="366"/>
      <c r="BX229" s="366"/>
      <c r="BY229" s="366"/>
      <c r="BZ229" s="366"/>
      <c r="CA229" s="366"/>
      <c r="CB229" s="141"/>
      <c r="CC229" s="230"/>
      <c r="CD229" s="230"/>
      <c r="CE229" s="230"/>
      <c r="CF229" s="5"/>
      <c r="CG229" s="58"/>
      <c r="CH229" s="58"/>
      <c r="CI229" s="5"/>
      <c r="CJ229" s="5"/>
      <c r="CK229" s="5"/>
      <c r="CL229" s="230"/>
      <c r="CM229" s="230"/>
      <c r="CN229" s="230"/>
      <c r="CO229" s="230"/>
      <c r="CP229" s="230"/>
      <c r="CQ229" s="230"/>
      <c r="CR229" s="1"/>
      <c r="CS229" s="1"/>
      <c r="CT229" s="1"/>
      <c r="CU229" s="1"/>
      <c r="CV229" s="5"/>
      <c r="CW229" s="404"/>
      <c r="CX229" s="404"/>
      <c r="CY229" s="404"/>
      <c r="CZ229" s="404"/>
      <c r="DA229" s="404"/>
      <c r="DB229" s="404"/>
      <c r="DC229" s="381"/>
      <c r="DD229" s="381"/>
      <c r="DE229" s="381"/>
      <c r="DF229" s="381"/>
      <c r="DG229" s="5"/>
      <c r="DH229" s="1"/>
      <c r="DI229" s="1"/>
      <c r="DJ229" s="1"/>
      <c r="DK229" s="1"/>
      <c r="DL229" s="1"/>
      <c r="DM229" s="1"/>
      <c r="DN229" s="1"/>
      <c r="DO229" s="1"/>
      <c r="DP229" s="1"/>
      <c r="DQ229" s="1"/>
      <c r="DR229" s="1"/>
      <c r="DS229" s="1"/>
      <c r="DT229" s="1"/>
      <c r="DU229" s="1"/>
      <c r="DV229" s="1"/>
      <c r="DW229" s="1"/>
      <c r="DX229" s="1"/>
    </row>
    <row r="230" spans="1:128" ht="11.1" customHeight="1" x14ac:dyDescent="0.25">
      <c r="A230" s="5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388"/>
      <c r="AA230" s="388"/>
      <c r="AB230" s="388"/>
      <c r="AC230" s="388"/>
      <c r="AD230" s="388"/>
      <c r="AE230" s="388"/>
      <c r="AF230" s="388"/>
      <c r="AG230" s="388"/>
      <c r="AH230" s="388"/>
      <c r="AI230" s="388"/>
      <c r="AJ230" s="388"/>
      <c r="AK230" s="388"/>
      <c r="AL230" s="388"/>
      <c r="AM230" s="388"/>
      <c r="AN230" s="388"/>
      <c r="AO230" s="388"/>
      <c r="AP230" s="388"/>
      <c r="AQ230" s="388"/>
      <c r="AR230" s="388"/>
      <c r="AS230" s="388"/>
      <c r="AT230" s="388"/>
      <c r="AU230" s="388"/>
      <c r="AV230" s="388"/>
      <c r="AW230" s="388"/>
      <c r="AX230" s="388"/>
      <c r="AY230" s="388"/>
      <c r="AZ230" s="1"/>
      <c r="BA230" s="6"/>
      <c r="BB230" s="6"/>
      <c r="BC230" s="6"/>
      <c r="BD230" s="6"/>
      <c r="BE230" s="6"/>
      <c r="BF230" s="6"/>
      <c r="BG230" s="1"/>
      <c r="BH230" s="384"/>
      <c r="BI230" s="384"/>
      <c r="BJ230" s="384"/>
      <c r="BK230" s="383"/>
      <c r="BL230" s="383"/>
      <c r="BM230" s="382"/>
      <c r="BN230" s="141"/>
      <c r="BO230" s="382"/>
      <c r="BP230" s="382"/>
      <c r="BQ230" s="366"/>
      <c r="BR230" s="1"/>
      <c r="BS230" s="366"/>
      <c r="BT230" s="1"/>
      <c r="BU230" s="1"/>
      <c r="BV230" s="1"/>
      <c r="BW230" s="366"/>
      <c r="BX230" s="366"/>
      <c r="BY230" s="366"/>
      <c r="BZ230" s="366"/>
      <c r="CA230" s="366"/>
      <c r="CB230" s="141"/>
      <c r="CC230" s="230"/>
      <c r="CD230" s="230"/>
      <c r="CE230" s="230"/>
      <c r="CF230" s="5"/>
      <c r="CG230" s="58"/>
      <c r="CH230" s="58"/>
      <c r="CI230" s="5"/>
      <c r="CJ230" s="5"/>
      <c r="CK230" s="5"/>
      <c r="CL230" s="230"/>
      <c r="CM230" s="230"/>
      <c r="CN230" s="230"/>
      <c r="CO230" s="230"/>
      <c r="CP230" s="230"/>
      <c r="CQ230" s="230"/>
      <c r="CR230" s="1"/>
      <c r="CS230" s="1"/>
      <c r="CT230" s="1"/>
      <c r="CU230" s="1"/>
      <c r="CV230" s="5"/>
      <c r="CW230" s="404"/>
      <c r="CX230" s="404"/>
      <c r="CY230" s="404"/>
      <c r="CZ230" s="404"/>
      <c r="DA230" s="404"/>
      <c r="DB230" s="404"/>
      <c r="DC230" s="381"/>
      <c r="DD230" s="381"/>
      <c r="DE230" s="381"/>
      <c r="DF230" s="381"/>
      <c r="DG230" s="5"/>
      <c r="DH230" s="1"/>
      <c r="DI230" s="1"/>
      <c r="DJ230" s="1"/>
      <c r="DK230" s="1"/>
      <c r="DL230" s="1"/>
      <c r="DM230" s="1"/>
      <c r="DN230" s="1"/>
      <c r="DO230" s="1"/>
      <c r="DP230" s="1"/>
      <c r="DQ230" s="1"/>
      <c r="DR230" s="1"/>
      <c r="DS230" s="1"/>
      <c r="DT230" s="1"/>
      <c r="DU230" s="1"/>
      <c r="DV230" s="1"/>
      <c r="DW230" s="1"/>
      <c r="DX230" s="1"/>
    </row>
    <row r="231" spans="1:128" ht="11.1" customHeight="1" x14ac:dyDescent="0.25">
      <c r="A231" s="5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388"/>
      <c r="AA231" s="388"/>
      <c r="AB231" s="388"/>
      <c r="AC231" s="388"/>
      <c r="AD231" s="388"/>
      <c r="AE231" s="388"/>
      <c r="AF231" s="388"/>
      <c r="AG231" s="388"/>
      <c r="AH231" s="388"/>
      <c r="AI231" s="388"/>
      <c r="AJ231" s="388"/>
      <c r="AK231" s="388"/>
      <c r="AL231" s="388"/>
      <c r="AM231" s="388"/>
      <c r="AN231" s="388"/>
      <c r="AO231" s="388"/>
      <c r="AP231" s="388"/>
      <c r="AQ231" s="388"/>
      <c r="AR231" s="388"/>
      <c r="AS231" s="388"/>
      <c r="AT231" s="388"/>
      <c r="AU231" s="388"/>
      <c r="AV231" s="388"/>
      <c r="AW231" s="388"/>
      <c r="AX231" s="388"/>
      <c r="AY231" s="388"/>
      <c r="AZ231" s="1"/>
      <c r="BA231" s="6"/>
      <c r="BB231" s="6"/>
      <c r="BC231" s="6"/>
      <c r="BD231" s="6"/>
      <c r="BE231" s="6"/>
      <c r="BF231" s="6"/>
      <c r="BG231" s="1"/>
      <c r="BH231" s="384"/>
      <c r="BI231" s="384"/>
      <c r="BJ231" s="384"/>
      <c r="BK231" s="383"/>
      <c r="BL231" s="383"/>
      <c r="BM231" s="382"/>
      <c r="BN231" s="141"/>
      <c r="BO231" s="382"/>
      <c r="BP231" s="382"/>
      <c r="BQ231" s="366"/>
      <c r="BR231" s="1"/>
      <c r="BS231" s="366"/>
      <c r="BT231" s="1"/>
      <c r="BU231" s="1"/>
      <c r="BV231" s="1"/>
      <c r="BW231" s="366"/>
      <c r="BX231" s="366"/>
      <c r="BY231" s="366"/>
      <c r="BZ231" s="366"/>
      <c r="CA231" s="366"/>
      <c r="CB231" s="141"/>
      <c r="CC231" s="230"/>
      <c r="CD231" s="230"/>
      <c r="CE231" s="230"/>
      <c r="CF231" s="5"/>
      <c r="CG231" s="58"/>
      <c r="CH231" s="58"/>
      <c r="CI231" s="5"/>
      <c r="CJ231" s="5"/>
      <c r="CK231" s="5"/>
      <c r="CL231" s="230"/>
      <c r="CM231" s="230"/>
      <c r="CN231" s="230"/>
      <c r="CO231" s="230"/>
      <c r="CP231" s="230"/>
      <c r="CQ231" s="230"/>
      <c r="CR231" s="1"/>
      <c r="CS231" s="1"/>
      <c r="CT231" s="1"/>
      <c r="CU231" s="1"/>
      <c r="CV231" s="5"/>
      <c r="CW231" s="404"/>
      <c r="CX231" s="404"/>
      <c r="CY231" s="404"/>
      <c r="CZ231" s="404"/>
      <c r="DA231" s="404"/>
      <c r="DB231" s="404"/>
      <c r="DC231" s="381"/>
      <c r="DD231" s="381"/>
      <c r="DE231" s="381"/>
      <c r="DF231" s="381"/>
      <c r="DG231" s="5"/>
      <c r="DH231" s="1"/>
      <c r="DI231" s="1"/>
      <c r="DJ231" s="1"/>
      <c r="DK231" s="1"/>
      <c r="DL231" s="1"/>
      <c r="DM231" s="1"/>
      <c r="DN231" s="1"/>
      <c r="DO231" s="1"/>
      <c r="DP231" s="1"/>
      <c r="DQ231" s="1"/>
      <c r="DR231" s="1"/>
      <c r="DS231" s="1"/>
      <c r="DT231" s="1"/>
      <c r="DU231" s="1"/>
      <c r="DV231" s="1"/>
      <c r="DW231" s="1"/>
      <c r="DX231" s="1"/>
    </row>
    <row r="232" spans="1:128" ht="11.1" customHeight="1" x14ac:dyDescent="0.25">
      <c r="A232" s="5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388"/>
      <c r="AA232" s="388"/>
      <c r="AB232" s="388"/>
      <c r="AC232" s="388"/>
      <c r="AD232" s="388"/>
      <c r="AE232" s="388"/>
      <c r="AF232" s="388"/>
      <c r="AG232" s="388"/>
      <c r="AH232" s="388"/>
      <c r="AI232" s="388"/>
      <c r="AJ232" s="388"/>
      <c r="AK232" s="388"/>
      <c r="AL232" s="388"/>
      <c r="AM232" s="388"/>
      <c r="AN232" s="388"/>
      <c r="AO232" s="388"/>
      <c r="AP232" s="388"/>
      <c r="AQ232" s="388"/>
      <c r="AR232" s="388"/>
      <c r="AS232" s="388"/>
      <c r="AT232" s="388"/>
      <c r="AU232" s="388"/>
      <c r="AV232" s="388"/>
      <c r="AW232" s="388"/>
      <c r="AX232" s="388"/>
      <c r="AY232" s="388"/>
      <c r="AZ232" s="1"/>
      <c r="BA232" s="6"/>
      <c r="BB232" s="6"/>
      <c r="BC232" s="6"/>
      <c r="BD232" s="6"/>
      <c r="BE232" s="6"/>
      <c r="BF232" s="6"/>
      <c r="BG232" s="1"/>
      <c r="BH232" s="384"/>
      <c r="BI232" s="384"/>
      <c r="BJ232" s="384"/>
      <c r="BK232" s="383"/>
      <c r="BL232" s="383"/>
      <c r="BM232" s="382"/>
      <c r="BN232" s="141"/>
      <c r="BO232" s="382"/>
      <c r="BP232" s="382"/>
      <c r="BQ232" s="366"/>
      <c r="BR232" s="1"/>
      <c r="BS232" s="366"/>
      <c r="BT232" s="1"/>
      <c r="BU232" s="1"/>
      <c r="BV232" s="1"/>
      <c r="BW232" s="366"/>
      <c r="BX232" s="366"/>
      <c r="BY232" s="366"/>
      <c r="BZ232" s="366"/>
      <c r="CA232" s="366"/>
      <c r="CB232" s="141"/>
      <c r="CC232" s="230"/>
      <c r="CD232" s="230"/>
      <c r="CE232" s="230"/>
      <c r="CF232" s="5"/>
      <c r="CG232" s="58"/>
      <c r="CH232" s="58"/>
      <c r="CI232" s="5"/>
      <c r="CJ232" s="5"/>
      <c r="CK232" s="5"/>
      <c r="CL232" s="230"/>
      <c r="CM232" s="230"/>
      <c r="CN232" s="230"/>
      <c r="CO232" s="230"/>
      <c r="CP232" s="230"/>
      <c r="CQ232" s="230"/>
      <c r="CR232" s="1"/>
      <c r="CS232" s="1"/>
      <c r="CT232" s="1"/>
      <c r="CU232" s="1"/>
      <c r="CV232" s="5"/>
      <c r="CW232" s="404"/>
      <c r="CX232" s="404"/>
      <c r="CY232" s="404"/>
      <c r="CZ232" s="404"/>
      <c r="DA232" s="404"/>
      <c r="DB232" s="404"/>
      <c r="DC232" s="381"/>
      <c r="DD232" s="381"/>
      <c r="DE232" s="381"/>
      <c r="DF232" s="381"/>
      <c r="DG232" s="5"/>
      <c r="DH232" s="1"/>
      <c r="DI232" s="1"/>
      <c r="DJ232" s="1"/>
      <c r="DK232" s="1"/>
      <c r="DL232" s="1"/>
      <c r="DM232" s="1"/>
      <c r="DN232" s="1"/>
      <c r="DO232" s="1"/>
      <c r="DP232" s="1"/>
      <c r="DQ232" s="1"/>
      <c r="DR232" s="1"/>
      <c r="DS232" s="1"/>
      <c r="DT232" s="1"/>
      <c r="DU232" s="1"/>
      <c r="DV232" s="1"/>
      <c r="DW232" s="1"/>
      <c r="DX232" s="1"/>
    </row>
    <row r="233" spans="1:128" ht="11.1" customHeight="1" x14ac:dyDescent="0.25">
      <c r="A233" s="5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388"/>
      <c r="AA233" s="388"/>
      <c r="AB233" s="388"/>
      <c r="AC233" s="388"/>
      <c r="AD233" s="388"/>
      <c r="AE233" s="388"/>
      <c r="AF233" s="388"/>
      <c r="AG233" s="388"/>
      <c r="AH233" s="388"/>
      <c r="AI233" s="388"/>
      <c r="AJ233" s="388"/>
      <c r="AK233" s="388"/>
      <c r="AL233" s="388"/>
      <c r="AM233" s="388"/>
      <c r="AN233" s="388"/>
      <c r="AO233" s="388"/>
      <c r="AP233" s="388"/>
      <c r="AQ233" s="388"/>
      <c r="AR233" s="388"/>
      <c r="AS233" s="388"/>
      <c r="AT233" s="388"/>
      <c r="AU233" s="388"/>
      <c r="AV233" s="388"/>
      <c r="AW233" s="388"/>
      <c r="AX233" s="388"/>
      <c r="AY233" s="388"/>
      <c r="AZ233" s="1"/>
      <c r="BA233" s="6"/>
      <c r="BB233" s="6"/>
      <c r="BC233" s="6"/>
      <c r="BD233" s="6"/>
      <c r="BE233" s="6"/>
      <c r="BF233" s="6"/>
      <c r="BG233" s="1"/>
      <c r="BH233" s="384"/>
      <c r="BI233" s="384"/>
      <c r="BJ233" s="384"/>
      <c r="BK233" s="383"/>
      <c r="BL233" s="383"/>
      <c r="BM233" s="382"/>
      <c r="BN233" s="141"/>
      <c r="BO233" s="382"/>
      <c r="BP233" s="382"/>
      <c r="BQ233" s="366"/>
      <c r="BR233" s="1"/>
      <c r="BS233" s="366"/>
      <c r="BT233" s="1"/>
      <c r="BU233" s="1"/>
      <c r="BV233" s="1"/>
      <c r="BW233" s="366"/>
      <c r="BX233" s="366"/>
      <c r="BY233" s="366"/>
      <c r="BZ233" s="366"/>
      <c r="CA233" s="366"/>
      <c r="CB233" s="141"/>
      <c r="CC233" s="230"/>
      <c r="CD233" s="230"/>
      <c r="CE233" s="230"/>
      <c r="CF233" s="5"/>
      <c r="CG233" s="58"/>
      <c r="CH233" s="58"/>
      <c r="CI233" s="5"/>
      <c r="CJ233" s="5"/>
      <c r="CK233" s="5"/>
      <c r="CL233" s="230"/>
      <c r="CM233" s="230"/>
      <c r="CN233" s="230"/>
      <c r="CO233" s="230"/>
      <c r="CP233" s="230"/>
      <c r="CQ233" s="230"/>
      <c r="CR233" s="1"/>
      <c r="CS233" s="1"/>
      <c r="CT233" s="1"/>
      <c r="CU233" s="1"/>
      <c r="CV233" s="5"/>
      <c r="CW233" s="404"/>
      <c r="CX233" s="404"/>
      <c r="CY233" s="404"/>
      <c r="CZ233" s="404"/>
      <c r="DA233" s="404"/>
      <c r="DB233" s="404"/>
      <c r="DC233" s="381"/>
      <c r="DD233" s="381"/>
      <c r="DE233" s="381"/>
      <c r="DF233" s="381"/>
      <c r="DG233" s="5"/>
      <c r="DH233" s="1"/>
      <c r="DI233" s="1"/>
      <c r="DJ233" s="1"/>
      <c r="DK233" s="1"/>
      <c r="DL233" s="1"/>
      <c r="DM233" s="1"/>
      <c r="DN233" s="1"/>
      <c r="DO233" s="1"/>
      <c r="DP233" s="1"/>
      <c r="DQ233" s="1"/>
      <c r="DR233" s="1"/>
      <c r="DS233" s="1"/>
      <c r="DT233" s="1"/>
      <c r="DU233" s="1"/>
      <c r="DV233" s="1"/>
      <c r="DW233" s="1"/>
      <c r="DX233" s="1"/>
    </row>
    <row r="234" spans="1:128" ht="11.1" customHeight="1" x14ac:dyDescent="0.25">
      <c r="A234" s="5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388"/>
      <c r="AA234" s="388"/>
      <c r="AB234" s="388"/>
      <c r="AC234" s="388"/>
      <c r="AD234" s="388"/>
      <c r="AE234" s="388"/>
      <c r="AF234" s="388"/>
      <c r="AG234" s="388"/>
      <c r="AH234" s="388"/>
      <c r="AI234" s="388"/>
      <c r="AJ234" s="388"/>
      <c r="AK234" s="388"/>
      <c r="AL234" s="388"/>
      <c r="AM234" s="388"/>
      <c r="AN234" s="388"/>
      <c r="AO234" s="388"/>
      <c r="AP234" s="388"/>
      <c r="AQ234" s="388"/>
      <c r="AR234" s="388"/>
      <c r="AS234" s="388"/>
      <c r="AT234" s="388"/>
      <c r="AU234" s="388"/>
      <c r="AV234" s="388"/>
      <c r="AW234" s="388"/>
      <c r="AX234" s="388"/>
      <c r="AY234" s="388"/>
      <c r="AZ234" s="1"/>
      <c r="BA234" s="6"/>
      <c r="BB234" s="6"/>
      <c r="BC234" s="6"/>
      <c r="BD234" s="6"/>
      <c r="BE234" s="6"/>
      <c r="BF234" s="6"/>
      <c r="BG234" s="1"/>
      <c r="BH234" s="384"/>
      <c r="BI234" s="384"/>
      <c r="BJ234" s="384"/>
      <c r="BK234" s="383"/>
      <c r="BL234" s="383"/>
      <c r="BM234" s="382"/>
      <c r="BN234" s="141"/>
      <c r="BO234" s="382"/>
      <c r="BP234" s="382"/>
      <c r="BQ234" s="366"/>
      <c r="BR234" s="1"/>
      <c r="BS234" s="366"/>
      <c r="BT234" s="1"/>
      <c r="BU234" s="1"/>
      <c r="BV234" s="1"/>
      <c r="BW234" s="366"/>
      <c r="BX234" s="366"/>
      <c r="BY234" s="366"/>
      <c r="BZ234" s="366"/>
      <c r="CA234" s="366"/>
      <c r="CB234" s="141"/>
      <c r="CC234" s="230"/>
      <c r="CD234" s="230"/>
      <c r="CE234" s="230"/>
      <c r="CF234" s="5"/>
      <c r="CG234" s="58"/>
      <c r="CH234" s="58"/>
      <c r="CI234" s="5"/>
      <c r="CJ234" s="5"/>
      <c r="CK234" s="5"/>
      <c r="CL234" s="230"/>
      <c r="CM234" s="230"/>
      <c r="CN234" s="230"/>
      <c r="CO234" s="230"/>
      <c r="CP234" s="230"/>
      <c r="CQ234" s="230"/>
      <c r="CR234" s="1"/>
      <c r="CS234" s="1"/>
      <c r="CT234" s="1"/>
      <c r="CU234" s="1"/>
      <c r="CV234" s="5"/>
      <c r="CW234" s="404"/>
      <c r="CX234" s="404"/>
      <c r="CY234" s="404"/>
      <c r="CZ234" s="404"/>
      <c r="DA234" s="404"/>
      <c r="DB234" s="404"/>
      <c r="DC234" s="381"/>
      <c r="DD234" s="381"/>
      <c r="DE234" s="381"/>
      <c r="DF234" s="381"/>
      <c r="DG234" s="5"/>
      <c r="DH234" s="1"/>
      <c r="DI234" s="1"/>
      <c r="DJ234" s="1"/>
      <c r="DK234" s="1"/>
      <c r="DL234" s="1"/>
      <c r="DM234" s="1"/>
      <c r="DN234" s="1"/>
      <c r="DO234" s="1"/>
      <c r="DP234" s="1"/>
      <c r="DQ234" s="1"/>
      <c r="DR234" s="1"/>
      <c r="DS234" s="1"/>
      <c r="DT234" s="1"/>
      <c r="DU234" s="1"/>
      <c r="DV234" s="1"/>
      <c r="DW234" s="1"/>
      <c r="DX234" s="1"/>
    </row>
    <row r="235" spans="1:128" ht="11.1" customHeight="1" x14ac:dyDescent="0.25">
      <c r="A235" s="5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388"/>
      <c r="AA235" s="388"/>
      <c r="AB235" s="388"/>
      <c r="AC235" s="388"/>
      <c r="AD235" s="388"/>
      <c r="AE235" s="388"/>
      <c r="AF235" s="388"/>
      <c r="AG235" s="388"/>
      <c r="AH235" s="388"/>
      <c r="AI235" s="388"/>
      <c r="AJ235" s="388"/>
      <c r="AK235" s="388"/>
      <c r="AL235" s="388"/>
      <c r="AM235" s="388"/>
      <c r="AN235" s="388"/>
      <c r="AO235" s="388"/>
      <c r="AP235" s="388"/>
      <c r="AQ235" s="388"/>
      <c r="AR235" s="388"/>
      <c r="AS235" s="388"/>
      <c r="AT235" s="388"/>
      <c r="AU235" s="388"/>
      <c r="AV235" s="388"/>
      <c r="AW235" s="388"/>
      <c r="AX235" s="388"/>
      <c r="AY235" s="388"/>
      <c r="AZ235" s="1"/>
      <c r="BA235" s="6"/>
      <c r="BB235" s="6"/>
      <c r="BC235" s="6"/>
      <c r="BD235" s="6"/>
      <c r="BE235" s="6"/>
      <c r="BF235" s="6"/>
      <c r="BG235" s="1"/>
      <c r="BH235" s="384"/>
      <c r="BI235" s="384"/>
      <c r="BJ235" s="384"/>
      <c r="BK235" s="383"/>
      <c r="BL235" s="383"/>
      <c r="BM235" s="382"/>
      <c r="BN235" s="141"/>
      <c r="BO235" s="382"/>
      <c r="BP235" s="382"/>
      <c r="BQ235" s="366"/>
      <c r="BR235" s="1"/>
      <c r="BS235" s="366"/>
      <c r="BT235" s="1"/>
      <c r="BU235" s="1"/>
      <c r="BV235" s="1"/>
      <c r="BW235" s="366"/>
      <c r="BX235" s="366"/>
      <c r="BY235" s="366"/>
      <c r="BZ235" s="366"/>
      <c r="CA235" s="366"/>
      <c r="CB235" s="141"/>
      <c r="CC235" s="230"/>
      <c r="CD235" s="230"/>
      <c r="CE235" s="230"/>
      <c r="CF235" s="5"/>
      <c r="CG235" s="58"/>
      <c r="CH235" s="58"/>
      <c r="CI235" s="5"/>
      <c r="CJ235" s="5"/>
      <c r="CK235" s="5"/>
      <c r="CL235" s="230"/>
      <c r="CM235" s="230"/>
      <c r="CN235" s="230"/>
      <c r="CO235" s="230"/>
      <c r="CP235" s="230"/>
      <c r="CQ235" s="230"/>
      <c r="CR235" s="1"/>
      <c r="CS235" s="1"/>
      <c r="CT235" s="1"/>
      <c r="CU235" s="1"/>
      <c r="CV235" s="5"/>
      <c r="CW235" s="404"/>
      <c r="CX235" s="404"/>
      <c r="CY235" s="404"/>
      <c r="CZ235" s="404"/>
      <c r="DA235" s="404"/>
      <c r="DB235" s="404"/>
      <c r="DC235" s="381"/>
      <c r="DD235" s="381"/>
      <c r="DE235" s="381"/>
      <c r="DF235" s="381"/>
      <c r="DG235" s="5"/>
      <c r="DH235" s="1"/>
      <c r="DI235" s="1"/>
      <c r="DJ235" s="1"/>
      <c r="DK235" s="1"/>
      <c r="DL235" s="1"/>
      <c r="DM235" s="1"/>
      <c r="DN235" s="1"/>
      <c r="DO235" s="1"/>
      <c r="DP235" s="1"/>
      <c r="DQ235" s="1"/>
      <c r="DR235" s="1"/>
      <c r="DS235" s="1"/>
      <c r="DT235" s="1"/>
      <c r="DU235" s="1"/>
      <c r="DV235" s="1"/>
      <c r="DW235" s="1"/>
      <c r="DX235" s="1"/>
    </row>
    <row r="236" spans="1:128" ht="11.1" customHeight="1" x14ac:dyDescent="0.25">
      <c r="A236" s="5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388"/>
      <c r="AA236" s="388"/>
      <c r="AB236" s="388"/>
      <c r="AC236" s="388"/>
      <c r="AD236" s="388"/>
      <c r="AE236" s="388"/>
      <c r="AF236" s="388"/>
      <c r="AG236" s="388"/>
      <c r="AH236" s="388"/>
      <c r="AI236" s="388"/>
      <c r="AJ236" s="388"/>
      <c r="AK236" s="388"/>
      <c r="AL236" s="388"/>
      <c r="AM236" s="388"/>
      <c r="AN236" s="388"/>
      <c r="AO236" s="388"/>
      <c r="AP236" s="388"/>
      <c r="AQ236" s="388"/>
      <c r="AR236" s="388"/>
      <c r="AS236" s="388"/>
      <c r="AT236" s="388"/>
      <c r="AU236" s="388"/>
      <c r="AV236" s="388"/>
      <c r="AW236" s="388"/>
      <c r="AX236" s="388"/>
      <c r="AY236" s="388"/>
      <c r="AZ236" s="1"/>
      <c r="BA236" s="6"/>
      <c r="BB236" s="6"/>
      <c r="BC236" s="6"/>
      <c r="BD236" s="6"/>
      <c r="BE236" s="6"/>
      <c r="BF236" s="6"/>
      <c r="BG236" s="1"/>
      <c r="BH236" s="384"/>
      <c r="BI236" s="384"/>
      <c r="BJ236" s="384"/>
      <c r="BK236" s="383"/>
      <c r="BL236" s="383"/>
      <c r="BM236" s="382"/>
      <c r="BN236" s="141"/>
      <c r="BO236" s="382"/>
      <c r="BP236" s="382"/>
      <c r="BQ236" s="366"/>
      <c r="BR236" s="1"/>
      <c r="BS236" s="366"/>
      <c r="BT236" s="1"/>
      <c r="BU236" s="1"/>
      <c r="BV236" s="1"/>
      <c r="BW236" s="366"/>
      <c r="BX236" s="366"/>
      <c r="BY236" s="366"/>
      <c r="BZ236" s="366"/>
      <c r="CA236" s="366"/>
      <c r="CB236" s="141"/>
      <c r="CC236" s="230"/>
      <c r="CD236" s="230"/>
      <c r="CE236" s="230"/>
      <c r="CF236" s="5"/>
      <c r="CG236" s="58"/>
      <c r="CH236" s="58"/>
      <c r="CI236" s="5"/>
      <c r="CJ236" s="5"/>
      <c r="CK236" s="5"/>
      <c r="CL236" s="230"/>
      <c r="CM236" s="230"/>
      <c r="CN236" s="230"/>
      <c r="CO236" s="230"/>
      <c r="CP236" s="230"/>
      <c r="CQ236" s="230"/>
      <c r="CR236" s="1"/>
      <c r="CS236" s="1"/>
      <c r="CT236" s="1"/>
      <c r="CU236" s="1"/>
      <c r="CV236" s="5"/>
      <c r="CW236" s="404"/>
      <c r="CX236" s="404"/>
      <c r="CY236" s="404"/>
      <c r="CZ236" s="404"/>
      <c r="DA236" s="404"/>
      <c r="DB236" s="404"/>
      <c r="DC236" s="381"/>
      <c r="DD236" s="381"/>
      <c r="DE236" s="381"/>
      <c r="DF236" s="381"/>
      <c r="DG236" s="5"/>
      <c r="DH236" s="1"/>
      <c r="DI236" s="1"/>
      <c r="DJ236" s="1"/>
      <c r="DK236" s="1"/>
      <c r="DL236" s="1"/>
      <c r="DM236" s="1"/>
      <c r="DN236" s="1"/>
      <c r="DO236" s="1"/>
      <c r="DP236" s="1"/>
      <c r="DQ236" s="1"/>
      <c r="DR236" s="1"/>
      <c r="DS236" s="1"/>
      <c r="DT236" s="1"/>
      <c r="DU236" s="1"/>
      <c r="DV236" s="1"/>
      <c r="DW236" s="1"/>
      <c r="DX236" s="1"/>
    </row>
    <row r="237" spans="1:128" ht="11.1" customHeight="1" x14ac:dyDescent="0.25">
      <c r="A237" s="5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388"/>
      <c r="AA237" s="388"/>
      <c r="AB237" s="388"/>
      <c r="AC237" s="388"/>
      <c r="AD237" s="388"/>
      <c r="AE237" s="388"/>
      <c r="AF237" s="388"/>
      <c r="AG237" s="388"/>
      <c r="AH237" s="388"/>
      <c r="AI237" s="388"/>
      <c r="AJ237" s="388"/>
      <c r="AK237" s="388"/>
      <c r="AL237" s="388"/>
      <c r="AM237" s="388"/>
      <c r="AN237" s="388"/>
      <c r="AO237" s="388"/>
      <c r="AP237" s="388"/>
      <c r="AQ237" s="388"/>
      <c r="AR237" s="388"/>
      <c r="AS237" s="388"/>
      <c r="AT237" s="388"/>
      <c r="AU237" s="388"/>
      <c r="AV237" s="388"/>
      <c r="AW237" s="388"/>
      <c r="AX237" s="388"/>
      <c r="AY237" s="388"/>
      <c r="AZ237" s="1"/>
      <c r="BA237" s="6"/>
      <c r="BB237" s="6"/>
      <c r="BC237" s="6"/>
      <c r="BD237" s="6"/>
      <c r="BE237" s="6"/>
      <c r="BF237" s="6"/>
      <c r="BG237" s="1"/>
      <c r="BH237" s="384"/>
      <c r="BI237" s="384"/>
      <c r="BJ237" s="384"/>
      <c r="BK237" s="383"/>
      <c r="BL237" s="383"/>
      <c r="BM237" s="382"/>
      <c r="BN237" s="141"/>
      <c r="BO237" s="382"/>
      <c r="BP237" s="382"/>
      <c r="BQ237" s="366"/>
      <c r="BR237" s="1"/>
      <c r="BS237" s="366"/>
      <c r="BT237" s="1"/>
      <c r="BU237" s="1"/>
      <c r="BV237" s="1"/>
      <c r="BW237" s="366"/>
      <c r="BX237" s="366"/>
      <c r="BY237" s="366"/>
      <c r="BZ237" s="366"/>
      <c r="CA237" s="366"/>
      <c r="CB237" s="141"/>
      <c r="CC237" s="230"/>
      <c r="CD237" s="230"/>
      <c r="CE237" s="230"/>
      <c r="CF237" s="5"/>
      <c r="CG237" s="58"/>
      <c r="CH237" s="58"/>
      <c r="CI237" s="5"/>
      <c r="CJ237" s="5"/>
      <c r="CK237" s="5"/>
      <c r="CL237" s="230"/>
      <c r="CM237" s="230"/>
      <c r="CN237" s="230"/>
      <c r="CO237" s="230"/>
      <c r="CP237" s="230"/>
      <c r="CQ237" s="230"/>
      <c r="CR237" s="1"/>
      <c r="CS237" s="1"/>
      <c r="CT237" s="1"/>
      <c r="CU237" s="1"/>
      <c r="CV237" s="5"/>
      <c r="CW237" s="404"/>
      <c r="CX237" s="404"/>
      <c r="CY237" s="404"/>
      <c r="CZ237" s="404"/>
      <c r="DA237" s="404"/>
      <c r="DB237" s="404"/>
      <c r="DC237" s="381"/>
      <c r="DD237" s="381"/>
      <c r="DE237" s="381"/>
      <c r="DF237" s="381"/>
      <c r="DG237" s="5"/>
      <c r="DH237" s="1"/>
      <c r="DI237" s="1"/>
      <c r="DJ237" s="1"/>
      <c r="DK237" s="1"/>
      <c r="DL237" s="1"/>
      <c r="DM237" s="1"/>
      <c r="DN237" s="1"/>
      <c r="DO237" s="1"/>
      <c r="DP237" s="1"/>
      <c r="DQ237" s="1"/>
      <c r="DR237" s="1"/>
      <c r="DS237" s="1"/>
      <c r="DT237" s="1"/>
      <c r="DU237" s="1"/>
      <c r="DV237" s="1"/>
      <c r="DW237" s="1"/>
      <c r="DX237" s="1"/>
    </row>
    <row r="238" spans="1:128" ht="11.1" customHeight="1" x14ac:dyDescent="0.25">
      <c r="A238" s="5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388"/>
      <c r="AA238" s="388"/>
      <c r="AB238" s="388"/>
      <c r="AC238" s="388"/>
      <c r="AD238" s="388"/>
      <c r="AE238" s="388"/>
      <c r="AF238" s="388"/>
      <c r="AG238" s="388"/>
      <c r="AH238" s="388"/>
      <c r="AI238" s="388"/>
      <c r="AJ238" s="388"/>
      <c r="AK238" s="388"/>
      <c r="AL238" s="388"/>
      <c r="AM238" s="388"/>
      <c r="AN238" s="388"/>
      <c r="AO238" s="388"/>
      <c r="AP238" s="388"/>
      <c r="AQ238" s="388"/>
      <c r="AR238" s="388"/>
      <c r="AS238" s="388"/>
      <c r="AT238" s="388"/>
      <c r="AU238" s="388"/>
      <c r="AV238" s="388"/>
      <c r="AW238" s="388"/>
      <c r="AX238" s="388"/>
      <c r="AY238" s="388"/>
      <c r="AZ238" s="1"/>
      <c r="BA238" s="6"/>
      <c r="BB238" s="6"/>
      <c r="BC238" s="6"/>
      <c r="BD238" s="6"/>
      <c r="BE238" s="6"/>
      <c r="BF238" s="6"/>
      <c r="BG238" s="1"/>
      <c r="BH238" s="384"/>
      <c r="BI238" s="384"/>
      <c r="BJ238" s="384"/>
      <c r="BK238" s="383"/>
      <c r="BL238" s="383"/>
      <c r="BM238" s="382"/>
      <c r="BN238" s="141"/>
      <c r="BO238" s="382"/>
      <c r="BP238" s="382"/>
      <c r="BQ238" s="366"/>
      <c r="BR238" s="1"/>
      <c r="BS238" s="366"/>
      <c r="BT238" s="1"/>
      <c r="BU238" s="1"/>
      <c r="BV238" s="1"/>
      <c r="BW238" s="366"/>
      <c r="BX238" s="366"/>
      <c r="BY238" s="366"/>
      <c r="BZ238" s="366"/>
      <c r="CA238" s="366"/>
      <c r="CB238" s="141"/>
      <c r="CC238" s="230"/>
      <c r="CD238" s="230"/>
      <c r="CE238" s="230"/>
      <c r="CF238" s="5"/>
      <c r="CG238" s="58"/>
      <c r="CH238" s="58"/>
      <c r="CI238" s="5"/>
      <c r="CJ238" s="5"/>
      <c r="CK238" s="5"/>
      <c r="CL238" s="230"/>
      <c r="CM238" s="230"/>
      <c r="CN238" s="230"/>
      <c r="CO238" s="230"/>
      <c r="CP238" s="230"/>
      <c r="CQ238" s="230"/>
      <c r="CR238" s="1"/>
      <c r="CS238" s="1"/>
      <c r="CT238" s="1"/>
      <c r="CU238" s="1"/>
      <c r="CV238" s="5"/>
      <c r="CW238" s="404"/>
      <c r="CX238" s="404"/>
      <c r="CY238" s="404"/>
      <c r="CZ238" s="404"/>
      <c r="DA238" s="404"/>
      <c r="DB238" s="404"/>
      <c r="DC238" s="381"/>
      <c r="DD238" s="381"/>
      <c r="DE238" s="381"/>
      <c r="DF238" s="381"/>
      <c r="DG238" s="5"/>
      <c r="DH238" s="1"/>
      <c r="DI238" s="1"/>
      <c r="DJ238" s="1"/>
      <c r="DK238" s="1"/>
      <c r="DL238" s="1"/>
      <c r="DM238" s="1"/>
      <c r="DN238" s="1"/>
      <c r="DO238" s="1"/>
      <c r="DP238" s="1"/>
      <c r="DQ238" s="1"/>
      <c r="DR238" s="1"/>
      <c r="DS238" s="1"/>
      <c r="DT238" s="1"/>
      <c r="DU238" s="1"/>
      <c r="DV238" s="1"/>
      <c r="DW238" s="1"/>
      <c r="DX238" s="1"/>
    </row>
    <row r="239" spans="1:128" ht="11.1" customHeight="1" x14ac:dyDescent="0.25">
      <c r="A239" s="5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388"/>
      <c r="AA239" s="388"/>
      <c r="AB239" s="388"/>
      <c r="AC239" s="388"/>
      <c r="AD239" s="388"/>
      <c r="AE239" s="388"/>
      <c r="AF239" s="388"/>
      <c r="AG239" s="388"/>
      <c r="AH239" s="388"/>
      <c r="AI239" s="388"/>
      <c r="AJ239" s="388"/>
      <c r="AK239" s="388"/>
      <c r="AL239" s="388"/>
      <c r="AM239" s="388"/>
      <c r="AN239" s="388"/>
      <c r="AO239" s="388"/>
      <c r="AP239" s="388"/>
      <c r="AQ239" s="388"/>
      <c r="AR239" s="388"/>
      <c r="AS239" s="388"/>
      <c r="AT239" s="388"/>
      <c r="AU239" s="388"/>
      <c r="AV239" s="388"/>
      <c r="AW239" s="388"/>
      <c r="AX239" s="388"/>
      <c r="AY239" s="388"/>
      <c r="AZ239" s="1"/>
      <c r="BA239" s="6"/>
      <c r="BB239" s="6"/>
      <c r="BC239" s="6"/>
      <c r="BD239" s="6"/>
      <c r="BE239" s="6"/>
      <c r="BF239" s="6"/>
      <c r="BG239" s="1"/>
      <c r="BH239" s="384"/>
      <c r="BI239" s="384"/>
      <c r="BJ239" s="384"/>
      <c r="BK239" s="383"/>
      <c r="BL239" s="383"/>
      <c r="BM239" s="382"/>
      <c r="BN239" s="141"/>
      <c r="BO239" s="382"/>
      <c r="BP239" s="382"/>
      <c r="BQ239" s="366"/>
      <c r="BR239" s="1"/>
      <c r="BS239" s="366"/>
      <c r="BT239" s="1"/>
      <c r="BU239" s="1"/>
      <c r="BV239" s="1"/>
      <c r="BW239" s="366"/>
      <c r="BX239" s="366"/>
      <c r="BY239" s="366"/>
      <c r="BZ239" s="366"/>
      <c r="CA239" s="366"/>
      <c r="CB239" s="141"/>
      <c r="CC239" s="230"/>
      <c r="CD239" s="230"/>
      <c r="CE239" s="230"/>
      <c r="CF239" s="5"/>
      <c r="CG239" s="58"/>
      <c r="CH239" s="58"/>
      <c r="CI239" s="5"/>
      <c r="CJ239" s="5"/>
      <c r="CK239" s="5"/>
      <c r="CL239" s="230"/>
      <c r="CM239" s="230"/>
      <c r="CN239" s="230"/>
      <c r="CO239" s="230"/>
      <c r="CP239" s="230"/>
      <c r="CQ239" s="230"/>
      <c r="CR239" s="1"/>
      <c r="CS239" s="1"/>
      <c r="CT239" s="1"/>
      <c r="CU239" s="1"/>
      <c r="CV239" s="5"/>
      <c r="CW239" s="404"/>
      <c r="CX239" s="404"/>
      <c r="CY239" s="404"/>
      <c r="CZ239" s="404"/>
      <c r="DA239" s="404"/>
      <c r="DB239" s="404"/>
      <c r="DC239" s="381"/>
      <c r="DD239" s="381"/>
      <c r="DE239" s="381"/>
      <c r="DF239" s="381"/>
      <c r="DG239" s="5"/>
      <c r="DH239" s="1"/>
      <c r="DI239" s="1"/>
      <c r="DJ239" s="1"/>
      <c r="DK239" s="1"/>
      <c r="DL239" s="1"/>
      <c r="DM239" s="1"/>
      <c r="DN239" s="1"/>
      <c r="DO239" s="1"/>
      <c r="DP239" s="1"/>
      <c r="DQ239" s="1"/>
      <c r="DR239" s="1"/>
      <c r="DS239" s="1"/>
      <c r="DT239" s="1"/>
      <c r="DU239" s="1"/>
      <c r="DV239" s="1"/>
      <c r="DW239" s="1"/>
      <c r="DX239" s="1"/>
    </row>
    <row r="240" spans="1:128" ht="11.1" customHeight="1" x14ac:dyDescent="0.25">
      <c r="A240" s="5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388"/>
      <c r="AA240" s="388"/>
      <c r="AB240" s="388"/>
      <c r="AC240" s="388"/>
      <c r="AD240" s="388"/>
      <c r="AE240" s="388"/>
      <c r="AF240" s="388"/>
      <c r="AG240" s="388"/>
      <c r="AH240" s="388"/>
      <c r="AI240" s="388"/>
      <c r="AJ240" s="388"/>
      <c r="AK240" s="388"/>
      <c r="AL240" s="388"/>
      <c r="AM240" s="388"/>
      <c r="AN240" s="388"/>
      <c r="AO240" s="388"/>
      <c r="AP240" s="388"/>
      <c r="AQ240" s="388"/>
      <c r="AR240" s="388"/>
      <c r="AS240" s="388"/>
      <c r="AT240" s="388"/>
      <c r="AU240" s="388"/>
      <c r="AV240" s="388"/>
      <c r="AW240" s="388"/>
      <c r="AX240" s="388"/>
      <c r="AY240" s="388"/>
      <c r="AZ240" s="1"/>
      <c r="BA240" s="6"/>
      <c r="BB240" s="6"/>
      <c r="BC240" s="6"/>
      <c r="BD240" s="6"/>
      <c r="BE240" s="6"/>
      <c r="BF240" s="6"/>
      <c r="BG240" s="1"/>
      <c r="BH240" s="384"/>
      <c r="BI240" s="384"/>
      <c r="BJ240" s="384"/>
      <c r="BK240" s="383"/>
      <c r="BL240" s="383"/>
      <c r="BM240" s="382"/>
      <c r="BN240" s="141"/>
      <c r="BO240" s="382"/>
      <c r="BP240" s="382"/>
      <c r="BQ240" s="366"/>
      <c r="BR240" s="1"/>
      <c r="BS240" s="366"/>
      <c r="BT240" s="1"/>
      <c r="BU240" s="1"/>
      <c r="BV240" s="1"/>
      <c r="BW240" s="366"/>
      <c r="BX240" s="366"/>
      <c r="BY240" s="366"/>
      <c r="BZ240" s="366"/>
      <c r="CA240" s="366"/>
      <c r="CB240" s="141"/>
      <c r="CC240" s="230"/>
      <c r="CD240" s="230"/>
      <c r="CE240" s="230"/>
      <c r="CF240" s="5"/>
      <c r="CG240" s="58"/>
      <c r="CH240" s="58"/>
      <c r="CI240" s="5"/>
      <c r="CJ240" s="5"/>
      <c r="CK240" s="5"/>
      <c r="CL240" s="230"/>
      <c r="CM240" s="230"/>
      <c r="CN240" s="230"/>
      <c r="CO240" s="230"/>
      <c r="CP240" s="230"/>
      <c r="CQ240" s="230"/>
      <c r="CR240" s="1"/>
      <c r="CS240" s="1"/>
      <c r="CT240" s="1"/>
      <c r="CU240" s="1"/>
      <c r="CV240" s="5"/>
      <c r="CW240" s="404"/>
      <c r="CX240" s="404"/>
      <c r="CY240" s="404"/>
      <c r="CZ240" s="404"/>
      <c r="DA240" s="404"/>
      <c r="DB240" s="404"/>
      <c r="DC240" s="381"/>
      <c r="DD240" s="381"/>
      <c r="DE240" s="381"/>
      <c r="DF240" s="381"/>
      <c r="DG240" s="5"/>
      <c r="DH240" s="1"/>
      <c r="DI240" s="1"/>
      <c r="DJ240" s="1"/>
      <c r="DK240" s="1"/>
      <c r="DL240" s="1"/>
      <c r="DM240" s="1"/>
      <c r="DN240" s="1"/>
      <c r="DO240" s="1"/>
      <c r="DP240" s="1"/>
      <c r="DQ240" s="1"/>
      <c r="DR240" s="1"/>
      <c r="DS240" s="1"/>
      <c r="DT240" s="1"/>
      <c r="DU240" s="1"/>
      <c r="DV240" s="1"/>
      <c r="DW240" s="1"/>
      <c r="DX240" s="1"/>
    </row>
    <row r="241" spans="1:128" ht="11.1" customHeight="1" x14ac:dyDescent="0.25">
      <c r="A241" s="5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388"/>
      <c r="AA241" s="388"/>
      <c r="AB241" s="388"/>
      <c r="AC241" s="388"/>
      <c r="AD241" s="388"/>
      <c r="AE241" s="388"/>
      <c r="AF241" s="388"/>
      <c r="AG241" s="388"/>
      <c r="AH241" s="388"/>
      <c r="AI241" s="388"/>
      <c r="AJ241" s="388"/>
      <c r="AK241" s="388"/>
      <c r="AL241" s="388"/>
      <c r="AM241" s="388"/>
      <c r="AN241" s="388"/>
      <c r="AO241" s="388"/>
      <c r="AP241" s="388"/>
      <c r="AQ241" s="388"/>
      <c r="AR241" s="388"/>
      <c r="AS241" s="388"/>
      <c r="AT241" s="388"/>
      <c r="AU241" s="388"/>
      <c r="AV241" s="388"/>
      <c r="AW241" s="388"/>
      <c r="AX241" s="388"/>
      <c r="AY241" s="388"/>
      <c r="AZ241" s="1"/>
      <c r="BA241" s="6"/>
      <c r="BB241" s="6"/>
      <c r="BC241" s="6"/>
      <c r="BD241" s="6"/>
      <c r="BE241" s="6"/>
      <c r="BF241" s="6"/>
      <c r="BG241" s="1"/>
      <c r="BH241" s="384"/>
      <c r="BI241" s="384"/>
      <c r="BJ241" s="384"/>
      <c r="BK241" s="383"/>
      <c r="BL241" s="383"/>
      <c r="BM241" s="382"/>
      <c r="BN241" s="141"/>
      <c r="BO241" s="382"/>
      <c r="BP241" s="382"/>
      <c r="BQ241" s="366"/>
      <c r="BR241" s="1"/>
      <c r="BS241" s="366"/>
      <c r="BT241" s="1"/>
      <c r="BU241" s="1"/>
      <c r="BV241" s="1"/>
      <c r="BW241" s="366"/>
      <c r="BX241" s="366"/>
      <c r="BY241" s="366"/>
      <c r="BZ241" s="366"/>
      <c r="CA241" s="366"/>
      <c r="CB241" s="141"/>
      <c r="CC241" s="230"/>
      <c r="CD241" s="230"/>
      <c r="CE241" s="230"/>
      <c r="CF241" s="5"/>
      <c r="CG241" s="58"/>
      <c r="CH241" s="58"/>
      <c r="CI241" s="5"/>
      <c r="CJ241" s="5"/>
      <c r="CK241" s="5"/>
      <c r="CL241" s="230"/>
      <c r="CM241" s="230"/>
      <c r="CN241" s="230"/>
      <c r="CO241" s="230"/>
      <c r="CP241" s="230"/>
      <c r="CQ241" s="230"/>
      <c r="CR241" s="1"/>
      <c r="CS241" s="1"/>
      <c r="CT241" s="1"/>
      <c r="CU241" s="1"/>
      <c r="CV241" s="5"/>
      <c r="CW241" s="404"/>
      <c r="CX241" s="404"/>
      <c r="CY241" s="404"/>
      <c r="CZ241" s="404"/>
      <c r="DA241" s="404"/>
      <c r="DB241" s="404"/>
      <c r="DC241" s="381"/>
      <c r="DD241" s="381"/>
      <c r="DE241" s="381"/>
      <c r="DF241" s="381"/>
      <c r="DG241" s="5"/>
      <c r="DH241" s="1"/>
      <c r="DI241" s="1"/>
      <c r="DJ241" s="1"/>
      <c r="DK241" s="1"/>
      <c r="DL241" s="1"/>
      <c r="DM241" s="1"/>
      <c r="DN241" s="1"/>
      <c r="DO241" s="1"/>
      <c r="DP241" s="1"/>
      <c r="DQ241" s="1"/>
      <c r="DR241" s="1"/>
      <c r="DS241" s="1"/>
      <c r="DT241" s="1"/>
      <c r="DU241" s="1"/>
      <c r="DV241" s="1"/>
      <c r="DW241" s="1"/>
      <c r="DX241" s="1"/>
    </row>
    <row r="242" spans="1:128" ht="11.1" customHeight="1" x14ac:dyDescent="0.25">
      <c r="A242" s="5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388"/>
      <c r="AA242" s="388"/>
      <c r="AB242" s="388"/>
      <c r="AC242" s="388"/>
      <c r="AD242" s="388"/>
      <c r="AE242" s="388"/>
      <c r="AF242" s="388"/>
      <c r="AG242" s="388"/>
      <c r="AH242" s="388"/>
      <c r="AI242" s="388"/>
      <c r="AJ242" s="388"/>
      <c r="AK242" s="388"/>
      <c r="AL242" s="388"/>
      <c r="AM242" s="388"/>
      <c r="AN242" s="388"/>
      <c r="AO242" s="388"/>
      <c r="AP242" s="388"/>
      <c r="AQ242" s="388"/>
      <c r="AR242" s="388"/>
      <c r="AS242" s="388"/>
      <c r="AT242" s="388"/>
      <c r="AU242" s="388"/>
      <c r="AV242" s="388"/>
      <c r="AW242" s="388"/>
      <c r="AX242" s="388"/>
      <c r="AY242" s="388"/>
      <c r="AZ242" s="1"/>
      <c r="BA242" s="6"/>
      <c r="BB242" s="6"/>
      <c r="BC242" s="6"/>
      <c r="BD242" s="6"/>
      <c r="BE242" s="6"/>
      <c r="BF242" s="6"/>
      <c r="BG242" s="1"/>
      <c r="BH242" s="384"/>
      <c r="BI242" s="384"/>
      <c r="BJ242" s="384"/>
      <c r="BK242" s="383"/>
      <c r="BL242" s="383"/>
      <c r="BM242" s="382"/>
      <c r="BN242" s="141"/>
      <c r="BO242" s="382"/>
      <c r="BP242" s="382"/>
      <c r="BQ242" s="366"/>
      <c r="BR242" s="1"/>
      <c r="BS242" s="366"/>
      <c r="BT242" s="1"/>
      <c r="BU242" s="1"/>
      <c r="BV242" s="1"/>
      <c r="BW242" s="366"/>
      <c r="BX242" s="366"/>
      <c r="BY242" s="366"/>
      <c r="BZ242" s="366"/>
      <c r="CA242" s="366"/>
      <c r="CB242" s="141"/>
      <c r="CC242" s="230"/>
      <c r="CD242" s="230"/>
      <c r="CE242" s="230"/>
      <c r="CF242" s="5"/>
      <c r="CG242" s="58"/>
      <c r="CH242" s="58"/>
      <c r="CI242" s="5"/>
      <c r="CJ242" s="5"/>
      <c r="CK242" s="5"/>
      <c r="CL242" s="230"/>
      <c r="CM242" s="230"/>
      <c r="CN242" s="230"/>
      <c r="CO242" s="230"/>
      <c r="CP242" s="230"/>
      <c r="CQ242" s="230"/>
      <c r="CR242" s="1"/>
      <c r="CS242" s="1"/>
      <c r="CT242" s="1"/>
      <c r="CU242" s="1"/>
      <c r="CV242" s="5"/>
      <c r="CW242" s="404"/>
      <c r="CX242" s="404"/>
      <c r="CY242" s="404"/>
      <c r="CZ242" s="404"/>
      <c r="DA242" s="404"/>
      <c r="DB242" s="404"/>
      <c r="DC242" s="381"/>
      <c r="DD242" s="381"/>
      <c r="DE242" s="381"/>
      <c r="DF242" s="381"/>
      <c r="DG242" s="5"/>
      <c r="DH242" s="1"/>
      <c r="DI242" s="1"/>
      <c r="DJ242" s="1"/>
      <c r="DK242" s="1"/>
      <c r="DL242" s="1"/>
      <c r="DM242" s="1"/>
      <c r="DN242" s="1"/>
      <c r="DO242" s="1"/>
      <c r="DP242" s="1"/>
      <c r="DQ242" s="1"/>
      <c r="DR242" s="1"/>
      <c r="DS242" s="1"/>
      <c r="DT242" s="1"/>
      <c r="DU242" s="1"/>
      <c r="DV242" s="1"/>
      <c r="DW242" s="1"/>
      <c r="DX242" s="1"/>
    </row>
    <row r="243" spans="1:128" ht="11.1" customHeight="1" x14ac:dyDescent="0.25">
      <c r="A243" s="5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388"/>
      <c r="AA243" s="388"/>
      <c r="AB243" s="388"/>
      <c r="AC243" s="388"/>
      <c r="AD243" s="388"/>
      <c r="AE243" s="388"/>
      <c r="AF243" s="388"/>
      <c r="AG243" s="388"/>
      <c r="AH243" s="388"/>
      <c r="AI243" s="388"/>
      <c r="AJ243" s="388"/>
      <c r="AK243" s="388"/>
      <c r="AL243" s="388"/>
      <c r="AM243" s="388"/>
      <c r="AN243" s="388"/>
      <c r="AO243" s="388"/>
      <c r="AP243" s="388"/>
      <c r="AQ243" s="388"/>
      <c r="AR243" s="388"/>
      <c r="AS243" s="388"/>
      <c r="AT243" s="388"/>
      <c r="AU243" s="388"/>
      <c r="AV243" s="388"/>
      <c r="AW243" s="388"/>
      <c r="AX243" s="388"/>
      <c r="AY243" s="388"/>
      <c r="AZ243" s="1"/>
      <c r="BA243" s="6"/>
      <c r="BB243" s="6"/>
      <c r="BC243" s="6"/>
      <c r="BD243" s="6"/>
      <c r="BE243" s="6"/>
      <c r="BF243" s="6"/>
      <c r="BG243" s="1"/>
      <c r="BH243" s="384"/>
      <c r="BI243" s="384"/>
      <c r="BJ243" s="384"/>
      <c r="BK243" s="383"/>
      <c r="BL243" s="383"/>
      <c r="BM243" s="382"/>
      <c r="BN243" s="141"/>
      <c r="BO243" s="382"/>
      <c r="BP243" s="382"/>
      <c r="BQ243" s="366"/>
      <c r="BR243" s="1"/>
      <c r="BS243" s="366"/>
      <c r="BT243" s="1"/>
      <c r="BU243" s="1"/>
      <c r="BV243" s="1"/>
      <c r="BW243" s="366"/>
      <c r="BX243" s="366"/>
      <c r="BY243" s="366"/>
      <c r="BZ243" s="366"/>
      <c r="CA243" s="366"/>
      <c r="CB243" s="141"/>
      <c r="CC243" s="230"/>
      <c r="CD243" s="230"/>
      <c r="CE243" s="230"/>
      <c r="CF243" s="5"/>
      <c r="CG243" s="58"/>
      <c r="CH243" s="58"/>
      <c r="CI243" s="5"/>
      <c r="CJ243" s="5"/>
      <c r="CK243" s="5"/>
      <c r="CL243" s="230"/>
      <c r="CM243" s="230"/>
      <c r="CN243" s="230"/>
      <c r="CO243" s="230"/>
      <c r="CP243" s="230"/>
      <c r="CQ243" s="230"/>
      <c r="CR243" s="1"/>
      <c r="CS243" s="1"/>
      <c r="CT243" s="1"/>
      <c r="CU243" s="1"/>
      <c r="CV243" s="5"/>
      <c r="CW243" s="404"/>
      <c r="CX243" s="404"/>
      <c r="CY243" s="404"/>
      <c r="CZ243" s="404"/>
      <c r="DA243" s="404"/>
      <c r="DB243" s="404"/>
      <c r="DC243" s="381"/>
      <c r="DD243" s="381"/>
      <c r="DE243" s="381"/>
      <c r="DF243" s="381"/>
      <c r="DG243" s="5"/>
      <c r="DH243" s="1"/>
      <c r="DI243" s="1"/>
      <c r="DJ243" s="1"/>
      <c r="DK243" s="1"/>
      <c r="DL243" s="1"/>
      <c r="DM243" s="1"/>
      <c r="DN243" s="1"/>
      <c r="DO243" s="1"/>
      <c r="DP243" s="1"/>
      <c r="DQ243" s="1"/>
      <c r="DR243" s="1"/>
      <c r="DS243" s="1"/>
      <c r="DT243" s="1"/>
      <c r="DU243" s="1"/>
      <c r="DV243" s="1"/>
      <c r="DW243" s="1"/>
      <c r="DX243" s="1"/>
    </row>
    <row r="244" spans="1:128" ht="11.1" customHeight="1" x14ac:dyDescent="0.25">
      <c r="A244" s="5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388"/>
      <c r="AA244" s="388"/>
      <c r="AB244" s="388"/>
      <c r="AC244" s="388"/>
      <c r="AD244" s="388"/>
      <c r="AE244" s="388"/>
      <c r="AF244" s="388"/>
      <c r="AG244" s="388"/>
      <c r="AH244" s="388"/>
      <c r="AI244" s="388"/>
      <c r="AJ244" s="388"/>
      <c r="AK244" s="388"/>
      <c r="AL244" s="388"/>
      <c r="AM244" s="388"/>
      <c r="AN244" s="388"/>
      <c r="AO244" s="388"/>
      <c r="AP244" s="388"/>
      <c r="AQ244" s="388"/>
      <c r="AR244" s="388"/>
      <c r="AS244" s="388"/>
      <c r="AT244" s="388"/>
      <c r="AU244" s="388"/>
      <c r="AV244" s="388"/>
      <c r="AW244" s="388"/>
      <c r="AX244" s="388"/>
      <c r="AY244" s="388"/>
      <c r="AZ244" s="1"/>
      <c r="BA244" s="6"/>
      <c r="BB244" s="6"/>
      <c r="BC244" s="6"/>
      <c r="BD244" s="6"/>
      <c r="BE244" s="6"/>
      <c r="BF244" s="6"/>
      <c r="BG244" s="1"/>
      <c r="BH244" s="384"/>
      <c r="BI244" s="384"/>
      <c r="BJ244" s="384"/>
      <c r="BK244" s="383"/>
      <c r="BL244" s="383"/>
      <c r="BM244" s="382"/>
      <c r="BN244" s="141"/>
      <c r="BO244" s="382"/>
      <c r="BP244" s="382"/>
      <c r="BQ244" s="366"/>
      <c r="BR244" s="1"/>
      <c r="BS244" s="366"/>
      <c r="BT244" s="1"/>
      <c r="BU244" s="1"/>
      <c r="BV244" s="1"/>
      <c r="BW244" s="366"/>
      <c r="BX244" s="366"/>
      <c r="BY244" s="366"/>
      <c r="BZ244" s="366"/>
      <c r="CA244" s="366"/>
      <c r="CB244" s="141"/>
      <c r="CC244" s="230"/>
      <c r="CD244" s="230"/>
      <c r="CE244" s="230"/>
      <c r="CF244" s="5"/>
      <c r="CG244" s="58"/>
      <c r="CH244" s="58"/>
      <c r="CI244" s="5"/>
      <c r="CJ244" s="5"/>
      <c r="CK244" s="5"/>
      <c r="CL244" s="230"/>
      <c r="CM244" s="230"/>
      <c r="CN244" s="230"/>
      <c r="CO244" s="230"/>
      <c r="CP244" s="230"/>
      <c r="CQ244" s="230"/>
      <c r="CR244" s="1"/>
      <c r="CS244" s="1"/>
      <c r="CT244" s="1"/>
      <c r="CU244" s="1"/>
      <c r="CV244" s="5"/>
      <c r="CW244" s="404"/>
      <c r="CX244" s="404"/>
      <c r="CY244" s="404"/>
      <c r="CZ244" s="404"/>
      <c r="DA244" s="404"/>
      <c r="DB244" s="404"/>
      <c r="DC244" s="381"/>
      <c r="DD244" s="381"/>
      <c r="DE244" s="381"/>
      <c r="DF244" s="381"/>
      <c r="DG244" s="5"/>
      <c r="DH244" s="1"/>
      <c r="DI244" s="1"/>
      <c r="DJ244" s="1"/>
      <c r="DK244" s="1"/>
      <c r="DL244" s="1"/>
      <c r="DM244" s="1"/>
      <c r="DN244" s="1"/>
      <c r="DO244" s="1"/>
      <c r="DP244" s="1"/>
      <c r="DQ244" s="1"/>
      <c r="DR244" s="1"/>
      <c r="DS244" s="1"/>
      <c r="DT244" s="1"/>
      <c r="DU244" s="1"/>
      <c r="DV244" s="1"/>
      <c r="DW244" s="1"/>
      <c r="DX244" s="1"/>
    </row>
    <row r="245" spans="1:128" ht="11.1" customHeight="1" x14ac:dyDescent="0.25">
      <c r="A245" s="5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388"/>
      <c r="AA245" s="388"/>
      <c r="AB245" s="388"/>
      <c r="AC245" s="388"/>
      <c r="AD245" s="388"/>
      <c r="AE245" s="388"/>
      <c r="AF245" s="388"/>
      <c r="AG245" s="388"/>
      <c r="AH245" s="388"/>
      <c r="AI245" s="388"/>
      <c r="AJ245" s="388"/>
      <c r="AK245" s="388"/>
      <c r="AL245" s="388"/>
      <c r="AM245" s="388"/>
      <c r="AN245" s="388"/>
      <c r="AO245" s="388"/>
      <c r="AP245" s="388"/>
      <c r="AQ245" s="388"/>
      <c r="AR245" s="388"/>
      <c r="AS245" s="388"/>
      <c r="AT245" s="388"/>
      <c r="AU245" s="388"/>
      <c r="AV245" s="388"/>
      <c r="AW245" s="388"/>
      <c r="AX245" s="388"/>
      <c r="AY245" s="388"/>
      <c r="AZ245" s="1"/>
      <c r="BA245" s="6"/>
      <c r="BB245" s="6"/>
      <c r="BC245" s="6"/>
      <c r="BD245" s="6"/>
      <c r="BE245" s="6"/>
      <c r="BF245" s="6"/>
      <c r="BG245" s="1"/>
      <c r="BH245" s="384"/>
      <c r="BI245" s="384"/>
      <c r="BJ245" s="384"/>
      <c r="BK245" s="383"/>
      <c r="BL245" s="383"/>
      <c r="BM245" s="382"/>
      <c r="BN245" s="141"/>
      <c r="BO245" s="382"/>
      <c r="BP245" s="382"/>
      <c r="BQ245" s="366"/>
      <c r="BR245" s="1"/>
      <c r="BS245" s="366"/>
      <c r="BT245" s="1"/>
      <c r="BU245" s="1"/>
      <c r="BV245" s="1"/>
      <c r="BW245" s="366"/>
      <c r="BX245" s="366"/>
      <c r="BY245" s="366"/>
      <c r="BZ245" s="366"/>
      <c r="CA245" s="366"/>
      <c r="CB245" s="141"/>
      <c r="CC245" s="230"/>
      <c r="CD245" s="230"/>
      <c r="CE245" s="230"/>
      <c r="CF245" s="5"/>
      <c r="CG245" s="58"/>
      <c r="CH245" s="58"/>
      <c r="CI245" s="5"/>
      <c r="CJ245" s="5"/>
      <c r="CK245" s="5"/>
      <c r="CL245" s="230"/>
      <c r="CM245" s="230"/>
      <c r="CN245" s="230"/>
      <c r="CO245" s="230"/>
      <c r="CP245" s="230"/>
      <c r="CQ245" s="230"/>
      <c r="CR245" s="1"/>
      <c r="CS245" s="1"/>
      <c r="CT245" s="1"/>
      <c r="CU245" s="1"/>
      <c r="CV245" s="5"/>
      <c r="CW245" s="404"/>
      <c r="CX245" s="404"/>
      <c r="CY245" s="404"/>
      <c r="CZ245" s="404"/>
      <c r="DA245" s="404"/>
      <c r="DB245" s="404"/>
      <c r="DC245" s="381"/>
      <c r="DD245" s="381"/>
      <c r="DE245" s="381"/>
      <c r="DF245" s="381"/>
      <c r="DG245" s="5"/>
      <c r="DH245" s="1"/>
      <c r="DI245" s="1"/>
      <c r="DJ245" s="1"/>
      <c r="DK245" s="1"/>
      <c r="DL245" s="1"/>
      <c r="DM245" s="1"/>
      <c r="DN245" s="1"/>
      <c r="DO245" s="1"/>
      <c r="DP245" s="1"/>
      <c r="DQ245" s="1"/>
      <c r="DR245" s="1"/>
      <c r="DS245" s="1"/>
      <c r="DT245" s="1"/>
      <c r="DU245" s="1"/>
      <c r="DV245" s="1"/>
      <c r="DW245" s="1"/>
      <c r="DX245" s="1"/>
    </row>
    <row r="246" spans="1:128" ht="11.1" customHeight="1" x14ac:dyDescent="0.25">
      <c r="A246" s="5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388"/>
      <c r="AA246" s="388"/>
      <c r="AB246" s="388"/>
      <c r="AC246" s="388"/>
      <c r="AD246" s="388"/>
      <c r="AE246" s="388"/>
      <c r="AF246" s="388"/>
      <c r="AG246" s="388"/>
      <c r="AH246" s="388"/>
      <c r="AI246" s="388"/>
      <c r="AJ246" s="388"/>
      <c r="AK246" s="388"/>
      <c r="AL246" s="388"/>
      <c r="AM246" s="388"/>
      <c r="AN246" s="388"/>
      <c r="AO246" s="388"/>
      <c r="AP246" s="388"/>
      <c r="AQ246" s="388"/>
      <c r="AR246" s="388"/>
      <c r="AS246" s="388"/>
      <c r="AT246" s="388"/>
      <c r="AU246" s="388"/>
      <c r="AV246" s="388"/>
      <c r="AW246" s="388"/>
      <c r="AX246" s="388"/>
      <c r="AY246" s="388"/>
      <c r="AZ246" s="1"/>
      <c r="BA246" s="6"/>
      <c r="BB246" s="6"/>
      <c r="BC246" s="6"/>
      <c r="BD246" s="6"/>
      <c r="BE246" s="6"/>
      <c r="BF246" s="6"/>
      <c r="BG246" s="1"/>
      <c r="BH246" s="384"/>
      <c r="BI246" s="384"/>
      <c r="BJ246" s="384"/>
      <c r="BK246" s="383"/>
      <c r="BL246" s="383"/>
      <c r="BM246" s="382"/>
      <c r="BN246" s="141"/>
      <c r="BO246" s="382"/>
      <c r="BP246" s="382"/>
      <c r="BQ246" s="366"/>
      <c r="BR246" s="1"/>
      <c r="BS246" s="366"/>
      <c r="BT246" s="1"/>
      <c r="BU246" s="1"/>
      <c r="BV246" s="1"/>
      <c r="BW246" s="366"/>
      <c r="BX246" s="366"/>
      <c r="BY246" s="366"/>
      <c r="BZ246" s="366"/>
      <c r="CA246" s="366"/>
      <c r="CB246" s="141"/>
      <c r="CC246" s="230"/>
      <c r="CD246" s="230"/>
      <c r="CE246" s="230"/>
      <c r="CF246" s="5"/>
      <c r="CG246" s="58"/>
      <c r="CH246" s="58"/>
      <c r="CI246" s="5"/>
      <c r="CJ246" s="5"/>
      <c r="CK246" s="5"/>
      <c r="CL246" s="230"/>
      <c r="CM246" s="230"/>
      <c r="CN246" s="230"/>
      <c r="CO246" s="230"/>
      <c r="CP246" s="230"/>
      <c r="CQ246" s="230"/>
      <c r="CR246" s="1"/>
      <c r="CS246" s="1"/>
      <c r="CT246" s="1"/>
      <c r="CU246" s="1"/>
      <c r="CV246" s="5"/>
      <c r="CW246" s="404"/>
      <c r="CX246" s="404"/>
      <c r="CY246" s="404"/>
      <c r="CZ246" s="404"/>
      <c r="DA246" s="404"/>
      <c r="DB246" s="404"/>
      <c r="DC246" s="381"/>
      <c r="DD246" s="381"/>
      <c r="DE246" s="381"/>
      <c r="DF246" s="381"/>
      <c r="DG246" s="5"/>
      <c r="DH246" s="1"/>
      <c r="DI246" s="1"/>
      <c r="DJ246" s="1"/>
      <c r="DK246" s="1"/>
      <c r="DL246" s="1"/>
      <c r="DM246" s="1"/>
      <c r="DN246" s="1"/>
      <c r="DO246" s="1"/>
      <c r="DP246" s="1"/>
      <c r="DQ246" s="1"/>
      <c r="DR246" s="1"/>
      <c r="DS246" s="1"/>
      <c r="DT246" s="1"/>
      <c r="DU246" s="1"/>
      <c r="DV246" s="1"/>
      <c r="DW246" s="1"/>
      <c r="DX246" s="1"/>
    </row>
    <row r="247" spans="1:128" ht="11.1" customHeight="1" x14ac:dyDescent="0.25">
      <c r="A247" s="5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388"/>
      <c r="AA247" s="388"/>
      <c r="AB247" s="388"/>
      <c r="AC247" s="388"/>
      <c r="AD247" s="388"/>
      <c r="AE247" s="388"/>
      <c r="AF247" s="388"/>
      <c r="AG247" s="388"/>
      <c r="AH247" s="388"/>
      <c r="AI247" s="388"/>
      <c r="AJ247" s="388"/>
      <c r="AK247" s="388"/>
      <c r="AL247" s="388"/>
      <c r="AM247" s="388"/>
      <c r="AN247" s="388"/>
      <c r="AO247" s="388"/>
      <c r="AP247" s="388"/>
      <c r="AQ247" s="388"/>
      <c r="AR247" s="388"/>
      <c r="AS247" s="388"/>
      <c r="AT247" s="388"/>
      <c r="AU247" s="388"/>
      <c r="AV247" s="388"/>
      <c r="AW247" s="388"/>
      <c r="AX247" s="388"/>
      <c r="AY247" s="388"/>
      <c r="AZ247" s="1"/>
      <c r="BA247" s="6"/>
      <c r="BB247" s="6"/>
      <c r="BC247" s="6"/>
      <c r="BD247" s="6"/>
      <c r="BE247" s="6"/>
      <c r="BF247" s="6"/>
      <c r="BG247" s="1"/>
      <c r="BH247" s="384"/>
      <c r="BI247" s="384"/>
      <c r="BJ247" s="384"/>
      <c r="BK247" s="383"/>
      <c r="BL247" s="383"/>
      <c r="BM247" s="382"/>
      <c r="BN247" s="141"/>
      <c r="BO247" s="382"/>
      <c r="BP247" s="382"/>
      <c r="BQ247" s="366"/>
      <c r="BR247" s="1"/>
      <c r="BS247" s="366"/>
      <c r="BT247" s="1"/>
      <c r="BU247" s="1"/>
      <c r="BV247" s="1"/>
      <c r="BW247" s="366"/>
      <c r="BX247" s="366"/>
      <c r="BY247" s="366"/>
      <c r="BZ247" s="366"/>
      <c r="CA247" s="366"/>
      <c r="CB247" s="141"/>
      <c r="CC247" s="230"/>
      <c r="CD247" s="230"/>
      <c r="CE247" s="230"/>
      <c r="CF247" s="5"/>
      <c r="CG247" s="58"/>
      <c r="CH247" s="58"/>
      <c r="CI247" s="5"/>
      <c r="CJ247" s="5"/>
      <c r="CK247" s="5"/>
      <c r="CL247" s="230"/>
      <c r="CM247" s="230"/>
      <c r="CN247" s="230"/>
      <c r="CO247" s="230"/>
      <c r="CP247" s="230"/>
      <c r="CQ247" s="230"/>
      <c r="CR247" s="1"/>
      <c r="CS247" s="1"/>
      <c r="CT247" s="1"/>
      <c r="CU247" s="1"/>
      <c r="CV247" s="5"/>
      <c r="CW247" s="404"/>
      <c r="CX247" s="404"/>
      <c r="CY247" s="404"/>
      <c r="CZ247" s="404"/>
      <c r="DA247" s="404"/>
      <c r="DB247" s="404"/>
      <c r="DC247" s="381"/>
      <c r="DD247" s="381"/>
      <c r="DE247" s="381"/>
      <c r="DF247" s="381"/>
      <c r="DG247" s="5"/>
      <c r="DH247" s="1"/>
      <c r="DI247" s="1"/>
      <c r="DJ247" s="1"/>
      <c r="DK247" s="1"/>
      <c r="DL247" s="1"/>
      <c r="DM247" s="1"/>
      <c r="DN247" s="1"/>
      <c r="DO247" s="1"/>
      <c r="DP247" s="1"/>
      <c r="DQ247" s="1"/>
      <c r="DR247" s="1"/>
      <c r="DS247" s="1"/>
      <c r="DT247" s="1"/>
      <c r="DU247" s="1"/>
      <c r="DV247" s="1"/>
      <c r="DW247" s="1"/>
      <c r="DX247" s="1"/>
    </row>
    <row r="248" spans="1:128" ht="11.1" customHeight="1" x14ac:dyDescent="0.25">
      <c r="A248" s="5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388"/>
      <c r="AA248" s="388"/>
      <c r="AB248" s="388"/>
      <c r="AC248" s="388"/>
      <c r="AD248" s="388"/>
      <c r="AE248" s="388"/>
      <c r="AF248" s="388"/>
      <c r="AG248" s="388"/>
      <c r="AH248" s="388"/>
      <c r="AI248" s="388"/>
      <c r="AJ248" s="388"/>
      <c r="AK248" s="388"/>
      <c r="AL248" s="388"/>
      <c r="AM248" s="388"/>
      <c r="AN248" s="388"/>
      <c r="AO248" s="388"/>
      <c r="AP248" s="388"/>
      <c r="AQ248" s="388"/>
      <c r="AR248" s="388"/>
      <c r="AS248" s="388"/>
      <c r="AT248" s="388"/>
      <c r="AU248" s="388"/>
      <c r="AV248" s="388"/>
      <c r="AW248" s="388"/>
      <c r="AX248" s="388"/>
      <c r="AY248" s="388"/>
      <c r="AZ248" s="1"/>
      <c r="BA248" s="6"/>
      <c r="BB248" s="6"/>
      <c r="BC248" s="6"/>
      <c r="BD248" s="6"/>
      <c r="BE248" s="6"/>
      <c r="BF248" s="6"/>
      <c r="BG248" s="1"/>
      <c r="BH248" s="384"/>
      <c r="BI248" s="384"/>
      <c r="BJ248" s="384"/>
      <c r="BK248" s="383"/>
      <c r="BL248" s="383"/>
      <c r="BM248" s="382"/>
      <c r="BN248" s="141"/>
      <c r="BO248" s="382"/>
      <c r="BP248" s="382"/>
      <c r="BQ248" s="366"/>
      <c r="BR248" s="1"/>
      <c r="BS248" s="366"/>
      <c r="BT248" s="1"/>
      <c r="BU248" s="1"/>
      <c r="BV248" s="1"/>
      <c r="BW248" s="366"/>
      <c r="BX248" s="366"/>
      <c r="BY248" s="366"/>
      <c r="BZ248" s="366"/>
      <c r="CA248" s="366"/>
      <c r="CB248" s="141"/>
      <c r="CC248" s="230"/>
      <c r="CD248" s="230"/>
      <c r="CE248" s="230"/>
      <c r="CF248" s="5"/>
      <c r="CG248" s="58"/>
      <c r="CH248" s="58"/>
      <c r="CI248" s="5"/>
      <c r="CJ248" s="5"/>
      <c r="CK248" s="5"/>
      <c r="CL248" s="230"/>
      <c r="CM248" s="230"/>
      <c r="CN248" s="230"/>
      <c r="CO248" s="230"/>
      <c r="CP248" s="230"/>
      <c r="CQ248" s="230"/>
      <c r="CR248" s="1"/>
      <c r="CS248" s="1"/>
      <c r="CT248" s="1"/>
      <c r="CU248" s="1"/>
      <c r="CV248" s="5"/>
      <c r="CW248" s="404"/>
      <c r="CX248" s="404"/>
      <c r="CY248" s="404"/>
      <c r="CZ248" s="404"/>
      <c r="DA248" s="404"/>
      <c r="DB248" s="404"/>
      <c r="DC248" s="381"/>
      <c r="DD248" s="381"/>
      <c r="DE248" s="381"/>
      <c r="DF248" s="381"/>
      <c r="DG248" s="5"/>
      <c r="DH248" s="1"/>
      <c r="DI248" s="1"/>
      <c r="DJ248" s="1"/>
      <c r="DK248" s="1"/>
      <c r="DL248" s="1"/>
      <c r="DM248" s="1"/>
      <c r="DN248" s="1"/>
      <c r="DO248" s="1"/>
      <c r="DP248" s="1"/>
      <c r="DQ248" s="1"/>
      <c r="DR248" s="1"/>
      <c r="DS248" s="1"/>
      <c r="DT248" s="1"/>
      <c r="DU248" s="1"/>
      <c r="DV248" s="1"/>
      <c r="DW248" s="1"/>
      <c r="DX248" s="1"/>
    </row>
    <row r="249" spans="1:128" ht="11.1" customHeight="1" x14ac:dyDescent="0.25">
      <c r="A249" s="5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388"/>
      <c r="AA249" s="388"/>
      <c r="AB249" s="388"/>
      <c r="AC249" s="388"/>
      <c r="AD249" s="388"/>
      <c r="AE249" s="388"/>
      <c r="AF249" s="388"/>
      <c r="AG249" s="388"/>
      <c r="AH249" s="388"/>
      <c r="AI249" s="388"/>
      <c r="AJ249" s="388"/>
      <c r="AK249" s="388"/>
      <c r="AL249" s="388"/>
      <c r="AM249" s="388"/>
      <c r="AN249" s="388"/>
      <c r="AO249" s="388"/>
      <c r="AP249" s="388"/>
      <c r="AQ249" s="388"/>
      <c r="AR249" s="388"/>
      <c r="AS249" s="388"/>
      <c r="AT249" s="388"/>
      <c r="AU249" s="388"/>
      <c r="AV249" s="388"/>
      <c r="AW249" s="388"/>
      <c r="AX249" s="388"/>
      <c r="AY249" s="388"/>
      <c r="AZ249" s="1"/>
      <c r="BA249" s="6"/>
      <c r="BB249" s="6"/>
      <c r="BC249" s="6"/>
      <c r="BD249" s="6"/>
      <c r="BE249" s="6"/>
      <c r="BF249" s="6"/>
      <c r="BG249" s="1"/>
      <c r="BH249" s="384"/>
      <c r="BI249" s="384"/>
      <c r="BJ249" s="384"/>
      <c r="BK249" s="383"/>
      <c r="BL249" s="383"/>
      <c r="BM249" s="382"/>
      <c r="BN249" s="141"/>
      <c r="BO249" s="382"/>
      <c r="BP249" s="382"/>
      <c r="BQ249" s="366"/>
      <c r="BR249" s="1"/>
      <c r="BS249" s="366"/>
      <c r="BT249" s="1"/>
      <c r="BU249" s="1"/>
      <c r="BV249" s="1"/>
      <c r="BW249" s="366"/>
      <c r="BX249" s="366"/>
      <c r="BY249" s="366"/>
      <c r="BZ249" s="366"/>
      <c r="CA249" s="366"/>
      <c r="CB249" s="141"/>
      <c r="CC249" s="230"/>
      <c r="CD249" s="230"/>
      <c r="CE249" s="230"/>
      <c r="CF249" s="5"/>
      <c r="CG249" s="58"/>
      <c r="CH249" s="58"/>
      <c r="CI249" s="5"/>
      <c r="CJ249" s="5"/>
      <c r="CK249" s="5"/>
      <c r="CL249" s="230"/>
      <c r="CM249" s="230"/>
      <c r="CN249" s="230"/>
      <c r="CO249" s="230"/>
      <c r="CP249" s="230"/>
      <c r="CQ249" s="230"/>
      <c r="CR249" s="1"/>
      <c r="CS249" s="1"/>
      <c r="CT249" s="1"/>
      <c r="CU249" s="1"/>
      <c r="CV249" s="5"/>
      <c r="CW249" s="404"/>
      <c r="CX249" s="404"/>
      <c r="CY249" s="404"/>
      <c r="CZ249" s="404"/>
      <c r="DA249" s="404"/>
      <c r="DB249" s="404"/>
      <c r="DC249" s="381"/>
      <c r="DD249" s="381"/>
      <c r="DE249" s="381"/>
      <c r="DF249" s="381"/>
      <c r="DG249" s="5"/>
      <c r="DH249" s="1"/>
      <c r="DI249" s="1"/>
      <c r="DJ249" s="1"/>
      <c r="DK249" s="1"/>
      <c r="DL249" s="1"/>
      <c r="DM249" s="1"/>
      <c r="DN249" s="1"/>
      <c r="DO249" s="1"/>
      <c r="DP249" s="1"/>
      <c r="DQ249" s="1"/>
      <c r="DR249" s="1"/>
      <c r="DS249" s="1"/>
      <c r="DT249" s="1"/>
      <c r="DU249" s="1"/>
      <c r="DV249" s="1"/>
      <c r="DW249" s="1"/>
      <c r="DX249" s="1"/>
    </row>
    <row r="250" spans="1:128" ht="11.1" customHeight="1" x14ac:dyDescent="0.25">
      <c r="A250" s="5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388"/>
      <c r="AA250" s="388"/>
      <c r="AB250" s="388"/>
      <c r="AC250" s="388"/>
      <c r="AD250" s="388"/>
      <c r="AE250" s="388"/>
      <c r="AF250" s="388"/>
      <c r="AG250" s="388"/>
      <c r="AH250" s="388"/>
      <c r="AI250" s="388"/>
      <c r="AJ250" s="388"/>
      <c r="AK250" s="388"/>
      <c r="AL250" s="388"/>
      <c r="AM250" s="388"/>
      <c r="AN250" s="388"/>
      <c r="AO250" s="388"/>
      <c r="AP250" s="388"/>
      <c r="AQ250" s="388"/>
      <c r="AR250" s="388"/>
      <c r="AS250" s="388"/>
      <c r="AT250" s="388"/>
      <c r="AU250" s="388"/>
      <c r="AV250" s="388"/>
      <c r="AW250" s="388"/>
      <c r="AX250" s="388"/>
      <c r="AY250" s="388"/>
      <c r="AZ250" s="1"/>
      <c r="BA250" s="6"/>
      <c r="BB250" s="6"/>
      <c r="BC250" s="6"/>
      <c r="BD250" s="6"/>
      <c r="BE250" s="6"/>
      <c r="BF250" s="6"/>
      <c r="BG250" s="1"/>
      <c r="BH250" s="384"/>
      <c r="BI250" s="384"/>
      <c r="BJ250" s="384"/>
      <c r="BK250" s="383"/>
      <c r="BL250" s="383"/>
      <c r="BM250" s="382"/>
      <c r="BN250" s="141"/>
      <c r="BO250" s="382"/>
      <c r="BP250" s="382"/>
      <c r="BQ250" s="366"/>
      <c r="BR250" s="1"/>
      <c r="BS250" s="366"/>
      <c r="BT250" s="1"/>
      <c r="BU250" s="1"/>
      <c r="BV250" s="1"/>
      <c r="BW250" s="366"/>
      <c r="BX250" s="366"/>
      <c r="BY250" s="366"/>
      <c r="BZ250" s="366"/>
      <c r="CA250" s="366"/>
      <c r="CB250" s="141"/>
      <c r="CC250" s="230"/>
      <c r="CD250" s="230"/>
      <c r="CE250" s="230"/>
      <c r="CF250" s="5"/>
      <c r="CG250" s="58"/>
      <c r="CH250" s="58"/>
      <c r="CI250" s="5"/>
      <c r="CJ250" s="5"/>
      <c r="CK250" s="5"/>
      <c r="CL250" s="230"/>
      <c r="CM250" s="230"/>
      <c r="CN250" s="230"/>
      <c r="CO250" s="230"/>
      <c r="CP250" s="230"/>
      <c r="CQ250" s="230"/>
      <c r="CR250" s="1"/>
      <c r="CS250" s="1"/>
      <c r="CT250" s="1"/>
      <c r="CU250" s="1"/>
      <c r="CV250" s="5"/>
      <c r="CW250" s="404"/>
      <c r="CX250" s="404"/>
      <c r="CY250" s="404"/>
      <c r="CZ250" s="404"/>
      <c r="DA250" s="404"/>
      <c r="DB250" s="404"/>
      <c r="DC250" s="381"/>
      <c r="DD250" s="381"/>
      <c r="DE250" s="381"/>
      <c r="DF250" s="381"/>
      <c r="DG250" s="5"/>
      <c r="DH250" s="1"/>
      <c r="DI250" s="1"/>
      <c r="DJ250" s="1"/>
      <c r="DK250" s="1"/>
      <c r="DL250" s="1"/>
      <c r="DM250" s="1"/>
      <c r="DN250" s="1"/>
      <c r="DO250" s="1"/>
      <c r="DP250" s="1"/>
      <c r="DQ250" s="1"/>
      <c r="DR250" s="1"/>
      <c r="DS250" s="1"/>
      <c r="DT250" s="1"/>
      <c r="DU250" s="1"/>
      <c r="DV250" s="1"/>
      <c r="DW250" s="1"/>
      <c r="DX250" s="1"/>
    </row>
    <row r="251" spans="1:128" ht="11.1" customHeight="1" x14ac:dyDescent="0.25">
      <c r="A251" s="5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388"/>
      <c r="AA251" s="388"/>
      <c r="AB251" s="388"/>
      <c r="AC251" s="388"/>
      <c r="AD251" s="388"/>
      <c r="AE251" s="388"/>
      <c r="AF251" s="388"/>
      <c r="AG251" s="388"/>
      <c r="AH251" s="388"/>
      <c r="AI251" s="388"/>
      <c r="AJ251" s="388"/>
      <c r="AK251" s="388"/>
      <c r="AL251" s="388"/>
      <c r="AM251" s="388"/>
      <c r="AN251" s="388"/>
      <c r="AO251" s="388"/>
      <c r="AP251" s="388"/>
      <c r="AQ251" s="388"/>
      <c r="AR251" s="388"/>
      <c r="AS251" s="388"/>
      <c r="AT251" s="388"/>
      <c r="AU251" s="388"/>
      <c r="AV251" s="388"/>
      <c r="AW251" s="388"/>
      <c r="AX251" s="388"/>
      <c r="AY251" s="388"/>
      <c r="AZ251" s="1"/>
      <c r="BA251" s="6"/>
      <c r="BB251" s="6"/>
      <c r="BC251" s="6"/>
      <c r="BD251" s="6"/>
      <c r="BE251" s="6"/>
      <c r="BF251" s="6"/>
      <c r="BG251" s="1"/>
      <c r="BH251" s="384"/>
      <c r="BI251" s="384"/>
      <c r="BJ251" s="384"/>
      <c r="BK251" s="383"/>
      <c r="BL251" s="383"/>
      <c r="BM251" s="382"/>
      <c r="BN251" s="141"/>
      <c r="BO251" s="382"/>
      <c r="BP251" s="382"/>
      <c r="BQ251" s="366"/>
      <c r="BR251" s="1"/>
      <c r="BS251" s="366"/>
      <c r="BT251" s="1"/>
      <c r="BU251" s="1"/>
      <c r="BV251" s="1"/>
      <c r="BW251" s="366"/>
      <c r="BX251" s="366"/>
      <c r="BY251" s="366"/>
      <c r="BZ251" s="366"/>
      <c r="CA251" s="366"/>
      <c r="CB251" s="141"/>
      <c r="CC251" s="230"/>
      <c r="CD251" s="230"/>
      <c r="CE251" s="230"/>
      <c r="CF251" s="5"/>
      <c r="CG251" s="58"/>
      <c r="CH251" s="58"/>
      <c r="CI251" s="5"/>
      <c r="CJ251" s="5"/>
      <c r="CK251" s="5"/>
      <c r="CL251" s="230"/>
      <c r="CM251" s="230"/>
      <c r="CN251" s="230"/>
      <c r="CO251" s="230"/>
      <c r="CP251" s="230"/>
      <c r="CQ251" s="230"/>
      <c r="CR251" s="1"/>
      <c r="CS251" s="1"/>
      <c r="CT251" s="1"/>
      <c r="CU251" s="1"/>
      <c r="CV251" s="5"/>
      <c r="CW251" s="404"/>
      <c r="CX251" s="404"/>
      <c r="CY251" s="404"/>
      <c r="CZ251" s="404"/>
      <c r="DA251" s="404"/>
      <c r="DB251" s="404"/>
      <c r="DC251" s="381"/>
      <c r="DD251" s="381"/>
      <c r="DE251" s="381"/>
      <c r="DF251" s="381"/>
      <c r="DG251" s="5"/>
      <c r="DH251" s="1"/>
      <c r="DI251" s="1"/>
      <c r="DJ251" s="1"/>
      <c r="DK251" s="1"/>
      <c r="DL251" s="1"/>
      <c r="DM251" s="1"/>
      <c r="DN251" s="1"/>
      <c r="DO251" s="1"/>
      <c r="DP251" s="1"/>
      <c r="DQ251" s="1"/>
      <c r="DR251" s="1"/>
      <c r="DS251" s="1"/>
      <c r="DT251" s="1"/>
      <c r="DU251" s="1"/>
      <c r="DV251" s="1"/>
      <c r="DW251" s="1"/>
      <c r="DX251" s="1"/>
    </row>
    <row r="252" spans="1:128" ht="11.1" customHeight="1" x14ac:dyDescent="0.25">
      <c r="A252" s="5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388"/>
      <c r="AA252" s="388"/>
      <c r="AB252" s="388"/>
      <c r="AC252" s="388"/>
      <c r="AD252" s="388"/>
      <c r="AE252" s="388"/>
      <c r="AF252" s="388"/>
      <c r="AG252" s="388"/>
      <c r="AH252" s="388"/>
      <c r="AI252" s="388"/>
      <c r="AJ252" s="388"/>
      <c r="AK252" s="388"/>
      <c r="AL252" s="388"/>
      <c r="AM252" s="388"/>
      <c r="AN252" s="388"/>
      <c r="AO252" s="388"/>
      <c r="AP252" s="388"/>
      <c r="AQ252" s="388"/>
      <c r="AR252" s="388"/>
      <c r="AS252" s="388"/>
      <c r="AT252" s="388"/>
      <c r="AU252" s="388"/>
      <c r="AV252" s="388"/>
      <c r="AW252" s="388"/>
      <c r="AX252" s="388"/>
      <c r="AY252" s="388"/>
      <c r="AZ252" s="1"/>
      <c r="BA252" s="6"/>
      <c r="BB252" s="6"/>
      <c r="BC252" s="6"/>
      <c r="BD252" s="6"/>
      <c r="BE252" s="6"/>
      <c r="BF252" s="6"/>
      <c r="BG252" s="1"/>
      <c r="BH252" s="384"/>
      <c r="BI252" s="384"/>
      <c r="BJ252" s="384"/>
      <c r="BK252" s="383"/>
      <c r="BL252" s="383"/>
      <c r="BM252" s="382"/>
      <c r="BN252" s="141"/>
      <c r="BO252" s="382"/>
      <c r="BP252" s="382"/>
      <c r="BQ252" s="366"/>
      <c r="BR252" s="1"/>
      <c r="BS252" s="366"/>
      <c r="BT252" s="1"/>
      <c r="BU252" s="1"/>
      <c r="BV252" s="1"/>
      <c r="BW252" s="366"/>
      <c r="BX252" s="366"/>
      <c r="BY252" s="366"/>
      <c r="BZ252" s="366"/>
      <c r="CA252" s="366"/>
      <c r="CB252" s="141"/>
      <c r="CC252" s="230"/>
      <c r="CD252" s="230"/>
      <c r="CE252" s="230"/>
      <c r="CF252" s="5"/>
      <c r="CG252" s="58"/>
      <c r="CH252" s="58"/>
      <c r="CI252" s="5"/>
      <c r="CJ252" s="5"/>
      <c r="CK252" s="5"/>
      <c r="CL252" s="230"/>
      <c r="CM252" s="230"/>
      <c r="CN252" s="230"/>
      <c r="CO252" s="230"/>
      <c r="CP252" s="230"/>
      <c r="CQ252" s="230"/>
      <c r="CR252" s="1"/>
      <c r="CS252" s="1"/>
      <c r="CT252" s="1"/>
      <c r="CU252" s="1"/>
      <c r="CV252" s="5"/>
      <c r="CW252" s="404"/>
      <c r="CX252" s="404"/>
      <c r="CY252" s="404"/>
      <c r="CZ252" s="404"/>
      <c r="DA252" s="404"/>
      <c r="DB252" s="404"/>
      <c r="DC252" s="381"/>
      <c r="DD252" s="381"/>
      <c r="DE252" s="381"/>
      <c r="DF252" s="381"/>
      <c r="DG252" s="5"/>
      <c r="DH252" s="1"/>
      <c r="DI252" s="1"/>
      <c r="DJ252" s="1"/>
      <c r="DK252" s="1"/>
      <c r="DL252" s="1"/>
      <c r="DM252" s="1"/>
      <c r="DN252" s="1"/>
      <c r="DO252" s="1"/>
      <c r="DP252" s="1"/>
      <c r="DQ252" s="1"/>
      <c r="DR252" s="1"/>
      <c r="DS252" s="1"/>
      <c r="DT252" s="1"/>
      <c r="DU252" s="1"/>
      <c r="DV252" s="1"/>
      <c r="DW252" s="1"/>
      <c r="DX252" s="1"/>
    </row>
    <row r="253" spans="1:128" ht="11.1" customHeight="1" x14ac:dyDescent="0.25">
      <c r="A253" s="5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388"/>
      <c r="AA253" s="388"/>
      <c r="AB253" s="388"/>
      <c r="AC253" s="388"/>
      <c r="AD253" s="388"/>
      <c r="AE253" s="388"/>
      <c r="AF253" s="388"/>
      <c r="AG253" s="388"/>
      <c r="AH253" s="388"/>
      <c r="AI253" s="388"/>
      <c r="AJ253" s="388"/>
      <c r="AK253" s="388"/>
      <c r="AL253" s="388"/>
      <c r="AM253" s="388"/>
      <c r="AN253" s="388"/>
      <c r="AO253" s="388"/>
      <c r="AP253" s="388"/>
      <c r="AQ253" s="388"/>
      <c r="AR253" s="388"/>
      <c r="AS253" s="388"/>
      <c r="AT253" s="388"/>
      <c r="AU253" s="388"/>
      <c r="AV253" s="388"/>
      <c r="AW253" s="388"/>
      <c r="AX253" s="388"/>
      <c r="AY253" s="388"/>
      <c r="AZ253" s="1"/>
      <c r="BA253" s="6"/>
      <c r="BB253" s="6"/>
      <c r="BC253" s="6"/>
      <c r="BD253" s="6"/>
      <c r="BE253" s="6"/>
      <c r="BF253" s="6"/>
      <c r="BG253" s="1"/>
      <c r="BH253" s="384"/>
      <c r="BI253" s="384"/>
      <c r="BJ253" s="384"/>
      <c r="BK253" s="383"/>
      <c r="BL253" s="383"/>
      <c r="BM253" s="382"/>
      <c r="BN253" s="141"/>
      <c r="BO253" s="382"/>
      <c r="BP253" s="382"/>
      <c r="BQ253" s="366"/>
      <c r="BR253" s="1"/>
      <c r="BS253" s="366"/>
      <c r="BT253" s="1"/>
      <c r="BU253" s="1"/>
      <c r="BV253" s="1"/>
      <c r="BW253" s="366"/>
      <c r="BX253" s="366"/>
      <c r="BY253" s="366"/>
      <c r="BZ253" s="366"/>
      <c r="CA253" s="366"/>
      <c r="CB253" s="141"/>
      <c r="CC253" s="230"/>
      <c r="CD253" s="230"/>
      <c r="CE253" s="230"/>
      <c r="CF253" s="5"/>
      <c r="CG253" s="58"/>
      <c r="CH253" s="58"/>
      <c r="CI253" s="5"/>
      <c r="CJ253" s="5"/>
      <c r="CK253" s="5"/>
      <c r="CL253" s="230"/>
      <c r="CM253" s="230"/>
      <c r="CN253" s="230"/>
      <c r="CO253" s="230"/>
      <c r="CP253" s="230"/>
      <c r="CQ253" s="230"/>
      <c r="CR253" s="1"/>
      <c r="CS253" s="1"/>
      <c r="CT253" s="1"/>
      <c r="CU253" s="1"/>
      <c r="CV253" s="5"/>
      <c r="CW253" s="404"/>
      <c r="CX253" s="404"/>
      <c r="CY253" s="404"/>
      <c r="CZ253" s="404"/>
      <c r="DA253" s="404"/>
      <c r="DB253" s="404"/>
      <c r="DC253" s="381"/>
      <c r="DD253" s="381"/>
      <c r="DE253" s="381"/>
      <c r="DF253" s="381"/>
      <c r="DG253" s="5"/>
      <c r="DH253" s="1"/>
      <c r="DI253" s="1"/>
      <c r="DJ253" s="1"/>
      <c r="DK253" s="1"/>
      <c r="DL253" s="1"/>
      <c r="DM253" s="1"/>
      <c r="DN253" s="1"/>
      <c r="DO253" s="1"/>
      <c r="DP253" s="1"/>
      <c r="DQ253" s="1"/>
      <c r="DR253" s="1"/>
      <c r="DS253" s="1"/>
      <c r="DT253" s="1"/>
      <c r="DU253" s="1"/>
      <c r="DV253" s="1"/>
      <c r="DW253" s="1"/>
      <c r="DX253" s="1"/>
    </row>
    <row r="254" spans="1:128" ht="11.1" customHeight="1" x14ac:dyDescent="0.25">
      <c r="A254" s="5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388"/>
      <c r="AA254" s="388"/>
      <c r="AB254" s="388"/>
      <c r="AC254" s="388"/>
      <c r="AD254" s="388"/>
      <c r="AE254" s="388"/>
      <c r="AF254" s="388"/>
      <c r="AG254" s="388"/>
      <c r="AH254" s="388"/>
      <c r="AI254" s="388"/>
      <c r="AJ254" s="388"/>
      <c r="AK254" s="388"/>
      <c r="AL254" s="388"/>
      <c r="AM254" s="388"/>
      <c r="AN254" s="388"/>
      <c r="AO254" s="388"/>
      <c r="AP254" s="388"/>
      <c r="AQ254" s="388"/>
      <c r="AR254" s="388"/>
      <c r="AS254" s="388"/>
      <c r="AT254" s="388"/>
      <c r="AU254" s="388"/>
      <c r="AV254" s="388"/>
      <c r="AW254" s="388"/>
      <c r="AX254" s="388"/>
      <c r="AY254" s="388"/>
      <c r="AZ254" s="1"/>
      <c r="BA254" s="6"/>
      <c r="BB254" s="6"/>
      <c r="BC254" s="6"/>
      <c r="BD254" s="6"/>
      <c r="BE254" s="6"/>
      <c r="BF254" s="6"/>
      <c r="BG254" s="1"/>
      <c r="BH254" s="384"/>
      <c r="BI254" s="384"/>
      <c r="BJ254" s="384"/>
      <c r="BK254" s="383"/>
      <c r="BL254" s="383"/>
      <c r="BM254" s="382"/>
      <c r="BN254" s="141"/>
      <c r="BO254" s="382"/>
      <c r="BP254" s="382"/>
      <c r="BQ254" s="366"/>
      <c r="BR254" s="1"/>
      <c r="BS254" s="366"/>
      <c r="BT254" s="1"/>
      <c r="BU254" s="1"/>
      <c r="BV254" s="1"/>
      <c r="BW254" s="366"/>
      <c r="BX254" s="366"/>
      <c r="BY254" s="366"/>
      <c r="BZ254" s="366"/>
      <c r="CA254" s="366"/>
      <c r="CB254" s="141"/>
      <c r="CC254" s="230"/>
      <c r="CD254" s="230"/>
      <c r="CE254" s="230"/>
      <c r="CF254" s="5"/>
      <c r="CG254" s="58"/>
      <c r="CH254" s="58"/>
      <c r="CI254" s="5"/>
      <c r="CJ254" s="5"/>
      <c r="CK254" s="5"/>
      <c r="CL254" s="230"/>
      <c r="CM254" s="230"/>
      <c r="CN254" s="230"/>
      <c r="CO254" s="230"/>
      <c r="CP254" s="230"/>
      <c r="CQ254" s="230"/>
      <c r="CR254" s="1"/>
      <c r="CS254" s="1"/>
      <c r="CT254" s="1"/>
      <c r="CU254" s="1"/>
      <c r="CV254" s="5"/>
      <c r="CW254" s="404"/>
      <c r="CX254" s="404"/>
      <c r="CY254" s="404"/>
      <c r="CZ254" s="404"/>
      <c r="DA254" s="404"/>
      <c r="DB254" s="404"/>
      <c r="DC254" s="381"/>
      <c r="DD254" s="381"/>
      <c r="DE254" s="381"/>
      <c r="DF254" s="381"/>
      <c r="DG254" s="5"/>
      <c r="DH254" s="1"/>
      <c r="DI254" s="1"/>
      <c r="DJ254" s="1"/>
      <c r="DK254" s="1"/>
      <c r="DL254" s="1"/>
      <c r="DM254" s="1"/>
      <c r="DN254" s="1"/>
      <c r="DO254" s="1"/>
      <c r="DP254" s="1"/>
      <c r="DQ254" s="1"/>
      <c r="DR254" s="1"/>
      <c r="DS254" s="1"/>
      <c r="DT254" s="1"/>
      <c r="DU254" s="1"/>
      <c r="DV254" s="1"/>
      <c r="DW254" s="1"/>
      <c r="DX254" s="1"/>
    </row>
    <row r="255" spans="1:128" ht="11.1" customHeight="1" x14ac:dyDescent="0.25">
      <c r="A255" s="5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388"/>
      <c r="AA255" s="388"/>
      <c r="AB255" s="388"/>
      <c r="AC255" s="388"/>
      <c r="AD255" s="388"/>
      <c r="AE255" s="388"/>
      <c r="AF255" s="388"/>
      <c r="AG255" s="388"/>
      <c r="AH255" s="388"/>
      <c r="AI255" s="388"/>
      <c r="AJ255" s="388"/>
      <c r="AK255" s="388"/>
      <c r="AL255" s="388"/>
      <c r="AM255" s="388"/>
      <c r="AN255" s="388"/>
      <c r="AO255" s="388"/>
      <c r="AP255" s="388"/>
      <c r="AQ255" s="388"/>
      <c r="AR255" s="388"/>
      <c r="AS255" s="388"/>
      <c r="AT255" s="388"/>
      <c r="AU255" s="388"/>
      <c r="AV255" s="388"/>
      <c r="AW255" s="388"/>
      <c r="AX255" s="388"/>
      <c r="AY255" s="388"/>
      <c r="AZ255" s="1"/>
      <c r="BA255" s="6"/>
      <c r="BB255" s="6"/>
      <c r="BC255" s="6"/>
      <c r="BD255" s="6"/>
      <c r="BE255" s="6"/>
      <c r="BF255" s="6"/>
      <c r="BG255" s="1"/>
      <c r="BH255" s="384"/>
      <c r="BI255" s="384"/>
      <c r="BJ255" s="384"/>
      <c r="BK255" s="383"/>
      <c r="BL255" s="383"/>
      <c r="BM255" s="382"/>
      <c r="BN255" s="141"/>
      <c r="BO255" s="382"/>
      <c r="BP255" s="382"/>
      <c r="BQ255" s="366"/>
      <c r="BR255" s="1"/>
      <c r="BS255" s="366"/>
      <c r="BT255" s="1"/>
      <c r="BU255" s="1"/>
      <c r="BV255" s="1"/>
      <c r="BW255" s="366"/>
      <c r="BX255" s="366"/>
      <c r="BY255" s="366"/>
      <c r="BZ255" s="366"/>
      <c r="CA255" s="366"/>
      <c r="CB255" s="141"/>
      <c r="CC255" s="230"/>
      <c r="CD255" s="230"/>
      <c r="CE255" s="230"/>
      <c r="CF255" s="5"/>
      <c r="CG255" s="58"/>
      <c r="CH255" s="58"/>
      <c r="CI255" s="5"/>
      <c r="CJ255" s="5"/>
      <c r="CK255" s="5"/>
      <c r="CL255" s="230"/>
      <c r="CM255" s="230"/>
      <c r="CN255" s="230"/>
      <c r="CO255" s="230"/>
      <c r="CP255" s="230"/>
      <c r="CQ255" s="230"/>
      <c r="CR255" s="1"/>
      <c r="CS255" s="1"/>
      <c r="CT255" s="1"/>
      <c r="CU255" s="1"/>
      <c r="CV255" s="5"/>
      <c r="CW255" s="404"/>
      <c r="CX255" s="404"/>
      <c r="CY255" s="404"/>
      <c r="CZ255" s="404"/>
      <c r="DA255" s="404"/>
      <c r="DB255" s="404"/>
      <c r="DC255" s="381"/>
      <c r="DD255" s="381"/>
      <c r="DE255" s="381"/>
      <c r="DF255" s="381"/>
      <c r="DG255" s="5"/>
      <c r="DH255" s="1"/>
      <c r="DI255" s="1"/>
      <c r="DJ255" s="1"/>
      <c r="DK255" s="1"/>
      <c r="DL255" s="1"/>
      <c r="DM255" s="1"/>
      <c r="DN255" s="1"/>
      <c r="DO255" s="1"/>
      <c r="DP255" s="1"/>
      <c r="DQ255" s="1"/>
      <c r="DR255" s="1"/>
      <c r="DS255" s="1"/>
      <c r="DT255" s="1"/>
      <c r="DU255" s="1"/>
      <c r="DV255" s="1"/>
      <c r="DW255" s="1"/>
      <c r="DX255" s="1"/>
    </row>
    <row r="256" spans="1:128" ht="11.1" customHeight="1" x14ac:dyDescent="0.25">
      <c r="A256" s="5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388"/>
      <c r="AA256" s="388"/>
      <c r="AB256" s="388"/>
      <c r="AC256" s="388"/>
      <c r="AD256" s="388"/>
      <c r="AE256" s="388"/>
      <c r="AF256" s="388"/>
      <c r="AG256" s="388"/>
      <c r="AH256" s="388"/>
      <c r="AI256" s="388"/>
      <c r="AJ256" s="388"/>
      <c r="AK256" s="388"/>
      <c r="AL256" s="388"/>
      <c r="AM256" s="388"/>
      <c r="AN256" s="388"/>
      <c r="AO256" s="388"/>
      <c r="AP256" s="388"/>
      <c r="AQ256" s="388"/>
      <c r="AR256" s="388"/>
      <c r="AS256" s="388"/>
      <c r="AT256" s="388"/>
      <c r="AU256" s="388"/>
      <c r="AV256" s="388"/>
      <c r="AW256" s="388"/>
      <c r="AX256" s="388"/>
      <c r="AY256" s="388"/>
      <c r="AZ256" s="1"/>
      <c r="BA256" s="6"/>
      <c r="BB256" s="6"/>
      <c r="BC256" s="6"/>
      <c r="BD256" s="6"/>
      <c r="BE256" s="6"/>
      <c r="BF256" s="6"/>
      <c r="BG256" s="1"/>
      <c r="BH256" s="384"/>
      <c r="BI256" s="384"/>
      <c r="BJ256" s="384"/>
      <c r="BK256" s="383"/>
      <c r="BL256" s="383"/>
      <c r="BM256" s="382"/>
      <c r="BN256" s="141"/>
      <c r="BO256" s="382"/>
      <c r="BP256" s="382"/>
      <c r="BQ256" s="366"/>
      <c r="BR256" s="1"/>
      <c r="BS256" s="366"/>
      <c r="BT256" s="1"/>
      <c r="BU256" s="1"/>
      <c r="BV256" s="1"/>
      <c r="BW256" s="366"/>
      <c r="BX256" s="366"/>
      <c r="BY256" s="366"/>
      <c r="BZ256" s="366"/>
      <c r="CA256" s="366"/>
      <c r="CB256" s="141"/>
      <c r="CC256" s="230"/>
      <c r="CD256" s="230"/>
      <c r="CE256" s="230"/>
      <c r="CF256" s="5"/>
      <c r="CG256" s="58"/>
      <c r="CH256" s="58"/>
      <c r="CI256" s="5"/>
      <c r="CJ256" s="5"/>
      <c r="CK256" s="5"/>
      <c r="CL256" s="230"/>
      <c r="CM256" s="230"/>
      <c r="CN256" s="230"/>
      <c r="CO256" s="230"/>
      <c r="CP256" s="230"/>
      <c r="CQ256" s="230"/>
      <c r="CR256" s="1"/>
      <c r="CS256" s="1"/>
      <c r="CT256" s="1"/>
      <c r="CU256" s="1"/>
      <c r="CV256" s="5"/>
      <c r="CW256" s="404"/>
      <c r="CX256" s="404"/>
      <c r="CY256" s="404"/>
      <c r="CZ256" s="404"/>
      <c r="DA256" s="404"/>
      <c r="DB256" s="404"/>
      <c r="DC256" s="381"/>
      <c r="DD256" s="381"/>
      <c r="DE256" s="381"/>
      <c r="DF256" s="381"/>
      <c r="DG256" s="5"/>
      <c r="DH256" s="1"/>
      <c r="DI256" s="1"/>
      <c r="DJ256" s="1"/>
      <c r="DK256" s="1"/>
      <c r="DL256" s="1"/>
      <c r="DM256" s="1"/>
      <c r="DN256" s="1"/>
      <c r="DO256" s="1"/>
      <c r="DP256" s="1"/>
      <c r="DQ256" s="1"/>
      <c r="DR256" s="1"/>
      <c r="DS256" s="1"/>
      <c r="DT256" s="1"/>
      <c r="DU256" s="1"/>
      <c r="DV256" s="1"/>
      <c r="DW256" s="1"/>
      <c r="DX256" s="1"/>
    </row>
    <row r="257" spans="1:128" ht="11.1" customHeight="1" x14ac:dyDescent="0.25">
      <c r="A257" s="5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388"/>
      <c r="AA257" s="388"/>
      <c r="AB257" s="388"/>
      <c r="AC257" s="388"/>
      <c r="AD257" s="388"/>
      <c r="AE257" s="388"/>
      <c r="AF257" s="388"/>
      <c r="AG257" s="388"/>
      <c r="AH257" s="388"/>
      <c r="AI257" s="388"/>
      <c r="AJ257" s="388"/>
      <c r="AK257" s="388"/>
      <c r="AL257" s="388"/>
      <c r="AM257" s="388"/>
      <c r="AN257" s="388"/>
      <c r="AO257" s="388"/>
      <c r="AP257" s="388"/>
      <c r="AQ257" s="388"/>
      <c r="AR257" s="388"/>
      <c r="AS257" s="388"/>
      <c r="AT257" s="388"/>
      <c r="AU257" s="388"/>
      <c r="AV257" s="388"/>
      <c r="AW257" s="388"/>
      <c r="AX257" s="388"/>
      <c r="AY257" s="388"/>
      <c r="AZ257" s="1"/>
      <c r="BA257" s="6"/>
      <c r="BB257" s="6"/>
      <c r="BC257" s="6"/>
      <c r="BD257" s="6"/>
      <c r="BE257" s="6"/>
      <c r="BF257" s="6"/>
      <c r="BG257" s="1"/>
      <c r="BH257" s="384"/>
      <c r="BI257" s="384"/>
      <c r="BJ257" s="384"/>
      <c r="BK257" s="383"/>
      <c r="BL257" s="383"/>
      <c r="BM257" s="382"/>
      <c r="BN257" s="141"/>
      <c r="BO257" s="382"/>
      <c r="BP257" s="382"/>
      <c r="BQ257" s="366"/>
      <c r="BR257" s="1"/>
      <c r="BS257" s="366"/>
      <c r="BT257" s="1"/>
      <c r="BU257" s="1"/>
      <c r="BV257" s="1"/>
      <c r="BW257" s="366"/>
      <c r="BX257" s="366"/>
      <c r="BY257" s="366"/>
      <c r="BZ257" s="366"/>
      <c r="CA257" s="366"/>
      <c r="CB257" s="141"/>
      <c r="CC257" s="230"/>
      <c r="CD257" s="230"/>
      <c r="CE257" s="230"/>
      <c r="CF257" s="5"/>
      <c r="CG257" s="58"/>
      <c r="CH257" s="58"/>
      <c r="CI257" s="5"/>
      <c r="CJ257" s="5"/>
      <c r="CK257" s="5"/>
      <c r="CL257" s="230"/>
      <c r="CM257" s="230"/>
      <c r="CN257" s="230"/>
      <c r="CO257" s="230"/>
      <c r="CP257" s="230"/>
      <c r="CQ257" s="230"/>
      <c r="CR257" s="1"/>
      <c r="CS257" s="1"/>
      <c r="CT257" s="1"/>
      <c r="CU257" s="1"/>
      <c r="CV257" s="5"/>
      <c r="CW257" s="404"/>
      <c r="CX257" s="404"/>
      <c r="CY257" s="404"/>
      <c r="CZ257" s="404"/>
      <c r="DA257" s="404"/>
      <c r="DB257" s="404"/>
      <c r="DC257" s="381"/>
      <c r="DD257" s="381"/>
      <c r="DE257" s="381"/>
      <c r="DF257" s="381"/>
      <c r="DG257" s="5"/>
      <c r="DH257" s="1"/>
      <c r="DI257" s="1"/>
      <c r="DJ257" s="1"/>
      <c r="DK257" s="1"/>
      <c r="DL257" s="1"/>
      <c r="DM257" s="1"/>
      <c r="DN257" s="1"/>
      <c r="DO257" s="1"/>
      <c r="DP257" s="1"/>
      <c r="DQ257" s="1"/>
      <c r="DR257" s="1"/>
      <c r="DS257" s="1"/>
      <c r="DT257" s="1"/>
      <c r="DU257" s="1"/>
      <c r="DV257" s="1"/>
      <c r="DW257" s="1"/>
      <c r="DX257" s="1"/>
    </row>
    <row r="258" spans="1:128" ht="11.1" customHeight="1" x14ac:dyDescent="0.25">
      <c r="A258" s="5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388"/>
      <c r="AA258" s="388"/>
      <c r="AB258" s="388"/>
      <c r="AC258" s="388"/>
      <c r="AD258" s="388"/>
      <c r="AE258" s="388"/>
      <c r="AF258" s="388"/>
      <c r="AG258" s="388"/>
      <c r="AH258" s="388"/>
      <c r="AI258" s="388"/>
      <c r="AJ258" s="388"/>
      <c r="AK258" s="388"/>
      <c r="AL258" s="388"/>
      <c r="AM258" s="388"/>
      <c r="AN258" s="388"/>
      <c r="AO258" s="388"/>
      <c r="AP258" s="388"/>
      <c r="AQ258" s="388"/>
      <c r="AR258" s="388"/>
      <c r="AS258" s="388"/>
      <c r="AT258" s="388"/>
      <c r="AU258" s="388"/>
      <c r="AV258" s="388"/>
      <c r="AW258" s="388"/>
      <c r="AX258" s="388"/>
      <c r="AY258" s="388"/>
      <c r="AZ258" s="1"/>
      <c r="BA258" s="6"/>
      <c r="BB258" s="6"/>
      <c r="BC258" s="6"/>
      <c r="BD258" s="6"/>
      <c r="BE258" s="6"/>
      <c r="BF258" s="6"/>
      <c r="BG258" s="1"/>
      <c r="BH258" s="384"/>
      <c r="BI258" s="384"/>
      <c r="BJ258" s="384"/>
      <c r="BK258" s="383"/>
      <c r="BL258" s="383"/>
      <c r="BM258" s="382"/>
      <c r="BN258" s="141"/>
      <c r="BO258" s="382"/>
      <c r="BP258" s="382"/>
      <c r="BQ258" s="366"/>
      <c r="BR258" s="1"/>
      <c r="BS258" s="366"/>
      <c r="BT258" s="1"/>
      <c r="BU258" s="1"/>
      <c r="BV258" s="1"/>
      <c r="BW258" s="366"/>
      <c r="BX258" s="366"/>
      <c r="BY258" s="366"/>
      <c r="BZ258" s="366"/>
      <c r="CA258" s="366"/>
      <c r="CB258" s="141"/>
      <c r="CC258" s="230"/>
      <c r="CD258" s="230"/>
      <c r="CE258" s="230"/>
      <c r="CF258" s="5"/>
      <c r="CG258" s="58"/>
      <c r="CH258" s="58"/>
      <c r="CI258" s="5"/>
      <c r="CJ258" s="5"/>
      <c r="CK258" s="5"/>
      <c r="CL258" s="230"/>
      <c r="CM258" s="230"/>
      <c r="CN258" s="230"/>
      <c r="CO258" s="230"/>
      <c r="CP258" s="230"/>
      <c r="CQ258" s="230"/>
      <c r="CR258" s="1"/>
      <c r="CS258" s="1"/>
      <c r="CT258" s="1"/>
      <c r="CU258" s="1"/>
      <c r="CV258" s="5"/>
      <c r="CW258" s="404"/>
      <c r="CX258" s="404"/>
      <c r="CY258" s="404"/>
      <c r="CZ258" s="404"/>
      <c r="DA258" s="404"/>
      <c r="DB258" s="404"/>
      <c r="DC258" s="381"/>
      <c r="DD258" s="381"/>
      <c r="DE258" s="381"/>
      <c r="DF258" s="381"/>
      <c r="DG258" s="5"/>
      <c r="DH258" s="1"/>
      <c r="DI258" s="1"/>
      <c r="DJ258" s="1"/>
      <c r="DK258" s="1"/>
      <c r="DL258" s="1"/>
      <c r="DM258" s="1"/>
      <c r="DN258" s="1"/>
      <c r="DO258" s="1"/>
      <c r="DP258" s="1"/>
      <c r="DQ258" s="1"/>
      <c r="DR258" s="1"/>
      <c r="DS258" s="1"/>
      <c r="DT258" s="1"/>
      <c r="DU258" s="1"/>
      <c r="DV258" s="1"/>
      <c r="DW258" s="1"/>
      <c r="DX258" s="1"/>
    </row>
    <row r="259" spans="1:128" ht="11.1" customHeight="1" x14ac:dyDescent="0.25">
      <c r="A259" s="5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388"/>
      <c r="AA259" s="388"/>
      <c r="AB259" s="388"/>
      <c r="AC259" s="388"/>
      <c r="AD259" s="388"/>
      <c r="AE259" s="388"/>
      <c r="AF259" s="388"/>
      <c r="AG259" s="388"/>
      <c r="AH259" s="388"/>
      <c r="AI259" s="388"/>
      <c r="AJ259" s="388"/>
      <c r="AK259" s="388"/>
      <c r="AL259" s="388"/>
      <c r="AM259" s="388"/>
      <c r="AN259" s="388"/>
      <c r="AO259" s="388"/>
      <c r="AP259" s="388"/>
      <c r="AQ259" s="388"/>
      <c r="AR259" s="388"/>
      <c r="AS259" s="388"/>
      <c r="AT259" s="388"/>
      <c r="AU259" s="388"/>
      <c r="AV259" s="388"/>
      <c r="AW259" s="388"/>
      <c r="AX259" s="388"/>
      <c r="AY259" s="388"/>
      <c r="AZ259" s="1"/>
      <c r="BA259" s="6"/>
      <c r="BB259" s="6"/>
      <c r="BC259" s="6"/>
      <c r="BD259" s="6"/>
      <c r="BE259" s="6"/>
      <c r="BF259" s="6"/>
      <c r="BG259" s="1"/>
      <c r="BH259" s="384"/>
      <c r="BI259" s="384"/>
      <c r="BJ259" s="384"/>
      <c r="BK259" s="383"/>
      <c r="BL259" s="383"/>
      <c r="BM259" s="382"/>
      <c r="BN259" s="141"/>
      <c r="BO259" s="382"/>
      <c r="BP259" s="382"/>
      <c r="BQ259" s="366"/>
      <c r="BR259" s="1"/>
      <c r="BS259" s="366"/>
      <c r="BT259" s="1"/>
      <c r="BU259" s="1"/>
      <c r="BV259" s="1"/>
      <c r="BW259" s="366"/>
      <c r="BX259" s="366"/>
      <c r="BY259" s="366"/>
      <c r="BZ259" s="366"/>
      <c r="CA259" s="366"/>
      <c r="CB259" s="141"/>
      <c r="CC259" s="230"/>
      <c r="CD259" s="230"/>
      <c r="CE259" s="230"/>
      <c r="CF259" s="5"/>
      <c r="CG259" s="58"/>
      <c r="CH259" s="58"/>
      <c r="CI259" s="5"/>
      <c r="CJ259" s="5"/>
      <c r="CK259" s="5"/>
      <c r="CL259" s="230"/>
      <c r="CM259" s="230"/>
      <c r="CN259" s="230"/>
      <c r="CO259" s="230"/>
      <c r="CP259" s="230"/>
      <c r="CQ259" s="230"/>
      <c r="CR259" s="1"/>
      <c r="CS259" s="1"/>
      <c r="CT259" s="1"/>
      <c r="CU259" s="1"/>
      <c r="CV259" s="5"/>
      <c r="CW259" s="404"/>
      <c r="CX259" s="404"/>
      <c r="CY259" s="404"/>
      <c r="CZ259" s="404"/>
      <c r="DA259" s="404"/>
      <c r="DB259" s="404"/>
      <c r="DC259" s="381"/>
      <c r="DD259" s="381"/>
      <c r="DE259" s="381"/>
      <c r="DF259" s="381"/>
      <c r="DG259" s="5"/>
      <c r="DH259" s="1"/>
      <c r="DI259" s="1"/>
      <c r="DJ259" s="1"/>
      <c r="DK259" s="1"/>
      <c r="DL259" s="1"/>
      <c r="DM259" s="1"/>
      <c r="DN259" s="1"/>
      <c r="DO259" s="1"/>
      <c r="DP259" s="1"/>
      <c r="DQ259" s="1"/>
      <c r="DR259" s="1"/>
      <c r="DS259" s="1"/>
      <c r="DT259" s="1"/>
      <c r="DU259" s="1"/>
      <c r="DV259" s="1"/>
      <c r="DW259" s="1"/>
      <c r="DX259" s="1"/>
    </row>
    <row r="260" spans="1:128" ht="11.1" customHeight="1" x14ac:dyDescent="0.25">
      <c r="A260" s="5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388"/>
      <c r="AA260" s="388"/>
      <c r="AB260" s="388"/>
      <c r="AC260" s="388"/>
      <c r="AD260" s="388"/>
      <c r="AE260" s="388"/>
      <c r="AF260" s="388"/>
      <c r="AG260" s="388"/>
      <c r="AH260" s="388"/>
      <c r="AI260" s="388"/>
      <c r="AJ260" s="388"/>
      <c r="AK260" s="388"/>
      <c r="AL260" s="388"/>
      <c r="AM260" s="388"/>
      <c r="AN260" s="388"/>
      <c r="AO260" s="388"/>
      <c r="AP260" s="388"/>
      <c r="AQ260" s="388"/>
      <c r="AR260" s="388"/>
      <c r="AS260" s="388"/>
      <c r="AT260" s="388"/>
      <c r="AU260" s="388"/>
      <c r="AV260" s="388"/>
      <c r="AW260" s="388"/>
      <c r="AX260" s="388"/>
      <c r="AY260" s="388"/>
      <c r="AZ260" s="1"/>
      <c r="BA260" s="6"/>
      <c r="BB260" s="6"/>
      <c r="BC260" s="6"/>
      <c r="BD260" s="6"/>
      <c r="BE260" s="6"/>
      <c r="BF260" s="6"/>
      <c r="BG260" s="1"/>
      <c r="BH260" s="384"/>
      <c r="BI260" s="384"/>
      <c r="BJ260" s="384"/>
      <c r="BK260" s="383"/>
      <c r="BL260" s="383"/>
      <c r="BM260" s="382"/>
      <c r="BN260" s="141"/>
      <c r="BO260" s="382"/>
      <c r="BP260" s="382"/>
      <c r="BQ260" s="366"/>
      <c r="BR260" s="1"/>
      <c r="BS260" s="366"/>
      <c r="BT260" s="1"/>
      <c r="BU260" s="1"/>
      <c r="BV260" s="1"/>
      <c r="BW260" s="366"/>
      <c r="BX260" s="366"/>
      <c r="BY260" s="366"/>
      <c r="BZ260" s="366"/>
      <c r="CA260" s="366"/>
      <c r="CB260" s="141"/>
      <c r="CC260" s="230"/>
      <c r="CD260" s="230"/>
      <c r="CE260" s="230"/>
      <c r="CF260" s="5"/>
      <c r="CG260" s="58"/>
      <c r="CH260" s="58"/>
      <c r="CI260" s="5"/>
      <c r="CJ260" s="5"/>
      <c r="CK260" s="5"/>
      <c r="CL260" s="230"/>
      <c r="CM260" s="230"/>
      <c r="CN260" s="230"/>
      <c r="CO260" s="230"/>
      <c r="CP260" s="230"/>
      <c r="CQ260" s="230"/>
      <c r="CR260" s="1"/>
      <c r="CS260" s="1"/>
      <c r="CT260" s="1"/>
      <c r="CU260" s="1"/>
      <c r="CV260" s="5"/>
      <c r="CW260" s="404"/>
      <c r="CX260" s="404"/>
      <c r="CY260" s="404"/>
      <c r="CZ260" s="404"/>
      <c r="DA260" s="404"/>
      <c r="DB260" s="404"/>
      <c r="DC260" s="381"/>
      <c r="DD260" s="381"/>
      <c r="DE260" s="381"/>
      <c r="DF260" s="381"/>
      <c r="DG260" s="5"/>
      <c r="DH260" s="1"/>
      <c r="DI260" s="1"/>
      <c r="DJ260" s="1"/>
      <c r="DK260" s="1"/>
      <c r="DL260" s="1"/>
      <c r="DM260" s="1"/>
      <c r="DN260" s="1"/>
      <c r="DO260" s="1"/>
      <c r="DP260" s="1"/>
      <c r="DQ260" s="1"/>
      <c r="DR260" s="1"/>
      <c r="DS260" s="1"/>
      <c r="DT260" s="1"/>
      <c r="DU260" s="1"/>
      <c r="DV260" s="1"/>
      <c r="DW260" s="1"/>
      <c r="DX260" s="1"/>
    </row>
    <row r="261" spans="1:128" ht="11.1" customHeight="1" x14ac:dyDescent="0.25">
      <c r="A261" s="5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388"/>
      <c r="AA261" s="388"/>
      <c r="AB261" s="388"/>
      <c r="AC261" s="388"/>
      <c r="AD261" s="388"/>
      <c r="AE261" s="388"/>
      <c r="AF261" s="388"/>
      <c r="AG261" s="388"/>
      <c r="AH261" s="388"/>
      <c r="AI261" s="388"/>
      <c r="AJ261" s="388"/>
      <c r="AK261" s="388"/>
      <c r="AL261" s="388"/>
      <c r="AM261" s="388"/>
      <c r="AN261" s="388"/>
      <c r="AO261" s="388"/>
      <c r="AP261" s="388"/>
      <c r="AQ261" s="388"/>
      <c r="AR261" s="388"/>
      <c r="AS261" s="388"/>
      <c r="AT261" s="388"/>
      <c r="AU261" s="388"/>
      <c r="AV261" s="388"/>
      <c r="AW261" s="388"/>
      <c r="AX261" s="388"/>
      <c r="AY261" s="388"/>
      <c r="AZ261" s="1"/>
      <c r="BA261" s="6"/>
      <c r="BB261" s="6"/>
      <c r="BC261" s="6"/>
      <c r="BD261" s="6"/>
      <c r="BE261" s="6"/>
      <c r="BF261" s="6"/>
      <c r="BG261" s="1"/>
      <c r="BH261" s="384"/>
      <c r="BI261" s="384"/>
      <c r="BJ261" s="384"/>
      <c r="BK261" s="383"/>
      <c r="BL261" s="383"/>
      <c r="BM261" s="382"/>
      <c r="BN261" s="141"/>
      <c r="BO261" s="382"/>
      <c r="BP261" s="382"/>
      <c r="BQ261" s="366"/>
      <c r="BR261" s="1"/>
      <c r="BS261" s="366"/>
      <c r="BT261" s="1"/>
      <c r="BU261" s="1"/>
      <c r="BV261" s="1"/>
      <c r="BW261" s="366"/>
      <c r="BX261" s="366"/>
      <c r="BY261" s="366"/>
      <c r="BZ261" s="366"/>
      <c r="CA261" s="366"/>
      <c r="CB261" s="141"/>
      <c r="CC261" s="230"/>
      <c r="CD261" s="230"/>
      <c r="CE261" s="230"/>
      <c r="CF261" s="5"/>
      <c r="CG261" s="58"/>
      <c r="CH261" s="58"/>
      <c r="CI261" s="5"/>
      <c r="CJ261" s="5"/>
      <c r="CK261" s="5"/>
      <c r="CL261" s="230"/>
      <c r="CM261" s="230"/>
      <c r="CN261" s="230"/>
      <c r="CO261" s="230"/>
      <c r="CP261" s="230"/>
      <c r="CQ261" s="230"/>
      <c r="CR261" s="1"/>
      <c r="CS261" s="1"/>
      <c r="CT261" s="1"/>
      <c r="CU261" s="1"/>
      <c r="CV261" s="5"/>
      <c r="CW261" s="404"/>
      <c r="CX261" s="404"/>
      <c r="CY261" s="404"/>
      <c r="CZ261" s="404"/>
      <c r="DA261" s="404"/>
      <c r="DB261" s="404"/>
      <c r="DC261" s="381"/>
      <c r="DD261" s="381"/>
      <c r="DE261" s="381"/>
      <c r="DF261" s="381"/>
      <c r="DG261" s="5"/>
      <c r="DH261" s="1"/>
      <c r="DI261" s="1"/>
      <c r="DJ261" s="1"/>
      <c r="DK261" s="1"/>
      <c r="DL261" s="1"/>
      <c r="DM261" s="1"/>
      <c r="DN261" s="1"/>
      <c r="DO261" s="1"/>
      <c r="DP261" s="1"/>
      <c r="DQ261" s="1"/>
      <c r="DR261" s="1"/>
      <c r="DS261" s="1"/>
      <c r="DT261" s="1"/>
      <c r="DU261" s="1"/>
      <c r="DV261" s="1"/>
      <c r="DW261" s="1"/>
      <c r="DX261" s="1"/>
    </row>
    <row r="262" spans="1:128" ht="11.1" customHeight="1" x14ac:dyDescent="0.25">
      <c r="A262" s="5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388"/>
      <c r="AA262" s="388"/>
      <c r="AB262" s="388"/>
      <c r="AC262" s="388"/>
      <c r="AD262" s="388"/>
      <c r="AE262" s="388"/>
      <c r="AF262" s="388"/>
      <c r="AG262" s="388"/>
      <c r="AH262" s="388"/>
      <c r="AI262" s="388"/>
      <c r="AJ262" s="388"/>
      <c r="AK262" s="388"/>
      <c r="AL262" s="388"/>
      <c r="AM262" s="388"/>
      <c r="AN262" s="388"/>
      <c r="AO262" s="388"/>
      <c r="AP262" s="388"/>
      <c r="AQ262" s="388"/>
      <c r="AR262" s="388"/>
      <c r="AS262" s="388"/>
      <c r="AT262" s="388"/>
      <c r="AU262" s="388"/>
      <c r="AV262" s="388"/>
      <c r="AW262" s="388"/>
      <c r="AX262" s="388"/>
      <c r="AY262" s="388"/>
      <c r="AZ262" s="1"/>
      <c r="BA262" s="6"/>
      <c r="BB262" s="6"/>
      <c r="BC262" s="6"/>
      <c r="BD262" s="6"/>
      <c r="BE262" s="6"/>
      <c r="BF262" s="6"/>
      <c r="BG262" s="1"/>
      <c r="BH262" s="384"/>
      <c r="BI262" s="384"/>
      <c r="BJ262" s="384"/>
      <c r="BK262" s="383"/>
      <c r="BL262" s="383"/>
      <c r="BM262" s="382"/>
      <c r="BN262" s="141"/>
      <c r="BO262" s="382"/>
      <c r="BP262" s="382"/>
      <c r="BQ262" s="366"/>
      <c r="BR262" s="1"/>
      <c r="BS262" s="366"/>
      <c r="BT262" s="1"/>
      <c r="BU262" s="1"/>
      <c r="BV262" s="1"/>
      <c r="BW262" s="366"/>
      <c r="BX262" s="366"/>
      <c r="BY262" s="366"/>
      <c r="BZ262" s="366"/>
      <c r="CA262" s="366"/>
      <c r="CB262" s="141"/>
      <c r="CC262" s="230"/>
      <c r="CD262" s="230"/>
      <c r="CE262" s="230"/>
      <c r="CF262" s="5"/>
      <c r="CG262" s="58"/>
      <c r="CH262" s="58"/>
      <c r="CI262" s="5"/>
      <c r="CJ262" s="5"/>
      <c r="CK262" s="5"/>
      <c r="CL262" s="230"/>
      <c r="CM262" s="230"/>
      <c r="CN262" s="230"/>
      <c r="CO262" s="230"/>
      <c r="CP262" s="230"/>
      <c r="CQ262" s="230"/>
      <c r="CR262" s="1"/>
      <c r="CS262" s="1"/>
      <c r="CT262" s="1"/>
      <c r="CU262" s="1"/>
      <c r="CV262" s="5"/>
      <c r="CW262" s="404"/>
      <c r="CX262" s="404"/>
      <c r="CY262" s="404"/>
      <c r="CZ262" s="404"/>
      <c r="DA262" s="404"/>
      <c r="DB262" s="404"/>
      <c r="DC262" s="381"/>
      <c r="DD262" s="381"/>
      <c r="DE262" s="381"/>
      <c r="DF262" s="381"/>
      <c r="DG262" s="5"/>
      <c r="DH262" s="1"/>
      <c r="DI262" s="1"/>
      <c r="DJ262" s="1"/>
      <c r="DK262" s="1"/>
      <c r="DL262" s="1"/>
      <c r="DM262" s="1"/>
      <c r="DN262" s="1"/>
      <c r="DO262" s="1"/>
      <c r="DP262" s="1"/>
      <c r="DQ262" s="1"/>
      <c r="DR262" s="1"/>
      <c r="DS262" s="1"/>
      <c r="DT262" s="1"/>
      <c r="DU262" s="1"/>
      <c r="DV262" s="1"/>
      <c r="DW262" s="1"/>
      <c r="DX262" s="1"/>
    </row>
    <row r="263" spans="1:128" ht="11.1" customHeight="1" x14ac:dyDescent="0.25">
      <c r="A263" s="5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388"/>
      <c r="AA263" s="388"/>
      <c r="AB263" s="388"/>
      <c r="AC263" s="388"/>
      <c r="AD263" s="388"/>
      <c r="AE263" s="388"/>
      <c r="AF263" s="388"/>
      <c r="AG263" s="388"/>
      <c r="AH263" s="388"/>
      <c r="AI263" s="388"/>
      <c r="AJ263" s="388"/>
      <c r="AK263" s="388"/>
      <c r="AL263" s="388"/>
      <c r="AM263" s="388"/>
      <c r="AN263" s="388"/>
      <c r="AO263" s="388"/>
      <c r="AP263" s="388"/>
      <c r="AQ263" s="388"/>
      <c r="AR263" s="388"/>
      <c r="AS263" s="388"/>
      <c r="AT263" s="388"/>
      <c r="AU263" s="388"/>
      <c r="AV263" s="388"/>
      <c r="AW263" s="388"/>
      <c r="AX263" s="388"/>
      <c r="AY263" s="388"/>
      <c r="AZ263" s="1"/>
      <c r="BA263" s="6"/>
      <c r="BB263" s="6"/>
      <c r="BC263" s="6"/>
      <c r="BD263" s="6"/>
      <c r="BE263" s="6"/>
      <c r="BF263" s="6"/>
      <c r="BG263" s="1"/>
      <c r="BH263" s="384"/>
      <c r="BI263" s="384"/>
      <c r="BJ263" s="384"/>
      <c r="BK263" s="383"/>
      <c r="BL263" s="383"/>
      <c r="BM263" s="382"/>
      <c r="BN263" s="141"/>
      <c r="BO263" s="382"/>
      <c r="BP263" s="382"/>
      <c r="BQ263" s="366"/>
      <c r="BR263" s="1"/>
      <c r="BS263" s="366"/>
      <c r="BT263" s="1"/>
      <c r="BU263" s="1"/>
      <c r="BV263" s="1"/>
      <c r="BW263" s="366"/>
      <c r="BX263" s="366"/>
      <c r="BY263" s="366"/>
      <c r="BZ263" s="366"/>
      <c r="CA263" s="366"/>
      <c r="CB263" s="141"/>
      <c r="CC263" s="230"/>
      <c r="CD263" s="230"/>
      <c r="CE263" s="230"/>
      <c r="CF263" s="5"/>
      <c r="CG263" s="58"/>
      <c r="CH263" s="58"/>
      <c r="CI263" s="5"/>
      <c r="CJ263" s="5"/>
      <c r="CK263" s="5"/>
      <c r="CL263" s="230"/>
      <c r="CM263" s="230"/>
      <c r="CN263" s="230"/>
      <c r="CO263" s="230"/>
      <c r="CP263" s="230"/>
      <c r="CQ263" s="230"/>
      <c r="CR263" s="1"/>
      <c r="CS263" s="1"/>
      <c r="CT263" s="1"/>
      <c r="CU263" s="1"/>
      <c r="CV263" s="5"/>
      <c r="CW263" s="404"/>
      <c r="CX263" s="404"/>
      <c r="CY263" s="404"/>
      <c r="CZ263" s="404"/>
      <c r="DA263" s="404"/>
      <c r="DB263" s="404"/>
      <c r="DC263" s="381"/>
      <c r="DD263" s="381"/>
      <c r="DE263" s="381"/>
      <c r="DF263" s="381"/>
      <c r="DG263" s="5"/>
      <c r="DH263" s="1"/>
      <c r="DI263" s="1"/>
      <c r="DJ263" s="1"/>
      <c r="DK263" s="1"/>
      <c r="DL263" s="1"/>
      <c r="DM263" s="1"/>
      <c r="DN263" s="1"/>
      <c r="DO263" s="1"/>
      <c r="DP263" s="1"/>
      <c r="DQ263" s="1"/>
      <c r="DR263" s="1"/>
      <c r="DS263" s="1"/>
      <c r="DT263" s="1"/>
      <c r="DU263" s="1"/>
      <c r="DV263" s="1"/>
      <c r="DW263" s="1"/>
      <c r="DX263" s="1"/>
    </row>
    <row r="264" spans="1:128" ht="11.1" customHeight="1" x14ac:dyDescent="0.25">
      <c r="A264" s="5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388"/>
      <c r="AA264" s="388"/>
      <c r="AB264" s="388"/>
      <c r="AC264" s="388"/>
      <c r="AD264" s="388"/>
      <c r="AE264" s="388"/>
      <c r="AF264" s="388"/>
      <c r="AG264" s="388"/>
      <c r="AH264" s="388"/>
      <c r="AI264" s="388"/>
      <c r="AJ264" s="388"/>
      <c r="AK264" s="388"/>
      <c r="AL264" s="388"/>
      <c r="AM264" s="388"/>
      <c r="AN264" s="388"/>
      <c r="AO264" s="388"/>
      <c r="AP264" s="388"/>
      <c r="AQ264" s="388"/>
      <c r="AR264" s="388"/>
      <c r="AS264" s="388"/>
      <c r="AT264" s="388"/>
      <c r="AU264" s="388"/>
      <c r="AV264" s="388"/>
      <c r="AW264" s="388"/>
      <c r="AX264" s="388"/>
      <c r="AY264" s="388"/>
      <c r="AZ264" s="1"/>
      <c r="BA264" s="6"/>
      <c r="BB264" s="6"/>
      <c r="BC264" s="6"/>
      <c r="BD264" s="6"/>
      <c r="BE264" s="6"/>
      <c r="BF264" s="6"/>
      <c r="BG264" s="1"/>
      <c r="BH264" s="384"/>
      <c r="BI264" s="384"/>
      <c r="BJ264" s="384"/>
      <c r="BK264" s="383"/>
      <c r="BL264" s="383"/>
      <c r="BM264" s="382"/>
      <c r="BN264" s="141"/>
      <c r="BO264" s="382"/>
      <c r="BP264" s="382"/>
      <c r="BQ264" s="366"/>
      <c r="BR264" s="1"/>
      <c r="BS264" s="366"/>
      <c r="BT264" s="1"/>
      <c r="BU264" s="1"/>
      <c r="BV264" s="1"/>
      <c r="BW264" s="366"/>
      <c r="BX264" s="366"/>
      <c r="BY264" s="366"/>
      <c r="BZ264" s="366"/>
      <c r="CA264" s="366"/>
      <c r="CB264" s="141"/>
      <c r="CC264" s="230"/>
      <c r="CD264" s="230"/>
      <c r="CE264" s="230"/>
      <c r="CF264" s="5"/>
      <c r="CG264" s="58"/>
      <c r="CH264" s="58"/>
      <c r="CI264" s="5"/>
      <c r="CJ264" s="5"/>
      <c r="CK264" s="5"/>
      <c r="CL264" s="230"/>
      <c r="CM264" s="230"/>
      <c r="CN264" s="230"/>
      <c r="CO264" s="230"/>
      <c r="CP264" s="230"/>
      <c r="CQ264" s="230"/>
      <c r="CR264" s="1"/>
      <c r="CS264" s="1"/>
      <c r="CT264" s="1"/>
      <c r="CU264" s="1"/>
      <c r="CV264" s="5"/>
      <c r="CW264" s="404"/>
      <c r="CX264" s="404"/>
      <c r="CY264" s="404"/>
      <c r="CZ264" s="404"/>
      <c r="DA264" s="404"/>
      <c r="DB264" s="404"/>
      <c r="DC264" s="381"/>
      <c r="DD264" s="381"/>
      <c r="DE264" s="381"/>
      <c r="DF264" s="381"/>
      <c r="DG264" s="5"/>
      <c r="DH264" s="1"/>
      <c r="DI264" s="1"/>
      <c r="DJ264" s="1"/>
      <c r="DK264" s="1"/>
      <c r="DL264" s="1"/>
      <c r="DM264" s="1"/>
      <c r="DN264" s="1"/>
      <c r="DO264" s="1"/>
      <c r="DP264" s="1"/>
      <c r="DQ264" s="1"/>
      <c r="DR264" s="1"/>
      <c r="DS264" s="1"/>
      <c r="DT264" s="1"/>
      <c r="DU264" s="1"/>
      <c r="DV264" s="1"/>
      <c r="DW264" s="1"/>
      <c r="DX264" s="1"/>
    </row>
    <row r="265" spans="1:128" ht="11.1" customHeight="1" x14ac:dyDescent="0.25">
      <c r="A265" s="5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388"/>
      <c r="AA265" s="388"/>
      <c r="AB265" s="388"/>
      <c r="AC265" s="388"/>
      <c r="AD265" s="388"/>
      <c r="AE265" s="388"/>
      <c r="AF265" s="388"/>
      <c r="AG265" s="388"/>
      <c r="AH265" s="388"/>
      <c r="AI265" s="388"/>
      <c r="AJ265" s="388"/>
      <c r="AK265" s="388"/>
      <c r="AL265" s="388"/>
      <c r="AM265" s="388"/>
      <c r="AN265" s="388"/>
      <c r="AO265" s="388"/>
      <c r="AP265" s="388"/>
      <c r="AQ265" s="388"/>
      <c r="AR265" s="388"/>
      <c r="AS265" s="388"/>
      <c r="AT265" s="388"/>
      <c r="AU265" s="388"/>
      <c r="AV265" s="388"/>
      <c r="AW265" s="388"/>
      <c r="AX265" s="388"/>
      <c r="AY265" s="388"/>
      <c r="AZ265" s="1"/>
      <c r="BA265" s="6"/>
      <c r="BB265" s="6"/>
      <c r="BC265" s="6"/>
      <c r="BD265" s="6"/>
      <c r="BE265" s="6"/>
      <c r="BF265" s="6"/>
      <c r="BG265" s="1"/>
      <c r="BH265" s="384"/>
      <c r="BI265" s="384"/>
      <c r="BJ265" s="384"/>
      <c r="BK265" s="383"/>
      <c r="BL265" s="383"/>
      <c r="BM265" s="382"/>
      <c r="BN265" s="141"/>
      <c r="BO265" s="382"/>
      <c r="BP265" s="382"/>
      <c r="BQ265" s="366"/>
      <c r="BR265" s="1"/>
      <c r="BS265" s="366"/>
      <c r="BT265" s="1"/>
      <c r="BU265" s="1"/>
      <c r="BV265" s="1"/>
      <c r="BW265" s="366"/>
      <c r="BX265" s="366"/>
      <c r="BY265" s="366"/>
      <c r="BZ265" s="366"/>
      <c r="CA265" s="366"/>
      <c r="CB265" s="141"/>
      <c r="CC265" s="230"/>
      <c r="CD265" s="230"/>
      <c r="CE265" s="230"/>
      <c r="CF265" s="5"/>
      <c r="CG265" s="58"/>
      <c r="CH265" s="58"/>
      <c r="CI265" s="5"/>
      <c r="CJ265" s="5"/>
      <c r="CK265" s="5"/>
      <c r="CL265" s="230"/>
      <c r="CM265" s="230"/>
      <c r="CN265" s="230"/>
      <c r="CO265" s="230"/>
      <c r="CP265" s="230"/>
      <c r="CQ265" s="230"/>
      <c r="CR265" s="1"/>
      <c r="CS265" s="1"/>
      <c r="CT265" s="1"/>
      <c r="CU265" s="1"/>
      <c r="CV265" s="5"/>
      <c r="CW265" s="404"/>
      <c r="CX265" s="404"/>
      <c r="CY265" s="404"/>
      <c r="CZ265" s="404"/>
      <c r="DA265" s="404"/>
      <c r="DB265" s="404"/>
      <c r="DC265" s="381"/>
      <c r="DD265" s="381"/>
      <c r="DE265" s="381"/>
      <c r="DF265" s="381"/>
      <c r="DG265" s="5"/>
      <c r="DH265" s="1"/>
      <c r="DI265" s="1"/>
      <c r="DJ265" s="1"/>
      <c r="DK265" s="1"/>
      <c r="DL265" s="1"/>
      <c r="DM265" s="1"/>
      <c r="DN265" s="1"/>
      <c r="DO265" s="1"/>
      <c r="DP265" s="1"/>
      <c r="DQ265" s="1"/>
      <c r="DR265" s="1"/>
      <c r="DS265" s="1"/>
      <c r="DT265" s="1"/>
      <c r="DU265" s="1"/>
      <c r="DV265" s="1"/>
      <c r="DW265" s="1"/>
      <c r="DX265" s="1"/>
    </row>
    <row r="266" spans="1:128" ht="11.1" customHeight="1" x14ac:dyDescent="0.25">
      <c r="A266" s="5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388"/>
      <c r="AA266" s="388"/>
      <c r="AB266" s="388"/>
      <c r="AC266" s="388"/>
      <c r="AD266" s="388"/>
      <c r="AE266" s="388"/>
      <c r="AF266" s="388"/>
      <c r="AG266" s="388"/>
      <c r="AH266" s="388"/>
      <c r="AI266" s="388"/>
      <c r="AJ266" s="388"/>
      <c r="AK266" s="388"/>
      <c r="AL266" s="388"/>
      <c r="AM266" s="388"/>
      <c r="AN266" s="388"/>
      <c r="AO266" s="388"/>
      <c r="AP266" s="388"/>
      <c r="AQ266" s="388"/>
      <c r="AR266" s="388"/>
      <c r="AS266" s="388"/>
      <c r="AT266" s="388"/>
      <c r="AU266" s="388"/>
      <c r="AV266" s="388"/>
      <c r="AW266" s="388"/>
      <c r="AX266" s="388"/>
      <c r="AY266" s="388"/>
      <c r="AZ266" s="1"/>
      <c r="BA266" s="6"/>
      <c r="BB266" s="6"/>
      <c r="BC266" s="6"/>
      <c r="BD266" s="6"/>
      <c r="BE266" s="6"/>
      <c r="BF266" s="6"/>
      <c r="BG266" s="1"/>
      <c r="BH266" s="384"/>
      <c r="BI266" s="384"/>
      <c r="BJ266" s="384"/>
      <c r="BK266" s="383"/>
      <c r="BL266" s="383"/>
      <c r="BM266" s="382"/>
      <c r="BN266" s="141"/>
      <c r="BO266" s="382"/>
      <c r="BP266" s="382"/>
      <c r="BQ266" s="366"/>
      <c r="BR266" s="1"/>
      <c r="BS266" s="366"/>
      <c r="BT266" s="1"/>
      <c r="BU266" s="1"/>
      <c r="BV266" s="1"/>
      <c r="BW266" s="366"/>
      <c r="BX266" s="366"/>
      <c r="BY266" s="366"/>
      <c r="BZ266" s="366"/>
      <c r="CA266" s="366"/>
      <c r="CB266" s="141"/>
      <c r="CC266" s="230"/>
      <c r="CD266" s="230"/>
      <c r="CE266" s="230"/>
      <c r="CF266" s="5"/>
      <c r="CG266" s="58"/>
      <c r="CH266" s="58"/>
      <c r="CI266" s="5"/>
      <c r="CJ266" s="5"/>
      <c r="CK266" s="5"/>
      <c r="CL266" s="230"/>
      <c r="CM266" s="230"/>
      <c r="CN266" s="230"/>
      <c r="CO266" s="230"/>
      <c r="CP266" s="230"/>
      <c r="CQ266" s="230"/>
      <c r="CR266" s="1"/>
      <c r="CS266" s="1"/>
      <c r="CT266" s="1"/>
      <c r="CU266" s="1"/>
      <c r="CV266" s="5"/>
      <c r="CW266" s="404"/>
      <c r="CX266" s="404"/>
      <c r="CY266" s="404"/>
      <c r="CZ266" s="404"/>
      <c r="DA266" s="404"/>
      <c r="DB266" s="404"/>
      <c r="DC266" s="381"/>
      <c r="DD266" s="381"/>
      <c r="DE266" s="381"/>
      <c r="DF266" s="381"/>
      <c r="DG266" s="5"/>
      <c r="DH266" s="1"/>
      <c r="DI266" s="1"/>
      <c r="DJ266" s="1"/>
      <c r="DK266" s="1"/>
      <c r="DL266" s="1"/>
      <c r="DM266" s="1"/>
      <c r="DN266" s="1"/>
      <c r="DO266" s="1"/>
      <c r="DP266" s="1"/>
      <c r="DQ266" s="1"/>
      <c r="DR266" s="1"/>
      <c r="DS266" s="1"/>
      <c r="DT266" s="1"/>
      <c r="DU266" s="1"/>
      <c r="DV266" s="1"/>
      <c r="DW266" s="1"/>
      <c r="DX266" s="1"/>
    </row>
    <row r="267" spans="1:128" ht="11.1" customHeight="1" x14ac:dyDescent="0.25">
      <c r="A267" s="5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388"/>
      <c r="AA267" s="388"/>
      <c r="AB267" s="388"/>
      <c r="AC267" s="388"/>
      <c r="AD267" s="388"/>
      <c r="AE267" s="388"/>
      <c r="AF267" s="388"/>
      <c r="AG267" s="388"/>
      <c r="AH267" s="388"/>
      <c r="AI267" s="388"/>
      <c r="AJ267" s="388"/>
      <c r="AK267" s="388"/>
      <c r="AL267" s="388"/>
      <c r="AM267" s="388"/>
      <c r="AN267" s="388"/>
      <c r="AO267" s="388"/>
      <c r="AP267" s="388"/>
      <c r="AQ267" s="388"/>
      <c r="AR267" s="388"/>
      <c r="AS267" s="388"/>
      <c r="AT267" s="388"/>
      <c r="AU267" s="388"/>
      <c r="AV267" s="388"/>
      <c r="AW267" s="388"/>
      <c r="AX267" s="388"/>
      <c r="AY267" s="388"/>
      <c r="AZ267" s="1"/>
      <c r="BA267" s="6"/>
      <c r="BB267" s="6"/>
      <c r="BC267" s="6"/>
      <c r="BD267" s="6"/>
      <c r="BE267" s="6"/>
      <c r="BF267" s="6"/>
      <c r="BG267" s="1"/>
      <c r="BH267" s="384"/>
      <c r="BI267" s="384"/>
      <c r="BJ267" s="384"/>
      <c r="BK267" s="383"/>
      <c r="BL267" s="383"/>
      <c r="BM267" s="382"/>
      <c r="BN267" s="141"/>
      <c r="BO267" s="382"/>
      <c r="BP267" s="382"/>
      <c r="BQ267" s="366"/>
      <c r="BR267" s="1"/>
      <c r="BS267" s="366"/>
      <c r="BT267" s="1"/>
      <c r="BU267" s="1"/>
      <c r="BV267" s="1"/>
      <c r="BW267" s="366"/>
      <c r="BX267" s="366"/>
      <c r="BY267" s="366"/>
      <c r="BZ267" s="366"/>
      <c r="CA267" s="366"/>
      <c r="CB267" s="141"/>
      <c r="CC267" s="230"/>
      <c r="CD267" s="230"/>
      <c r="CE267" s="230"/>
      <c r="CF267" s="5"/>
      <c r="CG267" s="58"/>
      <c r="CH267" s="58"/>
      <c r="CI267" s="5"/>
      <c r="CJ267" s="5"/>
      <c r="CK267" s="5"/>
      <c r="CL267" s="230"/>
      <c r="CM267" s="230"/>
      <c r="CN267" s="230"/>
      <c r="CO267" s="230"/>
      <c r="CP267" s="230"/>
      <c r="CQ267" s="230"/>
      <c r="CR267" s="1"/>
      <c r="CS267" s="1"/>
      <c r="CT267" s="1"/>
      <c r="CU267" s="1"/>
      <c r="CV267" s="5"/>
      <c r="CW267" s="404"/>
      <c r="CX267" s="404"/>
      <c r="CY267" s="404"/>
      <c r="CZ267" s="404"/>
      <c r="DA267" s="404"/>
      <c r="DB267" s="404"/>
      <c r="DC267" s="381"/>
      <c r="DD267" s="381"/>
      <c r="DE267" s="381"/>
      <c r="DF267" s="381"/>
      <c r="DG267" s="5"/>
      <c r="DH267" s="1"/>
      <c r="DI267" s="1"/>
      <c r="DJ267" s="1"/>
      <c r="DK267" s="1"/>
      <c r="DL267" s="1"/>
      <c r="DM267" s="1"/>
      <c r="DN267" s="1"/>
      <c r="DO267" s="1"/>
      <c r="DP267" s="1"/>
      <c r="DQ267" s="1"/>
      <c r="DR267" s="1"/>
      <c r="DS267" s="1"/>
      <c r="DT267" s="1"/>
      <c r="DU267" s="1"/>
      <c r="DV267" s="1"/>
      <c r="DW267" s="1"/>
      <c r="DX267" s="1"/>
    </row>
    <row r="268" spans="1:128" ht="11.1" customHeight="1" x14ac:dyDescent="0.25">
      <c r="A268" s="5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388"/>
      <c r="AA268" s="388"/>
      <c r="AB268" s="388"/>
      <c r="AC268" s="388"/>
      <c r="AD268" s="388"/>
      <c r="AE268" s="388"/>
      <c r="AF268" s="388"/>
      <c r="AG268" s="388"/>
      <c r="AH268" s="388"/>
      <c r="AI268" s="388"/>
      <c r="AJ268" s="388"/>
      <c r="AK268" s="388"/>
      <c r="AL268" s="388"/>
      <c r="AM268" s="388"/>
      <c r="AN268" s="388"/>
      <c r="AO268" s="388"/>
      <c r="AP268" s="388"/>
      <c r="AQ268" s="388"/>
      <c r="AR268" s="388"/>
      <c r="AS268" s="388"/>
      <c r="AT268" s="388"/>
      <c r="AU268" s="388"/>
      <c r="AV268" s="388"/>
      <c r="AW268" s="388"/>
      <c r="AX268" s="388"/>
      <c r="AY268" s="388"/>
      <c r="AZ268" s="1"/>
      <c r="BA268" s="6"/>
      <c r="BB268" s="6"/>
      <c r="BC268" s="6"/>
      <c r="BD268" s="6"/>
      <c r="BE268" s="6"/>
      <c r="BF268" s="6"/>
      <c r="BG268" s="1"/>
      <c r="BH268" s="384"/>
      <c r="BI268" s="384"/>
      <c r="BJ268" s="384"/>
      <c r="BK268" s="383"/>
      <c r="BL268" s="383"/>
      <c r="BM268" s="382"/>
      <c r="BN268" s="141"/>
      <c r="BO268" s="382"/>
      <c r="BP268" s="382"/>
      <c r="BQ268" s="366"/>
      <c r="BR268" s="1"/>
      <c r="BS268" s="366"/>
      <c r="BT268" s="1"/>
      <c r="BU268" s="1"/>
      <c r="BV268" s="1"/>
      <c r="BW268" s="366"/>
      <c r="BX268" s="366"/>
      <c r="BY268" s="366"/>
      <c r="BZ268" s="366"/>
      <c r="CA268" s="366"/>
      <c r="CB268" s="141"/>
      <c r="CC268" s="230"/>
      <c r="CD268" s="230"/>
      <c r="CE268" s="230"/>
      <c r="CF268" s="5"/>
      <c r="CG268" s="58"/>
      <c r="CH268" s="58"/>
      <c r="CI268" s="5"/>
      <c r="CJ268" s="5"/>
      <c r="CK268" s="5"/>
      <c r="CL268" s="230"/>
      <c r="CM268" s="230"/>
      <c r="CN268" s="230"/>
      <c r="CO268" s="230"/>
      <c r="CP268" s="230"/>
      <c r="CQ268" s="230"/>
      <c r="CR268" s="1"/>
      <c r="CS268" s="1"/>
      <c r="CT268" s="1"/>
      <c r="CU268" s="1"/>
      <c r="CV268" s="5"/>
      <c r="CW268" s="404"/>
      <c r="CX268" s="404"/>
      <c r="CY268" s="404"/>
      <c r="CZ268" s="404"/>
      <c r="DA268" s="404"/>
      <c r="DB268" s="404"/>
      <c r="DC268" s="381"/>
      <c r="DD268" s="381"/>
      <c r="DE268" s="381"/>
      <c r="DF268" s="381"/>
      <c r="DG268" s="5"/>
      <c r="DH268" s="1"/>
      <c r="DI268" s="1"/>
      <c r="DJ268" s="1"/>
      <c r="DK268" s="1"/>
      <c r="DL268" s="1"/>
      <c r="DM268" s="1"/>
      <c r="DN268" s="1"/>
      <c r="DO268" s="1"/>
      <c r="DP268" s="1"/>
      <c r="DQ268" s="1"/>
      <c r="DR268" s="1"/>
      <c r="DS268" s="1"/>
      <c r="DT268" s="1"/>
      <c r="DU268" s="1"/>
      <c r="DV268" s="1"/>
      <c r="DW268" s="1"/>
      <c r="DX268" s="1"/>
    </row>
    <row r="269" spans="1:128" ht="11.1" customHeight="1" x14ac:dyDescent="0.25">
      <c r="A269" s="5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388"/>
      <c r="AA269" s="388"/>
      <c r="AB269" s="388"/>
      <c r="AC269" s="388"/>
      <c r="AD269" s="388"/>
      <c r="AE269" s="388"/>
      <c r="AF269" s="388"/>
      <c r="AG269" s="388"/>
      <c r="AH269" s="388"/>
      <c r="AI269" s="388"/>
      <c r="AJ269" s="388"/>
      <c r="AK269" s="388"/>
      <c r="AL269" s="388"/>
      <c r="AM269" s="388"/>
      <c r="AN269" s="388"/>
      <c r="AO269" s="388"/>
      <c r="AP269" s="388"/>
      <c r="AQ269" s="388"/>
      <c r="AR269" s="388"/>
      <c r="AS269" s="388"/>
      <c r="AT269" s="388"/>
      <c r="AU269" s="388"/>
      <c r="AV269" s="388"/>
      <c r="AW269" s="388"/>
      <c r="AX269" s="388"/>
      <c r="AY269" s="388"/>
      <c r="AZ269" s="1"/>
      <c r="BA269" s="6"/>
      <c r="BB269" s="6"/>
      <c r="BC269" s="6"/>
      <c r="BD269" s="6"/>
      <c r="BE269" s="6"/>
      <c r="BF269" s="6"/>
      <c r="BG269" s="1"/>
      <c r="BH269" s="384"/>
      <c r="BI269" s="384"/>
      <c r="BJ269" s="384"/>
      <c r="BK269" s="383"/>
      <c r="BL269" s="383"/>
      <c r="BM269" s="382"/>
      <c r="BN269" s="141"/>
      <c r="BO269" s="382"/>
      <c r="BP269" s="382"/>
      <c r="BQ269" s="366"/>
      <c r="BR269" s="1"/>
      <c r="BS269" s="366"/>
      <c r="BT269" s="1"/>
      <c r="BU269" s="1"/>
      <c r="BV269" s="1"/>
      <c r="BW269" s="366"/>
      <c r="BX269" s="366"/>
      <c r="BY269" s="366"/>
      <c r="BZ269" s="366"/>
      <c r="CA269" s="366"/>
      <c r="CB269" s="141"/>
      <c r="CC269" s="230"/>
      <c r="CD269" s="230"/>
      <c r="CE269" s="230"/>
      <c r="CF269" s="5"/>
      <c r="CG269" s="58"/>
      <c r="CH269" s="58"/>
      <c r="CI269" s="5"/>
      <c r="CJ269" s="5"/>
      <c r="CK269" s="5"/>
      <c r="CL269" s="230"/>
      <c r="CM269" s="230"/>
      <c r="CN269" s="230"/>
      <c r="CO269" s="230"/>
      <c r="CP269" s="230"/>
      <c r="CQ269" s="230"/>
      <c r="CR269" s="1"/>
      <c r="CS269" s="1"/>
      <c r="CT269" s="1"/>
      <c r="CU269" s="1"/>
      <c r="CV269" s="5"/>
      <c r="CW269" s="404"/>
      <c r="CX269" s="404"/>
      <c r="CY269" s="404"/>
      <c r="CZ269" s="404"/>
      <c r="DA269" s="404"/>
      <c r="DB269" s="404"/>
      <c r="DC269" s="381"/>
      <c r="DD269" s="381"/>
      <c r="DE269" s="381"/>
      <c r="DF269" s="381"/>
      <c r="DG269" s="5"/>
      <c r="DH269" s="1"/>
      <c r="DI269" s="1"/>
      <c r="DJ269" s="1"/>
      <c r="DK269" s="1"/>
      <c r="DL269" s="1"/>
      <c r="DM269" s="1"/>
      <c r="DN269" s="1"/>
      <c r="DO269" s="1"/>
      <c r="DP269" s="1"/>
      <c r="DQ269" s="1"/>
      <c r="DR269" s="1"/>
      <c r="DS269" s="1"/>
      <c r="DT269" s="1"/>
      <c r="DU269" s="1"/>
      <c r="DV269" s="1"/>
      <c r="DW269" s="1"/>
      <c r="DX269" s="1"/>
    </row>
    <row r="270" spans="1:128" ht="11.1" customHeight="1" x14ac:dyDescent="0.25">
      <c r="A270" s="5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388"/>
      <c r="AA270" s="388"/>
      <c r="AB270" s="388"/>
      <c r="AC270" s="388"/>
      <c r="AD270" s="388"/>
      <c r="AE270" s="388"/>
      <c r="AF270" s="388"/>
      <c r="AG270" s="388"/>
      <c r="AH270" s="388"/>
      <c r="AI270" s="388"/>
      <c r="AJ270" s="388"/>
      <c r="AK270" s="388"/>
      <c r="AL270" s="388"/>
      <c r="AM270" s="388"/>
      <c r="AN270" s="388"/>
      <c r="AO270" s="388"/>
      <c r="AP270" s="388"/>
      <c r="AQ270" s="388"/>
      <c r="AR270" s="388"/>
      <c r="AS270" s="388"/>
      <c r="AT270" s="388"/>
      <c r="AU270" s="388"/>
      <c r="AV270" s="388"/>
      <c r="AW270" s="388"/>
      <c r="AX270" s="388"/>
      <c r="AY270" s="388"/>
      <c r="AZ270" s="1"/>
      <c r="BA270" s="6"/>
      <c r="BB270" s="6"/>
      <c r="BC270" s="6"/>
      <c r="BD270" s="6"/>
      <c r="BE270" s="6"/>
      <c r="BF270" s="6"/>
      <c r="BG270" s="1"/>
      <c r="BH270" s="384"/>
      <c r="BI270" s="384"/>
      <c r="BJ270" s="384"/>
      <c r="BK270" s="383"/>
      <c r="BL270" s="383"/>
      <c r="BM270" s="382"/>
      <c r="BN270" s="141"/>
      <c r="BO270" s="382"/>
      <c r="BP270" s="382"/>
      <c r="BQ270" s="366"/>
      <c r="BR270" s="1"/>
      <c r="BS270" s="366"/>
      <c r="BT270" s="1"/>
      <c r="BU270" s="1"/>
      <c r="BV270" s="1"/>
      <c r="BW270" s="366"/>
      <c r="BX270" s="366"/>
      <c r="BY270" s="366"/>
      <c r="BZ270" s="366"/>
      <c r="CA270" s="366"/>
      <c r="CB270" s="141"/>
      <c r="CC270" s="230"/>
      <c r="CD270" s="230"/>
      <c r="CE270" s="230"/>
      <c r="CF270" s="5"/>
      <c r="CG270" s="58"/>
      <c r="CH270" s="58"/>
      <c r="CI270" s="5"/>
      <c r="CJ270" s="5"/>
      <c r="CK270" s="5"/>
      <c r="CL270" s="230"/>
      <c r="CM270" s="230"/>
      <c r="CN270" s="230"/>
      <c r="CO270" s="230"/>
      <c r="CP270" s="230"/>
      <c r="CQ270" s="230"/>
      <c r="CR270" s="1"/>
      <c r="CS270" s="1"/>
      <c r="CT270" s="1"/>
      <c r="CU270" s="1"/>
      <c r="CV270" s="5"/>
      <c r="CW270" s="404"/>
      <c r="CX270" s="404"/>
      <c r="CY270" s="404"/>
      <c r="CZ270" s="404"/>
      <c r="DA270" s="404"/>
      <c r="DB270" s="404"/>
      <c r="DC270" s="381"/>
      <c r="DD270" s="381"/>
      <c r="DE270" s="381"/>
      <c r="DF270" s="381"/>
      <c r="DG270" s="5"/>
      <c r="DH270" s="1"/>
      <c r="DI270" s="1"/>
      <c r="DJ270" s="1"/>
      <c r="DK270" s="1"/>
      <c r="DL270" s="1"/>
      <c r="DM270" s="1"/>
      <c r="DN270" s="1"/>
      <c r="DO270" s="1"/>
      <c r="DP270" s="1"/>
      <c r="DQ270" s="1"/>
      <c r="DR270" s="1"/>
      <c r="DS270" s="1"/>
      <c r="DT270" s="1"/>
      <c r="DU270" s="1"/>
      <c r="DV270" s="1"/>
      <c r="DW270" s="1"/>
      <c r="DX270" s="1"/>
    </row>
    <row r="271" spans="1:128" ht="11.1" customHeight="1" x14ac:dyDescent="0.25">
      <c r="A271" s="5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388"/>
      <c r="AA271" s="388"/>
      <c r="AB271" s="388"/>
      <c r="AC271" s="388"/>
      <c r="AD271" s="388"/>
      <c r="AE271" s="388"/>
      <c r="AF271" s="388"/>
      <c r="AG271" s="388"/>
      <c r="AH271" s="388"/>
      <c r="AI271" s="388"/>
      <c r="AJ271" s="388"/>
      <c r="AK271" s="388"/>
      <c r="AL271" s="388"/>
      <c r="AM271" s="388"/>
      <c r="AN271" s="388"/>
      <c r="AO271" s="388"/>
      <c r="AP271" s="388"/>
      <c r="AQ271" s="388"/>
      <c r="AR271" s="388"/>
      <c r="AS271" s="388"/>
      <c r="AT271" s="388"/>
      <c r="AU271" s="388"/>
      <c r="AV271" s="388"/>
      <c r="AW271" s="388"/>
      <c r="AX271" s="388"/>
      <c r="AY271" s="388"/>
      <c r="AZ271" s="1"/>
      <c r="BA271" s="6"/>
      <c r="BB271" s="6"/>
      <c r="BC271" s="6"/>
      <c r="BD271" s="6"/>
      <c r="BE271" s="6"/>
      <c r="BF271" s="6"/>
      <c r="BG271" s="1"/>
      <c r="BH271" s="384"/>
      <c r="BI271" s="384"/>
      <c r="BJ271" s="384"/>
      <c r="BK271" s="383"/>
      <c r="BL271" s="383"/>
      <c r="BM271" s="382"/>
      <c r="BO271" s="382"/>
      <c r="BP271" s="382"/>
      <c r="BQ271" s="366"/>
      <c r="BR271" s="1"/>
      <c r="BS271" s="366"/>
      <c r="BT271" s="1"/>
      <c r="BU271" s="1"/>
      <c r="BV271" s="1"/>
      <c r="BW271" s="366"/>
      <c r="BX271" s="366"/>
      <c r="BY271" s="366"/>
      <c r="BZ271" s="366"/>
      <c r="CA271" s="366"/>
      <c r="CB271" s="141"/>
      <c r="CC271" s="230"/>
      <c r="CD271" s="230"/>
      <c r="CE271" s="230"/>
      <c r="CF271" s="5"/>
      <c r="CG271" s="58"/>
      <c r="CH271" s="58"/>
      <c r="CI271" s="5"/>
      <c r="CJ271" s="5"/>
      <c r="CK271" s="5"/>
      <c r="CL271" s="230"/>
      <c r="CM271" s="230"/>
      <c r="CN271" s="230"/>
      <c r="CO271" s="230"/>
      <c r="CP271" s="230"/>
      <c r="CQ271" s="230"/>
      <c r="CR271" s="1"/>
      <c r="CS271" s="1"/>
      <c r="CT271" s="1"/>
      <c r="CU271" s="1"/>
      <c r="CV271" s="5"/>
      <c r="CW271" s="404"/>
      <c r="CX271" s="404"/>
      <c r="CY271" s="404"/>
      <c r="CZ271" s="404"/>
      <c r="DA271" s="404"/>
      <c r="DB271" s="404"/>
      <c r="DC271" s="381"/>
      <c r="DD271" s="381"/>
      <c r="DE271" s="381"/>
      <c r="DF271" s="381"/>
      <c r="DG271" s="5"/>
      <c r="DH271" s="1"/>
      <c r="DI271" s="1"/>
      <c r="DJ271" s="1"/>
      <c r="DK271" s="1"/>
      <c r="DL271" s="1"/>
      <c r="DM271" s="1"/>
      <c r="DN271" s="1"/>
      <c r="DO271" s="1"/>
      <c r="DP271" s="1"/>
      <c r="DQ271" s="1"/>
      <c r="DR271" s="1"/>
      <c r="DS271" s="1"/>
      <c r="DT271" s="1"/>
      <c r="DU271" s="1"/>
      <c r="DV271" s="1"/>
      <c r="DW271" s="1"/>
      <c r="DX271" s="1"/>
    </row>
    <row r="272" spans="1:128" ht="11.1" customHeight="1" x14ac:dyDescent="0.25">
      <c r="A272" s="5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388"/>
      <c r="AA272" s="388"/>
      <c r="AB272" s="388"/>
      <c r="AC272" s="388"/>
      <c r="AD272" s="388"/>
      <c r="AE272" s="388"/>
      <c r="AF272" s="388"/>
      <c r="AG272" s="388"/>
      <c r="AH272" s="388"/>
      <c r="AI272" s="388"/>
      <c r="AJ272" s="388"/>
      <c r="AK272" s="388"/>
      <c r="AL272" s="388"/>
      <c r="AM272" s="388"/>
      <c r="AN272" s="388"/>
      <c r="AO272" s="388"/>
      <c r="AP272" s="388"/>
      <c r="AQ272" s="388"/>
      <c r="AR272" s="388"/>
      <c r="AS272" s="388"/>
      <c r="AT272" s="388"/>
      <c r="AU272" s="388"/>
      <c r="AV272" s="388"/>
      <c r="AW272" s="388"/>
      <c r="AX272" s="388"/>
      <c r="AY272" s="388"/>
      <c r="AZ272" s="1"/>
      <c r="BA272" s="6"/>
      <c r="BB272" s="6"/>
      <c r="BC272" s="6"/>
      <c r="BD272" s="6"/>
      <c r="BE272" s="6"/>
      <c r="BF272" s="6"/>
      <c r="BG272" s="1"/>
      <c r="BM272" s="382"/>
      <c r="BO272" s="382"/>
      <c r="BP272" s="382"/>
      <c r="BR272" s="1"/>
      <c r="BS272" s="366"/>
      <c r="BT272" s="1"/>
      <c r="BU272" s="1"/>
      <c r="BV272" s="1"/>
      <c r="BW272" s="366"/>
      <c r="BX272" s="366"/>
      <c r="CB272" s="141"/>
      <c r="CC272" s="230"/>
      <c r="CD272" s="230"/>
      <c r="CE272" s="230"/>
      <c r="CF272" s="5"/>
      <c r="CG272" s="58"/>
      <c r="CH272" s="58"/>
      <c r="CI272" s="5"/>
      <c r="CJ272" s="5"/>
      <c r="CK272" s="5"/>
      <c r="CL272" s="230"/>
      <c r="CM272" s="230"/>
      <c r="CN272" s="230"/>
      <c r="CO272" s="230"/>
      <c r="CP272" s="230"/>
      <c r="CQ272" s="230"/>
      <c r="CR272" s="1"/>
      <c r="CS272" s="1"/>
      <c r="CT272" s="1"/>
      <c r="CU272" s="1"/>
      <c r="CV272" s="5"/>
      <c r="CW272" s="404"/>
      <c r="CX272" s="404"/>
      <c r="CY272" s="404"/>
      <c r="CZ272" s="404"/>
      <c r="DA272" s="404"/>
      <c r="DB272" s="404"/>
      <c r="DC272" s="381"/>
      <c r="DD272" s="381"/>
      <c r="DE272" s="381"/>
      <c r="DF272" s="381"/>
      <c r="DG272" s="5"/>
      <c r="DH272" s="1"/>
      <c r="DI272" s="1"/>
      <c r="DJ272" s="1"/>
      <c r="DK272" s="1"/>
      <c r="DL272" s="1"/>
      <c r="DM272" s="1"/>
      <c r="DN272" s="1"/>
      <c r="DO272" s="1"/>
      <c r="DP272" s="1"/>
      <c r="DQ272" s="1"/>
      <c r="DR272" s="1"/>
      <c r="DS272" s="1"/>
      <c r="DT272" s="1"/>
      <c r="DU272" s="1"/>
      <c r="DV272" s="1"/>
      <c r="DW272" s="1"/>
      <c r="DX272" s="1"/>
    </row>
    <row r="273" spans="1:128" ht="11.1" customHeight="1" x14ac:dyDescent="0.25">
      <c r="A273" s="5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388"/>
      <c r="AA273" s="388"/>
      <c r="AB273" s="388"/>
      <c r="AC273" s="388"/>
      <c r="AD273" s="388"/>
      <c r="AE273" s="388"/>
      <c r="AF273" s="388"/>
      <c r="AG273" s="388"/>
      <c r="AH273" s="388"/>
      <c r="AI273" s="388"/>
      <c r="AJ273" s="388"/>
      <c r="AK273" s="388"/>
      <c r="AL273" s="388"/>
      <c r="AM273" s="388"/>
      <c r="AN273" s="388"/>
      <c r="AO273" s="388"/>
      <c r="AP273" s="388"/>
      <c r="AQ273" s="388"/>
      <c r="AR273" s="388"/>
      <c r="AS273" s="388"/>
      <c r="AT273" s="388"/>
      <c r="AU273" s="388"/>
      <c r="AV273" s="388"/>
      <c r="AW273" s="388"/>
      <c r="AX273" s="388"/>
      <c r="AY273" s="388"/>
      <c r="AZ273" s="1"/>
      <c r="BA273" s="6"/>
      <c r="BB273" s="6"/>
      <c r="BC273" s="6"/>
      <c r="BD273" s="6"/>
      <c r="BE273" s="6"/>
      <c r="BF273" s="6"/>
      <c r="BG273" s="1"/>
      <c r="BM273" s="382"/>
      <c r="BO273" s="382"/>
      <c r="BP273" s="382"/>
      <c r="BR273" s="1"/>
      <c r="BS273" s="366"/>
      <c r="BT273" s="1"/>
      <c r="BU273" s="1"/>
      <c r="BV273" s="1"/>
      <c r="BW273" s="366"/>
      <c r="BX273" s="366"/>
      <c r="CB273" s="141"/>
      <c r="CC273" s="230"/>
      <c r="CD273" s="230"/>
      <c r="CE273" s="230"/>
      <c r="CF273" s="5"/>
      <c r="CG273" s="58"/>
      <c r="CH273" s="58"/>
      <c r="CI273" s="5"/>
      <c r="CJ273" s="5"/>
      <c r="CK273" s="5"/>
      <c r="CL273" s="230"/>
      <c r="CM273" s="230"/>
      <c r="CN273" s="230"/>
      <c r="CO273" s="230"/>
      <c r="CP273" s="230"/>
      <c r="CQ273" s="230"/>
      <c r="CR273" s="1"/>
      <c r="CS273" s="1"/>
      <c r="CT273" s="1"/>
      <c r="CU273" s="1"/>
      <c r="CV273" s="5"/>
      <c r="CW273" s="404"/>
      <c r="CX273" s="404"/>
      <c r="CY273" s="404"/>
      <c r="CZ273" s="404"/>
      <c r="DA273" s="404"/>
      <c r="DB273" s="404"/>
      <c r="DC273" s="381"/>
      <c r="DD273" s="381"/>
      <c r="DE273" s="381"/>
      <c r="DF273" s="381"/>
      <c r="DG273" s="5"/>
      <c r="DH273" s="1"/>
      <c r="DI273" s="1"/>
      <c r="DJ273" s="1"/>
      <c r="DK273" s="1"/>
      <c r="DL273" s="1"/>
      <c r="DM273" s="1"/>
      <c r="DN273" s="1"/>
      <c r="DO273" s="1"/>
      <c r="DP273" s="1"/>
      <c r="DQ273" s="1"/>
      <c r="DR273" s="1"/>
      <c r="DS273" s="1"/>
      <c r="DT273" s="1"/>
      <c r="DU273" s="1"/>
      <c r="DV273" s="1"/>
      <c r="DW273" s="1"/>
      <c r="DX273" s="1"/>
    </row>
    <row r="274" spans="1:128" ht="11.1" customHeight="1" x14ac:dyDescent="0.25">
      <c r="A274" s="5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388"/>
      <c r="AA274" s="388"/>
      <c r="AB274" s="388"/>
      <c r="AC274" s="388"/>
      <c r="AD274" s="388"/>
      <c r="AE274" s="388"/>
      <c r="AF274" s="388"/>
      <c r="AG274" s="388"/>
      <c r="AH274" s="388"/>
      <c r="AI274" s="388"/>
      <c r="AJ274" s="388"/>
      <c r="AK274" s="388"/>
      <c r="AL274" s="388"/>
      <c r="AM274" s="388"/>
      <c r="AN274" s="388"/>
      <c r="AO274" s="388"/>
      <c r="AP274" s="388"/>
      <c r="AQ274" s="388"/>
      <c r="AR274" s="388"/>
      <c r="AS274" s="388"/>
      <c r="AT274" s="388"/>
      <c r="AU274" s="388"/>
      <c r="AV274" s="388"/>
      <c r="AW274" s="388"/>
      <c r="AX274" s="388"/>
      <c r="AY274" s="388"/>
      <c r="AZ274" s="1"/>
      <c r="BA274" s="6"/>
      <c r="BB274" s="6"/>
      <c r="BC274" s="6"/>
      <c r="BD274" s="6"/>
      <c r="BE274" s="6"/>
      <c r="BF274" s="6"/>
      <c r="BG274" s="1"/>
      <c r="BM274" s="382"/>
      <c r="BO274" s="382"/>
      <c r="BP274" s="382"/>
      <c r="BR274" s="1"/>
      <c r="BS274" s="366"/>
      <c r="BT274" s="1"/>
      <c r="BU274" s="1"/>
      <c r="BV274" s="1"/>
      <c r="BW274" s="366"/>
      <c r="BX274" s="366"/>
      <c r="CB274" s="141"/>
      <c r="CC274" s="230"/>
      <c r="CD274" s="230"/>
      <c r="CE274" s="230"/>
      <c r="CF274" s="5"/>
      <c r="CG274" s="58"/>
      <c r="CH274" s="58"/>
      <c r="CI274" s="5"/>
      <c r="CJ274" s="5"/>
      <c r="CK274" s="5"/>
      <c r="CL274" s="230"/>
      <c r="CM274" s="230"/>
      <c r="CN274" s="230"/>
      <c r="CO274" s="230"/>
      <c r="CP274" s="230"/>
      <c r="CQ274" s="230"/>
      <c r="CR274" s="1"/>
      <c r="CS274" s="1"/>
      <c r="CT274" s="1"/>
      <c r="CU274" s="1"/>
      <c r="CV274" s="5"/>
      <c r="CW274" s="404"/>
      <c r="CX274" s="404"/>
      <c r="CY274" s="404"/>
      <c r="CZ274" s="404"/>
      <c r="DA274" s="404"/>
      <c r="DB274" s="404"/>
      <c r="DC274" s="381"/>
      <c r="DD274" s="381"/>
      <c r="DE274" s="381"/>
      <c r="DF274" s="381"/>
      <c r="DG274" s="5"/>
      <c r="DH274" s="1"/>
      <c r="DI274" s="1"/>
      <c r="DJ274" s="1"/>
      <c r="DK274" s="1"/>
      <c r="DL274" s="1"/>
      <c r="DM274" s="1"/>
      <c r="DN274" s="1"/>
      <c r="DO274" s="1"/>
      <c r="DP274" s="1"/>
      <c r="DQ274" s="1"/>
      <c r="DR274" s="1"/>
      <c r="DS274" s="1"/>
      <c r="DT274" s="1"/>
      <c r="DU274" s="1"/>
      <c r="DV274" s="1"/>
      <c r="DW274" s="1"/>
      <c r="DX274" s="1"/>
    </row>
    <row r="275" spans="1:128" ht="11.1" customHeight="1" x14ac:dyDescent="0.25">
      <c r="A275" s="5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388"/>
      <c r="AA275" s="388"/>
      <c r="AB275" s="388"/>
      <c r="AC275" s="388"/>
      <c r="AD275" s="388"/>
      <c r="AE275" s="388"/>
      <c r="AF275" s="388"/>
      <c r="AG275" s="388"/>
      <c r="AH275" s="388"/>
      <c r="AI275" s="388"/>
      <c r="AJ275" s="388"/>
      <c r="AK275" s="388"/>
      <c r="AL275" s="388"/>
      <c r="AM275" s="388"/>
      <c r="AN275" s="388"/>
      <c r="AO275" s="388"/>
      <c r="AP275" s="388"/>
      <c r="AQ275" s="388"/>
      <c r="AR275" s="388"/>
      <c r="AS275" s="388"/>
      <c r="AT275" s="388"/>
      <c r="AU275" s="388"/>
      <c r="AV275" s="388"/>
      <c r="AW275" s="388"/>
      <c r="AX275" s="388"/>
      <c r="AY275" s="388"/>
      <c r="AZ275" s="1"/>
      <c r="BA275" s="6"/>
      <c r="BB275" s="6"/>
      <c r="BC275" s="6"/>
      <c r="BD275" s="6"/>
      <c r="BE275" s="6"/>
      <c r="BF275" s="6"/>
      <c r="BG275" s="1"/>
      <c r="BM275" s="382"/>
      <c r="BO275" s="382"/>
      <c r="BP275" s="382"/>
      <c r="BR275" s="1"/>
      <c r="BS275" s="366"/>
      <c r="BT275" s="1"/>
      <c r="BU275" s="1"/>
      <c r="BV275" s="1"/>
      <c r="BW275" s="366"/>
      <c r="BX275" s="366"/>
      <c r="CB275" s="141"/>
      <c r="CC275" s="230"/>
      <c r="CD275" s="230"/>
      <c r="CE275" s="230"/>
      <c r="CF275" s="5"/>
      <c r="CG275" s="58"/>
      <c r="CH275" s="58"/>
      <c r="CI275" s="5"/>
      <c r="CJ275" s="5"/>
      <c r="CK275" s="5"/>
      <c r="CL275" s="230"/>
      <c r="CM275" s="230"/>
      <c r="CN275" s="230"/>
      <c r="CO275" s="230"/>
      <c r="CP275" s="230"/>
      <c r="CQ275" s="230"/>
      <c r="CR275" s="1"/>
      <c r="CS275" s="1"/>
      <c r="CT275" s="1"/>
      <c r="CU275" s="1"/>
      <c r="CV275" s="5"/>
      <c r="CW275" s="404"/>
      <c r="CX275" s="404"/>
      <c r="CY275" s="404"/>
      <c r="CZ275" s="404"/>
      <c r="DA275" s="404"/>
      <c r="DB275" s="404"/>
      <c r="DC275" s="381"/>
      <c r="DD275" s="381"/>
      <c r="DE275" s="381"/>
      <c r="DF275" s="381"/>
      <c r="DG275" s="5"/>
      <c r="DH275" s="1"/>
      <c r="DI275" s="1"/>
      <c r="DJ275" s="1"/>
      <c r="DK275" s="1"/>
      <c r="DL275" s="1"/>
      <c r="DM275" s="1"/>
      <c r="DN275" s="1"/>
      <c r="DO275" s="1"/>
      <c r="DP275" s="1"/>
      <c r="DQ275" s="1"/>
      <c r="DR275" s="1"/>
      <c r="DS275" s="1"/>
      <c r="DT275" s="1"/>
      <c r="DU275" s="1"/>
      <c r="DV275" s="1"/>
      <c r="DW275" s="1"/>
      <c r="DX275" s="1"/>
    </row>
    <row r="276" spans="1:128" ht="11.1" customHeight="1" x14ac:dyDescent="0.25">
      <c r="A276" s="5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388"/>
      <c r="AA276" s="388"/>
      <c r="AB276" s="388"/>
      <c r="AC276" s="388"/>
      <c r="AD276" s="388"/>
      <c r="AE276" s="388"/>
      <c r="AF276" s="388"/>
      <c r="AG276" s="388"/>
      <c r="AH276" s="388"/>
      <c r="AI276" s="388"/>
      <c r="AJ276" s="388"/>
      <c r="AK276" s="388"/>
      <c r="AL276" s="388"/>
      <c r="AM276" s="388"/>
      <c r="AN276" s="388"/>
      <c r="AO276" s="388"/>
      <c r="AP276" s="388"/>
      <c r="AQ276" s="388"/>
      <c r="AR276" s="388"/>
      <c r="AS276" s="388"/>
      <c r="AT276" s="388"/>
      <c r="AU276" s="388"/>
      <c r="AV276" s="388"/>
      <c r="AW276" s="388"/>
      <c r="AX276" s="388"/>
      <c r="AY276" s="388"/>
      <c r="AZ276" s="1"/>
      <c r="BA276" s="6"/>
      <c r="BB276" s="6"/>
      <c r="BC276" s="6"/>
      <c r="BD276" s="6"/>
      <c r="BE276" s="6"/>
      <c r="BF276" s="6"/>
      <c r="BG276" s="1"/>
      <c r="BM276" s="382"/>
      <c r="BO276" s="382"/>
      <c r="BP276" s="382"/>
      <c r="BR276" s="1"/>
      <c r="BS276" s="366"/>
      <c r="BT276" s="1"/>
      <c r="BU276" s="1"/>
      <c r="BV276" s="1"/>
      <c r="BW276" s="366"/>
      <c r="BX276" s="366"/>
      <c r="CB276" s="141"/>
      <c r="CC276" s="230"/>
      <c r="CD276" s="230"/>
      <c r="CE276" s="230"/>
      <c r="CF276" s="5"/>
      <c r="CG276" s="58"/>
      <c r="CH276" s="58"/>
      <c r="CI276" s="5"/>
      <c r="CJ276" s="5"/>
      <c r="CK276" s="5"/>
      <c r="CL276" s="230"/>
      <c r="CM276" s="230"/>
      <c r="CN276" s="230"/>
      <c r="CO276" s="230"/>
      <c r="CP276" s="230"/>
      <c r="CQ276" s="230"/>
      <c r="CR276" s="1"/>
      <c r="CS276" s="1"/>
      <c r="CT276" s="1"/>
      <c r="CU276" s="1"/>
      <c r="CV276" s="5"/>
      <c r="CW276" s="404"/>
      <c r="CX276" s="404"/>
      <c r="CY276" s="404"/>
      <c r="CZ276" s="404"/>
      <c r="DA276" s="404"/>
      <c r="DB276" s="404"/>
      <c r="DC276" s="381"/>
      <c r="DD276" s="381"/>
      <c r="DE276" s="381"/>
      <c r="DF276" s="381"/>
      <c r="DG276" s="5"/>
      <c r="DH276" s="1"/>
      <c r="DI276" s="1"/>
      <c r="DJ276" s="1"/>
      <c r="DK276" s="1"/>
      <c r="DL276" s="1"/>
      <c r="DM276" s="1"/>
      <c r="DN276" s="1"/>
      <c r="DO276" s="1"/>
      <c r="DP276" s="1"/>
      <c r="DQ276" s="1"/>
      <c r="DR276" s="1"/>
      <c r="DS276" s="1"/>
      <c r="DT276" s="1"/>
      <c r="DU276" s="1"/>
      <c r="DV276" s="1"/>
      <c r="DW276" s="1"/>
      <c r="DX276" s="1"/>
    </row>
    <row r="277" spans="1:128" ht="11.1" customHeight="1" x14ac:dyDescent="0.25">
      <c r="A277" s="5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388"/>
      <c r="AA277" s="388"/>
      <c r="AB277" s="388"/>
      <c r="AC277" s="388"/>
      <c r="AD277" s="388"/>
      <c r="AE277" s="388"/>
      <c r="AF277" s="388"/>
      <c r="AG277" s="388"/>
      <c r="AH277" s="388"/>
      <c r="AI277" s="388"/>
      <c r="AJ277" s="388"/>
      <c r="AK277" s="388"/>
      <c r="AL277" s="388"/>
      <c r="AM277" s="388"/>
      <c r="AN277" s="388"/>
      <c r="AO277" s="388"/>
      <c r="AP277" s="388"/>
      <c r="AQ277" s="388"/>
      <c r="AR277" s="388"/>
      <c r="AS277" s="388"/>
      <c r="AT277" s="388"/>
      <c r="AU277" s="388"/>
      <c r="AV277" s="388"/>
      <c r="AW277" s="388"/>
      <c r="AX277" s="388"/>
      <c r="AY277" s="388"/>
      <c r="AZ277" s="1"/>
      <c r="BA277" s="6"/>
      <c r="BB277" s="6"/>
      <c r="BC277" s="6"/>
      <c r="BD277" s="6"/>
      <c r="BE277" s="6"/>
      <c r="BF277" s="6"/>
      <c r="BG277" s="1"/>
      <c r="BM277" s="382"/>
      <c r="BO277" s="382"/>
      <c r="BP277" s="382"/>
      <c r="BR277" s="1"/>
      <c r="BS277" s="366"/>
      <c r="BT277" s="1"/>
      <c r="BU277" s="1"/>
      <c r="BV277" s="1"/>
      <c r="BW277" s="366"/>
      <c r="BX277" s="366"/>
      <c r="CB277" s="141"/>
      <c r="CC277" s="230"/>
      <c r="CD277" s="230"/>
      <c r="CE277" s="230"/>
      <c r="CF277" s="5"/>
      <c r="CG277" s="58"/>
      <c r="CH277" s="58"/>
      <c r="CI277" s="5"/>
      <c r="CJ277" s="5"/>
      <c r="CK277" s="5"/>
      <c r="CL277" s="230"/>
      <c r="CM277" s="230"/>
      <c r="CN277" s="230"/>
      <c r="CO277" s="230"/>
      <c r="CP277" s="230"/>
      <c r="CQ277" s="230"/>
      <c r="CR277" s="1"/>
      <c r="CS277" s="1"/>
      <c r="CT277" s="1"/>
      <c r="CU277" s="1"/>
      <c r="CV277" s="5"/>
      <c r="CW277" s="404"/>
      <c r="CX277" s="404"/>
      <c r="CY277" s="404"/>
      <c r="CZ277" s="404"/>
      <c r="DA277" s="404"/>
      <c r="DB277" s="404"/>
      <c r="DC277" s="381"/>
      <c r="DD277" s="381"/>
      <c r="DE277" s="381"/>
      <c r="DF277" s="381"/>
      <c r="DG277" s="5"/>
      <c r="DH277" s="1"/>
      <c r="DI277" s="1"/>
      <c r="DJ277" s="1"/>
      <c r="DK277" s="1"/>
      <c r="DL277" s="1"/>
      <c r="DM277" s="1"/>
      <c r="DN277" s="1"/>
      <c r="DO277" s="1"/>
      <c r="DP277" s="1"/>
      <c r="DQ277" s="1"/>
      <c r="DR277" s="1"/>
      <c r="DS277" s="1"/>
      <c r="DT277" s="1"/>
      <c r="DU277" s="1"/>
      <c r="DV277" s="1"/>
      <c r="DW277" s="1"/>
      <c r="DX277" s="1"/>
    </row>
    <row r="278" spans="1:128" ht="11.1" customHeight="1" x14ac:dyDescent="0.25">
      <c r="A278" s="5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388"/>
      <c r="AA278" s="388"/>
      <c r="AB278" s="388"/>
      <c r="AC278" s="388"/>
      <c r="AD278" s="388"/>
      <c r="AE278" s="388"/>
      <c r="AF278" s="388"/>
      <c r="AG278" s="388"/>
      <c r="AH278" s="388"/>
      <c r="AI278" s="388"/>
      <c r="AJ278" s="388"/>
      <c r="AK278" s="388"/>
      <c r="AL278" s="388"/>
      <c r="AM278" s="388"/>
      <c r="AN278" s="388"/>
      <c r="AO278" s="388"/>
      <c r="AP278" s="388"/>
      <c r="AQ278" s="388"/>
      <c r="AR278" s="388"/>
      <c r="AS278" s="388"/>
      <c r="AT278" s="388"/>
      <c r="AU278" s="388"/>
      <c r="AV278" s="388"/>
      <c r="AW278" s="388"/>
      <c r="AX278" s="388"/>
      <c r="AY278" s="388"/>
      <c r="AZ278" s="1"/>
      <c r="BA278" s="6"/>
      <c r="BB278" s="6"/>
      <c r="BC278" s="6"/>
      <c r="BD278" s="6"/>
      <c r="BE278" s="6"/>
      <c r="BF278" s="6"/>
      <c r="BG278" s="1"/>
      <c r="BM278" s="382"/>
      <c r="BO278" s="382"/>
      <c r="BP278" s="382"/>
      <c r="BR278" s="1"/>
      <c r="BS278" s="366"/>
      <c r="BT278" s="1"/>
      <c r="BU278" s="1"/>
      <c r="BV278" s="1"/>
      <c r="BW278" s="366"/>
      <c r="BX278" s="366"/>
      <c r="CB278" s="141"/>
      <c r="CC278" s="230"/>
      <c r="CD278" s="230"/>
      <c r="CE278" s="230"/>
      <c r="CF278" s="5"/>
      <c r="CG278" s="58"/>
      <c r="CH278" s="58"/>
      <c r="CI278" s="5"/>
      <c r="CJ278" s="5"/>
      <c r="CK278" s="5"/>
      <c r="CL278" s="230"/>
      <c r="CM278" s="230"/>
      <c r="CN278" s="230"/>
      <c r="CO278" s="230"/>
      <c r="CP278" s="230"/>
      <c r="CQ278" s="230"/>
      <c r="CR278" s="1"/>
      <c r="CS278" s="1"/>
      <c r="CT278" s="1"/>
      <c r="CU278" s="1"/>
      <c r="CV278" s="5"/>
      <c r="CW278" s="404"/>
      <c r="CX278" s="404"/>
      <c r="CY278" s="404"/>
      <c r="CZ278" s="404"/>
      <c r="DA278" s="404"/>
      <c r="DB278" s="404"/>
      <c r="DC278" s="381"/>
      <c r="DD278" s="381"/>
      <c r="DE278" s="381"/>
      <c r="DF278" s="381"/>
      <c r="DG278" s="5"/>
      <c r="DH278" s="1"/>
      <c r="DI278" s="1"/>
      <c r="DJ278" s="1"/>
      <c r="DK278" s="1"/>
      <c r="DL278" s="1"/>
      <c r="DM278" s="1"/>
      <c r="DN278" s="1"/>
      <c r="DO278" s="1"/>
      <c r="DP278" s="1"/>
      <c r="DQ278" s="1"/>
      <c r="DR278" s="1"/>
      <c r="DS278" s="1"/>
      <c r="DT278" s="1"/>
      <c r="DU278" s="1"/>
      <c r="DV278" s="1"/>
      <c r="DW278" s="1"/>
      <c r="DX278" s="1"/>
    </row>
    <row r="279" spans="1:128" ht="11.1" customHeight="1" x14ac:dyDescent="0.25">
      <c r="A279" s="5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388"/>
      <c r="AA279" s="388"/>
      <c r="AB279" s="388"/>
      <c r="AC279" s="388"/>
      <c r="AD279" s="388"/>
      <c r="AE279" s="388"/>
      <c r="AF279" s="388"/>
      <c r="AG279" s="388"/>
      <c r="AH279" s="388"/>
      <c r="AI279" s="388"/>
      <c r="AJ279" s="388"/>
      <c r="AK279" s="388"/>
      <c r="AL279" s="388"/>
      <c r="AM279" s="388"/>
      <c r="AN279" s="388"/>
      <c r="AO279" s="388"/>
      <c r="AP279" s="388"/>
      <c r="AQ279" s="388"/>
      <c r="AR279" s="388"/>
      <c r="AS279" s="388"/>
      <c r="AT279" s="388"/>
      <c r="AU279" s="388"/>
      <c r="AV279" s="388"/>
      <c r="AW279" s="388"/>
      <c r="AX279" s="388"/>
      <c r="AY279" s="388"/>
      <c r="AZ279" s="1"/>
      <c r="BA279" s="6"/>
      <c r="BB279" s="6"/>
      <c r="BC279" s="6"/>
      <c r="BD279" s="6"/>
      <c r="BE279" s="6"/>
      <c r="BF279" s="6"/>
      <c r="BG279" s="1"/>
      <c r="BM279" s="382"/>
      <c r="BO279" s="382"/>
      <c r="BP279" s="382"/>
      <c r="BR279" s="1"/>
      <c r="BS279" s="366"/>
      <c r="BT279" s="1"/>
      <c r="BU279" s="1"/>
      <c r="BV279" s="1"/>
      <c r="BW279" s="366"/>
      <c r="BX279" s="366"/>
      <c r="CB279" s="141"/>
      <c r="CC279" s="230"/>
      <c r="CD279" s="230"/>
      <c r="CE279" s="230"/>
      <c r="CF279" s="5"/>
      <c r="CG279" s="58"/>
      <c r="CH279" s="58"/>
      <c r="CI279" s="5"/>
      <c r="CJ279" s="5"/>
      <c r="CK279" s="5"/>
      <c r="CL279" s="230"/>
      <c r="CM279" s="230"/>
      <c r="CN279" s="230"/>
      <c r="CO279" s="230"/>
      <c r="CP279" s="230"/>
      <c r="CQ279" s="230"/>
      <c r="CR279" s="1"/>
      <c r="CS279" s="1"/>
      <c r="CT279" s="1"/>
      <c r="CU279" s="1"/>
      <c r="CV279" s="5"/>
      <c r="CW279" s="404"/>
      <c r="CX279" s="404"/>
      <c r="CY279" s="404"/>
      <c r="CZ279" s="404"/>
      <c r="DA279" s="404"/>
      <c r="DB279" s="404"/>
      <c r="DC279" s="381"/>
      <c r="DD279" s="381"/>
      <c r="DE279" s="381"/>
      <c r="DF279" s="381"/>
      <c r="DG279" s="5"/>
      <c r="DH279" s="1"/>
      <c r="DI279" s="1"/>
      <c r="DJ279" s="1"/>
      <c r="DK279" s="1"/>
      <c r="DL279" s="1"/>
      <c r="DM279" s="1"/>
      <c r="DN279" s="1"/>
      <c r="DO279" s="1"/>
      <c r="DP279" s="1"/>
      <c r="DQ279" s="1"/>
      <c r="DR279" s="1"/>
      <c r="DS279" s="1"/>
      <c r="DT279" s="1"/>
      <c r="DU279" s="1"/>
      <c r="DV279" s="1"/>
      <c r="DW279" s="1"/>
      <c r="DX279" s="1"/>
    </row>
    <row r="280" spans="1:128" ht="11.1" customHeight="1" x14ac:dyDescent="0.25">
      <c r="A280" s="5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388"/>
      <c r="AA280" s="388"/>
      <c r="AB280" s="388"/>
      <c r="AC280" s="388"/>
      <c r="AD280" s="388"/>
      <c r="AE280" s="388"/>
      <c r="AF280" s="388"/>
      <c r="AG280" s="388"/>
      <c r="AH280" s="388"/>
      <c r="AI280" s="388"/>
      <c r="AJ280" s="388"/>
      <c r="AK280" s="388"/>
      <c r="AL280" s="388"/>
      <c r="AM280" s="388"/>
      <c r="AN280" s="388"/>
      <c r="AO280" s="388"/>
      <c r="AP280" s="388"/>
      <c r="AQ280" s="388"/>
      <c r="AR280" s="388"/>
      <c r="AS280" s="388"/>
      <c r="AT280" s="388"/>
      <c r="AU280" s="388"/>
      <c r="AV280" s="388"/>
      <c r="AW280" s="388"/>
      <c r="AX280" s="388"/>
      <c r="AY280" s="388"/>
      <c r="AZ280" s="1"/>
      <c r="BA280" s="6"/>
      <c r="BB280" s="6"/>
      <c r="BC280" s="6"/>
      <c r="BD280" s="6"/>
      <c r="BE280" s="6"/>
      <c r="BF280" s="6"/>
      <c r="BG280" s="1"/>
      <c r="BM280" s="382"/>
      <c r="BO280" s="382"/>
      <c r="BP280" s="382"/>
      <c r="BR280" s="1"/>
      <c r="BS280" s="366"/>
      <c r="BT280" s="1"/>
      <c r="BU280" s="1"/>
      <c r="BV280" s="1"/>
      <c r="BW280" s="366"/>
      <c r="BX280" s="366"/>
      <c r="CB280" s="141"/>
      <c r="CC280" s="230"/>
      <c r="CD280" s="230"/>
      <c r="CE280" s="230"/>
      <c r="CF280" s="5"/>
      <c r="CG280" s="58"/>
      <c r="CH280" s="58"/>
      <c r="CI280" s="5"/>
      <c r="CJ280" s="5"/>
      <c r="CK280" s="5"/>
      <c r="CL280" s="230"/>
      <c r="CM280" s="230"/>
      <c r="CN280" s="230"/>
      <c r="CO280" s="230"/>
      <c r="CP280" s="230"/>
      <c r="CQ280" s="230"/>
      <c r="CR280" s="1"/>
      <c r="CS280" s="1"/>
      <c r="CT280" s="1"/>
      <c r="CU280" s="1"/>
      <c r="CV280" s="5"/>
      <c r="CW280" s="404"/>
      <c r="CX280" s="404"/>
      <c r="CY280" s="404"/>
      <c r="CZ280" s="404"/>
      <c r="DA280" s="404"/>
      <c r="DB280" s="404"/>
      <c r="DC280" s="381"/>
      <c r="DD280" s="381"/>
      <c r="DE280" s="381"/>
      <c r="DF280" s="381"/>
      <c r="DG280" s="5"/>
      <c r="DH280" s="1"/>
      <c r="DI280" s="1"/>
      <c r="DJ280" s="1"/>
      <c r="DK280" s="1"/>
      <c r="DL280" s="1"/>
      <c r="DM280" s="1"/>
      <c r="DN280" s="1"/>
      <c r="DO280" s="1"/>
      <c r="DP280" s="1"/>
      <c r="DQ280" s="1"/>
      <c r="DR280" s="1"/>
      <c r="DS280" s="1"/>
      <c r="DT280" s="1"/>
      <c r="DU280" s="1"/>
      <c r="DV280" s="1"/>
      <c r="DW280" s="1"/>
      <c r="DX280" s="1"/>
    </row>
    <row r="281" spans="1:128" ht="11.1" customHeight="1" x14ac:dyDescent="0.25">
      <c r="A281" s="5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388"/>
      <c r="AA281" s="388"/>
      <c r="AB281" s="388"/>
      <c r="AC281" s="388"/>
      <c r="AD281" s="388"/>
      <c r="AE281" s="388"/>
      <c r="AF281" s="388"/>
      <c r="AG281" s="388"/>
      <c r="AH281" s="388"/>
      <c r="AI281" s="388"/>
      <c r="AJ281" s="388"/>
      <c r="AK281" s="388"/>
      <c r="AL281" s="388"/>
      <c r="AM281" s="388"/>
      <c r="AN281" s="388"/>
      <c r="AO281" s="388"/>
      <c r="AP281" s="388"/>
      <c r="AQ281" s="388"/>
      <c r="AR281" s="388"/>
      <c r="AS281" s="388"/>
      <c r="AT281" s="388"/>
      <c r="AU281" s="388"/>
      <c r="AV281" s="388"/>
      <c r="AW281" s="388"/>
      <c r="AX281" s="388"/>
      <c r="AY281" s="388"/>
      <c r="AZ281" s="1"/>
      <c r="BA281" s="6"/>
      <c r="BB281" s="6"/>
      <c r="BC281" s="6"/>
      <c r="BD281" s="6"/>
      <c r="BE281" s="6"/>
      <c r="BF281" s="6"/>
      <c r="BG281" s="1"/>
      <c r="BM281" s="382"/>
      <c r="BO281" s="382"/>
      <c r="BP281" s="382"/>
      <c r="BR281" s="1"/>
      <c r="BS281" s="366"/>
      <c r="BT281" s="1"/>
      <c r="BU281" s="1"/>
      <c r="BV281" s="1"/>
      <c r="BW281" s="366"/>
      <c r="BX281" s="366"/>
      <c r="CB281" s="141"/>
      <c r="CC281" s="230"/>
      <c r="CD281" s="230"/>
      <c r="CE281" s="230"/>
      <c r="CF281" s="5"/>
      <c r="CG281" s="58"/>
      <c r="CH281" s="58"/>
      <c r="CI281" s="5"/>
      <c r="CJ281" s="5"/>
      <c r="CK281" s="5"/>
      <c r="CL281" s="230"/>
      <c r="CM281" s="230"/>
      <c r="CN281" s="230"/>
      <c r="CO281" s="230"/>
      <c r="CP281" s="230"/>
      <c r="CQ281" s="230"/>
      <c r="CR281" s="1"/>
      <c r="CS281" s="1"/>
      <c r="CT281" s="1"/>
      <c r="CU281" s="1"/>
      <c r="CV281" s="5"/>
      <c r="CW281" s="404"/>
      <c r="CX281" s="404"/>
      <c r="CY281" s="404"/>
      <c r="CZ281" s="404"/>
      <c r="DA281" s="404"/>
      <c r="DB281" s="404"/>
      <c r="DC281" s="381"/>
      <c r="DD281" s="381"/>
      <c r="DE281" s="381"/>
      <c r="DF281" s="381"/>
      <c r="DG281" s="5"/>
      <c r="DH281" s="1"/>
      <c r="DI281" s="1"/>
      <c r="DJ281" s="1"/>
      <c r="DK281" s="1"/>
      <c r="DL281" s="1"/>
      <c r="DM281" s="1"/>
      <c r="DN281" s="1"/>
      <c r="DO281" s="1"/>
      <c r="DP281" s="1"/>
      <c r="DQ281" s="1"/>
      <c r="DR281" s="1"/>
      <c r="DS281" s="1"/>
      <c r="DT281" s="1"/>
      <c r="DU281" s="1"/>
      <c r="DV281" s="1"/>
      <c r="DW281" s="1"/>
      <c r="DX281" s="1"/>
    </row>
    <row r="282" spans="1:128" ht="11.1" customHeight="1" x14ac:dyDescent="0.25">
      <c r="A282" s="5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388"/>
      <c r="AA282" s="388"/>
      <c r="AB282" s="388"/>
      <c r="AC282" s="388"/>
      <c r="AD282" s="388"/>
      <c r="AE282" s="388"/>
      <c r="AF282" s="388"/>
      <c r="AG282" s="388"/>
      <c r="AH282" s="388"/>
      <c r="AI282" s="388"/>
      <c r="AJ282" s="388"/>
      <c r="AK282" s="388"/>
      <c r="AL282" s="388"/>
      <c r="AM282" s="388"/>
      <c r="AN282" s="388"/>
      <c r="AO282" s="388"/>
      <c r="AP282" s="388"/>
      <c r="AQ282" s="388"/>
      <c r="AR282" s="388"/>
      <c r="AS282" s="388"/>
      <c r="AT282" s="388"/>
      <c r="AU282" s="388"/>
      <c r="AV282" s="388"/>
      <c r="AW282" s="388"/>
      <c r="AX282" s="388"/>
      <c r="AY282" s="388"/>
      <c r="AZ282" s="1"/>
      <c r="BA282" s="6"/>
      <c r="BB282" s="6"/>
      <c r="BC282" s="6"/>
      <c r="BD282" s="6"/>
      <c r="BE282" s="6"/>
      <c r="BF282" s="6"/>
      <c r="BG282" s="1"/>
      <c r="BM282" s="382"/>
      <c r="BO282" s="382"/>
      <c r="BP282" s="382"/>
      <c r="BR282" s="1"/>
      <c r="BS282" s="366"/>
      <c r="BT282" s="1"/>
      <c r="BU282" s="1"/>
      <c r="BV282" s="1"/>
      <c r="BW282" s="366"/>
      <c r="BX282" s="366"/>
      <c r="CB282" s="141"/>
      <c r="CC282" s="230"/>
      <c r="CD282" s="230"/>
      <c r="CE282" s="230"/>
      <c r="CF282" s="5"/>
      <c r="CG282" s="58"/>
      <c r="CH282" s="58"/>
      <c r="CI282" s="5"/>
      <c r="CJ282" s="5"/>
      <c r="CK282" s="5"/>
      <c r="CL282" s="230"/>
      <c r="CM282" s="230"/>
      <c r="CN282" s="230"/>
      <c r="CO282" s="230"/>
      <c r="CP282" s="230"/>
      <c r="CQ282" s="230"/>
      <c r="CR282" s="1"/>
      <c r="CS282" s="1"/>
      <c r="CT282" s="1"/>
      <c r="CU282" s="1"/>
      <c r="CV282" s="5"/>
      <c r="CW282" s="404"/>
      <c r="CX282" s="404"/>
      <c r="CY282" s="404"/>
      <c r="CZ282" s="404"/>
      <c r="DA282" s="404"/>
      <c r="DB282" s="404"/>
      <c r="DC282" s="381"/>
      <c r="DD282" s="381"/>
      <c r="DE282" s="381"/>
      <c r="DF282" s="381"/>
      <c r="DG282" s="5"/>
      <c r="DH282" s="1"/>
      <c r="DI282" s="1"/>
      <c r="DJ282" s="1"/>
      <c r="DK282" s="1"/>
      <c r="DL282" s="1"/>
      <c r="DM282" s="1"/>
      <c r="DN282" s="1"/>
      <c r="DO282" s="1"/>
      <c r="DP282" s="1"/>
      <c r="DQ282" s="1"/>
      <c r="DR282" s="1"/>
      <c r="DS282" s="1"/>
      <c r="DT282" s="1"/>
      <c r="DU282" s="1"/>
      <c r="DV282" s="1"/>
      <c r="DW282" s="1"/>
      <c r="DX282" s="1"/>
    </row>
    <row r="283" spans="1:128" ht="11.1" customHeight="1" x14ac:dyDescent="0.25">
      <c r="A283" s="5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388"/>
      <c r="AA283" s="388"/>
      <c r="AB283" s="388"/>
      <c r="AC283" s="388"/>
      <c r="AD283" s="388"/>
      <c r="AE283" s="388"/>
      <c r="AF283" s="388"/>
      <c r="AG283" s="388"/>
      <c r="AH283" s="388"/>
      <c r="AI283" s="388"/>
      <c r="AJ283" s="388"/>
      <c r="AK283" s="388"/>
      <c r="AL283" s="388"/>
      <c r="AM283" s="388"/>
      <c r="AN283" s="388"/>
      <c r="AO283" s="388"/>
      <c r="AP283" s="388"/>
      <c r="AQ283" s="388"/>
      <c r="AR283" s="388"/>
      <c r="AS283" s="388"/>
      <c r="AT283" s="388"/>
      <c r="AU283" s="388"/>
      <c r="AV283" s="388"/>
      <c r="AW283" s="388"/>
      <c r="AX283" s="388"/>
      <c r="AY283" s="388"/>
      <c r="AZ283" s="1"/>
      <c r="BA283" s="6"/>
      <c r="BB283" s="6"/>
      <c r="BC283" s="6"/>
      <c r="BD283" s="6"/>
      <c r="BE283" s="6"/>
      <c r="BF283" s="6"/>
      <c r="BG283" s="1"/>
      <c r="BM283" s="382"/>
      <c r="BO283" s="382"/>
      <c r="BP283" s="382"/>
      <c r="BR283" s="1"/>
      <c r="BS283" s="366"/>
      <c r="BT283" s="1"/>
      <c r="BU283" s="1"/>
      <c r="BV283" s="1"/>
      <c r="BW283" s="366"/>
      <c r="BX283" s="366"/>
      <c r="CB283" s="141"/>
      <c r="CC283" s="230"/>
      <c r="CD283" s="230"/>
      <c r="CE283" s="230"/>
      <c r="CF283" s="5"/>
      <c r="CG283" s="58"/>
      <c r="CH283" s="58"/>
      <c r="CI283" s="5"/>
      <c r="CJ283" s="5"/>
      <c r="CK283" s="5"/>
      <c r="CL283" s="230"/>
      <c r="CM283" s="230"/>
      <c r="CN283" s="230"/>
      <c r="CO283" s="230"/>
      <c r="CP283" s="230"/>
      <c r="CQ283" s="230"/>
      <c r="CR283" s="1"/>
      <c r="CS283" s="1"/>
      <c r="CT283" s="1"/>
      <c r="CU283" s="1"/>
      <c r="CV283" s="5"/>
      <c r="CW283" s="404"/>
      <c r="CX283" s="404"/>
      <c r="CY283" s="404"/>
      <c r="CZ283" s="404"/>
      <c r="DA283" s="404"/>
      <c r="DB283" s="404"/>
      <c r="DC283" s="381"/>
      <c r="DD283" s="381"/>
      <c r="DE283" s="381"/>
      <c r="DF283" s="381"/>
      <c r="DG283" s="5"/>
      <c r="DH283" s="1"/>
      <c r="DI283" s="1"/>
      <c r="DJ283" s="1"/>
      <c r="DK283" s="1"/>
      <c r="DL283" s="1"/>
      <c r="DM283" s="1"/>
      <c r="DN283" s="1"/>
      <c r="DO283" s="1"/>
      <c r="DP283" s="1"/>
      <c r="DQ283" s="1"/>
      <c r="DR283" s="1"/>
      <c r="DS283" s="1"/>
      <c r="DT283" s="1"/>
      <c r="DU283" s="1"/>
      <c r="DV283" s="1"/>
      <c r="DW283" s="1"/>
      <c r="DX283" s="1"/>
    </row>
    <row r="284" spans="1:128" ht="11.1" customHeight="1" x14ac:dyDescent="0.25">
      <c r="A284" s="5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388"/>
      <c r="AA284" s="388"/>
      <c r="AB284" s="388"/>
      <c r="AC284" s="388"/>
      <c r="AD284" s="388"/>
      <c r="AE284" s="388"/>
      <c r="AF284" s="388"/>
      <c r="AG284" s="388"/>
      <c r="AH284" s="388"/>
      <c r="AI284" s="388"/>
      <c r="AJ284" s="388"/>
      <c r="AK284" s="388"/>
      <c r="AL284" s="388"/>
      <c r="AM284" s="388"/>
      <c r="AN284" s="388"/>
      <c r="AO284" s="388"/>
      <c r="AP284" s="388"/>
      <c r="AQ284" s="388"/>
      <c r="AR284" s="388"/>
      <c r="AS284" s="388"/>
      <c r="AT284" s="388"/>
      <c r="AU284" s="388"/>
      <c r="AV284" s="388"/>
      <c r="AW284" s="388"/>
      <c r="AX284" s="388"/>
      <c r="AY284" s="388"/>
      <c r="AZ284" s="1"/>
      <c r="BA284" s="6"/>
      <c r="BB284" s="6"/>
      <c r="BC284" s="6"/>
      <c r="BD284" s="6"/>
      <c r="BE284" s="6"/>
      <c r="BF284" s="6"/>
      <c r="BG284" s="1"/>
      <c r="BM284" s="382"/>
      <c r="BO284" s="382"/>
      <c r="BP284" s="382"/>
      <c r="BR284" s="1"/>
      <c r="BS284" s="366"/>
      <c r="BT284" s="1"/>
      <c r="BU284" s="1"/>
      <c r="BV284" s="1"/>
      <c r="BW284" s="366"/>
      <c r="BX284" s="366"/>
      <c r="CB284" s="141"/>
      <c r="CC284" s="230"/>
      <c r="CD284" s="230"/>
      <c r="CE284" s="230"/>
      <c r="CF284" s="5"/>
      <c r="CG284" s="58"/>
      <c r="CH284" s="58"/>
      <c r="CI284" s="5"/>
      <c r="CJ284" s="5"/>
      <c r="CK284" s="5"/>
      <c r="CL284" s="230"/>
      <c r="CM284" s="230"/>
      <c r="CN284" s="230"/>
      <c r="CO284" s="230"/>
      <c r="CP284" s="230"/>
      <c r="CQ284" s="230"/>
      <c r="CR284" s="1"/>
      <c r="CS284" s="1"/>
      <c r="CT284" s="1"/>
      <c r="CU284" s="1"/>
      <c r="CV284" s="5"/>
      <c r="CW284" s="404"/>
      <c r="CX284" s="404"/>
      <c r="CY284" s="404"/>
      <c r="CZ284" s="404"/>
      <c r="DA284" s="404"/>
      <c r="DB284" s="404"/>
      <c r="DC284" s="381"/>
      <c r="DD284" s="381"/>
      <c r="DE284" s="381"/>
      <c r="DF284" s="381"/>
      <c r="DG284" s="5"/>
      <c r="DH284" s="1"/>
      <c r="DI284" s="1"/>
      <c r="DJ284" s="1"/>
      <c r="DK284" s="1"/>
      <c r="DL284" s="1"/>
      <c r="DM284" s="1"/>
      <c r="DN284" s="1"/>
      <c r="DO284" s="1"/>
      <c r="DP284" s="1"/>
      <c r="DQ284" s="1"/>
      <c r="DR284" s="1"/>
      <c r="DS284" s="1"/>
      <c r="DT284" s="1"/>
      <c r="DU284" s="1"/>
      <c r="DV284" s="1"/>
      <c r="DW284" s="1"/>
      <c r="DX284" s="1"/>
    </row>
    <row r="285" spans="1:128" ht="11.1" customHeight="1" x14ac:dyDescent="0.25">
      <c r="A285" s="5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388"/>
      <c r="AA285" s="388"/>
      <c r="AB285" s="388"/>
      <c r="AC285" s="388"/>
      <c r="AD285" s="388"/>
      <c r="AE285" s="388"/>
      <c r="AF285" s="388"/>
      <c r="AG285" s="388"/>
      <c r="AH285" s="388"/>
      <c r="AI285" s="388"/>
      <c r="AJ285" s="388"/>
      <c r="AK285" s="388"/>
      <c r="AL285" s="388"/>
      <c r="AM285" s="388"/>
      <c r="AN285" s="388"/>
      <c r="AO285" s="388"/>
      <c r="AP285" s="388"/>
      <c r="AQ285" s="388"/>
      <c r="AR285" s="388"/>
      <c r="AS285" s="388"/>
      <c r="AT285" s="388"/>
      <c r="AU285" s="388"/>
      <c r="AV285" s="388"/>
      <c r="AW285" s="388"/>
      <c r="AX285" s="388"/>
      <c r="AY285" s="388"/>
      <c r="AZ285" s="1"/>
      <c r="BA285" s="6"/>
      <c r="BB285" s="6"/>
      <c r="BC285" s="6"/>
      <c r="BD285" s="6"/>
      <c r="BE285" s="6"/>
      <c r="BF285" s="6"/>
      <c r="BG285" s="1"/>
      <c r="BM285" s="382"/>
      <c r="BO285" s="382"/>
      <c r="BP285" s="382"/>
      <c r="BR285" s="1"/>
      <c r="BS285" s="366"/>
      <c r="BT285" s="1"/>
      <c r="BU285" s="1"/>
      <c r="BV285" s="1"/>
      <c r="BW285" s="366"/>
      <c r="BX285" s="366"/>
      <c r="CB285" s="141"/>
      <c r="CC285" s="230"/>
      <c r="CD285" s="230"/>
      <c r="CE285" s="230"/>
      <c r="CF285" s="5"/>
      <c r="CG285" s="58"/>
      <c r="CH285" s="58"/>
      <c r="CI285" s="5"/>
      <c r="CJ285" s="5"/>
      <c r="CK285" s="5"/>
      <c r="CL285" s="230"/>
      <c r="CM285" s="230"/>
      <c r="CN285" s="230"/>
      <c r="CO285" s="230"/>
      <c r="CP285" s="230"/>
      <c r="CQ285" s="230"/>
      <c r="CR285" s="1"/>
      <c r="CS285" s="1"/>
      <c r="CT285" s="1"/>
      <c r="CU285" s="1"/>
      <c r="CV285" s="5"/>
      <c r="CW285" s="404"/>
      <c r="CX285" s="404"/>
      <c r="CY285" s="404"/>
      <c r="CZ285" s="404"/>
      <c r="DA285" s="404"/>
      <c r="DB285" s="404"/>
      <c r="DC285" s="381"/>
      <c r="DD285" s="381"/>
      <c r="DE285" s="381"/>
      <c r="DF285" s="381"/>
      <c r="DG285" s="5"/>
      <c r="DH285" s="1"/>
      <c r="DI285" s="1"/>
      <c r="DJ285" s="1"/>
      <c r="DK285" s="1"/>
      <c r="DL285" s="1"/>
      <c r="DM285" s="1"/>
      <c r="DN285" s="1"/>
      <c r="DO285" s="1"/>
      <c r="DP285" s="1"/>
      <c r="DQ285" s="1"/>
      <c r="DR285" s="1"/>
      <c r="DS285" s="1"/>
      <c r="DT285" s="1"/>
      <c r="DU285" s="1"/>
      <c r="DV285" s="1"/>
      <c r="DW285" s="1"/>
      <c r="DX285" s="1"/>
    </row>
    <row r="286" spans="1:128" ht="11.1" customHeight="1" x14ac:dyDescent="0.25">
      <c r="A286" s="5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388"/>
      <c r="AA286" s="388"/>
      <c r="AB286" s="388"/>
      <c r="AC286" s="388"/>
      <c r="AD286" s="388"/>
      <c r="AE286" s="388"/>
      <c r="AF286" s="388"/>
      <c r="AG286" s="388"/>
      <c r="AH286" s="388"/>
      <c r="AI286" s="388"/>
      <c r="AJ286" s="388"/>
      <c r="AK286" s="388"/>
      <c r="AL286" s="388"/>
      <c r="AM286" s="388"/>
      <c r="AN286" s="388"/>
      <c r="AO286" s="388"/>
      <c r="AP286" s="388"/>
      <c r="AQ286" s="388"/>
      <c r="AR286" s="388"/>
      <c r="AS286" s="388"/>
      <c r="AT286" s="388"/>
      <c r="AU286" s="388"/>
      <c r="AV286" s="388"/>
      <c r="AW286" s="388"/>
      <c r="AX286" s="388"/>
      <c r="AY286" s="388"/>
      <c r="AZ286" s="1"/>
      <c r="BA286" s="6"/>
      <c r="BB286" s="6"/>
      <c r="BC286" s="6"/>
      <c r="BD286" s="6"/>
      <c r="BE286" s="6"/>
      <c r="BF286" s="6"/>
      <c r="BG286" s="1"/>
      <c r="BM286" s="382"/>
      <c r="BO286" s="382"/>
      <c r="BP286" s="382"/>
      <c r="BR286" s="1"/>
      <c r="BS286" s="366"/>
      <c r="BT286" s="1"/>
      <c r="BU286" s="1"/>
      <c r="BV286" s="1"/>
      <c r="BW286" s="366"/>
      <c r="BX286" s="366"/>
      <c r="CB286" s="141"/>
      <c r="CC286" s="230"/>
      <c r="CD286" s="230"/>
      <c r="CE286" s="230"/>
      <c r="CF286" s="5"/>
      <c r="CG286" s="58"/>
      <c r="CH286" s="58"/>
      <c r="CI286" s="5"/>
      <c r="CJ286" s="5"/>
      <c r="CK286" s="5"/>
      <c r="CL286" s="230"/>
      <c r="CM286" s="230"/>
      <c r="CN286" s="230"/>
      <c r="CO286" s="230"/>
      <c r="CP286" s="230"/>
      <c r="CQ286" s="230"/>
      <c r="CR286" s="1"/>
      <c r="CS286" s="1"/>
      <c r="CT286" s="1"/>
      <c r="CU286" s="1"/>
      <c r="CV286" s="5"/>
      <c r="CW286" s="404"/>
      <c r="CX286" s="404"/>
      <c r="CY286" s="404"/>
      <c r="CZ286" s="404"/>
      <c r="DA286" s="404"/>
      <c r="DB286" s="404"/>
      <c r="DC286" s="381"/>
      <c r="DD286" s="381"/>
      <c r="DE286" s="381"/>
      <c r="DF286" s="381"/>
      <c r="DG286" s="5"/>
      <c r="DH286" s="1"/>
      <c r="DI286" s="1"/>
      <c r="DJ286" s="1"/>
      <c r="DK286" s="1"/>
      <c r="DL286" s="1"/>
      <c r="DM286" s="1"/>
      <c r="DN286" s="1"/>
      <c r="DO286" s="1"/>
      <c r="DP286" s="1"/>
      <c r="DQ286" s="1"/>
      <c r="DR286" s="1"/>
      <c r="DS286" s="1"/>
      <c r="DT286" s="1"/>
      <c r="DU286" s="1"/>
      <c r="DV286" s="1"/>
      <c r="DW286" s="1"/>
      <c r="DX286" s="1"/>
    </row>
    <row r="287" spans="1:128" ht="11.1" customHeight="1" x14ac:dyDescent="0.25">
      <c r="A287" s="5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388"/>
      <c r="AA287" s="388"/>
      <c r="AB287" s="388"/>
      <c r="AC287" s="388"/>
      <c r="AD287" s="388"/>
      <c r="AE287" s="388"/>
      <c r="AF287" s="388"/>
      <c r="AG287" s="388"/>
      <c r="AH287" s="388"/>
      <c r="AI287" s="388"/>
      <c r="AJ287" s="388"/>
      <c r="AK287" s="388"/>
      <c r="AL287" s="388"/>
      <c r="AM287" s="388"/>
      <c r="AN287" s="388"/>
      <c r="AO287" s="388"/>
      <c r="AP287" s="388"/>
      <c r="AQ287" s="388"/>
      <c r="AR287" s="388"/>
      <c r="AS287" s="388"/>
      <c r="AT287" s="388"/>
      <c r="AU287" s="388"/>
      <c r="AV287" s="388"/>
      <c r="AW287" s="388"/>
      <c r="AX287" s="388"/>
      <c r="AY287" s="388"/>
      <c r="AZ287" s="1"/>
      <c r="BA287" s="6"/>
      <c r="BB287" s="6"/>
      <c r="BC287" s="6"/>
      <c r="BD287" s="6"/>
      <c r="BE287" s="6"/>
      <c r="BF287" s="6"/>
      <c r="BG287" s="1"/>
      <c r="BM287" s="382"/>
      <c r="BO287" s="382"/>
      <c r="BP287" s="382"/>
      <c r="BR287" s="1"/>
      <c r="BS287" s="366"/>
      <c r="BT287" s="1"/>
      <c r="BU287" s="1"/>
      <c r="BV287" s="1"/>
      <c r="BW287" s="366"/>
      <c r="BX287" s="366"/>
      <c r="CB287" s="141"/>
      <c r="CC287" s="230"/>
      <c r="CD287" s="230"/>
      <c r="CE287" s="230"/>
      <c r="CF287" s="5"/>
      <c r="CG287" s="58"/>
      <c r="CH287" s="58"/>
      <c r="CI287" s="5"/>
      <c r="CJ287" s="5"/>
      <c r="CK287" s="5"/>
      <c r="CL287" s="230"/>
      <c r="CM287" s="230"/>
      <c r="CN287" s="230"/>
      <c r="CO287" s="230"/>
      <c r="CP287" s="230"/>
      <c r="CQ287" s="230"/>
      <c r="CR287" s="1"/>
      <c r="CS287" s="1"/>
      <c r="CT287" s="1"/>
      <c r="CU287" s="1"/>
      <c r="CV287" s="5"/>
      <c r="CW287" s="404"/>
      <c r="CX287" s="404"/>
      <c r="CY287" s="404"/>
      <c r="CZ287" s="404"/>
      <c r="DA287" s="404"/>
      <c r="DB287" s="404"/>
      <c r="DC287" s="381"/>
      <c r="DD287" s="381"/>
      <c r="DE287" s="381"/>
      <c r="DF287" s="381"/>
      <c r="DG287" s="5"/>
      <c r="DH287" s="1"/>
      <c r="DI287" s="1"/>
      <c r="DJ287" s="1"/>
      <c r="DK287" s="1"/>
      <c r="DL287" s="1"/>
      <c r="DM287" s="1"/>
      <c r="DN287" s="1"/>
      <c r="DO287" s="1"/>
      <c r="DP287" s="1"/>
      <c r="DQ287" s="1"/>
      <c r="DR287" s="1"/>
      <c r="DS287" s="1"/>
      <c r="DT287" s="1"/>
      <c r="DU287" s="1"/>
      <c r="DV287" s="1"/>
      <c r="DW287" s="1"/>
      <c r="DX287" s="1"/>
    </row>
    <row r="288" spans="1:128" ht="11.1" customHeight="1" x14ac:dyDescent="0.25">
      <c r="A288" s="5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388"/>
      <c r="AA288" s="388"/>
      <c r="AB288" s="388"/>
      <c r="AC288" s="388"/>
      <c r="AD288" s="388"/>
      <c r="AE288" s="388"/>
      <c r="AF288" s="388"/>
      <c r="AG288" s="388"/>
      <c r="AH288" s="388"/>
      <c r="AI288" s="388"/>
      <c r="AJ288" s="388"/>
      <c r="AK288" s="388"/>
      <c r="AL288" s="388"/>
      <c r="AM288" s="388"/>
      <c r="AN288" s="388"/>
      <c r="AO288" s="388"/>
      <c r="AP288" s="388"/>
      <c r="AQ288" s="388"/>
      <c r="AR288" s="388"/>
      <c r="AS288" s="388"/>
      <c r="AT288" s="388"/>
      <c r="AU288" s="388"/>
      <c r="AV288" s="388"/>
      <c r="AW288" s="388"/>
      <c r="AX288" s="388"/>
      <c r="AY288" s="388"/>
      <c r="AZ288" s="1"/>
      <c r="BA288" s="6"/>
      <c r="BB288" s="6"/>
      <c r="BC288" s="6"/>
      <c r="BD288" s="6"/>
      <c r="BE288" s="6"/>
      <c r="BF288" s="6"/>
      <c r="BG288" s="1"/>
      <c r="BM288" s="382"/>
      <c r="BO288" s="382"/>
      <c r="BP288" s="382"/>
      <c r="BR288" s="1"/>
      <c r="BS288" s="366"/>
      <c r="BT288" s="1"/>
      <c r="BU288" s="1"/>
      <c r="BV288" s="1"/>
      <c r="BW288" s="366"/>
      <c r="BX288" s="366"/>
      <c r="CB288" s="141"/>
      <c r="CC288" s="230"/>
      <c r="CD288" s="230"/>
      <c r="CE288" s="230"/>
      <c r="CF288" s="5"/>
      <c r="CG288" s="58"/>
      <c r="CH288" s="58"/>
      <c r="CI288" s="5"/>
      <c r="CJ288" s="5"/>
      <c r="CK288" s="5"/>
      <c r="CL288" s="230"/>
      <c r="CM288" s="230"/>
      <c r="CN288" s="230"/>
      <c r="CO288" s="230"/>
      <c r="CP288" s="230"/>
      <c r="CQ288" s="230"/>
      <c r="CR288" s="1"/>
      <c r="CS288" s="1"/>
      <c r="CT288" s="1"/>
      <c r="CU288" s="1"/>
      <c r="CV288" s="5"/>
      <c r="CW288" s="404"/>
      <c r="CX288" s="404"/>
      <c r="CY288" s="404"/>
      <c r="CZ288" s="404"/>
      <c r="DA288" s="404"/>
      <c r="DB288" s="404"/>
      <c r="DC288" s="381"/>
      <c r="DD288" s="381"/>
      <c r="DE288" s="381"/>
      <c r="DF288" s="381"/>
      <c r="DG288" s="5"/>
      <c r="DH288" s="1"/>
      <c r="DI288" s="1"/>
      <c r="DJ288" s="1"/>
      <c r="DK288" s="1"/>
      <c r="DL288" s="1"/>
      <c r="DM288" s="1"/>
      <c r="DN288" s="1"/>
      <c r="DO288" s="1"/>
      <c r="DP288" s="1"/>
      <c r="DQ288" s="1"/>
      <c r="DR288" s="1"/>
      <c r="DS288" s="1"/>
      <c r="DT288" s="1"/>
      <c r="DU288" s="1"/>
      <c r="DV288" s="1"/>
      <c r="DW288" s="1"/>
      <c r="DX288" s="1"/>
    </row>
    <row r="289" spans="1:128" ht="11.1" customHeight="1" x14ac:dyDescent="0.25">
      <c r="A289" s="5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388"/>
      <c r="AA289" s="388"/>
      <c r="AB289" s="388"/>
      <c r="AC289" s="388"/>
      <c r="AD289" s="388"/>
      <c r="AE289" s="388"/>
      <c r="AF289" s="388"/>
      <c r="AG289" s="388"/>
      <c r="AH289" s="388"/>
      <c r="AI289" s="388"/>
      <c r="AJ289" s="388"/>
      <c r="AK289" s="388"/>
      <c r="AL289" s="388"/>
      <c r="AM289" s="388"/>
      <c r="AN289" s="388"/>
      <c r="AO289" s="388"/>
      <c r="AP289" s="388"/>
      <c r="AQ289" s="388"/>
      <c r="AR289" s="388"/>
      <c r="AS289" s="388"/>
      <c r="AT289" s="388"/>
      <c r="AU289" s="388"/>
      <c r="AV289" s="388"/>
      <c r="AW289" s="388"/>
      <c r="AX289" s="388"/>
      <c r="AY289" s="388"/>
      <c r="AZ289" s="1"/>
      <c r="BA289" s="6"/>
      <c r="BB289" s="6"/>
      <c r="BC289" s="6"/>
      <c r="BD289" s="6"/>
      <c r="BE289" s="6"/>
      <c r="BF289" s="6"/>
      <c r="BG289" s="1"/>
      <c r="BM289" s="382"/>
      <c r="BO289" s="382"/>
      <c r="BP289" s="382"/>
      <c r="BR289" s="1"/>
      <c r="BS289" s="366"/>
      <c r="BT289" s="1"/>
      <c r="BU289" s="1"/>
      <c r="BV289" s="1"/>
      <c r="BW289" s="366"/>
      <c r="BX289" s="366"/>
      <c r="CB289" s="141"/>
      <c r="CC289" s="230"/>
      <c r="CD289" s="230"/>
      <c r="CE289" s="230"/>
      <c r="CF289" s="5"/>
      <c r="CG289" s="58"/>
      <c r="CH289" s="58"/>
      <c r="CI289" s="5"/>
      <c r="CJ289" s="5"/>
      <c r="CK289" s="5"/>
      <c r="CL289" s="230"/>
      <c r="CM289" s="230"/>
      <c r="CN289" s="230"/>
      <c r="CO289" s="230"/>
      <c r="CP289" s="230"/>
      <c r="CQ289" s="230"/>
      <c r="CR289" s="1"/>
      <c r="CS289" s="1"/>
      <c r="CT289" s="1"/>
      <c r="CU289" s="1"/>
      <c r="CV289" s="5"/>
      <c r="CW289" s="404"/>
      <c r="CX289" s="404"/>
      <c r="CY289" s="404"/>
      <c r="CZ289" s="404"/>
      <c r="DA289" s="404"/>
      <c r="DB289" s="404"/>
      <c r="DC289" s="381"/>
      <c r="DD289" s="381"/>
      <c r="DE289" s="381"/>
      <c r="DF289" s="381"/>
      <c r="DG289" s="5"/>
      <c r="DH289" s="1"/>
      <c r="DI289" s="1"/>
      <c r="DJ289" s="1"/>
      <c r="DK289" s="1"/>
      <c r="DL289" s="1"/>
      <c r="DM289" s="1"/>
      <c r="DN289" s="1"/>
      <c r="DO289" s="1"/>
      <c r="DP289" s="1"/>
      <c r="DQ289" s="1"/>
      <c r="DR289" s="1"/>
      <c r="DS289" s="1"/>
      <c r="DT289" s="1"/>
      <c r="DU289" s="1"/>
      <c r="DV289" s="1"/>
      <c r="DW289" s="1"/>
      <c r="DX289" s="1"/>
    </row>
    <row r="290" spans="1:128" ht="11.1" customHeight="1" x14ac:dyDescent="0.25">
      <c r="A290" s="5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388"/>
      <c r="AA290" s="388"/>
      <c r="AB290" s="388"/>
      <c r="AC290" s="388"/>
      <c r="AD290" s="388"/>
      <c r="AE290" s="388"/>
      <c r="AF290" s="388"/>
      <c r="AG290" s="388"/>
      <c r="AH290" s="388"/>
      <c r="AI290" s="388"/>
      <c r="AJ290" s="388"/>
      <c r="AK290" s="388"/>
      <c r="AL290" s="388"/>
      <c r="AM290" s="388"/>
      <c r="AN290" s="388"/>
      <c r="AO290" s="388"/>
      <c r="AP290" s="388"/>
      <c r="AQ290" s="388"/>
      <c r="AR290" s="388"/>
      <c r="AS290" s="388"/>
      <c r="AT290" s="388"/>
      <c r="AU290" s="388"/>
      <c r="AV290" s="388"/>
      <c r="AW290" s="388"/>
      <c r="AX290" s="388"/>
      <c r="AY290" s="388"/>
      <c r="AZ290" s="1"/>
      <c r="BA290" s="6"/>
      <c r="BB290" s="6"/>
      <c r="BC290" s="6"/>
      <c r="BD290" s="6"/>
      <c r="BE290" s="6"/>
      <c r="BF290" s="6"/>
      <c r="BG290" s="1"/>
      <c r="BM290" s="382"/>
      <c r="BO290" s="382"/>
      <c r="BP290" s="382"/>
      <c r="BR290" s="1"/>
      <c r="BS290" s="366"/>
      <c r="BT290" s="1"/>
      <c r="BU290" s="1"/>
      <c r="BV290" s="1"/>
      <c r="BW290" s="366"/>
      <c r="BX290" s="366"/>
      <c r="CB290" s="141"/>
      <c r="CC290" s="230"/>
      <c r="CD290" s="230"/>
      <c r="CE290" s="230"/>
      <c r="CF290" s="5"/>
      <c r="CG290" s="58"/>
      <c r="CH290" s="58"/>
      <c r="CI290" s="5"/>
      <c r="CJ290" s="5"/>
      <c r="CK290" s="5"/>
      <c r="CL290" s="230"/>
      <c r="CM290" s="230"/>
      <c r="CN290" s="230"/>
      <c r="CO290" s="230"/>
      <c r="CP290" s="230"/>
      <c r="CQ290" s="230"/>
      <c r="CR290" s="1"/>
      <c r="CS290" s="1"/>
      <c r="CT290" s="1"/>
      <c r="CU290" s="1"/>
      <c r="CV290" s="5"/>
      <c r="CW290" s="404"/>
      <c r="CX290" s="404"/>
      <c r="CY290" s="404"/>
      <c r="CZ290" s="404"/>
      <c r="DA290" s="404"/>
      <c r="DB290" s="404"/>
      <c r="DC290" s="381"/>
      <c r="DD290" s="381"/>
      <c r="DE290" s="381"/>
      <c r="DF290" s="381"/>
      <c r="DG290" s="5"/>
      <c r="DH290" s="1"/>
      <c r="DI290" s="1"/>
      <c r="DJ290" s="1"/>
      <c r="DK290" s="1"/>
      <c r="DL290" s="1"/>
      <c r="DM290" s="1"/>
      <c r="DN290" s="1"/>
      <c r="DO290" s="1"/>
      <c r="DP290" s="1"/>
      <c r="DQ290" s="1"/>
      <c r="DR290" s="1"/>
      <c r="DS290" s="1"/>
      <c r="DT290" s="1"/>
      <c r="DU290" s="1"/>
      <c r="DV290" s="1"/>
      <c r="DW290" s="1"/>
      <c r="DX290" s="1"/>
    </row>
    <row r="291" spans="1:128" ht="11.1" customHeight="1" x14ac:dyDescent="0.25">
      <c r="A291" s="5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388"/>
      <c r="AA291" s="388"/>
      <c r="AB291" s="388"/>
      <c r="AC291" s="388"/>
      <c r="AD291" s="388"/>
      <c r="AE291" s="388"/>
      <c r="AF291" s="388"/>
      <c r="AG291" s="388"/>
      <c r="AH291" s="388"/>
      <c r="AI291" s="388"/>
      <c r="AJ291" s="388"/>
      <c r="AK291" s="388"/>
      <c r="AL291" s="388"/>
      <c r="AM291" s="388"/>
      <c r="AN291" s="388"/>
      <c r="AO291" s="388"/>
      <c r="AP291" s="388"/>
      <c r="AQ291" s="388"/>
      <c r="AR291" s="388"/>
      <c r="AS291" s="388"/>
      <c r="AT291" s="388"/>
      <c r="AU291" s="388"/>
      <c r="AV291" s="388"/>
      <c r="AW291" s="388"/>
      <c r="AX291" s="388"/>
      <c r="AY291" s="388"/>
      <c r="AZ291" s="1"/>
      <c r="BA291" s="6"/>
      <c r="BB291" s="6"/>
      <c r="BC291" s="6"/>
      <c r="BD291" s="6"/>
      <c r="BE291" s="6"/>
      <c r="BF291" s="6"/>
      <c r="BG291" s="1"/>
      <c r="BM291" s="382"/>
      <c r="BO291" s="382"/>
      <c r="BP291" s="382"/>
      <c r="BR291" s="1"/>
      <c r="BS291" s="366"/>
      <c r="BT291" s="1"/>
      <c r="BU291" s="1"/>
      <c r="BV291" s="1"/>
      <c r="BW291" s="366"/>
      <c r="BX291" s="366"/>
      <c r="CB291" s="141"/>
      <c r="CC291" s="230"/>
      <c r="CD291" s="230"/>
      <c r="CE291" s="230"/>
      <c r="CF291" s="5"/>
      <c r="CG291" s="58"/>
      <c r="CH291" s="58"/>
      <c r="CI291" s="5"/>
      <c r="CJ291" s="5"/>
      <c r="CK291" s="5"/>
      <c r="CL291" s="230"/>
      <c r="CM291" s="230"/>
      <c r="CN291" s="230"/>
      <c r="CO291" s="230"/>
      <c r="CP291" s="230"/>
      <c r="CQ291" s="230"/>
      <c r="CR291" s="1"/>
      <c r="CS291" s="1"/>
      <c r="CT291" s="1"/>
      <c r="CU291" s="1"/>
      <c r="CV291" s="5"/>
      <c r="CW291" s="404"/>
      <c r="CX291" s="404"/>
      <c r="CY291" s="404"/>
      <c r="CZ291" s="404"/>
      <c r="DA291" s="404"/>
      <c r="DB291" s="404"/>
      <c r="DC291" s="381"/>
      <c r="DD291" s="381"/>
      <c r="DE291" s="381"/>
      <c r="DF291" s="381"/>
      <c r="DG291" s="5"/>
      <c r="DH291" s="1"/>
      <c r="DI291" s="1"/>
      <c r="DJ291" s="1"/>
      <c r="DK291" s="1"/>
      <c r="DL291" s="1"/>
      <c r="DM291" s="1"/>
      <c r="DN291" s="1"/>
      <c r="DO291" s="1"/>
      <c r="DP291" s="1"/>
      <c r="DQ291" s="1"/>
      <c r="DR291" s="1"/>
      <c r="DS291" s="1"/>
      <c r="DT291" s="1"/>
      <c r="DU291" s="1"/>
      <c r="DV291" s="1"/>
      <c r="DW291" s="1"/>
      <c r="DX291" s="1"/>
    </row>
    <row r="292" spans="1:128" ht="11.1" customHeight="1" x14ac:dyDescent="0.25">
      <c r="A292" s="5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388"/>
      <c r="AA292" s="388"/>
      <c r="AB292" s="388"/>
      <c r="AC292" s="388"/>
      <c r="AD292" s="388"/>
      <c r="AE292" s="388"/>
      <c r="AF292" s="388"/>
      <c r="AG292" s="388"/>
      <c r="AH292" s="388"/>
      <c r="AI292" s="388"/>
      <c r="AJ292" s="388"/>
      <c r="AK292" s="388"/>
      <c r="AL292" s="388"/>
      <c r="AM292" s="388"/>
      <c r="AN292" s="388"/>
      <c r="AO292" s="388"/>
      <c r="AP292" s="388"/>
      <c r="AQ292" s="388"/>
      <c r="AR292" s="388"/>
      <c r="AS292" s="388"/>
      <c r="AT292" s="388"/>
      <c r="AU292" s="388"/>
      <c r="AV292" s="388"/>
      <c r="AW292" s="388"/>
      <c r="AX292" s="388"/>
      <c r="AY292" s="388"/>
      <c r="AZ292" s="1"/>
      <c r="BA292" s="6"/>
      <c r="BB292" s="6"/>
      <c r="BC292" s="6"/>
      <c r="BD292" s="6"/>
      <c r="BE292" s="6"/>
      <c r="BF292" s="6"/>
      <c r="BG292" s="1"/>
      <c r="BM292" s="382"/>
      <c r="BO292" s="382"/>
      <c r="BP292" s="382"/>
      <c r="BR292" s="1"/>
      <c r="BS292" s="366"/>
      <c r="BT292" s="1"/>
      <c r="BU292" s="1"/>
      <c r="BV292" s="1"/>
      <c r="BW292" s="366"/>
      <c r="BX292" s="366"/>
      <c r="CB292" s="141"/>
      <c r="CC292" s="230"/>
      <c r="CD292" s="230"/>
      <c r="CE292" s="230"/>
      <c r="CF292" s="5"/>
      <c r="CG292" s="58"/>
      <c r="CH292" s="58"/>
      <c r="CI292" s="5"/>
      <c r="CJ292" s="5"/>
      <c r="CK292" s="5"/>
      <c r="CL292" s="230"/>
      <c r="CM292" s="230"/>
      <c r="CN292" s="230"/>
      <c r="CO292" s="230"/>
      <c r="CP292" s="230"/>
      <c r="CQ292" s="230"/>
      <c r="CR292" s="1"/>
      <c r="CS292" s="1"/>
      <c r="CT292" s="1"/>
      <c r="CU292" s="1"/>
      <c r="CV292" s="5"/>
      <c r="CW292" s="404"/>
      <c r="CX292" s="404"/>
      <c r="CY292" s="404"/>
      <c r="CZ292" s="404"/>
      <c r="DA292" s="404"/>
      <c r="DB292" s="404"/>
      <c r="DC292" s="381"/>
      <c r="DD292" s="381"/>
      <c r="DE292" s="381"/>
      <c r="DF292" s="381"/>
      <c r="DG292" s="5"/>
      <c r="DH292" s="1"/>
      <c r="DI292" s="1"/>
      <c r="DJ292" s="1"/>
      <c r="DK292" s="1"/>
      <c r="DL292" s="1"/>
      <c r="DM292" s="1"/>
      <c r="DN292" s="1"/>
      <c r="DO292" s="1"/>
      <c r="DP292" s="1"/>
      <c r="DQ292" s="1"/>
      <c r="DR292" s="1"/>
      <c r="DS292" s="1"/>
      <c r="DT292" s="1"/>
      <c r="DU292" s="1"/>
      <c r="DV292" s="1"/>
      <c r="DW292" s="1"/>
      <c r="DX292" s="1"/>
    </row>
    <row r="293" spans="1:128" ht="11.1" customHeight="1" x14ac:dyDescent="0.25">
      <c r="A293" s="5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388"/>
      <c r="AA293" s="388"/>
      <c r="AB293" s="388"/>
      <c r="AC293" s="388"/>
      <c r="AD293" s="388"/>
      <c r="AE293" s="388"/>
      <c r="AF293" s="388"/>
      <c r="AG293" s="388"/>
      <c r="AH293" s="388"/>
      <c r="AI293" s="388"/>
      <c r="AJ293" s="388"/>
      <c r="AK293" s="388"/>
      <c r="AL293" s="388"/>
      <c r="AM293" s="388"/>
      <c r="AN293" s="388"/>
      <c r="AO293" s="388"/>
      <c r="AP293" s="388"/>
      <c r="AQ293" s="388"/>
      <c r="AR293" s="388"/>
      <c r="AS293" s="388"/>
      <c r="AT293" s="388"/>
      <c r="AU293" s="388"/>
      <c r="AV293" s="388"/>
      <c r="AW293" s="388"/>
      <c r="AX293" s="388"/>
      <c r="AY293" s="388"/>
      <c r="AZ293" s="1"/>
      <c r="BA293" s="6"/>
      <c r="BB293" s="6"/>
      <c r="BC293" s="6"/>
      <c r="BD293" s="6"/>
      <c r="BE293" s="6"/>
      <c r="BF293" s="6"/>
      <c r="BG293" s="1"/>
      <c r="BM293" s="382"/>
      <c r="BO293" s="382"/>
      <c r="BP293" s="382"/>
      <c r="BR293" s="1"/>
      <c r="BS293" s="366"/>
      <c r="BT293" s="1"/>
      <c r="BU293" s="1"/>
      <c r="BV293" s="1"/>
      <c r="BW293" s="366"/>
      <c r="BX293" s="366"/>
      <c r="CB293" s="141"/>
      <c r="CC293" s="230"/>
      <c r="CD293" s="230"/>
      <c r="CE293" s="230"/>
      <c r="CF293" s="5"/>
      <c r="CG293" s="58"/>
      <c r="CH293" s="58"/>
      <c r="CI293" s="5"/>
      <c r="CJ293" s="5"/>
      <c r="CK293" s="5"/>
      <c r="CL293" s="230"/>
      <c r="CM293" s="230"/>
      <c r="CN293" s="230"/>
      <c r="CO293" s="230"/>
      <c r="CP293" s="230"/>
      <c r="CQ293" s="230"/>
      <c r="CR293" s="1"/>
      <c r="CS293" s="1"/>
      <c r="CT293" s="1"/>
      <c r="CU293" s="1"/>
      <c r="CV293" s="5"/>
      <c r="CW293" s="404"/>
      <c r="CX293" s="404"/>
      <c r="CY293" s="404"/>
      <c r="CZ293" s="404"/>
      <c r="DA293" s="404"/>
      <c r="DB293" s="404"/>
      <c r="DC293" s="381"/>
      <c r="DD293" s="381"/>
      <c r="DE293" s="381"/>
      <c r="DF293" s="381"/>
      <c r="DG293" s="5"/>
      <c r="DH293" s="1"/>
      <c r="DI293" s="1"/>
      <c r="DJ293" s="1"/>
      <c r="DK293" s="1"/>
      <c r="DL293" s="1"/>
      <c r="DM293" s="1"/>
      <c r="DN293" s="1"/>
      <c r="DO293" s="1"/>
      <c r="DP293" s="1"/>
      <c r="DQ293" s="1"/>
      <c r="DR293" s="1"/>
      <c r="DS293" s="1"/>
      <c r="DT293" s="1"/>
      <c r="DU293" s="1"/>
      <c r="DV293" s="1"/>
      <c r="DW293" s="1"/>
      <c r="DX293" s="1"/>
    </row>
    <row r="294" spans="1:128" ht="11.1" customHeight="1" x14ac:dyDescent="0.25">
      <c r="A294" s="5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388"/>
      <c r="AA294" s="388"/>
      <c r="AB294" s="388"/>
      <c r="AC294" s="388"/>
      <c r="AD294" s="388"/>
      <c r="AE294" s="388"/>
      <c r="AF294" s="388"/>
      <c r="AG294" s="388"/>
      <c r="AH294" s="388"/>
      <c r="AI294" s="388"/>
      <c r="AJ294" s="388"/>
      <c r="AK294" s="388"/>
      <c r="AL294" s="388"/>
      <c r="AM294" s="388"/>
      <c r="AN294" s="388"/>
      <c r="AO294" s="388"/>
      <c r="AP294" s="388"/>
      <c r="AQ294" s="388"/>
      <c r="AR294" s="388"/>
      <c r="AS294" s="388"/>
      <c r="AT294" s="388"/>
      <c r="AU294" s="388"/>
      <c r="AV294" s="388"/>
      <c r="AW294" s="388"/>
      <c r="AX294" s="388"/>
      <c r="AY294" s="388"/>
      <c r="AZ294" s="1"/>
      <c r="BA294" s="6"/>
      <c r="BB294" s="6"/>
      <c r="BC294" s="6"/>
      <c r="BD294" s="6"/>
      <c r="BE294" s="6"/>
      <c r="BF294" s="6"/>
      <c r="BG294" s="1"/>
      <c r="BM294" s="382"/>
      <c r="BO294" s="382"/>
      <c r="BP294" s="382"/>
      <c r="BR294" s="1"/>
      <c r="BS294" s="366"/>
      <c r="BT294" s="1"/>
      <c r="BU294" s="1"/>
      <c r="BV294" s="1"/>
      <c r="BW294" s="366"/>
      <c r="BX294" s="366"/>
      <c r="CB294" s="141"/>
      <c r="CC294" s="230"/>
      <c r="CD294" s="230"/>
      <c r="CE294" s="230"/>
      <c r="CF294" s="5"/>
      <c r="CG294" s="58"/>
      <c r="CH294" s="58"/>
      <c r="CI294" s="5"/>
      <c r="CJ294" s="5"/>
      <c r="CK294" s="5"/>
      <c r="CL294" s="230"/>
      <c r="CM294" s="230"/>
      <c r="CN294" s="230"/>
      <c r="CO294" s="230"/>
      <c r="CP294" s="230"/>
      <c r="CQ294" s="230"/>
      <c r="CR294" s="1"/>
      <c r="CS294" s="1"/>
      <c r="CT294" s="1"/>
      <c r="CU294" s="1"/>
      <c r="CV294" s="5"/>
      <c r="CW294" s="404"/>
      <c r="CX294" s="404"/>
      <c r="CY294" s="404"/>
      <c r="CZ294" s="404"/>
      <c r="DA294" s="404"/>
      <c r="DB294" s="404"/>
      <c r="DC294" s="381"/>
      <c r="DD294" s="381"/>
      <c r="DE294" s="381"/>
      <c r="DF294" s="381"/>
      <c r="DG294" s="5"/>
      <c r="DH294" s="1"/>
      <c r="DI294" s="1"/>
      <c r="DJ294" s="1"/>
      <c r="DK294" s="1"/>
      <c r="DL294" s="1"/>
      <c r="DM294" s="1"/>
      <c r="DN294" s="1"/>
      <c r="DO294" s="1"/>
      <c r="DP294" s="1"/>
      <c r="DQ294" s="1"/>
      <c r="DR294" s="1"/>
      <c r="DS294" s="1"/>
      <c r="DT294" s="1"/>
      <c r="DU294" s="1"/>
      <c r="DV294" s="1"/>
      <c r="DW294" s="1"/>
      <c r="DX294" s="1"/>
    </row>
    <row r="295" spans="1:128" ht="11.1" customHeight="1" x14ac:dyDescent="0.25">
      <c r="A295" s="5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388"/>
      <c r="AA295" s="388"/>
      <c r="AB295" s="388"/>
      <c r="AC295" s="388"/>
      <c r="AD295" s="388"/>
      <c r="AE295" s="388"/>
      <c r="AF295" s="388"/>
      <c r="AG295" s="388"/>
      <c r="AH295" s="388"/>
      <c r="AI295" s="388"/>
      <c r="AJ295" s="388"/>
      <c r="AK295" s="388"/>
      <c r="AL295" s="388"/>
      <c r="AM295" s="388"/>
      <c r="AN295" s="388"/>
      <c r="AO295" s="388"/>
      <c r="AP295" s="388"/>
      <c r="AQ295" s="388"/>
      <c r="AR295" s="388"/>
      <c r="AS295" s="388"/>
      <c r="AT295" s="388"/>
      <c r="AU295" s="388"/>
      <c r="AV295" s="388"/>
      <c r="AW295" s="388"/>
      <c r="AX295" s="388"/>
      <c r="AY295" s="388"/>
      <c r="AZ295" s="1"/>
      <c r="BA295" s="6"/>
      <c r="BB295" s="6"/>
      <c r="BC295" s="6"/>
      <c r="BD295" s="6"/>
      <c r="BE295" s="6"/>
      <c r="BF295" s="6"/>
      <c r="BG295" s="1"/>
      <c r="BM295" s="382"/>
      <c r="BO295" s="382"/>
      <c r="BP295" s="382"/>
      <c r="BR295" s="1"/>
      <c r="BS295" s="366"/>
      <c r="BT295" s="1"/>
      <c r="BU295" s="1"/>
      <c r="BV295" s="1"/>
      <c r="BW295" s="366"/>
      <c r="BX295" s="366"/>
      <c r="CB295" s="141"/>
      <c r="CC295" s="230"/>
      <c r="CD295" s="230"/>
      <c r="CE295" s="230"/>
      <c r="CF295" s="5"/>
      <c r="CG295" s="58"/>
      <c r="CH295" s="58"/>
      <c r="CI295" s="5"/>
      <c r="CJ295" s="5"/>
      <c r="CK295" s="5"/>
      <c r="CL295" s="230"/>
      <c r="CM295" s="230"/>
      <c r="CN295" s="230"/>
      <c r="CO295" s="230"/>
      <c r="CP295" s="230"/>
      <c r="CQ295" s="230"/>
      <c r="CR295" s="1"/>
      <c r="CS295" s="1"/>
      <c r="CT295" s="1"/>
      <c r="CU295" s="1"/>
      <c r="CV295" s="5"/>
      <c r="CW295" s="404"/>
      <c r="CX295" s="404"/>
      <c r="CY295" s="404"/>
      <c r="CZ295" s="404"/>
      <c r="DA295" s="404"/>
      <c r="DB295" s="404"/>
      <c r="DC295" s="381"/>
      <c r="DD295" s="381"/>
      <c r="DE295" s="381"/>
      <c r="DF295" s="381"/>
      <c r="DG295" s="5"/>
      <c r="DH295" s="1"/>
      <c r="DI295" s="1"/>
      <c r="DJ295" s="1"/>
      <c r="DK295" s="1"/>
      <c r="DL295" s="1"/>
      <c r="DM295" s="1"/>
      <c r="DN295" s="1"/>
      <c r="DO295" s="1"/>
      <c r="DP295" s="1"/>
      <c r="DQ295" s="1"/>
      <c r="DR295" s="1"/>
      <c r="DS295" s="1"/>
      <c r="DT295" s="1"/>
      <c r="DU295" s="1"/>
      <c r="DV295" s="1"/>
      <c r="DW295" s="1"/>
      <c r="DX295" s="1"/>
    </row>
    <row r="296" spans="1:128" ht="11.1" customHeight="1" x14ac:dyDescent="0.25">
      <c r="A296" s="5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388"/>
      <c r="AA296" s="388"/>
      <c r="AB296" s="388"/>
      <c r="AC296" s="388"/>
      <c r="AD296" s="388"/>
      <c r="AE296" s="388"/>
      <c r="AF296" s="388"/>
      <c r="AG296" s="388"/>
      <c r="AH296" s="388"/>
      <c r="AI296" s="388"/>
      <c r="AJ296" s="388"/>
      <c r="AK296" s="388"/>
      <c r="AL296" s="388"/>
      <c r="AM296" s="388"/>
      <c r="AN296" s="388"/>
      <c r="AO296" s="388"/>
      <c r="AP296" s="388"/>
      <c r="AQ296" s="388"/>
      <c r="AR296" s="388"/>
      <c r="AS296" s="388"/>
      <c r="AT296" s="388"/>
      <c r="AU296" s="388"/>
      <c r="AV296" s="388"/>
      <c r="AW296" s="388"/>
      <c r="AX296" s="388"/>
      <c r="AY296" s="388"/>
      <c r="AZ296" s="1"/>
      <c r="BA296" s="6"/>
      <c r="BB296" s="6"/>
      <c r="BC296" s="6"/>
      <c r="BD296" s="6"/>
      <c r="BE296" s="6"/>
      <c r="BF296" s="6"/>
      <c r="BG296" s="1"/>
      <c r="BM296" s="382"/>
      <c r="BO296" s="382"/>
      <c r="BP296" s="382"/>
      <c r="BR296" s="1"/>
      <c r="BS296" s="366"/>
      <c r="BT296" s="1"/>
      <c r="BU296" s="1"/>
      <c r="BV296" s="1"/>
      <c r="BW296" s="366"/>
      <c r="BX296" s="366"/>
      <c r="CB296" s="141"/>
      <c r="CC296" s="230"/>
      <c r="CD296" s="230"/>
      <c r="CE296" s="230"/>
      <c r="CF296" s="5"/>
      <c r="CG296" s="58"/>
      <c r="CH296" s="58"/>
      <c r="CI296" s="5"/>
      <c r="CJ296" s="5"/>
      <c r="CK296" s="5"/>
      <c r="CL296" s="230"/>
      <c r="CM296" s="230"/>
      <c r="CN296" s="230"/>
      <c r="CO296" s="230"/>
      <c r="CP296" s="230"/>
      <c r="CQ296" s="230"/>
      <c r="CR296" s="1"/>
      <c r="CS296" s="1"/>
      <c r="CT296" s="1"/>
      <c r="CU296" s="1"/>
      <c r="CV296" s="5"/>
      <c r="CW296" s="404"/>
      <c r="CX296" s="404"/>
      <c r="CY296" s="404"/>
      <c r="CZ296" s="404"/>
      <c r="DA296" s="404"/>
      <c r="DB296" s="404"/>
      <c r="DC296" s="381"/>
      <c r="DD296" s="381"/>
      <c r="DE296" s="381"/>
      <c r="DF296" s="381"/>
      <c r="DG296" s="5"/>
      <c r="DH296" s="1"/>
      <c r="DI296" s="1"/>
      <c r="DJ296" s="1"/>
      <c r="DK296" s="1"/>
      <c r="DL296" s="1"/>
      <c r="DM296" s="1"/>
      <c r="DN296" s="1"/>
      <c r="DO296" s="1"/>
      <c r="DP296" s="1"/>
      <c r="DQ296" s="1"/>
      <c r="DR296" s="1"/>
      <c r="DS296" s="1"/>
      <c r="DT296" s="1"/>
      <c r="DU296" s="1"/>
      <c r="DV296" s="1"/>
      <c r="DW296" s="1"/>
      <c r="DX296" s="1"/>
    </row>
    <row r="297" spans="1:128" ht="11.1" customHeight="1" x14ac:dyDescent="0.25">
      <c r="A297" s="5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388"/>
      <c r="AA297" s="388"/>
      <c r="AB297" s="388"/>
      <c r="AC297" s="388"/>
      <c r="AD297" s="388"/>
      <c r="AE297" s="388"/>
      <c r="AF297" s="388"/>
      <c r="AG297" s="388"/>
      <c r="AH297" s="388"/>
      <c r="AI297" s="388"/>
      <c r="AJ297" s="388"/>
      <c r="AK297" s="388"/>
      <c r="AL297" s="388"/>
      <c r="AM297" s="388"/>
      <c r="AN297" s="388"/>
      <c r="AO297" s="388"/>
      <c r="AP297" s="388"/>
      <c r="AQ297" s="388"/>
      <c r="AR297" s="388"/>
      <c r="AS297" s="388"/>
      <c r="AT297" s="388"/>
      <c r="AU297" s="388"/>
      <c r="AV297" s="388"/>
      <c r="AW297" s="388"/>
      <c r="AX297" s="388"/>
      <c r="AY297" s="388"/>
      <c r="AZ297" s="1"/>
      <c r="BA297" s="6"/>
      <c r="BB297" s="6"/>
      <c r="BC297" s="6"/>
      <c r="BD297" s="6"/>
      <c r="BE297" s="6"/>
      <c r="BF297" s="6"/>
      <c r="BG297" s="1"/>
      <c r="BM297" s="382"/>
      <c r="BO297" s="382"/>
      <c r="BP297" s="382"/>
      <c r="BR297" s="1"/>
      <c r="BS297" s="366"/>
      <c r="BT297" s="1"/>
      <c r="BU297" s="1"/>
      <c r="BV297" s="1"/>
      <c r="BW297" s="366"/>
      <c r="BX297" s="366"/>
      <c r="CB297" s="141"/>
      <c r="CC297" s="230"/>
      <c r="CD297" s="230"/>
      <c r="CE297" s="230"/>
      <c r="CF297" s="5"/>
      <c r="CG297" s="58"/>
      <c r="CH297" s="58"/>
      <c r="CI297" s="5"/>
      <c r="CJ297" s="5"/>
      <c r="CK297" s="5"/>
      <c r="CL297" s="230"/>
      <c r="CM297" s="230"/>
      <c r="CN297" s="230"/>
      <c r="CO297" s="230"/>
      <c r="CP297" s="230"/>
      <c r="CQ297" s="230"/>
      <c r="CR297" s="1"/>
      <c r="CS297" s="1"/>
      <c r="CT297" s="1"/>
      <c r="CU297" s="1"/>
      <c r="CV297" s="5"/>
      <c r="CW297" s="404"/>
      <c r="CX297" s="404"/>
      <c r="CY297" s="404"/>
      <c r="CZ297" s="404"/>
      <c r="DA297" s="404"/>
      <c r="DB297" s="404"/>
      <c r="DC297" s="381"/>
      <c r="DD297" s="381"/>
      <c r="DE297" s="381"/>
      <c r="DF297" s="381"/>
      <c r="DG297" s="5"/>
      <c r="DH297" s="1"/>
      <c r="DI297" s="1"/>
      <c r="DJ297" s="1"/>
      <c r="DK297" s="1"/>
      <c r="DL297" s="1"/>
      <c r="DM297" s="1"/>
      <c r="DN297" s="1"/>
      <c r="DO297" s="1"/>
      <c r="DP297" s="1"/>
      <c r="DQ297" s="1"/>
      <c r="DR297" s="1"/>
      <c r="DS297" s="1"/>
      <c r="DT297" s="1"/>
      <c r="DU297" s="1"/>
      <c r="DV297" s="1"/>
      <c r="DW297" s="1"/>
      <c r="DX297" s="1"/>
    </row>
    <row r="298" spans="1:128" ht="11.1" customHeight="1" x14ac:dyDescent="0.25">
      <c r="A298" s="5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388"/>
      <c r="AA298" s="388"/>
      <c r="AB298" s="388"/>
      <c r="AC298" s="388"/>
      <c r="AD298" s="388"/>
      <c r="AE298" s="388"/>
      <c r="AF298" s="388"/>
      <c r="AG298" s="388"/>
      <c r="AH298" s="388"/>
      <c r="AI298" s="388"/>
      <c r="AJ298" s="388"/>
      <c r="AK298" s="388"/>
      <c r="AL298" s="388"/>
      <c r="AM298" s="388"/>
      <c r="AN298" s="388"/>
      <c r="AO298" s="388"/>
      <c r="AP298" s="388"/>
      <c r="AQ298" s="388"/>
      <c r="AR298" s="388"/>
      <c r="AS298" s="388"/>
      <c r="AT298" s="388"/>
      <c r="AU298" s="388"/>
      <c r="AV298" s="388"/>
      <c r="AW298" s="388"/>
      <c r="AX298" s="388"/>
      <c r="AY298" s="388"/>
      <c r="AZ298" s="1"/>
      <c r="BA298" s="6"/>
      <c r="BB298" s="6"/>
      <c r="BC298" s="6"/>
      <c r="BD298" s="6"/>
      <c r="BE298" s="6"/>
      <c r="BF298" s="6"/>
      <c r="BG298" s="1"/>
      <c r="BM298" s="382"/>
      <c r="BO298" s="382"/>
      <c r="BP298" s="382"/>
      <c r="BR298" s="1"/>
      <c r="BS298" s="366"/>
      <c r="BT298" s="1"/>
      <c r="BU298" s="1"/>
      <c r="BV298" s="1"/>
      <c r="BW298" s="366"/>
      <c r="BX298" s="366"/>
      <c r="CB298" s="141"/>
      <c r="CC298" s="230"/>
      <c r="CD298" s="230"/>
      <c r="CE298" s="230"/>
      <c r="CF298" s="5"/>
      <c r="CG298" s="58"/>
      <c r="CH298" s="58"/>
      <c r="CI298" s="5"/>
      <c r="CJ298" s="5"/>
      <c r="CK298" s="5"/>
      <c r="CL298" s="230"/>
      <c r="CM298" s="230"/>
      <c r="CN298" s="230"/>
      <c r="CO298" s="230"/>
      <c r="CP298" s="230"/>
      <c r="CQ298" s="230"/>
      <c r="CR298" s="1"/>
      <c r="CS298" s="1"/>
      <c r="CT298" s="1"/>
      <c r="CU298" s="1"/>
      <c r="CV298" s="5"/>
      <c r="CW298" s="404"/>
      <c r="CX298" s="404"/>
      <c r="CY298" s="404"/>
      <c r="CZ298" s="404"/>
      <c r="DA298" s="404"/>
      <c r="DB298" s="404"/>
      <c r="DC298" s="381"/>
      <c r="DD298" s="381"/>
      <c r="DE298" s="381"/>
      <c r="DF298" s="381"/>
      <c r="DG298" s="5"/>
      <c r="DH298" s="1"/>
      <c r="DI298" s="1"/>
      <c r="DJ298" s="1"/>
      <c r="DK298" s="1"/>
      <c r="DL298" s="1"/>
      <c r="DM298" s="1"/>
      <c r="DN298" s="1"/>
      <c r="DO298" s="1"/>
      <c r="DP298" s="1"/>
      <c r="DQ298" s="1"/>
      <c r="DR298" s="1"/>
      <c r="DS298" s="1"/>
      <c r="DT298" s="1"/>
      <c r="DU298" s="1"/>
      <c r="DV298" s="1"/>
      <c r="DW298" s="1"/>
      <c r="DX298" s="1"/>
    </row>
    <row r="299" spans="1:128" ht="11.1" customHeight="1" x14ac:dyDescent="0.25">
      <c r="A299" s="5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388"/>
      <c r="AA299" s="388"/>
      <c r="AB299" s="388"/>
      <c r="AC299" s="388"/>
      <c r="AD299" s="388"/>
      <c r="AE299" s="388"/>
      <c r="AF299" s="388"/>
      <c r="AG299" s="388"/>
      <c r="AH299" s="388"/>
      <c r="AI299" s="388"/>
      <c r="AJ299" s="388"/>
      <c r="AK299" s="388"/>
      <c r="AL299" s="388"/>
      <c r="AM299" s="388"/>
      <c r="AN299" s="388"/>
      <c r="AO299" s="388"/>
      <c r="AP299" s="388"/>
      <c r="AQ299" s="388"/>
      <c r="AR299" s="388"/>
      <c r="AS299" s="388"/>
      <c r="AT299" s="388"/>
      <c r="AU299" s="388"/>
      <c r="AV299" s="388"/>
      <c r="AW299" s="388"/>
      <c r="AX299" s="388"/>
      <c r="AY299" s="388"/>
      <c r="AZ299" s="1"/>
      <c r="BA299" s="6"/>
      <c r="BB299" s="6"/>
      <c r="BC299" s="6"/>
      <c r="BD299" s="6"/>
      <c r="BE299" s="6"/>
      <c r="BF299" s="6"/>
      <c r="BG299" s="1"/>
      <c r="BM299" s="382"/>
      <c r="BO299" s="382"/>
      <c r="BP299" s="382"/>
      <c r="BR299" s="1"/>
      <c r="BS299" s="366"/>
      <c r="BT299" s="1"/>
      <c r="BU299" s="1"/>
      <c r="BV299" s="1"/>
      <c r="BW299" s="366"/>
      <c r="BX299" s="366"/>
      <c r="CB299" s="141"/>
      <c r="CC299" s="230"/>
      <c r="CD299" s="230"/>
      <c r="CE299" s="230"/>
      <c r="CF299" s="5"/>
      <c r="CG299" s="58"/>
      <c r="CH299" s="58"/>
      <c r="CI299" s="5"/>
      <c r="CJ299" s="5"/>
      <c r="CK299" s="5"/>
      <c r="CL299" s="230"/>
      <c r="CM299" s="230"/>
      <c r="CN299" s="230"/>
      <c r="CO299" s="230"/>
      <c r="CP299" s="230"/>
      <c r="CQ299" s="230"/>
      <c r="CR299" s="1"/>
      <c r="CS299" s="1"/>
      <c r="CT299" s="1"/>
      <c r="CU299" s="1"/>
      <c r="CV299" s="5"/>
      <c r="CW299" s="404"/>
      <c r="CX299" s="404"/>
      <c r="CY299" s="404"/>
      <c r="CZ299" s="404"/>
      <c r="DA299" s="404"/>
      <c r="DB299" s="404"/>
      <c r="DC299" s="381"/>
      <c r="DD299" s="381"/>
      <c r="DE299" s="381"/>
      <c r="DF299" s="381"/>
      <c r="DG299" s="5"/>
      <c r="DH299" s="1"/>
      <c r="DI299" s="1"/>
      <c r="DJ299" s="1"/>
      <c r="DK299" s="1"/>
      <c r="DL299" s="1"/>
      <c r="DM299" s="1"/>
      <c r="DN299" s="1"/>
      <c r="DO299" s="1"/>
      <c r="DP299" s="1"/>
      <c r="DQ299" s="1"/>
      <c r="DR299" s="1"/>
      <c r="DS299" s="1"/>
      <c r="DT299" s="1"/>
      <c r="DU299" s="1"/>
      <c r="DV299" s="1"/>
      <c r="DW299" s="1"/>
      <c r="DX299" s="1"/>
    </row>
    <row r="300" spans="1:128" ht="11.1" customHeight="1" x14ac:dyDescent="0.25">
      <c r="A300" s="5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388"/>
      <c r="AA300" s="388"/>
      <c r="AB300" s="388"/>
      <c r="AC300" s="388"/>
      <c r="AD300" s="388"/>
      <c r="AE300" s="388"/>
      <c r="AF300" s="388"/>
      <c r="AG300" s="388"/>
      <c r="AH300" s="388"/>
      <c r="AI300" s="388"/>
      <c r="AJ300" s="388"/>
      <c r="AK300" s="388"/>
      <c r="AL300" s="388"/>
      <c r="AM300" s="388"/>
      <c r="AN300" s="388"/>
      <c r="AO300" s="388"/>
      <c r="AP300" s="388"/>
      <c r="AQ300" s="388"/>
      <c r="AR300" s="388"/>
      <c r="AS300" s="388"/>
      <c r="AT300" s="388"/>
      <c r="AU300" s="388"/>
      <c r="AV300" s="388"/>
      <c r="AW300" s="388"/>
      <c r="AX300" s="388"/>
      <c r="AY300" s="388"/>
      <c r="AZ300" s="1"/>
      <c r="BA300" s="6"/>
      <c r="BB300" s="6"/>
      <c r="BC300" s="6"/>
      <c r="BD300" s="6"/>
      <c r="BE300" s="6"/>
      <c r="BF300" s="6"/>
      <c r="BG300" s="1"/>
      <c r="BM300" s="382"/>
      <c r="BO300" s="382"/>
      <c r="BP300" s="382"/>
      <c r="BR300" s="1"/>
      <c r="BS300" s="366"/>
      <c r="BT300" s="1"/>
      <c r="BU300" s="1"/>
      <c r="BV300" s="1"/>
      <c r="BW300" s="366"/>
      <c r="BX300" s="366"/>
      <c r="CB300" s="141"/>
      <c r="CC300" s="230"/>
      <c r="CD300" s="230"/>
      <c r="CE300" s="230"/>
      <c r="CF300" s="5"/>
      <c r="CG300" s="58"/>
      <c r="CH300" s="58"/>
      <c r="CI300" s="5"/>
      <c r="CJ300" s="5"/>
      <c r="CK300" s="5"/>
      <c r="CL300" s="230"/>
      <c r="CM300" s="230"/>
      <c r="CN300" s="230"/>
      <c r="CO300" s="230"/>
      <c r="CP300" s="230"/>
      <c r="CQ300" s="230"/>
      <c r="CR300" s="1"/>
      <c r="CS300" s="1"/>
      <c r="CT300" s="1"/>
      <c r="CU300" s="1"/>
      <c r="CV300" s="5"/>
      <c r="CW300" s="404"/>
      <c r="CX300" s="404"/>
      <c r="CY300" s="404"/>
      <c r="CZ300" s="404"/>
      <c r="DA300" s="404"/>
      <c r="DB300" s="404"/>
      <c r="DC300" s="381"/>
      <c r="DD300" s="381"/>
      <c r="DE300" s="381"/>
      <c r="DF300" s="381"/>
      <c r="DG300" s="5"/>
      <c r="DH300" s="1"/>
      <c r="DI300" s="1"/>
      <c r="DJ300" s="1"/>
      <c r="DK300" s="1"/>
      <c r="DL300" s="1"/>
      <c r="DM300" s="1"/>
      <c r="DN300" s="1"/>
      <c r="DO300" s="1"/>
      <c r="DP300" s="1"/>
      <c r="DQ300" s="1"/>
      <c r="DR300" s="1"/>
      <c r="DS300" s="1"/>
      <c r="DT300" s="1"/>
      <c r="DU300" s="1"/>
      <c r="DV300" s="1"/>
      <c r="DW300" s="1"/>
      <c r="DX300" s="1"/>
    </row>
    <row r="301" spans="1:128" ht="11.1" customHeight="1" x14ac:dyDescent="0.25">
      <c r="A301" s="5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388"/>
      <c r="AA301" s="388"/>
      <c r="AB301" s="388"/>
      <c r="AC301" s="388"/>
      <c r="AD301" s="388"/>
      <c r="AE301" s="388"/>
      <c r="AF301" s="388"/>
      <c r="AG301" s="388"/>
      <c r="AH301" s="388"/>
      <c r="AI301" s="388"/>
      <c r="AJ301" s="388"/>
      <c r="AK301" s="388"/>
      <c r="AL301" s="388"/>
      <c r="AM301" s="388"/>
      <c r="AN301" s="388"/>
      <c r="AO301" s="388"/>
      <c r="AP301" s="388"/>
      <c r="AQ301" s="388"/>
      <c r="AR301" s="388"/>
      <c r="AS301" s="388"/>
      <c r="AT301" s="388"/>
      <c r="AU301" s="388"/>
      <c r="AV301" s="388"/>
      <c r="AW301" s="388"/>
      <c r="AX301" s="388"/>
      <c r="AY301" s="388"/>
      <c r="AZ301" s="1"/>
      <c r="BA301" s="6"/>
      <c r="BB301" s="6"/>
      <c r="BC301" s="6"/>
      <c r="BD301" s="6"/>
      <c r="BE301" s="6"/>
      <c r="BF301" s="6"/>
      <c r="BG301" s="1"/>
      <c r="BM301" s="382"/>
      <c r="BO301" s="382"/>
      <c r="BP301" s="382"/>
      <c r="BR301" s="1"/>
      <c r="BS301" s="366"/>
      <c r="BT301" s="1"/>
      <c r="BU301" s="1"/>
      <c r="BV301" s="1"/>
      <c r="BW301" s="366"/>
      <c r="BX301" s="366"/>
      <c r="CB301" s="141"/>
      <c r="CC301" s="230"/>
      <c r="CD301" s="230"/>
      <c r="CE301" s="230"/>
      <c r="CF301" s="5"/>
      <c r="CG301" s="58"/>
      <c r="CH301" s="58"/>
      <c r="CI301" s="5"/>
      <c r="CJ301" s="5"/>
      <c r="CK301" s="5"/>
      <c r="CL301" s="230"/>
      <c r="CM301" s="230"/>
      <c r="CN301" s="230"/>
      <c r="CO301" s="230"/>
      <c r="CP301" s="230"/>
      <c r="CQ301" s="230"/>
      <c r="CR301" s="1"/>
      <c r="CS301" s="1"/>
      <c r="CT301" s="1"/>
      <c r="CU301" s="1"/>
      <c r="CV301" s="5"/>
      <c r="CW301" s="404"/>
      <c r="CX301" s="404"/>
      <c r="CY301" s="404"/>
      <c r="CZ301" s="404"/>
      <c r="DA301" s="404"/>
      <c r="DB301" s="404"/>
      <c r="DC301" s="381"/>
      <c r="DD301" s="381"/>
      <c r="DE301" s="381"/>
      <c r="DF301" s="381"/>
      <c r="DG301" s="5"/>
      <c r="DH301" s="1"/>
      <c r="DI301" s="1"/>
      <c r="DJ301" s="1"/>
      <c r="DK301" s="1"/>
      <c r="DL301" s="1"/>
      <c r="DM301" s="1"/>
      <c r="DN301" s="1"/>
      <c r="DO301" s="1"/>
      <c r="DP301" s="1"/>
      <c r="DQ301" s="1"/>
      <c r="DR301" s="1"/>
      <c r="DS301" s="1"/>
      <c r="DT301" s="1"/>
      <c r="DU301" s="1"/>
      <c r="DV301" s="1"/>
      <c r="DW301" s="1"/>
      <c r="DX301" s="1"/>
    </row>
    <row r="302" spans="1:128" ht="11.1" customHeight="1" x14ac:dyDescent="0.25">
      <c r="A302" s="5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388"/>
      <c r="AA302" s="388"/>
      <c r="AB302" s="388"/>
      <c r="AC302" s="388"/>
      <c r="AD302" s="388"/>
      <c r="AE302" s="388"/>
      <c r="AF302" s="388"/>
      <c r="AG302" s="388"/>
      <c r="AH302" s="388"/>
      <c r="AI302" s="388"/>
      <c r="AJ302" s="388"/>
      <c r="AK302" s="388"/>
      <c r="AL302" s="388"/>
      <c r="AM302" s="388"/>
      <c r="AN302" s="388"/>
      <c r="AO302" s="388"/>
      <c r="AP302" s="388"/>
      <c r="AQ302" s="388"/>
      <c r="AR302" s="388"/>
      <c r="AS302" s="388"/>
      <c r="AT302" s="388"/>
      <c r="AU302" s="388"/>
      <c r="AV302" s="388"/>
      <c r="AW302" s="388"/>
      <c r="AX302" s="388"/>
      <c r="AY302" s="388"/>
      <c r="AZ302" s="1"/>
      <c r="BA302" s="6"/>
      <c r="BB302" s="6"/>
      <c r="BC302" s="6"/>
      <c r="BD302" s="6"/>
      <c r="BE302" s="6"/>
      <c r="BF302" s="6"/>
      <c r="BG302" s="1"/>
      <c r="BM302" s="382"/>
      <c r="BO302" s="382"/>
      <c r="BP302" s="382"/>
      <c r="BR302" s="1"/>
      <c r="BS302" s="366"/>
      <c r="BT302" s="1"/>
      <c r="BU302" s="1"/>
      <c r="BV302" s="1"/>
      <c r="BW302" s="366"/>
      <c r="BX302" s="366"/>
      <c r="CB302" s="141"/>
      <c r="CC302" s="230"/>
      <c r="CD302" s="230"/>
      <c r="CE302" s="230"/>
      <c r="CF302" s="5"/>
      <c r="CG302" s="58"/>
      <c r="CH302" s="58"/>
      <c r="CI302" s="5"/>
      <c r="CJ302" s="5"/>
      <c r="CK302" s="5"/>
      <c r="CL302" s="230"/>
      <c r="CM302" s="230"/>
      <c r="CN302" s="230"/>
      <c r="CO302" s="230"/>
      <c r="CP302" s="230"/>
      <c r="CQ302" s="230"/>
      <c r="CR302" s="1"/>
      <c r="CS302" s="1"/>
      <c r="CT302" s="1"/>
      <c r="CU302" s="1"/>
      <c r="CV302" s="5"/>
      <c r="CW302" s="404"/>
      <c r="CX302" s="404"/>
      <c r="CY302" s="404"/>
      <c r="CZ302" s="404"/>
      <c r="DA302" s="404"/>
      <c r="DB302" s="404"/>
      <c r="DC302" s="381"/>
      <c r="DD302" s="381"/>
      <c r="DE302" s="381"/>
      <c r="DF302" s="381"/>
      <c r="DG302" s="5"/>
      <c r="DH302" s="1"/>
      <c r="DI302" s="1"/>
      <c r="DJ302" s="1"/>
      <c r="DK302" s="1"/>
      <c r="DL302" s="1"/>
      <c r="DM302" s="1"/>
      <c r="DN302" s="1"/>
      <c r="DO302" s="1"/>
      <c r="DP302" s="1"/>
      <c r="DQ302" s="1"/>
      <c r="DR302" s="1"/>
      <c r="DS302" s="1"/>
      <c r="DT302" s="1"/>
      <c r="DU302" s="1"/>
      <c r="DV302" s="1"/>
      <c r="DW302" s="1"/>
      <c r="DX302" s="1"/>
    </row>
    <row r="303" spans="1:128" ht="11.1" customHeight="1" x14ac:dyDescent="0.25">
      <c r="A303" s="5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388"/>
      <c r="AA303" s="388"/>
      <c r="AB303" s="388"/>
      <c r="AC303" s="388"/>
      <c r="AD303" s="388"/>
      <c r="AE303" s="388"/>
      <c r="AF303" s="388"/>
      <c r="AG303" s="388"/>
      <c r="AH303" s="388"/>
      <c r="AI303" s="388"/>
      <c r="AJ303" s="388"/>
      <c r="AK303" s="388"/>
      <c r="AL303" s="388"/>
      <c r="AM303" s="388"/>
      <c r="AN303" s="388"/>
      <c r="AO303" s="388"/>
      <c r="AP303" s="388"/>
      <c r="AQ303" s="388"/>
      <c r="AR303" s="388"/>
      <c r="AS303" s="388"/>
      <c r="AT303" s="388"/>
      <c r="AU303" s="388"/>
      <c r="AV303" s="388"/>
      <c r="AW303" s="388"/>
      <c r="AX303" s="388"/>
      <c r="AY303" s="388"/>
      <c r="AZ303" s="1"/>
      <c r="BA303" s="6"/>
      <c r="BB303" s="6"/>
      <c r="BC303" s="6"/>
      <c r="BD303" s="6"/>
      <c r="BE303" s="6"/>
      <c r="BF303" s="6"/>
      <c r="BG303" s="1"/>
      <c r="BM303" s="382"/>
      <c r="BO303" s="382"/>
      <c r="BP303" s="382"/>
      <c r="BR303" s="1"/>
      <c r="BS303" s="366"/>
      <c r="BT303" s="1"/>
      <c r="BU303" s="1"/>
      <c r="BV303" s="1"/>
      <c r="BW303" s="366"/>
      <c r="BX303" s="366"/>
      <c r="CB303" s="141"/>
      <c r="CC303" s="230"/>
      <c r="CD303" s="230"/>
      <c r="CE303" s="230"/>
      <c r="CF303" s="5"/>
      <c r="CG303" s="58"/>
      <c r="CH303" s="58"/>
      <c r="CI303" s="5"/>
      <c r="CJ303" s="5"/>
      <c r="CK303" s="5"/>
      <c r="CL303" s="230"/>
      <c r="CM303" s="230"/>
      <c r="CN303" s="230"/>
      <c r="CO303" s="230"/>
      <c r="CP303" s="230"/>
      <c r="CQ303" s="230"/>
      <c r="CR303" s="1"/>
      <c r="CS303" s="1"/>
      <c r="CT303" s="1"/>
      <c r="CU303" s="1"/>
      <c r="CV303" s="5"/>
      <c r="CW303" s="404"/>
      <c r="CX303" s="404"/>
      <c r="CY303" s="404"/>
      <c r="CZ303" s="404"/>
      <c r="DA303" s="404"/>
      <c r="DB303" s="404"/>
      <c r="DC303" s="381"/>
      <c r="DD303" s="381"/>
      <c r="DE303" s="381"/>
      <c r="DF303" s="381"/>
      <c r="DG303" s="5"/>
      <c r="DH303" s="1"/>
      <c r="DI303" s="1"/>
      <c r="DJ303" s="1"/>
      <c r="DK303" s="1"/>
      <c r="DL303" s="1"/>
      <c r="DM303" s="1"/>
      <c r="DN303" s="1"/>
      <c r="DO303" s="1"/>
      <c r="DP303" s="1"/>
      <c r="DQ303" s="1"/>
      <c r="DR303" s="1"/>
      <c r="DS303" s="1"/>
      <c r="DT303" s="1"/>
      <c r="DU303" s="1"/>
      <c r="DV303" s="1"/>
      <c r="DW303" s="1"/>
      <c r="DX303" s="1"/>
    </row>
    <row r="304" spans="1:128" ht="11.1" customHeight="1" x14ac:dyDescent="0.25">
      <c r="A304" s="5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388"/>
      <c r="AA304" s="388"/>
      <c r="AB304" s="388"/>
      <c r="AC304" s="388"/>
      <c r="AD304" s="388"/>
      <c r="AE304" s="388"/>
      <c r="AF304" s="388"/>
      <c r="AG304" s="388"/>
      <c r="AH304" s="388"/>
      <c r="AI304" s="388"/>
      <c r="AJ304" s="388"/>
      <c r="AK304" s="388"/>
      <c r="AL304" s="388"/>
      <c r="AM304" s="388"/>
      <c r="AN304" s="388"/>
      <c r="AO304" s="388"/>
      <c r="AP304" s="388"/>
      <c r="AQ304" s="388"/>
      <c r="AR304" s="388"/>
      <c r="AS304" s="388"/>
      <c r="AT304" s="388"/>
      <c r="AU304" s="388"/>
      <c r="AV304" s="388"/>
      <c r="AW304" s="388"/>
      <c r="AX304" s="388"/>
      <c r="AY304" s="388"/>
      <c r="AZ304" s="1"/>
      <c r="BA304" s="6"/>
      <c r="BB304" s="6"/>
      <c r="BC304" s="6"/>
      <c r="BD304" s="6"/>
      <c r="BE304" s="6"/>
      <c r="BF304" s="6"/>
      <c r="BG304" s="1"/>
      <c r="BM304" s="382"/>
      <c r="BO304" s="382"/>
      <c r="BP304" s="382"/>
      <c r="BR304" s="1"/>
      <c r="BS304" s="366"/>
      <c r="BT304" s="1"/>
      <c r="BU304" s="1"/>
      <c r="BV304" s="1"/>
      <c r="BW304" s="366"/>
      <c r="BX304" s="366"/>
      <c r="CB304" s="141"/>
      <c r="CC304" s="230"/>
      <c r="CD304" s="230"/>
      <c r="CE304" s="230"/>
      <c r="CF304" s="5"/>
      <c r="CG304" s="58"/>
      <c r="CH304" s="58"/>
      <c r="CI304" s="5"/>
      <c r="CJ304" s="5"/>
      <c r="CK304" s="5"/>
      <c r="CL304" s="230"/>
      <c r="CM304" s="230"/>
      <c r="CN304" s="230"/>
      <c r="CO304" s="230"/>
      <c r="CP304" s="230"/>
      <c r="CQ304" s="230"/>
      <c r="CR304" s="1"/>
      <c r="CS304" s="1"/>
      <c r="CT304" s="1"/>
      <c r="CU304" s="1"/>
      <c r="CV304" s="5"/>
      <c r="CW304" s="404"/>
      <c r="CX304" s="404"/>
      <c r="CY304" s="404"/>
      <c r="CZ304" s="404"/>
      <c r="DA304" s="404"/>
      <c r="DB304" s="404"/>
      <c r="DC304" s="381"/>
      <c r="DD304" s="381"/>
      <c r="DE304" s="381"/>
      <c r="DF304" s="381"/>
      <c r="DG304" s="5"/>
      <c r="DH304" s="1"/>
      <c r="DI304" s="1"/>
      <c r="DJ304" s="1"/>
      <c r="DK304" s="1"/>
      <c r="DL304" s="1"/>
      <c r="DM304" s="1"/>
      <c r="DN304" s="1"/>
      <c r="DO304" s="1"/>
      <c r="DP304" s="1"/>
      <c r="DQ304" s="1"/>
      <c r="DR304" s="1"/>
      <c r="DS304" s="1"/>
      <c r="DT304" s="1"/>
      <c r="DU304" s="1"/>
      <c r="DV304" s="1"/>
      <c r="DW304" s="1"/>
      <c r="DX304" s="1"/>
    </row>
    <row r="305" spans="1:128" ht="11.1" customHeight="1" x14ac:dyDescent="0.25">
      <c r="A305" s="5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388"/>
      <c r="AA305" s="388"/>
      <c r="AB305" s="388"/>
      <c r="AC305" s="388"/>
      <c r="AD305" s="388"/>
      <c r="AE305" s="388"/>
      <c r="AF305" s="388"/>
      <c r="AG305" s="388"/>
      <c r="AH305" s="388"/>
      <c r="AI305" s="388"/>
      <c r="AJ305" s="388"/>
      <c r="AK305" s="388"/>
      <c r="AL305" s="388"/>
      <c r="AM305" s="388"/>
      <c r="AN305" s="388"/>
      <c r="AO305" s="388"/>
      <c r="AP305" s="388"/>
      <c r="AQ305" s="388"/>
      <c r="AR305" s="388"/>
      <c r="AS305" s="388"/>
      <c r="AT305" s="388"/>
      <c r="AU305" s="388"/>
      <c r="AV305" s="388"/>
      <c r="AW305" s="388"/>
      <c r="AX305" s="388"/>
      <c r="AY305" s="388"/>
      <c r="AZ305" s="1"/>
      <c r="BA305" s="6"/>
      <c r="BB305" s="6"/>
      <c r="BC305" s="6"/>
      <c r="BD305" s="6"/>
      <c r="BE305" s="6"/>
      <c r="BF305" s="6"/>
      <c r="BG305" s="1"/>
      <c r="BM305" s="382"/>
      <c r="BO305" s="382"/>
      <c r="BP305" s="382"/>
      <c r="BR305" s="1"/>
      <c r="BS305" s="366"/>
      <c r="BT305" s="1"/>
      <c r="BU305" s="1"/>
      <c r="BV305" s="1"/>
      <c r="BW305" s="366"/>
      <c r="BX305" s="366"/>
      <c r="CB305" s="141"/>
      <c r="CC305" s="230"/>
      <c r="CD305" s="230"/>
      <c r="CE305" s="230"/>
      <c r="CF305" s="5"/>
      <c r="CG305" s="58"/>
      <c r="CH305" s="58"/>
      <c r="CI305" s="5"/>
      <c r="CJ305" s="5"/>
      <c r="CK305" s="5"/>
      <c r="CL305" s="230"/>
      <c r="CM305" s="230"/>
      <c r="CN305" s="230"/>
      <c r="CO305" s="230"/>
      <c r="CP305" s="230"/>
      <c r="CQ305" s="230"/>
      <c r="CR305" s="1"/>
      <c r="CS305" s="1"/>
      <c r="CT305" s="1"/>
      <c r="CU305" s="1"/>
      <c r="CV305" s="5"/>
      <c r="CW305" s="404"/>
      <c r="CX305" s="404"/>
      <c r="CY305" s="404"/>
      <c r="CZ305" s="404"/>
      <c r="DA305" s="404"/>
      <c r="DB305" s="404"/>
      <c r="DC305" s="381"/>
      <c r="DD305" s="381"/>
      <c r="DE305" s="381"/>
      <c r="DF305" s="381"/>
      <c r="DG305" s="5"/>
      <c r="DH305" s="1"/>
      <c r="DI305" s="1"/>
      <c r="DJ305" s="1"/>
      <c r="DK305" s="1"/>
      <c r="DL305" s="1"/>
      <c r="DM305" s="1"/>
      <c r="DN305" s="1"/>
      <c r="DO305" s="1"/>
      <c r="DP305" s="1"/>
      <c r="DQ305" s="1"/>
      <c r="DR305" s="1"/>
      <c r="DS305" s="1"/>
      <c r="DT305" s="1"/>
      <c r="DU305" s="1"/>
      <c r="DV305" s="1"/>
      <c r="DW305" s="1"/>
      <c r="DX305" s="1"/>
    </row>
    <row r="306" spans="1:128" ht="11.1" customHeight="1" x14ac:dyDescent="0.25">
      <c r="A306" s="5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388"/>
      <c r="AA306" s="388"/>
      <c r="AB306" s="388"/>
      <c r="AC306" s="388"/>
      <c r="AD306" s="388"/>
      <c r="AE306" s="388"/>
      <c r="AF306" s="388"/>
      <c r="AG306" s="388"/>
      <c r="AH306" s="388"/>
      <c r="AI306" s="388"/>
      <c r="AJ306" s="388"/>
      <c r="AK306" s="388"/>
      <c r="AL306" s="388"/>
      <c r="AM306" s="388"/>
      <c r="AN306" s="388"/>
      <c r="AO306" s="388"/>
      <c r="AP306" s="388"/>
      <c r="AQ306" s="388"/>
      <c r="AR306" s="388"/>
      <c r="AS306" s="388"/>
      <c r="AT306" s="388"/>
      <c r="AU306" s="388"/>
      <c r="AV306" s="388"/>
      <c r="AW306" s="388"/>
      <c r="AX306" s="388"/>
      <c r="AY306" s="388"/>
      <c r="AZ306" s="1"/>
      <c r="BA306" s="6"/>
      <c r="BB306" s="6"/>
      <c r="BC306" s="6"/>
      <c r="BD306" s="6"/>
      <c r="BE306" s="6"/>
      <c r="BF306" s="6"/>
      <c r="BG306" s="1"/>
      <c r="BM306" s="382"/>
      <c r="BO306" s="382"/>
      <c r="BP306" s="382"/>
      <c r="BR306" s="1"/>
      <c r="BS306" s="366"/>
      <c r="BT306" s="1"/>
      <c r="BU306" s="1"/>
      <c r="BV306" s="1"/>
      <c r="BW306" s="366"/>
      <c r="BX306" s="366"/>
      <c r="CB306" s="141"/>
      <c r="CC306" s="230"/>
      <c r="CD306" s="230"/>
      <c r="CE306" s="230"/>
      <c r="CF306" s="5"/>
      <c r="CG306" s="58"/>
      <c r="CH306" s="58"/>
      <c r="CI306" s="5"/>
      <c r="CJ306" s="5"/>
      <c r="CK306" s="5"/>
      <c r="CL306" s="230"/>
      <c r="CM306" s="230"/>
      <c r="CN306" s="230"/>
      <c r="CO306" s="230"/>
      <c r="CP306" s="230"/>
      <c r="CQ306" s="230"/>
      <c r="CR306" s="1"/>
      <c r="CS306" s="1"/>
      <c r="CT306" s="1"/>
      <c r="CU306" s="1"/>
      <c r="CV306" s="5"/>
      <c r="CW306" s="404"/>
      <c r="CX306" s="404"/>
      <c r="CY306" s="404"/>
      <c r="CZ306" s="404"/>
      <c r="DA306" s="404"/>
      <c r="DB306" s="404"/>
      <c r="DC306" s="381"/>
      <c r="DD306" s="381"/>
      <c r="DE306" s="381"/>
      <c r="DF306" s="381"/>
      <c r="DG306" s="5"/>
      <c r="DH306" s="1"/>
      <c r="DI306" s="1"/>
      <c r="DJ306" s="1"/>
      <c r="DK306" s="1"/>
      <c r="DL306" s="1"/>
      <c r="DM306" s="1"/>
      <c r="DN306" s="1"/>
      <c r="DO306" s="1"/>
      <c r="DP306" s="1"/>
      <c r="DQ306" s="1"/>
      <c r="DR306" s="1"/>
      <c r="DS306" s="1"/>
      <c r="DT306" s="1"/>
      <c r="DU306" s="1"/>
      <c r="DV306" s="1"/>
      <c r="DW306" s="1"/>
      <c r="DX306" s="1"/>
    </row>
    <row r="307" spans="1:128" ht="11.1" customHeight="1" x14ac:dyDescent="0.25">
      <c r="A307" s="5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388"/>
      <c r="AA307" s="388"/>
      <c r="AB307" s="388"/>
      <c r="AC307" s="388"/>
      <c r="AD307" s="388"/>
      <c r="AE307" s="388"/>
      <c r="AF307" s="388"/>
      <c r="AG307" s="388"/>
      <c r="AH307" s="388"/>
      <c r="AI307" s="388"/>
      <c r="AJ307" s="388"/>
      <c r="AK307" s="388"/>
      <c r="AL307" s="388"/>
      <c r="AM307" s="388"/>
      <c r="AN307" s="388"/>
      <c r="AO307" s="388"/>
      <c r="AP307" s="388"/>
      <c r="AQ307" s="388"/>
      <c r="AR307" s="388"/>
      <c r="AS307" s="388"/>
      <c r="AT307" s="388"/>
      <c r="AU307" s="388"/>
      <c r="AV307" s="388"/>
      <c r="AW307" s="388"/>
      <c r="AX307" s="388"/>
      <c r="AY307" s="388"/>
      <c r="AZ307" s="1"/>
      <c r="BA307" s="6"/>
      <c r="BB307" s="6"/>
      <c r="BC307" s="6"/>
      <c r="BD307" s="6"/>
      <c r="BE307" s="6"/>
      <c r="BF307" s="6"/>
      <c r="BG307" s="1"/>
      <c r="BM307" s="382"/>
      <c r="BO307" s="382"/>
      <c r="BP307" s="382"/>
      <c r="BR307" s="1"/>
      <c r="BS307" s="366"/>
      <c r="BT307" s="1"/>
      <c r="BU307" s="1"/>
      <c r="BV307" s="1"/>
      <c r="BW307" s="366"/>
      <c r="BX307" s="366"/>
      <c r="CB307" s="141"/>
      <c r="CC307" s="230"/>
      <c r="CD307" s="230"/>
      <c r="CE307" s="230"/>
      <c r="CF307" s="5"/>
      <c r="CG307" s="58"/>
      <c r="CH307" s="58"/>
      <c r="CI307" s="5"/>
      <c r="CJ307" s="5"/>
      <c r="CK307" s="5"/>
      <c r="CL307" s="230"/>
      <c r="CM307" s="230"/>
      <c r="CN307" s="230"/>
      <c r="CO307" s="230"/>
      <c r="CP307" s="230"/>
      <c r="CQ307" s="230"/>
      <c r="CR307" s="1"/>
      <c r="CS307" s="1"/>
      <c r="CT307" s="1"/>
      <c r="CU307" s="1"/>
      <c r="CV307" s="5"/>
      <c r="CW307" s="404"/>
      <c r="CX307" s="404"/>
      <c r="CY307" s="404"/>
      <c r="CZ307" s="404"/>
      <c r="DA307" s="404"/>
      <c r="DB307" s="404"/>
      <c r="DC307" s="381"/>
      <c r="DD307" s="381"/>
      <c r="DE307" s="381"/>
      <c r="DF307" s="381"/>
      <c r="DG307" s="5"/>
      <c r="DH307" s="1"/>
      <c r="DI307" s="1"/>
      <c r="DJ307" s="1"/>
      <c r="DK307" s="1"/>
      <c r="DL307" s="1"/>
      <c r="DM307" s="1"/>
      <c r="DN307" s="1"/>
      <c r="DO307" s="1"/>
      <c r="DP307" s="1"/>
      <c r="DQ307" s="1"/>
      <c r="DR307" s="1"/>
      <c r="DS307" s="1"/>
      <c r="DT307" s="1"/>
      <c r="DU307" s="1"/>
      <c r="DV307" s="1"/>
      <c r="DW307" s="1"/>
      <c r="DX307" s="1"/>
    </row>
    <row r="308" spans="1:128" ht="11.1" customHeight="1" x14ac:dyDescent="0.25">
      <c r="A308" s="5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388"/>
      <c r="AA308" s="388"/>
      <c r="AB308" s="388"/>
      <c r="AC308" s="388"/>
      <c r="AD308" s="388"/>
      <c r="AE308" s="388"/>
      <c r="AF308" s="388"/>
      <c r="AG308" s="388"/>
      <c r="AH308" s="388"/>
      <c r="AI308" s="388"/>
      <c r="AJ308" s="388"/>
      <c r="AK308" s="388"/>
      <c r="AL308" s="388"/>
      <c r="AM308" s="388"/>
      <c r="AN308" s="388"/>
      <c r="AO308" s="388"/>
      <c r="AP308" s="388"/>
      <c r="AQ308" s="388"/>
      <c r="AR308" s="388"/>
      <c r="AS308" s="388"/>
      <c r="AT308" s="388"/>
      <c r="AU308" s="388"/>
      <c r="AV308" s="388"/>
      <c r="AW308" s="388"/>
      <c r="AX308" s="388"/>
      <c r="AY308" s="388"/>
      <c r="AZ308" s="1"/>
      <c r="BA308" s="6"/>
      <c r="BB308" s="6"/>
      <c r="BC308" s="6"/>
      <c r="BD308" s="6"/>
      <c r="BE308" s="6"/>
      <c r="BF308" s="6"/>
      <c r="BG308" s="1"/>
      <c r="BM308" s="382"/>
      <c r="BO308" s="382"/>
      <c r="BP308" s="382"/>
      <c r="BR308" s="1"/>
      <c r="BS308" s="366"/>
      <c r="BT308" s="1"/>
      <c r="BU308" s="1"/>
      <c r="BV308" s="1"/>
      <c r="BW308" s="366"/>
      <c r="BX308" s="366"/>
      <c r="CB308" s="141"/>
      <c r="CC308" s="230"/>
      <c r="CD308" s="230"/>
      <c r="CE308" s="230"/>
      <c r="CF308" s="5"/>
      <c r="CG308" s="58"/>
      <c r="CH308" s="58"/>
      <c r="CI308" s="5"/>
      <c r="CJ308" s="5"/>
      <c r="CK308" s="5"/>
      <c r="CL308" s="230"/>
      <c r="CM308" s="230"/>
      <c r="CN308" s="230"/>
      <c r="CO308" s="230"/>
      <c r="CP308" s="230"/>
      <c r="CQ308" s="230"/>
      <c r="CR308" s="1"/>
      <c r="CS308" s="1"/>
      <c r="CT308" s="1"/>
      <c r="CU308" s="1"/>
      <c r="CV308" s="5"/>
      <c r="CW308" s="404"/>
      <c r="CX308" s="404"/>
      <c r="CY308" s="404"/>
      <c r="CZ308" s="404"/>
      <c r="DA308" s="404"/>
      <c r="DB308" s="404"/>
      <c r="DC308" s="381"/>
      <c r="DD308" s="381"/>
      <c r="DE308" s="381"/>
      <c r="DF308" s="381"/>
      <c r="DG308" s="5"/>
      <c r="DH308" s="1"/>
      <c r="DI308" s="1"/>
      <c r="DJ308" s="1"/>
      <c r="DK308" s="1"/>
      <c r="DL308" s="1"/>
      <c r="DM308" s="1"/>
      <c r="DN308" s="1"/>
      <c r="DO308" s="1"/>
      <c r="DP308" s="1"/>
      <c r="DQ308" s="1"/>
      <c r="DR308" s="1"/>
      <c r="DS308" s="1"/>
      <c r="DT308" s="1"/>
      <c r="DU308" s="1"/>
      <c r="DV308" s="1"/>
      <c r="DW308" s="1"/>
      <c r="DX308" s="1"/>
    </row>
    <row r="309" spans="1:128" ht="11.1" customHeight="1" x14ac:dyDescent="0.25">
      <c r="A309" s="5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388"/>
      <c r="AA309" s="388"/>
      <c r="AB309" s="388"/>
      <c r="AC309" s="388"/>
      <c r="AD309" s="388"/>
      <c r="AE309" s="388"/>
      <c r="AF309" s="388"/>
      <c r="AG309" s="388"/>
      <c r="AH309" s="388"/>
      <c r="AI309" s="388"/>
      <c r="AJ309" s="388"/>
      <c r="AK309" s="388"/>
      <c r="AL309" s="388"/>
      <c r="AM309" s="388"/>
      <c r="AN309" s="388"/>
      <c r="AO309" s="388"/>
      <c r="AP309" s="388"/>
      <c r="AQ309" s="388"/>
      <c r="AR309" s="388"/>
      <c r="AS309" s="388"/>
      <c r="AT309" s="388"/>
      <c r="AU309" s="388"/>
      <c r="AV309" s="388"/>
      <c r="AW309" s="388"/>
      <c r="AX309" s="388"/>
      <c r="AY309" s="388"/>
      <c r="AZ309" s="1"/>
      <c r="BA309" s="6"/>
      <c r="BB309" s="6"/>
      <c r="BC309" s="6"/>
      <c r="BD309" s="6"/>
      <c r="BE309" s="6"/>
      <c r="BF309" s="6"/>
      <c r="BG309" s="1"/>
      <c r="BM309" s="382"/>
      <c r="BO309" s="382"/>
      <c r="BP309" s="382"/>
      <c r="CB309" s="141"/>
      <c r="CC309" s="230"/>
      <c r="CD309" s="230"/>
      <c r="CE309" s="230"/>
      <c r="CF309" s="5"/>
      <c r="CG309" s="58"/>
      <c r="CH309" s="58"/>
      <c r="CI309" s="5"/>
      <c r="CJ309" s="5"/>
      <c r="CK309" s="5"/>
      <c r="CL309" s="230"/>
      <c r="CM309" s="230"/>
      <c r="CN309" s="230"/>
      <c r="CO309" s="230"/>
      <c r="CP309" s="230"/>
      <c r="CQ309" s="230"/>
      <c r="CR309" s="1"/>
      <c r="CS309" s="1"/>
      <c r="CT309" s="1"/>
      <c r="CU309" s="1"/>
      <c r="CV309" s="5"/>
      <c r="CW309" s="404"/>
      <c r="CX309" s="404"/>
      <c r="CY309" s="404"/>
      <c r="CZ309" s="404"/>
      <c r="DA309" s="404"/>
      <c r="DB309" s="404"/>
      <c r="DC309" s="381"/>
      <c r="DD309" s="381"/>
      <c r="DE309" s="381"/>
      <c r="DF309" s="381"/>
      <c r="DG309" s="5"/>
      <c r="DH309" s="1"/>
      <c r="DI309" s="1"/>
      <c r="DJ309" s="1"/>
      <c r="DK309" s="1"/>
      <c r="DL309" s="1"/>
      <c r="DM309" s="1"/>
      <c r="DN309" s="1"/>
      <c r="DO309" s="1"/>
      <c r="DP309" s="1"/>
      <c r="DQ309" s="1"/>
      <c r="DR309" s="1"/>
      <c r="DS309" s="1"/>
      <c r="DT309" s="1"/>
      <c r="DU309" s="1"/>
      <c r="DV309" s="1"/>
      <c r="DW309" s="1"/>
      <c r="DX309" s="1"/>
    </row>
    <row r="310" spans="1:128" ht="11.1" customHeight="1" x14ac:dyDescent="0.25">
      <c r="A310" s="5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388"/>
      <c r="AA310" s="388"/>
      <c r="AB310" s="388"/>
      <c r="AC310" s="388"/>
      <c r="AD310" s="388"/>
      <c r="AE310" s="388"/>
      <c r="AF310" s="388"/>
      <c r="AG310" s="388"/>
      <c r="AH310" s="388"/>
      <c r="AI310" s="388"/>
      <c r="AJ310" s="388"/>
      <c r="AK310" s="388"/>
      <c r="AL310" s="388"/>
      <c r="AM310" s="388"/>
      <c r="AN310" s="388"/>
      <c r="AO310" s="388"/>
      <c r="AP310" s="388"/>
      <c r="AQ310" s="388"/>
      <c r="AR310" s="388"/>
      <c r="AS310" s="388"/>
      <c r="AT310" s="388"/>
      <c r="AU310" s="388"/>
      <c r="AV310" s="388"/>
      <c r="AW310" s="388"/>
      <c r="AX310" s="388"/>
      <c r="AY310" s="388"/>
      <c r="AZ310" s="1"/>
      <c r="BA310" s="6"/>
      <c r="BB310" s="6"/>
      <c r="BC310" s="6"/>
      <c r="BD310" s="6"/>
      <c r="BE310" s="6"/>
      <c r="BF310" s="6"/>
      <c r="BG310" s="1"/>
      <c r="BM310" s="382"/>
      <c r="BO310" s="382"/>
      <c r="BP310" s="382"/>
      <c r="CB310" s="141"/>
      <c r="CC310" s="230"/>
      <c r="CD310" s="230"/>
      <c r="CE310" s="230"/>
      <c r="CF310" s="5"/>
      <c r="CG310" s="58"/>
      <c r="CH310" s="58"/>
      <c r="CI310" s="5"/>
      <c r="CJ310" s="5"/>
      <c r="CK310" s="5"/>
      <c r="CL310" s="230"/>
      <c r="CM310" s="230"/>
      <c r="CN310" s="230"/>
      <c r="CO310" s="230"/>
      <c r="CP310" s="230"/>
      <c r="CQ310" s="230"/>
      <c r="CR310" s="1"/>
      <c r="CS310" s="1"/>
      <c r="CT310" s="1"/>
      <c r="CU310" s="1"/>
      <c r="CV310" s="5"/>
      <c r="CW310" s="404"/>
      <c r="CX310" s="404"/>
      <c r="CY310" s="404"/>
      <c r="CZ310" s="404"/>
      <c r="DA310" s="404"/>
      <c r="DB310" s="404"/>
      <c r="DC310" s="381"/>
      <c r="DD310" s="381"/>
      <c r="DE310" s="381"/>
      <c r="DF310" s="381"/>
      <c r="DG310" s="5"/>
      <c r="DH310" s="1"/>
      <c r="DI310" s="1"/>
      <c r="DJ310" s="1"/>
      <c r="DK310" s="1"/>
      <c r="DL310" s="1"/>
      <c r="DM310" s="1"/>
      <c r="DN310" s="1"/>
      <c r="DO310" s="1"/>
      <c r="DP310" s="1"/>
      <c r="DQ310" s="1"/>
      <c r="DR310" s="1"/>
      <c r="DS310" s="1"/>
      <c r="DT310" s="1"/>
      <c r="DU310" s="1"/>
      <c r="DV310" s="1"/>
      <c r="DW310" s="1"/>
      <c r="DX310" s="1"/>
    </row>
    <row r="311" spans="1:128" ht="11.1" customHeight="1" x14ac:dyDescent="0.25">
      <c r="A311" s="5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388"/>
      <c r="AA311" s="388"/>
      <c r="AB311" s="388"/>
      <c r="AC311" s="388"/>
      <c r="AD311" s="388"/>
      <c r="AE311" s="388"/>
      <c r="AF311" s="388"/>
      <c r="AG311" s="388"/>
      <c r="AH311" s="388"/>
      <c r="AI311" s="388"/>
      <c r="AJ311" s="388"/>
      <c r="AK311" s="388"/>
      <c r="AL311" s="388"/>
      <c r="AM311" s="388"/>
      <c r="AN311" s="388"/>
      <c r="AO311" s="388"/>
      <c r="AP311" s="388"/>
      <c r="AQ311" s="388"/>
      <c r="AR311" s="388"/>
      <c r="AS311" s="388"/>
      <c r="AT311" s="388"/>
      <c r="AU311" s="388"/>
      <c r="AV311" s="388"/>
      <c r="AW311" s="388"/>
      <c r="AX311" s="388"/>
      <c r="AY311" s="388"/>
      <c r="AZ311" s="1"/>
      <c r="BA311" s="6"/>
      <c r="BB311" s="6"/>
      <c r="BC311" s="6"/>
      <c r="BD311" s="6"/>
      <c r="BE311" s="6"/>
      <c r="BF311" s="6"/>
      <c r="BG311" s="1"/>
      <c r="BM311" s="382"/>
      <c r="BO311" s="382"/>
      <c r="BP311" s="382"/>
      <c r="CB311" s="141"/>
      <c r="CC311" s="230"/>
      <c r="CD311" s="230"/>
      <c r="CE311" s="230"/>
      <c r="CF311" s="5"/>
      <c r="CG311" s="58"/>
      <c r="CH311" s="58"/>
      <c r="CI311" s="5"/>
      <c r="CJ311" s="5"/>
      <c r="CK311" s="5"/>
      <c r="CL311" s="230"/>
      <c r="CM311" s="230"/>
      <c r="CN311" s="230"/>
      <c r="CO311" s="230"/>
      <c r="CP311" s="230"/>
      <c r="CQ311" s="230"/>
      <c r="CR311" s="1"/>
      <c r="CS311" s="1"/>
      <c r="CT311" s="1"/>
      <c r="CU311" s="1"/>
      <c r="CV311" s="5"/>
      <c r="CW311" s="404"/>
      <c r="CX311" s="404"/>
      <c r="CY311" s="404"/>
      <c r="CZ311" s="404"/>
      <c r="DA311" s="404"/>
      <c r="DB311" s="404"/>
      <c r="DC311" s="381"/>
      <c r="DD311" s="381"/>
      <c r="DE311" s="381"/>
      <c r="DF311" s="381"/>
      <c r="DG311" s="5"/>
      <c r="DH311" s="1"/>
      <c r="DI311" s="1"/>
      <c r="DJ311" s="1"/>
      <c r="DK311" s="1"/>
      <c r="DL311" s="1"/>
      <c r="DM311" s="1"/>
      <c r="DN311" s="1"/>
      <c r="DO311" s="1"/>
      <c r="DP311" s="1"/>
      <c r="DQ311" s="1"/>
      <c r="DR311" s="1"/>
      <c r="DS311" s="1"/>
      <c r="DT311" s="1"/>
      <c r="DU311" s="1"/>
      <c r="DV311" s="1"/>
      <c r="DW311" s="1"/>
      <c r="DX311" s="1"/>
    </row>
    <row r="312" spans="1:128" ht="11.1" customHeight="1" x14ac:dyDescent="0.25">
      <c r="A312" s="5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388"/>
      <c r="AA312" s="388"/>
      <c r="AB312" s="388"/>
      <c r="AC312" s="388"/>
      <c r="AD312" s="388"/>
      <c r="AE312" s="388"/>
      <c r="AF312" s="388"/>
      <c r="AG312" s="388"/>
      <c r="AH312" s="388"/>
      <c r="AI312" s="388"/>
      <c r="AJ312" s="388"/>
      <c r="AK312" s="388"/>
      <c r="AL312" s="388"/>
      <c r="AM312" s="388"/>
      <c r="AN312" s="388"/>
      <c r="AO312" s="388"/>
      <c r="AP312" s="388"/>
      <c r="AQ312" s="388"/>
      <c r="AR312" s="388"/>
      <c r="AS312" s="388"/>
      <c r="AT312" s="388"/>
      <c r="AU312" s="388"/>
      <c r="AV312" s="388"/>
      <c r="AW312" s="388"/>
      <c r="AX312" s="388"/>
      <c r="AY312" s="388"/>
      <c r="AZ312" s="1"/>
      <c r="BA312" s="6"/>
      <c r="BB312" s="6"/>
      <c r="BC312" s="6"/>
      <c r="BD312" s="6"/>
      <c r="BE312" s="6"/>
      <c r="BF312" s="6"/>
      <c r="BG312" s="1"/>
      <c r="BM312" s="382"/>
      <c r="BO312" s="382"/>
      <c r="BP312" s="382"/>
      <c r="CB312" s="141"/>
      <c r="CC312" s="230"/>
      <c r="CD312" s="230"/>
      <c r="CE312" s="230"/>
      <c r="CF312" s="5"/>
      <c r="CG312" s="58"/>
      <c r="CH312" s="58"/>
      <c r="CI312" s="5"/>
      <c r="CJ312" s="5"/>
      <c r="CK312" s="5"/>
      <c r="CL312" s="230"/>
      <c r="CM312" s="230"/>
      <c r="CN312" s="230"/>
      <c r="CO312" s="230"/>
      <c r="CP312" s="230"/>
      <c r="CQ312" s="230"/>
      <c r="CR312" s="1"/>
      <c r="CS312" s="1"/>
      <c r="CT312" s="1"/>
      <c r="CU312" s="1"/>
      <c r="CV312" s="5"/>
      <c r="CW312" s="404"/>
      <c r="CX312" s="404"/>
      <c r="CY312" s="404"/>
      <c r="CZ312" s="404"/>
      <c r="DA312" s="404"/>
      <c r="DB312" s="404"/>
      <c r="DC312" s="381"/>
      <c r="DD312" s="381"/>
      <c r="DE312" s="381"/>
      <c r="DF312" s="381"/>
      <c r="DG312" s="5"/>
      <c r="DH312" s="1"/>
      <c r="DI312" s="1"/>
      <c r="DJ312" s="1"/>
      <c r="DK312" s="1"/>
      <c r="DL312" s="1"/>
      <c r="DM312" s="1"/>
      <c r="DN312" s="1"/>
      <c r="DO312" s="1"/>
      <c r="DP312" s="1"/>
      <c r="DQ312" s="1"/>
      <c r="DR312" s="1"/>
      <c r="DS312" s="1"/>
      <c r="DT312" s="1"/>
      <c r="DU312" s="1"/>
      <c r="DV312" s="1"/>
      <c r="DW312" s="1"/>
      <c r="DX312" s="1"/>
    </row>
    <row r="313" spans="1:128" ht="11.1" customHeight="1" x14ac:dyDescent="0.25">
      <c r="A313" s="5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388"/>
      <c r="AA313" s="388"/>
      <c r="AB313" s="388"/>
      <c r="AC313" s="388"/>
      <c r="AD313" s="388"/>
      <c r="AE313" s="388"/>
      <c r="AF313" s="388"/>
      <c r="AG313" s="388"/>
      <c r="AH313" s="388"/>
      <c r="AI313" s="388"/>
      <c r="AJ313" s="388"/>
      <c r="AK313" s="388"/>
      <c r="AL313" s="388"/>
      <c r="AM313" s="388"/>
      <c r="AN313" s="388"/>
      <c r="AO313" s="388"/>
      <c r="AP313" s="388"/>
      <c r="AQ313" s="388"/>
      <c r="AR313" s="388"/>
      <c r="AS313" s="388"/>
      <c r="AT313" s="388"/>
      <c r="AU313" s="388"/>
      <c r="AV313" s="388"/>
      <c r="AW313" s="388"/>
      <c r="AX313" s="388"/>
      <c r="AY313" s="388"/>
      <c r="AZ313" s="1"/>
      <c r="BA313" s="6"/>
      <c r="BB313" s="6"/>
      <c r="BC313" s="6"/>
      <c r="BD313" s="6"/>
      <c r="BE313" s="6"/>
      <c r="BF313" s="6"/>
      <c r="BG313" s="1"/>
      <c r="BM313" s="382"/>
      <c r="BO313" s="382"/>
      <c r="BP313" s="382"/>
      <c r="CB313" s="141"/>
      <c r="CC313" s="230"/>
      <c r="CD313" s="230"/>
      <c r="CE313" s="230"/>
      <c r="CF313" s="5"/>
      <c r="CG313" s="58"/>
      <c r="CH313" s="58"/>
      <c r="CI313" s="5"/>
      <c r="CJ313" s="5"/>
      <c r="CK313" s="5"/>
      <c r="CL313" s="230"/>
      <c r="CM313" s="230"/>
      <c r="CN313" s="230"/>
      <c r="CO313" s="230"/>
      <c r="CP313" s="230"/>
      <c r="CQ313" s="230"/>
      <c r="CR313" s="1"/>
      <c r="CS313" s="1"/>
      <c r="CT313" s="1"/>
      <c r="CU313" s="1"/>
      <c r="CV313" s="5"/>
      <c r="CW313" s="404"/>
      <c r="CX313" s="404"/>
      <c r="CY313" s="404"/>
      <c r="CZ313" s="404"/>
      <c r="DA313" s="404"/>
      <c r="DB313" s="404"/>
      <c r="DC313" s="381"/>
      <c r="DD313" s="381"/>
      <c r="DE313" s="381"/>
      <c r="DF313" s="381"/>
      <c r="DG313" s="5"/>
      <c r="DH313" s="1"/>
      <c r="DI313" s="1"/>
      <c r="DJ313" s="1"/>
      <c r="DK313" s="1"/>
      <c r="DL313" s="1"/>
      <c r="DM313" s="1"/>
      <c r="DN313" s="1"/>
      <c r="DO313" s="1"/>
      <c r="DP313" s="1"/>
      <c r="DQ313" s="1"/>
      <c r="DR313" s="1"/>
      <c r="DS313" s="1"/>
      <c r="DT313" s="1"/>
      <c r="DU313" s="1"/>
      <c r="DV313" s="1"/>
      <c r="DW313" s="1"/>
      <c r="DX313" s="1"/>
    </row>
    <row r="314" spans="1:128" ht="11.1" customHeight="1" x14ac:dyDescent="0.25">
      <c r="A314" s="5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388"/>
      <c r="AA314" s="388"/>
      <c r="AB314" s="388"/>
      <c r="AC314" s="388"/>
      <c r="AD314" s="388"/>
      <c r="AE314" s="388"/>
      <c r="AF314" s="388"/>
      <c r="AG314" s="388"/>
      <c r="AH314" s="388"/>
      <c r="AI314" s="388"/>
      <c r="AJ314" s="388"/>
      <c r="AK314" s="388"/>
      <c r="AL314" s="388"/>
      <c r="AM314" s="388"/>
      <c r="AN314" s="388"/>
      <c r="AO314" s="388"/>
      <c r="AP314" s="388"/>
      <c r="AQ314" s="388"/>
      <c r="AR314" s="388"/>
      <c r="AS314" s="388"/>
      <c r="AT314" s="388"/>
      <c r="AU314" s="388"/>
      <c r="AV314" s="388"/>
      <c r="AW314" s="388"/>
      <c r="AX314" s="388"/>
      <c r="AY314" s="388"/>
      <c r="AZ314" s="1"/>
      <c r="BA314" s="6"/>
      <c r="BB314" s="6"/>
      <c r="BC314" s="6"/>
      <c r="BD314" s="6"/>
      <c r="BE314" s="6"/>
      <c r="BF314" s="6"/>
      <c r="BG314" s="1"/>
      <c r="BM314" s="382"/>
      <c r="BO314" s="382"/>
      <c r="BP314" s="382"/>
      <c r="CB314" s="141"/>
      <c r="CC314" s="230"/>
      <c r="CD314" s="230"/>
      <c r="CE314" s="230"/>
      <c r="CF314" s="5"/>
      <c r="CG314" s="58"/>
      <c r="CH314" s="58"/>
      <c r="CI314" s="5"/>
      <c r="CJ314" s="5"/>
      <c r="CK314" s="5"/>
      <c r="CL314" s="230"/>
      <c r="CM314" s="230"/>
      <c r="CN314" s="230"/>
      <c r="CO314" s="230"/>
      <c r="CP314" s="230"/>
      <c r="CQ314" s="230"/>
      <c r="CR314" s="1"/>
      <c r="CS314" s="1"/>
      <c r="CT314" s="1"/>
      <c r="CU314" s="1"/>
      <c r="CV314" s="5"/>
      <c r="CW314" s="404"/>
      <c r="CX314" s="404"/>
      <c r="CY314" s="404"/>
      <c r="CZ314" s="404"/>
      <c r="DA314" s="404"/>
      <c r="DB314" s="404"/>
      <c r="DC314" s="381"/>
      <c r="DD314" s="381"/>
      <c r="DE314" s="381"/>
      <c r="DF314" s="381"/>
      <c r="DG314" s="5"/>
      <c r="DH314" s="1"/>
      <c r="DI314" s="1"/>
      <c r="DJ314" s="1"/>
      <c r="DK314" s="1"/>
      <c r="DL314" s="1"/>
      <c r="DM314" s="1"/>
      <c r="DN314" s="1"/>
      <c r="DO314" s="1"/>
      <c r="DP314" s="1"/>
      <c r="DQ314" s="1"/>
      <c r="DR314" s="1"/>
      <c r="DS314" s="1"/>
      <c r="DT314" s="1"/>
      <c r="DU314" s="1"/>
      <c r="DV314" s="1"/>
      <c r="DW314" s="1"/>
      <c r="DX314" s="1"/>
    </row>
    <row r="315" spans="1:128" ht="11.1" customHeight="1" x14ac:dyDescent="0.25">
      <c r="A315" s="5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388"/>
      <c r="AA315" s="388"/>
      <c r="AB315" s="388"/>
      <c r="AC315" s="388"/>
      <c r="AD315" s="388"/>
      <c r="AE315" s="388"/>
      <c r="AF315" s="388"/>
      <c r="AG315" s="388"/>
      <c r="AH315" s="388"/>
      <c r="AI315" s="388"/>
      <c r="AJ315" s="388"/>
      <c r="AK315" s="388"/>
      <c r="AL315" s="388"/>
      <c r="AM315" s="388"/>
      <c r="AN315" s="388"/>
      <c r="AO315" s="388"/>
      <c r="AP315" s="388"/>
      <c r="AQ315" s="388"/>
      <c r="AR315" s="388"/>
      <c r="AS315" s="388"/>
      <c r="AT315" s="388"/>
      <c r="AU315" s="388"/>
      <c r="AV315" s="388"/>
      <c r="AW315" s="388"/>
      <c r="AX315" s="388"/>
      <c r="AY315" s="388"/>
      <c r="AZ315" s="1"/>
      <c r="BA315" s="6"/>
      <c r="BB315" s="6"/>
      <c r="BC315" s="6"/>
      <c r="BD315" s="6"/>
      <c r="BE315" s="6"/>
      <c r="BF315" s="6"/>
      <c r="BG315" s="1"/>
      <c r="BM315" s="382"/>
      <c r="BO315" s="382"/>
      <c r="BP315" s="382"/>
      <c r="CB315" s="141"/>
      <c r="CC315" s="230"/>
      <c r="CD315" s="230"/>
      <c r="CE315" s="230"/>
      <c r="CF315" s="5"/>
      <c r="CG315" s="58"/>
      <c r="CH315" s="58"/>
      <c r="CI315" s="5"/>
      <c r="CJ315" s="5"/>
      <c r="CK315" s="5"/>
      <c r="CL315" s="230"/>
      <c r="CM315" s="230"/>
      <c r="CN315" s="230"/>
      <c r="CO315" s="230"/>
      <c r="CP315" s="230"/>
      <c r="CQ315" s="230"/>
      <c r="CR315" s="1"/>
      <c r="CS315" s="1"/>
      <c r="CT315" s="1"/>
      <c r="CU315" s="1"/>
      <c r="CV315" s="5"/>
      <c r="CW315" s="404"/>
      <c r="CX315" s="404"/>
      <c r="CY315" s="404"/>
      <c r="CZ315" s="404"/>
      <c r="DA315" s="404"/>
      <c r="DB315" s="404"/>
      <c r="DC315" s="381"/>
      <c r="DD315" s="381"/>
      <c r="DE315" s="381"/>
      <c r="DF315" s="381"/>
      <c r="DG315" s="5"/>
      <c r="DH315" s="1"/>
      <c r="DI315" s="1"/>
      <c r="DJ315" s="1"/>
      <c r="DK315" s="1"/>
      <c r="DL315" s="1"/>
      <c r="DM315" s="1"/>
      <c r="DN315" s="1"/>
      <c r="DO315" s="1"/>
      <c r="DP315" s="1"/>
      <c r="DQ315" s="1"/>
      <c r="DR315" s="1"/>
      <c r="DS315" s="1"/>
      <c r="DT315" s="1"/>
      <c r="DU315" s="1"/>
      <c r="DV315" s="1"/>
      <c r="DW315" s="1"/>
      <c r="DX315" s="1"/>
    </row>
    <row r="316" spans="1:128" ht="11.1" customHeight="1" x14ac:dyDescent="0.25">
      <c r="A316" s="5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388"/>
      <c r="AA316" s="388"/>
      <c r="AB316" s="388"/>
      <c r="AC316" s="388"/>
      <c r="AD316" s="388"/>
      <c r="AE316" s="388"/>
      <c r="AF316" s="388"/>
      <c r="AG316" s="388"/>
      <c r="AH316" s="388"/>
      <c r="AI316" s="388"/>
      <c r="AJ316" s="388"/>
      <c r="AK316" s="388"/>
      <c r="AL316" s="388"/>
      <c r="AM316" s="388"/>
      <c r="AN316" s="388"/>
      <c r="AO316" s="388"/>
      <c r="AP316" s="388"/>
      <c r="AQ316" s="388"/>
      <c r="AR316" s="388"/>
      <c r="AS316" s="388"/>
      <c r="AT316" s="388"/>
      <c r="AU316" s="388"/>
      <c r="AV316" s="388"/>
      <c r="AW316" s="388"/>
      <c r="AX316" s="388"/>
      <c r="AY316" s="388"/>
      <c r="AZ316" s="1"/>
      <c r="BA316" s="6"/>
      <c r="BB316" s="6"/>
      <c r="BC316" s="6"/>
      <c r="BD316" s="6"/>
      <c r="BE316" s="6"/>
      <c r="BF316" s="6"/>
      <c r="BG316" s="1"/>
      <c r="BM316" s="382"/>
      <c r="BO316" s="382"/>
      <c r="BP316" s="382"/>
      <c r="CB316" s="141"/>
      <c r="CC316" s="230"/>
      <c r="CD316" s="230"/>
      <c r="CE316" s="230"/>
      <c r="CF316" s="5"/>
      <c r="CG316" s="58"/>
      <c r="CH316" s="58"/>
      <c r="CI316" s="5"/>
      <c r="CJ316" s="5"/>
      <c r="CK316" s="5"/>
      <c r="CL316" s="230"/>
      <c r="CM316" s="230"/>
      <c r="CN316" s="230"/>
      <c r="CO316" s="230"/>
      <c r="CP316" s="230"/>
      <c r="CQ316" s="230"/>
      <c r="CR316" s="1"/>
      <c r="CS316" s="1"/>
      <c r="CT316" s="1"/>
      <c r="CU316" s="1"/>
      <c r="CV316" s="5"/>
      <c r="CW316" s="404"/>
      <c r="CX316" s="404"/>
      <c r="CY316" s="404"/>
      <c r="CZ316" s="404"/>
      <c r="DA316" s="404"/>
      <c r="DB316" s="404"/>
      <c r="DC316" s="381"/>
      <c r="DD316" s="381"/>
      <c r="DE316" s="381"/>
      <c r="DF316" s="381"/>
      <c r="DG316" s="5"/>
      <c r="DH316" s="1"/>
      <c r="DI316" s="1"/>
      <c r="DJ316" s="1"/>
      <c r="DK316" s="1"/>
      <c r="DL316" s="1"/>
      <c r="DM316" s="1"/>
      <c r="DN316" s="1"/>
      <c r="DO316" s="1"/>
      <c r="DP316" s="1"/>
      <c r="DQ316" s="1"/>
      <c r="DR316" s="1"/>
      <c r="DS316" s="1"/>
      <c r="DT316" s="1"/>
      <c r="DU316" s="1"/>
      <c r="DV316" s="1"/>
      <c r="DW316" s="1"/>
      <c r="DX316" s="1"/>
    </row>
    <row r="317" spans="1:128" ht="11.1" customHeight="1" x14ac:dyDescent="0.25">
      <c r="A317" s="5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388"/>
      <c r="AA317" s="388"/>
      <c r="AB317" s="388"/>
      <c r="AC317" s="388"/>
      <c r="AD317" s="388"/>
      <c r="AE317" s="388"/>
      <c r="AF317" s="388"/>
      <c r="AG317" s="388"/>
      <c r="AH317" s="388"/>
      <c r="AI317" s="388"/>
      <c r="AJ317" s="388"/>
      <c r="AK317" s="388"/>
      <c r="AL317" s="388"/>
      <c r="AM317" s="388"/>
      <c r="AN317" s="388"/>
      <c r="AO317" s="388"/>
      <c r="AP317" s="388"/>
      <c r="AQ317" s="388"/>
      <c r="AR317" s="388"/>
      <c r="AS317" s="388"/>
      <c r="AT317" s="388"/>
      <c r="AU317" s="388"/>
      <c r="AV317" s="388"/>
      <c r="AW317" s="388"/>
      <c r="AX317" s="388"/>
      <c r="AY317" s="388"/>
      <c r="AZ317" s="1"/>
      <c r="BA317" s="6"/>
      <c r="BB317" s="6"/>
      <c r="BC317" s="6"/>
      <c r="BD317" s="6"/>
      <c r="BE317" s="6"/>
      <c r="BF317" s="6"/>
      <c r="BG317" s="1"/>
      <c r="BM317" s="382"/>
      <c r="BO317" s="382"/>
      <c r="BP317" s="382"/>
      <c r="CB317" s="141"/>
      <c r="CC317" s="230"/>
      <c r="CD317" s="230"/>
      <c r="CE317" s="230"/>
      <c r="CF317" s="5"/>
      <c r="CG317" s="58"/>
      <c r="CH317" s="58"/>
      <c r="CI317" s="5"/>
      <c r="CJ317" s="5"/>
      <c r="CK317" s="5"/>
      <c r="CL317" s="230"/>
      <c r="CM317" s="230"/>
      <c r="CN317" s="230"/>
      <c r="CO317" s="230"/>
      <c r="CP317" s="230"/>
      <c r="CQ317" s="230"/>
      <c r="CR317" s="1"/>
      <c r="CS317" s="1"/>
      <c r="CT317" s="1"/>
      <c r="CU317" s="1"/>
      <c r="CV317" s="5"/>
      <c r="CW317" s="404"/>
      <c r="CX317" s="404"/>
      <c r="CY317" s="404"/>
      <c r="CZ317" s="404"/>
      <c r="DA317" s="404"/>
      <c r="DB317" s="404"/>
      <c r="DC317" s="381"/>
      <c r="DD317" s="381"/>
      <c r="DE317" s="381"/>
      <c r="DF317" s="381"/>
      <c r="DG317" s="5"/>
      <c r="DH317" s="1"/>
      <c r="DI317" s="1"/>
      <c r="DJ317" s="1"/>
      <c r="DK317" s="1"/>
      <c r="DL317" s="1"/>
      <c r="DM317" s="1"/>
      <c r="DN317" s="1"/>
      <c r="DO317" s="1"/>
      <c r="DP317" s="1"/>
      <c r="DQ317" s="1"/>
      <c r="DR317" s="1"/>
      <c r="DS317" s="1"/>
      <c r="DT317" s="1"/>
      <c r="DU317" s="1"/>
      <c r="DV317" s="1"/>
      <c r="DW317" s="1"/>
      <c r="DX317" s="1"/>
    </row>
    <row r="318" spans="1:128" ht="11.1" customHeight="1" x14ac:dyDescent="0.25">
      <c r="A318" s="5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388"/>
      <c r="AA318" s="388"/>
      <c r="AB318" s="388"/>
      <c r="AC318" s="388"/>
      <c r="AD318" s="388"/>
      <c r="AE318" s="388"/>
      <c r="AF318" s="388"/>
      <c r="AG318" s="388"/>
      <c r="AH318" s="388"/>
      <c r="AI318" s="388"/>
      <c r="AJ318" s="388"/>
      <c r="AK318" s="388"/>
      <c r="AL318" s="388"/>
      <c r="AM318" s="388"/>
      <c r="AN318" s="388"/>
      <c r="AO318" s="388"/>
      <c r="AP318" s="388"/>
      <c r="AQ318" s="388"/>
      <c r="AR318" s="388"/>
      <c r="AS318" s="388"/>
      <c r="AT318" s="388"/>
      <c r="AU318" s="388"/>
      <c r="AV318" s="388"/>
      <c r="AW318" s="388"/>
      <c r="AX318" s="388"/>
      <c r="AY318" s="388"/>
      <c r="AZ318" s="1"/>
      <c r="BA318" s="6"/>
      <c r="BB318" s="6"/>
      <c r="BC318" s="6"/>
      <c r="BD318" s="6"/>
      <c r="BE318" s="6"/>
      <c r="BF318" s="6"/>
      <c r="BG318" s="1"/>
      <c r="BM318" s="382"/>
      <c r="BO318" s="382"/>
      <c r="BP318" s="382"/>
      <c r="CB318" s="141"/>
      <c r="CC318" s="230"/>
      <c r="CD318" s="230"/>
      <c r="CE318" s="230"/>
      <c r="CF318" s="5"/>
      <c r="CG318" s="58"/>
      <c r="CH318" s="58"/>
      <c r="CI318" s="5"/>
      <c r="CJ318" s="5"/>
      <c r="CK318" s="5"/>
      <c r="CL318" s="230"/>
      <c r="CM318" s="230"/>
      <c r="CN318" s="230"/>
      <c r="CO318" s="230"/>
      <c r="CP318" s="230"/>
      <c r="CQ318" s="230"/>
      <c r="CR318" s="1"/>
      <c r="CS318" s="1"/>
      <c r="CT318" s="1"/>
      <c r="CU318" s="1"/>
      <c r="CV318" s="5"/>
      <c r="CW318" s="404"/>
      <c r="CX318" s="404"/>
      <c r="CY318" s="404"/>
      <c r="CZ318" s="404"/>
      <c r="DA318" s="404"/>
      <c r="DB318" s="404"/>
      <c r="DC318" s="381"/>
      <c r="DD318" s="381"/>
      <c r="DE318" s="381"/>
      <c r="DF318" s="381"/>
      <c r="DG318" s="5"/>
      <c r="DH318" s="1"/>
      <c r="DI318" s="1"/>
      <c r="DJ318" s="1"/>
      <c r="DK318" s="1"/>
      <c r="DL318" s="1"/>
      <c r="DM318" s="1"/>
      <c r="DN318" s="1"/>
      <c r="DO318" s="1"/>
      <c r="DP318" s="1"/>
      <c r="DQ318" s="1"/>
      <c r="DR318" s="1"/>
      <c r="DS318" s="1"/>
      <c r="DT318" s="1"/>
      <c r="DU318" s="1"/>
      <c r="DV318" s="1"/>
      <c r="DW318" s="1"/>
      <c r="DX318" s="1"/>
    </row>
    <row r="319" spans="1:128" ht="11.1" customHeight="1" x14ac:dyDescent="0.25">
      <c r="A319" s="5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388"/>
      <c r="AA319" s="388"/>
      <c r="AB319" s="388"/>
      <c r="AC319" s="388"/>
      <c r="AD319" s="388"/>
      <c r="AE319" s="388"/>
      <c r="AF319" s="388"/>
      <c r="AG319" s="388"/>
      <c r="AH319" s="388"/>
      <c r="AI319" s="388"/>
      <c r="AJ319" s="388"/>
      <c r="AK319" s="388"/>
      <c r="AL319" s="388"/>
      <c r="AM319" s="388"/>
      <c r="AN319" s="388"/>
      <c r="AO319" s="388"/>
      <c r="AP319" s="388"/>
      <c r="AQ319" s="388"/>
      <c r="AR319" s="388"/>
      <c r="AS319" s="388"/>
      <c r="AT319" s="388"/>
      <c r="AU319" s="388"/>
      <c r="AV319" s="388"/>
      <c r="AW319" s="388"/>
      <c r="AX319" s="388"/>
      <c r="AY319" s="388"/>
      <c r="AZ319" s="1"/>
      <c r="BA319" s="6"/>
      <c r="BB319" s="6"/>
      <c r="BC319" s="6"/>
      <c r="BD319" s="6"/>
      <c r="BE319" s="6"/>
      <c r="BF319" s="6"/>
      <c r="BG319" s="1"/>
      <c r="BM319" s="382"/>
      <c r="BO319" s="382"/>
      <c r="BP319" s="382"/>
      <c r="CB319" s="141"/>
      <c r="CC319" s="230"/>
      <c r="CD319" s="230"/>
      <c r="CE319" s="230"/>
      <c r="CF319" s="5"/>
      <c r="CG319" s="58"/>
      <c r="CH319" s="58"/>
      <c r="CI319" s="5"/>
      <c r="CJ319" s="5"/>
      <c r="CK319" s="5"/>
      <c r="CL319" s="230"/>
      <c r="CM319" s="230"/>
      <c r="CN319" s="230"/>
      <c r="CO319" s="230"/>
      <c r="CP319" s="230"/>
      <c r="CQ319" s="230"/>
      <c r="CR319" s="1"/>
      <c r="CS319" s="1"/>
      <c r="CT319" s="1"/>
      <c r="CU319" s="1"/>
      <c r="CV319" s="5"/>
      <c r="CW319" s="404"/>
      <c r="CX319" s="404"/>
      <c r="CY319" s="404"/>
      <c r="CZ319" s="404"/>
      <c r="DA319" s="404"/>
      <c r="DB319" s="404"/>
      <c r="DC319" s="381"/>
      <c r="DD319" s="381"/>
      <c r="DE319" s="381"/>
      <c r="DF319" s="381"/>
      <c r="DG319" s="5"/>
      <c r="DH319" s="1"/>
      <c r="DI319" s="1"/>
      <c r="DJ319" s="1"/>
      <c r="DK319" s="1"/>
      <c r="DL319" s="1"/>
      <c r="DM319" s="1"/>
      <c r="DN319" s="1"/>
      <c r="DO319" s="1"/>
      <c r="DP319" s="1"/>
      <c r="DQ319" s="1"/>
      <c r="DR319" s="1"/>
      <c r="DS319" s="1"/>
      <c r="DT319" s="1"/>
      <c r="DU319" s="1"/>
      <c r="DV319" s="1"/>
      <c r="DW319" s="1"/>
      <c r="DX319" s="1"/>
    </row>
    <row r="320" spans="1:128" ht="11.1" customHeight="1" x14ac:dyDescent="0.25">
      <c r="A320" s="5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388"/>
      <c r="AA320" s="388"/>
      <c r="AB320" s="388"/>
      <c r="AC320" s="388"/>
      <c r="AD320" s="388"/>
      <c r="AE320" s="388"/>
      <c r="AF320" s="388"/>
      <c r="AG320" s="388"/>
      <c r="AH320" s="388"/>
      <c r="AI320" s="388"/>
      <c r="AJ320" s="388"/>
      <c r="AK320" s="388"/>
      <c r="AL320" s="388"/>
      <c r="AM320" s="388"/>
      <c r="AN320" s="388"/>
      <c r="AO320" s="388"/>
      <c r="AP320" s="388"/>
      <c r="AQ320" s="388"/>
      <c r="AR320" s="388"/>
      <c r="AS320" s="388"/>
      <c r="AT320" s="388"/>
      <c r="AU320" s="388"/>
      <c r="AV320" s="388"/>
      <c r="AW320" s="388"/>
      <c r="AX320" s="388"/>
      <c r="AY320" s="388"/>
      <c r="AZ320" s="1"/>
      <c r="BA320" s="6"/>
      <c r="BB320" s="6"/>
      <c r="BC320" s="6"/>
      <c r="BD320" s="6"/>
      <c r="BE320" s="6"/>
      <c r="BF320" s="6"/>
      <c r="BG320" s="1"/>
      <c r="BM320" s="382"/>
      <c r="BO320" s="382"/>
      <c r="BP320" s="382"/>
      <c r="CB320" s="141"/>
      <c r="CC320" s="230"/>
      <c r="CD320" s="230"/>
      <c r="CE320" s="230"/>
      <c r="CF320" s="5"/>
      <c r="CG320" s="58"/>
      <c r="CH320" s="58"/>
      <c r="CI320" s="5"/>
      <c r="CJ320" s="5"/>
      <c r="CK320" s="5"/>
      <c r="CL320" s="230"/>
      <c r="CM320" s="230"/>
      <c r="CN320" s="230"/>
      <c r="CO320" s="230"/>
      <c r="CP320" s="230"/>
      <c r="CQ320" s="230"/>
      <c r="CR320" s="1"/>
      <c r="CS320" s="1"/>
      <c r="CT320" s="1"/>
      <c r="CU320" s="1"/>
      <c r="CV320" s="5"/>
      <c r="CW320" s="404"/>
      <c r="CX320" s="404"/>
      <c r="CY320" s="404"/>
      <c r="CZ320" s="404"/>
      <c r="DA320" s="404"/>
      <c r="DB320" s="404"/>
      <c r="DC320" s="381"/>
      <c r="DD320" s="381"/>
      <c r="DE320" s="381"/>
      <c r="DF320" s="381"/>
      <c r="DG320" s="5"/>
      <c r="DH320" s="1"/>
      <c r="DI320" s="1"/>
      <c r="DJ320" s="1"/>
      <c r="DK320" s="1"/>
      <c r="DL320" s="1"/>
      <c r="DM320" s="1"/>
      <c r="DN320" s="1"/>
      <c r="DO320" s="1"/>
      <c r="DP320" s="1"/>
      <c r="DQ320" s="1"/>
      <c r="DR320" s="1"/>
      <c r="DS320" s="1"/>
      <c r="DT320" s="1"/>
      <c r="DU320" s="1"/>
      <c r="DV320" s="1"/>
      <c r="DW320" s="1"/>
      <c r="DX320" s="1"/>
    </row>
    <row r="321" spans="1:128" ht="11.1" customHeight="1" x14ac:dyDescent="0.25">
      <c r="A321" s="5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388"/>
      <c r="AA321" s="388"/>
      <c r="AB321" s="388"/>
      <c r="AC321" s="388"/>
      <c r="AD321" s="388"/>
      <c r="AE321" s="388"/>
      <c r="AF321" s="388"/>
      <c r="AG321" s="388"/>
      <c r="AH321" s="388"/>
      <c r="AI321" s="388"/>
      <c r="AJ321" s="388"/>
      <c r="AK321" s="388"/>
      <c r="AL321" s="388"/>
      <c r="AM321" s="388"/>
      <c r="AN321" s="388"/>
      <c r="AO321" s="388"/>
      <c r="AP321" s="388"/>
      <c r="AQ321" s="388"/>
      <c r="AR321" s="388"/>
      <c r="AS321" s="388"/>
      <c r="AT321" s="388"/>
      <c r="AU321" s="388"/>
      <c r="AV321" s="388"/>
      <c r="AW321" s="388"/>
      <c r="AX321" s="388"/>
      <c r="AY321" s="388"/>
      <c r="AZ321" s="1"/>
      <c r="BA321" s="6"/>
      <c r="BB321" s="6"/>
      <c r="BC321" s="6"/>
      <c r="BD321" s="6"/>
      <c r="BE321" s="6"/>
      <c r="BF321" s="6"/>
      <c r="BG321" s="1"/>
      <c r="BM321" s="382"/>
      <c r="BO321" s="382"/>
      <c r="BP321" s="382"/>
      <c r="CB321" s="141"/>
      <c r="CC321" s="230"/>
      <c r="CD321" s="230"/>
      <c r="CE321" s="230"/>
      <c r="CF321" s="5"/>
      <c r="CG321" s="58"/>
      <c r="CH321" s="58"/>
      <c r="CI321" s="5"/>
      <c r="CJ321" s="5"/>
      <c r="CK321" s="5"/>
      <c r="CL321" s="230"/>
      <c r="CM321" s="230"/>
      <c r="CN321" s="230"/>
      <c r="CO321" s="230"/>
      <c r="CP321" s="230"/>
      <c r="CQ321" s="230"/>
      <c r="CR321" s="1"/>
      <c r="CS321" s="1"/>
      <c r="CT321" s="1"/>
      <c r="CU321" s="1"/>
      <c r="CV321" s="5"/>
      <c r="CW321" s="404"/>
      <c r="CX321" s="404"/>
      <c r="CY321" s="404"/>
      <c r="CZ321" s="404"/>
      <c r="DA321" s="404"/>
      <c r="DB321" s="404"/>
      <c r="DC321" s="381"/>
      <c r="DD321" s="381"/>
      <c r="DE321" s="381"/>
      <c r="DF321" s="381"/>
      <c r="DG321" s="5"/>
      <c r="DH321" s="1"/>
      <c r="DI321" s="1"/>
      <c r="DJ321" s="1"/>
      <c r="DK321" s="1"/>
      <c r="DL321" s="1"/>
      <c r="DM321" s="1"/>
      <c r="DN321" s="1"/>
      <c r="DO321" s="1"/>
      <c r="DP321" s="1"/>
      <c r="DQ321" s="1"/>
      <c r="DR321" s="1"/>
      <c r="DS321" s="1"/>
      <c r="DT321" s="1"/>
      <c r="DU321" s="1"/>
      <c r="DV321" s="1"/>
      <c r="DW321" s="1"/>
      <c r="DX321" s="1"/>
    </row>
    <row r="322" spans="1:128" ht="11.1" customHeight="1" x14ac:dyDescent="0.25">
      <c r="A322" s="5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388"/>
      <c r="AA322" s="388"/>
      <c r="AB322" s="388"/>
      <c r="AC322" s="388"/>
      <c r="AD322" s="388"/>
      <c r="AE322" s="388"/>
      <c r="AF322" s="388"/>
      <c r="AG322" s="388"/>
      <c r="AH322" s="388"/>
      <c r="AI322" s="388"/>
      <c r="AJ322" s="388"/>
      <c r="AK322" s="388"/>
      <c r="AL322" s="388"/>
      <c r="AM322" s="388"/>
      <c r="AN322" s="388"/>
      <c r="AO322" s="388"/>
      <c r="AP322" s="388"/>
      <c r="AQ322" s="388"/>
      <c r="AR322" s="388"/>
      <c r="AS322" s="388"/>
      <c r="AT322" s="388"/>
      <c r="AU322" s="388"/>
      <c r="AV322" s="388"/>
      <c r="AW322" s="388"/>
      <c r="AX322" s="388"/>
      <c r="AY322" s="388"/>
      <c r="AZ322" s="1"/>
      <c r="BA322" s="6"/>
      <c r="BB322" s="6"/>
      <c r="BC322" s="6"/>
      <c r="BD322" s="6"/>
      <c r="BE322" s="6"/>
      <c r="BF322" s="6"/>
      <c r="BG322" s="1"/>
      <c r="BM322" s="382"/>
      <c r="BO322" s="382"/>
      <c r="BP322" s="382"/>
      <c r="CB322" s="141"/>
      <c r="CC322" s="230"/>
      <c r="CD322" s="230"/>
      <c r="CE322" s="230"/>
      <c r="CF322" s="5"/>
      <c r="CG322" s="58"/>
      <c r="CH322" s="58"/>
      <c r="CI322" s="5"/>
      <c r="CJ322" s="5"/>
      <c r="CK322" s="5"/>
      <c r="CL322" s="230"/>
      <c r="CM322" s="230"/>
      <c r="CN322" s="230"/>
      <c r="CO322" s="230"/>
      <c r="CP322" s="230"/>
      <c r="CQ322" s="230"/>
      <c r="CR322" s="1"/>
      <c r="CS322" s="1"/>
      <c r="CT322" s="1"/>
      <c r="CU322" s="1"/>
      <c r="CV322" s="5"/>
      <c r="CW322" s="404"/>
      <c r="CX322" s="404"/>
      <c r="CY322" s="404"/>
      <c r="CZ322" s="404"/>
      <c r="DA322" s="404"/>
      <c r="DB322" s="404"/>
      <c r="DC322" s="381"/>
      <c r="DD322" s="381"/>
      <c r="DE322" s="381"/>
      <c r="DF322" s="381"/>
      <c r="DG322" s="5"/>
      <c r="DH322" s="1"/>
      <c r="DI322" s="1"/>
      <c r="DJ322" s="1"/>
      <c r="DK322" s="1"/>
      <c r="DL322" s="1"/>
      <c r="DM322" s="1"/>
      <c r="DN322" s="1"/>
      <c r="DO322" s="1"/>
      <c r="DP322" s="1"/>
      <c r="DQ322" s="1"/>
      <c r="DR322" s="1"/>
      <c r="DS322" s="1"/>
      <c r="DT322" s="1"/>
      <c r="DU322" s="1"/>
      <c r="DV322" s="1"/>
      <c r="DW322" s="1"/>
      <c r="DX322" s="1"/>
    </row>
    <row r="323" spans="1:128" ht="11.1" customHeight="1" x14ac:dyDescent="0.25">
      <c r="A323" s="5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388"/>
      <c r="AA323" s="388"/>
      <c r="AB323" s="388"/>
      <c r="AC323" s="388"/>
      <c r="AD323" s="388"/>
      <c r="AE323" s="388"/>
      <c r="AF323" s="388"/>
      <c r="AG323" s="388"/>
      <c r="AH323" s="388"/>
      <c r="AI323" s="388"/>
      <c r="AJ323" s="388"/>
      <c r="AK323" s="388"/>
      <c r="AL323" s="388"/>
      <c r="AM323" s="388"/>
      <c r="AN323" s="388"/>
      <c r="AO323" s="388"/>
      <c r="AP323" s="388"/>
      <c r="AQ323" s="388"/>
      <c r="AR323" s="388"/>
      <c r="AS323" s="388"/>
      <c r="AT323" s="388"/>
      <c r="AU323" s="388"/>
      <c r="AV323" s="388"/>
      <c r="AW323" s="388"/>
      <c r="AX323" s="388"/>
      <c r="AY323" s="388"/>
      <c r="AZ323" s="1"/>
      <c r="BA323" s="6"/>
      <c r="BB323" s="6"/>
      <c r="BC323" s="6"/>
      <c r="BD323" s="6"/>
      <c r="BE323" s="6"/>
      <c r="BF323" s="6"/>
      <c r="BG323" s="1"/>
      <c r="BM323" s="382"/>
      <c r="BO323" s="382"/>
      <c r="BP323" s="382"/>
      <c r="CB323" s="141"/>
      <c r="CC323" s="230"/>
      <c r="CD323" s="230"/>
      <c r="CE323" s="230"/>
      <c r="CF323" s="5"/>
      <c r="CG323" s="58"/>
      <c r="CH323" s="58"/>
      <c r="CI323" s="5"/>
      <c r="CJ323" s="5"/>
      <c r="CK323" s="5"/>
      <c r="CL323" s="230"/>
      <c r="CM323" s="230"/>
      <c r="CN323" s="230"/>
      <c r="CO323" s="230"/>
      <c r="CP323" s="230"/>
      <c r="CQ323" s="230"/>
      <c r="CR323" s="1"/>
      <c r="CS323" s="1"/>
      <c r="CT323" s="1"/>
      <c r="CU323" s="1"/>
      <c r="CV323" s="5"/>
      <c r="CW323" s="404"/>
      <c r="CX323" s="404"/>
      <c r="CY323" s="404"/>
      <c r="CZ323" s="404"/>
      <c r="DA323" s="404"/>
      <c r="DB323" s="404"/>
      <c r="DC323" s="381"/>
      <c r="DD323" s="381"/>
      <c r="DE323" s="381"/>
      <c r="DF323" s="381"/>
      <c r="DG323" s="5"/>
      <c r="DH323" s="1"/>
      <c r="DI323" s="1"/>
      <c r="DJ323" s="1"/>
      <c r="DK323" s="1"/>
      <c r="DL323" s="1"/>
      <c r="DM323" s="1"/>
      <c r="DN323" s="1"/>
      <c r="DO323" s="1"/>
      <c r="DP323" s="1"/>
      <c r="DQ323" s="1"/>
      <c r="DR323" s="1"/>
      <c r="DS323" s="1"/>
      <c r="DT323" s="1"/>
      <c r="DU323" s="1"/>
      <c r="DV323" s="1"/>
      <c r="DW323" s="1"/>
      <c r="DX323" s="1"/>
    </row>
    <row r="324" spans="1:128" ht="11.1" customHeight="1" x14ac:dyDescent="0.25">
      <c r="A324" s="5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388"/>
      <c r="AA324" s="388"/>
      <c r="AB324" s="388"/>
      <c r="AC324" s="388"/>
      <c r="AD324" s="388"/>
      <c r="AE324" s="388"/>
      <c r="AF324" s="388"/>
      <c r="AG324" s="388"/>
      <c r="AH324" s="388"/>
      <c r="AI324" s="388"/>
      <c r="AJ324" s="388"/>
      <c r="AK324" s="388"/>
      <c r="AL324" s="388"/>
      <c r="AM324" s="388"/>
      <c r="AN324" s="388"/>
      <c r="AO324" s="388"/>
      <c r="AP324" s="388"/>
      <c r="AQ324" s="388"/>
      <c r="AR324" s="388"/>
      <c r="AS324" s="388"/>
      <c r="AT324" s="388"/>
      <c r="AU324" s="388"/>
      <c r="AV324" s="388"/>
      <c r="AW324" s="388"/>
      <c r="AX324" s="388"/>
      <c r="AY324" s="388"/>
      <c r="AZ324" s="1"/>
      <c r="BA324" s="6"/>
      <c r="BB324" s="6"/>
      <c r="BC324" s="6"/>
      <c r="BD324" s="6"/>
      <c r="BE324" s="6"/>
      <c r="BF324" s="6"/>
      <c r="BG324" s="1"/>
      <c r="BM324" s="382"/>
      <c r="BO324" s="382"/>
      <c r="BP324" s="382"/>
      <c r="CB324" s="141"/>
      <c r="CC324" s="230"/>
      <c r="CD324" s="230"/>
      <c r="CE324" s="230"/>
      <c r="CF324" s="5"/>
      <c r="CG324" s="58"/>
      <c r="CH324" s="58"/>
      <c r="CI324" s="5"/>
      <c r="CJ324" s="5"/>
      <c r="CK324" s="5"/>
      <c r="CL324" s="230"/>
      <c r="CM324" s="230"/>
      <c r="CN324" s="230"/>
      <c r="CO324" s="230"/>
      <c r="CP324" s="230"/>
      <c r="CQ324" s="230"/>
      <c r="CR324" s="1"/>
      <c r="CS324" s="1"/>
      <c r="CT324" s="1"/>
      <c r="CU324" s="1"/>
      <c r="CV324" s="5"/>
      <c r="CW324" s="404"/>
      <c r="CX324" s="404"/>
      <c r="CY324" s="404"/>
      <c r="CZ324" s="404"/>
      <c r="DA324" s="404"/>
      <c r="DB324" s="404"/>
      <c r="DC324" s="381"/>
      <c r="DD324" s="381"/>
      <c r="DE324" s="381"/>
      <c r="DF324" s="381"/>
      <c r="DG324" s="5"/>
      <c r="DH324" s="1"/>
      <c r="DI324" s="1"/>
      <c r="DJ324" s="1"/>
      <c r="DK324" s="1"/>
      <c r="DL324" s="1"/>
      <c r="DM324" s="1"/>
      <c r="DN324" s="1"/>
      <c r="DO324" s="1"/>
      <c r="DP324" s="1"/>
      <c r="DQ324" s="1"/>
      <c r="DR324" s="1"/>
      <c r="DS324" s="1"/>
      <c r="DT324" s="1"/>
      <c r="DU324" s="1"/>
      <c r="DV324" s="1"/>
      <c r="DW324" s="1"/>
      <c r="DX324" s="1"/>
    </row>
    <row r="325" spans="1:128" ht="11.1" customHeight="1" x14ac:dyDescent="0.25">
      <c r="A325" s="5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388"/>
      <c r="AA325" s="388"/>
      <c r="AB325" s="388"/>
      <c r="AC325" s="388"/>
      <c r="AD325" s="388"/>
      <c r="AE325" s="388"/>
      <c r="AF325" s="388"/>
      <c r="AG325" s="388"/>
      <c r="AH325" s="388"/>
      <c r="AI325" s="388"/>
      <c r="AJ325" s="388"/>
      <c r="AK325" s="388"/>
      <c r="AL325" s="388"/>
      <c r="AM325" s="388"/>
      <c r="AN325" s="388"/>
      <c r="AO325" s="388"/>
      <c r="AP325" s="388"/>
      <c r="AQ325" s="388"/>
      <c r="AR325" s="388"/>
      <c r="AS325" s="388"/>
      <c r="AT325" s="388"/>
      <c r="AU325" s="388"/>
      <c r="AV325" s="388"/>
      <c r="AW325" s="388"/>
      <c r="AX325" s="388"/>
      <c r="AY325" s="388"/>
      <c r="AZ325" s="1"/>
      <c r="BA325" s="6"/>
      <c r="BB325" s="6"/>
      <c r="BC325" s="6"/>
      <c r="BD325" s="6"/>
      <c r="BE325" s="6"/>
      <c r="BF325" s="6"/>
      <c r="BG325" s="1"/>
      <c r="BM325" s="382"/>
      <c r="BO325" s="382"/>
      <c r="BP325" s="382"/>
      <c r="CB325" s="141"/>
      <c r="CC325" s="230"/>
      <c r="CD325" s="230"/>
      <c r="CE325" s="230"/>
      <c r="CF325" s="5"/>
      <c r="CG325" s="58"/>
      <c r="CH325" s="58"/>
      <c r="CI325" s="5"/>
      <c r="CJ325" s="5"/>
      <c r="CK325" s="5"/>
      <c r="CL325" s="230"/>
      <c r="CM325" s="230"/>
      <c r="CN325" s="230"/>
      <c r="CO325" s="230"/>
      <c r="CP325" s="230"/>
      <c r="CQ325" s="230"/>
      <c r="CR325" s="1"/>
      <c r="CS325" s="1"/>
      <c r="CT325" s="1"/>
      <c r="CU325" s="1"/>
      <c r="CV325" s="5"/>
      <c r="CW325" s="404"/>
      <c r="CX325" s="404"/>
      <c r="CY325" s="404"/>
      <c r="CZ325" s="404"/>
      <c r="DA325" s="404"/>
      <c r="DB325" s="404"/>
      <c r="DC325" s="381"/>
      <c r="DD325" s="381"/>
      <c r="DE325" s="381"/>
      <c r="DF325" s="381"/>
      <c r="DG325" s="5"/>
      <c r="DH325" s="1"/>
      <c r="DI325" s="1"/>
      <c r="DJ325" s="1"/>
      <c r="DK325" s="1"/>
      <c r="DL325" s="1"/>
      <c r="DM325" s="1"/>
      <c r="DN325" s="1"/>
      <c r="DO325" s="1"/>
      <c r="DP325" s="1"/>
      <c r="DQ325" s="1"/>
      <c r="DR325" s="1"/>
      <c r="DS325" s="1"/>
      <c r="DT325" s="1"/>
      <c r="DU325" s="1"/>
      <c r="DV325" s="1"/>
      <c r="DW325" s="1"/>
      <c r="DX325" s="1"/>
    </row>
    <row r="326" spans="1:128" ht="11.1" customHeight="1" x14ac:dyDescent="0.25">
      <c r="A326" s="5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388"/>
      <c r="AA326" s="388"/>
      <c r="AB326" s="388"/>
      <c r="AC326" s="388"/>
      <c r="AD326" s="388"/>
      <c r="AE326" s="388"/>
      <c r="AF326" s="388"/>
      <c r="AG326" s="388"/>
      <c r="AH326" s="388"/>
      <c r="AI326" s="388"/>
      <c r="AJ326" s="388"/>
      <c r="AK326" s="388"/>
      <c r="AL326" s="388"/>
      <c r="AM326" s="388"/>
      <c r="AN326" s="388"/>
      <c r="AO326" s="388"/>
      <c r="AP326" s="388"/>
      <c r="AQ326" s="388"/>
      <c r="AR326" s="388"/>
      <c r="AS326" s="388"/>
      <c r="AT326" s="388"/>
      <c r="AU326" s="388"/>
      <c r="AV326" s="388"/>
      <c r="AW326" s="388"/>
      <c r="AX326" s="388"/>
      <c r="AY326" s="388"/>
      <c r="AZ326" s="1"/>
      <c r="BA326" s="6"/>
      <c r="BB326" s="6"/>
      <c r="BC326" s="6"/>
      <c r="BD326" s="6"/>
      <c r="BE326" s="6"/>
      <c r="BF326" s="6"/>
      <c r="BG326" s="1"/>
      <c r="BM326" s="382"/>
      <c r="BO326" s="382"/>
      <c r="BP326" s="382"/>
      <c r="CB326" s="141"/>
      <c r="CC326" s="230"/>
      <c r="CD326" s="230"/>
      <c r="CE326" s="230"/>
      <c r="CF326" s="5"/>
      <c r="CG326" s="58"/>
      <c r="CH326" s="58"/>
      <c r="CI326" s="5"/>
      <c r="CJ326" s="5"/>
      <c r="CK326" s="5"/>
      <c r="CL326" s="230"/>
      <c r="CM326" s="230"/>
      <c r="CN326" s="230"/>
      <c r="CO326" s="230"/>
      <c r="CP326" s="230"/>
      <c r="CQ326" s="230"/>
      <c r="CR326" s="1"/>
      <c r="CS326" s="1"/>
      <c r="CT326" s="1"/>
      <c r="CU326" s="1"/>
      <c r="CV326" s="5"/>
      <c r="CW326" s="404"/>
      <c r="CX326" s="404"/>
      <c r="CY326" s="404"/>
      <c r="CZ326" s="404"/>
      <c r="DA326" s="404"/>
      <c r="DB326" s="404"/>
      <c r="DC326" s="381"/>
      <c r="DD326" s="381"/>
      <c r="DE326" s="381"/>
      <c r="DF326" s="381"/>
      <c r="DG326" s="5"/>
      <c r="DH326" s="1"/>
      <c r="DI326" s="1"/>
      <c r="DJ326" s="1"/>
      <c r="DK326" s="1"/>
      <c r="DL326" s="1"/>
      <c r="DM326" s="1"/>
      <c r="DN326" s="1"/>
      <c r="DO326" s="1"/>
      <c r="DP326" s="1"/>
      <c r="DQ326" s="1"/>
      <c r="DR326" s="1"/>
      <c r="DS326" s="1"/>
      <c r="DT326" s="1"/>
      <c r="DU326" s="1"/>
      <c r="DV326" s="1"/>
      <c r="DW326" s="1"/>
      <c r="DX326" s="1"/>
    </row>
    <row r="327" spans="1:128" ht="11.1" customHeight="1" x14ac:dyDescent="0.25">
      <c r="A327" s="5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388"/>
      <c r="AA327" s="388"/>
      <c r="AB327" s="388"/>
      <c r="AC327" s="388"/>
      <c r="AD327" s="388"/>
      <c r="AE327" s="388"/>
      <c r="AF327" s="388"/>
      <c r="AG327" s="388"/>
      <c r="AH327" s="388"/>
      <c r="AI327" s="388"/>
      <c r="AJ327" s="388"/>
      <c r="AK327" s="388"/>
      <c r="AL327" s="388"/>
      <c r="AM327" s="388"/>
      <c r="AN327" s="388"/>
      <c r="AO327" s="388"/>
      <c r="AP327" s="388"/>
      <c r="AQ327" s="388"/>
      <c r="AR327" s="388"/>
      <c r="AS327" s="388"/>
      <c r="AT327" s="388"/>
      <c r="AU327" s="388"/>
      <c r="AV327" s="388"/>
      <c r="AW327" s="388"/>
      <c r="AX327" s="388"/>
      <c r="AY327" s="388"/>
      <c r="AZ327" s="1"/>
      <c r="BA327" s="6"/>
      <c r="BB327" s="6"/>
      <c r="BC327" s="6"/>
      <c r="BD327" s="6"/>
      <c r="BE327" s="6"/>
      <c r="BF327" s="6"/>
      <c r="BG327" s="1"/>
      <c r="BM327" s="382"/>
      <c r="BO327" s="382"/>
      <c r="BP327" s="382"/>
      <c r="CB327" s="141"/>
      <c r="CC327" s="230"/>
      <c r="CD327" s="230"/>
      <c r="CE327" s="230"/>
      <c r="CF327" s="5"/>
      <c r="CG327" s="58"/>
      <c r="CH327" s="58"/>
      <c r="CI327" s="5"/>
      <c r="CJ327" s="5"/>
      <c r="CK327" s="5"/>
      <c r="CL327" s="230"/>
      <c r="CM327" s="230"/>
      <c r="CN327" s="230"/>
      <c r="CO327" s="230"/>
      <c r="CP327" s="230"/>
      <c r="CQ327" s="230"/>
      <c r="CR327" s="1"/>
      <c r="CS327" s="1"/>
      <c r="CT327" s="1"/>
      <c r="CU327" s="1"/>
      <c r="CV327" s="5"/>
      <c r="CW327" s="404"/>
      <c r="CX327" s="404"/>
      <c r="CY327" s="404"/>
      <c r="CZ327" s="404"/>
      <c r="DA327" s="404"/>
      <c r="DB327" s="404"/>
      <c r="DC327" s="381"/>
      <c r="DD327" s="381"/>
      <c r="DE327" s="381"/>
      <c r="DF327" s="381"/>
      <c r="DG327" s="5"/>
      <c r="DH327" s="1"/>
      <c r="DI327" s="1"/>
      <c r="DJ327" s="1"/>
      <c r="DK327" s="1"/>
      <c r="DL327" s="1"/>
      <c r="DM327" s="1"/>
      <c r="DN327" s="1"/>
      <c r="DO327" s="1"/>
      <c r="DP327" s="1"/>
      <c r="DQ327" s="1"/>
      <c r="DR327" s="1"/>
      <c r="DS327" s="1"/>
      <c r="DT327" s="1"/>
      <c r="DU327" s="1"/>
      <c r="DV327" s="1"/>
      <c r="DW327" s="1"/>
      <c r="DX327" s="1"/>
    </row>
    <row r="328" spans="1:128" ht="11.1" customHeight="1" x14ac:dyDescent="0.25">
      <c r="A328" s="5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388"/>
      <c r="AA328" s="388"/>
      <c r="AB328" s="388"/>
      <c r="AC328" s="388"/>
      <c r="AD328" s="388"/>
      <c r="AE328" s="388"/>
      <c r="AF328" s="388"/>
      <c r="AG328" s="388"/>
      <c r="AH328" s="388"/>
      <c r="AI328" s="388"/>
      <c r="AJ328" s="388"/>
      <c r="AK328" s="388"/>
      <c r="AL328" s="388"/>
      <c r="AM328" s="388"/>
      <c r="AN328" s="388"/>
      <c r="AO328" s="388"/>
      <c r="AP328" s="388"/>
      <c r="AQ328" s="388"/>
      <c r="AR328" s="388"/>
      <c r="AS328" s="388"/>
      <c r="AT328" s="388"/>
      <c r="AU328" s="388"/>
      <c r="AV328" s="388"/>
      <c r="AW328" s="388"/>
      <c r="AX328" s="388"/>
      <c r="AY328" s="388"/>
      <c r="AZ328" s="1"/>
      <c r="BA328" s="6"/>
      <c r="BB328" s="6"/>
      <c r="BC328" s="6"/>
      <c r="BD328" s="6"/>
      <c r="BE328" s="6"/>
      <c r="BF328" s="6"/>
      <c r="BG328" s="1"/>
      <c r="BM328" s="382"/>
      <c r="BO328" s="382"/>
      <c r="BP328" s="382"/>
      <c r="CB328" s="141"/>
      <c r="CC328" s="230"/>
      <c r="CD328" s="230"/>
      <c r="CE328" s="230"/>
      <c r="CF328" s="5"/>
      <c r="CG328" s="58"/>
      <c r="CH328" s="58"/>
      <c r="CI328" s="5"/>
      <c r="CJ328" s="5"/>
      <c r="CK328" s="5"/>
      <c r="CL328" s="230"/>
      <c r="CM328" s="230"/>
      <c r="CN328" s="230"/>
      <c r="CO328" s="230"/>
      <c r="CP328" s="230"/>
      <c r="CQ328" s="230"/>
      <c r="CR328" s="1"/>
      <c r="CS328" s="1"/>
      <c r="CT328" s="1"/>
      <c r="CU328" s="1"/>
      <c r="CV328" s="5"/>
      <c r="CW328" s="404"/>
      <c r="CX328" s="404"/>
      <c r="CY328" s="404"/>
      <c r="CZ328" s="404"/>
      <c r="DA328" s="404"/>
      <c r="DB328" s="404"/>
      <c r="DC328" s="381"/>
      <c r="DD328" s="381"/>
      <c r="DE328" s="381"/>
      <c r="DF328" s="381"/>
      <c r="DG328" s="5"/>
      <c r="DH328" s="1"/>
      <c r="DI328" s="1"/>
      <c r="DJ328" s="1"/>
      <c r="DK328" s="1"/>
      <c r="DL328" s="1"/>
      <c r="DM328" s="1"/>
      <c r="DN328" s="1"/>
      <c r="DO328" s="1"/>
      <c r="DP328" s="1"/>
      <c r="DQ328" s="1"/>
      <c r="DR328" s="1"/>
      <c r="DS328" s="1"/>
      <c r="DT328" s="1"/>
      <c r="DU328" s="1"/>
      <c r="DV328" s="1"/>
      <c r="DW328" s="1"/>
      <c r="DX328" s="1"/>
    </row>
    <row r="329" spans="1:128" ht="11.1" customHeight="1" x14ac:dyDescent="0.25">
      <c r="A329" s="5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388"/>
      <c r="AA329" s="388"/>
      <c r="AB329" s="388"/>
      <c r="AC329" s="388"/>
      <c r="AD329" s="388"/>
      <c r="AE329" s="388"/>
      <c r="AF329" s="388"/>
      <c r="AG329" s="388"/>
      <c r="AH329" s="388"/>
      <c r="AI329" s="388"/>
      <c r="AJ329" s="388"/>
      <c r="AK329" s="388"/>
      <c r="AL329" s="388"/>
      <c r="AM329" s="388"/>
      <c r="AN329" s="388"/>
      <c r="AO329" s="388"/>
      <c r="AP329" s="388"/>
      <c r="AQ329" s="388"/>
      <c r="AR329" s="388"/>
      <c r="AS329" s="388"/>
      <c r="AT329" s="388"/>
      <c r="AU329" s="388"/>
      <c r="AV329" s="388"/>
      <c r="AW329" s="388"/>
      <c r="AX329" s="388"/>
      <c r="AY329" s="388"/>
      <c r="AZ329" s="1"/>
      <c r="BA329" s="6"/>
      <c r="BB329" s="6"/>
      <c r="BC329" s="6"/>
      <c r="BD329" s="6"/>
      <c r="BE329" s="6"/>
      <c r="BF329" s="6"/>
      <c r="BG329" s="1"/>
      <c r="BM329" s="382"/>
      <c r="BO329" s="382"/>
      <c r="BP329" s="382"/>
      <c r="CB329" s="141"/>
      <c r="CC329" s="230"/>
      <c r="CD329" s="230"/>
      <c r="CE329" s="230"/>
      <c r="CF329" s="5"/>
      <c r="CG329" s="58"/>
      <c r="CH329" s="58"/>
      <c r="CI329" s="5"/>
      <c r="CJ329" s="5"/>
      <c r="CK329" s="5"/>
      <c r="CL329" s="230"/>
      <c r="CM329" s="230"/>
      <c r="CN329" s="230"/>
      <c r="CO329" s="230"/>
      <c r="CP329" s="230"/>
      <c r="CQ329" s="230"/>
      <c r="CR329" s="1"/>
      <c r="CS329" s="1"/>
      <c r="CT329" s="1"/>
      <c r="CU329" s="1"/>
      <c r="CV329" s="5"/>
      <c r="CW329" s="404"/>
      <c r="CX329" s="404"/>
      <c r="CY329" s="404"/>
      <c r="CZ329" s="404"/>
      <c r="DA329" s="404"/>
      <c r="DB329" s="404"/>
      <c r="DC329" s="381"/>
      <c r="DD329" s="381"/>
      <c r="DE329" s="381"/>
      <c r="DF329" s="381"/>
      <c r="DG329" s="5"/>
      <c r="DH329" s="1"/>
      <c r="DI329" s="1"/>
      <c r="DJ329" s="1"/>
      <c r="DK329" s="1"/>
      <c r="DL329" s="1"/>
      <c r="DM329" s="1"/>
      <c r="DN329" s="1"/>
      <c r="DO329" s="1"/>
      <c r="DP329" s="1"/>
      <c r="DQ329" s="1"/>
      <c r="DR329" s="1"/>
      <c r="DS329" s="1"/>
      <c r="DT329" s="1"/>
      <c r="DU329" s="1"/>
      <c r="DV329" s="1"/>
      <c r="DW329" s="1"/>
      <c r="DX329" s="1"/>
    </row>
    <row r="330" spans="1:128" ht="11.1" customHeight="1" x14ac:dyDescent="0.25">
      <c r="A330" s="5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388"/>
      <c r="AA330" s="388"/>
      <c r="AB330" s="388"/>
      <c r="AC330" s="388"/>
      <c r="AD330" s="388"/>
      <c r="AE330" s="388"/>
      <c r="AF330" s="388"/>
      <c r="AG330" s="388"/>
      <c r="AH330" s="388"/>
      <c r="AI330" s="388"/>
      <c r="AJ330" s="388"/>
      <c r="AK330" s="388"/>
      <c r="AL330" s="388"/>
      <c r="AM330" s="388"/>
      <c r="AN330" s="388"/>
      <c r="AO330" s="388"/>
      <c r="AP330" s="388"/>
      <c r="AQ330" s="388"/>
      <c r="AR330" s="388"/>
      <c r="AS330" s="388"/>
      <c r="AT330" s="388"/>
      <c r="AU330" s="388"/>
      <c r="AV330" s="388"/>
      <c r="AW330" s="388"/>
      <c r="AX330" s="388"/>
      <c r="AY330" s="388"/>
      <c r="AZ330" s="1"/>
      <c r="BA330" s="6"/>
      <c r="BB330" s="6"/>
      <c r="BC330" s="6"/>
      <c r="BD330" s="6"/>
      <c r="BE330" s="6"/>
      <c r="BF330" s="6"/>
      <c r="BG330" s="1"/>
      <c r="BM330" s="382"/>
      <c r="BO330" s="382"/>
      <c r="BP330" s="382"/>
      <c r="CB330" s="141"/>
      <c r="CC330" s="230"/>
      <c r="CD330" s="230"/>
      <c r="CE330" s="230"/>
      <c r="CF330" s="5"/>
      <c r="CG330" s="58"/>
      <c r="CH330" s="58"/>
      <c r="CI330" s="5"/>
      <c r="CJ330" s="5"/>
      <c r="CK330" s="5"/>
      <c r="CL330" s="230"/>
      <c r="CM330" s="230"/>
      <c r="CN330" s="230"/>
      <c r="CO330" s="230"/>
      <c r="CP330" s="230"/>
      <c r="CQ330" s="230"/>
      <c r="CR330" s="1"/>
      <c r="CS330" s="1"/>
      <c r="CT330" s="1"/>
      <c r="CU330" s="1"/>
      <c r="CV330" s="5"/>
      <c r="CW330" s="404"/>
      <c r="CX330" s="404"/>
      <c r="CY330" s="404"/>
      <c r="CZ330" s="404"/>
      <c r="DA330" s="404"/>
      <c r="DB330" s="404"/>
      <c r="DC330" s="381"/>
      <c r="DD330" s="381"/>
      <c r="DE330" s="381"/>
      <c r="DF330" s="381"/>
      <c r="DG330" s="5"/>
      <c r="DH330" s="1"/>
      <c r="DI330" s="1"/>
      <c r="DJ330" s="1"/>
      <c r="DK330" s="1"/>
      <c r="DL330" s="1"/>
      <c r="DM330" s="1"/>
      <c r="DN330" s="1"/>
      <c r="DO330" s="1"/>
      <c r="DP330" s="1"/>
      <c r="DQ330" s="1"/>
      <c r="DR330" s="1"/>
      <c r="DS330" s="1"/>
      <c r="DT330" s="1"/>
      <c r="DU330" s="1"/>
      <c r="DV330" s="1"/>
      <c r="DW330" s="1"/>
      <c r="DX330" s="1"/>
    </row>
    <row r="331" spans="1:128" ht="11.1" customHeight="1" x14ac:dyDescent="0.25">
      <c r="A331" s="5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388"/>
      <c r="AA331" s="388"/>
      <c r="AB331" s="388"/>
      <c r="AC331" s="388"/>
      <c r="AD331" s="388"/>
      <c r="AE331" s="388"/>
      <c r="AF331" s="388"/>
      <c r="AG331" s="388"/>
      <c r="AH331" s="388"/>
      <c r="AI331" s="388"/>
      <c r="AJ331" s="388"/>
      <c r="AK331" s="388"/>
      <c r="AL331" s="388"/>
      <c r="AM331" s="388"/>
      <c r="AN331" s="388"/>
      <c r="AO331" s="388"/>
      <c r="AP331" s="388"/>
      <c r="AQ331" s="388"/>
      <c r="AR331" s="388"/>
      <c r="AS331" s="388"/>
      <c r="AT331" s="388"/>
      <c r="AU331" s="388"/>
      <c r="AV331" s="388"/>
      <c r="AW331" s="388"/>
      <c r="AX331" s="388"/>
      <c r="AY331" s="388"/>
      <c r="AZ331" s="1"/>
      <c r="BA331" s="6"/>
      <c r="BB331" s="6"/>
      <c r="BC331" s="6"/>
      <c r="BD331" s="6"/>
      <c r="BE331" s="6"/>
      <c r="BF331" s="6"/>
      <c r="BG331" s="1"/>
      <c r="BM331" s="382"/>
      <c r="BO331" s="382"/>
      <c r="BP331" s="382"/>
      <c r="CB331" s="141"/>
      <c r="CC331" s="230"/>
      <c r="CD331" s="230"/>
      <c r="CE331" s="230"/>
      <c r="CF331" s="5"/>
      <c r="CG331" s="58"/>
      <c r="CH331" s="58"/>
      <c r="CI331" s="5"/>
      <c r="CJ331" s="5"/>
      <c r="CK331" s="5"/>
      <c r="CL331" s="230"/>
      <c r="CM331" s="230"/>
      <c r="CN331" s="230"/>
      <c r="CO331" s="230"/>
      <c r="CP331" s="230"/>
      <c r="CQ331" s="230"/>
      <c r="CR331" s="1"/>
      <c r="CS331" s="1"/>
      <c r="CT331" s="1"/>
      <c r="CU331" s="1"/>
      <c r="CV331" s="5"/>
      <c r="CW331" s="404"/>
      <c r="CX331" s="404"/>
      <c r="CY331" s="404"/>
      <c r="CZ331" s="404"/>
      <c r="DA331" s="404"/>
      <c r="DB331" s="404"/>
      <c r="DC331" s="381"/>
      <c r="DD331" s="381"/>
      <c r="DE331" s="381"/>
      <c r="DF331" s="381"/>
      <c r="DG331" s="5"/>
      <c r="DH331" s="1"/>
      <c r="DI331" s="1"/>
      <c r="DJ331" s="1"/>
      <c r="DK331" s="1"/>
      <c r="DL331" s="1"/>
      <c r="DM331" s="1"/>
      <c r="DN331" s="1"/>
      <c r="DO331" s="1"/>
      <c r="DP331" s="1"/>
      <c r="DQ331" s="1"/>
      <c r="DR331" s="1"/>
      <c r="DS331" s="1"/>
      <c r="DT331" s="1"/>
      <c r="DU331" s="1"/>
      <c r="DV331" s="1"/>
      <c r="DW331" s="1"/>
      <c r="DX331" s="1"/>
    </row>
    <row r="332" spans="1:128" ht="11.1" customHeight="1" x14ac:dyDescent="0.25">
      <c r="A332" s="5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388"/>
      <c r="AA332" s="388"/>
      <c r="AB332" s="388"/>
      <c r="AC332" s="388"/>
      <c r="AD332" s="388"/>
      <c r="AE332" s="388"/>
      <c r="AF332" s="388"/>
      <c r="AG332" s="388"/>
      <c r="AH332" s="388"/>
      <c r="AI332" s="388"/>
      <c r="AJ332" s="388"/>
      <c r="AK332" s="388"/>
      <c r="AL332" s="388"/>
      <c r="AM332" s="388"/>
      <c r="AN332" s="388"/>
      <c r="AO332" s="388"/>
      <c r="AP332" s="388"/>
      <c r="AQ332" s="388"/>
      <c r="AR332" s="388"/>
      <c r="AS332" s="388"/>
      <c r="AT332" s="388"/>
      <c r="AU332" s="388"/>
      <c r="AV332" s="388"/>
      <c r="AW332" s="388"/>
      <c r="AX332" s="388"/>
      <c r="AY332" s="388"/>
      <c r="AZ332" s="1"/>
      <c r="BA332" s="6"/>
      <c r="BB332" s="6"/>
      <c r="BC332" s="6"/>
      <c r="BD332" s="6"/>
      <c r="BE332" s="6"/>
      <c r="BF332" s="6"/>
      <c r="BG332" s="1"/>
      <c r="BM332" s="382"/>
      <c r="BO332" s="382"/>
      <c r="BP332" s="382"/>
      <c r="CB332" s="141"/>
      <c r="CC332" s="230"/>
      <c r="CD332" s="230"/>
      <c r="CE332" s="230"/>
      <c r="CF332" s="5"/>
      <c r="CG332" s="58"/>
      <c r="CH332" s="58"/>
      <c r="CI332" s="5"/>
      <c r="CJ332" s="5"/>
      <c r="CK332" s="5"/>
      <c r="CL332" s="230"/>
      <c r="CM332" s="230"/>
      <c r="CN332" s="230"/>
      <c r="CO332" s="230"/>
      <c r="CP332" s="230"/>
      <c r="CQ332" s="230"/>
      <c r="CR332" s="1"/>
      <c r="CS332" s="1"/>
      <c r="CT332" s="1"/>
      <c r="CU332" s="1"/>
      <c r="CV332" s="5"/>
      <c r="CW332" s="404"/>
      <c r="CX332" s="404"/>
      <c r="CY332" s="404"/>
      <c r="CZ332" s="404"/>
      <c r="DA332" s="404"/>
      <c r="DB332" s="404"/>
      <c r="DC332" s="381"/>
      <c r="DD332" s="381"/>
      <c r="DE332" s="381"/>
      <c r="DF332" s="381"/>
      <c r="DG332" s="5"/>
      <c r="DH332" s="1"/>
      <c r="DI332" s="1"/>
      <c r="DJ332" s="1"/>
      <c r="DK332" s="1"/>
      <c r="DL332" s="1"/>
      <c r="DM332" s="1"/>
      <c r="DN332" s="1"/>
      <c r="DO332" s="1"/>
      <c r="DP332" s="1"/>
      <c r="DQ332" s="1"/>
      <c r="DR332" s="1"/>
      <c r="DS332" s="1"/>
      <c r="DT332" s="1"/>
      <c r="DU332" s="1"/>
      <c r="DV332" s="1"/>
      <c r="DW332" s="1"/>
      <c r="DX332" s="1"/>
    </row>
    <row r="333" spans="1:128" ht="11.1" customHeight="1" x14ac:dyDescent="0.25">
      <c r="A333" s="5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388"/>
      <c r="AA333" s="388"/>
      <c r="AB333" s="388"/>
      <c r="AC333" s="388"/>
      <c r="AD333" s="388"/>
      <c r="AE333" s="388"/>
      <c r="AF333" s="388"/>
      <c r="AG333" s="388"/>
      <c r="AH333" s="388"/>
      <c r="AI333" s="388"/>
      <c r="AJ333" s="388"/>
      <c r="AK333" s="388"/>
      <c r="AL333" s="388"/>
      <c r="AM333" s="388"/>
      <c r="AN333" s="388"/>
      <c r="AO333" s="388"/>
      <c r="AP333" s="388"/>
      <c r="AQ333" s="388"/>
      <c r="AR333" s="388"/>
      <c r="AS333" s="388"/>
      <c r="AT333" s="388"/>
      <c r="AU333" s="388"/>
      <c r="AV333" s="388"/>
      <c r="AW333" s="388"/>
      <c r="AX333" s="388"/>
      <c r="AY333" s="388"/>
      <c r="AZ333" s="1"/>
      <c r="BA333" s="6"/>
      <c r="BB333" s="6"/>
      <c r="BC333" s="6"/>
      <c r="BD333" s="6"/>
      <c r="BE333" s="6"/>
      <c r="BF333" s="6"/>
      <c r="BG333" s="1"/>
      <c r="BM333" s="382"/>
      <c r="BO333" s="382"/>
      <c r="BP333" s="382"/>
      <c r="CB333" s="141"/>
      <c r="CC333" s="230"/>
      <c r="CD333" s="230"/>
      <c r="CE333" s="230"/>
      <c r="CF333" s="5"/>
      <c r="CG333" s="58"/>
      <c r="CH333" s="58"/>
      <c r="CI333" s="5"/>
      <c r="CJ333" s="5"/>
      <c r="CK333" s="5"/>
      <c r="CL333" s="230"/>
      <c r="CM333" s="230"/>
      <c r="CN333" s="230"/>
      <c r="CO333" s="230"/>
      <c r="CP333" s="230"/>
      <c r="CQ333" s="230"/>
      <c r="CR333" s="1"/>
      <c r="CS333" s="1"/>
      <c r="CT333" s="1"/>
      <c r="CU333" s="1"/>
      <c r="CV333" s="5"/>
      <c r="CW333" s="404"/>
      <c r="CX333" s="404"/>
      <c r="CY333" s="404"/>
      <c r="CZ333" s="404"/>
      <c r="DA333" s="404"/>
      <c r="DB333" s="404"/>
      <c r="DC333" s="381"/>
      <c r="DD333" s="381"/>
      <c r="DE333" s="381"/>
      <c r="DF333" s="381"/>
      <c r="DG333" s="5"/>
      <c r="DH333" s="1"/>
      <c r="DI333" s="1"/>
      <c r="DJ333" s="1"/>
      <c r="DK333" s="1"/>
      <c r="DL333" s="1"/>
      <c r="DM333" s="1"/>
      <c r="DN333" s="1"/>
      <c r="DO333" s="1"/>
      <c r="DP333" s="1"/>
      <c r="DQ333" s="1"/>
      <c r="DR333" s="1"/>
      <c r="DS333" s="1"/>
      <c r="DT333" s="1"/>
      <c r="DU333" s="1"/>
      <c r="DV333" s="1"/>
      <c r="DW333" s="1"/>
      <c r="DX333" s="1"/>
    </row>
    <row r="334" spans="1:128" ht="11.1" customHeight="1" x14ac:dyDescent="0.25">
      <c r="A334" s="5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388"/>
      <c r="AA334" s="388"/>
      <c r="AB334" s="388"/>
      <c r="AC334" s="388"/>
      <c r="AD334" s="388"/>
      <c r="AE334" s="388"/>
      <c r="AF334" s="388"/>
      <c r="AG334" s="388"/>
      <c r="AH334" s="388"/>
      <c r="AI334" s="388"/>
      <c r="AJ334" s="388"/>
      <c r="AK334" s="388"/>
      <c r="AL334" s="388"/>
      <c r="AM334" s="388"/>
      <c r="AN334" s="388"/>
      <c r="AO334" s="388"/>
      <c r="AP334" s="388"/>
      <c r="AQ334" s="388"/>
      <c r="AR334" s="388"/>
      <c r="AS334" s="388"/>
      <c r="AT334" s="388"/>
      <c r="AU334" s="388"/>
      <c r="AV334" s="388"/>
      <c r="AW334" s="388"/>
      <c r="AX334" s="388"/>
      <c r="AY334" s="388"/>
      <c r="AZ334" s="1"/>
      <c r="BA334" s="6"/>
      <c r="BB334" s="6"/>
      <c r="BC334" s="6"/>
      <c r="BD334" s="6"/>
      <c r="BE334" s="6"/>
      <c r="BF334" s="6"/>
      <c r="BG334" s="1"/>
      <c r="BM334" s="382"/>
      <c r="BO334" s="382"/>
      <c r="BP334" s="382"/>
      <c r="CB334" s="141"/>
      <c r="CC334" s="230"/>
      <c r="CD334" s="230"/>
      <c r="CE334" s="230"/>
      <c r="CF334" s="5"/>
      <c r="CG334" s="58"/>
      <c r="CH334" s="58"/>
      <c r="CI334" s="5"/>
      <c r="CJ334" s="5"/>
      <c r="CK334" s="5"/>
      <c r="CL334" s="230"/>
      <c r="CM334" s="230"/>
      <c r="CN334" s="230"/>
      <c r="CO334" s="230"/>
      <c r="CP334" s="230"/>
      <c r="CQ334" s="230"/>
      <c r="CR334" s="1"/>
      <c r="CS334" s="1"/>
      <c r="CT334" s="1"/>
      <c r="CU334" s="1"/>
      <c r="CV334" s="5"/>
      <c r="CW334" s="404"/>
      <c r="CX334" s="404"/>
      <c r="CY334" s="404"/>
      <c r="CZ334" s="404"/>
      <c r="DA334" s="404"/>
      <c r="DB334" s="404"/>
      <c r="DC334" s="381"/>
      <c r="DD334" s="381"/>
      <c r="DE334" s="381"/>
      <c r="DF334" s="381"/>
      <c r="DG334" s="5"/>
      <c r="DH334" s="1"/>
      <c r="DI334" s="1"/>
      <c r="DJ334" s="1"/>
      <c r="DK334" s="1"/>
      <c r="DL334" s="1"/>
      <c r="DM334" s="1"/>
      <c r="DN334" s="1"/>
      <c r="DO334" s="1"/>
      <c r="DP334" s="1"/>
      <c r="DQ334" s="1"/>
      <c r="DR334" s="1"/>
      <c r="DS334" s="1"/>
      <c r="DT334" s="1"/>
      <c r="DU334" s="1"/>
      <c r="DV334" s="1"/>
      <c r="DW334" s="1"/>
      <c r="DX334" s="1"/>
    </row>
    <row r="335" spans="1:128" ht="11.1" customHeight="1" x14ac:dyDescent="0.25">
      <c r="A335" s="5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388"/>
      <c r="AA335" s="388"/>
      <c r="AB335" s="388"/>
      <c r="AC335" s="388"/>
      <c r="AD335" s="388"/>
      <c r="AE335" s="388"/>
      <c r="AF335" s="388"/>
      <c r="AG335" s="388"/>
      <c r="AH335" s="388"/>
      <c r="AI335" s="388"/>
      <c r="AJ335" s="388"/>
      <c r="AK335" s="388"/>
      <c r="AL335" s="388"/>
      <c r="AM335" s="388"/>
      <c r="AN335" s="388"/>
      <c r="AO335" s="388"/>
      <c r="AP335" s="388"/>
      <c r="AQ335" s="388"/>
      <c r="AR335" s="388"/>
      <c r="AS335" s="388"/>
      <c r="AT335" s="388"/>
      <c r="AU335" s="388"/>
      <c r="AV335" s="388"/>
      <c r="AW335" s="388"/>
      <c r="AX335" s="388"/>
      <c r="AY335" s="388"/>
      <c r="AZ335" s="1"/>
      <c r="BA335" s="6"/>
      <c r="BB335" s="6"/>
      <c r="BC335" s="6"/>
      <c r="BD335" s="6"/>
      <c r="BE335" s="6"/>
      <c r="BF335" s="6"/>
      <c r="BG335" s="1"/>
      <c r="BM335" s="382"/>
      <c r="BO335" s="382"/>
      <c r="BP335" s="382"/>
      <c r="CB335" s="141"/>
      <c r="CC335" s="230"/>
      <c r="CD335" s="230"/>
      <c r="CE335" s="230"/>
      <c r="CF335" s="5"/>
      <c r="CG335" s="58"/>
      <c r="CH335" s="58"/>
      <c r="CI335" s="5"/>
      <c r="CJ335" s="5"/>
      <c r="CK335" s="5"/>
      <c r="CL335" s="230"/>
      <c r="CM335" s="230"/>
      <c r="CN335" s="230"/>
      <c r="CO335" s="230"/>
      <c r="CP335" s="230"/>
      <c r="CQ335" s="230"/>
      <c r="CR335" s="1"/>
      <c r="CS335" s="1"/>
      <c r="CT335" s="1"/>
      <c r="CU335" s="1"/>
      <c r="CV335" s="5"/>
      <c r="CW335" s="404"/>
      <c r="CX335" s="404"/>
      <c r="CY335" s="404"/>
      <c r="CZ335" s="404"/>
      <c r="DA335" s="404"/>
      <c r="DB335" s="404"/>
      <c r="DC335" s="381"/>
      <c r="DD335" s="381"/>
      <c r="DE335" s="381"/>
      <c r="DF335" s="381"/>
      <c r="DG335" s="5"/>
      <c r="DH335" s="1"/>
      <c r="DI335" s="1"/>
      <c r="DJ335" s="1"/>
      <c r="DK335" s="1"/>
      <c r="DL335" s="1"/>
      <c r="DM335" s="1"/>
      <c r="DN335" s="1"/>
      <c r="DO335" s="1"/>
      <c r="DP335" s="1"/>
      <c r="DQ335" s="1"/>
      <c r="DR335" s="1"/>
      <c r="DS335" s="1"/>
      <c r="DT335" s="1"/>
      <c r="DU335" s="1"/>
      <c r="DV335" s="1"/>
      <c r="DW335" s="1"/>
      <c r="DX335" s="1"/>
    </row>
    <row r="336" spans="1:128" ht="11.1" customHeight="1" x14ac:dyDescent="0.25">
      <c r="A336" s="5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388"/>
      <c r="AA336" s="388"/>
      <c r="AB336" s="388"/>
      <c r="AC336" s="388"/>
      <c r="AD336" s="388"/>
      <c r="AE336" s="388"/>
      <c r="AF336" s="388"/>
      <c r="AG336" s="388"/>
      <c r="AH336" s="388"/>
      <c r="AI336" s="388"/>
      <c r="AJ336" s="388"/>
      <c r="AK336" s="388"/>
      <c r="AL336" s="388"/>
      <c r="AM336" s="388"/>
      <c r="AN336" s="388"/>
      <c r="AO336" s="388"/>
      <c r="AP336" s="388"/>
      <c r="AQ336" s="388"/>
      <c r="AR336" s="388"/>
      <c r="AS336" s="388"/>
      <c r="AT336" s="388"/>
      <c r="AU336" s="388"/>
      <c r="AV336" s="388"/>
      <c r="AW336" s="388"/>
      <c r="AX336" s="388"/>
      <c r="AY336" s="388"/>
      <c r="AZ336" s="1"/>
      <c r="BA336" s="6"/>
      <c r="BB336" s="6"/>
      <c r="BC336" s="6"/>
      <c r="BD336" s="6"/>
      <c r="BE336" s="6"/>
      <c r="BF336" s="6"/>
      <c r="BG336" s="1"/>
      <c r="BM336" s="382"/>
      <c r="BO336" s="382"/>
      <c r="BP336" s="382"/>
      <c r="CB336" s="141"/>
      <c r="CC336" s="230"/>
      <c r="CD336" s="230"/>
      <c r="CE336" s="230"/>
      <c r="CF336" s="5"/>
      <c r="CG336" s="58"/>
      <c r="CH336" s="58"/>
      <c r="CI336" s="5"/>
      <c r="CJ336" s="5"/>
      <c r="CK336" s="5"/>
      <c r="CL336" s="230"/>
      <c r="CM336" s="230"/>
      <c r="CN336" s="230"/>
      <c r="CO336" s="230"/>
      <c r="CP336" s="230"/>
      <c r="CQ336" s="230"/>
      <c r="CR336" s="1"/>
      <c r="CS336" s="1"/>
      <c r="CT336" s="1"/>
      <c r="CU336" s="1"/>
      <c r="CV336" s="5"/>
      <c r="CW336" s="404"/>
      <c r="CX336" s="404"/>
      <c r="CY336" s="404"/>
      <c r="CZ336" s="404"/>
      <c r="DA336" s="404"/>
      <c r="DB336" s="404"/>
      <c r="DC336" s="381"/>
      <c r="DD336" s="381"/>
      <c r="DE336" s="381"/>
      <c r="DF336" s="381"/>
      <c r="DG336" s="5"/>
      <c r="DH336" s="1"/>
      <c r="DI336" s="1"/>
      <c r="DJ336" s="1"/>
      <c r="DK336" s="1"/>
      <c r="DL336" s="1"/>
      <c r="DM336" s="1"/>
      <c r="DN336" s="1"/>
      <c r="DO336" s="1"/>
      <c r="DP336" s="1"/>
      <c r="DQ336" s="1"/>
      <c r="DR336" s="1"/>
      <c r="DS336" s="1"/>
      <c r="DT336" s="1"/>
      <c r="DU336" s="1"/>
      <c r="DV336" s="1"/>
      <c r="DW336" s="1"/>
      <c r="DX336" s="1"/>
    </row>
    <row r="337" spans="1:128" ht="11.1" customHeight="1" x14ac:dyDescent="0.25">
      <c r="A337" s="5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388"/>
      <c r="AA337" s="388"/>
      <c r="AB337" s="388"/>
      <c r="AC337" s="388"/>
      <c r="AD337" s="388"/>
      <c r="AE337" s="388"/>
      <c r="AF337" s="388"/>
      <c r="AG337" s="388"/>
      <c r="AH337" s="388"/>
      <c r="AI337" s="388"/>
      <c r="AJ337" s="388"/>
      <c r="AK337" s="388"/>
      <c r="AL337" s="388"/>
      <c r="AM337" s="388"/>
      <c r="AN337" s="388"/>
      <c r="AO337" s="388"/>
      <c r="AP337" s="388"/>
      <c r="AQ337" s="388"/>
      <c r="AR337" s="388"/>
      <c r="AS337" s="388"/>
      <c r="AT337" s="388"/>
      <c r="AU337" s="388"/>
      <c r="AV337" s="388"/>
      <c r="AW337" s="388"/>
      <c r="AX337" s="388"/>
      <c r="AY337" s="388"/>
      <c r="AZ337" s="1"/>
      <c r="BA337" s="6"/>
      <c r="BB337" s="6"/>
      <c r="BC337" s="6"/>
      <c r="BD337" s="6"/>
      <c r="BE337" s="6"/>
      <c r="BF337" s="6"/>
      <c r="BG337" s="1"/>
      <c r="BM337" s="382"/>
      <c r="BO337" s="382"/>
      <c r="BP337" s="382"/>
      <c r="CB337" s="141"/>
      <c r="CC337" s="230"/>
      <c r="CD337" s="230"/>
      <c r="CE337" s="230"/>
      <c r="CF337" s="5"/>
      <c r="CG337" s="58"/>
      <c r="CH337" s="58"/>
      <c r="CI337" s="5"/>
      <c r="CJ337" s="5"/>
      <c r="CK337" s="5"/>
      <c r="CL337" s="230"/>
      <c r="CM337" s="230"/>
      <c r="CN337" s="230"/>
      <c r="CO337" s="230"/>
      <c r="CP337" s="230"/>
      <c r="CQ337" s="230"/>
      <c r="CR337" s="1"/>
      <c r="CS337" s="1"/>
      <c r="CT337" s="1"/>
      <c r="CU337" s="1"/>
      <c r="CV337" s="5"/>
      <c r="CW337" s="404"/>
      <c r="CX337" s="404"/>
      <c r="CY337" s="404"/>
      <c r="CZ337" s="404"/>
      <c r="DA337" s="404"/>
      <c r="DB337" s="404"/>
      <c r="DC337" s="381"/>
      <c r="DD337" s="381"/>
      <c r="DE337" s="381"/>
      <c r="DF337" s="381"/>
      <c r="DG337" s="5"/>
      <c r="DH337" s="1"/>
      <c r="DI337" s="1"/>
      <c r="DJ337" s="1"/>
      <c r="DK337" s="1"/>
      <c r="DL337" s="1"/>
      <c r="DM337" s="1"/>
      <c r="DN337" s="1"/>
      <c r="DO337" s="1"/>
      <c r="DP337" s="1"/>
      <c r="DQ337" s="1"/>
      <c r="DR337" s="1"/>
      <c r="DS337" s="1"/>
      <c r="DT337" s="1"/>
      <c r="DU337" s="1"/>
      <c r="DV337" s="1"/>
      <c r="DW337" s="1"/>
      <c r="DX337" s="1"/>
    </row>
    <row r="338" spans="1:128" ht="11.1" customHeight="1" x14ac:dyDescent="0.25">
      <c r="A338" s="5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388"/>
      <c r="AA338" s="388"/>
      <c r="AB338" s="388"/>
      <c r="AC338" s="388"/>
      <c r="AD338" s="388"/>
      <c r="AE338" s="388"/>
      <c r="AF338" s="388"/>
      <c r="AG338" s="388"/>
      <c r="AH338" s="388"/>
      <c r="AI338" s="388"/>
      <c r="AJ338" s="388"/>
      <c r="AK338" s="388"/>
      <c r="AL338" s="388"/>
      <c r="AM338" s="388"/>
      <c r="AN338" s="388"/>
      <c r="AO338" s="388"/>
      <c r="AP338" s="388"/>
      <c r="AQ338" s="388"/>
      <c r="AR338" s="388"/>
      <c r="AS338" s="388"/>
      <c r="AT338" s="388"/>
      <c r="AU338" s="388"/>
      <c r="AV338" s="388"/>
      <c r="AW338" s="388"/>
      <c r="AX338" s="388"/>
      <c r="AY338" s="388"/>
      <c r="AZ338" s="1"/>
      <c r="BA338" s="6"/>
      <c r="BB338" s="6"/>
      <c r="BC338" s="6"/>
      <c r="BD338" s="6"/>
      <c r="BE338" s="6"/>
      <c r="BF338" s="6"/>
      <c r="BG338" s="1"/>
      <c r="BM338" s="382"/>
      <c r="BO338" s="382"/>
      <c r="BP338" s="382"/>
      <c r="CB338" s="141"/>
      <c r="CC338" s="230"/>
      <c r="CD338" s="230"/>
      <c r="CE338" s="230"/>
      <c r="CF338" s="5"/>
      <c r="CG338" s="58"/>
      <c r="CH338" s="58"/>
      <c r="CI338" s="5"/>
      <c r="CJ338" s="5"/>
      <c r="CK338" s="5"/>
      <c r="CL338" s="230"/>
      <c r="CM338" s="230"/>
      <c r="CN338" s="230"/>
      <c r="CO338" s="230"/>
      <c r="CP338" s="230"/>
      <c r="CQ338" s="230"/>
      <c r="CR338" s="1"/>
      <c r="CS338" s="1"/>
      <c r="CT338" s="1"/>
      <c r="CU338" s="1"/>
      <c r="CV338" s="5"/>
      <c r="CW338" s="404"/>
      <c r="CX338" s="404"/>
      <c r="CY338" s="404"/>
      <c r="CZ338" s="404"/>
      <c r="DA338" s="404"/>
      <c r="DB338" s="404"/>
      <c r="DC338" s="381"/>
      <c r="DD338" s="381"/>
      <c r="DE338" s="381"/>
      <c r="DF338" s="381"/>
      <c r="DG338" s="5"/>
      <c r="DH338" s="1"/>
      <c r="DI338" s="1"/>
      <c r="DJ338" s="1"/>
      <c r="DK338" s="1"/>
      <c r="DL338" s="1"/>
      <c r="DM338" s="1"/>
      <c r="DN338" s="1"/>
      <c r="DO338" s="1"/>
      <c r="DP338" s="1"/>
      <c r="DQ338" s="1"/>
      <c r="DR338" s="1"/>
      <c r="DS338" s="1"/>
      <c r="DT338" s="1"/>
      <c r="DU338" s="1"/>
      <c r="DV338" s="1"/>
      <c r="DW338" s="1"/>
      <c r="DX338" s="1"/>
    </row>
    <row r="339" spans="1:128" ht="11.1" customHeight="1" x14ac:dyDescent="0.25">
      <c r="A339" s="5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388"/>
      <c r="AA339" s="388"/>
      <c r="AB339" s="388"/>
      <c r="AC339" s="388"/>
      <c r="AD339" s="388"/>
      <c r="AE339" s="388"/>
      <c r="AF339" s="388"/>
      <c r="AG339" s="388"/>
      <c r="AH339" s="388"/>
      <c r="AI339" s="388"/>
      <c r="AJ339" s="388"/>
      <c r="AK339" s="388"/>
      <c r="AL339" s="388"/>
      <c r="AM339" s="388"/>
      <c r="AN339" s="388"/>
      <c r="AO339" s="388"/>
      <c r="AP339" s="388"/>
      <c r="AQ339" s="388"/>
      <c r="AR339" s="388"/>
      <c r="AS339" s="388"/>
      <c r="AT339" s="388"/>
      <c r="AU339" s="388"/>
      <c r="AV339" s="388"/>
      <c r="AW339" s="388"/>
      <c r="AX339" s="388"/>
      <c r="AY339" s="388"/>
      <c r="AZ339" s="1"/>
      <c r="BA339" s="6"/>
      <c r="BB339" s="6"/>
      <c r="BC339" s="6"/>
      <c r="BD339" s="6"/>
      <c r="BE339" s="6"/>
      <c r="BF339" s="6"/>
      <c r="BG339" s="1"/>
      <c r="BM339" s="382"/>
      <c r="BO339" s="382"/>
      <c r="BP339" s="382"/>
      <c r="CB339" s="141"/>
      <c r="CC339" s="230"/>
      <c r="CD339" s="230"/>
      <c r="CE339" s="230"/>
      <c r="CF339" s="5"/>
      <c r="CG339" s="58"/>
      <c r="CH339" s="58"/>
      <c r="CI339" s="5"/>
      <c r="CJ339" s="5"/>
      <c r="CK339" s="5"/>
      <c r="CL339" s="230"/>
      <c r="CM339" s="230"/>
      <c r="CN339" s="230"/>
      <c r="CO339" s="230"/>
      <c r="CP339" s="230"/>
      <c r="CQ339" s="230"/>
      <c r="CR339" s="1"/>
      <c r="CS339" s="1"/>
      <c r="CT339" s="1"/>
      <c r="CU339" s="1"/>
      <c r="CV339" s="5"/>
      <c r="CW339" s="404"/>
      <c r="CX339" s="404"/>
      <c r="CY339" s="404"/>
      <c r="CZ339" s="404"/>
      <c r="DA339" s="404"/>
      <c r="DB339" s="404"/>
      <c r="DC339" s="381"/>
      <c r="DD339" s="381"/>
      <c r="DE339" s="381"/>
      <c r="DF339" s="381"/>
      <c r="DG339" s="5"/>
      <c r="DH339" s="1"/>
      <c r="DI339" s="1"/>
      <c r="DJ339" s="1"/>
      <c r="DK339" s="1"/>
      <c r="DL339" s="1"/>
      <c r="DM339" s="1"/>
      <c r="DN339" s="1"/>
      <c r="DO339" s="1"/>
      <c r="DP339" s="1"/>
      <c r="DQ339" s="1"/>
      <c r="DR339" s="1"/>
      <c r="DS339" s="1"/>
      <c r="DT339" s="1"/>
      <c r="DU339" s="1"/>
      <c r="DV339" s="1"/>
      <c r="DW339" s="1"/>
      <c r="DX339" s="1"/>
    </row>
    <row r="340" spans="1:128" ht="11.1" customHeight="1" x14ac:dyDescent="0.25">
      <c r="A340" s="5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388"/>
      <c r="AA340" s="388"/>
      <c r="AB340" s="388"/>
      <c r="AC340" s="388"/>
      <c r="AD340" s="388"/>
      <c r="AE340" s="388"/>
      <c r="AF340" s="388"/>
      <c r="AG340" s="388"/>
      <c r="AH340" s="388"/>
      <c r="AI340" s="388"/>
      <c r="AJ340" s="388"/>
      <c r="AK340" s="388"/>
      <c r="AL340" s="388"/>
      <c r="AM340" s="388"/>
      <c r="AN340" s="388"/>
      <c r="AO340" s="388"/>
      <c r="AP340" s="388"/>
      <c r="AQ340" s="388"/>
      <c r="AR340" s="388"/>
      <c r="AS340" s="388"/>
      <c r="AT340" s="388"/>
      <c r="AU340" s="388"/>
      <c r="AV340" s="388"/>
      <c r="AW340" s="388"/>
      <c r="AX340" s="388"/>
      <c r="AY340" s="388"/>
      <c r="AZ340" s="1"/>
      <c r="BA340" s="6"/>
      <c r="BB340" s="6"/>
      <c r="BC340" s="6"/>
      <c r="BD340" s="6"/>
      <c r="BE340" s="6"/>
      <c r="BF340" s="6"/>
      <c r="BG340" s="1"/>
      <c r="BM340" s="382"/>
      <c r="BO340" s="382"/>
      <c r="BP340" s="382"/>
      <c r="CB340" s="141"/>
      <c r="CC340" s="230"/>
      <c r="CD340" s="230"/>
      <c r="CE340" s="230"/>
      <c r="CF340" s="5"/>
      <c r="CG340" s="58"/>
      <c r="CH340" s="58"/>
      <c r="CI340" s="5"/>
      <c r="CJ340" s="5"/>
      <c r="CK340" s="5"/>
      <c r="CL340" s="230"/>
      <c r="CM340" s="230"/>
      <c r="CN340" s="230"/>
      <c r="CO340" s="230"/>
      <c r="CP340" s="230"/>
      <c r="CQ340" s="230"/>
      <c r="CR340" s="1"/>
      <c r="CS340" s="1"/>
      <c r="CT340" s="1"/>
      <c r="CU340" s="1"/>
      <c r="CV340" s="5"/>
      <c r="CW340" s="404"/>
      <c r="CX340" s="404"/>
      <c r="CY340" s="404"/>
      <c r="CZ340" s="404"/>
      <c r="DA340" s="404"/>
      <c r="DB340" s="404"/>
      <c r="DC340" s="381"/>
      <c r="DD340" s="381"/>
      <c r="DE340" s="381"/>
      <c r="DF340" s="381"/>
      <c r="DG340" s="5"/>
      <c r="DH340" s="1"/>
      <c r="DI340" s="1"/>
      <c r="DJ340" s="1"/>
      <c r="DK340" s="1"/>
      <c r="DL340" s="1"/>
      <c r="DM340" s="1"/>
      <c r="DN340" s="1"/>
      <c r="DO340" s="1"/>
      <c r="DP340" s="1"/>
      <c r="DQ340" s="1"/>
      <c r="DR340" s="1"/>
      <c r="DS340" s="1"/>
      <c r="DT340" s="1"/>
      <c r="DU340" s="1"/>
      <c r="DV340" s="1"/>
      <c r="DW340" s="1"/>
      <c r="DX340" s="1"/>
    </row>
    <row r="341" spans="1:128" ht="11.1" customHeight="1" x14ac:dyDescent="0.25">
      <c r="A341" s="5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388"/>
      <c r="AA341" s="388"/>
      <c r="AB341" s="388"/>
      <c r="AC341" s="388"/>
      <c r="AD341" s="388"/>
      <c r="AE341" s="388"/>
      <c r="AF341" s="388"/>
      <c r="AG341" s="388"/>
      <c r="AH341" s="388"/>
      <c r="AI341" s="388"/>
      <c r="AJ341" s="388"/>
      <c r="AK341" s="388"/>
      <c r="AL341" s="388"/>
      <c r="AM341" s="388"/>
      <c r="AN341" s="388"/>
      <c r="AO341" s="388"/>
      <c r="AP341" s="388"/>
      <c r="AQ341" s="388"/>
      <c r="AR341" s="388"/>
      <c r="AS341" s="388"/>
      <c r="AT341" s="388"/>
      <c r="AU341" s="388"/>
      <c r="AV341" s="388"/>
      <c r="AW341" s="388"/>
      <c r="AX341" s="388"/>
      <c r="AY341" s="388"/>
      <c r="AZ341" s="1"/>
      <c r="BA341" s="6"/>
      <c r="BB341" s="6"/>
      <c r="BC341" s="6"/>
      <c r="BD341" s="6"/>
      <c r="BE341" s="6"/>
      <c r="BF341" s="6"/>
      <c r="BG341" s="1"/>
      <c r="BM341" s="382"/>
      <c r="BO341" s="382"/>
      <c r="BP341" s="382"/>
      <c r="CB341" s="141"/>
      <c r="CC341" s="230"/>
      <c r="CD341" s="230"/>
      <c r="CE341" s="230"/>
      <c r="CF341" s="5"/>
      <c r="CG341" s="58"/>
      <c r="CH341" s="58"/>
      <c r="CI341" s="5"/>
      <c r="CJ341" s="5"/>
      <c r="CK341" s="5"/>
      <c r="CL341" s="230"/>
      <c r="CM341" s="230"/>
      <c r="CN341" s="230"/>
      <c r="CO341" s="230"/>
      <c r="CP341" s="230"/>
      <c r="CQ341" s="230"/>
      <c r="CR341" s="1"/>
      <c r="CS341" s="1"/>
      <c r="CT341" s="1"/>
      <c r="CU341" s="1"/>
      <c r="CV341" s="5"/>
      <c r="CW341" s="404"/>
      <c r="CX341" s="404"/>
      <c r="CY341" s="404"/>
      <c r="CZ341" s="404"/>
      <c r="DA341" s="404"/>
      <c r="DB341" s="404"/>
      <c r="DC341" s="381"/>
      <c r="DD341" s="381"/>
      <c r="DE341" s="381"/>
      <c r="DF341" s="381"/>
      <c r="DG341" s="5"/>
      <c r="DH341" s="1"/>
      <c r="DI341" s="1"/>
      <c r="DJ341" s="1"/>
      <c r="DK341" s="1"/>
      <c r="DL341" s="1"/>
      <c r="DM341" s="1"/>
      <c r="DN341" s="1"/>
      <c r="DO341" s="1"/>
      <c r="DP341" s="1"/>
      <c r="DQ341" s="1"/>
      <c r="DR341" s="1"/>
      <c r="DS341" s="1"/>
      <c r="DT341" s="1"/>
      <c r="DU341" s="1"/>
      <c r="DV341" s="1"/>
      <c r="DW341" s="1"/>
      <c r="DX341" s="1"/>
    </row>
    <row r="342" spans="1:128" ht="11.1" customHeight="1" x14ac:dyDescent="0.25">
      <c r="A342" s="5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388"/>
      <c r="AA342" s="388"/>
      <c r="AB342" s="388"/>
      <c r="AC342" s="388"/>
      <c r="AD342" s="388"/>
      <c r="AE342" s="388"/>
      <c r="AF342" s="388"/>
      <c r="AG342" s="388"/>
      <c r="AH342" s="388"/>
      <c r="AI342" s="388"/>
      <c r="AJ342" s="388"/>
      <c r="AK342" s="388"/>
      <c r="AL342" s="388"/>
      <c r="AM342" s="388"/>
      <c r="AN342" s="388"/>
      <c r="AO342" s="388"/>
      <c r="AP342" s="388"/>
      <c r="AQ342" s="388"/>
      <c r="AR342" s="388"/>
      <c r="AS342" s="388"/>
      <c r="AT342" s="388"/>
      <c r="AU342" s="388"/>
      <c r="AV342" s="388"/>
      <c r="AW342" s="388"/>
      <c r="AX342" s="388"/>
      <c r="AY342" s="388"/>
      <c r="AZ342" s="1"/>
      <c r="BA342" s="6"/>
      <c r="BB342" s="6"/>
      <c r="BC342" s="6"/>
      <c r="BD342" s="6"/>
      <c r="BE342" s="6"/>
      <c r="BF342" s="6"/>
      <c r="BG342" s="1"/>
      <c r="BM342" s="382"/>
      <c r="BO342" s="382"/>
      <c r="BP342" s="382"/>
      <c r="CB342" s="141"/>
      <c r="CC342" s="230"/>
      <c r="CD342" s="230"/>
      <c r="CE342" s="230"/>
      <c r="CF342" s="5"/>
      <c r="CG342" s="58"/>
      <c r="CH342" s="58"/>
      <c r="CI342" s="5"/>
      <c r="CJ342" s="5"/>
      <c r="CK342" s="5"/>
      <c r="CL342" s="230"/>
      <c r="CM342" s="230"/>
      <c r="CN342" s="230"/>
      <c r="CO342" s="230"/>
      <c r="CP342" s="230"/>
      <c r="CQ342" s="230"/>
      <c r="CR342" s="1"/>
      <c r="CS342" s="1"/>
      <c r="CT342" s="1"/>
      <c r="CU342" s="1"/>
      <c r="CV342" s="5"/>
      <c r="CW342" s="404"/>
      <c r="CX342" s="404"/>
      <c r="CY342" s="404"/>
      <c r="CZ342" s="404"/>
      <c r="DA342" s="404"/>
      <c r="DB342" s="404"/>
      <c r="DC342" s="381"/>
      <c r="DD342" s="381"/>
      <c r="DE342" s="381"/>
      <c r="DF342" s="381"/>
      <c r="DG342" s="5"/>
      <c r="DH342" s="1"/>
      <c r="DI342" s="1"/>
      <c r="DJ342" s="1"/>
      <c r="DK342" s="1"/>
      <c r="DL342" s="1"/>
      <c r="DM342" s="1"/>
      <c r="DN342" s="1"/>
      <c r="DO342" s="1"/>
      <c r="DP342" s="1"/>
      <c r="DQ342" s="1"/>
      <c r="DR342" s="1"/>
      <c r="DS342" s="1"/>
      <c r="DT342" s="1"/>
      <c r="DU342" s="1"/>
      <c r="DV342" s="1"/>
      <c r="DW342" s="1"/>
      <c r="DX342" s="1"/>
    </row>
    <row r="343" spans="1:128" ht="11.1" customHeight="1" x14ac:dyDescent="0.25">
      <c r="A343" s="5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388"/>
      <c r="AA343" s="388"/>
      <c r="AB343" s="388"/>
      <c r="AC343" s="388"/>
      <c r="AD343" s="388"/>
      <c r="AE343" s="388"/>
      <c r="AF343" s="388"/>
      <c r="AG343" s="388"/>
      <c r="AH343" s="388"/>
      <c r="AI343" s="388"/>
      <c r="AJ343" s="388"/>
      <c r="AK343" s="388"/>
      <c r="AL343" s="388"/>
      <c r="AM343" s="388"/>
      <c r="AN343" s="388"/>
      <c r="AO343" s="388"/>
      <c r="AP343" s="388"/>
      <c r="AQ343" s="388"/>
      <c r="AR343" s="388"/>
      <c r="AS343" s="388"/>
      <c r="AT343" s="388"/>
      <c r="AU343" s="388"/>
      <c r="AV343" s="388"/>
      <c r="AW343" s="388"/>
      <c r="AX343" s="388"/>
      <c r="AY343" s="388"/>
      <c r="AZ343" s="1"/>
      <c r="BA343" s="6"/>
      <c r="BB343" s="6"/>
      <c r="BC343" s="6"/>
      <c r="BD343" s="6"/>
      <c r="BE343" s="6"/>
      <c r="BF343" s="6"/>
      <c r="BG343" s="1"/>
      <c r="BM343" s="382"/>
      <c r="BO343" s="382"/>
      <c r="BP343" s="382"/>
      <c r="CB343" s="141"/>
      <c r="CC343" s="230"/>
      <c r="CD343" s="230"/>
      <c r="CE343" s="230"/>
      <c r="CF343" s="5"/>
      <c r="CG343" s="58"/>
      <c r="CH343" s="58"/>
      <c r="CI343" s="5"/>
      <c r="CJ343" s="5"/>
      <c r="CK343" s="5"/>
      <c r="CL343" s="230"/>
      <c r="CM343" s="230"/>
      <c r="CN343" s="230"/>
      <c r="CO343" s="230"/>
      <c r="CP343" s="230"/>
      <c r="CQ343" s="230"/>
      <c r="CR343" s="1"/>
      <c r="CS343" s="1"/>
      <c r="CT343" s="1"/>
      <c r="CU343" s="1"/>
      <c r="CV343" s="5"/>
      <c r="CW343" s="404"/>
      <c r="CX343" s="404"/>
      <c r="CY343" s="404"/>
      <c r="CZ343" s="404"/>
      <c r="DA343" s="404"/>
      <c r="DB343" s="404"/>
      <c r="DC343" s="381"/>
      <c r="DD343" s="381"/>
      <c r="DE343" s="381"/>
      <c r="DF343" s="381"/>
      <c r="DG343" s="5"/>
      <c r="DH343" s="1"/>
      <c r="DI343" s="1"/>
      <c r="DJ343" s="1"/>
      <c r="DK343" s="1"/>
      <c r="DL343" s="1"/>
      <c r="DM343" s="1"/>
      <c r="DN343" s="1"/>
      <c r="DO343" s="1"/>
      <c r="DP343" s="1"/>
      <c r="DQ343" s="1"/>
      <c r="DR343" s="1"/>
      <c r="DS343" s="1"/>
      <c r="DT343" s="1"/>
      <c r="DU343" s="1"/>
      <c r="DV343" s="1"/>
      <c r="DW343" s="1"/>
      <c r="DX343" s="1"/>
    </row>
    <row r="344" spans="1:128" ht="11.1" customHeight="1" x14ac:dyDescent="0.25">
      <c r="A344" s="5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388"/>
      <c r="AA344" s="388"/>
      <c r="AB344" s="388"/>
      <c r="AC344" s="388"/>
      <c r="AD344" s="388"/>
      <c r="AE344" s="388"/>
      <c r="AF344" s="388"/>
      <c r="AG344" s="388"/>
      <c r="AH344" s="388"/>
      <c r="AI344" s="388"/>
      <c r="AJ344" s="388"/>
      <c r="AK344" s="388"/>
      <c r="AL344" s="388"/>
      <c r="AM344" s="388"/>
      <c r="AN344" s="388"/>
      <c r="AO344" s="388"/>
      <c r="AP344" s="388"/>
      <c r="AQ344" s="388"/>
      <c r="AR344" s="388"/>
      <c r="AS344" s="388"/>
      <c r="AT344" s="388"/>
      <c r="AU344" s="388"/>
      <c r="AV344" s="388"/>
      <c r="AW344" s="388"/>
      <c r="AX344" s="388"/>
      <c r="AY344" s="388"/>
      <c r="AZ344" s="1"/>
      <c r="BA344" s="6"/>
      <c r="BB344" s="6"/>
      <c r="BC344" s="6"/>
      <c r="BD344" s="6"/>
      <c r="BE344" s="6"/>
      <c r="BF344" s="6"/>
      <c r="BG344" s="1"/>
      <c r="BM344" s="382"/>
      <c r="BO344" s="382"/>
      <c r="BP344" s="382"/>
      <c r="CB344" s="141"/>
      <c r="CC344" s="230"/>
      <c r="CD344" s="230"/>
      <c r="CE344" s="230"/>
      <c r="CF344" s="5"/>
      <c r="CG344" s="58"/>
      <c r="CH344" s="58"/>
      <c r="CI344" s="5"/>
      <c r="CJ344" s="5"/>
      <c r="CK344" s="5"/>
      <c r="CL344" s="230"/>
      <c r="CM344" s="230"/>
      <c r="CN344" s="230"/>
      <c r="CO344" s="230"/>
      <c r="CP344" s="230"/>
      <c r="CQ344" s="230"/>
      <c r="CR344" s="1"/>
      <c r="CS344" s="1"/>
      <c r="CT344" s="1"/>
      <c r="CU344" s="1"/>
      <c r="CV344" s="5"/>
      <c r="CW344" s="404"/>
      <c r="CX344" s="404"/>
      <c r="CY344" s="404"/>
      <c r="CZ344" s="404"/>
      <c r="DA344" s="404"/>
      <c r="DB344" s="404"/>
      <c r="DC344" s="381"/>
      <c r="DD344" s="381"/>
      <c r="DE344" s="381"/>
      <c r="DF344" s="381"/>
      <c r="DG344" s="5"/>
      <c r="DH344" s="1"/>
      <c r="DI344" s="1"/>
      <c r="DJ344" s="1"/>
      <c r="DK344" s="1"/>
      <c r="DL344" s="1"/>
      <c r="DM344" s="1"/>
      <c r="DN344" s="1"/>
      <c r="DO344" s="1"/>
      <c r="DP344" s="1"/>
      <c r="DQ344" s="1"/>
      <c r="DR344" s="1"/>
      <c r="DS344" s="1"/>
      <c r="DT344" s="1"/>
      <c r="DU344" s="1"/>
      <c r="DV344" s="1"/>
      <c r="DW344" s="1"/>
      <c r="DX344" s="1"/>
    </row>
    <row r="345" spans="1:128" ht="11.1" customHeight="1" x14ac:dyDescent="0.25">
      <c r="A345" s="5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388"/>
      <c r="AA345" s="388"/>
      <c r="AB345" s="388"/>
      <c r="AC345" s="388"/>
      <c r="AD345" s="388"/>
      <c r="AE345" s="388"/>
      <c r="AF345" s="388"/>
      <c r="AG345" s="388"/>
      <c r="AH345" s="388"/>
      <c r="AI345" s="388"/>
      <c r="AJ345" s="388"/>
      <c r="AK345" s="388"/>
      <c r="AL345" s="388"/>
      <c r="AM345" s="388"/>
      <c r="AN345" s="388"/>
      <c r="AO345" s="388"/>
      <c r="AP345" s="388"/>
      <c r="AQ345" s="388"/>
      <c r="AR345" s="388"/>
      <c r="AS345" s="388"/>
      <c r="AT345" s="388"/>
      <c r="AU345" s="388"/>
      <c r="AV345" s="388"/>
      <c r="AW345" s="388"/>
      <c r="AX345" s="388"/>
      <c r="AY345" s="388"/>
      <c r="AZ345" s="1"/>
      <c r="BA345" s="6"/>
      <c r="BB345" s="6"/>
      <c r="BC345" s="6"/>
      <c r="BD345" s="6"/>
      <c r="BE345" s="6"/>
      <c r="BF345" s="6"/>
      <c r="BG345" s="1"/>
      <c r="BM345" s="382"/>
      <c r="BO345" s="382"/>
      <c r="BP345" s="382"/>
      <c r="CB345" s="141"/>
      <c r="CC345" s="230"/>
      <c r="CD345" s="230"/>
      <c r="CE345" s="230"/>
      <c r="CF345" s="5"/>
      <c r="CG345" s="58"/>
      <c r="CH345" s="58"/>
      <c r="CI345" s="5"/>
      <c r="CJ345" s="5"/>
      <c r="CK345" s="5"/>
      <c r="CL345" s="230"/>
      <c r="CM345" s="230"/>
      <c r="CN345" s="230"/>
      <c r="CO345" s="230"/>
      <c r="CP345" s="230"/>
      <c r="CQ345" s="230"/>
      <c r="CR345" s="1"/>
      <c r="CS345" s="1"/>
      <c r="CT345" s="1"/>
      <c r="CU345" s="1"/>
      <c r="CV345" s="5"/>
      <c r="CW345" s="404"/>
      <c r="CX345" s="404"/>
      <c r="CY345" s="404"/>
      <c r="CZ345" s="404"/>
      <c r="DA345" s="404"/>
      <c r="DB345" s="404"/>
      <c r="DC345" s="381"/>
      <c r="DD345" s="381"/>
      <c r="DE345" s="381"/>
      <c r="DF345" s="381"/>
      <c r="DG345" s="5"/>
      <c r="DH345" s="1"/>
      <c r="DI345" s="1"/>
      <c r="DJ345" s="1"/>
      <c r="DK345" s="1"/>
      <c r="DL345" s="1"/>
      <c r="DM345" s="1"/>
      <c r="DN345" s="1"/>
      <c r="DO345" s="1"/>
      <c r="DP345" s="1"/>
      <c r="DQ345" s="1"/>
      <c r="DR345" s="1"/>
      <c r="DS345" s="1"/>
      <c r="DT345" s="1"/>
      <c r="DU345" s="1"/>
      <c r="DV345" s="1"/>
      <c r="DW345" s="1"/>
      <c r="DX345" s="1"/>
    </row>
    <row r="346" spans="1:128" ht="11.1" customHeight="1" x14ac:dyDescent="0.25">
      <c r="A346" s="5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388"/>
      <c r="AA346" s="388"/>
      <c r="AB346" s="388"/>
      <c r="AC346" s="388"/>
      <c r="AD346" s="388"/>
      <c r="AE346" s="388"/>
      <c r="AF346" s="388"/>
      <c r="AG346" s="388"/>
      <c r="AH346" s="388"/>
      <c r="AI346" s="388"/>
      <c r="AJ346" s="388"/>
      <c r="AK346" s="388"/>
      <c r="AL346" s="388"/>
      <c r="AM346" s="388"/>
      <c r="AN346" s="388"/>
      <c r="AO346" s="388"/>
      <c r="AP346" s="388"/>
      <c r="AQ346" s="388"/>
      <c r="AR346" s="388"/>
      <c r="AS346" s="388"/>
      <c r="AT346" s="388"/>
      <c r="AU346" s="388"/>
      <c r="AV346" s="388"/>
      <c r="AW346" s="388"/>
      <c r="AX346" s="388"/>
      <c r="AY346" s="388"/>
      <c r="AZ346" s="1"/>
      <c r="BA346" s="6"/>
      <c r="BB346" s="6"/>
      <c r="BC346" s="6"/>
      <c r="BD346" s="6"/>
      <c r="BE346" s="6"/>
      <c r="BF346" s="6"/>
      <c r="BG346" s="1"/>
      <c r="BM346" s="382"/>
      <c r="BO346" s="382"/>
      <c r="BP346" s="382"/>
      <c r="CB346" s="141"/>
      <c r="CC346" s="230"/>
      <c r="CD346" s="230"/>
      <c r="CE346" s="230"/>
      <c r="CF346" s="5"/>
      <c r="CG346" s="58"/>
      <c r="CH346" s="58"/>
      <c r="CI346" s="5"/>
      <c r="CJ346" s="5"/>
      <c r="CK346" s="5"/>
      <c r="CL346" s="230"/>
      <c r="CM346" s="230"/>
      <c r="CN346" s="230"/>
      <c r="CO346" s="230"/>
      <c r="CP346" s="230"/>
      <c r="CQ346" s="230"/>
      <c r="CR346" s="1"/>
      <c r="CS346" s="1"/>
      <c r="CT346" s="1"/>
      <c r="CU346" s="1"/>
      <c r="CV346" s="5"/>
      <c r="CW346" s="404"/>
      <c r="CX346" s="404"/>
      <c r="CY346" s="404"/>
      <c r="CZ346" s="404"/>
      <c r="DA346" s="404"/>
      <c r="DB346" s="404"/>
      <c r="DC346" s="381"/>
      <c r="DD346" s="381"/>
      <c r="DE346" s="381"/>
      <c r="DF346" s="381"/>
      <c r="DG346" s="5"/>
      <c r="DH346" s="1"/>
      <c r="DI346" s="1"/>
      <c r="DJ346" s="1"/>
      <c r="DK346" s="1"/>
      <c r="DL346" s="1"/>
      <c r="DM346" s="1"/>
      <c r="DN346" s="1"/>
      <c r="DO346" s="1"/>
      <c r="DP346" s="1"/>
      <c r="DQ346" s="1"/>
      <c r="DR346" s="1"/>
      <c r="DS346" s="1"/>
      <c r="DT346" s="1"/>
      <c r="DU346" s="1"/>
      <c r="DV346" s="1"/>
      <c r="DW346" s="1"/>
      <c r="DX346" s="1"/>
    </row>
    <row r="347" spans="1:128" ht="11.1" customHeight="1" x14ac:dyDescent="0.25">
      <c r="A347" s="5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388"/>
      <c r="AA347" s="388"/>
      <c r="AB347" s="388"/>
      <c r="AC347" s="388"/>
      <c r="AD347" s="388"/>
      <c r="AE347" s="388"/>
      <c r="AF347" s="388"/>
      <c r="AG347" s="388"/>
      <c r="AH347" s="388"/>
      <c r="AI347" s="388"/>
      <c r="AJ347" s="388"/>
      <c r="AK347" s="388"/>
      <c r="AL347" s="388"/>
      <c r="AM347" s="388"/>
      <c r="AN347" s="388"/>
      <c r="AO347" s="388"/>
      <c r="AP347" s="388"/>
      <c r="AQ347" s="388"/>
      <c r="AR347" s="388"/>
      <c r="AS347" s="388"/>
      <c r="AT347" s="388"/>
      <c r="AU347" s="388"/>
      <c r="AV347" s="388"/>
      <c r="AW347" s="388"/>
      <c r="AX347" s="388"/>
      <c r="AY347" s="388"/>
      <c r="AZ347" s="1"/>
      <c r="BA347" s="6"/>
      <c r="BB347" s="6"/>
      <c r="BC347" s="6"/>
      <c r="BD347" s="6"/>
      <c r="BE347" s="6"/>
      <c r="BF347" s="6"/>
      <c r="BG347" s="1"/>
      <c r="BM347" s="382"/>
      <c r="BO347" s="382"/>
      <c r="BP347" s="382"/>
      <c r="CB347" s="141"/>
      <c r="CC347" s="230"/>
      <c r="CD347" s="230"/>
      <c r="CE347" s="230"/>
      <c r="CF347" s="5"/>
      <c r="CG347" s="58"/>
      <c r="CH347" s="58"/>
      <c r="CI347" s="5"/>
      <c r="CJ347" s="5"/>
      <c r="CK347" s="5"/>
      <c r="CL347" s="230"/>
      <c r="CM347" s="230"/>
      <c r="CN347" s="230"/>
      <c r="CO347" s="230"/>
      <c r="CP347" s="230"/>
      <c r="CQ347" s="230"/>
      <c r="CR347" s="1"/>
      <c r="CS347" s="1"/>
      <c r="CT347" s="1"/>
      <c r="CU347" s="1"/>
      <c r="CV347" s="5"/>
      <c r="CW347" s="404"/>
      <c r="CX347" s="404"/>
      <c r="CY347" s="404"/>
      <c r="CZ347" s="404"/>
      <c r="DA347" s="404"/>
      <c r="DB347" s="404"/>
      <c r="DC347" s="381"/>
      <c r="DD347" s="381"/>
      <c r="DE347" s="381"/>
      <c r="DF347" s="381"/>
      <c r="DG347" s="5"/>
      <c r="DH347" s="1"/>
      <c r="DI347" s="1"/>
      <c r="DJ347" s="1"/>
      <c r="DK347" s="1"/>
      <c r="DL347" s="1"/>
      <c r="DM347" s="1"/>
      <c r="DN347" s="1"/>
      <c r="DO347" s="1"/>
      <c r="DP347" s="1"/>
      <c r="DQ347" s="1"/>
      <c r="DR347" s="1"/>
      <c r="DS347" s="1"/>
      <c r="DT347" s="1"/>
      <c r="DU347" s="1"/>
      <c r="DV347" s="1"/>
      <c r="DW347" s="1"/>
      <c r="DX347" s="1"/>
    </row>
    <row r="348" spans="1:128" ht="11.1" customHeight="1" x14ac:dyDescent="0.25">
      <c r="A348" s="5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388"/>
      <c r="AA348" s="388"/>
      <c r="AB348" s="388"/>
      <c r="AC348" s="388"/>
      <c r="AD348" s="388"/>
      <c r="AE348" s="388"/>
      <c r="AF348" s="388"/>
      <c r="AG348" s="388"/>
      <c r="AH348" s="388"/>
      <c r="AI348" s="388"/>
      <c r="AJ348" s="388"/>
      <c r="AK348" s="388"/>
      <c r="AL348" s="388"/>
      <c r="AM348" s="388"/>
      <c r="AN348" s="388"/>
      <c r="AO348" s="388"/>
      <c r="AP348" s="388"/>
      <c r="AQ348" s="388"/>
      <c r="AR348" s="388"/>
      <c r="AS348" s="388"/>
      <c r="AT348" s="388"/>
      <c r="AU348" s="388"/>
      <c r="AV348" s="388"/>
      <c r="AW348" s="388"/>
      <c r="AX348" s="388"/>
      <c r="AY348" s="388"/>
      <c r="AZ348" s="1"/>
      <c r="BA348" s="6"/>
      <c r="BB348" s="6"/>
      <c r="BC348" s="6"/>
      <c r="BD348" s="6"/>
      <c r="BE348" s="6"/>
      <c r="BF348" s="6"/>
      <c r="BG348" s="1"/>
      <c r="BM348" s="382"/>
      <c r="BO348" s="382"/>
      <c r="BP348" s="382"/>
      <c r="CB348" s="141"/>
      <c r="CC348" s="230"/>
      <c r="CD348" s="230"/>
      <c r="CE348" s="230"/>
      <c r="CF348" s="5"/>
      <c r="CG348" s="58"/>
      <c r="CH348" s="58"/>
      <c r="CI348" s="5"/>
      <c r="CJ348" s="5"/>
      <c r="CK348" s="5"/>
      <c r="CL348" s="230"/>
      <c r="CM348" s="230"/>
      <c r="CN348" s="230"/>
      <c r="CO348" s="230"/>
      <c r="CP348" s="230"/>
      <c r="CQ348" s="230"/>
      <c r="CR348" s="1"/>
      <c r="CS348" s="1"/>
      <c r="CT348" s="1"/>
      <c r="CU348" s="1"/>
      <c r="CV348" s="5"/>
      <c r="CW348" s="404"/>
      <c r="CX348" s="404"/>
      <c r="CY348" s="404"/>
      <c r="CZ348" s="404"/>
      <c r="DA348" s="404"/>
      <c r="DB348" s="404"/>
      <c r="DC348" s="381"/>
      <c r="DD348" s="381"/>
      <c r="DE348" s="381"/>
      <c r="DF348" s="381"/>
      <c r="DG348" s="5"/>
      <c r="DH348" s="1"/>
      <c r="DI348" s="1"/>
      <c r="DJ348" s="1"/>
      <c r="DK348" s="1"/>
      <c r="DL348" s="1"/>
      <c r="DM348" s="1"/>
      <c r="DN348" s="1"/>
      <c r="DO348" s="1"/>
      <c r="DP348" s="1"/>
      <c r="DQ348" s="1"/>
      <c r="DR348" s="1"/>
      <c r="DS348" s="1"/>
      <c r="DT348" s="1"/>
      <c r="DU348" s="1"/>
      <c r="DV348" s="1"/>
      <c r="DW348" s="1"/>
      <c r="DX348" s="1"/>
    </row>
    <row r="349" spans="1:128" ht="11.1" customHeight="1" x14ac:dyDescent="0.25">
      <c r="A349" s="5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388"/>
      <c r="AA349" s="388"/>
      <c r="AB349" s="388"/>
      <c r="AC349" s="388"/>
      <c r="AD349" s="388"/>
      <c r="AE349" s="388"/>
      <c r="AF349" s="388"/>
      <c r="AG349" s="388"/>
      <c r="AH349" s="388"/>
      <c r="AI349" s="388"/>
      <c r="AJ349" s="388"/>
      <c r="AK349" s="388"/>
      <c r="AL349" s="388"/>
      <c r="AM349" s="388"/>
      <c r="AN349" s="388"/>
      <c r="AO349" s="388"/>
      <c r="AP349" s="388"/>
      <c r="AQ349" s="388"/>
      <c r="AR349" s="388"/>
      <c r="AS349" s="388"/>
      <c r="AT349" s="388"/>
      <c r="AU349" s="388"/>
      <c r="AV349" s="388"/>
      <c r="AW349" s="388"/>
      <c r="AX349" s="388"/>
      <c r="AY349" s="388"/>
      <c r="AZ349" s="1"/>
      <c r="BA349" s="6"/>
      <c r="BB349" s="6"/>
      <c r="BC349" s="6"/>
      <c r="BD349" s="6"/>
      <c r="BE349" s="6"/>
      <c r="BF349" s="6"/>
      <c r="BG349" s="1"/>
      <c r="BM349" s="382"/>
      <c r="BO349" s="382"/>
      <c r="BP349" s="382"/>
      <c r="CB349" s="141"/>
      <c r="CC349" s="230"/>
      <c r="CD349" s="230"/>
      <c r="CE349" s="230"/>
      <c r="CF349" s="5"/>
      <c r="CG349" s="58"/>
      <c r="CH349" s="58"/>
      <c r="CI349" s="5"/>
      <c r="CJ349" s="5"/>
      <c r="CK349" s="5"/>
      <c r="CL349" s="230"/>
      <c r="CM349" s="230"/>
      <c r="CN349" s="230"/>
      <c r="CO349" s="230"/>
      <c r="CP349" s="230"/>
      <c r="CQ349" s="230"/>
      <c r="CR349" s="1"/>
      <c r="CS349" s="1"/>
      <c r="CT349" s="1"/>
      <c r="CU349" s="1"/>
      <c r="CV349" s="5"/>
      <c r="CW349" s="404"/>
      <c r="CX349" s="404"/>
      <c r="CY349" s="404"/>
      <c r="CZ349" s="404"/>
      <c r="DA349" s="404"/>
      <c r="DB349" s="404"/>
      <c r="DC349" s="381"/>
      <c r="DD349" s="381"/>
      <c r="DE349" s="381"/>
      <c r="DF349" s="381"/>
      <c r="DG349" s="5"/>
      <c r="DH349" s="1"/>
      <c r="DI349" s="1"/>
      <c r="DJ349" s="1"/>
      <c r="DK349" s="1"/>
      <c r="DL349" s="1"/>
      <c r="DM349" s="1"/>
      <c r="DN349" s="1"/>
      <c r="DO349" s="1"/>
      <c r="DP349" s="1"/>
      <c r="DQ349" s="1"/>
      <c r="DR349" s="1"/>
      <c r="DS349" s="1"/>
      <c r="DT349" s="1"/>
      <c r="DU349" s="1"/>
      <c r="DV349" s="1"/>
      <c r="DW349" s="1"/>
      <c r="DX349" s="1"/>
    </row>
    <row r="350" spans="1:128" ht="11.1" customHeight="1" x14ac:dyDescent="0.25">
      <c r="A350" s="5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388"/>
      <c r="AA350" s="388"/>
      <c r="AB350" s="388"/>
      <c r="AC350" s="388"/>
      <c r="AD350" s="388"/>
      <c r="AE350" s="388"/>
      <c r="AF350" s="388"/>
      <c r="AG350" s="388"/>
      <c r="AH350" s="388"/>
      <c r="AI350" s="388"/>
      <c r="AJ350" s="388"/>
      <c r="AK350" s="388"/>
      <c r="AL350" s="388"/>
      <c r="AM350" s="388"/>
      <c r="AN350" s="388"/>
      <c r="AO350" s="388"/>
      <c r="AP350" s="388"/>
      <c r="AQ350" s="388"/>
      <c r="AR350" s="388"/>
      <c r="AS350" s="388"/>
      <c r="AT350" s="388"/>
      <c r="AU350" s="388"/>
      <c r="AV350" s="388"/>
      <c r="AW350" s="388"/>
      <c r="AX350" s="388"/>
      <c r="AY350" s="388"/>
      <c r="AZ350" s="1"/>
      <c r="BA350" s="6"/>
      <c r="BB350" s="6"/>
      <c r="BC350" s="6"/>
      <c r="BD350" s="6"/>
      <c r="BE350" s="6"/>
      <c r="BF350" s="6"/>
      <c r="BG350" s="1"/>
      <c r="BM350" s="382"/>
      <c r="BO350" s="382"/>
      <c r="BP350" s="382"/>
      <c r="CB350" s="141"/>
      <c r="CC350" s="230"/>
      <c r="CD350" s="230"/>
      <c r="CE350" s="230"/>
      <c r="CF350" s="5"/>
      <c r="CG350" s="58"/>
      <c r="CH350" s="58"/>
      <c r="CI350" s="5"/>
      <c r="CJ350" s="5"/>
      <c r="CK350" s="5"/>
      <c r="CL350" s="230"/>
      <c r="CM350" s="230"/>
      <c r="CN350" s="230"/>
      <c r="CO350" s="230"/>
      <c r="CP350" s="230"/>
      <c r="CQ350" s="230"/>
      <c r="CR350" s="1"/>
      <c r="CS350" s="1"/>
      <c r="CT350" s="1"/>
      <c r="CU350" s="1"/>
      <c r="CV350" s="5"/>
      <c r="CW350" s="404"/>
      <c r="CX350" s="404"/>
      <c r="CY350" s="404"/>
      <c r="CZ350" s="404"/>
      <c r="DA350" s="404"/>
      <c r="DB350" s="404"/>
      <c r="DC350" s="381"/>
      <c r="DD350" s="381"/>
      <c r="DE350" s="381"/>
      <c r="DF350" s="381"/>
      <c r="DG350" s="5"/>
      <c r="DH350" s="1"/>
      <c r="DI350" s="1"/>
      <c r="DJ350" s="1"/>
      <c r="DK350" s="1"/>
      <c r="DL350" s="1"/>
      <c r="DM350" s="1"/>
      <c r="DN350" s="1"/>
      <c r="DO350" s="1"/>
      <c r="DP350" s="1"/>
      <c r="DQ350" s="1"/>
      <c r="DR350" s="1"/>
      <c r="DS350" s="1"/>
      <c r="DT350" s="1"/>
      <c r="DU350" s="1"/>
      <c r="DV350" s="1"/>
      <c r="DW350" s="1"/>
      <c r="DX350" s="1"/>
    </row>
    <row r="351" spans="1:128" ht="11.1" customHeight="1" x14ac:dyDescent="0.25">
      <c r="A351" s="5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388"/>
      <c r="AA351" s="388"/>
      <c r="AB351" s="388"/>
      <c r="AC351" s="388"/>
      <c r="AD351" s="388"/>
      <c r="AE351" s="388"/>
      <c r="AF351" s="388"/>
      <c r="AG351" s="388"/>
      <c r="AH351" s="388"/>
      <c r="AI351" s="388"/>
      <c r="AJ351" s="388"/>
      <c r="AK351" s="388"/>
      <c r="AL351" s="388"/>
      <c r="AM351" s="388"/>
      <c r="AN351" s="388"/>
      <c r="AO351" s="388"/>
      <c r="AP351" s="388"/>
      <c r="AQ351" s="388"/>
      <c r="AR351" s="388"/>
      <c r="AS351" s="388"/>
      <c r="AT351" s="388"/>
      <c r="AU351" s="388"/>
      <c r="AV351" s="388"/>
      <c r="AW351" s="388"/>
      <c r="AX351" s="388"/>
      <c r="AY351" s="388"/>
      <c r="AZ351" s="1"/>
      <c r="BA351" s="6"/>
      <c r="BB351" s="6"/>
      <c r="BC351" s="6"/>
      <c r="BD351" s="6"/>
      <c r="BE351" s="6"/>
      <c r="BF351" s="6"/>
      <c r="BG351" s="1"/>
      <c r="BM351" s="382"/>
      <c r="BO351" s="382"/>
      <c r="BP351" s="382"/>
      <c r="CB351" s="141"/>
      <c r="CC351" s="230"/>
      <c r="CD351" s="230"/>
      <c r="CE351" s="230"/>
      <c r="CF351" s="5"/>
      <c r="CG351" s="58"/>
      <c r="CH351" s="58"/>
      <c r="CI351" s="5"/>
      <c r="CJ351" s="5"/>
      <c r="CK351" s="5"/>
      <c r="CL351" s="230"/>
      <c r="CM351" s="230"/>
      <c r="CN351" s="230"/>
      <c r="CO351" s="230"/>
      <c r="CP351" s="230"/>
      <c r="CQ351" s="230"/>
      <c r="CR351" s="1"/>
      <c r="CS351" s="1"/>
      <c r="CT351" s="1"/>
      <c r="CU351" s="1"/>
      <c r="CV351" s="5"/>
      <c r="CW351" s="404"/>
      <c r="CX351" s="404"/>
      <c r="CY351" s="404"/>
      <c r="CZ351" s="404"/>
      <c r="DA351" s="404"/>
      <c r="DB351" s="404"/>
      <c r="DC351" s="381"/>
      <c r="DD351" s="381"/>
      <c r="DE351" s="381"/>
      <c r="DF351" s="381"/>
      <c r="DG351" s="5"/>
      <c r="DH351" s="1"/>
      <c r="DI351" s="1"/>
      <c r="DJ351" s="1"/>
      <c r="DK351" s="1"/>
      <c r="DL351" s="1"/>
      <c r="DM351" s="1"/>
      <c r="DN351" s="1"/>
      <c r="DO351" s="1"/>
      <c r="DP351" s="1"/>
      <c r="DQ351" s="1"/>
      <c r="DR351" s="1"/>
      <c r="DS351" s="1"/>
      <c r="DT351" s="1"/>
      <c r="DU351" s="1"/>
      <c r="DV351" s="1"/>
      <c r="DW351" s="1"/>
      <c r="DX351" s="1"/>
    </row>
    <row r="352" spans="1:128" ht="11.1" customHeight="1" x14ac:dyDescent="0.25">
      <c r="A352" s="5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388"/>
      <c r="AA352" s="388"/>
      <c r="AB352" s="388"/>
      <c r="AC352" s="388"/>
      <c r="AD352" s="388"/>
      <c r="AE352" s="388"/>
      <c r="AF352" s="388"/>
      <c r="AG352" s="388"/>
      <c r="AH352" s="388"/>
      <c r="AI352" s="388"/>
      <c r="AJ352" s="388"/>
      <c r="AK352" s="388"/>
      <c r="AL352" s="388"/>
      <c r="AM352" s="388"/>
      <c r="AN352" s="388"/>
      <c r="AO352" s="388"/>
      <c r="AP352" s="388"/>
      <c r="AQ352" s="388"/>
      <c r="AR352" s="388"/>
      <c r="AS352" s="388"/>
      <c r="AT352" s="388"/>
      <c r="AU352" s="388"/>
      <c r="AV352" s="388"/>
      <c r="AW352" s="388"/>
      <c r="AX352" s="388"/>
      <c r="AY352" s="388"/>
      <c r="AZ352" s="1"/>
      <c r="BA352" s="6"/>
      <c r="BB352" s="6"/>
      <c r="BC352" s="6"/>
      <c r="BD352" s="6"/>
      <c r="BE352" s="6"/>
      <c r="BF352" s="6"/>
      <c r="BG352" s="1"/>
      <c r="BM352" s="382"/>
      <c r="BO352" s="382"/>
      <c r="BP352" s="382"/>
      <c r="CB352" s="141"/>
      <c r="CC352" s="230"/>
      <c r="CD352" s="230"/>
      <c r="CE352" s="230"/>
      <c r="CF352" s="5"/>
      <c r="CG352" s="58"/>
      <c r="CH352" s="58"/>
      <c r="CI352" s="5"/>
      <c r="CJ352" s="5"/>
      <c r="CK352" s="5"/>
      <c r="CL352" s="230"/>
      <c r="CM352" s="230"/>
      <c r="CN352" s="230"/>
      <c r="CO352" s="230"/>
      <c r="CP352" s="230"/>
      <c r="CQ352" s="230"/>
      <c r="CR352" s="1"/>
      <c r="CS352" s="1"/>
      <c r="CT352" s="1"/>
      <c r="CU352" s="1"/>
      <c r="CV352" s="5"/>
      <c r="CW352" s="404"/>
      <c r="CX352" s="404"/>
      <c r="CY352" s="404"/>
      <c r="CZ352" s="404"/>
      <c r="DA352" s="404"/>
      <c r="DB352" s="404"/>
      <c r="DC352" s="381"/>
      <c r="DD352" s="381"/>
      <c r="DE352" s="381"/>
      <c r="DF352" s="381"/>
      <c r="DG352" s="5"/>
      <c r="DH352" s="1"/>
      <c r="DI352" s="1"/>
      <c r="DJ352" s="1"/>
      <c r="DK352" s="1"/>
      <c r="DL352" s="1"/>
      <c r="DM352" s="1"/>
      <c r="DN352" s="1"/>
      <c r="DO352" s="1"/>
      <c r="DP352" s="1"/>
      <c r="DQ352" s="1"/>
      <c r="DR352" s="1"/>
      <c r="DS352" s="1"/>
      <c r="DT352" s="1"/>
      <c r="DU352" s="1"/>
      <c r="DV352" s="1"/>
      <c r="DW352" s="1"/>
      <c r="DX352" s="1"/>
    </row>
    <row r="353" spans="1:128" ht="11.1" customHeight="1" x14ac:dyDescent="0.25">
      <c r="A353" s="5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388"/>
      <c r="AA353" s="388"/>
      <c r="AB353" s="388"/>
      <c r="AC353" s="388"/>
      <c r="AD353" s="388"/>
      <c r="AE353" s="388"/>
      <c r="AF353" s="388"/>
      <c r="AG353" s="388"/>
      <c r="AH353" s="388"/>
      <c r="AI353" s="388"/>
      <c r="AJ353" s="388"/>
      <c r="AK353" s="388"/>
      <c r="AL353" s="388"/>
      <c r="AM353" s="388"/>
      <c r="AN353" s="388"/>
      <c r="AO353" s="388"/>
      <c r="AP353" s="388"/>
      <c r="AQ353" s="388"/>
      <c r="AR353" s="388"/>
      <c r="AS353" s="388"/>
      <c r="AT353" s="388"/>
      <c r="AU353" s="388"/>
      <c r="AV353" s="388"/>
      <c r="AW353" s="388"/>
      <c r="AX353" s="388"/>
      <c r="AY353" s="388"/>
      <c r="AZ353" s="1"/>
      <c r="BA353" s="6"/>
      <c r="BB353" s="6"/>
      <c r="BC353" s="6"/>
      <c r="BD353" s="6"/>
      <c r="BE353" s="6"/>
      <c r="BF353" s="6"/>
      <c r="BG353" s="1"/>
      <c r="BM353" s="382"/>
      <c r="BO353" s="382"/>
      <c r="BP353" s="382"/>
      <c r="CB353" s="141"/>
      <c r="CC353" s="230"/>
      <c r="CD353" s="230"/>
      <c r="CE353" s="230"/>
      <c r="CF353" s="5"/>
      <c r="CG353" s="58"/>
      <c r="CH353" s="58"/>
      <c r="CI353" s="5"/>
      <c r="CJ353" s="5"/>
      <c r="CK353" s="5"/>
      <c r="CL353" s="230"/>
      <c r="CM353" s="230"/>
      <c r="CN353" s="230"/>
      <c r="CO353" s="230"/>
      <c r="CP353" s="230"/>
      <c r="CQ353" s="230"/>
      <c r="CR353" s="1"/>
      <c r="CS353" s="1"/>
      <c r="CT353" s="1"/>
      <c r="CU353" s="1"/>
      <c r="CV353" s="5"/>
      <c r="CW353" s="404"/>
      <c r="CX353" s="404"/>
      <c r="CY353" s="404"/>
      <c r="CZ353" s="404"/>
      <c r="DA353" s="404"/>
      <c r="DB353" s="404"/>
      <c r="DC353" s="381"/>
      <c r="DD353" s="381"/>
      <c r="DE353" s="381"/>
      <c r="DF353" s="381"/>
      <c r="DG353" s="5"/>
      <c r="DH353" s="1"/>
      <c r="DI353" s="1"/>
      <c r="DJ353" s="1"/>
      <c r="DK353" s="1"/>
      <c r="DL353" s="1"/>
      <c r="DM353" s="1"/>
      <c r="DN353" s="1"/>
      <c r="DO353" s="1"/>
      <c r="DP353" s="1"/>
      <c r="DQ353" s="1"/>
      <c r="DR353" s="1"/>
      <c r="DS353" s="1"/>
      <c r="DT353" s="1"/>
      <c r="DU353" s="1"/>
      <c r="DV353" s="1"/>
      <c r="DW353" s="1"/>
      <c r="DX353" s="1"/>
    </row>
    <row r="354" spans="1:128" ht="11.1" customHeight="1" x14ac:dyDescent="0.25">
      <c r="A354" s="5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388"/>
      <c r="AA354" s="388"/>
      <c r="AB354" s="388"/>
      <c r="AC354" s="388"/>
      <c r="AD354" s="388"/>
      <c r="AE354" s="388"/>
      <c r="AF354" s="388"/>
      <c r="AG354" s="388"/>
      <c r="AH354" s="388"/>
      <c r="AI354" s="388"/>
      <c r="AJ354" s="388"/>
      <c r="AK354" s="388"/>
      <c r="AL354" s="388"/>
      <c r="AM354" s="388"/>
      <c r="AN354" s="388"/>
      <c r="AO354" s="388"/>
      <c r="AP354" s="388"/>
      <c r="AQ354" s="388"/>
      <c r="AR354" s="388"/>
      <c r="AS354" s="388"/>
      <c r="AT354" s="388"/>
      <c r="AU354" s="388"/>
      <c r="AV354" s="388"/>
      <c r="AW354" s="388"/>
      <c r="AX354" s="388"/>
      <c r="AY354" s="388"/>
      <c r="AZ354" s="1"/>
      <c r="BA354" s="6"/>
      <c r="BB354" s="6"/>
      <c r="BC354" s="6"/>
      <c r="BD354" s="6"/>
      <c r="BE354" s="6"/>
      <c r="BF354" s="6"/>
      <c r="BG354" s="1"/>
      <c r="BM354" s="382"/>
      <c r="BO354" s="382"/>
      <c r="BP354" s="382"/>
      <c r="CB354" s="141"/>
      <c r="CC354" s="230"/>
      <c r="CD354" s="230"/>
      <c r="CE354" s="230"/>
      <c r="CF354" s="5"/>
      <c r="CG354" s="58"/>
      <c r="CH354" s="58"/>
      <c r="CI354" s="5"/>
      <c r="CJ354" s="5"/>
      <c r="CK354" s="5"/>
      <c r="CL354" s="230"/>
      <c r="CM354" s="230"/>
      <c r="CN354" s="230"/>
      <c r="CO354" s="230"/>
      <c r="CP354" s="230"/>
      <c r="CQ354" s="230"/>
      <c r="CR354" s="1"/>
      <c r="CS354" s="1"/>
      <c r="CT354" s="1"/>
      <c r="CU354" s="1"/>
      <c r="CV354" s="5"/>
      <c r="CW354" s="404"/>
      <c r="CX354" s="404"/>
      <c r="CY354" s="404"/>
      <c r="CZ354" s="404"/>
      <c r="DA354" s="404"/>
      <c r="DB354" s="404"/>
      <c r="DC354" s="381"/>
      <c r="DD354" s="381"/>
      <c r="DE354" s="381"/>
      <c r="DF354" s="381"/>
      <c r="DG354" s="5"/>
      <c r="DH354" s="1"/>
      <c r="DI354" s="1"/>
      <c r="DJ354" s="1"/>
      <c r="DK354" s="1"/>
      <c r="DL354" s="1"/>
      <c r="DM354" s="1"/>
      <c r="DN354" s="1"/>
      <c r="DO354" s="1"/>
      <c r="DP354" s="1"/>
      <c r="DQ354" s="1"/>
      <c r="DR354" s="1"/>
      <c r="DS354" s="1"/>
      <c r="DT354" s="1"/>
      <c r="DU354" s="1"/>
      <c r="DV354" s="1"/>
      <c r="DW354" s="1"/>
      <c r="DX354" s="1"/>
    </row>
    <row r="355" spans="1:128" ht="11.1" customHeight="1" x14ac:dyDescent="0.25">
      <c r="A355" s="5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388"/>
      <c r="AA355" s="388"/>
      <c r="AB355" s="388"/>
      <c r="AC355" s="388"/>
      <c r="AD355" s="388"/>
      <c r="AE355" s="388"/>
      <c r="AF355" s="388"/>
      <c r="AG355" s="388"/>
      <c r="AH355" s="388"/>
      <c r="AI355" s="388"/>
      <c r="AJ355" s="388"/>
      <c r="AK355" s="388"/>
      <c r="AL355" s="388"/>
      <c r="AM355" s="388"/>
      <c r="AN355" s="388"/>
      <c r="AO355" s="388"/>
      <c r="AP355" s="388"/>
      <c r="AQ355" s="388"/>
      <c r="AR355" s="388"/>
      <c r="AS355" s="388"/>
      <c r="AT355" s="388"/>
      <c r="AU355" s="388"/>
      <c r="AV355" s="388"/>
      <c r="AW355" s="388"/>
      <c r="AX355" s="388"/>
      <c r="AY355" s="388"/>
      <c r="AZ355" s="1"/>
      <c r="BA355" s="6"/>
      <c r="BB355" s="6"/>
      <c r="BC355" s="6"/>
      <c r="BD355" s="6"/>
      <c r="BE355" s="6"/>
      <c r="BF355" s="6"/>
      <c r="BG355" s="1"/>
      <c r="BM355" s="382"/>
      <c r="BO355" s="382"/>
      <c r="BP355" s="382"/>
      <c r="CB355" s="141"/>
      <c r="CC355" s="230"/>
      <c r="CD355" s="230"/>
      <c r="CE355" s="230"/>
      <c r="CF355" s="5"/>
      <c r="CG355" s="58"/>
      <c r="CH355" s="58"/>
      <c r="CI355" s="5"/>
      <c r="CJ355" s="5"/>
      <c r="CK355" s="5"/>
      <c r="CL355" s="230"/>
      <c r="CM355" s="230"/>
      <c r="CN355" s="230"/>
      <c r="CO355" s="230"/>
      <c r="CP355" s="230"/>
      <c r="CQ355" s="230"/>
      <c r="CR355" s="1"/>
      <c r="CS355" s="1"/>
      <c r="CT355" s="1"/>
      <c r="CU355" s="1"/>
      <c r="CV355" s="5"/>
      <c r="CW355" s="404"/>
      <c r="CX355" s="404"/>
      <c r="CY355" s="404"/>
      <c r="CZ355" s="404"/>
      <c r="DA355" s="404"/>
      <c r="DB355" s="404"/>
      <c r="DC355" s="381"/>
      <c r="DD355" s="381"/>
      <c r="DE355" s="381"/>
      <c r="DF355" s="381"/>
      <c r="DG355" s="5"/>
      <c r="DH355" s="1"/>
      <c r="DI355" s="1"/>
      <c r="DJ355" s="1"/>
      <c r="DK355" s="1"/>
      <c r="DL355" s="1"/>
      <c r="DM355" s="1"/>
      <c r="DN355" s="1"/>
      <c r="DO355" s="1"/>
      <c r="DP355" s="1"/>
      <c r="DQ355" s="1"/>
      <c r="DR355" s="1"/>
      <c r="DS355" s="1"/>
      <c r="DT355" s="1"/>
      <c r="DU355" s="1"/>
      <c r="DV355" s="1"/>
      <c r="DW355" s="1"/>
      <c r="DX355" s="1"/>
    </row>
    <row r="356" spans="1:128" ht="11.1" customHeight="1" x14ac:dyDescent="0.25">
      <c r="A356" s="5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388"/>
      <c r="AA356" s="388"/>
      <c r="AB356" s="388"/>
      <c r="AC356" s="388"/>
      <c r="AD356" s="388"/>
      <c r="AE356" s="388"/>
      <c r="AF356" s="388"/>
      <c r="AG356" s="388"/>
      <c r="AH356" s="388"/>
      <c r="AI356" s="388"/>
      <c r="AJ356" s="388"/>
      <c r="AK356" s="388"/>
      <c r="AL356" s="388"/>
      <c r="AM356" s="388"/>
      <c r="AN356" s="388"/>
      <c r="AO356" s="388"/>
      <c r="AP356" s="388"/>
      <c r="AQ356" s="388"/>
      <c r="AR356" s="388"/>
      <c r="AS356" s="388"/>
      <c r="AT356" s="388"/>
      <c r="AU356" s="388"/>
      <c r="AV356" s="388"/>
      <c r="AW356" s="388"/>
      <c r="AX356" s="388"/>
      <c r="AY356" s="388"/>
      <c r="AZ356" s="1"/>
      <c r="BA356" s="6"/>
      <c r="BB356" s="6"/>
      <c r="BC356" s="6"/>
      <c r="BD356" s="6"/>
      <c r="BE356" s="6"/>
      <c r="BF356" s="6"/>
      <c r="BG356" s="1"/>
      <c r="BM356" s="382"/>
      <c r="BO356" s="382"/>
      <c r="BP356" s="382"/>
      <c r="CB356" s="141"/>
      <c r="CC356" s="230"/>
      <c r="CD356" s="230"/>
      <c r="CE356" s="230"/>
      <c r="CF356" s="5"/>
      <c r="CG356" s="58"/>
      <c r="CH356" s="58"/>
      <c r="CI356" s="5"/>
      <c r="CJ356" s="5"/>
      <c r="CK356" s="5"/>
      <c r="CL356" s="230"/>
      <c r="CM356" s="230"/>
      <c r="CN356" s="230"/>
      <c r="CO356" s="230"/>
      <c r="CP356" s="230"/>
      <c r="CQ356" s="230"/>
      <c r="CR356" s="1"/>
      <c r="CS356" s="1"/>
      <c r="CT356" s="1"/>
      <c r="CU356" s="1"/>
      <c r="CV356" s="5"/>
      <c r="CW356" s="404"/>
      <c r="CX356" s="404"/>
      <c r="CY356" s="404"/>
      <c r="CZ356" s="404"/>
      <c r="DA356" s="404"/>
      <c r="DB356" s="404"/>
      <c r="DC356" s="381"/>
      <c r="DD356" s="381"/>
      <c r="DE356" s="381"/>
      <c r="DF356" s="381"/>
      <c r="DG356" s="5"/>
      <c r="DH356" s="1"/>
      <c r="DI356" s="1"/>
      <c r="DJ356" s="1"/>
      <c r="DK356" s="1"/>
      <c r="DL356" s="1"/>
      <c r="DM356" s="1"/>
      <c r="DN356" s="1"/>
      <c r="DO356" s="1"/>
      <c r="DP356" s="1"/>
      <c r="DQ356" s="1"/>
      <c r="DR356" s="1"/>
      <c r="DS356" s="1"/>
      <c r="DT356" s="1"/>
      <c r="DU356" s="1"/>
      <c r="DV356" s="1"/>
      <c r="DW356" s="1"/>
      <c r="DX356" s="1"/>
    </row>
    <row r="357" spans="1:128" ht="11.1" customHeight="1" x14ac:dyDescent="0.25">
      <c r="A357" s="5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388"/>
      <c r="AA357" s="388"/>
      <c r="AB357" s="388"/>
      <c r="AC357" s="388"/>
      <c r="AD357" s="388"/>
      <c r="AE357" s="388"/>
      <c r="AF357" s="388"/>
      <c r="AG357" s="388"/>
      <c r="AH357" s="388"/>
      <c r="AI357" s="388"/>
      <c r="AJ357" s="388"/>
      <c r="AK357" s="388"/>
      <c r="AL357" s="388"/>
      <c r="AM357" s="388"/>
      <c r="AN357" s="388"/>
      <c r="AO357" s="388"/>
      <c r="AP357" s="388"/>
      <c r="AQ357" s="388"/>
      <c r="AR357" s="388"/>
      <c r="AS357" s="388"/>
      <c r="AT357" s="388"/>
      <c r="AU357" s="388"/>
      <c r="AV357" s="388"/>
      <c r="AW357" s="388"/>
      <c r="AX357" s="388"/>
      <c r="AY357" s="388"/>
      <c r="AZ357" s="1"/>
      <c r="BA357" s="6"/>
      <c r="BB357" s="6"/>
      <c r="BC357" s="6"/>
      <c r="BD357" s="6"/>
      <c r="BE357" s="6"/>
      <c r="BF357" s="6"/>
      <c r="BG357" s="1"/>
      <c r="BM357" s="382"/>
      <c r="BO357" s="382"/>
      <c r="BP357" s="382"/>
      <c r="CB357" s="141"/>
      <c r="CC357" s="230"/>
      <c r="CD357" s="230"/>
      <c r="CE357" s="230"/>
      <c r="CF357" s="5"/>
      <c r="CG357" s="58"/>
      <c r="CH357" s="58"/>
      <c r="CI357" s="5"/>
      <c r="CJ357" s="5"/>
      <c r="CK357" s="5"/>
      <c r="CL357" s="230"/>
      <c r="CM357" s="230"/>
      <c r="CN357" s="230"/>
      <c r="CO357" s="230"/>
      <c r="CP357" s="230"/>
      <c r="CQ357" s="230"/>
      <c r="CR357" s="1"/>
      <c r="CS357" s="1"/>
      <c r="CT357" s="1"/>
      <c r="CU357" s="1"/>
      <c r="CV357" s="5"/>
      <c r="CW357" s="404"/>
      <c r="CX357" s="404"/>
      <c r="CY357" s="404"/>
      <c r="CZ357" s="404"/>
      <c r="DA357" s="404"/>
      <c r="DB357" s="404"/>
      <c r="DC357" s="381"/>
      <c r="DD357" s="381"/>
      <c r="DE357" s="381"/>
      <c r="DF357" s="381"/>
      <c r="DG357" s="5"/>
      <c r="DH357" s="1"/>
      <c r="DI357" s="1"/>
      <c r="DJ357" s="1"/>
      <c r="DK357" s="1"/>
      <c r="DL357" s="1"/>
      <c r="DM357" s="1"/>
      <c r="DN357" s="1"/>
      <c r="DO357" s="1"/>
      <c r="DP357" s="1"/>
      <c r="DQ357" s="1"/>
      <c r="DR357" s="1"/>
      <c r="DS357" s="1"/>
      <c r="DT357" s="1"/>
      <c r="DU357" s="1"/>
      <c r="DV357" s="1"/>
      <c r="DW357" s="1"/>
      <c r="DX357" s="1"/>
    </row>
    <row r="358" spans="1:128" ht="11.1" customHeight="1" x14ac:dyDescent="0.25">
      <c r="A358" s="5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388"/>
      <c r="AA358" s="388"/>
      <c r="AB358" s="388"/>
      <c r="AC358" s="388"/>
      <c r="AD358" s="388"/>
      <c r="AE358" s="388"/>
      <c r="AF358" s="388"/>
      <c r="AG358" s="388"/>
      <c r="AH358" s="388"/>
      <c r="AI358" s="388"/>
      <c r="AJ358" s="388"/>
      <c r="AK358" s="388"/>
      <c r="AL358" s="388"/>
      <c r="AM358" s="388"/>
      <c r="AN358" s="388"/>
      <c r="AO358" s="388"/>
      <c r="AP358" s="388"/>
      <c r="AQ358" s="388"/>
      <c r="AR358" s="388"/>
      <c r="AS358" s="388"/>
      <c r="AT358" s="388"/>
      <c r="AU358" s="388"/>
      <c r="AV358" s="388"/>
      <c r="AW358" s="388"/>
      <c r="AX358" s="388"/>
      <c r="AY358" s="388"/>
      <c r="AZ358" s="1"/>
      <c r="BA358" s="6"/>
      <c r="BB358" s="6"/>
      <c r="BC358" s="6"/>
      <c r="BD358" s="6"/>
      <c r="BE358" s="6"/>
      <c r="BF358" s="6"/>
      <c r="BG358" s="1"/>
      <c r="BM358" s="382"/>
      <c r="BO358" s="382"/>
      <c r="BP358" s="382"/>
      <c r="CB358" s="141"/>
      <c r="CC358" s="230"/>
      <c r="CD358" s="230"/>
      <c r="CE358" s="230"/>
      <c r="CF358" s="5"/>
      <c r="CG358" s="58"/>
      <c r="CH358" s="58"/>
      <c r="CI358" s="5"/>
      <c r="CJ358" s="5"/>
      <c r="CK358" s="5"/>
      <c r="CL358" s="230"/>
      <c r="CM358" s="230"/>
      <c r="CN358" s="230"/>
      <c r="CO358" s="230"/>
      <c r="CP358" s="230"/>
      <c r="CQ358" s="230"/>
      <c r="CR358" s="1"/>
      <c r="CS358" s="1"/>
      <c r="CT358" s="1"/>
      <c r="CU358" s="1"/>
      <c r="CV358" s="5"/>
      <c r="CW358" s="404"/>
      <c r="CX358" s="404"/>
      <c r="CY358" s="404"/>
      <c r="CZ358" s="404"/>
      <c r="DA358" s="404"/>
      <c r="DB358" s="404"/>
      <c r="DC358" s="381"/>
      <c r="DD358" s="381"/>
      <c r="DE358" s="381"/>
      <c r="DF358" s="381"/>
      <c r="DG358" s="5"/>
      <c r="DH358" s="1"/>
      <c r="DI358" s="1"/>
      <c r="DJ358" s="1"/>
      <c r="DK358" s="1"/>
      <c r="DL358" s="1"/>
      <c r="DM358" s="1"/>
      <c r="DN358" s="1"/>
      <c r="DO358" s="1"/>
      <c r="DP358" s="1"/>
      <c r="DQ358" s="1"/>
      <c r="DR358" s="1"/>
      <c r="DS358" s="1"/>
      <c r="DT358" s="1"/>
      <c r="DU358" s="1"/>
      <c r="DV358" s="1"/>
      <c r="DW358" s="1"/>
      <c r="DX358" s="1"/>
    </row>
    <row r="359" spans="1:128" ht="11.1" customHeight="1" x14ac:dyDescent="0.25">
      <c r="A359" s="5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388"/>
      <c r="AA359" s="388"/>
      <c r="AB359" s="388"/>
      <c r="AC359" s="388"/>
      <c r="AD359" s="388"/>
      <c r="AE359" s="388"/>
      <c r="AF359" s="388"/>
      <c r="AG359" s="388"/>
      <c r="AH359" s="388"/>
      <c r="AI359" s="388"/>
      <c r="AJ359" s="388"/>
      <c r="AK359" s="388"/>
      <c r="AL359" s="388"/>
      <c r="AM359" s="388"/>
      <c r="AN359" s="388"/>
      <c r="AO359" s="388"/>
      <c r="AP359" s="388"/>
      <c r="AQ359" s="388"/>
      <c r="AR359" s="388"/>
      <c r="AS359" s="388"/>
      <c r="AT359" s="388"/>
      <c r="AU359" s="388"/>
      <c r="AV359" s="388"/>
      <c r="AW359" s="388"/>
      <c r="AX359" s="388"/>
      <c r="AY359" s="388"/>
      <c r="AZ359" s="1"/>
      <c r="BA359" s="6"/>
      <c r="BB359" s="6"/>
      <c r="BC359" s="6"/>
      <c r="BD359" s="6"/>
      <c r="BE359" s="6"/>
      <c r="BF359" s="6"/>
      <c r="BG359" s="1"/>
      <c r="BM359" s="382"/>
      <c r="BO359" s="382"/>
      <c r="BP359" s="382"/>
      <c r="CB359" s="141"/>
      <c r="CC359" s="230"/>
      <c r="CD359" s="230"/>
      <c r="CE359" s="230"/>
      <c r="CF359" s="5"/>
      <c r="CG359" s="58"/>
      <c r="CH359" s="58"/>
      <c r="CI359" s="5"/>
      <c r="CJ359" s="5"/>
      <c r="CK359" s="5"/>
      <c r="CL359" s="230"/>
      <c r="CM359" s="230"/>
      <c r="CN359" s="230"/>
      <c r="CO359" s="230"/>
      <c r="CP359" s="230"/>
      <c r="CQ359" s="230"/>
      <c r="CR359" s="1"/>
      <c r="CS359" s="1"/>
      <c r="CT359" s="1"/>
      <c r="CU359" s="1"/>
      <c r="CV359" s="5"/>
      <c r="CW359" s="404"/>
      <c r="CX359" s="404"/>
      <c r="CY359" s="404"/>
      <c r="CZ359" s="404"/>
      <c r="DA359" s="404"/>
      <c r="DB359" s="404"/>
      <c r="DC359" s="381"/>
      <c r="DD359" s="381"/>
      <c r="DE359" s="381"/>
      <c r="DF359" s="381"/>
      <c r="DG359" s="5"/>
      <c r="DH359" s="1"/>
      <c r="DI359" s="1"/>
      <c r="DJ359" s="1"/>
      <c r="DK359" s="1"/>
      <c r="DL359" s="1"/>
      <c r="DM359" s="1"/>
      <c r="DN359" s="1"/>
      <c r="DO359" s="1"/>
      <c r="DP359" s="1"/>
      <c r="DQ359" s="1"/>
      <c r="DR359" s="1"/>
      <c r="DS359" s="1"/>
      <c r="DT359" s="1"/>
      <c r="DU359" s="1"/>
      <c r="DV359" s="1"/>
      <c r="DW359" s="1"/>
      <c r="DX359" s="1"/>
    </row>
    <row r="360" spans="1:128" ht="11.1" customHeight="1" x14ac:dyDescent="0.25">
      <c r="A360" s="5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388"/>
      <c r="AA360" s="388"/>
      <c r="AB360" s="388"/>
      <c r="AC360" s="388"/>
      <c r="AD360" s="388"/>
      <c r="AE360" s="388"/>
      <c r="AF360" s="388"/>
      <c r="AG360" s="388"/>
      <c r="AH360" s="388"/>
      <c r="AI360" s="388"/>
      <c r="AJ360" s="388"/>
      <c r="AK360" s="388"/>
      <c r="AL360" s="388"/>
      <c r="AM360" s="388"/>
      <c r="AN360" s="388"/>
      <c r="AO360" s="388"/>
      <c r="AP360" s="388"/>
      <c r="AQ360" s="388"/>
      <c r="AR360" s="388"/>
      <c r="AS360" s="388"/>
      <c r="AT360" s="388"/>
      <c r="AU360" s="388"/>
      <c r="AV360" s="388"/>
      <c r="AW360" s="388"/>
      <c r="AX360" s="388"/>
      <c r="AY360" s="388"/>
      <c r="AZ360" s="1"/>
      <c r="BA360" s="6"/>
      <c r="BB360" s="6"/>
      <c r="BC360" s="6"/>
      <c r="BD360" s="6"/>
      <c r="BE360" s="6"/>
      <c r="BF360" s="6"/>
      <c r="BG360" s="1"/>
      <c r="BM360" s="382"/>
      <c r="BO360" s="382"/>
      <c r="BP360" s="382"/>
      <c r="CB360" s="141"/>
      <c r="CC360" s="230"/>
      <c r="CD360" s="230"/>
      <c r="CE360" s="230"/>
      <c r="CF360" s="5"/>
      <c r="CG360" s="58"/>
      <c r="CH360" s="58"/>
      <c r="CI360" s="5"/>
      <c r="CJ360" s="5"/>
      <c r="CK360" s="5"/>
      <c r="CL360" s="230"/>
      <c r="CM360" s="230"/>
      <c r="CN360" s="230"/>
      <c r="CO360" s="230"/>
      <c r="CP360" s="230"/>
      <c r="CQ360" s="230"/>
      <c r="CR360" s="1"/>
      <c r="CS360" s="1"/>
      <c r="CT360" s="1"/>
      <c r="CU360" s="1"/>
      <c r="CV360" s="5"/>
      <c r="CW360" s="404"/>
      <c r="CX360" s="404"/>
      <c r="CY360" s="404"/>
      <c r="CZ360" s="404"/>
      <c r="DA360" s="404"/>
      <c r="DB360" s="404"/>
      <c r="DC360" s="381"/>
      <c r="DD360" s="381"/>
      <c r="DE360" s="381"/>
      <c r="DF360" s="381"/>
      <c r="DG360" s="5"/>
      <c r="DH360" s="1"/>
      <c r="DI360" s="1"/>
      <c r="DJ360" s="1"/>
      <c r="DK360" s="1"/>
      <c r="DL360" s="1"/>
      <c r="DM360" s="1"/>
      <c r="DN360" s="1"/>
      <c r="DO360" s="1"/>
      <c r="DP360" s="1"/>
      <c r="DQ360" s="1"/>
      <c r="DR360" s="1"/>
      <c r="DS360" s="1"/>
      <c r="DT360" s="1"/>
      <c r="DU360" s="1"/>
      <c r="DV360" s="1"/>
      <c r="DW360" s="1"/>
      <c r="DX360" s="1"/>
    </row>
    <row r="361" spans="1:128" ht="11.1" customHeight="1" x14ac:dyDescent="0.25">
      <c r="A361" s="5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388"/>
      <c r="AA361" s="388"/>
      <c r="AB361" s="388"/>
      <c r="AC361" s="388"/>
      <c r="AD361" s="388"/>
      <c r="AE361" s="388"/>
      <c r="AF361" s="388"/>
      <c r="AG361" s="388"/>
      <c r="AH361" s="388"/>
      <c r="AI361" s="388"/>
      <c r="AJ361" s="388"/>
      <c r="AK361" s="388"/>
      <c r="AL361" s="388"/>
      <c r="AM361" s="388"/>
      <c r="AN361" s="388"/>
      <c r="AO361" s="388"/>
      <c r="AP361" s="388"/>
      <c r="AQ361" s="388"/>
      <c r="AR361" s="388"/>
      <c r="AS361" s="388"/>
      <c r="AT361" s="388"/>
      <c r="AU361" s="388"/>
      <c r="AV361" s="388"/>
      <c r="AW361" s="388"/>
      <c r="AX361" s="388"/>
      <c r="AY361" s="388"/>
      <c r="AZ361" s="1"/>
      <c r="BA361" s="6"/>
      <c r="BB361" s="6"/>
      <c r="BC361" s="6"/>
      <c r="BD361" s="6"/>
      <c r="BE361" s="6"/>
      <c r="BF361" s="6"/>
      <c r="BG361" s="1"/>
      <c r="BM361" s="382"/>
      <c r="BO361" s="382"/>
      <c r="BP361" s="382"/>
      <c r="CB361" s="141"/>
      <c r="CC361" s="230"/>
      <c r="CD361" s="230"/>
      <c r="CE361" s="230"/>
      <c r="CF361" s="5"/>
      <c r="CG361" s="58"/>
      <c r="CH361" s="58"/>
      <c r="CI361" s="5"/>
      <c r="CJ361" s="5"/>
      <c r="CK361" s="5"/>
      <c r="CL361" s="230"/>
      <c r="CM361" s="230"/>
      <c r="CN361" s="230"/>
      <c r="CO361" s="230"/>
      <c r="CP361" s="230"/>
      <c r="CQ361" s="230"/>
      <c r="CR361" s="1"/>
      <c r="CS361" s="1"/>
      <c r="CT361" s="1"/>
      <c r="CU361" s="1"/>
      <c r="CV361" s="5"/>
      <c r="CW361" s="404"/>
      <c r="CX361" s="404"/>
      <c r="CY361" s="404"/>
      <c r="CZ361" s="404"/>
      <c r="DA361" s="404"/>
      <c r="DB361" s="404"/>
      <c r="DC361" s="381"/>
      <c r="DD361" s="381"/>
      <c r="DE361" s="381"/>
      <c r="DF361" s="381"/>
      <c r="DG361" s="5"/>
      <c r="DH361" s="1"/>
      <c r="DI361" s="1"/>
      <c r="DJ361" s="1"/>
      <c r="DK361" s="1"/>
      <c r="DL361" s="1"/>
      <c r="DM361" s="1"/>
      <c r="DN361" s="1"/>
      <c r="DO361" s="1"/>
      <c r="DP361" s="1"/>
      <c r="DQ361" s="1"/>
      <c r="DR361" s="1"/>
      <c r="DS361" s="1"/>
      <c r="DT361" s="1"/>
      <c r="DU361" s="1"/>
      <c r="DV361" s="1"/>
      <c r="DW361" s="1"/>
      <c r="DX361" s="1"/>
    </row>
    <row r="362" spans="1:128" ht="11.1" customHeight="1" x14ac:dyDescent="0.25">
      <c r="A362" s="5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388"/>
      <c r="AA362" s="388"/>
      <c r="AB362" s="388"/>
      <c r="AC362" s="388"/>
      <c r="AD362" s="388"/>
      <c r="AE362" s="388"/>
      <c r="AF362" s="388"/>
      <c r="AG362" s="388"/>
      <c r="AH362" s="388"/>
      <c r="AI362" s="388"/>
      <c r="AJ362" s="388"/>
      <c r="AK362" s="388"/>
      <c r="AL362" s="388"/>
      <c r="AM362" s="388"/>
      <c r="AN362" s="388"/>
      <c r="AO362" s="388"/>
      <c r="AP362" s="388"/>
      <c r="AQ362" s="388"/>
      <c r="AR362" s="388"/>
      <c r="AS362" s="388"/>
      <c r="AT362" s="388"/>
      <c r="AU362" s="388"/>
      <c r="AV362" s="388"/>
      <c r="AW362" s="388"/>
      <c r="AX362" s="388"/>
      <c r="AY362" s="388"/>
      <c r="AZ362" s="1"/>
      <c r="BA362" s="6"/>
      <c r="BB362" s="6"/>
      <c r="BC362" s="6"/>
      <c r="BD362" s="6"/>
      <c r="BE362" s="6"/>
      <c r="BF362" s="6"/>
      <c r="BG362" s="1"/>
      <c r="BM362" s="382"/>
      <c r="BO362" s="382"/>
      <c r="BP362" s="382"/>
      <c r="CB362" s="141"/>
      <c r="CC362" s="230"/>
      <c r="CD362" s="230"/>
      <c r="CE362" s="230"/>
      <c r="CF362" s="5"/>
      <c r="CG362" s="58"/>
      <c r="CH362" s="58"/>
      <c r="CI362" s="5"/>
      <c r="CJ362" s="5"/>
      <c r="CK362" s="5"/>
      <c r="CL362" s="230"/>
      <c r="CM362" s="230"/>
      <c r="CN362" s="230"/>
      <c r="CO362" s="230"/>
      <c r="CP362" s="230"/>
      <c r="CQ362" s="230"/>
      <c r="CR362" s="1"/>
      <c r="CS362" s="1"/>
      <c r="CT362" s="1"/>
      <c r="CU362" s="1"/>
      <c r="CV362" s="5"/>
      <c r="CW362" s="404"/>
      <c r="CX362" s="404"/>
      <c r="CY362" s="404"/>
      <c r="CZ362" s="404"/>
      <c r="DA362" s="404"/>
      <c r="DB362" s="404"/>
      <c r="DC362" s="381"/>
      <c r="DD362" s="381"/>
      <c r="DE362" s="381"/>
      <c r="DF362" s="381"/>
      <c r="DG362" s="5"/>
      <c r="DH362" s="1"/>
      <c r="DI362" s="1"/>
      <c r="DJ362" s="1"/>
      <c r="DK362" s="1"/>
      <c r="DL362" s="1"/>
      <c r="DM362" s="1"/>
      <c r="DN362" s="1"/>
      <c r="DO362" s="1"/>
      <c r="DP362" s="1"/>
      <c r="DQ362" s="1"/>
      <c r="DR362" s="1"/>
      <c r="DS362" s="1"/>
      <c r="DT362" s="1"/>
      <c r="DU362" s="1"/>
      <c r="DV362" s="1"/>
      <c r="DW362" s="1"/>
      <c r="DX362" s="1"/>
    </row>
    <row r="363" spans="1:128" ht="11.1" customHeight="1" x14ac:dyDescent="0.25">
      <c r="A363" s="5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388"/>
      <c r="AA363" s="388"/>
      <c r="AB363" s="388"/>
      <c r="AC363" s="388"/>
      <c r="AD363" s="388"/>
      <c r="AE363" s="388"/>
      <c r="AF363" s="388"/>
      <c r="AG363" s="388"/>
      <c r="AH363" s="388"/>
      <c r="AI363" s="388"/>
      <c r="AJ363" s="388"/>
      <c r="AK363" s="388"/>
      <c r="AL363" s="388"/>
      <c r="AM363" s="388"/>
      <c r="AN363" s="388"/>
      <c r="AO363" s="388"/>
      <c r="AP363" s="388"/>
      <c r="AQ363" s="388"/>
      <c r="AR363" s="388"/>
      <c r="AS363" s="388"/>
      <c r="AT363" s="388"/>
      <c r="AU363" s="388"/>
      <c r="AV363" s="388"/>
      <c r="AW363" s="388"/>
      <c r="AX363" s="388"/>
      <c r="AY363" s="388"/>
      <c r="AZ363" s="1"/>
      <c r="BA363" s="6"/>
      <c r="BB363" s="6"/>
      <c r="BC363" s="6"/>
      <c r="BD363" s="6"/>
      <c r="BE363" s="6"/>
      <c r="BF363" s="6"/>
      <c r="BG363" s="1"/>
      <c r="BM363" s="382"/>
      <c r="BO363" s="382"/>
      <c r="BP363" s="382"/>
      <c r="CB363" s="141"/>
      <c r="CC363" s="230"/>
      <c r="CD363" s="230"/>
      <c r="CE363" s="230"/>
      <c r="CF363" s="5"/>
      <c r="CG363" s="58"/>
      <c r="CH363" s="58"/>
      <c r="CI363" s="5"/>
      <c r="CJ363" s="5"/>
      <c r="CK363" s="5"/>
      <c r="CL363" s="230"/>
      <c r="CM363" s="230"/>
      <c r="CN363" s="230"/>
      <c r="CO363" s="230"/>
      <c r="CP363" s="230"/>
      <c r="CQ363" s="230"/>
      <c r="CR363" s="1"/>
      <c r="CS363" s="1"/>
      <c r="CT363" s="1"/>
      <c r="CU363" s="1"/>
      <c r="CV363" s="5"/>
      <c r="CW363" s="404"/>
      <c r="CX363" s="404"/>
      <c r="CY363" s="404"/>
      <c r="CZ363" s="404"/>
      <c r="DA363" s="404"/>
      <c r="DB363" s="404"/>
      <c r="DC363" s="381"/>
      <c r="DD363" s="381"/>
      <c r="DE363" s="381"/>
      <c r="DF363" s="381"/>
      <c r="DG363" s="5"/>
      <c r="DH363" s="1"/>
      <c r="DI363" s="1"/>
      <c r="DJ363" s="1"/>
      <c r="DK363" s="1"/>
      <c r="DL363" s="1"/>
      <c r="DM363" s="1"/>
      <c r="DN363" s="1"/>
      <c r="DO363" s="1"/>
      <c r="DP363" s="1"/>
      <c r="DQ363" s="1"/>
      <c r="DR363" s="1"/>
      <c r="DS363" s="1"/>
      <c r="DT363" s="1"/>
      <c r="DU363" s="1"/>
      <c r="DV363" s="1"/>
      <c r="DW363" s="1"/>
      <c r="DX363" s="1"/>
    </row>
    <row r="364" spans="1:128" ht="11.1" customHeight="1" x14ac:dyDescent="0.25">
      <c r="A364" s="5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388"/>
      <c r="AA364" s="388"/>
      <c r="AB364" s="388"/>
      <c r="AC364" s="388"/>
      <c r="AD364" s="388"/>
      <c r="AE364" s="388"/>
      <c r="AF364" s="388"/>
      <c r="AG364" s="388"/>
      <c r="AH364" s="388"/>
      <c r="AI364" s="388"/>
      <c r="AJ364" s="388"/>
      <c r="AK364" s="388"/>
      <c r="AL364" s="388"/>
      <c r="AM364" s="388"/>
      <c r="AN364" s="388"/>
      <c r="AO364" s="388"/>
      <c r="AP364" s="388"/>
      <c r="AQ364" s="388"/>
      <c r="AR364" s="388"/>
      <c r="AS364" s="388"/>
      <c r="AT364" s="388"/>
      <c r="AU364" s="388"/>
      <c r="AV364" s="388"/>
      <c r="AW364" s="388"/>
      <c r="AX364" s="388"/>
      <c r="AY364" s="388"/>
      <c r="AZ364" s="1"/>
      <c r="BA364" s="6"/>
      <c r="BB364" s="6"/>
      <c r="BC364" s="6"/>
      <c r="BD364" s="6"/>
      <c r="BE364" s="6"/>
      <c r="BF364" s="6"/>
      <c r="BG364" s="1"/>
      <c r="BM364" s="382"/>
      <c r="BO364" s="382"/>
      <c r="BP364" s="382"/>
      <c r="CB364" s="141"/>
      <c r="CC364" s="230"/>
      <c r="CD364" s="230"/>
      <c r="CE364" s="230"/>
      <c r="CF364" s="5"/>
      <c r="CG364" s="58"/>
      <c r="CH364" s="58"/>
      <c r="CI364" s="5"/>
      <c r="CJ364" s="5"/>
      <c r="CK364" s="5"/>
      <c r="CL364" s="230"/>
      <c r="CM364" s="230"/>
      <c r="CN364" s="230"/>
      <c r="CO364" s="230"/>
      <c r="CP364" s="230"/>
      <c r="CQ364" s="230"/>
      <c r="CR364" s="1"/>
      <c r="CS364" s="1"/>
      <c r="CT364" s="1"/>
      <c r="CU364" s="1"/>
      <c r="CV364" s="5"/>
      <c r="CW364" s="404"/>
      <c r="CX364" s="404"/>
      <c r="CY364" s="404"/>
      <c r="CZ364" s="404"/>
      <c r="DA364" s="404"/>
      <c r="DB364" s="404"/>
      <c r="DC364" s="381"/>
      <c r="DD364" s="381"/>
      <c r="DE364" s="381"/>
      <c r="DF364" s="381"/>
      <c r="DG364" s="5"/>
      <c r="DH364" s="1"/>
      <c r="DI364" s="1"/>
      <c r="DJ364" s="1"/>
      <c r="DK364" s="1"/>
      <c r="DL364" s="1"/>
      <c r="DM364" s="1"/>
      <c r="DN364" s="1"/>
      <c r="DO364" s="1"/>
      <c r="DP364" s="1"/>
      <c r="DQ364" s="1"/>
      <c r="DR364" s="1"/>
      <c r="DS364" s="1"/>
      <c r="DT364" s="1"/>
      <c r="DU364" s="1"/>
      <c r="DV364" s="1"/>
      <c r="DW364" s="1"/>
      <c r="DX364" s="1"/>
    </row>
    <row r="365" spans="1:128" ht="11.1" customHeight="1" x14ac:dyDescent="0.25">
      <c r="A365" s="5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388"/>
      <c r="AA365" s="388"/>
      <c r="AB365" s="388"/>
      <c r="AC365" s="388"/>
      <c r="AD365" s="388"/>
      <c r="AE365" s="388"/>
      <c r="AF365" s="388"/>
      <c r="AG365" s="388"/>
      <c r="AH365" s="388"/>
      <c r="AI365" s="388"/>
      <c r="AJ365" s="388"/>
      <c r="AK365" s="388"/>
      <c r="AL365" s="388"/>
      <c r="AM365" s="388"/>
      <c r="AN365" s="388"/>
      <c r="AO365" s="388"/>
      <c r="AP365" s="388"/>
      <c r="AQ365" s="388"/>
      <c r="AR365" s="388"/>
      <c r="AS365" s="388"/>
      <c r="AT365" s="388"/>
      <c r="AU365" s="388"/>
      <c r="AV365" s="388"/>
      <c r="AW365" s="388"/>
      <c r="AX365" s="388"/>
      <c r="AY365" s="388"/>
      <c r="AZ365" s="1"/>
      <c r="BA365" s="6"/>
      <c r="BB365" s="6"/>
      <c r="BC365" s="6"/>
      <c r="BD365" s="6"/>
      <c r="BE365" s="6"/>
      <c r="BF365" s="6"/>
      <c r="BG365" s="1"/>
      <c r="BM365" s="382"/>
      <c r="BO365" s="382"/>
      <c r="BP365" s="382"/>
      <c r="CB365" s="141"/>
      <c r="CC365" s="230"/>
      <c r="CD365" s="230"/>
      <c r="CE365" s="230"/>
      <c r="CF365" s="5"/>
      <c r="CG365" s="58"/>
      <c r="CH365" s="58"/>
      <c r="CI365" s="5"/>
      <c r="CJ365" s="5"/>
      <c r="CK365" s="5"/>
      <c r="CL365" s="230"/>
      <c r="CM365" s="230"/>
      <c r="CN365" s="230"/>
      <c r="CO365" s="230"/>
      <c r="CP365" s="230"/>
      <c r="CQ365" s="230"/>
      <c r="CR365" s="1"/>
      <c r="CS365" s="1"/>
      <c r="CT365" s="1"/>
      <c r="CU365" s="1"/>
      <c r="CV365" s="5"/>
      <c r="CW365" s="404"/>
      <c r="CX365" s="404"/>
      <c r="CY365" s="404"/>
      <c r="CZ365" s="404"/>
      <c r="DA365" s="404"/>
      <c r="DB365" s="404"/>
      <c r="DC365" s="381"/>
      <c r="DD365" s="381"/>
      <c r="DE365" s="381"/>
      <c r="DF365" s="381"/>
      <c r="DG365" s="5"/>
      <c r="DH365" s="1"/>
      <c r="DI365" s="1"/>
      <c r="DJ365" s="1"/>
      <c r="DK365" s="1"/>
      <c r="DL365" s="1"/>
      <c r="DM365" s="1"/>
      <c r="DN365" s="1"/>
      <c r="DO365" s="1"/>
      <c r="DP365" s="1"/>
      <c r="DQ365" s="1"/>
      <c r="DR365" s="1"/>
      <c r="DS365" s="1"/>
      <c r="DT365" s="1"/>
      <c r="DU365" s="1"/>
      <c r="DV365" s="1"/>
      <c r="DW365" s="1"/>
      <c r="DX365" s="1"/>
    </row>
    <row r="366" spans="1:128" ht="11.1" customHeight="1" x14ac:dyDescent="0.25">
      <c r="A366" s="5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388"/>
      <c r="AA366" s="388"/>
      <c r="AB366" s="388"/>
      <c r="AC366" s="388"/>
      <c r="AD366" s="388"/>
      <c r="AE366" s="388"/>
      <c r="AF366" s="388"/>
      <c r="AG366" s="388"/>
      <c r="AH366" s="388"/>
      <c r="AI366" s="388"/>
      <c r="AJ366" s="388"/>
      <c r="AK366" s="388"/>
      <c r="AL366" s="388"/>
      <c r="AM366" s="388"/>
      <c r="AN366" s="388"/>
      <c r="AO366" s="388"/>
      <c r="AP366" s="388"/>
      <c r="AQ366" s="388"/>
      <c r="AR366" s="388"/>
      <c r="AS366" s="388"/>
      <c r="AT366" s="388"/>
      <c r="AU366" s="388"/>
      <c r="AV366" s="388"/>
      <c r="AW366" s="388"/>
      <c r="AX366" s="388"/>
      <c r="AY366" s="388"/>
      <c r="AZ366" s="1"/>
      <c r="BA366" s="6"/>
      <c r="BB366" s="6"/>
      <c r="BC366" s="6"/>
      <c r="BD366" s="6"/>
      <c r="BE366" s="6"/>
      <c r="BF366" s="6"/>
      <c r="BG366" s="1"/>
      <c r="BM366" s="382"/>
      <c r="BO366" s="382"/>
      <c r="BP366" s="382"/>
      <c r="CB366" s="141"/>
      <c r="CC366" s="230"/>
      <c r="CD366" s="230"/>
      <c r="CE366" s="230"/>
      <c r="CF366" s="5"/>
      <c r="CG366" s="58"/>
      <c r="CH366" s="58"/>
      <c r="CI366" s="5"/>
      <c r="CJ366" s="5"/>
      <c r="CK366" s="5"/>
      <c r="CL366" s="230"/>
      <c r="CM366" s="230"/>
      <c r="CN366" s="230"/>
      <c r="CO366" s="230"/>
      <c r="CP366" s="230"/>
      <c r="CQ366" s="230"/>
      <c r="CR366" s="1"/>
      <c r="CS366" s="1"/>
      <c r="CT366" s="1"/>
      <c r="CU366" s="1"/>
      <c r="CV366" s="5"/>
      <c r="CW366" s="404"/>
      <c r="CX366" s="404"/>
      <c r="CY366" s="404"/>
      <c r="CZ366" s="404"/>
      <c r="DA366" s="404"/>
      <c r="DB366" s="404"/>
      <c r="DC366" s="381"/>
      <c r="DD366" s="381"/>
      <c r="DE366" s="381"/>
      <c r="DF366" s="381"/>
      <c r="DG366" s="5"/>
      <c r="DH366" s="1"/>
      <c r="DI366" s="1"/>
      <c r="DJ366" s="1"/>
      <c r="DK366" s="1"/>
      <c r="DL366" s="1"/>
      <c r="DM366" s="1"/>
      <c r="DN366" s="1"/>
      <c r="DO366" s="1"/>
      <c r="DP366" s="1"/>
      <c r="DQ366" s="1"/>
      <c r="DR366" s="1"/>
      <c r="DS366" s="1"/>
      <c r="DT366" s="1"/>
      <c r="DU366" s="1"/>
      <c r="DV366" s="1"/>
      <c r="DW366" s="1"/>
      <c r="DX366" s="1"/>
    </row>
    <row r="367" spans="1:128" ht="11.1" customHeight="1" x14ac:dyDescent="0.25">
      <c r="A367" s="5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388"/>
      <c r="AA367" s="388"/>
      <c r="AB367" s="388"/>
      <c r="AC367" s="388"/>
      <c r="AD367" s="388"/>
      <c r="AE367" s="388"/>
      <c r="AF367" s="388"/>
      <c r="AG367" s="388"/>
      <c r="AH367" s="388"/>
      <c r="AI367" s="388"/>
      <c r="AJ367" s="388"/>
      <c r="AK367" s="388"/>
      <c r="AL367" s="388"/>
      <c r="AM367" s="388"/>
      <c r="AN367" s="388"/>
      <c r="AO367" s="388"/>
      <c r="AP367" s="388"/>
      <c r="AQ367" s="388"/>
      <c r="AR367" s="388"/>
      <c r="AS367" s="388"/>
      <c r="AT367" s="388"/>
      <c r="AU367" s="388"/>
      <c r="AV367" s="388"/>
      <c r="AW367" s="388"/>
      <c r="AX367" s="388"/>
      <c r="AY367" s="388"/>
      <c r="AZ367" s="1"/>
      <c r="BA367" s="6"/>
      <c r="BB367" s="6"/>
      <c r="BC367" s="6"/>
      <c r="BD367" s="6"/>
      <c r="BE367" s="6"/>
      <c r="BF367" s="6"/>
      <c r="BG367" s="1"/>
      <c r="BM367" s="382"/>
      <c r="BO367" s="382"/>
      <c r="BP367" s="382"/>
      <c r="CB367" s="141"/>
      <c r="CC367" s="230"/>
      <c r="CD367" s="230"/>
      <c r="CE367" s="230"/>
      <c r="CF367" s="5"/>
      <c r="CG367" s="58"/>
      <c r="CH367" s="58"/>
      <c r="CI367" s="5"/>
      <c r="CJ367" s="5"/>
      <c r="CK367" s="5"/>
      <c r="CL367" s="230"/>
      <c r="CM367" s="230"/>
      <c r="CN367" s="230"/>
      <c r="CO367" s="230"/>
      <c r="CP367" s="230"/>
      <c r="CQ367" s="230"/>
      <c r="CR367" s="1"/>
      <c r="CS367" s="1"/>
      <c r="CT367" s="1"/>
      <c r="CU367" s="1"/>
      <c r="CV367" s="5"/>
      <c r="CW367" s="404"/>
      <c r="CX367" s="404"/>
      <c r="CY367" s="404"/>
      <c r="CZ367" s="404"/>
      <c r="DA367" s="404"/>
      <c r="DB367" s="404"/>
      <c r="DC367" s="381"/>
      <c r="DD367" s="381"/>
      <c r="DE367" s="381"/>
      <c r="DF367" s="381"/>
      <c r="DG367" s="5"/>
      <c r="DH367" s="1"/>
      <c r="DI367" s="1"/>
      <c r="DJ367" s="1"/>
      <c r="DK367" s="1"/>
      <c r="DL367" s="1"/>
      <c r="DM367" s="1"/>
      <c r="DN367" s="1"/>
      <c r="DO367" s="1"/>
      <c r="DP367" s="1"/>
      <c r="DQ367" s="1"/>
      <c r="DR367" s="1"/>
      <c r="DS367" s="1"/>
      <c r="DT367" s="1"/>
      <c r="DU367" s="1"/>
      <c r="DV367" s="1"/>
      <c r="DW367" s="1"/>
      <c r="DX367" s="1"/>
    </row>
    <row r="368" spans="1:128" ht="11.1" customHeight="1" x14ac:dyDescent="0.25">
      <c r="A368" s="5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388"/>
      <c r="AA368" s="388"/>
      <c r="AB368" s="388"/>
      <c r="AC368" s="388"/>
      <c r="AD368" s="388"/>
      <c r="AE368" s="388"/>
      <c r="AF368" s="388"/>
      <c r="AG368" s="388"/>
      <c r="AH368" s="388"/>
      <c r="AI368" s="388"/>
      <c r="AJ368" s="388"/>
      <c r="AK368" s="388"/>
      <c r="AL368" s="388"/>
      <c r="AM368" s="388"/>
      <c r="AN368" s="388"/>
      <c r="AO368" s="388"/>
      <c r="AP368" s="388"/>
      <c r="AQ368" s="388"/>
      <c r="AR368" s="388"/>
      <c r="AS368" s="388"/>
      <c r="AT368" s="388"/>
      <c r="AU368" s="388"/>
      <c r="AV368" s="388"/>
      <c r="AW368" s="388"/>
      <c r="AX368" s="388"/>
      <c r="AY368" s="388"/>
      <c r="AZ368" s="1"/>
      <c r="BA368" s="6"/>
      <c r="BB368" s="6"/>
      <c r="BC368" s="6"/>
      <c r="BD368" s="6"/>
      <c r="BE368" s="6"/>
      <c r="BF368" s="6"/>
      <c r="BG368" s="1"/>
      <c r="BM368" s="382"/>
      <c r="BO368" s="382"/>
      <c r="BP368" s="382"/>
      <c r="CB368" s="141"/>
      <c r="CC368" s="230"/>
      <c r="CD368" s="230"/>
      <c r="CE368" s="230"/>
      <c r="CF368" s="5"/>
      <c r="CG368" s="58"/>
      <c r="CH368" s="58"/>
      <c r="CI368" s="5"/>
      <c r="CJ368" s="5"/>
      <c r="CK368" s="5"/>
      <c r="CL368" s="230"/>
      <c r="CM368" s="230"/>
      <c r="CN368" s="230"/>
      <c r="CO368" s="230"/>
      <c r="CP368" s="230"/>
      <c r="CQ368" s="230"/>
      <c r="CR368" s="1"/>
      <c r="CS368" s="1"/>
      <c r="CT368" s="1"/>
      <c r="CU368" s="1"/>
      <c r="CV368" s="5"/>
      <c r="CW368" s="404"/>
      <c r="CX368" s="404"/>
      <c r="CY368" s="404"/>
      <c r="CZ368" s="404"/>
      <c r="DA368" s="404"/>
      <c r="DB368" s="404"/>
      <c r="DC368" s="381"/>
      <c r="DD368" s="381"/>
      <c r="DE368" s="381"/>
      <c r="DF368" s="381"/>
      <c r="DG368" s="5"/>
      <c r="DH368" s="1"/>
      <c r="DI368" s="1"/>
      <c r="DJ368" s="1"/>
      <c r="DK368" s="1"/>
      <c r="DL368" s="1"/>
      <c r="DM368" s="1"/>
      <c r="DN368" s="1"/>
      <c r="DO368" s="1"/>
      <c r="DP368" s="1"/>
      <c r="DQ368" s="1"/>
      <c r="DR368" s="1"/>
      <c r="DS368" s="1"/>
      <c r="DT368" s="1"/>
      <c r="DU368" s="1"/>
      <c r="DV368" s="1"/>
      <c r="DW368" s="1"/>
      <c r="DX368" s="1"/>
    </row>
    <row r="369" spans="1:128" ht="11.1" customHeight="1" x14ac:dyDescent="0.25">
      <c r="A369" s="5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388"/>
      <c r="AA369" s="388"/>
      <c r="AB369" s="388"/>
      <c r="AC369" s="388"/>
      <c r="AD369" s="388"/>
      <c r="AE369" s="388"/>
      <c r="AF369" s="388"/>
      <c r="AG369" s="388"/>
      <c r="AH369" s="388"/>
      <c r="AI369" s="388"/>
      <c r="AJ369" s="388"/>
      <c r="AK369" s="388"/>
      <c r="AL369" s="388"/>
      <c r="AM369" s="388"/>
      <c r="AN369" s="388"/>
      <c r="AO369" s="388"/>
      <c r="AP369" s="388"/>
      <c r="AQ369" s="388"/>
      <c r="AR369" s="388"/>
      <c r="AS369" s="388"/>
      <c r="AT369" s="388"/>
      <c r="AU369" s="388"/>
      <c r="AV369" s="388"/>
      <c r="AW369" s="388"/>
      <c r="AX369" s="388"/>
      <c r="AY369" s="388"/>
      <c r="AZ369" s="1"/>
      <c r="BA369" s="6"/>
      <c r="BB369" s="6"/>
      <c r="BC369" s="6"/>
      <c r="BD369" s="6"/>
      <c r="BE369" s="6"/>
      <c r="BF369" s="6"/>
      <c r="BG369" s="1"/>
      <c r="BM369" s="382"/>
      <c r="BO369" s="382"/>
      <c r="BP369" s="382"/>
      <c r="CB369" s="141"/>
      <c r="CC369" s="230"/>
      <c r="CD369" s="230"/>
      <c r="CE369" s="230"/>
      <c r="CF369" s="5"/>
      <c r="CG369" s="58"/>
      <c r="CH369" s="58"/>
      <c r="CI369" s="5"/>
      <c r="CJ369" s="5"/>
      <c r="CK369" s="5"/>
      <c r="CL369" s="230"/>
      <c r="CM369" s="230"/>
      <c r="CN369" s="230"/>
      <c r="CO369" s="230"/>
      <c r="CP369" s="230"/>
      <c r="CQ369" s="230"/>
      <c r="CR369" s="1"/>
      <c r="CS369" s="1"/>
      <c r="CT369" s="1"/>
      <c r="CU369" s="1"/>
      <c r="CV369" s="5"/>
      <c r="CW369" s="404"/>
      <c r="CX369" s="404"/>
      <c r="CY369" s="404"/>
      <c r="CZ369" s="404"/>
      <c r="DA369" s="404"/>
      <c r="DB369" s="404"/>
      <c r="DC369" s="381"/>
      <c r="DD369" s="381"/>
      <c r="DE369" s="381"/>
      <c r="DF369" s="381"/>
      <c r="DG369" s="5"/>
      <c r="DH369" s="1"/>
      <c r="DI369" s="1"/>
      <c r="DJ369" s="1"/>
      <c r="DK369" s="1"/>
      <c r="DL369" s="1"/>
      <c r="DM369" s="1"/>
      <c r="DN369" s="1"/>
      <c r="DO369" s="1"/>
      <c r="DP369" s="1"/>
      <c r="DQ369" s="1"/>
      <c r="DR369" s="1"/>
      <c r="DS369" s="1"/>
      <c r="DT369" s="1"/>
      <c r="DU369" s="1"/>
      <c r="DV369" s="1"/>
      <c r="DW369" s="1"/>
      <c r="DX369" s="1"/>
    </row>
    <row r="370" spans="1:128" ht="11.1" customHeight="1" x14ac:dyDescent="0.25">
      <c r="A370" s="5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388"/>
      <c r="AA370" s="388"/>
      <c r="AB370" s="388"/>
      <c r="AC370" s="388"/>
      <c r="AD370" s="388"/>
      <c r="AE370" s="388"/>
      <c r="AF370" s="388"/>
      <c r="AG370" s="388"/>
      <c r="AH370" s="388"/>
      <c r="AI370" s="388"/>
      <c r="AJ370" s="388"/>
      <c r="AK370" s="388"/>
      <c r="AL370" s="388"/>
      <c r="AM370" s="388"/>
      <c r="AN370" s="388"/>
      <c r="AO370" s="388"/>
      <c r="AP370" s="388"/>
      <c r="AQ370" s="388"/>
      <c r="AR370" s="388"/>
      <c r="AS370" s="388"/>
      <c r="AT370" s="388"/>
      <c r="AU370" s="388"/>
      <c r="AV370" s="388"/>
      <c r="AW370" s="388"/>
      <c r="AX370" s="388"/>
      <c r="AY370" s="388"/>
      <c r="AZ370" s="1"/>
      <c r="BA370" s="6"/>
      <c r="BB370" s="6"/>
      <c r="BC370" s="6"/>
      <c r="BD370" s="6"/>
      <c r="BE370" s="6"/>
      <c r="BF370" s="6"/>
      <c r="BG370" s="1"/>
      <c r="BM370" s="382"/>
      <c r="BO370" s="382"/>
      <c r="BP370" s="382"/>
      <c r="CB370" s="141"/>
      <c r="CC370" s="230"/>
      <c r="CD370" s="230"/>
      <c r="CE370" s="230"/>
      <c r="CF370" s="5"/>
      <c r="CG370" s="58"/>
      <c r="CH370" s="58"/>
      <c r="CI370" s="5"/>
      <c r="CJ370" s="5"/>
      <c r="CK370" s="5"/>
      <c r="CL370" s="230"/>
      <c r="CM370" s="230"/>
      <c r="CN370" s="230"/>
      <c r="CO370" s="230"/>
      <c r="CP370" s="230"/>
      <c r="CQ370" s="230"/>
      <c r="CR370" s="1"/>
      <c r="CS370" s="1"/>
      <c r="CT370" s="1"/>
      <c r="CU370" s="1"/>
      <c r="CV370" s="5"/>
      <c r="CW370" s="404"/>
      <c r="CX370" s="404"/>
      <c r="CY370" s="404"/>
      <c r="CZ370" s="404"/>
      <c r="DA370" s="404"/>
      <c r="DB370" s="404"/>
      <c r="DC370" s="381"/>
      <c r="DD370" s="381"/>
      <c r="DE370" s="381"/>
      <c r="DF370" s="381"/>
      <c r="DG370" s="5"/>
      <c r="DH370" s="1"/>
      <c r="DI370" s="1"/>
      <c r="DJ370" s="1"/>
      <c r="DK370" s="1"/>
      <c r="DL370" s="1"/>
      <c r="DM370" s="1"/>
      <c r="DN370" s="1"/>
      <c r="DO370" s="1"/>
      <c r="DP370" s="1"/>
      <c r="DQ370" s="1"/>
      <c r="DR370" s="1"/>
      <c r="DS370" s="1"/>
      <c r="DT370" s="1"/>
      <c r="DU370" s="1"/>
      <c r="DV370" s="1"/>
      <c r="DW370" s="1"/>
      <c r="DX370" s="1"/>
    </row>
    <row r="371" spans="1:128" ht="11.1" customHeight="1" x14ac:dyDescent="0.25">
      <c r="A371" s="5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388"/>
      <c r="AA371" s="388"/>
      <c r="AB371" s="388"/>
      <c r="AC371" s="388"/>
      <c r="AD371" s="388"/>
      <c r="AE371" s="388"/>
      <c r="AF371" s="388"/>
      <c r="AG371" s="388"/>
      <c r="AH371" s="388"/>
      <c r="AI371" s="388"/>
      <c r="AJ371" s="388"/>
      <c r="AK371" s="388"/>
      <c r="AL371" s="388"/>
      <c r="AM371" s="388"/>
      <c r="AN371" s="388"/>
      <c r="AO371" s="388"/>
      <c r="AP371" s="388"/>
      <c r="AQ371" s="388"/>
      <c r="AR371" s="388"/>
      <c r="AS371" s="388"/>
      <c r="AT371" s="388"/>
      <c r="AU371" s="388"/>
      <c r="AV371" s="388"/>
      <c r="AW371" s="388"/>
      <c r="AX371" s="388"/>
      <c r="AY371" s="388"/>
      <c r="AZ371" s="1"/>
      <c r="BA371" s="6"/>
      <c r="BB371" s="6"/>
      <c r="BC371" s="6"/>
      <c r="BD371" s="6"/>
      <c r="BE371" s="6"/>
      <c r="BF371" s="6"/>
      <c r="BG371" s="1"/>
      <c r="BM371" s="382"/>
      <c r="BO371" s="382"/>
      <c r="BP371" s="382"/>
      <c r="CB371" s="141"/>
      <c r="CC371" s="230"/>
      <c r="CD371" s="230"/>
      <c r="CE371" s="230"/>
      <c r="CF371" s="5"/>
      <c r="CG371" s="58"/>
      <c r="CH371" s="58"/>
      <c r="CI371" s="5"/>
      <c r="CJ371" s="5"/>
      <c r="CK371" s="5"/>
      <c r="CL371" s="230"/>
      <c r="CM371" s="230"/>
      <c r="CN371" s="230"/>
      <c r="CO371" s="230"/>
      <c r="CP371" s="230"/>
      <c r="CQ371" s="230"/>
      <c r="CR371" s="1"/>
      <c r="CS371" s="1"/>
      <c r="CT371" s="1"/>
      <c r="CU371" s="1"/>
      <c r="CV371" s="5"/>
      <c r="CW371" s="404"/>
      <c r="CX371" s="404"/>
      <c r="CY371" s="404"/>
      <c r="CZ371" s="404"/>
      <c r="DA371" s="404"/>
      <c r="DB371" s="404"/>
      <c r="DC371" s="381"/>
      <c r="DD371" s="381"/>
      <c r="DE371" s="381"/>
      <c r="DF371" s="381"/>
      <c r="DG371" s="5"/>
      <c r="DH371" s="1"/>
      <c r="DI371" s="1"/>
      <c r="DJ371" s="1"/>
      <c r="DK371" s="1"/>
      <c r="DL371" s="1"/>
      <c r="DM371" s="1"/>
      <c r="DN371" s="1"/>
      <c r="DO371" s="1"/>
      <c r="DP371" s="1"/>
      <c r="DQ371" s="1"/>
      <c r="DR371" s="1"/>
      <c r="DS371" s="1"/>
      <c r="DT371" s="1"/>
      <c r="DU371" s="1"/>
      <c r="DV371" s="1"/>
      <c r="DW371" s="1"/>
      <c r="DX371" s="1"/>
    </row>
    <row r="372" spans="1:128" ht="11.1" customHeight="1" x14ac:dyDescent="0.25">
      <c r="A372" s="5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388"/>
      <c r="AA372" s="388"/>
      <c r="AB372" s="388"/>
      <c r="AC372" s="388"/>
      <c r="AD372" s="388"/>
      <c r="AE372" s="388"/>
      <c r="AF372" s="388"/>
      <c r="AG372" s="388"/>
      <c r="AH372" s="388"/>
      <c r="AI372" s="388"/>
      <c r="AJ372" s="388"/>
      <c r="AK372" s="388"/>
      <c r="AL372" s="388"/>
      <c r="AM372" s="388"/>
      <c r="AN372" s="388"/>
      <c r="AO372" s="388"/>
      <c r="AP372" s="388"/>
      <c r="AQ372" s="388"/>
      <c r="AR372" s="388"/>
      <c r="AS372" s="388"/>
      <c r="AT372" s="388"/>
      <c r="AU372" s="388"/>
      <c r="AV372" s="388"/>
      <c r="AW372" s="388"/>
      <c r="AX372" s="388"/>
      <c r="AY372" s="388"/>
      <c r="AZ372" s="1"/>
      <c r="BA372" s="6"/>
      <c r="BB372" s="6"/>
      <c r="BC372" s="6"/>
      <c r="BD372" s="6"/>
      <c r="BE372" s="6"/>
      <c r="BF372" s="6"/>
      <c r="BG372" s="1"/>
      <c r="BM372" s="382"/>
      <c r="BO372" s="382"/>
      <c r="BP372" s="382"/>
      <c r="CB372" s="141"/>
      <c r="CC372" s="230"/>
      <c r="CD372" s="230"/>
      <c r="CE372" s="230"/>
      <c r="CF372" s="5"/>
      <c r="CG372" s="58"/>
      <c r="CH372" s="58"/>
      <c r="CI372" s="5"/>
      <c r="CJ372" s="5"/>
      <c r="CK372" s="5"/>
      <c r="CL372" s="230"/>
      <c r="CM372" s="230"/>
      <c r="CN372" s="230"/>
      <c r="CO372" s="230"/>
      <c r="CP372" s="230"/>
      <c r="CQ372" s="230"/>
      <c r="CR372" s="1"/>
      <c r="CS372" s="1"/>
      <c r="CT372" s="1"/>
      <c r="CU372" s="1"/>
      <c r="CV372" s="5"/>
      <c r="CW372" s="404"/>
      <c r="CX372" s="404"/>
      <c r="CY372" s="404"/>
      <c r="CZ372" s="404"/>
      <c r="DA372" s="404"/>
      <c r="DB372" s="404"/>
      <c r="DC372" s="381"/>
      <c r="DD372" s="381"/>
      <c r="DE372" s="381"/>
      <c r="DF372" s="381"/>
      <c r="DG372" s="5"/>
      <c r="DH372" s="1"/>
      <c r="DI372" s="1"/>
      <c r="DJ372" s="1"/>
      <c r="DK372" s="1"/>
      <c r="DL372" s="1"/>
      <c r="DM372" s="1"/>
      <c r="DN372" s="1"/>
      <c r="DO372" s="1"/>
      <c r="DP372" s="1"/>
      <c r="DQ372" s="1"/>
      <c r="DR372" s="1"/>
      <c r="DS372" s="1"/>
      <c r="DT372" s="1"/>
      <c r="DU372" s="1"/>
      <c r="DV372" s="1"/>
      <c r="DW372" s="1"/>
      <c r="DX372" s="1"/>
    </row>
    <row r="373" spans="1:128" ht="11.1" customHeight="1" x14ac:dyDescent="0.25">
      <c r="A373" s="5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388"/>
      <c r="AA373" s="388"/>
      <c r="AB373" s="388"/>
      <c r="AC373" s="388"/>
      <c r="AD373" s="388"/>
      <c r="AE373" s="388"/>
      <c r="AF373" s="388"/>
      <c r="AG373" s="388"/>
      <c r="AH373" s="388"/>
      <c r="AI373" s="388"/>
      <c r="AJ373" s="388"/>
      <c r="AK373" s="388"/>
      <c r="AL373" s="388"/>
      <c r="AM373" s="388"/>
      <c r="AN373" s="388"/>
      <c r="AO373" s="388"/>
      <c r="AP373" s="388"/>
      <c r="AQ373" s="388"/>
      <c r="AR373" s="388"/>
      <c r="AS373" s="388"/>
      <c r="AT373" s="388"/>
      <c r="AU373" s="388"/>
      <c r="AV373" s="388"/>
      <c r="AW373" s="388"/>
      <c r="AX373" s="388"/>
      <c r="AY373" s="388"/>
      <c r="AZ373" s="1"/>
      <c r="BA373" s="6"/>
      <c r="BB373" s="6"/>
      <c r="BC373" s="6"/>
      <c r="BD373" s="6"/>
      <c r="BE373" s="6"/>
      <c r="BF373" s="6"/>
      <c r="BG373" s="1"/>
      <c r="BM373" s="382"/>
      <c r="BO373" s="382"/>
      <c r="BP373" s="382"/>
      <c r="CB373" s="141"/>
      <c r="CC373" s="230"/>
      <c r="CD373" s="230"/>
      <c r="CE373" s="230"/>
      <c r="CF373" s="5"/>
      <c r="CG373" s="58"/>
      <c r="CH373" s="58"/>
      <c r="CI373" s="5"/>
      <c r="CJ373" s="5"/>
      <c r="CK373" s="5"/>
      <c r="CL373" s="230"/>
      <c r="CM373" s="230"/>
      <c r="CN373" s="230"/>
      <c r="CO373" s="230"/>
      <c r="CP373" s="230"/>
      <c r="CQ373" s="230"/>
      <c r="CR373" s="1"/>
      <c r="CS373" s="1"/>
      <c r="CT373" s="1"/>
      <c r="CU373" s="1"/>
      <c r="CV373" s="5"/>
      <c r="CW373" s="404"/>
      <c r="CX373" s="404"/>
      <c r="CY373" s="404"/>
      <c r="CZ373" s="404"/>
      <c r="DA373" s="404"/>
      <c r="DB373" s="404"/>
      <c r="DC373" s="381"/>
      <c r="DD373" s="381"/>
      <c r="DE373" s="381"/>
      <c r="DF373" s="381"/>
      <c r="DG373" s="5"/>
      <c r="DH373" s="1"/>
      <c r="DI373" s="1"/>
      <c r="DJ373" s="1"/>
      <c r="DK373" s="1"/>
      <c r="DL373" s="1"/>
      <c r="DM373" s="1"/>
      <c r="DN373" s="1"/>
      <c r="DO373" s="1"/>
      <c r="DP373" s="1"/>
      <c r="DQ373" s="1"/>
      <c r="DR373" s="1"/>
      <c r="DS373" s="1"/>
      <c r="DT373" s="1"/>
      <c r="DU373" s="1"/>
      <c r="DV373" s="1"/>
      <c r="DW373" s="1"/>
      <c r="DX373" s="1"/>
    </row>
    <row r="374" spans="1:128" ht="11.1" customHeight="1" x14ac:dyDescent="0.25">
      <c r="A374" s="5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388"/>
      <c r="AA374" s="388"/>
      <c r="AB374" s="388"/>
      <c r="AC374" s="388"/>
      <c r="AD374" s="388"/>
      <c r="AE374" s="388"/>
      <c r="AF374" s="388"/>
      <c r="AG374" s="388"/>
      <c r="AH374" s="388"/>
      <c r="AI374" s="388"/>
      <c r="AJ374" s="388"/>
      <c r="AK374" s="388"/>
      <c r="AL374" s="388"/>
      <c r="AM374" s="388"/>
      <c r="AN374" s="388"/>
      <c r="AO374" s="388"/>
      <c r="AP374" s="388"/>
      <c r="AQ374" s="388"/>
      <c r="AR374" s="388"/>
      <c r="AS374" s="388"/>
      <c r="AT374" s="388"/>
      <c r="AU374" s="388"/>
      <c r="AV374" s="388"/>
      <c r="AW374" s="388"/>
      <c r="AX374" s="388"/>
      <c r="AY374" s="388"/>
      <c r="AZ374" s="1"/>
      <c r="BA374" s="6"/>
      <c r="BB374" s="6"/>
      <c r="BC374" s="6"/>
      <c r="BD374" s="6"/>
      <c r="BE374" s="6"/>
      <c r="BF374" s="6"/>
      <c r="BG374" s="1"/>
      <c r="BM374" s="382"/>
      <c r="BO374" s="382"/>
      <c r="BP374" s="382"/>
      <c r="CB374" s="141"/>
      <c r="CC374" s="230"/>
      <c r="CD374" s="230"/>
      <c r="CE374" s="230"/>
      <c r="CF374" s="5"/>
      <c r="CG374" s="58"/>
      <c r="CH374" s="58"/>
      <c r="CI374" s="5"/>
      <c r="CJ374" s="5"/>
      <c r="CK374" s="5"/>
      <c r="CL374" s="230"/>
      <c r="CM374" s="230"/>
      <c r="CN374" s="230"/>
      <c r="CO374" s="230"/>
      <c r="CP374" s="230"/>
      <c r="CQ374" s="230"/>
      <c r="CR374" s="1"/>
      <c r="CS374" s="1"/>
      <c r="CT374" s="1"/>
      <c r="CU374" s="1"/>
      <c r="CV374" s="5"/>
      <c r="CW374" s="404"/>
      <c r="CX374" s="404"/>
      <c r="CY374" s="404"/>
      <c r="CZ374" s="404"/>
      <c r="DA374" s="404"/>
      <c r="DB374" s="404"/>
      <c r="DC374" s="381"/>
      <c r="DD374" s="381"/>
      <c r="DE374" s="381"/>
      <c r="DF374" s="381"/>
      <c r="DG374" s="5"/>
      <c r="DH374" s="1"/>
      <c r="DI374" s="1"/>
      <c r="DJ374" s="1"/>
      <c r="DK374" s="1"/>
      <c r="DL374" s="1"/>
      <c r="DM374" s="1"/>
      <c r="DN374" s="1"/>
      <c r="DO374" s="1"/>
      <c r="DP374" s="1"/>
      <c r="DQ374" s="1"/>
      <c r="DR374" s="1"/>
      <c r="DS374" s="1"/>
      <c r="DT374" s="1"/>
      <c r="DU374" s="1"/>
      <c r="DV374" s="1"/>
      <c r="DW374" s="1"/>
      <c r="DX374" s="1"/>
    </row>
    <row r="375" spans="1:128" ht="11.1" customHeight="1" x14ac:dyDescent="0.25">
      <c r="A375" s="5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388"/>
      <c r="AA375" s="388"/>
      <c r="AB375" s="388"/>
      <c r="AC375" s="388"/>
      <c r="AD375" s="388"/>
      <c r="AE375" s="388"/>
      <c r="AF375" s="388"/>
      <c r="AG375" s="388"/>
      <c r="AH375" s="388"/>
      <c r="AI375" s="388"/>
      <c r="AJ375" s="388"/>
      <c r="AK375" s="388"/>
      <c r="AL375" s="388"/>
      <c r="AM375" s="388"/>
      <c r="AN375" s="388"/>
      <c r="AO375" s="388"/>
      <c r="AP375" s="388"/>
      <c r="AQ375" s="388"/>
      <c r="AR375" s="388"/>
      <c r="AS375" s="388"/>
      <c r="AT375" s="388"/>
      <c r="AU375" s="388"/>
      <c r="AV375" s="388"/>
      <c r="AW375" s="388"/>
      <c r="AX375" s="388"/>
      <c r="AY375" s="388"/>
      <c r="AZ375" s="1"/>
      <c r="BA375" s="6"/>
      <c r="BB375" s="6"/>
      <c r="BC375" s="6"/>
      <c r="BD375" s="6"/>
      <c r="BE375" s="6"/>
      <c r="BF375" s="6"/>
      <c r="BG375" s="1"/>
      <c r="BM375" s="382"/>
      <c r="BO375" s="382"/>
      <c r="BP375" s="382"/>
      <c r="CB375" s="141"/>
      <c r="CC375" s="230"/>
      <c r="CD375" s="230"/>
      <c r="CE375" s="230"/>
      <c r="CF375" s="5"/>
      <c r="CG375" s="58"/>
      <c r="CH375" s="58"/>
      <c r="CI375" s="5"/>
      <c r="CJ375" s="5"/>
      <c r="CK375" s="5"/>
      <c r="CL375" s="230"/>
      <c r="CM375" s="230"/>
      <c r="CN375" s="230"/>
      <c r="CO375" s="230"/>
      <c r="CP375" s="230"/>
      <c r="CQ375" s="230"/>
      <c r="CR375" s="1"/>
      <c r="CS375" s="1"/>
      <c r="CT375" s="1"/>
      <c r="CU375" s="1"/>
      <c r="CV375" s="5"/>
      <c r="CW375" s="404"/>
      <c r="CX375" s="404"/>
      <c r="CY375" s="404"/>
      <c r="CZ375" s="404"/>
      <c r="DA375" s="404"/>
      <c r="DB375" s="404"/>
      <c r="DC375" s="381"/>
      <c r="DD375" s="381"/>
      <c r="DE375" s="381"/>
      <c r="DF375" s="381"/>
      <c r="DG375" s="5"/>
      <c r="DH375" s="1"/>
      <c r="DI375" s="1"/>
      <c r="DJ375" s="1"/>
      <c r="DK375" s="1"/>
      <c r="DL375" s="1"/>
      <c r="DM375" s="1"/>
      <c r="DN375" s="1"/>
      <c r="DO375" s="1"/>
      <c r="DP375" s="1"/>
      <c r="DQ375" s="1"/>
      <c r="DR375" s="1"/>
      <c r="DS375" s="1"/>
      <c r="DT375" s="1"/>
      <c r="DU375" s="1"/>
      <c r="DV375" s="1"/>
      <c r="DW375" s="1"/>
      <c r="DX375" s="1"/>
    </row>
    <row r="376" spans="1:128" ht="11.1" customHeight="1" x14ac:dyDescent="0.25">
      <c r="A376" s="5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388"/>
      <c r="AA376" s="388"/>
      <c r="AB376" s="388"/>
      <c r="AC376" s="388"/>
      <c r="AD376" s="388"/>
      <c r="AE376" s="388"/>
      <c r="AF376" s="388"/>
      <c r="AG376" s="388"/>
      <c r="AH376" s="388"/>
      <c r="AI376" s="388"/>
      <c r="AJ376" s="388"/>
      <c r="AK376" s="388"/>
      <c r="AL376" s="388"/>
      <c r="AM376" s="388"/>
      <c r="AN376" s="388"/>
      <c r="AO376" s="388"/>
      <c r="AP376" s="388"/>
      <c r="AQ376" s="388"/>
      <c r="AR376" s="388"/>
      <c r="AS376" s="388"/>
      <c r="AT376" s="388"/>
      <c r="AU376" s="388"/>
      <c r="AV376" s="388"/>
      <c r="AW376" s="388"/>
      <c r="AX376" s="388"/>
      <c r="AY376" s="388"/>
      <c r="AZ376" s="1"/>
      <c r="BA376" s="6"/>
      <c r="BB376" s="6"/>
      <c r="BC376" s="6"/>
      <c r="BD376" s="6"/>
      <c r="BE376" s="6"/>
      <c r="BF376" s="6"/>
      <c r="BG376" s="1"/>
      <c r="BM376" s="382"/>
      <c r="BO376" s="382"/>
      <c r="BP376" s="382"/>
      <c r="CB376" s="141"/>
      <c r="CC376" s="230"/>
      <c r="CD376" s="230"/>
      <c r="CE376" s="230"/>
      <c r="CF376" s="5"/>
      <c r="CG376" s="58"/>
      <c r="CH376" s="58"/>
      <c r="CI376" s="5"/>
      <c r="CJ376" s="5"/>
      <c r="CK376" s="5"/>
      <c r="CL376" s="230"/>
      <c r="CM376" s="230"/>
      <c r="CN376" s="230"/>
      <c r="CO376" s="230"/>
      <c r="CP376" s="230"/>
      <c r="CQ376" s="230"/>
      <c r="CR376" s="1"/>
      <c r="CS376" s="1"/>
      <c r="CT376" s="1"/>
      <c r="CU376" s="1"/>
      <c r="CV376" s="5"/>
      <c r="CW376" s="404"/>
      <c r="CX376" s="404"/>
      <c r="CY376" s="404"/>
      <c r="CZ376" s="404"/>
      <c r="DA376" s="404"/>
      <c r="DB376" s="404"/>
      <c r="DC376" s="381"/>
      <c r="DD376" s="381"/>
      <c r="DE376" s="381"/>
      <c r="DF376" s="381"/>
      <c r="DG376" s="5"/>
      <c r="DH376" s="1"/>
      <c r="DI376" s="1"/>
      <c r="DJ376" s="1"/>
      <c r="DK376" s="1"/>
      <c r="DL376" s="1"/>
      <c r="DM376" s="1"/>
      <c r="DN376" s="1"/>
      <c r="DO376" s="1"/>
      <c r="DP376" s="1"/>
      <c r="DQ376" s="1"/>
      <c r="DR376" s="1"/>
      <c r="DS376" s="1"/>
      <c r="DT376" s="1"/>
      <c r="DU376" s="1"/>
      <c r="DV376" s="1"/>
      <c r="DW376" s="1"/>
      <c r="DX376" s="1"/>
    </row>
    <row r="377" spans="1:128" ht="11.1" customHeight="1" x14ac:dyDescent="0.25">
      <c r="A377" s="5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388"/>
      <c r="AA377" s="388"/>
      <c r="AB377" s="388"/>
      <c r="AC377" s="388"/>
      <c r="AD377" s="388"/>
      <c r="AE377" s="388"/>
      <c r="AF377" s="388"/>
      <c r="AG377" s="388"/>
      <c r="AH377" s="388"/>
      <c r="AI377" s="388"/>
      <c r="AJ377" s="388"/>
      <c r="AK377" s="388"/>
      <c r="AL377" s="388"/>
      <c r="AM377" s="388"/>
      <c r="AN377" s="388"/>
      <c r="AO377" s="388"/>
      <c r="AP377" s="388"/>
      <c r="AQ377" s="388"/>
      <c r="AR377" s="388"/>
      <c r="AS377" s="388"/>
      <c r="AT377" s="388"/>
      <c r="AU377" s="388"/>
      <c r="AV377" s="388"/>
      <c r="AW377" s="388"/>
      <c r="AX377" s="388"/>
      <c r="AY377" s="388"/>
      <c r="AZ377" s="1"/>
      <c r="BA377" s="6"/>
      <c r="BB377" s="6"/>
      <c r="BC377" s="6"/>
      <c r="BD377" s="6"/>
      <c r="BE377" s="6"/>
      <c r="BF377" s="6"/>
      <c r="BG377" s="1"/>
      <c r="BM377" s="382"/>
      <c r="BO377" s="382"/>
      <c r="BP377" s="382"/>
      <c r="CB377" s="141"/>
      <c r="CC377" s="230"/>
      <c r="CD377" s="230"/>
      <c r="CE377" s="230"/>
      <c r="CF377" s="5"/>
      <c r="CG377" s="58"/>
      <c r="CH377" s="58"/>
      <c r="CI377" s="5"/>
      <c r="CJ377" s="5"/>
      <c r="CK377" s="5"/>
      <c r="CL377" s="230"/>
      <c r="CM377" s="230"/>
      <c r="CN377" s="230"/>
      <c r="CO377" s="230"/>
      <c r="CP377" s="230"/>
      <c r="CQ377" s="230"/>
      <c r="CR377" s="1"/>
      <c r="CS377" s="1"/>
      <c r="CT377" s="1"/>
      <c r="CU377" s="1"/>
      <c r="CV377" s="5"/>
      <c r="CW377" s="404"/>
      <c r="CX377" s="404"/>
      <c r="CY377" s="404"/>
      <c r="CZ377" s="404"/>
      <c r="DA377" s="404"/>
      <c r="DB377" s="404"/>
      <c r="DC377" s="381"/>
      <c r="DD377" s="381"/>
      <c r="DE377" s="381"/>
      <c r="DF377" s="381"/>
      <c r="DG377" s="5"/>
      <c r="DH377" s="1"/>
      <c r="DI377" s="1"/>
      <c r="DJ377" s="1"/>
      <c r="DK377" s="1"/>
      <c r="DL377" s="1"/>
      <c r="DM377" s="1"/>
      <c r="DN377" s="1"/>
      <c r="DO377" s="1"/>
      <c r="DP377" s="1"/>
      <c r="DQ377" s="1"/>
      <c r="DR377" s="1"/>
      <c r="DS377" s="1"/>
      <c r="DT377" s="1"/>
      <c r="DU377" s="1"/>
      <c r="DV377" s="1"/>
      <c r="DW377" s="1"/>
      <c r="DX377" s="1"/>
    </row>
    <row r="378" spans="1:128" ht="11.1" customHeight="1" x14ac:dyDescent="0.25">
      <c r="A378" s="5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388"/>
      <c r="AA378" s="388"/>
      <c r="AB378" s="388"/>
      <c r="AC378" s="388"/>
      <c r="AD378" s="388"/>
      <c r="AE378" s="388"/>
      <c r="AF378" s="388"/>
      <c r="AG378" s="388"/>
      <c r="AH378" s="388"/>
      <c r="AI378" s="388"/>
      <c r="AJ378" s="388"/>
      <c r="AK378" s="388"/>
      <c r="AL378" s="388"/>
      <c r="AM378" s="388"/>
      <c r="AN378" s="388"/>
      <c r="AO378" s="388"/>
      <c r="AP378" s="388"/>
      <c r="AQ378" s="388"/>
      <c r="AR378" s="388"/>
      <c r="AS378" s="388"/>
      <c r="AT378" s="388"/>
      <c r="AU378" s="388"/>
      <c r="AV378" s="388"/>
      <c r="AW378" s="388"/>
      <c r="AX378" s="388"/>
      <c r="AY378" s="388"/>
      <c r="AZ378" s="1"/>
      <c r="BA378" s="6"/>
      <c r="BB378" s="6"/>
      <c r="BC378" s="6"/>
      <c r="BD378" s="6"/>
      <c r="BE378" s="6"/>
      <c r="BF378" s="6"/>
      <c r="BG378" s="1"/>
      <c r="BM378" s="382"/>
      <c r="BO378" s="382"/>
      <c r="BP378" s="382"/>
      <c r="CB378" s="141"/>
      <c r="CC378" s="230"/>
      <c r="CD378" s="230"/>
      <c r="CE378" s="230"/>
      <c r="CF378" s="5"/>
      <c r="CG378" s="58"/>
      <c r="CH378" s="58"/>
      <c r="CI378" s="5"/>
      <c r="CJ378" s="5"/>
      <c r="CK378" s="5"/>
      <c r="CL378" s="230"/>
      <c r="CM378" s="230"/>
      <c r="CN378" s="230"/>
      <c r="CO378" s="230"/>
      <c r="CP378" s="230"/>
      <c r="CQ378" s="230"/>
      <c r="CR378" s="1"/>
      <c r="CS378" s="1"/>
      <c r="CT378" s="1"/>
      <c r="CU378" s="1"/>
      <c r="CV378" s="5"/>
      <c r="CW378" s="404"/>
      <c r="CX378" s="404"/>
      <c r="CY378" s="404"/>
      <c r="CZ378" s="404"/>
      <c r="DA378" s="404"/>
      <c r="DB378" s="404"/>
      <c r="DC378" s="381"/>
      <c r="DD378" s="381"/>
      <c r="DE378" s="381"/>
      <c r="DF378" s="381"/>
      <c r="DG378" s="5"/>
      <c r="DH378" s="1"/>
      <c r="DI378" s="1"/>
      <c r="DJ378" s="1"/>
      <c r="DK378" s="1"/>
      <c r="DL378" s="1"/>
      <c r="DM378" s="1"/>
      <c r="DN378" s="1"/>
      <c r="DO378" s="1"/>
      <c r="DP378" s="1"/>
      <c r="DQ378" s="1"/>
      <c r="DR378" s="1"/>
      <c r="DS378" s="1"/>
      <c r="DT378" s="1"/>
      <c r="DU378" s="1"/>
      <c r="DV378" s="1"/>
      <c r="DW378" s="1"/>
      <c r="DX378" s="1"/>
    </row>
    <row r="379" spans="1:128" ht="11.1" customHeight="1" x14ac:dyDescent="0.25">
      <c r="A379" s="5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388"/>
      <c r="AA379" s="388"/>
      <c r="AB379" s="388"/>
      <c r="AC379" s="388"/>
      <c r="AD379" s="388"/>
      <c r="AE379" s="388"/>
      <c r="AF379" s="388"/>
      <c r="AG379" s="388"/>
      <c r="AH379" s="388"/>
      <c r="AI379" s="388"/>
      <c r="AJ379" s="388"/>
      <c r="AK379" s="388"/>
      <c r="AL379" s="388"/>
      <c r="AM379" s="388"/>
      <c r="AN379" s="388"/>
      <c r="AO379" s="388"/>
      <c r="AP379" s="388"/>
      <c r="AQ379" s="388"/>
      <c r="AR379" s="388"/>
      <c r="AS379" s="388"/>
      <c r="AT379" s="388"/>
      <c r="AU379" s="388"/>
      <c r="AV379" s="388"/>
      <c r="AW379" s="388"/>
      <c r="AX379" s="388"/>
      <c r="AY379" s="388"/>
      <c r="AZ379" s="1"/>
      <c r="BA379" s="6"/>
      <c r="BB379" s="6"/>
      <c r="BC379" s="6"/>
      <c r="BD379" s="6"/>
      <c r="BE379" s="6"/>
      <c r="BF379" s="6"/>
      <c r="BG379" s="1"/>
      <c r="BM379" s="382"/>
      <c r="BO379" s="382"/>
      <c r="BP379" s="382"/>
      <c r="CB379" s="141"/>
      <c r="CC379" s="230"/>
      <c r="CD379" s="230"/>
      <c r="CE379" s="230"/>
      <c r="CF379" s="5"/>
      <c r="CG379" s="58"/>
      <c r="CH379" s="58"/>
      <c r="CI379" s="5"/>
      <c r="CJ379" s="5"/>
      <c r="CK379" s="5"/>
      <c r="CL379" s="230"/>
      <c r="CM379" s="230"/>
      <c r="CN379" s="230"/>
      <c r="CO379" s="230"/>
      <c r="CP379" s="230"/>
      <c r="CQ379" s="230"/>
      <c r="CR379" s="1"/>
      <c r="CS379" s="1"/>
      <c r="CT379" s="1"/>
      <c r="CU379" s="1"/>
      <c r="CV379" s="5"/>
      <c r="CW379" s="404"/>
      <c r="CX379" s="404"/>
      <c r="CY379" s="404"/>
      <c r="CZ379" s="404"/>
      <c r="DA379" s="404"/>
      <c r="DB379" s="404"/>
      <c r="DC379" s="381"/>
      <c r="DD379" s="381"/>
      <c r="DE379" s="381"/>
      <c r="DF379" s="381"/>
      <c r="DG379" s="5"/>
      <c r="DH379" s="1"/>
      <c r="DI379" s="1"/>
      <c r="DJ379" s="1"/>
      <c r="DK379" s="1"/>
      <c r="DL379" s="1"/>
      <c r="DM379" s="1"/>
      <c r="DN379" s="1"/>
      <c r="DO379" s="1"/>
      <c r="DP379" s="1"/>
      <c r="DQ379" s="1"/>
      <c r="DR379" s="1"/>
      <c r="DS379" s="1"/>
      <c r="DT379" s="1"/>
      <c r="DU379" s="1"/>
      <c r="DV379" s="1"/>
      <c r="DW379" s="1"/>
      <c r="DX379" s="1"/>
    </row>
    <row r="380" spans="1:128" ht="11.1" customHeight="1" x14ac:dyDescent="0.25">
      <c r="A380" s="5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388"/>
      <c r="AA380" s="388"/>
      <c r="AB380" s="388"/>
      <c r="AC380" s="388"/>
      <c r="AD380" s="388"/>
      <c r="AE380" s="388"/>
      <c r="AF380" s="388"/>
      <c r="AG380" s="388"/>
      <c r="AH380" s="388"/>
      <c r="AI380" s="388"/>
      <c r="AJ380" s="388"/>
      <c r="AK380" s="388"/>
      <c r="AL380" s="388"/>
      <c r="AM380" s="388"/>
      <c r="AN380" s="388"/>
      <c r="AO380" s="388"/>
      <c r="AP380" s="388"/>
      <c r="AQ380" s="388"/>
      <c r="AR380" s="388"/>
      <c r="AS380" s="388"/>
      <c r="AT380" s="388"/>
      <c r="AU380" s="388"/>
      <c r="AV380" s="388"/>
      <c r="AW380" s="388"/>
      <c r="AX380" s="388"/>
      <c r="AY380" s="388"/>
      <c r="AZ380" s="1"/>
      <c r="BA380" s="6"/>
      <c r="BB380" s="6"/>
      <c r="BC380" s="6"/>
      <c r="BD380" s="6"/>
      <c r="BE380" s="6"/>
      <c r="BF380" s="6"/>
      <c r="BG380" s="1"/>
      <c r="BM380" s="382"/>
      <c r="BO380" s="382"/>
      <c r="BP380" s="382"/>
      <c r="CB380" s="141"/>
      <c r="CC380" s="230"/>
      <c r="CD380" s="230"/>
      <c r="CE380" s="230"/>
      <c r="CF380" s="5"/>
      <c r="CG380" s="58"/>
      <c r="CH380" s="58"/>
      <c r="CI380" s="5"/>
      <c r="CJ380" s="5"/>
      <c r="CK380" s="5"/>
      <c r="CL380" s="230"/>
      <c r="CM380" s="230"/>
      <c r="CN380" s="230"/>
      <c r="CO380" s="230"/>
      <c r="CP380" s="230"/>
      <c r="CQ380" s="230"/>
      <c r="CR380" s="1"/>
      <c r="CS380" s="1"/>
      <c r="CT380" s="1"/>
      <c r="CU380" s="1"/>
      <c r="CV380" s="5"/>
      <c r="CW380" s="404"/>
      <c r="CX380" s="404"/>
      <c r="CY380" s="404"/>
      <c r="CZ380" s="404"/>
      <c r="DA380" s="404"/>
      <c r="DB380" s="404"/>
      <c r="DC380" s="381"/>
      <c r="DD380" s="381"/>
      <c r="DE380" s="381"/>
      <c r="DF380" s="381"/>
      <c r="DG380" s="5"/>
      <c r="DH380" s="1"/>
      <c r="DI380" s="1"/>
      <c r="DJ380" s="1"/>
      <c r="DK380" s="1"/>
      <c r="DL380" s="1"/>
      <c r="DM380" s="1"/>
      <c r="DN380" s="1"/>
      <c r="DO380" s="1"/>
      <c r="DP380" s="1"/>
      <c r="DQ380" s="1"/>
      <c r="DR380" s="1"/>
      <c r="DS380" s="1"/>
      <c r="DT380" s="1"/>
      <c r="DU380" s="1"/>
      <c r="DV380" s="1"/>
      <c r="DW380" s="1"/>
      <c r="DX380" s="1"/>
    </row>
    <row r="381" spans="1:128" ht="11.1" customHeight="1" x14ac:dyDescent="0.25">
      <c r="A381" s="5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388"/>
      <c r="AA381" s="388"/>
      <c r="AB381" s="388"/>
      <c r="AC381" s="388"/>
      <c r="AD381" s="388"/>
      <c r="AE381" s="388"/>
      <c r="AF381" s="388"/>
      <c r="AG381" s="388"/>
      <c r="AH381" s="388"/>
      <c r="AI381" s="388"/>
      <c r="AJ381" s="388"/>
      <c r="AK381" s="388"/>
      <c r="AL381" s="388"/>
      <c r="AM381" s="388"/>
      <c r="AN381" s="388"/>
      <c r="AO381" s="388"/>
      <c r="AP381" s="388"/>
      <c r="AQ381" s="388"/>
      <c r="AR381" s="388"/>
      <c r="AS381" s="388"/>
      <c r="AT381" s="388"/>
      <c r="AU381" s="388"/>
      <c r="AV381" s="388"/>
      <c r="AW381" s="388"/>
      <c r="AX381" s="388"/>
      <c r="AY381" s="388"/>
      <c r="AZ381" s="1"/>
      <c r="BA381" s="6"/>
      <c r="BB381" s="6"/>
      <c r="BC381" s="6"/>
      <c r="BD381" s="6"/>
      <c r="BE381" s="6"/>
      <c r="BF381" s="6"/>
      <c r="BG381" s="1"/>
      <c r="BM381" s="382"/>
      <c r="BO381" s="382"/>
      <c r="BP381" s="382"/>
      <c r="CB381" s="141"/>
      <c r="CC381" s="230"/>
      <c r="CD381" s="230"/>
      <c r="CE381" s="230"/>
      <c r="CF381" s="5"/>
      <c r="CG381" s="58"/>
      <c r="CH381" s="58"/>
      <c r="CI381" s="5"/>
      <c r="CJ381" s="5"/>
      <c r="CK381" s="5"/>
      <c r="CL381" s="230"/>
      <c r="CM381" s="230"/>
      <c r="CN381" s="230"/>
      <c r="CO381" s="230"/>
      <c r="CP381" s="230"/>
      <c r="CQ381" s="230"/>
      <c r="CR381" s="1"/>
      <c r="CS381" s="1"/>
      <c r="CT381" s="1"/>
      <c r="CU381" s="1"/>
      <c r="CV381" s="5"/>
      <c r="CW381" s="404"/>
      <c r="CX381" s="404"/>
      <c r="CY381" s="404"/>
      <c r="CZ381" s="404"/>
      <c r="DA381" s="404"/>
      <c r="DB381" s="404"/>
      <c r="DC381" s="381"/>
      <c r="DD381" s="381"/>
      <c r="DE381" s="381"/>
      <c r="DF381" s="381"/>
      <c r="DG381" s="5"/>
      <c r="DH381" s="1"/>
      <c r="DI381" s="1"/>
      <c r="DJ381" s="1"/>
      <c r="DK381" s="1"/>
      <c r="DL381" s="1"/>
      <c r="DM381" s="1"/>
      <c r="DN381" s="1"/>
      <c r="DO381" s="1"/>
      <c r="DP381" s="1"/>
      <c r="DQ381" s="1"/>
      <c r="DR381" s="1"/>
      <c r="DS381" s="1"/>
      <c r="DT381" s="1"/>
      <c r="DU381" s="1"/>
      <c r="DV381" s="1"/>
      <c r="DW381" s="1"/>
      <c r="DX381" s="1"/>
    </row>
    <row r="382" spans="1:128" ht="11.1" customHeight="1" x14ac:dyDescent="0.25">
      <c r="A382" s="5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388"/>
      <c r="AA382" s="388"/>
      <c r="AB382" s="388"/>
      <c r="AC382" s="388"/>
      <c r="AD382" s="388"/>
      <c r="AE382" s="388"/>
      <c r="AF382" s="388"/>
      <c r="AG382" s="388"/>
      <c r="AH382" s="388"/>
      <c r="AI382" s="388"/>
      <c r="AJ382" s="388"/>
      <c r="AK382" s="388"/>
      <c r="AL382" s="388"/>
      <c r="AM382" s="388"/>
      <c r="AN382" s="388"/>
      <c r="AO382" s="388"/>
      <c r="AP382" s="388"/>
      <c r="AQ382" s="388"/>
      <c r="AR382" s="388"/>
      <c r="AS382" s="388"/>
      <c r="AT382" s="388"/>
      <c r="AU382" s="388"/>
      <c r="AV382" s="388"/>
      <c r="AW382" s="388"/>
      <c r="AX382" s="388"/>
      <c r="AY382" s="388"/>
      <c r="AZ382" s="1"/>
      <c r="BA382" s="6"/>
      <c r="BB382" s="6"/>
      <c r="BC382" s="6"/>
      <c r="BD382" s="6"/>
      <c r="BE382" s="6"/>
      <c r="BF382" s="6"/>
      <c r="BG382" s="1"/>
      <c r="BM382" s="382"/>
      <c r="BO382" s="382"/>
      <c r="BP382" s="382"/>
      <c r="CB382" s="141"/>
      <c r="CC382" s="230"/>
      <c r="CD382" s="230"/>
      <c r="CE382" s="230"/>
      <c r="CF382" s="5"/>
      <c r="CG382" s="58"/>
      <c r="CH382" s="58"/>
      <c r="CI382" s="5"/>
      <c r="CJ382" s="5"/>
      <c r="CK382" s="5"/>
      <c r="CL382" s="230"/>
      <c r="CM382" s="230"/>
      <c r="CN382" s="230"/>
      <c r="CO382" s="230"/>
      <c r="CP382" s="230"/>
      <c r="CQ382" s="230"/>
      <c r="CR382" s="1"/>
      <c r="CS382" s="1"/>
      <c r="CT382" s="1"/>
      <c r="CU382" s="1"/>
      <c r="CV382" s="5"/>
      <c r="CW382" s="404"/>
      <c r="CX382" s="404"/>
      <c r="CY382" s="404"/>
      <c r="CZ382" s="404"/>
      <c r="DA382" s="404"/>
      <c r="DB382" s="404"/>
      <c r="DC382" s="381"/>
      <c r="DD382" s="381"/>
      <c r="DE382" s="381"/>
      <c r="DF382" s="381"/>
      <c r="DG382" s="5"/>
      <c r="DH382" s="1"/>
      <c r="DI382" s="1"/>
      <c r="DJ382" s="1"/>
      <c r="DK382" s="1"/>
      <c r="DL382" s="1"/>
      <c r="DM382" s="1"/>
      <c r="DN382" s="1"/>
      <c r="DO382" s="1"/>
      <c r="DP382" s="1"/>
      <c r="DQ382" s="1"/>
      <c r="DR382" s="1"/>
      <c r="DS382" s="1"/>
      <c r="DT382" s="1"/>
      <c r="DU382" s="1"/>
      <c r="DV382" s="1"/>
      <c r="DW382" s="1"/>
      <c r="DX382" s="1"/>
    </row>
    <row r="383" spans="1:128" ht="11.1" customHeight="1" x14ac:dyDescent="0.25">
      <c r="A383" s="5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388"/>
      <c r="AA383" s="388"/>
      <c r="AB383" s="388"/>
      <c r="AC383" s="388"/>
      <c r="AD383" s="388"/>
      <c r="AE383" s="388"/>
      <c r="AF383" s="388"/>
      <c r="AG383" s="388"/>
      <c r="AH383" s="388"/>
      <c r="AI383" s="388"/>
      <c r="AJ383" s="388"/>
      <c r="AK383" s="388"/>
      <c r="AL383" s="388"/>
      <c r="AM383" s="388"/>
      <c r="AN383" s="388"/>
      <c r="AO383" s="388"/>
      <c r="AP383" s="388"/>
      <c r="AQ383" s="388"/>
      <c r="AR383" s="388"/>
      <c r="AS383" s="388"/>
      <c r="AT383" s="388"/>
      <c r="AU383" s="388"/>
      <c r="AV383" s="388"/>
      <c r="AW383" s="388"/>
      <c r="AX383" s="388"/>
      <c r="AY383" s="388"/>
      <c r="AZ383" s="1"/>
      <c r="BA383" s="6"/>
      <c r="BB383" s="6"/>
      <c r="BC383" s="6"/>
      <c r="BD383" s="6"/>
      <c r="BE383" s="6"/>
      <c r="BF383" s="6"/>
      <c r="BG383" s="1"/>
      <c r="BM383" s="382"/>
      <c r="BO383" s="382"/>
      <c r="BP383" s="382"/>
      <c r="CB383" s="141"/>
      <c r="CC383" s="230"/>
      <c r="CD383" s="230"/>
      <c r="CE383" s="230"/>
      <c r="CF383" s="5"/>
      <c r="CG383" s="58"/>
      <c r="CH383" s="58"/>
      <c r="CI383" s="5"/>
      <c r="CJ383" s="5"/>
      <c r="CK383" s="5"/>
      <c r="CL383" s="230"/>
      <c r="CM383" s="230"/>
      <c r="CN383" s="230"/>
      <c r="CO383" s="230"/>
      <c r="CP383" s="230"/>
      <c r="CQ383" s="230"/>
      <c r="CR383" s="1"/>
      <c r="CS383" s="1"/>
      <c r="CT383" s="1"/>
      <c r="CU383" s="1"/>
      <c r="CV383" s="5"/>
      <c r="CW383" s="404"/>
      <c r="CX383" s="404"/>
      <c r="CY383" s="404"/>
      <c r="CZ383" s="404"/>
      <c r="DA383" s="404"/>
      <c r="DB383" s="404"/>
      <c r="DC383" s="381"/>
      <c r="DD383" s="381"/>
      <c r="DE383" s="381"/>
      <c r="DF383" s="381"/>
      <c r="DG383" s="5"/>
      <c r="DH383" s="1"/>
      <c r="DI383" s="1"/>
      <c r="DJ383" s="1"/>
      <c r="DK383" s="1"/>
      <c r="DL383" s="1"/>
      <c r="DM383" s="1"/>
      <c r="DN383" s="1"/>
      <c r="DO383" s="1"/>
      <c r="DP383" s="1"/>
      <c r="DQ383" s="1"/>
      <c r="DR383" s="1"/>
      <c r="DS383" s="1"/>
      <c r="DT383" s="1"/>
      <c r="DU383" s="1"/>
      <c r="DV383" s="1"/>
      <c r="DW383" s="1"/>
      <c r="DX383" s="1"/>
    </row>
    <row r="384" spans="1:128" ht="11.1" customHeight="1" x14ac:dyDescent="0.25">
      <c r="A384" s="5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388"/>
      <c r="AA384" s="388"/>
      <c r="AB384" s="388"/>
      <c r="AC384" s="388"/>
      <c r="AD384" s="388"/>
      <c r="AE384" s="388"/>
      <c r="AF384" s="388"/>
      <c r="AG384" s="388"/>
      <c r="AH384" s="388"/>
      <c r="AI384" s="388"/>
      <c r="AJ384" s="388"/>
      <c r="AK384" s="388"/>
      <c r="AL384" s="388"/>
      <c r="AM384" s="388"/>
      <c r="AN384" s="388"/>
      <c r="AO384" s="388"/>
      <c r="AP384" s="388"/>
      <c r="AQ384" s="388"/>
      <c r="AR384" s="388"/>
      <c r="AS384" s="388"/>
      <c r="AT384" s="388"/>
      <c r="AU384" s="388"/>
      <c r="AV384" s="388"/>
      <c r="AW384" s="388"/>
      <c r="AX384" s="388"/>
      <c r="AY384" s="388"/>
      <c r="AZ384" s="1"/>
      <c r="BA384" s="6"/>
      <c r="BB384" s="6"/>
      <c r="BC384" s="6"/>
      <c r="BD384" s="6"/>
      <c r="BE384" s="6"/>
      <c r="BF384" s="6"/>
      <c r="BG384" s="1"/>
      <c r="BM384" s="382"/>
      <c r="BO384" s="382"/>
      <c r="BP384" s="382"/>
      <c r="CB384" s="141"/>
      <c r="CC384" s="230"/>
      <c r="CD384" s="230"/>
      <c r="CE384" s="230"/>
      <c r="CF384" s="5"/>
      <c r="CG384" s="58"/>
      <c r="CH384" s="58"/>
      <c r="CI384" s="5"/>
      <c r="CJ384" s="5"/>
      <c r="CK384" s="5"/>
      <c r="CL384" s="230"/>
      <c r="CM384" s="230"/>
      <c r="CN384" s="230"/>
      <c r="CO384" s="230"/>
      <c r="CP384" s="230"/>
      <c r="CQ384" s="230"/>
      <c r="CR384" s="1"/>
      <c r="CS384" s="1"/>
      <c r="CT384" s="1"/>
      <c r="CU384" s="1"/>
      <c r="CV384" s="5"/>
      <c r="CW384" s="404"/>
      <c r="CX384" s="404"/>
      <c r="CY384" s="404"/>
      <c r="CZ384" s="404"/>
      <c r="DA384" s="404"/>
      <c r="DB384" s="404"/>
      <c r="DC384" s="381"/>
      <c r="DD384" s="381"/>
      <c r="DE384" s="381"/>
      <c r="DF384" s="381"/>
      <c r="DG384" s="5"/>
      <c r="DH384" s="1"/>
      <c r="DI384" s="1"/>
      <c r="DJ384" s="1"/>
      <c r="DK384" s="1"/>
      <c r="DL384" s="1"/>
      <c r="DM384" s="1"/>
      <c r="DN384" s="1"/>
      <c r="DO384" s="1"/>
      <c r="DP384" s="1"/>
      <c r="DQ384" s="1"/>
      <c r="DR384" s="1"/>
      <c r="DS384" s="1"/>
      <c r="DT384" s="1"/>
      <c r="DU384" s="1"/>
      <c r="DV384" s="1"/>
      <c r="DW384" s="1"/>
      <c r="DX384" s="1"/>
    </row>
    <row r="385" spans="1:128" ht="11.1" customHeight="1" x14ac:dyDescent="0.25">
      <c r="A385" s="5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388"/>
      <c r="AA385" s="388"/>
      <c r="AB385" s="388"/>
      <c r="AC385" s="388"/>
      <c r="AD385" s="388"/>
      <c r="AE385" s="388"/>
      <c r="AF385" s="388"/>
      <c r="AG385" s="388"/>
      <c r="AH385" s="388"/>
      <c r="AI385" s="388"/>
      <c r="AJ385" s="388"/>
      <c r="AK385" s="388"/>
      <c r="AL385" s="388"/>
      <c r="AM385" s="388"/>
      <c r="AN385" s="388"/>
      <c r="AO385" s="388"/>
      <c r="AP385" s="388"/>
      <c r="AQ385" s="388"/>
      <c r="AR385" s="388"/>
      <c r="AS385" s="388"/>
      <c r="AT385" s="388"/>
      <c r="AU385" s="388"/>
      <c r="AV385" s="388"/>
      <c r="AW385" s="388"/>
      <c r="AX385" s="388"/>
      <c r="AY385" s="388"/>
      <c r="AZ385" s="1"/>
      <c r="BA385" s="6"/>
      <c r="BB385" s="6"/>
      <c r="BC385" s="6"/>
      <c r="BD385" s="6"/>
      <c r="BE385" s="6"/>
      <c r="BF385" s="6"/>
      <c r="BG385" s="1"/>
      <c r="BM385" s="382"/>
      <c r="BO385" s="382"/>
      <c r="BP385" s="382"/>
      <c r="CB385" s="141"/>
      <c r="CC385" s="230"/>
      <c r="CD385" s="230"/>
      <c r="CE385" s="230"/>
      <c r="CF385" s="5"/>
      <c r="CG385" s="58"/>
      <c r="CH385" s="58"/>
      <c r="CI385" s="5"/>
      <c r="CJ385" s="5"/>
      <c r="CK385" s="5"/>
      <c r="CL385" s="230"/>
      <c r="CM385" s="230"/>
      <c r="CN385" s="230"/>
      <c r="CO385" s="230"/>
      <c r="CP385" s="230"/>
      <c r="CQ385" s="230"/>
      <c r="CR385" s="1"/>
      <c r="CS385" s="1"/>
      <c r="CT385" s="1"/>
      <c r="CU385" s="1"/>
      <c r="CV385" s="5"/>
      <c r="CW385" s="404"/>
      <c r="CX385" s="404"/>
      <c r="CY385" s="404"/>
      <c r="CZ385" s="404"/>
      <c r="DA385" s="404"/>
      <c r="DB385" s="404"/>
      <c r="DC385" s="381"/>
      <c r="DD385" s="381"/>
      <c r="DE385" s="381"/>
      <c r="DF385" s="381"/>
      <c r="DG385" s="5"/>
      <c r="DH385" s="1"/>
      <c r="DI385" s="1"/>
      <c r="DJ385" s="1"/>
      <c r="DK385" s="1"/>
      <c r="DL385" s="1"/>
      <c r="DM385" s="1"/>
      <c r="DN385" s="1"/>
      <c r="DO385" s="1"/>
      <c r="DP385" s="1"/>
      <c r="DQ385" s="1"/>
      <c r="DR385" s="1"/>
      <c r="DS385" s="1"/>
      <c r="DT385" s="1"/>
      <c r="DU385" s="1"/>
      <c r="DV385" s="1"/>
      <c r="DW385" s="1"/>
      <c r="DX385" s="1"/>
    </row>
    <row r="386" spans="1:128" ht="11.1" customHeight="1" x14ac:dyDescent="0.25">
      <c r="A386" s="5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388"/>
      <c r="AA386" s="388"/>
      <c r="AB386" s="388"/>
      <c r="AC386" s="388"/>
      <c r="AD386" s="388"/>
      <c r="AE386" s="388"/>
      <c r="AF386" s="388"/>
      <c r="AG386" s="388"/>
      <c r="AH386" s="388"/>
      <c r="AI386" s="388"/>
      <c r="AJ386" s="388"/>
      <c r="AK386" s="388"/>
      <c r="AL386" s="388"/>
      <c r="AM386" s="388"/>
      <c r="AN386" s="388"/>
      <c r="AO386" s="388"/>
      <c r="AP386" s="388"/>
      <c r="AQ386" s="388"/>
      <c r="AR386" s="388"/>
      <c r="AS386" s="388"/>
      <c r="AT386" s="388"/>
      <c r="AU386" s="388"/>
      <c r="AV386" s="388"/>
      <c r="AW386" s="388"/>
      <c r="AX386" s="388"/>
      <c r="AY386" s="388"/>
      <c r="AZ386" s="1"/>
      <c r="BA386" s="6"/>
      <c r="BB386" s="6"/>
      <c r="BC386" s="6"/>
      <c r="BD386" s="6"/>
      <c r="BE386" s="6"/>
      <c r="BF386" s="6"/>
      <c r="BG386" s="1"/>
      <c r="BM386" s="382"/>
      <c r="BO386" s="382"/>
      <c r="BP386" s="382"/>
      <c r="CB386" s="141"/>
      <c r="CC386" s="230"/>
      <c r="CD386" s="230"/>
      <c r="CE386" s="230"/>
      <c r="CF386" s="5"/>
      <c r="CG386" s="58"/>
      <c r="CH386" s="58"/>
      <c r="CI386" s="5"/>
      <c r="CJ386" s="5"/>
      <c r="CK386" s="5"/>
      <c r="CL386" s="230"/>
      <c r="CM386" s="230"/>
      <c r="CN386" s="230"/>
      <c r="CO386" s="230"/>
      <c r="CP386" s="230"/>
      <c r="CQ386" s="230"/>
      <c r="CR386" s="1"/>
      <c r="CS386" s="1"/>
      <c r="CT386" s="1"/>
      <c r="CU386" s="1"/>
      <c r="CV386" s="5"/>
      <c r="CW386" s="404"/>
      <c r="CX386" s="404"/>
      <c r="CY386" s="404"/>
      <c r="CZ386" s="404"/>
      <c r="DA386" s="404"/>
      <c r="DB386" s="404"/>
      <c r="DC386" s="381"/>
      <c r="DD386" s="381"/>
      <c r="DE386" s="381"/>
      <c r="DF386" s="381"/>
      <c r="DG386" s="5"/>
      <c r="DH386" s="1"/>
      <c r="DI386" s="1"/>
      <c r="DJ386" s="1"/>
      <c r="DK386" s="1"/>
      <c r="DL386" s="1"/>
      <c r="DM386" s="1"/>
      <c r="DN386" s="1"/>
      <c r="DO386" s="1"/>
      <c r="DP386" s="1"/>
      <c r="DQ386" s="1"/>
      <c r="DR386" s="1"/>
      <c r="DS386" s="1"/>
      <c r="DT386" s="1"/>
      <c r="DU386" s="1"/>
      <c r="DV386" s="1"/>
      <c r="DW386" s="1"/>
      <c r="DX386" s="1"/>
    </row>
    <row r="387" spans="1:128" ht="11.1" customHeight="1" x14ac:dyDescent="0.25">
      <c r="A387" s="5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388"/>
      <c r="AA387" s="388"/>
      <c r="AB387" s="388"/>
      <c r="AC387" s="388"/>
      <c r="AD387" s="388"/>
      <c r="AE387" s="388"/>
      <c r="AF387" s="388"/>
      <c r="AG387" s="388"/>
      <c r="AH387" s="388"/>
      <c r="AI387" s="388"/>
      <c r="AJ387" s="388"/>
      <c r="AK387" s="388"/>
      <c r="AL387" s="388"/>
      <c r="AM387" s="388"/>
      <c r="AN387" s="388"/>
      <c r="AO387" s="388"/>
      <c r="AP387" s="388"/>
      <c r="AQ387" s="388"/>
      <c r="AR387" s="388"/>
      <c r="AS387" s="388"/>
      <c r="AT387" s="388"/>
      <c r="AU387" s="388"/>
      <c r="AV387" s="388"/>
      <c r="AW387" s="388"/>
      <c r="AX387" s="388"/>
      <c r="AY387" s="388"/>
      <c r="AZ387" s="1"/>
      <c r="BA387" s="6"/>
      <c r="BB387" s="6"/>
      <c r="BC387" s="6"/>
      <c r="BD387" s="6"/>
      <c r="BE387" s="6"/>
      <c r="BF387" s="6"/>
      <c r="BG387" s="1"/>
      <c r="BM387" s="382"/>
      <c r="BO387" s="382"/>
      <c r="BP387" s="382"/>
      <c r="CB387" s="141"/>
      <c r="CC387" s="230"/>
      <c r="CD387" s="230"/>
      <c r="CE387" s="230"/>
      <c r="CF387" s="5"/>
      <c r="CG387" s="58"/>
      <c r="CH387" s="58"/>
      <c r="CI387" s="5"/>
      <c r="CJ387" s="5"/>
      <c r="CK387" s="5"/>
      <c r="CL387" s="230"/>
      <c r="CM387" s="230"/>
      <c r="CN387" s="230"/>
      <c r="CO387" s="230"/>
      <c r="CP387" s="230"/>
      <c r="CQ387" s="230"/>
      <c r="CR387" s="1"/>
      <c r="CS387" s="1"/>
      <c r="CT387" s="1"/>
      <c r="CU387" s="1"/>
      <c r="CV387" s="5"/>
      <c r="CW387" s="404"/>
      <c r="CX387" s="404"/>
      <c r="CY387" s="404"/>
      <c r="CZ387" s="404"/>
      <c r="DA387" s="404"/>
      <c r="DB387" s="404"/>
      <c r="DC387" s="381"/>
      <c r="DD387" s="381"/>
      <c r="DE387" s="381"/>
      <c r="DF387" s="381"/>
      <c r="DG387" s="5"/>
      <c r="DH387" s="1"/>
      <c r="DI387" s="1"/>
      <c r="DJ387" s="1"/>
      <c r="DK387" s="1"/>
      <c r="DL387" s="1"/>
      <c r="DM387" s="1"/>
      <c r="DN387" s="1"/>
      <c r="DO387" s="1"/>
      <c r="DP387" s="1"/>
      <c r="DQ387" s="1"/>
      <c r="DR387" s="1"/>
      <c r="DS387" s="1"/>
      <c r="DT387" s="1"/>
      <c r="DU387" s="1"/>
      <c r="DV387" s="1"/>
      <c r="DW387" s="1"/>
      <c r="DX387" s="1"/>
    </row>
    <row r="388" spans="1:128" ht="11.1" customHeight="1" x14ac:dyDescent="0.25">
      <c r="A388" s="5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388"/>
      <c r="AA388" s="388"/>
      <c r="AB388" s="388"/>
      <c r="AC388" s="388"/>
      <c r="AD388" s="388"/>
      <c r="AE388" s="388"/>
      <c r="AF388" s="388"/>
      <c r="AG388" s="388"/>
      <c r="AH388" s="388"/>
      <c r="AI388" s="388"/>
      <c r="AJ388" s="388"/>
      <c r="AK388" s="388"/>
      <c r="AL388" s="388"/>
      <c r="AM388" s="388"/>
      <c r="AN388" s="388"/>
      <c r="AO388" s="388"/>
      <c r="AP388" s="388"/>
      <c r="AQ388" s="388"/>
      <c r="AR388" s="388"/>
      <c r="AS388" s="388"/>
      <c r="AT388" s="388"/>
      <c r="AU388" s="388"/>
      <c r="AV388" s="388"/>
      <c r="AW388" s="388"/>
      <c r="AX388" s="388"/>
      <c r="AY388" s="388"/>
      <c r="AZ388" s="1"/>
      <c r="BA388" s="6"/>
      <c r="BB388" s="6"/>
      <c r="BC388" s="6"/>
      <c r="BD388" s="6"/>
      <c r="BE388" s="6"/>
      <c r="BF388" s="6"/>
      <c r="BG388" s="1"/>
      <c r="BM388" s="382"/>
      <c r="BO388" s="382"/>
      <c r="BP388" s="382"/>
      <c r="CB388" s="141"/>
      <c r="CC388" s="230"/>
      <c r="CD388" s="230"/>
      <c r="CE388" s="230"/>
      <c r="CF388" s="5"/>
      <c r="CG388" s="58"/>
      <c r="CH388" s="58"/>
      <c r="CI388" s="5"/>
      <c r="CJ388" s="5"/>
      <c r="CK388" s="5"/>
      <c r="CL388" s="230"/>
      <c r="CM388" s="230"/>
      <c r="CN388" s="230"/>
      <c r="CO388" s="230"/>
      <c r="CP388" s="230"/>
      <c r="CQ388" s="230"/>
      <c r="CR388" s="1"/>
      <c r="CS388" s="1"/>
      <c r="CT388" s="1"/>
      <c r="CU388" s="1"/>
      <c r="CV388" s="5"/>
      <c r="CW388" s="404"/>
      <c r="CX388" s="404"/>
      <c r="CY388" s="404"/>
      <c r="CZ388" s="404"/>
      <c r="DA388" s="404"/>
      <c r="DB388" s="404"/>
      <c r="DC388" s="381"/>
      <c r="DD388" s="381"/>
      <c r="DE388" s="381"/>
      <c r="DF388" s="381"/>
      <c r="DG388" s="5"/>
      <c r="DH388" s="1"/>
      <c r="DI388" s="1"/>
      <c r="DJ388" s="1"/>
      <c r="DK388" s="1"/>
      <c r="DL388" s="1"/>
      <c r="DM388" s="1"/>
      <c r="DN388" s="1"/>
      <c r="DO388" s="1"/>
      <c r="DP388" s="1"/>
      <c r="DQ388" s="1"/>
      <c r="DR388" s="1"/>
      <c r="DS388" s="1"/>
      <c r="DT388" s="1"/>
      <c r="DU388" s="1"/>
      <c r="DV388" s="1"/>
      <c r="DW388" s="1"/>
      <c r="DX388" s="1"/>
    </row>
    <row r="389" spans="1:128" ht="11.1" customHeight="1" x14ac:dyDescent="0.25">
      <c r="A389" s="5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388"/>
      <c r="AA389" s="388"/>
      <c r="AB389" s="388"/>
      <c r="AC389" s="388"/>
      <c r="AD389" s="388"/>
      <c r="AE389" s="388"/>
      <c r="AF389" s="388"/>
      <c r="AG389" s="388"/>
      <c r="AH389" s="388"/>
      <c r="AI389" s="388"/>
      <c r="AJ389" s="388"/>
      <c r="AK389" s="388"/>
      <c r="AL389" s="388"/>
      <c r="AM389" s="388"/>
      <c r="AN389" s="388"/>
      <c r="AO389" s="388"/>
      <c r="AP389" s="388"/>
      <c r="AQ389" s="388"/>
      <c r="AR389" s="388"/>
      <c r="AS389" s="388"/>
      <c r="AT389" s="388"/>
      <c r="AU389" s="388"/>
      <c r="AV389" s="388"/>
      <c r="AW389" s="388"/>
      <c r="AX389" s="388"/>
      <c r="AY389" s="388"/>
      <c r="AZ389" s="1"/>
      <c r="BA389" s="6"/>
      <c r="BB389" s="6"/>
      <c r="BC389" s="6"/>
      <c r="BD389" s="6"/>
      <c r="BE389" s="6"/>
      <c r="BF389" s="6"/>
      <c r="BG389" s="1"/>
      <c r="BM389" s="382"/>
      <c r="BO389" s="382"/>
      <c r="BP389" s="382"/>
      <c r="CB389" s="141"/>
      <c r="CC389" s="230"/>
      <c r="CD389" s="230"/>
      <c r="CE389" s="230"/>
      <c r="CF389" s="5"/>
      <c r="CG389" s="58"/>
      <c r="CH389" s="58"/>
      <c r="CI389" s="5"/>
      <c r="CJ389" s="5"/>
      <c r="CK389" s="5"/>
      <c r="CL389" s="230"/>
      <c r="CM389" s="230"/>
      <c r="CN389" s="230"/>
      <c r="CO389" s="230"/>
      <c r="CP389" s="230"/>
      <c r="CQ389" s="230"/>
      <c r="CR389" s="1"/>
      <c r="CS389" s="1"/>
      <c r="CT389" s="1"/>
      <c r="CU389" s="1"/>
      <c r="CV389" s="5"/>
      <c r="CW389" s="404"/>
      <c r="CX389" s="404"/>
      <c r="CY389" s="404"/>
      <c r="CZ389" s="404"/>
      <c r="DA389" s="404"/>
      <c r="DB389" s="404"/>
      <c r="DC389" s="381"/>
      <c r="DD389" s="381"/>
      <c r="DE389" s="381"/>
      <c r="DF389" s="381"/>
      <c r="DG389" s="5"/>
      <c r="DH389" s="1"/>
      <c r="DI389" s="1"/>
      <c r="DJ389" s="1"/>
      <c r="DK389" s="1"/>
      <c r="DL389" s="1"/>
      <c r="DM389" s="1"/>
      <c r="DN389" s="1"/>
      <c r="DO389" s="1"/>
      <c r="DP389" s="1"/>
      <c r="DQ389" s="1"/>
      <c r="DR389" s="1"/>
      <c r="DS389" s="1"/>
      <c r="DT389" s="1"/>
      <c r="DU389" s="1"/>
      <c r="DV389" s="1"/>
      <c r="DW389" s="1"/>
      <c r="DX389" s="1"/>
    </row>
    <row r="390" spans="1:128" ht="11.1" customHeight="1" x14ac:dyDescent="0.25">
      <c r="A390" s="5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388"/>
      <c r="AA390" s="388"/>
      <c r="AB390" s="388"/>
      <c r="AC390" s="388"/>
      <c r="AD390" s="388"/>
      <c r="AE390" s="388"/>
      <c r="AF390" s="388"/>
      <c r="AG390" s="388"/>
      <c r="AH390" s="388"/>
      <c r="AI390" s="388"/>
      <c r="AJ390" s="388"/>
      <c r="AK390" s="388"/>
      <c r="AL390" s="388"/>
      <c r="AM390" s="388"/>
      <c r="AN390" s="388"/>
      <c r="AO390" s="388"/>
      <c r="AP390" s="388"/>
      <c r="AQ390" s="388"/>
      <c r="AR390" s="388"/>
      <c r="AS390" s="388"/>
      <c r="AT390" s="388"/>
      <c r="AU390" s="388"/>
      <c r="AV390" s="388"/>
      <c r="AW390" s="388"/>
      <c r="AX390" s="388"/>
      <c r="AY390" s="388"/>
      <c r="AZ390" s="1"/>
      <c r="BA390" s="6"/>
      <c r="BB390" s="6"/>
      <c r="BC390" s="6"/>
      <c r="BD390" s="6"/>
      <c r="BE390" s="6"/>
      <c r="BF390" s="6"/>
      <c r="BG390" s="1"/>
      <c r="BM390" s="382"/>
      <c r="BO390" s="382"/>
      <c r="BP390" s="382"/>
      <c r="CB390" s="141"/>
      <c r="CC390" s="230"/>
      <c r="CD390" s="230"/>
      <c r="CE390" s="230"/>
      <c r="CF390" s="5"/>
      <c r="CG390" s="58"/>
      <c r="CH390" s="58"/>
      <c r="CI390" s="5"/>
      <c r="CJ390" s="5"/>
      <c r="CK390" s="5"/>
      <c r="CL390" s="230"/>
      <c r="CM390" s="230"/>
      <c r="CN390" s="230"/>
      <c r="CO390" s="230"/>
      <c r="CP390" s="230"/>
      <c r="CQ390" s="230"/>
      <c r="CR390" s="1"/>
      <c r="CS390" s="1"/>
      <c r="CT390" s="1"/>
      <c r="CU390" s="1"/>
      <c r="CV390" s="5"/>
      <c r="CW390" s="404"/>
      <c r="CX390" s="404"/>
      <c r="CY390" s="404"/>
      <c r="CZ390" s="404"/>
      <c r="DA390" s="404"/>
      <c r="DB390" s="404"/>
      <c r="DC390" s="381"/>
      <c r="DD390" s="381"/>
      <c r="DE390" s="381"/>
      <c r="DF390" s="381"/>
      <c r="DG390" s="5"/>
      <c r="DH390" s="1"/>
      <c r="DI390" s="1"/>
      <c r="DJ390" s="1"/>
      <c r="DK390" s="1"/>
      <c r="DL390" s="1"/>
      <c r="DM390" s="1"/>
      <c r="DN390" s="1"/>
      <c r="DO390" s="1"/>
      <c r="DP390" s="1"/>
      <c r="DQ390" s="1"/>
      <c r="DR390" s="1"/>
      <c r="DS390" s="1"/>
      <c r="DT390" s="1"/>
      <c r="DU390" s="1"/>
      <c r="DV390" s="1"/>
      <c r="DW390" s="1"/>
      <c r="DX390" s="1"/>
    </row>
    <row r="391" spans="1:128" ht="11.1" customHeight="1" x14ac:dyDescent="0.25">
      <c r="A391" s="5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388"/>
      <c r="AA391" s="388"/>
      <c r="AB391" s="388"/>
      <c r="AC391" s="388"/>
      <c r="AD391" s="388"/>
      <c r="AE391" s="388"/>
      <c r="AF391" s="388"/>
      <c r="AG391" s="388"/>
      <c r="AH391" s="388"/>
      <c r="AI391" s="388"/>
      <c r="AJ391" s="388"/>
      <c r="AK391" s="388"/>
      <c r="AL391" s="388"/>
      <c r="AM391" s="388"/>
      <c r="AN391" s="388"/>
      <c r="AO391" s="388"/>
      <c r="AP391" s="388"/>
      <c r="AQ391" s="388"/>
      <c r="AR391" s="388"/>
      <c r="AS391" s="388"/>
      <c r="AT391" s="388"/>
      <c r="AU391" s="388"/>
      <c r="AV391" s="388"/>
      <c r="AW391" s="388"/>
      <c r="AX391" s="388"/>
      <c r="AY391" s="388"/>
      <c r="AZ391" s="1"/>
      <c r="BA391" s="6"/>
      <c r="BB391" s="6"/>
      <c r="BC391" s="6"/>
      <c r="BD391" s="6"/>
      <c r="BE391" s="6"/>
      <c r="BF391" s="6"/>
      <c r="BG391" s="1"/>
      <c r="BM391" s="382"/>
      <c r="BO391" s="382"/>
      <c r="BP391" s="382"/>
      <c r="CB391" s="141"/>
      <c r="CC391" s="230"/>
      <c r="CD391" s="230"/>
      <c r="CE391" s="230"/>
      <c r="CF391" s="5"/>
      <c r="CG391" s="58"/>
      <c r="CH391" s="58"/>
      <c r="CI391" s="5"/>
      <c r="CJ391" s="5"/>
      <c r="CK391" s="5"/>
      <c r="CL391" s="230"/>
      <c r="CM391" s="230"/>
      <c r="CN391" s="230"/>
      <c r="CO391" s="230"/>
      <c r="CP391" s="230"/>
      <c r="CQ391" s="230"/>
      <c r="CR391" s="1"/>
      <c r="CS391" s="1"/>
      <c r="CT391" s="1"/>
      <c r="CU391" s="1"/>
      <c r="CV391" s="5"/>
      <c r="CW391" s="404"/>
      <c r="CX391" s="404"/>
      <c r="CY391" s="404"/>
      <c r="CZ391" s="404"/>
      <c r="DA391" s="404"/>
      <c r="DB391" s="404"/>
      <c r="DC391" s="381"/>
      <c r="DD391" s="381"/>
      <c r="DE391" s="381"/>
      <c r="DF391" s="381"/>
      <c r="DG391" s="5"/>
      <c r="DH391" s="1"/>
      <c r="DI391" s="1"/>
      <c r="DJ391" s="1"/>
      <c r="DK391" s="1"/>
      <c r="DL391" s="1"/>
      <c r="DM391" s="1"/>
      <c r="DN391" s="1"/>
      <c r="DO391" s="1"/>
      <c r="DP391" s="1"/>
      <c r="DQ391" s="1"/>
      <c r="DR391" s="1"/>
      <c r="DS391" s="1"/>
      <c r="DT391" s="1"/>
      <c r="DU391" s="1"/>
      <c r="DV391" s="1"/>
      <c r="DW391" s="1"/>
      <c r="DX391" s="1"/>
    </row>
    <row r="392" spans="1:128" ht="11.1" customHeight="1" x14ac:dyDescent="0.25">
      <c r="A392" s="5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388"/>
      <c r="AA392" s="388"/>
      <c r="AB392" s="388"/>
      <c r="AC392" s="388"/>
      <c r="AD392" s="388"/>
      <c r="AE392" s="388"/>
      <c r="AF392" s="388"/>
      <c r="AG392" s="388"/>
      <c r="AH392" s="388"/>
      <c r="AI392" s="388"/>
      <c r="AJ392" s="388"/>
      <c r="AK392" s="388"/>
      <c r="AL392" s="388"/>
      <c r="AM392" s="388"/>
      <c r="AN392" s="388"/>
      <c r="AO392" s="388"/>
      <c r="AP392" s="388"/>
      <c r="AQ392" s="388"/>
      <c r="AR392" s="388"/>
      <c r="AS392" s="388"/>
      <c r="AT392" s="388"/>
      <c r="AU392" s="388"/>
      <c r="AV392" s="388"/>
      <c r="AW392" s="388"/>
      <c r="AX392" s="388"/>
      <c r="AY392" s="388"/>
      <c r="AZ392" s="1"/>
      <c r="BA392" s="6"/>
      <c r="BB392" s="6"/>
      <c r="BC392" s="6"/>
      <c r="BD392" s="6"/>
      <c r="BE392" s="6"/>
      <c r="BF392" s="6"/>
      <c r="BG392" s="1"/>
      <c r="BM392" s="382"/>
      <c r="BO392" s="382"/>
      <c r="BP392" s="382"/>
      <c r="CB392" s="141"/>
      <c r="CC392" s="230"/>
      <c r="CD392" s="230"/>
      <c r="CE392" s="230"/>
      <c r="CF392" s="5"/>
      <c r="CG392" s="58"/>
      <c r="CH392" s="58"/>
      <c r="CI392" s="5"/>
      <c r="CJ392" s="5"/>
      <c r="CK392" s="5"/>
      <c r="CL392" s="230"/>
      <c r="CM392" s="230"/>
      <c r="CN392" s="230"/>
      <c r="CO392" s="230"/>
      <c r="CP392" s="230"/>
      <c r="CQ392" s="230"/>
      <c r="CR392" s="1"/>
      <c r="CS392" s="1"/>
      <c r="CT392" s="1"/>
      <c r="CU392" s="1"/>
      <c r="CV392" s="5"/>
      <c r="CW392" s="404"/>
      <c r="CX392" s="404"/>
      <c r="CY392" s="404"/>
      <c r="CZ392" s="404"/>
      <c r="DA392" s="404"/>
      <c r="DB392" s="404"/>
      <c r="DC392" s="381"/>
      <c r="DD392" s="381"/>
      <c r="DE392" s="381"/>
      <c r="DF392" s="381"/>
      <c r="DG392" s="5"/>
      <c r="DH392" s="1"/>
      <c r="DI392" s="1"/>
      <c r="DJ392" s="1"/>
      <c r="DK392" s="1"/>
      <c r="DL392" s="1"/>
      <c r="DM392" s="1"/>
      <c r="DN392" s="1"/>
      <c r="DO392" s="1"/>
      <c r="DP392" s="1"/>
      <c r="DQ392" s="1"/>
      <c r="DR392" s="1"/>
      <c r="DS392" s="1"/>
      <c r="DT392" s="1"/>
      <c r="DU392" s="1"/>
      <c r="DV392" s="1"/>
      <c r="DW392" s="1"/>
      <c r="DX392" s="1"/>
    </row>
    <row r="393" spans="1:128" ht="11.1" customHeight="1" x14ac:dyDescent="0.25">
      <c r="A393" s="5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388"/>
      <c r="AA393" s="388"/>
      <c r="AB393" s="388"/>
      <c r="AC393" s="388"/>
      <c r="AD393" s="388"/>
      <c r="AE393" s="388"/>
      <c r="AF393" s="388"/>
      <c r="AG393" s="388"/>
      <c r="AH393" s="388"/>
      <c r="AI393" s="388"/>
      <c r="AJ393" s="388"/>
      <c r="AK393" s="388"/>
      <c r="AL393" s="388"/>
      <c r="AM393" s="388"/>
      <c r="AN393" s="388"/>
      <c r="AO393" s="388"/>
      <c r="AP393" s="388"/>
      <c r="AQ393" s="388"/>
      <c r="AR393" s="388"/>
      <c r="AS393" s="388"/>
      <c r="AT393" s="388"/>
      <c r="AU393" s="388"/>
      <c r="AV393" s="388"/>
      <c r="AW393" s="388"/>
      <c r="AX393" s="388"/>
      <c r="AY393" s="388"/>
      <c r="AZ393" s="1"/>
      <c r="BA393" s="6"/>
      <c r="BB393" s="6"/>
      <c r="BC393" s="6"/>
      <c r="BD393" s="6"/>
      <c r="BE393" s="6"/>
      <c r="BF393" s="6"/>
      <c r="BG393" s="1"/>
      <c r="BM393" s="382"/>
      <c r="BO393" s="382"/>
      <c r="BP393" s="382"/>
      <c r="CB393" s="141"/>
      <c r="CC393" s="230"/>
      <c r="CD393" s="230"/>
      <c r="CE393" s="230"/>
      <c r="CF393" s="5"/>
      <c r="CG393" s="58"/>
      <c r="CH393" s="58"/>
      <c r="CI393" s="5"/>
      <c r="CJ393" s="5"/>
      <c r="CK393" s="5"/>
      <c r="CL393" s="230"/>
      <c r="CM393" s="230"/>
      <c r="CN393" s="230"/>
      <c r="CO393" s="230"/>
      <c r="CP393" s="230"/>
      <c r="CQ393" s="230"/>
      <c r="CR393" s="1"/>
      <c r="CS393" s="1"/>
      <c r="CT393" s="1"/>
      <c r="CU393" s="1"/>
      <c r="CV393" s="5"/>
      <c r="CW393" s="404"/>
      <c r="CX393" s="404"/>
      <c r="CY393" s="404"/>
      <c r="CZ393" s="404"/>
      <c r="DA393" s="404"/>
      <c r="DB393" s="404"/>
      <c r="DC393" s="381"/>
      <c r="DD393" s="381"/>
      <c r="DE393" s="381"/>
      <c r="DF393" s="381"/>
      <c r="DG393" s="5"/>
      <c r="DH393" s="1"/>
      <c r="DI393" s="1"/>
      <c r="DJ393" s="1"/>
      <c r="DK393" s="1"/>
      <c r="DL393" s="1"/>
      <c r="DM393" s="1"/>
      <c r="DN393" s="1"/>
      <c r="DO393" s="1"/>
      <c r="DP393" s="1"/>
      <c r="DQ393" s="1"/>
      <c r="DR393" s="1"/>
      <c r="DS393" s="1"/>
      <c r="DT393" s="1"/>
      <c r="DU393" s="1"/>
      <c r="DV393" s="1"/>
      <c r="DW393" s="1"/>
      <c r="DX393" s="1"/>
    </row>
    <row r="394" spans="1:128" ht="11.1" customHeight="1" x14ac:dyDescent="0.25">
      <c r="A394" s="5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388"/>
      <c r="AA394" s="388"/>
      <c r="AB394" s="388"/>
      <c r="AC394" s="388"/>
      <c r="AD394" s="388"/>
      <c r="AE394" s="388"/>
      <c r="AF394" s="388"/>
      <c r="AG394" s="388"/>
      <c r="AH394" s="388"/>
      <c r="AI394" s="388"/>
      <c r="AJ394" s="388"/>
      <c r="AK394" s="388"/>
      <c r="AL394" s="388"/>
      <c r="AM394" s="388"/>
      <c r="AN394" s="388"/>
      <c r="AO394" s="388"/>
      <c r="AP394" s="388"/>
      <c r="AQ394" s="388"/>
      <c r="AR394" s="388"/>
      <c r="AS394" s="388"/>
      <c r="AT394" s="388"/>
      <c r="AU394" s="388"/>
      <c r="AV394" s="388"/>
      <c r="AW394" s="388"/>
      <c r="AX394" s="388"/>
      <c r="AY394" s="388"/>
      <c r="AZ394" s="1"/>
      <c r="BA394" s="6"/>
      <c r="BB394" s="6"/>
      <c r="BC394" s="6"/>
      <c r="BD394" s="6"/>
      <c r="BE394" s="6"/>
      <c r="BF394" s="6"/>
      <c r="BG394" s="1"/>
      <c r="BM394" s="382"/>
      <c r="BO394" s="382"/>
      <c r="BP394" s="382"/>
      <c r="CB394" s="141"/>
      <c r="CC394" s="230"/>
      <c r="CD394" s="230"/>
      <c r="CE394" s="230"/>
      <c r="CF394" s="5"/>
      <c r="CG394" s="58"/>
      <c r="CH394" s="58"/>
      <c r="CI394" s="5"/>
      <c r="CJ394" s="5"/>
      <c r="CK394" s="5"/>
      <c r="CL394" s="230"/>
      <c r="CM394" s="230"/>
      <c r="CN394" s="230"/>
      <c r="CO394" s="230"/>
      <c r="CP394" s="230"/>
      <c r="CQ394" s="230"/>
      <c r="CR394" s="1"/>
      <c r="CS394" s="1"/>
      <c r="CT394" s="1"/>
      <c r="CU394" s="1"/>
      <c r="CV394" s="5"/>
      <c r="CW394" s="404"/>
      <c r="CX394" s="404"/>
      <c r="CY394" s="404"/>
      <c r="CZ394" s="404"/>
      <c r="DA394" s="404"/>
      <c r="DB394" s="404"/>
      <c r="DC394" s="381"/>
      <c r="DD394" s="381"/>
      <c r="DE394" s="381"/>
      <c r="DF394" s="381"/>
      <c r="DG394" s="5"/>
      <c r="DH394" s="1"/>
      <c r="DI394" s="1"/>
      <c r="DJ394" s="1"/>
      <c r="DK394" s="1"/>
      <c r="DL394" s="1"/>
      <c r="DM394" s="1"/>
      <c r="DN394" s="1"/>
      <c r="DO394" s="1"/>
      <c r="DP394" s="1"/>
      <c r="DQ394" s="1"/>
      <c r="DR394" s="1"/>
      <c r="DS394" s="1"/>
      <c r="DT394" s="1"/>
      <c r="DU394" s="1"/>
      <c r="DV394" s="1"/>
      <c r="DW394" s="1"/>
      <c r="DX394" s="1"/>
    </row>
    <row r="395" spans="1:128" ht="11.1" customHeight="1" x14ac:dyDescent="0.25">
      <c r="A395" s="5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388"/>
      <c r="AA395" s="388"/>
      <c r="AB395" s="388"/>
      <c r="AC395" s="388"/>
      <c r="AD395" s="388"/>
      <c r="AE395" s="388"/>
      <c r="AF395" s="388"/>
      <c r="AG395" s="388"/>
      <c r="AH395" s="388"/>
      <c r="AI395" s="388"/>
      <c r="AJ395" s="388"/>
      <c r="AK395" s="388"/>
      <c r="AL395" s="388"/>
      <c r="AM395" s="388"/>
      <c r="AN395" s="388"/>
      <c r="AO395" s="388"/>
      <c r="AP395" s="388"/>
      <c r="AQ395" s="388"/>
      <c r="AR395" s="388"/>
      <c r="AS395" s="388"/>
      <c r="AT395" s="388"/>
      <c r="AU395" s="388"/>
      <c r="AV395" s="388"/>
      <c r="AW395" s="388"/>
      <c r="AX395" s="388"/>
      <c r="AY395" s="388"/>
      <c r="AZ395" s="1"/>
      <c r="BA395" s="6"/>
      <c r="BB395" s="6"/>
      <c r="BC395" s="6"/>
      <c r="BD395" s="6"/>
      <c r="BE395" s="6"/>
      <c r="BF395" s="6"/>
      <c r="BG395" s="1"/>
      <c r="BM395" s="382"/>
      <c r="BO395" s="382"/>
      <c r="BP395" s="382"/>
      <c r="CB395" s="141"/>
      <c r="CC395" s="230"/>
      <c r="CD395" s="230"/>
      <c r="CE395" s="230"/>
      <c r="CF395" s="5"/>
      <c r="CG395" s="58"/>
      <c r="CH395" s="58"/>
      <c r="CI395" s="5"/>
      <c r="CJ395" s="5"/>
      <c r="CK395" s="5"/>
      <c r="CL395" s="230"/>
      <c r="CM395" s="230"/>
      <c r="CN395" s="230"/>
      <c r="CO395" s="230"/>
      <c r="CP395" s="230"/>
      <c r="CQ395" s="230"/>
      <c r="CR395" s="1"/>
      <c r="CS395" s="1"/>
      <c r="CT395" s="1"/>
      <c r="CU395" s="1"/>
      <c r="CV395" s="5"/>
      <c r="CW395" s="404"/>
      <c r="CX395" s="404"/>
      <c r="CY395" s="404"/>
      <c r="CZ395" s="404"/>
      <c r="DA395" s="404"/>
      <c r="DB395" s="404"/>
      <c r="DC395" s="381"/>
      <c r="DD395" s="381"/>
      <c r="DE395" s="381"/>
      <c r="DF395" s="381"/>
      <c r="DG395" s="5"/>
      <c r="DH395" s="1"/>
      <c r="DI395" s="1"/>
      <c r="DJ395" s="1"/>
      <c r="DK395" s="1"/>
      <c r="DL395" s="1"/>
      <c r="DM395" s="1"/>
      <c r="DN395" s="1"/>
      <c r="DO395" s="1"/>
      <c r="DP395" s="1"/>
      <c r="DQ395" s="1"/>
      <c r="DR395" s="1"/>
      <c r="DS395" s="1"/>
      <c r="DT395" s="1"/>
      <c r="DU395" s="1"/>
      <c r="DV395" s="1"/>
      <c r="DW395" s="1"/>
      <c r="DX395" s="1"/>
    </row>
    <row r="396" spans="1:128" ht="11.1" customHeight="1" x14ac:dyDescent="0.25">
      <c r="A396" s="5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388"/>
      <c r="AA396" s="388"/>
      <c r="AB396" s="388"/>
      <c r="AC396" s="388"/>
      <c r="AD396" s="388"/>
      <c r="AE396" s="388"/>
      <c r="AF396" s="388"/>
      <c r="AG396" s="388"/>
      <c r="AH396" s="388"/>
      <c r="AI396" s="388"/>
      <c r="AJ396" s="388"/>
      <c r="AK396" s="388"/>
      <c r="AL396" s="388"/>
      <c r="AM396" s="388"/>
      <c r="AN396" s="388"/>
      <c r="AO396" s="388"/>
      <c r="AP396" s="388"/>
      <c r="AQ396" s="388"/>
      <c r="AR396" s="388"/>
      <c r="AS396" s="388"/>
      <c r="AT396" s="388"/>
      <c r="AU396" s="388"/>
      <c r="AV396" s="388"/>
      <c r="AW396" s="388"/>
      <c r="AX396" s="388"/>
      <c r="AY396" s="388"/>
      <c r="AZ396" s="1"/>
      <c r="BA396" s="6"/>
      <c r="BB396" s="6"/>
      <c r="BC396" s="6"/>
      <c r="BD396" s="6"/>
      <c r="BE396" s="6"/>
      <c r="BF396" s="6"/>
      <c r="BG396" s="1"/>
      <c r="BM396" s="382"/>
      <c r="BO396" s="382"/>
      <c r="BP396" s="382"/>
      <c r="CB396" s="141"/>
      <c r="CC396" s="230"/>
      <c r="CD396" s="230"/>
      <c r="CE396" s="230"/>
      <c r="CF396" s="5"/>
      <c r="CG396" s="58"/>
      <c r="CH396" s="58"/>
      <c r="CI396" s="5"/>
      <c r="CJ396" s="5"/>
      <c r="CK396" s="5"/>
      <c r="CL396" s="230"/>
      <c r="CM396" s="230"/>
      <c r="CN396" s="230"/>
      <c r="CO396" s="230"/>
      <c r="CP396" s="230"/>
      <c r="CQ396" s="230"/>
      <c r="CR396" s="1"/>
      <c r="CS396" s="1"/>
      <c r="CT396" s="1"/>
      <c r="CU396" s="1"/>
      <c r="CV396" s="5"/>
      <c r="CW396" s="404"/>
      <c r="CX396" s="404"/>
      <c r="CY396" s="404"/>
      <c r="CZ396" s="404"/>
      <c r="DA396" s="404"/>
      <c r="DB396" s="404"/>
      <c r="DC396" s="381"/>
      <c r="DD396" s="381"/>
      <c r="DE396" s="381"/>
      <c r="DF396" s="381"/>
      <c r="DG396" s="5"/>
      <c r="DH396" s="1"/>
      <c r="DI396" s="1"/>
      <c r="DJ396" s="1"/>
      <c r="DK396" s="1"/>
      <c r="DL396" s="1"/>
      <c r="DM396" s="1"/>
      <c r="DN396" s="1"/>
      <c r="DO396" s="1"/>
      <c r="DP396" s="1"/>
      <c r="DQ396" s="1"/>
      <c r="DR396" s="1"/>
      <c r="DS396" s="1"/>
      <c r="DT396" s="1"/>
      <c r="DU396" s="1"/>
      <c r="DV396" s="1"/>
      <c r="DW396" s="1"/>
      <c r="DX396" s="1"/>
    </row>
    <row r="397" spans="1:128" ht="11.1" customHeight="1" x14ac:dyDescent="0.25">
      <c r="A397" s="5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388"/>
      <c r="AA397" s="388"/>
      <c r="AB397" s="388"/>
      <c r="AC397" s="388"/>
      <c r="AD397" s="388"/>
      <c r="AE397" s="388"/>
      <c r="AF397" s="388"/>
      <c r="AG397" s="388"/>
      <c r="AH397" s="388"/>
      <c r="AI397" s="388"/>
      <c r="AJ397" s="388"/>
      <c r="AK397" s="388"/>
      <c r="AL397" s="388"/>
      <c r="AM397" s="388"/>
      <c r="AN397" s="388"/>
      <c r="AO397" s="388"/>
      <c r="AP397" s="388"/>
      <c r="AQ397" s="388"/>
      <c r="AR397" s="388"/>
      <c r="AS397" s="388"/>
      <c r="AT397" s="388"/>
      <c r="AU397" s="388"/>
      <c r="AV397" s="388"/>
      <c r="AW397" s="388"/>
      <c r="AX397" s="388"/>
      <c r="AY397" s="388"/>
      <c r="AZ397" s="1"/>
      <c r="BA397" s="6"/>
      <c r="BB397" s="6"/>
      <c r="BC397" s="6"/>
      <c r="BD397" s="6"/>
      <c r="BE397" s="6"/>
      <c r="BF397" s="6"/>
      <c r="BG397" s="1"/>
      <c r="BM397" s="382"/>
      <c r="BO397" s="382"/>
      <c r="BP397" s="382"/>
      <c r="CB397" s="141"/>
      <c r="CC397" s="230"/>
      <c r="CD397" s="230"/>
      <c r="CE397" s="230"/>
      <c r="CF397" s="5"/>
      <c r="CG397" s="58"/>
      <c r="CH397" s="58"/>
      <c r="CI397" s="5"/>
      <c r="CJ397" s="5"/>
      <c r="CK397" s="5"/>
      <c r="CL397" s="230"/>
      <c r="CM397" s="230"/>
      <c r="CN397" s="230"/>
      <c r="CO397" s="230"/>
      <c r="CP397" s="230"/>
      <c r="CQ397" s="230"/>
      <c r="CR397" s="1"/>
      <c r="CS397" s="1"/>
      <c r="CT397" s="1"/>
      <c r="CU397" s="1"/>
      <c r="CV397" s="5"/>
      <c r="CW397" s="404"/>
      <c r="CX397" s="404"/>
      <c r="CY397" s="404"/>
      <c r="CZ397" s="404"/>
      <c r="DA397" s="404"/>
      <c r="DB397" s="404"/>
      <c r="DC397" s="381"/>
      <c r="DD397" s="381"/>
      <c r="DE397" s="381"/>
      <c r="DF397" s="381"/>
      <c r="DG397" s="5"/>
      <c r="DH397" s="1"/>
      <c r="DI397" s="1"/>
      <c r="DJ397" s="1"/>
      <c r="DK397" s="1"/>
      <c r="DL397" s="1"/>
      <c r="DM397" s="1"/>
      <c r="DN397" s="1"/>
      <c r="DO397" s="1"/>
      <c r="DP397" s="1"/>
      <c r="DQ397" s="1"/>
      <c r="DR397" s="1"/>
      <c r="DS397" s="1"/>
      <c r="DT397" s="1"/>
      <c r="DU397" s="1"/>
      <c r="DV397" s="1"/>
      <c r="DW397" s="1"/>
      <c r="DX397" s="1"/>
    </row>
    <row r="398" spans="1:128" ht="11.1" customHeight="1" x14ac:dyDescent="0.25">
      <c r="A398" s="5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388"/>
      <c r="AA398" s="388"/>
      <c r="AB398" s="388"/>
      <c r="AC398" s="388"/>
      <c r="AD398" s="388"/>
      <c r="AE398" s="388"/>
      <c r="AF398" s="388"/>
      <c r="AG398" s="388"/>
      <c r="AH398" s="388"/>
      <c r="AI398" s="388"/>
      <c r="AJ398" s="388"/>
      <c r="AK398" s="388"/>
      <c r="AL398" s="388"/>
      <c r="AM398" s="388"/>
      <c r="AN398" s="388"/>
      <c r="AO398" s="388"/>
      <c r="AP398" s="388"/>
      <c r="AQ398" s="388"/>
      <c r="AR398" s="388"/>
      <c r="AS398" s="388"/>
      <c r="AT398" s="388"/>
      <c r="AU398" s="388"/>
      <c r="AV398" s="388"/>
      <c r="AW398" s="388"/>
      <c r="AX398" s="388"/>
      <c r="AY398" s="388"/>
      <c r="AZ398" s="1"/>
      <c r="BA398" s="6"/>
      <c r="BB398" s="6"/>
      <c r="BC398" s="6"/>
      <c r="BD398" s="6"/>
      <c r="BE398" s="6"/>
      <c r="BF398" s="6"/>
      <c r="BG398" s="1"/>
      <c r="BM398" s="382"/>
      <c r="BO398" s="382"/>
      <c r="BP398" s="382"/>
      <c r="CB398" s="141"/>
      <c r="CC398" s="230"/>
      <c r="CD398" s="230"/>
      <c r="CE398" s="230"/>
      <c r="CF398" s="5"/>
      <c r="CG398" s="58"/>
      <c r="CH398" s="58"/>
      <c r="CI398" s="5"/>
      <c r="CJ398" s="5"/>
      <c r="CK398" s="5"/>
      <c r="CL398" s="230"/>
      <c r="CM398" s="230"/>
      <c r="CN398" s="230"/>
      <c r="CO398" s="230"/>
      <c r="CP398" s="230"/>
      <c r="CQ398" s="230"/>
      <c r="CR398" s="1"/>
      <c r="CS398" s="1"/>
      <c r="CT398" s="1"/>
      <c r="CU398" s="1"/>
      <c r="CV398" s="5"/>
      <c r="CW398" s="404"/>
      <c r="CX398" s="404"/>
      <c r="CY398" s="404"/>
      <c r="CZ398" s="404"/>
      <c r="DA398" s="404"/>
      <c r="DB398" s="404"/>
      <c r="DC398" s="381"/>
      <c r="DD398" s="381"/>
      <c r="DE398" s="381"/>
      <c r="DF398" s="381"/>
      <c r="DG398" s="5"/>
      <c r="DH398" s="1"/>
      <c r="DI398" s="1"/>
      <c r="DJ398" s="1"/>
      <c r="DK398" s="1"/>
      <c r="DL398" s="1"/>
      <c r="DM398" s="1"/>
      <c r="DN398" s="1"/>
      <c r="DO398" s="1"/>
      <c r="DP398" s="1"/>
      <c r="DQ398" s="1"/>
      <c r="DR398" s="1"/>
      <c r="DS398" s="1"/>
      <c r="DT398" s="1"/>
      <c r="DU398" s="1"/>
      <c r="DV398" s="1"/>
      <c r="DW398" s="1"/>
      <c r="DX398" s="1"/>
    </row>
    <row r="399" spans="1:128" ht="11.1" customHeight="1" x14ac:dyDescent="0.25">
      <c r="A399" s="5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388"/>
      <c r="AA399" s="388"/>
      <c r="AB399" s="388"/>
      <c r="AC399" s="388"/>
      <c r="AD399" s="388"/>
      <c r="AE399" s="388"/>
      <c r="AF399" s="388"/>
      <c r="AG399" s="388"/>
      <c r="AH399" s="388"/>
      <c r="AI399" s="388"/>
      <c r="AJ399" s="388"/>
      <c r="AK399" s="388"/>
      <c r="AL399" s="388"/>
      <c r="AM399" s="388"/>
      <c r="AN399" s="388"/>
      <c r="AO399" s="388"/>
      <c r="AP399" s="388"/>
      <c r="AQ399" s="388"/>
      <c r="AR399" s="388"/>
      <c r="AS399" s="388"/>
      <c r="AT399" s="388"/>
      <c r="AU399" s="388"/>
      <c r="AV399" s="388"/>
      <c r="AW399" s="388"/>
      <c r="AX399" s="388"/>
      <c r="AY399" s="388"/>
      <c r="AZ399" s="1"/>
      <c r="BA399" s="6"/>
      <c r="BB399" s="6"/>
      <c r="BC399" s="6"/>
      <c r="BD399" s="6"/>
      <c r="BE399" s="6"/>
      <c r="BF399" s="6"/>
      <c r="BG399" s="1"/>
      <c r="BM399" s="382"/>
      <c r="BO399" s="382"/>
      <c r="BP399" s="382"/>
      <c r="CB399" s="141"/>
      <c r="CC399" s="230"/>
      <c r="CD399" s="230"/>
      <c r="CE399" s="230"/>
      <c r="CF399" s="5"/>
      <c r="CG399" s="58"/>
      <c r="CH399" s="58"/>
      <c r="CI399" s="5"/>
      <c r="CJ399" s="5"/>
      <c r="CK399" s="5"/>
      <c r="CL399" s="230"/>
      <c r="CM399" s="230"/>
      <c r="CN399" s="230"/>
      <c r="CO399" s="230"/>
      <c r="CP399" s="230"/>
      <c r="CQ399" s="230"/>
      <c r="CR399" s="1"/>
      <c r="CS399" s="1"/>
      <c r="CT399" s="1"/>
      <c r="CU399" s="1"/>
      <c r="CV399" s="5"/>
      <c r="CW399" s="404"/>
      <c r="CX399" s="404"/>
      <c r="CY399" s="404"/>
      <c r="CZ399" s="404"/>
      <c r="DA399" s="404"/>
      <c r="DB399" s="404"/>
      <c r="DC399" s="381"/>
      <c r="DD399" s="381"/>
      <c r="DE399" s="381"/>
      <c r="DF399" s="381"/>
      <c r="DG399" s="5"/>
      <c r="DH399" s="1"/>
      <c r="DI399" s="1"/>
      <c r="DJ399" s="1"/>
      <c r="DK399" s="1"/>
      <c r="DL399" s="1"/>
      <c r="DM399" s="1"/>
      <c r="DN399" s="1"/>
      <c r="DO399" s="1"/>
      <c r="DP399" s="1"/>
      <c r="DQ399" s="1"/>
      <c r="DR399" s="1"/>
      <c r="DS399" s="1"/>
      <c r="DT399" s="1"/>
      <c r="DU399" s="1"/>
      <c r="DV399" s="1"/>
      <c r="DW399" s="1"/>
      <c r="DX399" s="1"/>
    </row>
    <row r="400" spans="1:128" ht="11.1" customHeight="1" x14ac:dyDescent="0.25">
      <c r="A400" s="5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388"/>
      <c r="AA400" s="388"/>
      <c r="AB400" s="388"/>
      <c r="AC400" s="388"/>
      <c r="AD400" s="388"/>
      <c r="AE400" s="388"/>
      <c r="AF400" s="388"/>
      <c r="AG400" s="388"/>
      <c r="AH400" s="388"/>
      <c r="AI400" s="388"/>
      <c r="AJ400" s="388"/>
      <c r="AK400" s="388"/>
      <c r="AL400" s="388"/>
      <c r="AM400" s="388"/>
      <c r="AN400" s="388"/>
      <c r="AO400" s="388"/>
      <c r="AP400" s="388"/>
      <c r="AQ400" s="388"/>
      <c r="AR400" s="388"/>
      <c r="AS400" s="388"/>
      <c r="AT400" s="388"/>
      <c r="AU400" s="388"/>
      <c r="AV400" s="388"/>
      <c r="AW400" s="388"/>
      <c r="AX400" s="388"/>
      <c r="AY400" s="388"/>
      <c r="AZ400" s="1"/>
      <c r="BA400" s="6"/>
      <c r="BB400" s="6"/>
      <c r="BC400" s="6"/>
      <c r="BD400" s="6"/>
      <c r="BE400" s="6"/>
      <c r="BF400" s="6"/>
      <c r="BG400" s="1"/>
      <c r="BM400" s="382"/>
      <c r="BO400" s="382"/>
      <c r="BP400" s="382"/>
      <c r="CB400" s="141"/>
      <c r="CC400" s="230"/>
      <c r="CD400" s="230"/>
      <c r="CE400" s="230"/>
      <c r="CF400" s="5"/>
      <c r="CG400" s="58"/>
      <c r="CH400" s="58"/>
      <c r="CI400" s="5"/>
      <c r="CJ400" s="5"/>
      <c r="CK400" s="5"/>
      <c r="CL400" s="230"/>
      <c r="CM400" s="230"/>
      <c r="CN400" s="230"/>
      <c r="CO400" s="230"/>
      <c r="CP400" s="230"/>
      <c r="CQ400" s="230"/>
      <c r="CR400" s="1"/>
      <c r="CS400" s="1"/>
      <c r="CT400" s="1"/>
      <c r="CU400" s="1"/>
      <c r="CV400" s="5"/>
      <c r="CW400" s="404"/>
      <c r="CX400" s="404"/>
      <c r="CY400" s="404"/>
      <c r="CZ400" s="404"/>
      <c r="DA400" s="404"/>
      <c r="DB400" s="404"/>
      <c r="DC400" s="381"/>
      <c r="DD400" s="381"/>
      <c r="DE400" s="381"/>
      <c r="DF400" s="381"/>
      <c r="DG400" s="5"/>
      <c r="DH400" s="1"/>
      <c r="DI400" s="1"/>
      <c r="DJ400" s="1"/>
      <c r="DK400" s="1"/>
      <c r="DL400" s="1"/>
      <c r="DM400" s="1"/>
      <c r="DN400" s="1"/>
      <c r="DO400" s="1"/>
      <c r="DP400" s="1"/>
      <c r="DQ400" s="1"/>
      <c r="DR400" s="1"/>
      <c r="DS400" s="1"/>
      <c r="DT400" s="1"/>
      <c r="DU400" s="1"/>
      <c r="DV400" s="1"/>
      <c r="DW400" s="1"/>
      <c r="DX400" s="1"/>
    </row>
    <row r="401" spans="1:128" ht="11.1" customHeight="1" x14ac:dyDescent="0.25">
      <c r="A401" s="5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388"/>
      <c r="AA401" s="388"/>
      <c r="AB401" s="388"/>
      <c r="AC401" s="388"/>
      <c r="AD401" s="388"/>
      <c r="AE401" s="388"/>
      <c r="AF401" s="388"/>
      <c r="AG401" s="388"/>
      <c r="AH401" s="388"/>
      <c r="AI401" s="388"/>
      <c r="AJ401" s="388"/>
      <c r="AK401" s="388"/>
      <c r="AL401" s="388"/>
      <c r="AM401" s="388"/>
      <c r="AN401" s="388"/>
      <c r="AO401" s="388"/>
      <c r="AP401" s="388"/>
      <c r="AQ401" s="388"/>
      <c r="AR401" s="388"/>
      <c r="AS401" s="388"/>
      <c r="AT401" s="388"/>
      <c r="AU401" s="388"/>
      <c r="AV401" s="388"/>
      <c r="AW401" s="388"/>
      <c r="AX401" s="388"/>
      <c r="AY401" s="388"/>
      <c r="AZ401" s="1"/>
      <c r="BA401" s="6"/>
      <c r="BB401" s="6"/>
      <c r="BC401" s="6"/>
      <c r="BD401" s="6"/>
      <c r="BE401" s="6"/>
      <c r="BF401" s="6"/>
      <c r="BG401" s="1"/>
      <c r="BM401" s="382"/>
      <c r="BO401" s="382"/>
      <c r="BP401" s="382"/>
      <c r="CB401" s="141"/>
      <c r="CC401" s="230"/>
      <c r="CD401" s="230"/>
      <c r="CE401" s="230"/>
      <c r="CF401" s="5"/>
      <c r="CG401" s="58"/>
      <c r="CH401" s="58"/>
      <c r="CI401" s="5"/>
      <c r="CJ401" s="5"/>
      <c r="CK401" s="5"/>
      <c r="CL401" s="230"/>
      <c r="CM401" s="230"/>
      <c r="CN401" s="230"/>
      <c r="CO401" s="230"/>
      <c r="CP401" s="230"/>
      <c r="CQ401" s="230"/>
      <c r="CR401" s="1"/>
      <c r="CS401" s="1"/>
      <c r="CT401" s="1"/>
      <c r="CU401" s="1"/>
      <c r="CV401" s="5"/>
      <c r="CW401" s="404"/>
      <c r="CX401" s="404"/>
      <c r="CY401" s="404"/>
      <c r="CZ401" s="404"/>
      <c r="DA401" s="404"/>
      <c r="DB401" s="404"/>
      <c r="DC401" s="381"/>
      <c r="DD401" s="381"/>
      <c r="DE401" s="381"/>
      <c r="DF401" s="381"/>
      <c r="DG401" s="5"/>
      <c r="DH401" s="1"/>
      <c r="DI401" s="1"/>
      <c r="DJ401" s="1"/>
      <c r="DK401" s="1"/>
      <c r="DL401" s="1"/>
      <c r="DM401" s="1"/>
      <c r="DN401" s="1"/>
      <c r="DO401" s="1"/>
      <c r="DP401" s="1"/>
      <c r="DQ401" s="1"/>
      <c r="DR401" s="1"/>
      <c r="DS401" s="1"/>
      <c r="DT401" s="1"/>
      <c r="DU401" s="1"/>
      <c r="DV401" s="1"/>
      <c r="DW401" s="1"/>
      <c r="DX401" s="1"/>
    </row>
    <row r="402" spans="1:128" ht="11.1" customHeight="1" x14ac:dyDescent="0.25">
      <c r="A402" s="5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388"/>
      <c r="AA402" s="388"/>
      <c r="AB402" s="388"/>
      <c r="AC402" s="388"/>
      <c r="AD402" s="388"/>
      <c r="AE402" s="388"/>
      <c r="AF402" s="388"/>
      <c r="AG402" s="388"/>
      <c r="AH402" s="388"/>
      <c r="AI402" s="388"/>
      <c r="AJ402" s="388"/>
      <c r="AK402" s="388"/>
      <c r="AL402" s="388"/>
      <c r="AM402" s="388"/>
      <c r="AN402" s="388"/>
      <c r="AO402" s="388"/>
      <c r="AP402" s="388"/>
      <c r="AQ402" s="388"/>
      <c r="AR402" s="388"/>
      <c r="AS402" s="388"/>
      <c r="AT402" s="388"/>
      <c r="AU402" s="388"/>
      <c r="AV402" s="388"/>
      <c r="AW402" s="388"/>
      <c r="AX402" s="388"/>
      <c r="AY402" s="388"/>
      <c r="AZ402" s="1"/>
      <c r="BA402" s="6"/>
      <c r="BB402" s="6"/>
      <c r="BC402" s="6"/>
      <c r="BD402" s="6"/>
      <c r="BE402" s="6"/>
      <c r="BF402" s="6"/>
      <c r="BG402" s="1"/>
      <c r="BM402" s="382"/>
      <c r="BO402" s="382"/>
      <c r="BP402" s="382"/>
      <c r="CB402" s="141"/>
      <c r="CC402" s="230"/>
      <c r="CD402" s="230"/>
      <c r="CE402" s="230"/>
      <c r="CF402" s="5"/>
      <c r="CG402" s="58"/>
      <c r="CH402" s="58"/>
      <c r="CI402" s="5"/>
      <c r="CJ402" s="5"/>
      <c r="CK402" s="5"/>
      <c r="CL402" s="230"/>
      <c r="CM402" s="230"/>
      <c r="CN402" s="230"/>
      <c r="CO402" s="230"/>
      <c r="CP402" s="230"/>
      <c r="CQ402" s="230"/>
      <c r="CR402" s="1"/>
      <c r="CS402" s="1"/>
      <c r="CT402" s="1"/>
      <c r="CU402" s="1"/>
      <c r="CV402" s="5"/>
      <c r="CW402" s="404"/>
      <c r="CX402" s="404"/>
      <c r="CY402" s="404"/>
      <c r="CZ402" s="404"/>
      <c r="DA402" s="404"/>
      <c r="DB402" s="404"/>
      <c r="DC402" s="381"/>
      <c r="DD402" s="381"/>
      <c r="DE402" s="381"/>
      <c r="DF402" s="381"/>
      <c r="DG402" s="5"/>
      <c r="DH402" s="1"/>
      <c r="DI402" s="1"/>
      <c r="DJ402" s="1"/>
      <c r="DK402" s="1"/>
      <c r="DL402" s="1"/>
      <c r="DM402" s="1"/>
      <c r="DN402" s="1"/>
      <c r="DO402" s="1"/>
      <c r="DP402" s="1"/>
      <c r="DQ402" s="1"/>
      <c r="DR402" s="1"/>
      <c r="DS402" s="1"/>
      <c r="DT402" s="1"/>
      <c r="DU402" s="1"/>
      <c r="DV402" s="1"/>
      <c r="DW402" s="1"/>
      <c r="DX402" s="1"/>
    </row>
    <row r="403" spans="1:128" ht="11.1" customHeight="1" x14ac:dyDescent="0.25">
      <c r="A403" s="5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388"/>
      <c r="AA403" s="388"/>
      <c r="AB403" s="388"/>
      <c r="AC403" s="388"/>
      <c r="AD403" s="388"/>
      <c r="AE403" s="388"/>
      <c r="AF403" s="388"/>
      <c r="AG403" s="388"/>
      <c r="AH403" s="388"/>
      <c r="AI403" s="388"/>
      <c r="AJ403" s="388"/>
      <c r="AK403" s="388"/>
      <c r="AL403" s="388"/>
      <c r="AM403" s="388"/>
      <c r="AN403" s="388"/>
      <c r="AO403" s="388"/>
      <c r="AP403" s="388"/>
      <c r="AQ403" s="388"/>
      <c r="AR403" s="388"/>
      <c r="AS403" s="388"/>
      <c r="AT403" s="388"/>
      <c r="AU403" s="388"/>
      <c r="AV403" s="388"/>
      <c r="AW403" s="388"/>
      <c r="AX403" s="388"/>
      <c r="AY403" s="388"/>
      <c r="AZ403" s="1"/>
      <c r="BA403" s="6"/>
      <c r="BB403" s="6"/>
      <c r="BC403" s="6"/>
      <c r="BD403" s="6"/>
      <c r="BE403" s="6"/>
      <c r="BF403" s="6"/>
      <c r="BG403" s="1"/>
      <c r="BM403" s="382"/>
      <c r="BO403" s="382"/>
      <c r="BP403" s="382"/>
      <c r="CB403" s="141"/>
      <c r="CC403" s="230"/>
      <c r="CD403" s="230"/>
      <c r="CE403" s="230"/>
      <c r="CF403" s="5"/>
      <c r="CG403" s="58"/>
      <c r="CH403" s="58"/>
      <c r="CI403" s="5"/>
      <c r="CJ403" s="5"/>
      <c r="CK403" s="5"/>
      <c r="CL403" s="230"/>
      <c r="CM403" s="230"/>
      <c r="CN403" s="230"/>
      <c r="CO403" s="230"/>
      <c r="CP403" s="230"/>
      <c r="CQ403" s="230"/>
      <c r="CR403" s="1"/>
      <c r="CS403" s="1"/>
      <c r="CT403" s="1"/>
      <c r="CU403" s="1"/>
      <c r="CV403" s="5"/>
      <c r="CW403" s="404"/>
      <c r="CX403" s="404"/>
      <c r="CY403" s="404"/>
      <c r="CZ403" s="404"/>
      <c r="DA403" s="404"/>
      <c r="DB403" s="404"/>
      <c r="DC403" s="381"/>
      <c r="DD403" s="381"/>
      <c r="DE403" s="381"/>
      <c r="DF403" s="381"/>
      <c r="DG403" s="5"/>
      <c r="DH403" s="1"/>
      <c r="DI403" s="1"/>
      <c r="DJ403" s="1"/>
      <c r="DK403" s="1"/>
      <c r="DL403" s="1"/>
      <c r="DM403" s="1"/>
      <c r="DN403" s="1"/>
      <c r="DO403" s="1"/>
      <c r="DP403" s="1"/>
      <c r="DQ403" s="1"/>
      <c r="DR403" s="1"/>
      <c r="DS403" s="1"/>
      <c r="DT403" s="1"/>
      <c r="DU403" s="1"/>
      <c r="DV403" s="1"/>
      <c r="DW403" s="1"/>
      <c r="DX403" s="1"/>
    </row>
    <row r="404" spans="1:128" ht="11.1" customHeight="1" x14ac:dyDescent="0.25">
      <c r="A404" s="5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388"/>
      <c r="AA404" s="388"/>
      <c r="AB404" s="388"/>
      <c r="AC404" s="388"/>
      <c r="AD404" s="388"/>
      <c r="AE404" s="388"/>
      <c r="AF404" s="388"/>
      <c r="AG404" s="388"/>
      <c r="AH404" s="388"/>
      <c r="AI404" s="388"/>
      <c r="AJ404" s="388"/>
      <c r="AK404" s="388"/>
      <c r="AL404" s="388"/>
      <c r="AM404" s="388"/>
      <c r="AN404" s="388"/>
      <c r="AO404" s="388"/>
      <c r="AP404" s="388"/>
      <c r="AQ404" s="388"/>
      <c r="AR404" s="388"/>
      <c r="AS404" s="388"/>
      <c r="AT404" s="388"/>
      <c r="AU404" s="388"/>
      <c r="AV404" s="388"/>
      <c r="AW404" s="388"/>
      <c r="AX404" s="388"/>
      <c r="AY404" s="388"/>
      <c r="AZ404" s="1"/>
      <c r="BA404" s="6"/>
      <c r="BB404" s="6"/>
      <c r="BC404" s="6"/>
      <c r="BD404" s="6"/>
      <c r="BE404" s="6"/>
      <c r="BF404" s="6"/>
      <c r="BG404" s="1"/>
      <c r="BM404" s="382"/>
      <c r="BO404" s="382"/>
      <c r="BP404" s="382"/>
      <c r="CB404" s="141"/>
      <c r="CC404" s="230"/>
      <c r="CD404" s="230"/>
      <c r="CE404" s="230"/>
      <c r="CF404" s="5"/>
      <c r="CG404" s="58"/>
      <c r="CH404" s="58"/>
      <c r="CI404" s="5"/>
      <c r="CJ404" s="5"/>
      <c r="CK404" s="5"/>
      <c r="CL404" s="230"/>
      <c r="CM404" s="230"/>
      <c r="CN404" s="230"/>
      <c r="CO404" s="230"/>
      <c r="CP404" s="230"/>
      <c r="CQ404" s="230"/>
      <c r="CR404" s="1"/>
      <c r="CS404" s="1"/>
      <c r="CT404" s="1"/>
      <c r="CU404" s="1"/>
      <c r="CV404" s="5"/>
      <c r="CW404" s="404"/>
      <c r="CX404" s="404"/>
      <c r="CY404" s="404"/>
      <c r="CZ404" s="404"/>
      <c r="DA404" s="404"/>
      <c r="DB404" s="404"/>
      <c r="DC404" s="381"/>
      <c r="DD404" s="381"/>
      <c r="DE404" s="381"/>
      <c r="DF404" s="381"/>
      <c r="DG404" s="5"/>
      <c r="DH404" s="1"/>
      <c r="DI404" s="1"/>
      <c r="DJ404" s="1"/>
      <c r="DK404" s="1"/>
      <c r="DL404" s="1"/>
      <c r="DM404" s="1"/>
      <c r="DN404" s="1"/>
      <c r="DO404" s="1"/>
      <c r="DP404" s="1"/>
      <c r="DQ404" s="1"/>
      <c r="DR404" s="1"/>
      <c r="DS404" s="1"/>
      <c r="DT404" s="1"/>
      <c r="DU404" s="1"/>
      <c r="DV404" s="1"/>
      <c r="DW404" s="1"/>
      <c r="DX404" s="1"/>
    </row>
    <row r="405" spans="1:128" ht="11.1" customHeight="1" x14ac:dyDescent="0.25">
      <c r="A405" s="5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388"/>
      <c r="AA405" s="388"/>
      <c r="AB405" s="388"/>
      <c r="AC405" s="388"/>
      <c r="AD405" s="388"/>
      <c r="AE405" s="388"/>
      <c r="AF405" s="388"/>
      <c r="AG405" s="388"/>
      <c r="AH405" s="388"/>
      <c r="AI405" s="388"/>
      <c r="AJ405" s="388"/>
      <c r="AK405" s="388"/>
      <c r="AL405" s="388"/>
      <c r="AM405" s="388"/>
      <c r="AN405" s="388"/>
      <c r="AO405" s="388"/>
      <c r="AP405" s="388"/>
      <c r="AQ405" s="388"/>
      <c r="AR405" s="388"/>
      <c r="AS405" s="388"/>
      <c r="AT405" s="388"/>
      <c r="AU405" s="388"/>
      <c r="AV405" s="388"/>
      <c r="AW405" s="388"/>
      <c r="AX405" s="388"/>
      <c r="AY405" s="388"/>
      <c r="AZ405" s="1"/>
      <c r="BA405" s="6"/>
      <c r="BB405" s="6"/>
      <c r="BC405" s="6"/>
      <c r="BD405" s="6"/>
      <c r="BE405" s="6"/>
      <c r="BF405" s="6"/>
      <c r="BG405" s="1"/>
      <c r="BM405" s="382"/>
      <c r="BO405" s="382"/>
      <c r="BP405" s="382"/>
      <c r="CB405" s="141"/>
      <c r="CC405" s="230"/>
      <c r="CD405" s="230"/>
      <c r="CE405" s="230"/>
      <c r="CF405" s="5"/>
      <c r="CG405" s="58"/>
      <c r="CH405" s="58"/>
      <c r="CI405" s="5"/>
      <c r="CJ405" s="5"/>
      <c r="CK405" s="5"/>
      <c r="CL405" s="230"/>
      <c r="CM405" s="230"/>
      <c r="CN405" s="230"/>
      <c r="CO405" s="230"/>
      <c r="CP405" s="230"/>
      <c r="CQ405" s="230"/>
      <c r="CR405" s="1"/>
      <c r="CS405" s="1"/>
      <c r="CT405" s="1"/>
      <c r="CU405" s="1"/>
      <c r="CV405" s="5"/>
      <c r="CW405" s="404"/>
      <c r="CX405" s="404"/>
      <c r="CY405" s="404"/>
      <c r="CZ405" s="404"/>
      <c r="DA405" s="404"/>
      <c r="DB405" s="404"/>
      <c r="DC405" s="381"/>
      <c r="DD405" s="381"/>
      <c r="DE405" s="381"/>
      <c r="DF405" s="381"/>
      <c r="DG405" s="5"/>
      <c r="DH405" s="1"/>
      <c r="DI405" s="1"/>
      <c r="DJ405" s="1"/>
      <c r="DK405" s="1"/>
      <c r="DL405" s="1"/>
      <c r="DM405" s="1"/>
      <c r="DN405" s="1"/>
      <c r="DO405" s="1"/>
      <c r="DP405" s="1"/>
      <c r="DQ405" s="1"/>
      <c r="DR405" s="1"/>
      <c r="DS405" s="1"/>
      <c r="DT405" s="1"/>
      <c r="DU405" s="1"/>
      <c r="DV405" s="1"/>
      <c r="DW405" s="1"/>
      <c r="DX405" s="1"/>
    </row>
    <row r="406" spans="1:128" ht="11.1" customHeight="1" x14ac:dyDescent="0.25">
      <c r="A406" s="5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388"/>
      <c r="AA406" s="388"/>
      <c r="AB406" s="388"/>
      <c r="AC406" s="388"/>
      <c r="AD406" s="388"/>
      <c r="AE406" s="388"/>
      <c r="AF406" s="388"/>
      <c r="AG406" s="388"/>
      <c r="AH406" s="388"/>
      <c r="AI406" s="388"/>
      <c r="AJ406" s="388"/>
      <c r="AK406" s="388"/>
      <c r="AL406" s="388"/>
      <c r="AM406" s="388"/>
      <c r="AN406" s="388"/>
      <c r="AO406" s="388"/>
      <c r="AP406" s="388"/>
      <c r="AQ406" s="388"/>
      <c r="AR406" s="388"/>
      <c r="AS406" s="388"/>
      <c r="AT406" s="388"/>
      <c r="AU406" s="388"/>
      <c r="AV406" s="388"/>
      <c r="AW406" s="388"/>
      <c r="AX406" s="388"/>
      <c r="AY406" s="388"/>
      <c r="AZ406" s="1"/>
      <c r="BA406" s="6"/>
      <c r="BB406" s="6"/>
      <c r="BC406" s="6"/>
      <c r="BD406" s="6"/>
      <c r="BE406" s="6"/>
      <c r="BF406" s="6"/>
      <c r="BG406" s="1"/>
      <c r="BM406" s="382"/>
      <c r="BO406" s="382"/>
      <c r="BP406" s="382"/>
      <c r="CB406" s="141"/>
      <c r="CC406" s="230"/>
      <c r="CD406" s="230"/>
      <c r="CE406" s="230"/>
      <c r="CF406" s="5"/>
      <c r="CG406" s="58"/>
      <c r="CH406" s="58"/>
      <c r="CI406" s="5"/>
      <c r="CJ406" s="5"/>
      <c r="CK406" s="5"/>
      <c r="CL406" s="230"/>
      <c r="CM406" s="230"/>
      <c r="CN406" s="230"/>
      <c r="CO406" s="230"/>
      <c r="CP406" s="230"/>
      <c r="CQ406" s="230"/>
      <c r="CR406" s="1"/>
      <c r="CS406" s="1"/>
      <c r="CT406" s="1"/>
      <c r="CU406" s="1"/>
      <c r="CV406" s="5"/>
      <c r="CW406" s="404"/>
      <c r="CX406" s="404"/>
      <c r="CY406" s="404"/>
      <c r="CZ406" s="404"/>
      <c r="DA406" s="404"/>
      <c r="DB406" s="404"/>
      <c r="DC406" s="381"/>
      <c r="DD406" s="381"/>
      <c r="DE406" s="381"/>
      <c r="DF406" s="381"/>
      <c r="DG406" s="5"/>
      <c r="DH406" s="1"/>
      <c r="DI406" s="1"/>
      <c r="DJ406" s="1"/>
      <c r="DK406" s="1"/>
      <c r="DL406" s="1"/>
      <c r="DM406" s="1"/>
      <c r="DN406" s="1"/>
      <c r="DO406" s="1"/>
      <c r="DP406" s="1"/>
      <c r="DQ406" s="1"/>
      <c r="DR406" s="1"/>
      <c r="DS406" s="1"/>
      <c r="DT406" s="1"/>
      <c r="DU406" s="1"/>
      <c r="DV406" s="1"/>
      <c r="DW406" s="1"/>
      <c r="DX406" s="1"/>
    </row>
    <row r="407" spans="1:128" ht="11.1" customHeight="1" x14ac:dyDescent="0.25">
      <c r="A407" s="5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388"/>
      <c r="AA407" s="388"/>
      <c r="AB407" s="388"/>
      <c r="AC407" s="388"/>
      <c r="AD407" s="388"/>
      <c r="AE407" s="388"/>
      <c r="AF407" s="388"/>
      <c r="AG407" s="388"/>
      <c r="AH407" s="388"/>
      <c r="AI407" s="388"/>
      <c r="AJ407" s="388"/>
      <c r="AK407" s="388"/>
      <c r="AL407" s="388"/>
      <c r="AM407" s="388"/>
      <c r="AN407" s="388"/>
      <c r="AO407" s="388"/>
      <c r="AP407" s="388"/>
      <c r="AQ407" s="388"/>
      <c r="AR407" s="388"/>
      <c r="AS407" s="388"/>
      <c r="AT407" s="388"/>
      <c r="AU407" s="388"/>
      <c r="AV407" s="388"/>
      <c r="AW407" s="388"/>
      <c r="AX407" s="388"/>
      <c r="AY407" s="388"/>
      <c r="AZ407" s="1"/>
      <c r="BA407" s="6"/>
      <c r="BB407" s="6"/>
      <c r="BC407" s="6"/>
      <c r="BD407" s="6"/>
      <c r="BE407" s="6"/>
      <c r="BF407" s="6"/>
      <c r="BG407" s="1"/>
      <c r="BM407" s="382"/>
      <c r="BO407" s="382"/>
      <c r="BP407" s="382"/>
      <c r="CB407" s="141"/>
      <c r="CC407" s="230"/>
      <c r="CD407" s="230"/>
      <c r="CE407" s="230"/>
      <c r="CF407" s="5"/>
      <c r="CG407" s="58"/>
      <c r="CH407" s="58"/>
      <c r="CI407" s="5"/>
      <c r="CJ407" s="5"/>
      <c r="CK407" s="5"/>
      <c r="CL407" s="230"/>
      <c r="CM407" s="230"/>
      <c r="CN407" s="230"/>
      <c r="CO407" s="230"/>
      <c r="CP407" s="230"/>
      <c r="CQ407" s="230"/>
      <c r="CR407" s="1"/>
      <c r="CS407" s="1"/>
      <c r="CT407" s="1"/>
      <c r="CU407" s="1"/>
      <c r="CV407" s="5"/>
      <c r="CW407" s="404"/>
      <c r="CX407" s="404"/>
      <c r="CY407" s="404"/>
      <c r="CZ407" s="404"/>
      <c r="DA407" s="404"/>
      <c r="DB407" s="404"/>
      <c r="DC407" s="381"/>
      <c r="DD407" s="381"/>
      <c r="DE407" s="381"/>
      <c r="DF407" s="381"/>
      <c r="DG407" s="5"/>
      <c r="DH407" s="1"/>
      <c r="DI407" s="1"/>
      <c r="DJ407" s="1"/>
      <c r="DK407" s="1"/>
      <c r="DL407" s="1"/>
      <c r="DM407" s="1"/>
      <c r="DN407" s="1"/>
      <c r="DO407" s="1"/>
      <c r="DP407" s="1"/>
      <c r="DQ407" s="1"/>
      <c r="DR407" s="1"/>
      <c r="DS407" s="1"/>
      <c r="DT407" s="1"/>
      <c r="DU407" s="1"/>
      <c r="DV407" s="1"/>
      <c r="DW407" s="1"/>
      <c r="DX407" s="1"/>
    </row>
    <row r="408" spans="1:128" ht="11.1" customHeight="1" x14ac:dyDescent="0.25">
      <c r="A408" s="5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388"/>
      <c r="AA408" s="388"/>
      <c r="AB408" s="388"/>
      <c r="AC408" s="388"/>
      <c r="AD408" s="388"/>
      <c r="AE408" s="388"/>
      <c r="AF408" s="388"/>
      <c r="AG408" s="388"/>
      <c r="AH408" s="388"/>
      <c r="AI408" s="388"/>
      <c r="AJ408" s="388"/>
      <c r="AK408" s="388"/>
      <c r="AL408" s="388"/>
      <c r="AM408" s="388"/>
      <c r="AN408" s="388"/>
      <c r="AO408" s="388"/>
      <c r="AP408" s="388"/>
      <c r="AQ408" s="388"/>
      <c r="AR408" s="388"/>
      <c r="AS408" s="388"/>
      <c r="AT408" s="388"/>
      <c r="AU408" s="388"/>
      <c r="AV408" s="388"/>
      <c r="AW408" s="388"/>
      <c r="AX408" s="388"/>
      <c r="AY408" s="388"/>
      <c r="AZ408" s="1"/>
      <c r="BA408" s="6"/>
      <c r="BB408" s="6"/>
      <c r="BC408" s="6"/>
      <c r="BD408" s="6"/>
      <c r="BE408" s="6"/>
      <c r="BF408" s="6"/>
      <c r="BG408" s="1"/>
      <c r="BM408" s="382"/>
      <c r="BO408" s="382"/>
      <c r="BP408" s="382"/>
      <c r="CB408" s="141"/>
      <c r="CC408" s="230"/>
      <c r="CD408" s="230"/>
      <c r="CE408" s="230"/>
      <c r="CF408" s="5"/>
      <c r="CG408" s="58"/>
      <c r="CH408" s="58"/>
      <c r="CI408" s="5"/>
      <c r="CJ408" s="5"/>
      <c r="CK408" s="5"/>
      <c r="CL408" s="230"/>
      <c r="CM408" s="230"/>
      <c r="CN408" s="230"/>
      <c r="CO408" s="230"/>
      <c r="CP408" s="230"/>
      <c r="CQ408" s="230"/>
      <c r="CR408" s="1"/>
      <c r="CS408" s="1"/>
      <c r="CT408" s="1"/>
      <c r="CU408" s="1"/>
      <c r="CV408" s="5"/>
      <c r="CW408" s="404"/>
      <c r="CX408" s="404"/>
      <c r="CY408" s="404"/>
      <c r="CZ408" s="404"/>
      <c r="DA408" s="404"/>
      <c r="DB408" s="404"/>
      <c r="DC408" s="381"/>
      <c r="DD408" s="381"/>
      <c r="DE408" s="381"/>
      <c r="DF408" s="381"/>
      <c r="DG408" s="5"/>
      <c r="DH408" s="1"/>
      <c r="DI408" s="1"/>
      <c r="DJ408" s="1"/>
      <c r="DK408" s="1"/>
      <c r="DL408" s="1"/>
      <c r="DM408" s="1"/>
      <c r="DN408" s="1"/>
      <c r="DO408" s="1"/>
      <c r="DP408" s="1"/>
      <c r="DQ408" s="1"/>
      <c r="DR408" s="1"/>
      <c r="DS408" s="1"/>
      <c r="DT408" s="1"/>
      <c r="DU408" s="1"/>
      <c r="DV408" s="1"/>
      <c r="DW408" s="1"/>
      <c r="DX408" s="1"/>
    </row>
    <row r="409" spans="1:128" ht="11.1" customHeight="1" x14ac:dyDescent="0.25">
      <c r="A409" s="5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388"/>
      <c r="AA409" s="388"/>
      <c r="AB409" s="388"/>
      <c r="AC409" s="388"/>
      <c r="AD409" s="388"/>
      <c r="AE409" s="388"/>
      <c r="AF409" s="388"/>
      <c r="AG409" s="388"/>
      <c r="AH409" s="388"/>
      <c r="AI409" s="388"/>
      <c r="AJ409" s="388"/>
      <c r="AK409" s="388"/>
      <c r="AL409" s="388"/>
      <c r="AM409" s="388"/>
      <c r="AN409" s="388"/>
      <c r="AO409" s="388"/>
      <c r="AP409" s="388"/>
      <c r="AQ409" s="388"/>
      <c r="AR409" s="388"/>
      <c r="AS409" s="388"/>
      <c r="AT409" s="388"/>
      <c r="AU409" s="388"/>
      <c r="AV409" s="388"/>
      <c r="AW409" s="388"/>
      <c r="AX409" s="388"/>
      <c r="AY409" s="388"/>
      <c r="AZ409" s="1"/>
      <c r="BA409" s="6"/>
      <c r="BB409" s="6"/>
      <c r="BC409" s="6"/>
      <c r="BD409" s="6"/>
      <c r="BE409" s="6"/>
      <c r="BF409" s="6"/>
      <c r="BG409" s="1"/>
      <c r="BM409" s="382"/>
      <c r="BO409" s="382"/>
      <c r="BP409" s="382"/>
      <c r="CB409" s="141"/>
      <c r="CC409" s="230"/>
      <c r="CD409" s="230"/>
      <c r="CE409" s="230"/>
      <c r="CF409" s="5"/>
      <c r="CG409" s="58"/>
      <c r="CH409" s="58"/>
      <c r="CI409" s="5"/>
      <c r="CJ409" s="5"/>
      <c r="CK409" s="5"/>
      <c r="CL409" s="230"/>
      <c r="CM409" s="230"/>
      <c r="CN409" s="230"/>
      <c r="CO409" s="230"/>
      <c r="CP409" s="230"/>
      <c r="CQ409" s="230"/>
      <c r="CR409" s="1"/>
      <c r="CS409" s="1"/>
      <c r="CT409" s="1"/>
      <c r="CU409" s="1"/>
      <c r="CV409" s="5"/>
      <c r="CW409" s="404"/>
      <c r="CX409" s="404"/>
      <c r="CY409" s="404"/>
      <c r="CZ409" s="404"/>
      <c r="DA409" s="404"/>
      <c r="DB409" s="404"/>
      <c r="DC409" s="381"/>
      <c r="DD409" s="381"/>
      <c r="DE409" s="381"/>
      <c r="DF409" s="381"/>
      <c r="DG409" s="5"/>
      <c r="DH409" s="1"/>
      <c r="DI409" s="1"/>
      <c r="DJ409" s="1"/>
      <c r="DK409" s="1"/>
      <c r="DL409" s="1"/>
      <c r="DM409" s="1"/>
      <c r="DN409" s="1"/>
      <c r="DO409" s="1"/>
      <c r="DP409" s="1"/>
      <c r="DQ409" s="1"/>
      <c r="DR409" s="1"/>
      <c r="DS409" s="1"/>
      <c r="DT409" s="1"/>
      <c r="DU409" s="1"/>
      <c r="DV409" s="1"/>
      <c r="DW409" s="1"/>
      <c r="DX409" s="1"/>
    </row>
    <row r="410" spans="1:128" ht="11.1" customHeight="1" x14ac:dyDescent="0.25">
      <c r="A410" s="5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388"/>
      <c r="AA410" s="388"/>
      <c r="AB410" s="388"/>
      <c r="AC410" s="388"/>
      <c r="AD410" s="388"/>
      <c r="AE410" s="388"/>
      <c r="AF410" s="388"/>
      <c r="AG410" s="388"/>
      <c r="AH410" s="388"/>
      <c r="AI410" s="388"/>
      <c r="AJ410" s="388"/>
      <c r="AK410" s="388"/>
      <c r="AL410" s="388"/>
      <c r="AM410" s="388"/>
      <c r="AN410" s="388"/>
      <c r="AO410" s="388"/>
      <c r="AP410" s="388"/>
      <c r="AQ410" s="388"/>
      <c r="AR410" s="388"/>
      <c r="AS410" s="388"/>
      <c r="AT410" s="388"/>
      <c r="AU410" s="388"/>
      <c r="AV410" s="388"/>
      <c r="AW410" s="388"/>
      <c r="AX410" s="388"/>
      <c r="AY410" s="388"/>
      <c r="AZ410" s="1"/>
      <c r="BA410" s="6"/>
      <c r="BB410" s="6"/>
      <c r="BC410" s="6"/>
      <c r="BD410" s="6"/>
      <c r="BE410" s="6"/>
      <c r="BF410" s="6"/>
      <c r="BG410" s="1"/>
      <c r="BM410" s="382"/>
      <c r="BO410" s="382"/>
      <c r="BP410" s="382"/>
      <c r="CB410" s="141"/>
      <c r="CC410" s="230"/>
      <c r="CD410" s="230"/>
      <c r="CE410" s="230"/>
      <c r="CF410" s="5"/>
      <c r="CG410" s="58"/>
      <c r="CH410" s="58"/>
      <c r="CI410" s="5"/>
      <c r="CJ410" s="5"/>
      <c r="CK410" s="5"/>
      <c r="CL410" s="230"/>
      <c r="CM410" s="230"/>
      <c r="CN410" s="230"/>
      <c r="CO410" s="230"/>
      <c r="CP410" s="230"/>
      <c r="CQ410" s="230"/>
      <c r="CR410" s="1"/>
      <c r="CS410" s="1"/>
      <c r="CT410" s="1"/>
      <c r="CU410" s="1"/>
      <c r="CV410" s="5"/>
      <c r="CW410" s="404"/>
      <c r="CX410" s="404"/>
      <c r="CY410" s="404"/>
      <c r="CZ410" s="404"/>
      <c r="DA410" s="404"/>
      <c r="DB410" s="404"/>
      <c r="DC410" s="381"/>
      <c r="DD410" s="381"/>
      <c r="DE410" s="381"/>
      <c r="DF410" s="381"/>
      <c r="DG410" s="5"/>
      <c r="DH410" s="1"/>
      <c r="DI410" s="1"/>
      <c r="DJ410" s="1"/>
      <c r="DK410" s="1"/>
      <c r="DL410" s="1"/>
      <c r="DM410" s="1"/>
      <c r="DN410" s="1"/>
      <c r="DO410" s="1"/>
      <c r="DP410" s="1"/>
      <c r="DQ410" s="1"/>
      <c r="DR410" s="1"/>
      <c r="DS410" s="1"/>
      <c r="DT410" s="1"/>
      <c r="DU410" s="1"/>
      <c r="DV410" s="1"/>
      <c r="DW410" s="1"/>
      <c r="DX410" s="1"/>
    </row>
    <row r="411" spans="1:128" ht="11.1" customHeight="1" x14ac:dyDescent="0.25">
      <c r="A411" s="5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388"/>
      <c r="AA411" s="388"/>
      <c r="AB411" s="388"/>
      <c r="AC411" s="388"/>
      <c r="AD411" s="388"/>
      <c r="AE411" s="388"/>
      <c r="AF411" s="388"/>
      <c r="AG411" s="388"/>
      <c r="AH411" s="388"/>
      <c r="AI411" s="388"/>
      <c r="AJ411" s="388"/>
      <c r="AK411" s="388"/>
      <c r="AL411" s="388"/>
      <c r="AM411" s="388"/>
      <c r="AN411" s="388"/>
      <c r="AO411" s="388"/>
      <c r="AP411" s="388"/>
      <c r="AQ411" s="388"/>
      <c r="AR411" s="388"/>
      <c r="AS411" s="388"/>
      <c r="AT411" s="388"/>
      <c r="AU411" s="388"/>
      <c r="AV411" s="388"/>
      <c r="AW411" s="388"/>
      <c r="AX411" s="388"/>
      <c r="AY411" s="388"/>
      <c r="AZ411" s="1"/>
      <c r="BA411" s="6"/>
      <c r="BB411" s="6"/>
      <c r="BC411" s="6"/>
      <c r="BD411" s="6"/>
      <c r="BE411" s="6"/>
      <c r="BF411" s="6"/>
      <c r="BG411" s="1"/>
      <c r="BM411" s="382"/>
      <c r="BO411" s="382"/>
      <c r="BP411" s="382"/>
      <c r="CB411" s="141"/>
      <c r="CC411" s="230"/>
      <c r="CD411" s="230"/>
      <c r="CE411" s="230"/>
      <c r="CF411" s="5"/>
      <c r="CG411" s="58"/>
      <c r="CH411" s="58"/>
      <c r="CI411" s="5"/>
      <c r="CJ411" s="5"/>
      <c r="CK411" s="5"/>
      <c r="CL411" s="230"/>
      <c r="CM411" s="230"/>
      <c r="CN411" s="230"/>
      <c r="CO411" s="230"/>
      <c r="CP411" s="230"/>
      <c r="CQ411" s="230"/>
      <c r="CR411" s="1"/>
      <c r="CS411" s="1"/>
      <c r="CT411" s="1"/>
      <c r="CU411" s="1"/>
      <c r="CV411" s="5"/>
      <c r="CW411" s="404"/>
      <c r="CX411" s="404"/>
      <c r="CY411" s="404"/>
      <c r="CZ411" s="404"/>
      <c r="DA411" s="404"/>
      <c r="DB411" s="404"/>
      <c r="DC411" s="381"/>
      <c r="DD411" s="381"/>
      <c r="DE411" s="381"/>
      <c r="DF411" s="381"/>
      <c r="DG411" s="5"/>
      <c r="DH411" s="1"/>
      <c r="DI411" s="1"/>
      <c r="DJ411" s="1"/>
      <c r="DK411" s="1"/>
      <c r="DL411" s="1"/>
      <c r="DM411" s="1"/>
      <c r="DN411" s="1"/>
      <c r="DO411" s="1"/>
      <c r="DP411" s="1"/>
      <c r="DQ411" s="1"/>
      <c r="DR411" s="1"/>
      <c r="DS411" s="1"/>
      <c r="DT411" s="1"/>
      <c r="DU411" s="1"/>
      <c r="DV411" s="1"/>
      <c r="DW411" s="1"/>
      <c r="DX411" s="1"/>
    </row>
    <row r="412" spans="1:128" ht="11.1" customHeight="1" x14ac:dyDescent="0.25">
      <c r="A412" s="5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388"/>
      <c r="AA412" s="388"/>
      <c r="AB412" s="388"/>
      <c r="AC412" s="388"/>
      <c r="AD412" s="388"/>
      <c r="AE412" s="388"/>
      <c r="AF412" s="388"/>
      <c r="AG412" s="388"/>
      <c r="AH412" s="388"/>
      <c r="AI412" s="388"/>
      <c r="AJ412" s="388"/>
      <c r="AK412" s="388"/>
      <c r="AL412" s="388"/>
      <c r="AM412" s="388"/>
      <c r="AN412" s="388"/>
      <c r="AO412" s="388"/>
      <c r="AP412" s="388"/>
      <c r="AQ412" s="388"/>
      <c r="AR412" s="388"/>
      <c r="AS412" s="388"/>
      <c r="AT412" s="388"/>
      <c r="AU412" s="388"/>
      <c r="AV412" s="388"/>
      <c r="AW412" s="388"/>
      <c r="AX412" s="388"/>
      <c r="AY412" s="388"/>
      <c r="AZ412" s="1"/>
      <c r="BA412" s="6"/>
      <c r="BB412" s="6"/>
      <c r="BC412" s="6"/>
      <c r="BD412" s="6"/>
      <c r="BE412" s="6"/>
      <c r="BF412" s="6"/>
      <c r="BG412" s="1"/>
      <c r="BM412" s="382"/>
      <c r="BO412" s="382"/>
      <c r="BP412" s="382"/>
      <c r="CB412" s="141"/>
      <c r="CC412" s="230"/>
      <c r="CD412" s="230"/>
      <c r="CE412" s="230"/>
      <c r="CF412" s="5"/>
      <c r="CG412" s="58"/>
      <c r="CH412" s="58"/>
      <c r="CI412" s="5"/>
      <c r="CJ412" s="5"/>
      <c r="CK412" s="5"/>
      <c r="CL412" s="230"/>
      <c r="CM412" s="230"/>
      <c r="CN412" s="230"/>
      <c r="CO412" s="230"/>
      <c r="CP412" s="230"/>
      <c r="CQ412" s="230"/>
      <c r="CR412" s="1"/>
      <c r="CS412" s="1"/>
      <c r="CT412" s="1"/>
      <c r="CU412" s="1"/>
      <c r="CV412" s="5"/>
      <c r="CW412" s="404"/>
      <c r="CX412" s="404"/>
      <c r="CY412" s="404"/>
      <c r="CZ412" s="404"/>
      <c r="DA412" s="404"/>
      <c r="DB412" s="404"/>
      <c r="DC412" s="381"/>
      <c r="DD412" s="381"/>
      <c r="DE412" s="381"/>
      <c r="DF412" s="381"/>
      <c r="DG412" s="5"/>
      <c r="DH412" s="1"/>
      <c r="DI412" s="1"/>
      <c r="DJ412" s="1"/>
      <c r="DK412" s="1"/>
      <c r="DL412" s="1"/>
      <c r="DM412" s="1"/>
      <c r="DN412" s="1"/>
      <c r="DO412" s="1"/>
      <c r="DP412" s="1"/>
      <c r="DQ412" s="1"/>
      <c r="DR412" s="1"/>
      <c r="DS412" s="1"/>
      <c r="DT412" s="1"/>
      <c r="DU412" s="1"/>
      <c r="DV412" s="1"/>
      <c r="DW412" s="1"/>
      <c r="DX412" s="1"/>
    </row>
    <row r="413" spans="1:128" ht="11.1" customHeight="1" x14ac:dyDescent="0.25">
      <c r="A413" s="5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388"/>
      <c r="AA413" s="388"/>
      <c r="AB413" s="388"/>
      <c r="AC413" s="388"/>
      <c r="AD413" s="388"/>
      <c r="AE413" s="388"/>
      <c r="AF413" s="388"/>
      <c r="AG413" s="388"/>
      <c r="AH413" s="388"/>
      <c r="AI413" s="388"/>
      <c r="AJ413" s="388"/>
      <c r="AK413" s="388"/>
      <c r="AL413" s="388"/>
      <c r="AM413" s="388"/>
      <c r="AN413" s="388"/>
      <c r="AO413" s="388"/>
      <c r="AP413" s="388"/>
      <c r="AQ413" s="388"/>
      <c r="AR413" s="388"/>
      <c r="AS413" s="388"/>
      <c r="AT413" s="388"/>
      <c r="AU413" s="388"/>
      <c r="AV413" s="388"/>
      <c r="AW413" s="388"/>
      <c r="AX413" s="388"/>
      <c r="AY413" s="388"/>
      <c r="AZ413" s="1"/>
      <c r="BA413" s="6"/>
      <c r="BB413" s="6"/>
      <c r="BC413" s="6"/>
      <c r="BD413" s="6"/>
      <c r="BE413" s="6"/>
      <c r="BF413" s="6"/>
      <c r="BG413" s="1"/>
      <c r="BM413" s="382"/>
      <c r="BO413" s="382"/>
      <c r="BP413" s="382"/>
      <c r="CB413" s="141"/>
      <c r="CC413" s="230"/>
      <c r="CD413" s="230"/>
      <c r="CE413" s="230"/>
      <c r="CF413" s="5"/>
      <c r="CG413" s="58"/>
      <c r="CH413" s="58"/>
      <c r="CI413" s="5"/>
      <c r="CJ413" s="5"/>
      <c r="CK413" s="5"/>
      <c r="CL413" s="230"/>
      <c r="CM413" s="230"/>
      <c r="CN413" s="230"/>
      <c r="CO413" s="230"/>
      <c r="CP413" s="230"/>
      <c r="CQ413" s="230"/>
      <c r="CR413" s="1"/>
      <c r="CS413" s="1"/>
      <c r="CT413" s="1"/>
      <c r="CU413" s="1"/>
      <c r="CV413" s="5"/>
      <c r="CW413" s="404"/>
      <c r="CX413" s="404"/>
      <c r="CY413" s="404"/>
      <c r="CZ413" s="404"/>
      <c r="DA413" s="404"/>
      <c r="DB413" s="404"/>
      <c r="DC413" s="381"/>
      <c r="DD413" s="381"/>
      <c r="DE413" s="381"/>
      <c r="DF413" s="381"/>
      <c r="DG413" s="5"/>
      <c r="DH413" s="1"/>
      <c r="DI413" s="1"/>
      <c r="DJ413" s="1"/>
      <c r="DK413" s="1"/>
      <c r="DL413" s="1"/>
      <c r="DM413" s="1"/>
      <c r="DN413" s="1"/>
      <c r="DO413" s="1"/>
      <c r="DP413" s="1"/>
      <c r="DQ413" s="1"/>
      <c r="DR413" s="1"/>
      <c r="DS413" s="1"/>
      <c r="DT413" s="1"/>
      <c r="DU413" s="1"/>
      <c r="DV413" s="1"/>
      <c r="DW413" s="1"/>
      <c r="DX413" s="1"/>
    </row>
    <row r="414" spans="1:128" ht="11.1" customHeight="1" x14ac:dyDescent="0.25">
      <c r="A414" s="5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388"/>
      <c r="AA414" s="388"/>
      <c r="AB414" s="388"/>
      <c r="AC414" s="388"/>
      <c r="AD414" s="388"/>
      <c r="AE414" s="388"/>
      <c r="AF414" s="388"/>
      <c r="AG414" s="388"/>
      <c r="AH414" s="388"/>
      <c r="AI414" s="388"/>
      <c r="AJ414" s="388"/>
      <c r="AK414" s="388"/>
      <c r="AL414" s="388"/>
      <c r="AM414" s="388"/>
      <c r="AN414" s="388"/>
      <c r="AO414" s="388"/>
      <c r="AP414" s="388"/>
      <c r="AQ414" s="388"/>
      <c r="AR414" s="388"/>
      <c r="AS414" s="388"/>
      <c r="AT414" s="388"/>
      <c r="AU414" s="388"/>
      <c r="AV414" s="388"/>
      <c r="AW414" s="388"/>
      <c r="AX414" s="388"/>
      <c r="AY414" s="388"/>
      <c r="AZ414" s="1"/>
      <c r="BA414" s="6"/>
      <c r="BB414" s="6"/>
      <c r="BC414" s="6"/>
      <c r="BD414" s="6"/>
      <c r="BE414" s="6"/>
      <c r="BF414" s="6"/>
      <c r="BG414" s="1"/>
      <c r="BM414" s="382"/>
      <c r="BO414" s="382"/>
      <c r="BP414" s="382"/>
      <c r="CB414" s="141"/>
      <c r="CC414" s="230"/>
      <c r="CD414" s="230"/>
      <c r="CE414" s="230"/>
      <c r="CF414" s="5"/>
      <c r="CG414" s="58"/>
      <c r="CH414" s="58"/>
      <c r="CI414" s="5"/>
      <c r="CJ414" s="5"/>
      <c r="CK414" s="5"/>
      <c r="CL414" s="230"/>
      <c r="CM414" s="230"/>
      <c r="CN414" s="230"/>
      <c r="CO414" s="230"/>
      <c r="CP414" s="230"/>
      <c r="CQ414" s="230"/>
      <c r="CR414" s="1"/>
      <c r="CS414" s="1"/>
      <c r="CT414" s="1"/>
      <c r="CU414" s="1"/>
      <c r="CV414" s="5"/>
      <c r="CW414" s="404"/>
      <c r="CX414" s="404"/>
      <c r="CY414" s="404"/>
      <c r="CZ414" s="404"/>
      <c r="DA414" s="404"/>
      <c r="DB414" s="404"/>
      <c r="DC414" s="381"/>
      <c r="DD414" s="381"/>
      <c r="DE414" s="381"/>
      <c r="DF414" s="381"/>
      <c r="DG414" s="5"/>
      <c r="DH414" s="1"/>
      <c r="DI414" s="1"/>
      <c r="DJ414" s="1"/>
      <c r="DK414" s="1"/>
      <c r="DL414" s="1"/>
      <c r="DM414" s="1"/>
      <c r="DN414" s="1"/>
      <c r="DO414" s="1"/>
      <c r="DP414" s="1"/>
      <c r="DQ414" s="1"/>
      <c r="DR414" s="1"/>
      <c r="DS414" s="1"/>
      <c r="DT414" s="1"/>
      <c r="DU414" s="1"/>
      <c r="DV414" s="1"/>
      <c r="DW414" s="1"/>
      <c r="DX414" s="1"/>
    </row>
    <row r="415" spans="1:128" ht="11.1" customHeight="1" x14ac:dyDescent="0.25">
      <c r="A415" s="5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388"/>
      <c r="AA415" s="388"/>
      <c r="AB415" s="388"/>
      <c r="AC415" s="388"/>
      <c r="AD415" s="388"/>
      <c r="AE415" s="388"/>
      <c r="AF415" s="388"/>
      <c r="AG415" s="388"/>
      <c r="AH415" s="388"/>
      <c r="AI415" s="388"/>
      <c r="AJ415" s="388"/>
      <c r="AK415" s="388"/>
      <c r="AL415" s="388"/>
      <c r="AM415" s="388"/>
      <c r="AN415" s="388"/>
      <c r="AO415" s="388"/>
      <c r="AP415" s="388"/>
      <c r="AQ415" s="388"/>
      <c r="AR415" s="388"/>
      <c r="AS415" s="388"/>
      <c r="AT415" s="388"/>
      <c r="AU415" s="388"/>
      <c r="AV415" s="388"/>
      <c r="AW415" s="388"/>
      <c r="AX415" s="388"/>
      <c r="AY415" s="388"/>
      <c r="AZ415" s="1"/>
      <c r="BA415" s="6"/>
      <c r="BB415" s="6"/>
      <c r="BC415" s="6"/>
      <c r="BD415" s="6"/>
      <c r="BE415" s="6"/>
      <c r="BF415" s="6"/>
      <c r="BG415" s="1"/>
      <c r="BM415" s="382"/>
      <c r="BO415" s="382"/>
      <c r="BP415" s="382"/>
      <c r="CB415" s="141"/>
      <c r="CC415" s="230"/>
      <c r="CD415" s="230"/>
      <c r="CE415" s="230"/>
      <c r="CF415" s="5"/>
      <c r="CG415" s="58"/>
      <c r="CH415" s="58"/>
      <c r="CI415" s="5"/>
      <c r="CJ415" s="5"/>
      <c r="CK415" s="5"/>
      <c r="CL415" s="230"/>
      <c r="CM415" s="230"/>
      <c r="CN415" s="230"/>
      <c r="CO415" s="230"/>
      <c r="CP415" s="230"/>
      <c r="CQ415" s="230"/>
      <c r="CR415" s="1"/>
      <c r="CS415" s="1"/>
      <c r="CT415" s="1"/>
      <c r="CU415" s="1"/>
      <c r="CV415" s="5"/>
      <c r="CW415" s="404"/>
      <c r="CX415" s="404"/>
      <c r="CY415" s="404"/>
      <c r="CZ415" s="404"/>
      <c r="DA415" s="404"/>
      <c r="DB415" s="404"/>
      <c r="DC415" s="381"/>
      <c r="DD415" s="381"/>
      <c r="DE415" s="381"/>
      <c r="DF415" s="381"/>
      <c r="DG415" s="5"/>
      <c r="DH415" s="1"/>
      <c r="DI415" s="1"/>
      <c r="DJ415" s="1"/>
      <c r="DK415" s="1"/>
      <c r="DL415" s="1"/>
      <c r="DM415" s="1"/>
      <c r="DN415" s="1"/>
      <c r="DO415" s="1"/>
      <c r="DP415" s="1"/>
      <c r="DQ415" s="1"/>
      <c r="DR415" s="1"/>
      <c r="DS415" s="1"/>
      <c r="DT415" s="1"/>
      <c r="DU415" s="1"/>
      <c r="DV415" s="1"/>
      <c r="DW415" s="1"/>
      <c r="DX415" s="1"/>
    </row>
    <row r="416" spans="1:128" ht="11.1" customHeight="1" x14ac:dyDescent="0.25">
      <c r="A416" s="5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388"/>
      <c r="AA416" s="388"/>
      <c r="AB416" s="388"/>
      <c r="AC416" s="388"/>
      <c r="AD416" s="388"/>
      <c r="AE416" s="388"/>
      <c r="AF416" s="388"/>
      <c r="AG416" s="388"/>
      <c r="AH416" s="388"/>
      <c r="AI416" s="388"/>
      <c r="AJ416" s="388"/>
      <c r="AK416" s="388"/>
      <c r="AL416" s="388"/>
      <c r="AM416" s="388"/>
      <c r="AN416" s="388"/>
      <c r="AO416" s="388"/>
      <c r="AP416" s="388"/>
      <c r="AQ416" s="388"/>
      <c r="AR416" s="388"/>
      <c r="AS416" s="388"/>
      <c r="AT416" s="388"/>
      <c r="AU416" s="388"/>
      <c r="AV416" s="388"/>
      <c r="AW416" s="388"/>
      <c r="AX416" s="388"/>
      <c r="AY416" s="388"/>
      <c r="AZ416" s="1"/>
      <c r="BA416" s="6"/>
      <c r="BB416" s="6"/>
      <c r="BC416" s="6"/>
      <c r="BD416" s="6"/>
      <c r="BE416" s="6"/>
      <c r="BF416" s="6"/>
      <c r="BG416" s="1"/>
      <c r="BM416" s="382"/>
      <c r="BO416" s="382"/>
      <c r="BP416" s="382"/>
      <c r="CB416" s="141"/>
      <c r="CC416" s="230"/>
      <c r="CD416" s="230"/>
      <c r="CE416" s="230"/>
      <c r="CF416" s="5"/>
      <c r="CG416" s="58"/>
      <c r="CH416" s="58"/>
      <c r="CI416" s="5"/>
      <c r="CJ416" s="5"/>
      <c r="CK416" s="5"/>
      <c r="CL416" s="230"/>
      <c r="CM416" s="230"/>
      <c r="CN416" s="230"/>
      <c r="CO416" s="230"/>
      <c r="CP416" s="230"/>
      <c r="CQ416" s="230"/>
      <c r="CR416" s="1"/>
      <c r="CS416" s="1"/>
      <c r="CT416" s="1"/>
      <c r="CU416" s="1"/>
      <c r="CV416" s="5"/>
      <c r="CW416" s="404"/>
      <c r="CX416" s="404"/>
      <c r="CY416" s="404"/>
      <c r="CZ416" s="404"/>
      <c r="DA416" s="404"/>
      <c r="DB416" s="404"/>
      <c r="DC416" s="381"/>
      <c r="DD416" s="381"/>
      <c r="DE416" s="381"/>
      <c r="DF416" s="381"/>
      <c r="DG416" s="5"/>
      <c r="DH416" s="1"/>
      <c r="DI416" s="1"/>
      <c r="DJ416" s="1"/>
      <c r="DK416" s="1"/>
      <c r="DL416" s="1"/>
      <c r="DM416" s="1"/>
      <c r="DN416" s="1"/>
      <c r="DO416" s="1"/>
      <c r="DP416" s="1"/>
      <c r="DQ416" s="1"/>
      <c r="DR416" s="1"/>
      <c r="DS416" s="1"/>
      <c r="DT416" s="1"/>
      <c r="DU416" s="1"/>
      <c r="DV416" s="1"/>
      <c r="DW416" s="1"/>
      <c r="DX416" s="1"/>
    </row>
    <row r="417" spans="1:128" ht="11.1" customHeight="1" x14ac:dyDescent="0.25">
      <c r="A417" s="5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388"/>
      <c r="AA417" s="388"/>
      <c r="AB417" s="388"/>
      <c r="AC417" s="388"/>
      <c r="AD417" s="388"/>
      <c r="AE417" s="388"/>
      <c r="AF417" s="388"/>
      <c r="AG417" s="388"/>
      <c r="AH417" s="388"/>
      <c r="AI417" s="388"/>
      <c r="AJ417" s="388"/>
      <c r="AK417" s="388"/>
      <c r="AL417" s="388"/>
      <c r="AM417" s="388"/>
      <c r="AN417" s="388"/>
      <c r="AO417" s="388"/>
      <c r="AP417" s="388"/>
      <c r="AQ417" s="388"/>
      <c r="AR417" s="388"/>
      <c r="AS417" s="388"/>
      <c r="AT417" s="388"/>
      <c r="AU417" s="388"/>
      <c r="AV417" s="388"/>
      <c r="AW417" s="388"/>
      <c r="AX417" s="388"/>
      <c r="AY417" s="388"/>
      <c r="AZ417" s="1"/>
      <c r="BA417" s="6"/>
      <c r="BB417" s="6"/>
      <c r="BC417" s="6"/>
      <c r="BD417" s="6"/>
      <c r="BE417" s="6"/>
      <c r="BF417" s="6"/>
      <c r="BG417" s="1"/>
      <c r="BM417" s="382"/>
      <c r="BO417" s="382"/>
      <c r="BP417" s="382"/>
      <c r="CB417" s="141"/>
      <c r="CC417" s="230"/>
      <c r="CD417" s="230"/>
      <c r="CE417" s="230"/>
      <c r="CF417" s="5"/>
      <c r="CG417" s="58"/>
      <c r="CH417" s="58"/>
      <c r="CI417" s="5"/>
      <c r="CJ417" s="5"/>
      <c r="CK417" s="5"/>
      <c r="CL417" s="230"/>
      <c r="CM417" s="230"/>
      <c r="CN417" s="230"/>
      <c r="CO417" s="230"/>
      <c r="CP417" s="230"/>
      <c r="CQ417" s="230"/>
      <c r="CR417" s="1"/>
      <c r="CS417" s="1"/>
      <c r="CT417" s="1"/>
      <c r="CU417" s="1"/>
      <c r="CV417" s="5"/>
      <c r="CW417" s="404"/>
      <c r="CX417" s="404"/>
      <c r="CY417" s="404"/>
      <c r="CZ417" s="404"/>
      <c r="DA417" s="404"/>
      <c r="DB417" s="404"/>
      <c r="DC417" s="381"/>
      <c r="DD417" s="381"/>
      <c r="DE417" s="381"/>
      <c r="DF417" s="381"/>
      <c r="DG417" s="5"/>
      <c r="DH417" s="1"/>
      <c r="DI417" s="1"/>
      <c r="DJ417" s="1"/>
      <c r="DK417" s="1"/>
      <c r="DL417" s="1"/>
      <c r="DM417" s="1"/>
      <c r="DN417" s="1"/>
      <c r="DO417" s="1"/>
      <c r="DP417" s="1"/>
      <c r="DQ417" s="1"/>
      <c r="DR417" s="1"/>
      <c r="DS417" s="1"/>
      <c r="DT417" s="1"/>
      <c r="DU417" s="1"/>
      <c r="DV417" s="1"/>
      <c r="DW417" s="1"/>
      <c r="DX417" s="1"/>
    </row>
    <row r="418" spans="1:128" ht="11.1" customHeight="1" x14ac:dyDescent="0.25">
      <c r="A418" s="5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388"/>
      <c r="AA418" s="388"/>
      <c r="AB418" s="388"/>
      <c r="AC418" s="388"/>
      <c r="AD418" s="388"/>
      <c r="AE418" s="388"/>
      <c r="AF418" s="388"/>
      <c r="AG418" s="388"/>
      <c r="AH418" s="388"/>
      <c r="AI418" s="388"/>
      <c r="AJ418" s="388"/>
      <c r="AK418" s="388"/>
      <c r="AL418" s="388"/>
      <c r="AM418" s="388"/>
      <c r="AN418" s="388"/>
      <c r="AO418" s="388"/>
      <c r="AP418" s="388"/>
      <c r="AQ418" s="388"/>
      <c r="AR418" s="388"/>
      <c r="AS418" s="388"/>
      <c r="AT418" s="388"/>
      <c r="AU418" s="388"/>
      <c r="AV418" s="388"/>
      <c r="AW418" s="388"/>
      <c r="AX418" s="388"/>
      <c r="AY418" s="388"/>
      <c r="AZ418" s="1"/>
      <c r="BA418" s="6"/>
      <c r="BB418" s="6"/>
      <c r="BC418" s="6"/>
      <c r="BD418" s="6"/>
      <c r="BE418" s="6"/>
      <c r="BF418" s="6"/>
      <c r="BG418" s="1"/>
      <c r="BM418" s="382"/>
      <c r="BO418" s="382"/>
      <c r="BP418" s="382"/>
      <c r="CB418" s="141"/>
      <c r="CC418" s="230"/>
      <c r="CD418" s="230"/>
      <c r="CE418" s="230"/>
      <c r="CF418" s="5"/>
      <c r="CG418" s="58"/>
      <c r="CH418" s="58"/>
      <c r="CI418" s="5"/>
      <c r="CJ418" s="5"/>
      <c r="CK418" s="5"/>
      <c r="CL418" s="230"/>
      <c r="CM418" s="230"/>
      <c r="CN418" s="230"/>
      <c r="CO418" s="230"/>
      <c r="CP418" s="230"/>
      <c r="CQ418" s="230"/>
      <c r="CR418" s="1"/>
      <c r="CS418" s="1"/>
      <c r="CT418" s="1"/>
      <c r="CU418" s="1"/>
      <c r="CV418" s="5"/>
      <c r="CW418" s="404"/>
      <c r="CX418" s="404"/>
      <c r="CY418" s="404"/>
      <c r="CZ418" s="404"/>
      <c r="DA418" s="404"/>
      <c r="DB418" s="404"/>
      <c r="DC418" s="381"/>
      <c r="DD418" s="381"/>
      <c r="DE418" s="381"/>
      <c r="DF418" s="381"/>
      <c r="DG418" s="5"/>
      <c r="DH418" s="1"/>
      <c r="DI418" s="1"/>
      <c r="DJ418" s="1"/>
      <c r="DK418" s="1"/>
      <c r="DL418" s="1"/>
      <c r="DM418" s="1"/>
      <c r="DN418" s="1"/>
      <c r="DO418" s="1"/>
      <c r="DP418" s="1"/>
      <c r="DQ418" s="1"/>
      <c r="DR418" s="1"/>
      <c r="DS418" s="1"/>
      <c r="DT418" s="1"/>
      <c r="DU418" s="1"/>
      <c r="DV418" s="1"/>
      <c r="DW418" s="1"/>
      <c r="DX418" s="1"/>
    </row>
    <row r="419" spans="1:128" ht="11.1" customHeight="1" x14ac:dyDescent="0.25">
      <c r="A419" s="5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388"/>
      <c r="AA419" s="388"/>
      <c r="AB419" s="388"/>
      <c r="AC419" s="388"/>
      <c r="AD419" s="388"/>
      <c r="AE419" s="388"/>
      <c r="AF419" s="388"/>
      <c r="AG419" s="388"/>
      <c r="AH419" s="388"/>
      <c r="AI419" s="388"/>
      <c r="AJ419" s="388"/>
      <c r="AK419" s="388"/>
      <c r="AL419" s="388"/>
      <c r="AM419" s="388"/>
      <c r="AN419" s="388"/>
      <c r="AO419" s="388"/>
      <c r="AP419" s="388"/>
      <c r="AQ419" s="388"/>
      <c r="AR419" s="388"/>
      <c r="AS419" s="388"/>
      <c r="AT419" s="388"/>
      <c r="AU419" s="388"/>
      <c r="AV419" s="388"/>
      <c r="AW419" s="388"/>
      <c r="AX419" s="388"/>
      <c r="AY419" s="388"/>
      <c r="AZ419" s="1"/>
      <c r="BA419" s="6"/>
      <c r="BB419" s="6"/>
      <c r="BC419" s="6"/>
      <c r="BD419" s="6"/>
      <c r="BE419" s="6"/>
      <c r="BF419" s="6"/>
      <c r="BG419" s="1"/>
      <c r="BM419" s="382"/>
      <c r="BO419" s="382"/>
      <c r="BP419" s="382"/>
      <c r="CB419" s="141"/>
      <c r="CC419" s="230"/>
      <c r="CD419" s="230"/>
      <c r="CE419" s="230"/>
      <c r="CF419" s="5"/>
      <c r="CG419" s="58"/>
      <c r="CH419" s="58"/>
      <c r="CI419" s="5"/>
      <c r="CJ419" s="5"/>
      <c r="CK419" s="5"/>
      <c r="CL419" s="230"/>
      <c r="CM419" s="230"/>
      <c r="CN419" s="230"/>
      <c r="CO419" s="230"/>
      <c r="CP419" s="230"/>
      <c r="CQ419" s="230"/>
      <c r="CR419" s="1"/>
      <c r="CS419" s="1"/>
      <c r="CT419" s="1"/>
      <c r="CU419" s="1"/>
      <c r="CV419" s="5"/>
      <c r="CW419" s="404"/>
      <c r="CX419" s="404"/>
      <c r="CY419" s="404"/>
      <c r="CZ419" s="404"/>
      <c r="DA419" s="404"/>
      <c r="DB419" s="404"/>
      <c r="DC419" s="381"/>
      <c r="DD419" s="381"/>
      <c r="DE419" s="381"/>
      <c r="DF419" s="381"/>
      <c r="DG419" s="5"/>
      <c r="DH419" s="1"/>
      <c r="DI419" s="1"/>
      <c r="DJ419" s="1"/>
      <c r="DK419" s="1"/>
      <c r="DL419" s="1"/>
      <c r="DM419" s="1"/>
      <c r="DN419" s="1"/>
      <c r="DO419" s="1"/>
      <c r="DP419" s="1"/>
      <c r="DQ419" s="1"/>
      <c r="DR419" s="1"/>
      <c r="DS419" s="1"/>
      <c r="DT419" s="1"/>
      <c r="DU419" s="1"/>
      <c r="DV419" s="1"/>
      <c r="DW419" s="1"/>
      <c r="DX419" s="1"/>
    </row>
    <row r="420" spans="1:128" ht="11.1" customHeight="1" x14ac:dyDescent="0.25">
      <c r="A420" s="5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388"/>
      <c r="AA420" s="388"/>
      <c r="AB420" s="388"/>
      <c r="AC420" s="388"/>
      <c r="AD420" s="388"/>
      <c r="AE420" s="388"/>
      <c r="AF420" s="388"/>
      <c r="AG420" s="388"/>
      <c r="AH420" s="388"/>
      <c r="AI420" s="388"/>
      <c r="AJ420" s="388"/>
      <c r="AK420" s="388"/>
      <c r="AL420" s="388"/>
      <c r="AM420" s="388"/>
      <c r="AN420" s="388"/>
      <c r="AO420" s="388"/>
      <c r="AP420" s="388"/>
      <c r="AQ420" s="388"/>
      <c r="AR420" s="388"/>
      <c r="AS420" s="388"/>
      <c r="AT420" s="388"/>
      <c r="AU420" s="388"/>
      <c r="AV420" s="388"/>
      <c r="AW420" s="388"/>
      <c r="AX420" s="388"/>
      <c r="AY420" s="388"/>
      <c r="AZ420" s="1"/>
      <c r="BA420" s="6"/>
      <c r="BB420" s="6"/>
      <c r="BC420" s="6"/>
      <c r="BD420" s="6"/>
      <c r="BE420" s="6"/>
      <c r="BF420" s="6"/>
      <c r="BG420" s="1"/>
      <c r="BM420" s="382"/>
      <c r="BO420" s="382"/>
      <c r="BP420" s="382"/>
      <c r="CB420" s="141"/>
      <c r="CC420" s="230"/>
      <c r="CD420" s="230"/>
      <c r="CE420" s="230"/>
      <c r="CF420" s="5"/>
      <c r="CG420" s="58"/>
      <c r="CH420" s="58"/>
      <c r="CI420" s="5"/>
      <c r="CJ420" s="5"/>
      <c r="CK420" s="5"/>
      <c r="CL420" s="230"/>
      <c r="CM420" s="230"/>
      <c r="CN420" s="230"/>
      <c r="CO420" s="230"/>
      <c r="CP420" s="230"/>
      <c r="CQ420" s="230"/>
      <c r="CR420" s="1"/>
      <c r="CS420" s="1"/>
      <c r="CT420" s="1"/>
      <c r="CU420" s="1"/>
      <c r="CV420" s="5"/>
      <c r="CW420" s="404"/>
      <c r="CX420" s="404"/>
      <c r="CY420" s="404"/>
      <c r="CZ420" s="404"/>
      <c r="DA420" s="404"/>
      <c r="DB420" s="404"/>
      <c r="DC420" s="381"/>
      <c r="DD420" s="381"/>
      <c r="DE420" s="381"/>
      <c r="DF420" s="381"/>
      <c r="DG420" s="5"/>
      <c r="DH420" s="1"/>
      <c r="DI420" s="1"/>
      <c r="DJ420" s="1"/>
      <c r="DK420" s="1"/>
      <c r="DL420" s="1"/>
      <c r="DM420" s="1"/>
      <c r="DN420" s="1"/>
      <c r="DO420" s="1"/>
      <c r="DP420" s="1"/>
      <c r="DQ420" s="1"/>
      <c r="DR420" s="1"/>
      <c r="DS420" s="1"/>
      <c r="DT420" s="1"/>
      <c r="DU420" s="1"/>
      <c r="DV420" s="1"/>
      <c r="DW420" s="1"/>
      <c r="DX420" s="1"/>
    </row>
    <row r="421" spans="1:128" ht="11.1" customHeight="1" x14ac:dyDescent="0.25">
      <c r="A421" s="5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388"/>
      <c r="AA421" s="388"/>
      <c r="AB421" s="388"/>
      <c r="AC421" s="388"/>
      <c r="AD421" s="388"/>
      <c r="AE421" s="388"/>
      <c r="AF421" s="388"/>
      <c r="AG421" s="388"/>
      <c r="AH421" s="388"/>
      <c r="AI421" s="388"/>
      <c r="AJ421" s="388"/>
      <c r="AK421" s="388"/>
      <c r="AL421" s="388"/>
      <c r="AM421" s="388"/>
      <c r="AN421" s="388"/>
      <c r="AO421" s="388"/>
      <c r="AP421" s="388"/>
      <c r="AQ421" s="388"/>
      <c r="AR421" s="388"/>
      <c r="AS421" s="388"/>
      <c r="AT421" s="388"/>
      <c r="AU421" s="388"/>
      <c r="AV421" s="388"/>
      <c r="AW421" s="388"/>
      <c r="AX421" s="388"/>
      <c r="AY421" s="388"/>
      <c r="AZ421" s="1"/>
      <c r="BA421" s="6"/>
      <c r="BB421" s="6"/>
      <c r="BC421" s="6"/>
      <c r="BD421" s="6"/>
      <c r="BE421" s="6"/>
      <c r="BF421" s="6"/>
      <c r="BG421" s="1"/>
      <c r="BM421" s="382"/>
      <c r="BO421" s="382"/>
      <c r="BP421" s="382"/>
      <c r="CB421" s="141"/>
      <c r="CC421" s="230"/>
      <c r="CD421" s="230"/>
      <c r="CE421" s="230"/>
      <c r="CF421" s="5"/>
      <c r="CG421" s="58"/>
      <c r="CH421" s="58"/>
      <c r="CI421" s="5"/>
      <c r="CJ421" s="5"/>
      <c r="CK421" s="5"/>
      <c r="CL421" s="230"/>
      <c r="CM421" s="230"/>
      <c r="CN421" s="230"/>
      <c r="CO421" s="230"/>
      <c r="CP421" s="230"/>
      <c r="CQ421" s="230"/>
      <c r="CR421" s="1"/>
      <c r="CS421" s="1"/>
      <c r="CT421" s="1"/>
      <c r="CU421" s="1"/>
      <c r="CV421" s="5"/>
      <c r="CW421" s="404"/>
      <c r="CX421" s="404"/>
      <c r="CY421" s="404"/>
      <c r="CZ421" s="404"/>
      <c r="DA421" s="404"/>
      <c r="DB421" s="404"/>
      <c r="DC421" s="381"/>
      <c r="DD421" s="381"/>
      <c r="DE421" s="381"/>
      <c r="DF421" s="381"/>
      <c r="DG421" s="5"/>
      <c r="DH421" s="1"/>
      <c r="DI421" s="1"/>
      <c r="DJ421" s="1"/>
      <c r="DK421" s="1"/>
      <c r="DL421" s="1"/>
      <c r="DM421" s="1"/>
      <c r="DN421" s="1"/>
      <c r="DO421" s="1"/>
      <c r="DP421" s="1"/>
      <c r="DQ421" s="1"/>
      <c r="DR421" s="1"/>
      <c r="DS421" s="1"/>
      <c r="DT421" s="1"/>
      <c r="DU421" s="1"/>
      <c r="DV421" s="1"/>
      <c r="DW421" s="1"/>
      <c r="DX421" s="1"/>
    </row>
    <row r="422" spans="1:128" ht="11.1" customHeight="1" x14ac:dyDescent="0.25">
      <c r="A422" s="5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388"/>
      <c r="AA422" s="388"/>
      <c r="AB422" s="388"/>
      <c r="AC422" s="388"/>
      <c r="AD422" s="388"/>
      <c r="AE422" s="388"/>
      <c r="AF422" s="388"/>
      <c r="AG422" s="388"/>
      <c r="AH422" s="388"/>
      <c r="AI422" s="388"/>
      <c r="AJ422" s="388"/>
      <c r="AK422" s="388"/>
      <c r="AL422" s="388"/>
      <c r="AM422" s="388"/>
      <c r="AN422" s="388"/>
      <c r="AO422" s="388"/>
      <c r="AP422" s="388"/>
      <c r="AQ422" s="388"/>
      <c r="AR422" s="388"/>
      <c r="AS422" s="388"/>
      <c r="AT422" s="388"/>
      <c r="AU422" s="388"/>
      <c r="AV422" s="388"/>
      <c r="AW422" s="388"/>
      <c r="AX422" s="388"/>
      <c r="AY422" s="388"/>
      <c r="AZ422" s="1"/>
      <c r="BA422" s="6"/>
      <c r="BB422" s="6"/>
      <c r="BC422" s="6"/>
      <c r="BD422" s="6"/>
      <c r="BE422" s="6"/>
      <c r="BF422" s="6"/>
      <c r="BG422" s="1"/>
      <c r="BM422" s="382"/>
      <c r="BO422" s="382"/>
      <c r="BP422" s="382"/>
      <c r="CB422" s="141"/>
      <c r="CC422" s="230"/>
      <c r="CD422" s="230"/>
      <c r="CE422" s="230"/>
      <c r="CF422" s="5"/>
      <c r="CG422" s="58"/>
      <c r="CH422" s="58"/>
      <c r="CI422" s="5"/>
      <c r="CJ422" s="5"/>
      <c r="CK422" s="5"/>
      <c r="CL422" s="230"/>
      <c r="CM422" s="230"/>
      <c r="CN422" s="230"/>
      <c r="CO422" s="230"/>
      <c r="CP422" s="230"/>
      <c r="CQ422" s="230"/>
      <c r="CR422" s="1"/>
      <c r="CS422" s="1"/>
      <c r="CT422" s="1"/>
      <c r="CU422" s="1"/>
      <c r="CV422" s="5"/>
      <c r="CW422" s="404"/>
      <c r="CX422" s="404"/>
      <c r="CY422" s="404"/>
      <c r="CZ422" s="404"/>
      <c r="DA422" s="404"/>
      <c r="DB422" s="404"/>
      <c r="DC422" s="381"/>
      <c r="DD422" s="381"/>
      <c r="DE422" s="381"/>
      <c r="DF422" s="381"/>
      <c r="DG422" s="5"/>
      <c r="DH422" s="1"/>
      <c r="DI422" s="1"/>
      <c r="DJ422" s="1"/>
      <c r="DK422" s="1"/>
      <c r="DL422" s="1"/>
      <c r="DM422" s="1"/>
      <c r="DN422" s="1"/>
      <c r="DO422" s="1"/>
      <c r="DP422" s="1"/>
      <c r="DQ422" s="1"/>
      <c r="DR422" s="1"/>
      <c r="DS422" s="1"/>
      <c r="DT422" s="1"/>
      <c r="DU422" s="1"/>
      <c r="DV422" s="1"/>
      <c r="DW422" s="1"/>
      <c r="DX422" s="1"/>
    </row>
    <row r="423" spans="1:128" ht="11.1" customHeight="1" x14ac:dyDescent="0.25">
      <c r="A423" s="5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388"/>
      <c r="AA423" s="388"/>
      <c r="AB423" s="388"/>
      <c r="AC423" s="388"/>
      <c r="AD423" s="388"/>
      <c r="AE423" s="388"/>
      <c r="AF423" s="388"/>
      <c r="AG423" s="388"/>
      <c r="AH423" s="388"/>
      <c r="AI423" s="388"/>
      <c r="AJ423" s="388"/>
      <c r="AK423" s="388"/>
      <c r="AL423" s="388"/>
      <c r="AM423" s="388"/>
      <c r="AN423" s="388"/>
      <c r="AO423" s="388"/>
      <c r="AP423" s="388"/>
      <c r="AQ423" s="388"/>
      <c r="AR423" s="388"/>
      <c r="AS423" s="388"/>
      <c r="AT423" s="388"/>
      <c r="AU423" s="388"/>
      <c r="AV423" s="388"/>
      <c r="AW423" s="388"/>
      <c r="AX423" s="388"/>
      <c r="AY423" s="388"/>
      <c r="AZ423" s="1"/>
      <c r="BA423" s="6"/>
      <c r="BB423" s="6"/>
      <c r="BC423" s="6"/>
      <c r="BD423" s="6"/>
      <c r="BE423" s="6"/>
      <c r="BF423" s="6"/>
      <c r="BG423" s="1"/>
      <c r="BM423" s="382"/>
      <c r="BO423" s="382"/>
      <c r="BP423" s="382"/>
      <c r="CB423" s="141"/>
      <c r="CC423" s="230"/>
      <c r="CD423" s="230"/>
      <c r="CE423" s="230"/>
      <c r="CF423" s="5"/>
      <c r="CG423" s="58"/>
      <c r="CH423" s="58"/>
      <c r="CI423" s="5"/>
      <c r="CJ423" s="5"/>
      <c r="CK423" s="5"/>
      <c r="CL423" s="230"/>
      <c r="CM423" s="230"/>
      <c r="CN423" s="230"/>
      <c r="CO423" s="230"/>
      <c r="CP423" s="230"/>
      <c r="CQ423" s="230"/>
      <c r="CR423" s="1"/>
      <c r="CS423" s="1"/>
      <c r="CT423" s="1"/>
      <c r="CU423" s="1"/>
      <c r="CV423" s="5"/>
      <c r="CW423" s="404"/>
      <c r="CX423" s="404"/>
      <c r="CY423" s="404"/>
      <c r="CZ423" s="404"/>
      <c r="DA423" s="404"/>
      <c r="DB423" s="404"/>
      <c r="DC423" s="381"/>
      <c r="DD423" s="381"/>
      <c r="DE423" s="381"/>
      <c r="DF423" s="381"/>
      <c r="DG423" s="5"/>
      <c r="DH423" s="1"/>
      <c r="DI423" s="1"/>
      <c r="DJ423" s="1"/>
      <c r="DK423" s="1"/>
      <c r="DL423" s="1"/>
      <c r="DM423" s="1"/>
      <c r="DN423" s="1"/>
      <c r="DO423" s="1"/>
      <c r="DP423" s="1"/>
      <c r="DQ423" s="1"/>
      <c r="DR423" s="1"/>
      <c r="DS423" s="1"/>
      <c r="DT423" s="1"/>
      <c r="DU423" s="1"/>
      <c r="DV423" s="1"/>
      <c r="DW423" s="1"/>
      <c r="DX423" s="1"/>
    </row>
    <row r="424" spans="1:128" ht="11.1" customHeight="1" x14ac:dyDescent="0.25">
      <c r="A424" s="5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388"/>
      <c r="AA424" s="388"/>
      <c r="AB424" s="388"/>
      <c r="AC424" s="388"/>
      <c r="AD424" s="388"/>
      <c r="AE424" s="388"/>
      <c r="AF424" s="388"/>
      <c r="AG424" s="388"/>
      <c r="AH424" s="388"/>
      <c r="AI424" s="388"/>
      <c r="AJ424" s="388"/>
      <c r="AK424" s="388"/>
      <c r="AL424" s="388"/>
      <c r="AM424" s="388"/>
      <c r="AN424" s="388"/>
      <c r="AO424" s="388"/>
      <c r="AP424" s="388"/>
      <c r="AQ424" s="388"/>
      <c r="AR424" s="388"/>
      <c r="AS424" s="388"/>
      <c r="AT424" s="388"/>
      <c r="AU424" s="388"/>
      <c r="AV424" s="388"/>
      <c r="AW424" s="388"/>
      <c r="AX424" s="388"/>
      <c r="AY424" s="388"/>
      <c r="AZ424" s="1"/>
      <c r="BA424" s="6"/>
      <c r="BB424" s="6"/>
      <c r="BC424" s="6"/>
      <c r="BD424" s="6"/>
      <c r="BE424" s="6"/>
      <c r="BF424" s="6"/>
      <c r="BG424" s="1"/>
      <c r="BM424" s="382"/>
      <c r="BO424" s="382"/>
      <c r="BP424" s="382"/>
      <c r="CB424" s="141"/>
      <c r="CC424" s="230"/>
      <c r="CD424" s="230"/>
      <c r="CE424" s="230"/>
      <c r="CF424" s="5"/>
      <c r="CG424" s="58"/>
      <c r="CH424" s="58"/>
      <c r="CI424" s="5"/>
      <c r="CJ424" s="5"/>
      <c r="CK424" s="5"/>
      <c r="CL424" s="230"/>
      <c r="CM424" s="230"/>
      <c r="CN424" s="230"/>
      <c r="CO424" s="230"/>
      <c r="CP424" s="230"/>
      <c r="CQ424" s="230"/>
      <c r="CR424" s="1"/>
      <c r="CS424" s="1"/>
      <c r="CT424" s="1"/>
      <c r="CU424" s="1"/>
      <c r="CV424" s="5"/>
      <c r="CW424" s="404"/>
      <c r="CX424" s="404"/>
      <c r="CY424" s="404"/>
      <c r="CZ424" s="404"/>
      <c r="DA424" s="404"/>
      <c r="DB424" s="404"/>
      <c r="DC424" s="381"/>
      <c r="DD424" s="381"/>
      <c r="DE424" s="381"/>
      <c r="DF424" s="381"/>
      <c r="DG424" s="5"/>
      <c r="DH424" s="1"/>
      <c r="DI424" s="1"/>
      <c r="DJ424" s="1"/>
      <c r="DK424" s="1"/>
      <c r="DL424" s="1"/>
      <c r="DM424" s="1"/>
      <c r="DN424" s="1"/>
      <c r="DO424" s="1"/>
      <c r="DP424" s="1"/>
      <c r="DQ424" s="1"/>
      <c r="DR424" s="1"/>
      <c r="DS424" s="1"/>
      <c r="DT424" s="1"/>
      <c r="DU424" s="1"/>
      <c r="DV424" s="1"/>
      <c r="DW424" s="1"/>
      <c r="DX424" s="1"/>
    </row>
    <row r="425" spans="1:128" ht="11.1" customHeight="1" x14ac:dyDescent="0.25">
      <c r="A425" s="5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388"/>
      <c r="AA425" s="388"/>
      <c r="AB425" s="388"/>
      <c r="AC425" s="388"/>
      <c r="AD425" s="388"/>
      <c r="AE425" s="388"/>
      <c r="AF425" s="388"/>
      <c r="AG425" s="388"/>
      <c r="AH425" s="388"/>
      <c r="AI425" s="388"/>
      <c r="AJ425" s="388"/>
      <c r="AK425" s="388"/>
      <c r="AL425" s="388"/>
      <c r="AM425" s="388"/>
      <c r="AN425" s="388"/>
      <c r="AO425" s="388"/>
      <c r="AP425" s="388"/>
      <c r="AQ425" s="388"/>
      <c r="AR425" s="388"/>
      <c r="AS425" s="388"/>
      <c r="AT425" s="388"/>
      <c r="AU425" s="388"/>
      <c r="AV425" s="388"/>
      <c r="AW425" s="388"/>
      <c r="AX425" s="388"/>
      <c r="AY425" s="388"/>
      <c r="AZ425" s="1"/>
      <c r="BA425" s="6"/>
      <c r="BB425" s="6"/>
      <c r="BC425" s="6"/>
      <c r="BD425" s="6"/>
      <c r="BE425" s="6"/>
      <c r="BF425" s="6"/>
      <c r="BG425" s="1"/>
      <c r="BM425" s="382"/>
      <c r="BO425" s="382"/>
      <c r="BP425" s="382"/>
      <c r="CB425" s="141"/>
      <c r="CC425" s="230"/>
      <c r="CD425" s="230"/>
      <c r="CE425" s="230"/>
      <c r="CF425" s="5"/>
      <c r="CG425" s="58"/>
      <c r="CH425" s="58"/>
      <c r="CI425" s="5"/>
      <c r="CJ425" s="5"/>
      <c r="CK425" s="5"/>
      <c r="CL425" s="230"/>
      <c r="CM425" s="230"/>
      <c r="CN425" s="230"/>
      <c r="CO425" s="230"/>
      <c r="CP425" s="230"/>
      <c r="CQ425" s="230"/>
      <c r="CR425" s="1"/>
      <c r="CS425" s="1"/>
      <c r="CT425" s="1"/>
      <c r="CU425" s="1"/>
      <c r="CV425" s="5"/>
      <c r="CW425" s="404"/>
      <c r="CX425" s="404"/>
      <c r="CY425" s="404"/>
      <c r="CZ425" s="404"/>
      <c r="DA425" s="404"/>
      <c r="DB425" s="404"/>
      <c r="DC425" s="381"/>
      <c r="DD425" s="381"/>
      <c r="DE425" s="381"/>
      <c r="DF425" s="381"/>
      <c r="DG425" s="5"/>
      <c r="DH425" s="1"/>
      <c r="DI425" s="1"/>
      <c r="DJ425" s="1"/>
      <c r="DK425" s="1"/>
      <c r="DL425" s="1"/>
      <c r="DM425" s="1"/>
      <c r="DN425" s="1"/>
      <c r="DO425" s="1"/>
      <c r="DP425" s="1"/>
      <c r="DQ425" s="1"/>
      <c r="DR425" s="1"/>
      <c r="DS425" s="1"/>
      <c r="DT425" s="1"/>
      <c r="DU425" s="1"/>
      <c r="DV425" s="1"/>
      <c r="DW425" s="1"/>
      <c r="DX425" s="1"/>
    </row>
    <row r="426" spans="1:128" ht="11.1" customHeight="1" x14ac:dyDescent="0.25">
      <c r="A426" s="5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388"/>
      <c r="AA426" s="388"/>
      <c r="AB426" s="388"/>
      <c r="AC426" s="388"/>
      <c r="AD426" s="388"/>
      <c r="AE426" s="388"/>
      <c r="AF426" s="388"/>
      <c r="AG426" s="388"/>
      <c r="AH426" s="388"/>
      <c r="AI426" s="388"/>
      <c r="AJ426" s="388"/>
      <c r="AK426" s="388"/>
      <c r="AL426" s="388"/>
      <c r="AM426" s="388"/>
      <c r="AN426" s="388"/>
      <c r="AO426" s="388"/>
      <c r="AP426" s="388"/>
      <c r="AQ426" s="388"/>
      <c r="AR426" s="388"/>
      <c r="AS426" s="388"/>
      <c r="AT426" s="388"/>
      <c r="AU426" s="388"/>
      <c r="AV426" s="388"/>
      <c r="AW426" s="388"/>
      <c r="AX426" s="388"/>
      <c r="AY426" s="388"/>
      <c r="AZ426" s="1"/>
      <c r="BA426" s="6"/>
      <c r="BB426" s="6"/>
      <c r="BC426" s="6"/>
      <c r="BD426" s="6"/>
      <c r="BE426" s="6"/>
      <c r="BF426" s="6"/>
      <c r="BG426" s="1"/>
      <c r="BM426" s="382"/>
      <c r="BO426" s="382"/>
      <c r="BP426" s="382"/>
      <c r="CB426" s="141"/>
      <c r="CC426" s="230"/>
      <c r="CD426" s="230"/>
      <c r="CE426" s="230"/>
      <c r="CF426" s="5"/>
      <c r="CG426" s="58"/>
      <c r="CH426" s="58"/>
      <c r="CI426" s="5"/>
      <c r="CJ426" s="5"/>
      <c r="CK426" s="5"/>
      <c r="CL426" s="230"/>
      <c r="CM426" s="230"/>
      <c r="CN426" s="230"/>
      <c r="CO426" s="230"/>
      <c r="CP426" s="230"/>
      <c r="CQ426" s="230"/>
      <c r="CR426" s="1"/>
      <c r="CS426" s="1"/>
      <c r="CT426" s="1"/>
      <c r="CU426" s="1"/>
      <c r="CV426" s="5"/>
      <c r="CW426" s="404"/>
      <c r="CX426" s="404"/>
      <c r="CY426" s="404"/>
      <c r="CZ426" s="404"/>
      <c r="DA426" s="404"/>
      <c r="DB426" s="404"/>
      <c r="DC426" s="381"/>
      <c r="DD426" s="381"/>
      <c r="DE426" s="381"/>
      <c r="DF426" s="381"/>
      <c r="DG426" s="5"/>
      <c r="DH426" s="1"/>
      <c r="DI426" s="1"/>
      <c r="DJ426" s="1"/>
      <c r="DK426" s="1"/>
      <c r="DL426" s="1"/>
      <c r="DM426" s="1"/>
      <c r="DN426" s="1"/>
      <c r="DO426" s="1"/>
      <c r="DP426" s="1"/>
      <c r="DQ426" s="1"/>
      <c r="DR426" s="1"/>
      <c r="DS426" s="1"/>
      <c r="DT426" s="1"/>
      <c r="DU426" s="1"/>
      <c r="DV426" s="1"/>
      <c r="DW426" s="1"/>
      <c r="DX426" s="1"/>
    </row>
    <row r="427" spans="1:128" ht="11.1" customHeight="1" x14ac:dyDescent="0.25">
      <c r="A427" s="5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388"/>
      <c r="AA427" s="388"/>
      <c r="AB427" s="388"/>
      <c r="AC427" s="388"/>
      <c r="AD427" s="388"/>
      <c r="AE427" s="388"/>
      <c r="AF427" s="388"/>
      <c r="AG427" s="388"/>
      <c r="AH427" s="388"/>
      <c r="AI427" s="388"/>
      <c r="AJ427" s="388"/>
      <c r="AK427" s="388"/>
      <c r="AL427" s="388"/>
      <c r="AM427" s="388"/>
      <c r="AN427" s="388"/>
      <c r="AO427" s="388"/>
      <c r="AP427" s="388"/>
      <c r="AQ427" s="388"/>
      <c r="AR427" s="388"/>
      <c r="AS427" s="388"/>
      <c r="AT427" s="388"/>
      <c r="AU427" s="388"/>
      <c r="AV427" s="388"/>
      <c r="AW427" s="388"/>
      <c r="AX427" s="388"/>
      <c r="AY427" s="388"/>
      <c r="AZ427" s="1"/>
      <c r="BA427" s="6"/>
      <c r="BB427" s="6"/>
      <c r="BC427" s="6"/>
      <c r="BD427" s="6"/>
      <c r="BE427" s="6"/>
      <c r="BF427" s="6"/>
      <c r="BG427" s="1"/>
      <c r="BM427" s="382"/>
      <c r="BO427" s="382"/>
      <c r="BP427" s="382"/>
      <c r="CB427" s="141"/>
      <c r="CC427" s="230"/>
      <c r="CD427" s="230"/>
      <c r="CE427" s="230"/>
      <c r="CF427" s="5"/>
      <c r="CG427" s="58"/>
      <c r="CH427" s="58"/>
      <c r="CI427" s="5"/>
      <c r="CJ427" s="5"/>
      <c r="CK427" s="5"/>
      <c r="CL427" s="230"/>
      <c r="CM427" s="230"/>
      <c r="CN427" s="230"/>
      <c r="CO427" s="230"/>
      <c r="CP427" s="230"/>
      <c r="CQ427" s="230"/>
      <c r="CR427" s="1"/>
      <c r="CS427" s="1"/>
      <c r="CT427" s="1"/>
      <c r="CU427" s="1"/>
      <c r="CV427" s="5"/>
      <c r="CW427" s="404"/>
      <c r="CX427" s="404"/>
      <c r="CY427" s="404"/>
      <c r="CZ427" s="404"/>
      <c r="DA427" s="404"/>
      <c r="DB427" s="404"/>
      <c r="DC427" s="381"/>
      <c r="DD427" s="381"/>
      <c r="DE427" s="381"/>
      <c r="DF427" s="381"/>
      <c r="DG427" s="5"/>
      <c r="DH427" s="1"/>
      <c r="DI427" s="1"/>
      <c r="DJ427" s="1"/>
      <c r="DK427" s="1"/>
      <c r="DL427" s="1"/>
      <c r="DM427" s="1"/>
      <c r="DN427" s="1"/>
      <c r="DO427" s="1"/>
      <c r="DP427" s="1"/>
      <c r="DQ427" s="1"/>
      <c r="DR427" s="1"/>
      <c r="DS427" s="1"/>
      <c r="DT427" s="1"/>
      <c r="DU427" s="1"/>
      <c r="DV427" s="1"/>
      <c r="DW427" s="1"/>
      <c r="DX427" s="1"/>
    </row>
    <row r="428" spans="1:128" ht="11.1" customHeight="1" x14ac:dyDescent="0.25">
      <c r="A428" s="5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388"/>
      <c r="AA428" s="388"/>
      <c r="AB428" s="388"/>
      <c r="AC428" s="388"/>
      <c r="AD428" s="388"/>
      <c r="AE428" s="388"/>
      <c r="AF428" s="388"/>
      <c r="AG428" s="388"/>
      <c r="AH428" s="388"/>
      <c r="AI428" s="388"/>
      <c r="AJ428" s="388"/>
      <c r="AK428" s="388"/>
      <c r="AL428" s="388"/>
      <c r="AM428" s="388"/>
      <c r="AN428" s="388"/>
      <c r="AO428" s="388"/>
      <c r="AP428" s="388"/>
      <c r="AQ428" s="388"/>
      <c r="AR428" s="388"/>
      <c r="AS428" s="388"/>
      <c r="AT428" s="388"/>
      <c r="AU428" s="388"/>
      <c r="AV428" s="388"/>
      <c r="AW428" s="388"/>
      <c r="AX428" s="388"/>
      <c r="AY428" s="388"/>
      <c r="AZ428" s="1"/>
      <c r="BA428" s="6"/>
      <c r="BB428" s="6"/>
      <c r="BC428" s="6"/>
      <c r="BD428" s="6"/>
      <c r="BE428" s="6"/>
      <c r="BF428" s="6"/>
      <c r="BG428" s="1"/>
      <c r="BM428" s="382"/>
      <c r="BO428" s="382"/>
      <c r="BP428" s="382"/>
      <c r="CB428" s="141"/>
      <c r="CC428" s="230"/>
      <c r="CD428" s="230"/>
      <c r="CE428" s="230"/>
      <c r="CF428" s="5"/>
      <c r="CG428" s="58"/>
      <c r="CH428" s="58"/>
      <c r="CI428" s="5"/>
      <c r="CJ428" s="5"/>
      <c r="CK428" s="5"/>
      <c r="CL428" s="230"/>
      <c r="CM428" s="230"/>
      <c r="CN428" s="230"/>
      <c r="CO428" s="230"/>
      <c r="CP428" s="230"/>
      <c r="CQ428" s="230"/>
      <c r="CR428" s="1"/>
      <c r="CS428" s="1"/>
      <c r="CT428" s="1"/>
      <c r="CU428" s="1"/>
      <c r="CV428" s="5"/>
      <c r="CW428" s="404"/>
      <c r="CX428" s="404"/>
      <c r="CY428" s="404"/>
      <c r="CZ428" s="404"/>
      <c r="DA428" s="404"/>
      <c r="DB428" s="404"/>
      <c r="DC428" s="381"/>
      <c r="DD428" s="381"/>
      <c r="DE428" s="381"/>
      <c r="DF428" s="381"/>
      <c r="DG428" s="5"/>
      <c r="DH428" s="1"/>
      <c r="DI428" s="1"/>
      <c r="DJ428" s="1"/>
      <c r="DK428" s="1"/>
      <c r="DL428" s="1"/>
      <c r="DM428" s="1"/>
      <c r="DN428" s="1"/>
      <c r="DO428" s="1"/>
      <c r="DP428" s="1"/>
      <c r="DQ428" s="1"/>
      <c r="DR428" s="1"/>
      <c r="DS428" s="1"/>
      <c r="DT428" s="1"/>
      <c r="DU428" s="1"/>
      <c r="DV428" s="1"/>
      <c r="DW428" s="1"/>
      <c r="DX428" s="1"/>
    </row>
    <row r="429" spans="1:128" ht="11.1" customHeight="1" x14ac:dyDescent="0.25">
      <c r="A429" s="5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388"/>
      <c r="AA429" s="388"/>
      <c r="AB429" s="388"/>
      <c r="AC429" s="388"/>
      <c r="AD429" s="388"/>
      <c r="AE429" s="388"/>
      <c r="AF429" s="388"/>
      <c r="AG429" s="388"/>
      <c r="AH429" s="388"/>
      <c r="AI429" s="388"/>
      <c r="AJ429" s="388"/>
      <c r="AK429" s="388"/>
      <c r="AL429" s="388"/>
      <c r="AM429" s="388"/>
      <c r="AN429" s="388"/>
      <c r="AO429" s="388"/>
      <c r="AP429" s="388"/>
      <c r="AQ429" s="388"/>
      <c r="AR429" s="388"/>
      <c r="AS429" s="388"/>
      <c r="AT429" s="388"/>
      <c r="AU429" s="388"/>
      <c r="AV429" s="388"/>
      <c r="AW429" s="388"/>
      <c r="AX429" s="388"/>
      <c r="AY429" s="388"/>
      <c r="AZ429" s="1"/>
      <c r="BA429" s="6"/>
      <c r="BB429" s="6"/>
      <c r="BC429" s="6"/>
      <c r="BD429" s="6"/>
      <c r="BE429" s="6"/>
      <c r="BF429" s="6"/>
      <c r="BG429" s="1"/>
      <c r="BM429" s="382"/>
      <c r="BO429" s="382"/>
      <c r="BP429" s="382"/>
      <c r="CB429" s="141"/>
      <c r="CC429" s="230"/>
      <c r="CD429" s="230"/>
      <c r="CE429" s="230"/>
      <c r="CF429" s="5"/>
      <c r="CG429" s="58"/>
      <c r="CH429" s="58"/>
      <c r="CI429" s="5"/>
      <c r="CJ429" s="5"/>
      <c r="CK429" s="5"/>
      <c r="CL429" s="230"/>
      <c r="CM429" s="230"/>
      <c r="CN429" s="230"/>
      <c r="CO429" s="230"/>
      <c r="CP429" s="230"/>
      <c r="CQ429" s="230"/>
      <c r="CR429" s="1"/>
      <c r="CS429" s="1"/>
      <c r="CT429" s="1"/>
      <c r="CU429" s="1"/>
      <c r="CV429" s="5"/>
      <c r="CW429" s="404"/>
      <c r="CX429" s="404"/>
      <c r="CY429" s="404"/>
      <c r="CZ429" s="404"/>
      <c r="DA429" s="404"/>
      <c r="DB429" s="404"/>
      <c r="DC429" s="381"/>
      <c r="DD429" s="381"/>
      <c r="DE429" s="381"/>
      <c r="DF429" s="381"/>
      <c r="DG429" s="5"/>
      <c r="DH429" s="1"/>
      <c r="DI429" s="1"/>
      <c r="DJ429" s="1"/>
      <c r="DK429" s="1"/>
      <c r="DL429" s="1"/>
      <c r="DM429" s="1"/>
      <c r="DN429" s="1"/>
      <c r="DO429" s="1"/>
      <c r="DP429" s="1"/>
      <c r="DQ429" s="1"/>
      <c r="DR429" s="1"/>
      <c r="DS429" s="1"/>
      <c r="DT429" s="1"/>
      <c r="DU429" s="1"/>
      <c r="DV429" s="1"/>
      <c r="DW429" s="1"/>
      <c r="DX429" s="1"/>
    </row>
    <row r="430" spans="1:128" ht="11.1" customHeight="1" x14ac:dyDescent="0.25">
      <c r="A430" s="5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388"/>
      <c r="AA430" s="388"/>
      <c r="AB430" s="388"/>
      <c r="AC430" s="388"/>
      <c r="AD430" s="388"/>
      <c r="AE430" s="388"/>
      <c r="AF430" s="388"/>
      <c r="AG430" s="388"/>
      <c r="AH430" s="388"/>
      <c r="AI430" s="388"/>
      <c r="AJ430" s="388"/>
      <c r="AK430" s="388"/>
      <c r="AL430" s="388"/>
      <c r="AM430" s="388"/>
      <c r="AN430" s="388"/>
      <c r="AO430" s="388"/>
      <c r="AP430" s="388"/>
      <c r="AQ430" s="388"/>
      <c r="AR430" s="388"/>
      <c r="AS430" s="388"/>
      <c r="AT430" s="388"/>
      <c r="AU430" s="388"/>
      <c r="AV430" s="388"/>
      <c r="AW430" s="388"/>
      <c r="AX430" s="388"/>
      <c r="AY430" s="388"/>
      <c r="AZ430" s="1"/>
      <c r="BA430" s="6"/>
      <c r="BB430" s="6"/>
      <c r="BC430" s="6"/>
      <c r="BD430" s="6"/>
      <c r="BE430" s="6"/>
      <c r="BF430" s="6"/>
      <c r="BG430" s="1"/>
      <c r="BM430" s="382"/>
      <c r="BO430" s="382"/>
      <c r="BP430" s="382"/>
      <c r="CB430" s="141"/>
      <c r="CC430" s="230"/>
      <c r="CD430" s="230"/>
      <c r="CE430" s="230"/>
      <c r="CF430" s="5"/>
      <c r="CG430" s="58"/>
      <c r="CH430" s="58"/>
      <c r="CI430" s="5"/>
      <c r="CJ430" s="5"/>
      <c r="CK430" s="5"/>
      <c r="CL430" s="230"/>
      <c r="CM430" s="230"/>
      <c r="CN430" s="230"/>
      <c r="CO430" s="230"/>
      <c r="CP430" s="230"/>
      <c r="CQ430" s="230"/>
      <c r="CR430" s="1"/>
      <c r="CS430" s="1"/>
      <c r="CT430" s="1"/>
      <c r="CU430" s="1"/>
      <c r="CV430" s="5"/>
      <c r="CW430" s="404"/>
      <c r="CX430" s="404"/>
      <c r="CY430" s="404"/>
      <c r="CZ430" s="404"/>
      <c r="DA430" s="404"/>
      <c r="DB430" s="404"/>
      <c r="DC430" s="381"/>
      <c r="DD430" s="381"/>
      <c r="DE430" s="381"/>
      <c r="DF430" s="381"/>
      <c r="DG430" s="5"/>
      <c r="DH430" s="1"/>
      <c r="DI430" s="1"/>
      <c r="DJ430" s="1"/>
      <c r="DK430" s="1"/>
      <c r="DL430" s="1"/>
      <c r="DM430" s="1"/>
      <c r="DN430" s="1"/>
      <c r="DO430" s="1"/>
      <c r="DP430" s="1"/>
      <c r="DQ430" s="1"/>
      <c r="DR430" s="1"/>
      <c r="DS430" s="1"/>
      <c r="DT430" s="1"/>
      <c r="DU430" s="1"/>
      <c r="DV430" s="1"/>
      <c r="DW430" s="1"/>
      <c r="DX430" s="1"/>
    </row>
    <row r="431" spans="1:128" ht="11.1" customHeight="1" x14ac:dyDescent="0.25">
      <c r="A431" s="5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388"/>
      <c r="AA431" s="388"/>
      <c r="AB431" s="388"/>
      <c r="AC431" s="388"/>
      <c r="AD431" s="388"/>
      <c r="AE431" s="388"/>
      <c r="AF431" s="388"/>
      <c r="AG431" s="388"/>
      <c r="AH431" s="388"/>
      <c r="AI431" s="388"/>
      <c r="AJ431" s="388"/>
      <c r="AK431" s="388"/>
      <c r="AL431" s="388"/>
      <c r="AM431" s="388"/>
      <c r="AN431" s="388"/>
      <c r="AO431" s="388"/>
      <c r="AP431" s="388"/>
      <c r="AQ431" s="388"/>
      <c r="AR431" s="388"/>
      <c r="AS431" s="388"/>
      <c r="AT431" s="388"/>
      <c r="AU431" s="388"/>
      <c r="AV431" s="388"/>
      <c r="AW431" s="388"/>
      <c r="AX431" s="388"/>
      <c r="AY431" s="388"/>
      <c r="AZ431" s="1"/>
      <c r="BA431" s="6"/>
      <c r="BB431" s="6"/>
      <c r="BC431" s="6"/>
      <c r="BD431" s="6"/>
      <c r="BE431" s="6"/>
      <c r="BF431" s="6"/>
      <c r="BG431" s="1"/>
      <c r="BM431" s="382"/>
      <c r="BO431" s="382"/>
      <c r="BP431" s="382"/>
      <c r="CB431" s="141"/>
      <c r="CC431" s="230"/>
      <c r="CD431" s="230"/>
      <c r="CE431" s="230"/>
      <c r="CF431" s="5"/>
      <c r="CG431" s="58"/>
      <c r="CH431" s="58"/>
      <c r="CI431" s="5"/>
      <c r="CJ431" s="5"/>
      <c r="CK431" s="5"/>
      <c r="CL431" s="230"/>
      <c r="CM431" s="230"/>
      <c r="CN431" s="230"/>
      <c r="CO431" s="230"/>
      <c r="CP431" s="230"/>
      <c r="CQ431" s="230"/>
      <c r="CR431" s="1"/>
      <c r="CS431" s="1"/>
      <c r="CT431" s="1"/>
      <c r="CU431" s="1"/>
      <c r="CV431" s="5"/>
      <c r="CW431" s="404"/>
      <c r="CX431" s="404"/>
      <c r="CY431" s="404"/>
      <c r="CZ431" s="404"/>
      <c r="DA431" s="404"/>
      <c r="DB431" s="404"/>
      <c r="DC431" s="381"/>
      <c r="DD431" s="381"/>
      <c r="DE431" s="381"/>
      <c r="DF431" s="381"/>
      <c r="DG431" s="5"/>
      <c r="DH431" s="1"/>
      <c r="DI431" s="1"/>
      <c r="DJ431" s="1"/>
      <c r="DK431" s="1"/>
      <c r="DL431" s="1"/>
      <c r="DM431" s="1"/>
      <c r="DN431" s="1"/>
      <c r="DO431" s="1"/>
      <c r="DP431" s="1"/>
      <c r="DQ431" s="1"/>
      <c r="DR431" s="1"/>
      <c r="DS431" s="1"/>
      <c r="DT431" s="1"/>
      <c r="DU431" s="1"/>
      <c r="DV431" s="1"/>
      <c r="DW431" s="1"/>
      <c r="DX431" s="1"/>
    </row>
    <row r="432" spans="1:128" ht="11.1" customHeight="1" x14ac:dyDescent="0.25">
      <c r="A432" s="5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388"/>
      <c r="AA432" s="388"/>
      <c r="AB432" s="388"/>
      <c r="AC432" s="388"/>
      <c r="AD432" s="388"/>
      <c r="AE432" s="388"/>
      <c r="AF432" s="388"/>
      <c r="AG432" s="388"/>
      <c r="AH432" s="388"/>
      <c r="AI432" s="388"/>
      <c r="AJ432" s="388"/>
      <c r="AK432" s="388"/>
      <c r="AL432" s="388"/>
      <c r="AM432" s="388"/>
      <c r="AN432" s="388"/>
      <c r="AO432" s="388"/>
      <c r="AP432" s="388"/>
      <c r="AQ432" s="388"/>
      <c r="AR432" s="388"/>
      <c r="AS432" s="388"/>
      <c r="AT432" s="388"/>
      <c r="AU432" s="388"/>
      <c r="AV432" s="388"/>
      <c r="AW432" s="388"/>
      <c r="AX432" s="388"/>
      <c r="AY432" s="388"/>
      <c r="AZ432" s="1"/>
      <c r="BA432" s="6"/>
      <c r="BB432" s="6"/>
      <c r="BC432" s="6"/>
      <c r="BD432" s="6"/>
      <c r="BE432" s="6"/>
      <c r="BF432" s="6"/>
      <c r="BG432" s="1"/>
      <c r="BM432" s="382"/>
      <c r="BO432" s="382"/>
      <c r="BP432" s="382"/>
      <c r="CB432" s="141"/>
      <c r="CC432" s="230"/>
      <c r="CD432" s="230"/>
      <c r="CE432" s="230"/>
      <c r="CF432" s="5"/>
      <c r="CG432" s="58"/>
      <c r="CH432" s="58"/>
      <c r="CI432" s="5"/>
      <c r="CJ432" s="5"/>
      <c r="CK432" s="5"/>
      <c r="CL432" s="230"/>
      <c r="CM432" s="230"/>
      <c r="CN432" s="230"/>
      <c r="CO432" s="230"/>
      <c r="CP432" s="230"/>
      <c r="CQ432" s="230"/>
      <c r="CR432" s="1"/>
      <c r="CS432" s="1"/>
      <c r="CT432" s="1"/>
      <c r="CU432" s="1"/>
      <c r="CV432" s="5"/>
      <c r="CW432" s="404"/>
      <c r="CX432" s="404"/>
      <c r="CY432" s="404"/>
      <c r="CZ432" s="404"/>
      <c r="DA432" s="404"/>
      <c r="DB432" s="404"/>
      <c r="DC432" s="381"/>
      <c r="DD432" s="381"/>
      <c r="DE432" s="381"/>
      <c r="DF432" s="381"/>
      <c r="DG432" s="5"/>
      <c r="DH432" s="1"/>
      <c r="DI432" s="1"/>
      <c r="DJ432" s="1"/>
      <c r="DK432" s="1"/>
      <c r="DL432" s="1"/>
      <c r="DM432" s="1"/>
      <c r="DN432" s="1"/>
      <c r="DO432" s="1"/>
      <c r="DP432" s="1"/>
      <c r="DQ432" s="1"/>
      <c r="DR432" s="1"/>
      <c r="DS432" s="1"/>
      <c r="DT432" s="1"/>
      <c r="DU432" s="1"/>
      <c r="DV432" s="1"/>
      <c r="DW432" s="1"/>
      <c r="DX432" s="1"/>
    </row>
    <row r="433" spans="1:128" ht="11.1" customHeight="1" x14ac:dyDescent="0.25">
      <c r="A433" s="5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388"/>
      <c r="AA433" s="388"/>
      <c r="AB433" s="388"/>
      <c r="AC433" s="388"/>
      <c r="AD433" s="388"/>
      <c r="AE433" s="388"/>
      <c r="AF433" s="388"/>
      <c r="AG433" s="388"/>
      <c r="AH433" s="388"/>
      <c r="AI433" s="388"/>
      <c r="AJ433" s="388"/>
      <c r="AK433" s="388"/>
      <c r="AL433" s="388"/>
      <c r="AM433" s="388"/>
      <c r="AN433" s="388"/>
      <c r="AO433" s="388"/>
      <c r="AP433" s="388"/>
      <c r="AQ433" s="388"/>
      <c r="AR433" s="388"/>
      <c r="AS433" s="388"/>
      <c r="AT433" s="388"/>
      <c r="AU433" s="388"/>
      <c r="AV433" s="388"/>
      <c r="AW433" s="388"/>
      <c r="AX433" s="388"/>
      <c r="AY433" s="388"/>
      <c r="AZ433" s="1"/>
      <c r="BA433" s="6"/>
      <c r="BB433" s="6"/>
      <c r="BC433" s="6"/>
      <c r="BD433" s="6"/>
      <c r="BE433" s="6"/>
      <c r="BF433" s="6"/>
      <c r="BG433" s="1"/>
      <c r="BM433" s="382"/>
      <c r="BO433" s="382"/>
      <c r="BP433" s="382"/>
      <c r="CB433" s="141"/>
      <c r="CC433" s="230"/>
      <c r="CD433" s="230"/>
      <c r="CE433" s="230"/>
      <c r="CF433" s="5"/>
      <c r="CG433" s="58"/>
      <c r="CH433" s="58"/>
      <c r="CI433" s="5"/>
      <c r="CJ433" s="5"/>
      <c r="CK433" s="5"/>
      <c r="CL433" s="230"/>
      <c r="CM433" s="230"/>
      <c r="CN433" s="230"/>
      <c r="CO433" s="230"/>
      <c r="CP433" s="230"/>
      <c r="CQ433" s="230"/>
      <c r="CR433" s="1"/>
      <c r="CS433" s="1"/>
      <c r="CT433" s="1"/>
      <c r="CU433" s="1"/>
      <c r="CV433" s="5"/>
      <c r="CW433" s="404"/>
      <c r="CX433" s="404"/>
      <c r="CY433" s="404"/>
      <c r="CZ433" s="404"/>
      <c r="DA433" s="404"/>
      <c r="DB433" s="404"/>
      <c r="DC433" s="381"/>
      <c r="DD433" s="381"/>
      <c r="DE433" s="381"/>
      <c r="DF433" s="381"/>
      <c r="DG433" s="5"/>
      <c r="DH433" s="1"/>
      <c r="DI433" s="1"/>
      <c r="DJ433" s="1"/>
      <c r="DK433" s="1"/>
      <c r="DL433" s="1"/>
      <c r="DM433" s="1"/>
      <c r="DN433" s="1"/>
      <c r="DO433" s="1"/>
      <c r="DP433" s="1"/>
      <c r="DQ433" s="1"/>
      <c r="DR433" s="1"/>
      <c r="DS433" s="1"/>
      <c r="DT433" s="1"/>
      <c r="DU433" s="1"/>
      <c r="DV433" s="1"/>
      <c r="DW433" s="1"/>
      <c r="DX433" s="1"/>
    </row>
    <row r="434" spans="1:128" ht="11.1" customHeight="1" x14ac:dyDescent="0.25">
      <c r="A434" s="5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388"/>
      <c r="AA434" s="388"/>
      <c r="AB434" s="388"/>
      <c r="AC434" s="388"/>
      <c r="AD434" s="388"/>
      <c r="AE434" s="388"/>
      <c r="AF434" s="388"/>
      <c r="AG434" s="388"/>
      <c r="AH434" s="388"/>
      <c r="AI434" s="388"/>
      <c r="AJ434" s="388"/>
      <c r="AK434" s="388"/>
      <c r="AL434" s="388"/>
      <c r="AM434" s="388"/>
      <c r="AN434" s="388"/>
      <c r="AO434" s="388"/>
      <c r="AP434" s="388"/>
      <c r="AQ434" s="388"/>
      <c r="AR434" s="388"/>
      <c r="AS434" s="388"/>
      <c r="AT434" s="388"/>
      <c r="AU434" s="388"/>
      <c r="AV434" s="388"/>
      <c r="AW434" s="388"/>
      <c r="AX434" s="388"/>
      <c r="AY434" s="388"/>
      <c r="AZ434" s="1"/>
      <c r="BA434" s="6"/>
      <c r="BB434" s="6"/>
      <c r="BC434" s="6"/>
      <c r="BD434" s="6"/>
      <c r="BE434" s="6"/>
      <c r="BF434" s="6"/>
      <c r="BG434" s="1"/>
      <c r="BM434" s="382"/>
      <c r="BO434" s="382"/>
      <c r="BP434" s="382"/>
      <c r="CB434" s="141"/>
      <c r="CC434" s="230"/>
      <c r="CD434" s="230"/>
      <c r="CE434" s="230"/>
      <c r="CF434" s="5"/>
      <c r="CG434" s="58"/>
      <c r="CH434" s="58"/>
      <c r="CI434" s="5"/>
      <c r="CJ434" s="5"/>
      <c r="CK434" s="5"/>
      <c r="CL434" s="230"/>
      <c r="CM434" s="230"/>
      <c r="CN434" s="230"/>
      <c r="CO434" s="230"/>
      <c r="CP434" s="230"/>
      <c r="CQ434" s="230"/>
      <c r="CR434" s="1"/>
      <c r="CS434" s="1"/>
      <c r="CT434" s="1"/>
      <c r="CU434" s="1"/>
      <c r="CV434" s="5"/>
      <c r="CW434" s="404"/>
      <c r="CX434" s="404"/>
      <c r="CY434" s="404"/>
      <c r="CZ434" s="404"/>
      <c r="DA434" s="404"/>
      <c r="DB434" s="404"/>
      <c r="DC434" s="381"/>
      <c r="DD434" s="381"/>
      <c r="DE434" s="381"/>
      <c r="DF434" s="381"/>
      <c r="DG434" s="5"/>
      <c r="DH434" s="1"/>
      <c r="DI434" s="1"/>
      <c r="DJ434" s="1"/>
      <c r="DK434" s="1"/>
      <c r="DL434" s="1"/>
      <c r="DM434" s="1"/>
      <c r="DN434" s="1"/>
      <c r="DO434" s="1"/>
      <c r="DP434" s="1"/>
      <c r="DQ434" s="1"/>
      <c r="DR434" s="1"/>
      <c r="DS434" s="1"/>
      <c r="DT434" s="1"/>
      <c r="DU434" s="1"/>
      <c r="DV434" s="1"/>
      <c r="DW434" s="1"/>
      <c r="DX434" s="1"/>
    </row>
    <row r="435" spans="1:128" ht="11.1" customHeight="1" x14ac:dyDescent="0.25">
      <c r="A435" s="5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388"/>
      <c r="AA435" s="388"/>
      <c r="AB435" s="388"/>
      <c r="AC435" s="388"/>
      <c r="AD435" s="388"/>
      <c r="AE435" s="388"/>
      <c r="AF435" s="388"/>
      <c r="AG435" s="388"/>
      <c r="AH435" s="388"/>
      <c r="AI435" s="388"/>
      <c r="AJ435" s="388"/>
      <c r="AK435" s="388"/>
      <c r="AL435" s="388"/>
      <c r="AM435" s="388"/>
      <c r="AN435" s="388"/>
      <c r="AO435" s="388"/>
      <c r="AP435" s="388"/>
      <c r="AQ435" s="388"/>
      <c r="AR435" s="388"/>
      <c r="AS435" s="388"/>
      <c r="AT435" s="388"/>
      <c r="AU435" s="388"/>
      <c r="AV435" s="388"/>
      <c r="AW435" s="388"/>
      <c r="AX435" s="388"/>
      <c r="AY435" s="388"/>
      <c r="AZ435" s="1"/>
      <c r="BA435" s="6"/>
      <c r="BB435" s="6"/>
      <c r="BC435" s="6"/>
      <c r="BD435" s="6"/>
      <c r="BE435" s="6"/>
      <c r="BF435" s="6"/>
      <c r="BG435" s="1"/>
      <c r="BM435" s="382"/>
      <c r="BO435" s="382"/>
      <c r="BP435" s="382"/>
      <c r="CB435" s="141"/>
      <c r="CC435" s="230"/>
      <c r="CD435" s="230"/>
      <c r="CE435" s="230"/>
      <c r="CF435" s="5"/>
      <c r="CG435" s="58"/>
      <c r="CH435" s="58"/>
      <c r="CI435" s="5"/>
      <c r="CJ435" s="5"/>
      <c r="CK435" s="5"/>
      <c r="CL435" s="230"/>
      <c r="CM435" s="230"/>
      <c r="CN435" s="230"/>
      <c r="CO435" s="230"/>
      <c r="CP435" s="230"/>
      <c r="CQ435" s="230"/>
      <c r="CR435" s="1"/>
      <c r="CS435" s="1"/>
      <c r="CT435" s="1"/>
      <c r="CU435" s="1"/>
      <c r="CV435" s="5"/>
      <c r="CW435" s="404"/>
      <c r="CX435" s="404"/>
      <c r="CY435" s="404"/>
      <c r="CZ435" s="404"/>
      <c r="DA435" s="404"/>
      <c r="DB435" s="404"/>
      <c r="DC435" s="381"/>
      <c r="DD435" s="381"/>
      <c r="DE435" s="381"/>
      <c r="DF435" s="381"/>
      <c r="DG435" s="5"/>
      <c r="DH435" s="1"/>
      <c r="DI435" s="1"/>
      <c r="DJ435" s="1"/>
      <c r="DK435" s="1"/>
      <c r="DL435" s="1"/>
      <c r="DM435" s="1"/>
      <c r="DN435" s="1"/>
      <c r="DO435" s="1"/>
      <c r="DP435" s="1"/>
      <c r="DQ435" s="1"/>
      <c r="DR435" s="1"/>
      <c r="DS435" s="1"/>
      <c r="DT435" s="1"/>
      <c r="DU435" s="1"/>
      <c r="DV435" s="1"/>
      <c r="DW435" s="1"/>
      <c r="DX435" s="1"/>
    </row>
    <row r="436" spans="1:128" ht="11.1" customHeight="1" x14ac:dyDescent="0.25">
      <c r="A436" s="5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388"/>
      <c r="AA436" s="388"/>
      <c r="AB436" s="388"/>
      <c r="AC436" s="388"/>
      <c r="AD436" s="388"/>
      <c r="AE436" s="388"/>
      <c r="AF436" s="388"/>
      <c r="AG436" s="388"/>
      <c r="AH436" s="388"/>
      <c r="AI436" s="388"/>
      <c r="AJ436" s="388"/>
      <c r="AK436" s="388"/>
      <c r="AL436" s="388"/>
      <c r="AM436" s="388"/>
      <c r="AN436" s="388"/>
      <c r="AO436" s="388"/>
      <c r="AP436" s="388"/>
      <c r="AQ436" s="388"/>
      <c r="AR436" s="388"/>
      <c r="AS436" s="388"/>
      <c r="AT436" s="388"/>
      <c r="AU436" s="388"/>
      <c r="AV436" s="388"/>
      <c r="AW436" s="388"/>
      <c r="AX436" s="388"/>
      <c r="AY436" s="388"/>
      <c r="AZ436" s="1"/>
      <c r="BA436" s="6"/>
      <c r="BB436" s="6"/>
      <c r="BC436" s="6"/>
      <c r="BD436" s="6"/>
      <c r="BE436" s="6"/>
      <c r="BF436" s="6"/>
      <c r="BG436" s="1"/>
      <c r="BM436" s="382"/>
      <c r="BO436" s="382"/>
      <c r="BP436" s="382"/>
      <c r="CB436" s="141"/>
      <c r="CC436" s="230"/>
      <c r="CD436" s="230"/>
      <c r="CE436" s="230"/>
      <c r="CF436" s="5"/>
      <c r="CG436" s="58"/>
      <c r="CH436" s="58"/>
      <c r="CI436" s="5"/>
      <c r="CJ436" s="5"/>
      <c r="CK436" s="5"/>
      <c r="CL436" s="230"/>
      <c r="CM436" s="230"/>
      <c r="CN436" s="230"/>
      <c r="CO436" s="230"/>
      <c r="CP436" s="230"/>
      <c r="CQ436" s="230"/>
      <c r="CR436" s="1"/>
      <c r="CS436" s="1"/>
      <c r="CT436" s="1"/>
      <c r="CU436" s="1"/>
      <c r="CV436" s="5"/>
      <c r="CW436" s="404"/>
      <c r="CX436" s="404"/>
      <c r="CY436" s="404"/>
      <c r="CZ436" s="404"/>
      <c r="DA436" s="404"/>
      <c r="DB436" s="404"/>
      <c r="DC436" s="381"/>
      <c r="DD436" s="381"/>
      <c r="DE436" s="381"/>
      <c r="DF436" s="381"/>
      <c r="DG436" s="5"/>
      <c r="DH436" s="1"/>
      <c r="DI436" s="1"/>
      <c r="DJ436" s="1"/>
      <c r="DK436" s="1"/>
      <c r="DL436" s="1"/>
      <c r="DM436" s="1"/>
      <c r="DN436" s="1"/>
      <c r="DO436" s="1"/>
      <c r="DP436" s="1"/>
      <c r="DQ436" s="1"/>
      <c r="DR436" s="1"/>
      <c r="DS436" s="1"/>
      <c r="DT436" s="1"/>
      <c r="DU436" s="1"/>
      <c r="DV436" s="1"/>
      <c r="DW436" s="1"/>
      <c r="DX436" s="1"/>
    </row>
    <row r="437" spans="1:128" ht="11.1" customHeight="1" x14ac:dyDescent="0.25">
      <c r="A437" s="5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388"/>
      <c r="AA437" s="388"/>
      <c r="AB437" s="388"/>
      <c r="AC437" s="388"/>
      <c r="AD437" s="388"/>
      <c r="AE437" s="388"/>
      <c r="AF437" s="388"/>
      <c r="AG437" s="388"/>
      <c r="AH437" s="388"/>
      <c r="AI437" s="388"/>
      <c r="AJ437" s="388"/>
      <c r="AK437" s="388"/>
      <c r="AL437" s="388"/>
      <c r="AM437" s="388"/>
      <c r="AN437" s="388"/>
      <c r="AO437" s="388"/>
      <c r="AP437" s="388"/>
      <c r="AQ437" s="388"/>
      <c r="AR437" s="388"/>
      <c r="AS437" s="388"/>
      <c r="AT437" s="388"/>
      <c r="AU437" s="388"/>
      <c r="AV437" s="388"/>
      <c r="AW437" s="388"/>
      <c r="AX437" s="388"/>
      <c r="AY437" s="388"/>
      <c r="AZ437" s="1"/>
      <c r="BA437" s="6"/>
      <c r="BB437" s="6"/>
      <c r="BC437" s="6"/>
      <c r="BD437" s="6"/>
      <c r="BE437" s="6"/>
      <c r="BF437" s="6"/>
      <c r="BG437" s="1"/>
      <c r="BM437" s="382"/>
      <c r="BO437" s="382"/>
      <c r="BP437" s="382"/>
      <c r="CB437" s="141"/>
      <c r="CC437" s="230"/>
      <c r="CD437" s="230"/>
      <c r="CE437" s="230"/>
      <c r="CF437" s="5"/>
      <c r="CG437" s="58"/>
      <c r="CH437" s="58"/>
      <c r="CI437" s="5"/>
      <c r="CJ437" s="5"/>
      <c r="CK437" s="5"/>
      <c r="CL437" s="230"/>
      <c r="CM437" s="230"/>
      <c r="CN437" s="230"/>
      <c r="CO437" s="230"/>
      <c r="CP437" s="230"/>
      <c r="CQ437" s="230"/>
      <c r="CR437" s="1"/>
      <c r="CS437" s="1"/>
      <c r="CT437" s="1"/>
      <c r="CU437" s="1"/>
      <c r="CV437" s="5"/>
      <c r="CW437" s="404"/>
      <c r="CX437" s="404"/>
      <c r="CY437" s="404"/>
      <c r="CZ437" s="404"/>
      <c r="DA437" s="404"/>
      <c r="DB437" s="404"/>
      <c r="DC437" s="381"/>
      <c r="DD437" s="381"/>
      <c r="DE437" s="381"/>
      <c r="DF437" s="381"/>
      <c r="DG437" s="5"/>
      <c r="DH437" s="1"/>
      <c r="DI437" s="1"/>
      <c r="DJ437" s="1"/>
      <c r="DK437" s="1"/>
      <c r="DL437" s="1"/>
      <c r="DM437" s="1"/>
      <c r="DN437" s="1"/>
      <c r="DO437" s="1"/>
      <c r="DP437" s="1"/>
      <c r="DQ437" s="1"/>
      <c r="DR437" s="1"/>
      <c r="DS437" s="1"/>
      <c r="DT437" s="1"/>
      <c r="DU437" s="1"/>
      <c r="DV437" s="1"/>
      <c r="DW437" s="1"/>
      <c r="DX437" s="1"/>
    </row>
    <row r="438" spans="1:128" ht="11.1" customHeight="1" x14ac:dyDescent="0.25">
      <c r="A438" s="5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388"/>
      <c r="AA438" s="388"/>
      <c r="AB438" s="388"/>
      <c r="AC438" s="388"/>
      <c r="AD438" s="388"/>
      <c r="AE438" s="388"/>
      <c r="AF438" s="388"/>
      <c r="AG438" s="388"/>
      <c r="AH438" s="388"/>
      <c r="AI438" s="388"/>
      <c r="AJ438" s="388"/>
      <c r="AK438" s="388"/>
      <c r="AL438" s="388"/>
      <c r="AM438" s="388"/>
      <c r="AN438" s="388"/>
      <c r="AO438" s="388"/>
      <c r="AP438" s="388"/>
      <c r="AQ438" s="388"/>
      <c r="AR438" s="388"/>
      <c r="AS438" s="388"/>
      <c r="AT438" s="388"/>
      <c r="AU438" s="388"/>
      <c r="AV438" s="388"/>
      <c r="AW438" s="388"/>
      <c r="AX438" s="388"/>
      <c r="AY438" s="388"/>
      <c r="AZ438" s="1"/>
      <c r="BA438" s="6"/>
      <c r="BB438" s="6"/>
      <c r="BC438" s="6"/>
      <c r="BD438" s="6"/>
      <c r="BE438" s="6"/>
      <c r="BF438" s="6"/>
      <c r="BG438" s="1"/>
      <c r="BM438" s="382"/>
      <c r="BO438" s="382"/>
      <c r="BP438" s="382"/>
      <c r="CB438" s="141"/>
      <c r="CC438" s="230"/>
      <c r="CD438" s="230"/>
      <c r="CE438" s="230"/>
      <c r="CF438" s="5"/>
      <c r="CG438" s="58"/>
      <c r="CH438" s="58"/>
      <c r="CI438" s="5"/>
      <c r="CJ438" s="5"/>
      <c r="CK438" s="5"/>
      <c r="CL438" s="230"/>
      <c r="CM438" s="230"/>
      <c r="CN438" s="230"/>
      <c r="CO438" s="230"/>
      <c r="CP438" s="230"/>
      <c r="CQ438" s="230"/>
      <c r="CR438" s="1"/>
      <c r="CS438" s="1"/>
      <c r="CT438" s="1"/>
      <c r="CU438" s="1"/>
      <c r="CV438" s="5"/>
      <c r="CW438" s="404"/>
      <c r="CX438" s="404"/>
      <c r="CY438" s="404"/>
      <c r="CZ438" s="404"/>
      <c r="DA438" s="404"/>
      <c r="DB438" s="404"/>
      <c r="DC438" s="381"/>
      <c r="DD438" s="381"/>
      <c r="DE438" s="381"/>
      <c r="DF438" s="381"/>
      <c r="DG438" s="5"/>
      <c r="DH438" s="1"/>
      <c r="DI438" s="1"/>
      <c r="DJ438" s="1"/>
      <c r="DK438" s="1"/>
      <c r="DL438" s="1"/>
      <c r="DM438" s="1"/>
      <c r="DN438" s="1"/>
      <c r="DO438" s="1"/>
      <c r="DP438" s="1"/>
      <c r="DQ438" s="1"/>
      <c r="DR438" s="1"/>
      <c r="DS438" s="1"/>
      <c r="DT438" s="1"/>
      <c r="DU438" s="1"/>
      <c r="DV438" s="1"/>
      <c r="DW438" s="1"/>
      <c r="DX438" s="1"/>
    </row>
    <row r="439" spans="1:128" ht="11.1" customHeight="1" x14ac:dyDescent="0.25">
      <c r="A439" s="5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388"/>
      <c r="AA439" s="388"/>
      <c r="AB439" s="388"/>
      <c r="AC439" s="388"/>
      <c r="AD439" s="388"/>
      <c r="AE439" s="388"/>
      <c r="AF439" s="388"/>
      <c r="AG439" s="388"/>
      <c r="AH439" s="388"/>
      <c r="AI439" s="388"/>
      <c r="AJ439" s="388"/>
      <c r="AK439" s="388"/>
      <c r="AL439" s="388"/>
      <c r="AM439" s="388"/>
      <c r="AN439" s="388"/>
      <c r="AO439" s="388"/>
      <c r="AP439" s="388"/>
      <c r="AQ439" s="388"/>
      <c r="AR439" s="388"/>
      <c r="AS439" s="388"/>
      <c r="AT439" s="388"/>
      <c r="AU439" s="388"/>
      <c r="AV439" s="388"/>
      <c r="AW439" s="388"/>
      <c r="AX439" s="388"/>
      <c r="AY439" s="388"/>
      <c r="AZ439" s="1"/>
      <c r="BA439" s="6"/>
      <c r="BB439" s="6"/>
      <c r="BC439" s="6"/>
      <c r="BD439" s="6"/>
      <c r="BE439" s="6"/>
      <c r="BF439" s="6"/>
      <c r="BG439" s="1"/>
      <c r="BM439" s="382"/>
      <c r="BO439" s="382"/>
      <c r="BP439" s="382"/>
      <c r="CB439" s="141"/>
      <c r="CC439" s="230"/>
      <c r="CD439" s="230"/>
      <c r="CE439" s="230"/>
      <c r="CF439" s="5"/>
      <c r="CG439" s="58"/>
      <c r="CH439" s="58"/>
      <c r="CI439" s="5"/>
      <c r="CJ439" s="5"/>
      <c r="CK439" s="5"/>
      <c r="CL439" s="230"/>
      <c r="CM439" s="230"/>
      <c r="CN439" s="230"/>
      <c r="CO439" s="230"/>
      <c r="CP439" s="230"/>
      <c r="CQ439" s="230"/>
      <c r="CR439" s="1"/>
      <c r="CS439" s="1"/>
      <c r="CT439" s="1"/>
      <c r="CU439" s="1"/>
      <c r="CV439" s="5"/>
      <c r="CW439" s="404"/>
      <c r="CX439" s="404"/>
      <c r="CY439" s="404"/>
      <c r="CZ439" s="404"/>
      <c r="DA439" s="404"/>
      <c r="DB439" s="404"/>
      <c r="DC439" s="381"/>
      <c r="DD439" s="381"/>
      <c r="DE439" s="381"/>
      <c r="DF439" s="381"/>
      <c r="DG439" s="5"/>
      <c r="DH439" s="1"/>
      <c r="DI439" s="1"/>
      <c r="DJ439" s="1"/>
      <c r="DK439" s="1"/>
      <c r="DL439" s="1"/>
      <c r="DM439" s="1"/>
      <c r="DN439" s="1"/>
      <c r="DO439" s="1"/>
      <c r="DP439" s="1"/>
      <c r="DQ439" s="1"/>
      <c r="DR439" s="1"/>
      <c r="DS439" s="1"/>
      <c r="DT439" s="1"/>
      <c r="DU439" s="1"/>
      <c r="DV439" s="1"/>
      <c r="DW439" s="1"/>
      <c r="DX439" s="1"/>
    </row>
    <row r="440" spans="1:128" ht="11.1" customHeight="1" x14ac:dyDescent="0.25">
      <c r="A440" s="5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388"/>
      <c r="AA440" s="388"/>
      <c r="AB440" s="388"/>
      <c r="AC440" s="388"/>
      <c r="AD440" s="388"/>
      <c r="AE440" s="388"/>
      <c r="AF440" s="388"/>
      <c r="AG440" s="388"/>
      <c r="AH440" s="388"/>
      <c r="AI440" s="388"/>
      <c r="AJ440" s="388"/>
      <c r="AK440" s="388"/>
      <c r="AL440" s="388"/>
      <c r="AM440" s="388"/>
      <c r="AN440" s="388"/>
      <c r="AO440" s="388"/>
      <c r="AP440" s="388"/>
      <c r="AQ440" s="388"/>
      <c r="AR440" s="388"/>
      <c r="AS440" s="388"/>
      <c r="AT440" s="388"/>
      <c r="AU440" s="388"/>
      <c r="AV440" s="388"/>
      <c r="AW440" s="388"/>
      <c r="AX440" s="388"/>
      <c r="AY440" s="388"/>
      <c r="AZ440" s="1"/>
      <c r="BA440" s="6"/>
      <c r="BB440" s="6"/>
      <c r="BC440" s="6"/>
      <c r="BD440" s="6"/>
      <c r="BE440" s="6"/>
      <c r="BF440" s="6"/>
      <c r="BG440" s="1"/>
      <c r="BM440" s="382"/>
      <c r="BO440" s="382"/>
      <c r="BP440" s="382"/>
      <c r="CB440" s="141"/>
      <c r="CC440" s="230"/>
      <c r="CD440" s="230"/>
      <c r="CE440" s="230"/>
      <c r="CF440" s="5"/>
      <c r="CG440" s="58"/>
      <c r="CH440" s="58"/>
      <c r="CI440" s="5"/>
      <c r="CJ440" s="5"/>
      <c r="CK440" s="5"/>
      <c r="CL440" s="230"/>
      <c r="CM440" s="230"/>
      <c r="CN440" s="230"/>
      <c r="CO440" s="230"/>
      <c r="CP440" s="230"/>
      <c r="CQ440" s="230"/>
      <c r="CR440" s="1"/>
      <c r="CS440" s="1"/>
      <c r="CT440" s="1"/>
      <c r="CU440" s="1"/>
      <c r="CV440" s="5"/>
      <c r="CW440" s="404"/>
      <c r="CX440" s="404"/>
      <c r="CY440" s="404"/>
      <c r="CZ440" s="404"/>
      <c r="DA440" s="404"/>
      <c r="DB440" s="404"/>
      <c r="DC440" s="381"/>
      <c r="DD440" s="381"/>
      <c r="DE440" s="381"/>
      <c r="DF440" s="381"/>
      <c r="DG440" s="5"/>
      <c r="DH440" s="1"/>
      <c r="DI440" s="1"/>
      <c r="DJ440" s="1"/>
      <c r="DK440" s="1"/>
      <c r="DL440" s="1"/>
      <c r="DM440" s="1"/>
      <c r="DN440" s="1"/>
      <c r="DO440" s="1"/>
      <c r="DP440" s="1"/>
      <c r="DQ440" s="1"/>
      <c r="DR440" s="1"/>
      <c r="DS440" s="1"/>
      <c r="DT440" s="1"/>
      <c r="DU440" s="1"/>
      <c r="DV440" s="1"/>
      <c r="DW440" s="1"/>
      <c r="DX440" s="1"/>
    </row>
    <row r="441" spans="1:128" ht="11.1" customHeight="1" x14ac:dyDescent="0.25">
      <c r="A441" s="5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388"/>
      <c r="AA441" s="388"/>
      <c r="AB441" s="388"/>
      <c r="AC441" s="388"/>
      <c r="AD441" s="388"/>
      <c r="AE441" s="388"/>
      <c r="AF441" s="388"/>
      <c r="AG441" s="388"/>
      <c r="AH441" s="388"/>
      <c r="AI441" s="388"/>
      <c r="AJ441" s="388"/>
      <c r="AK441" s="388"/>
      <c r="AL441" s="388"/>
      <c r="AM441" s="388"/>
      <c r="AN441" s="388"/>
      <c r="AO441" s="388"/>
      <c r="AP441" s="388"/>
      <c r="AQ441" s="388"/>
      <c r="AR441" s="388"/>
      <c r="AS441" s="388"/>
      <c r="AT441" s="388"/>
      <c r="AU441" s="388"/>
      <c r="AV441" s="388"/>
      <c r="AW441" s="388"/>
      <c r="AX441" s="388"/>
      <c r="AY441" s="388"/>
      <c r="AZ441" s="1"/>
      <c r="BA441" s="6"/>
      <c r="BB441" s="6"/>
      <c r="BC441" s="6"/>
      <c r="BD441" s="6"/>
      <c r="BE441" s="6"/>
      <c r="BF441" s="6"/>
      <c r="BG441" s="1"/>
      <c r="BM441" s="382"/>
      <c r="BO441" s="382"/>
      <c r="BP441" s="382"/>
      <c r="CB441" s="141"/>
      <c r="CC441" s="230"/>
      <c r="CD441" s="230"/>
      <c r="CE441" s="230"/>
      <c r="CF441" s="5"/>
      <c r="CG441" s="58"/>
      <c r="CH441" s="58"/>
      <c r="CI441" s="5"/>
      <c r="CJ441" s="5"/>
      <c r="CK441" s="5"/>
      <c r="CL441" s="230"/>
      <c r="CM441" s="230"/>
      <c r="CN441" s="230"/>
      <c r="CO441" s="230"/>
      <c r="CP441" s="230"/>
      <c r="CQ441" s="230"/>
      <c r="CR441" s="1"/>
      <c r="CS441" s="1"/>
      <c r="CT441" s="1"/>
      <c r="CU441" s="1"/>
      <c r="CV441" s="5"/>
      <c r="CW441" s="404"/>
      <c r="CX441" s="404"/>
      <c r="CY441" s="404"/>
      <c r="CZ441" s="404"/>
      <c r="DA441" s="404"/>
      <c r="DB441" s="404"/>
      <c r="DC441" s="381"/>
      <c r="DD441" s="381"/>
      <c r="DE441" s="381"/>
      <c r="DF441" s="381"/>
      <c r="DG441" s="5"/>
      <c r="DH441" s="1"/>
      <c r="DI441" s="1"/>
      <c r="DJ441" s="1"/>
      <c r="DK441" s="1"/>
      <c r="DL441" s="1"/>
      <c r="DM441" s="1"/>
      <c r="DN441" s="1"/>
      <c r="DO441" s="1"/>
      <c r="DP441" s="1"/>
      <c r="DQ441" s="1"/>
      <c r="DR441" s="1"/>
      <c r="DS441" s="1"/>
      <c r="DT441" s="1"/>
      <c r="DU441" s="1"/>
      <c r="DV441" s="1"/>
      <c r="DW441" s="1"/>
      <c r="DX441" s="1"/>
    </row>
    <row r="442" spans="1:128" ht="11.1" customHeight="1" x14ac:dyDescent="0.25">
      <c r="A442" s="5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388"/>
      <c r="AA442" s="388"/>
      <c r="AB442" s="388"/>
      <c r="AC442" s="388"/>
      <c r="AD442" s="388"/>
      <c r="AE442" s="388"/>
      <c r="AF442" s="388"/>
      <c r="AG442" s="388"/>
      <c r="AH442" s="388"/>
      <c r="AI442" s="388"/>
      <c r="AJ442" s="388"/>
      <c r="AK442" s="388"/>
      <c r="AL442" s="388"/>
      <c r="AM442" s="388"/>
      <c r="AN442" s="388"/>
      <c r="AO442" s="388"/>
      <c r="AP442" s="388"/>
      <c r="AQ442" s="388"/>
      <c r="AR442" s="388"/>
      <c r="AS442" s="388"/>
      <c r="AT442" s="388"/>
      <c r="AU442" s="388"/>
      <c r="AV442" s="388"/>
      <c r="AW442" s="388"/>
      <c r="AX442" s="388"/>
      <c r="AY442" s="388"/>
      <c r="AZ442" s="1"/>
      <c r="BA442" s="6"/>
      <c r="BB442" s="6"/>
      <c r="BC442" s="6"/>
      <c r="BD442" s="6"/>
      <c r="BE442" s="6"/>
      <c r="BF442" s="6"/>
      <c r="BG442" s="1"/>
      <c r="BM442" s="382"/>
      <c r="BO442" s="382"/>
      <c r="BP442" s="382"/>
      <c r="CB442" s="141"/>
      <c r="CC442" s="230"/>
      <c r="CD442" s="230"/>
      <c r="CE442" s="230"/>
      <c r="CF442" s="5"/>
      <c r="CG442" s="58"/>
      <c r="CH442" s="58"/>
      <c r="CI442" s="5"/>
      <c r="CJ442" s="5"/>
      <c r="CK442" s="5"/>
      <c r="CL442" s="230"/>
      <c r="CM442" s="230"/>
      <c r="CN442" s="230"/>
      <c r="CO442" s="230"/>
      <c r="CP442" s="230"/>
      <c r="CQ442" s="230"/>
      <c r="CR442" s="1"/>
      <c r="CS442" s="1"/>
      <c r="CT442" s="1"/>
      <c r="CU442" s="1"/>
      <c r="CV442" s="5"/>
      <c r="CW442" s="404"/>
      <c r="CX442" s="404"/>
      <c r="CY442" s="404"/>
      <c r="CZ442" s="404"/>
      <c r="DA442" s="404"/>
      <c r="DB442" s="404"/>
      <c r="DC442" s="381"/>
      <c r="DD442" s="381"/>
      <c r="DE442" s="381"/>
      <c r="DF442" s="381"/>
      <c r="DG442" s="5"/>
      <c r="DH442" s="1"/>
      <c r="DI442" s="1"/>
      <c r="DJ442" s="1"/>
      <c r="DK442" s="1"/>
      <c r="DL442" s="1"/>
      <c r="DM442" s="1"/>
      <c r="DN442" s="1"/>
      <c r="DO442" s="1"/>
      <c r="DP442" s="1"/>
      <c r="DQ442" s="1"/>
      <c r="DR442" s="1"/>
      <c r="DS442" s="1"/>
      <c r="DT442" s="1"/>
      <c r="DU442" s="1"/>
      <c r="DV442" s="1"/>
      <c r="DW442" s="1"/>
      <c r="DX442" s="1"/>
    </row>
    <row r="443" spans="1:128" ht="11.1" customHeight="1" x14ac:dyDescent="0.25">
      <c r="A443" s="5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388"/>
      <c r="AA443" s="388"/>
      <c r="AB443" s="388"/>
      <c r="AC443" s="388"/>
      <c r="AD443" s="388"/>
      <c r="AE443" s="388"/>
      <c r="AF443" s="388"/>
      <c r="AG443" s="388"/>
      <c r="AH443" s="388"/>
      <c r="AI443" s="388"/>
      <c r="AJ443" s="388"/>
      <c r="AK443" s="388"/>
      <c r="AL443" s="388"/>
      <c r="AM443" s="388"/>
      <c r="AN443" s="388"/>
      <c r="AO443" s="388"/>
      <c r="AP443" s="388"/>
      <c r="AQ443" s="388"/>
      <c r="AR443" s="388"/>
      <c r="AS443" s="388"/>
      <c r="AT443" s="388"/>
      <c r="AU443" s="388"/>
      <c r="AV443" s="388"/>
      <c r="AW443" s="388"/>
      <c r="AX443" s="388"/>
      <c r="AY443" s="388"/>
      <c r="AZ443" s="1"/>
      <c r="BA443" s="6"/>
      <c r="BB443" s="6"/>
      <c r="BC443" s="6"/>
      <c r="BD443" s="6"/>
      <c r="BE443" s="6"/>
      <c r="BF443" s="6"/>
      <c r="BG443" s="1"/>
      <c r="BM443" s="382"/>
      <c r="BO443" s="382"/>
      <c r="BP443" s="382"/>
      <c r="CB443" s="141"/>
      <c r="CC443" s="230"/>
      <c r="CD443" s="230"/>
      <c r="CE443" s="230"/>
      <c r="CF443" s="5"/>
      <c r="CG443" s="58"/>
      <c r="CH443" s="58"/>
      <c r="CI443" s="5"/>
      <c r="CJ443" s="5"/>
      <c r="CK443" s="5"/>
      <c r="CL443" s="230"/>
      <c r="CM443" s="230"/>
      <c r="CN443" s="230"/>
      <c r="CO443" s="230"/>
      <c r="CP443" s="230"/>
      <c r="CQ443" s="230"/>
      <c r="CR443" s="1"/>
      <c r="CS443" s="1"/>
      <c r="CT443" s="1"/>
      <c r="CU443" s="1"/>
      <c r="CV443" s="5"/>
      <c r="CW443" s="404"/>
      <c r="CX443" s="404"/>
      <c r="CY443" s="404"/>
      <c r="CZ443" s="404"/>
      <c r="DA443" s="404"/>
      <c r="DB443" s="404"/>
      <c r="DC443" s="381"/>
      <c r="DD443" s="381"/>
      <c r="DE443" s="381"/>
      <c r="DF443" s="381"/>
      <c r="DG443" s="5"/>
      <c r="DH443" s="1"/>
      <c r="DI443" s="1"/>
      <c r="DJ443" s="1"/>
      <c r="DK443" s="1"/>
      <c r="DL443" s="1"/>
      <c r="DM443" s="1"/>
      <c r="DN443" s="1"/>
      <c r="DO443" s="1"/>
      <c r="DP443" s="1"/>
      <c r="DQ443" s="1"/>
      <c r="DR443" s="1"/>
      <c r="DS443" s="1"/>
      <c r="DT443" s="1"/>
      <c r="DU443" s="1"/>
      <c r="DV443" s="1"/>
      <c r="DW443" s="1"/>
      <c r="DX443" s="1"/>
    </row>
    <row r="444" spans="1:128" ht="11.1" customHeight="1" x14ac:dyDescent="0.25">
      <c r="A444" s="5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388"/>
      <c r="AA444" s="388"/>
      <c r="AB444" s="388"/>
      <c r="AC444" s="388"/>
      <c r="AD444" s="388"/>
      <c r="AE444" s="388"/>
      <c r="AF444" s="388"/>
      <c r="AG444" s="388"/>
      <c r="AH444" s="388"/>
      <c r="AI444" s="388"/>
      <c r="AJ444" s="388"/>
      <c r="AK444" s="388"/>
      <c r="AL444" s="388"/>
      <c r="AM444" s="388"/>
      <c r="AN444" s="388"/>
      <c r="AO444" s="388"/>
      <c r="AP444" s="388"/>
      <c r="AQ444" s="388"/>
      <c r="AR444" s="388"/>
      <c r="AS444" s="388"/>
      <c r="AT444" s="388"/>
      <c r="AU444" s="388"/>
      <c r="AV444" s="388"/>
      <c r="AW444" s="388"/>
      <c r="AX444" s="388"/>
      <c r="AY444" s="388"/>
      <c r="AZ444" s="1"/>
      <c r="BA444" s="6"/>
      <c r="BB444" s="6"/>
      <c r="BC444" s="6"/>
      <c r="BD444" s="6"/>
      <c r="BE444" s="6"/>
      <c r="BF444" s="6"/>
      <c r="BG444" s="1"/>
      <c r="BM444" s="382"/>
      <c r="BO444" s="382"/>
      <c r="BP444" s="382"/>
      <c r="CB444" s="141"/>
      <c r="CC444" s="230"/>
      <c r="CD444" s="230"/>
      <c r="CE444" s="230"/>
      <c r="CF444" s="5"/>
      <c r="CG444" s="58"/>
      <c r="CH444" s="58"/>
      <c r="CI444" s="5"/>
      <c r="CJ444" s="5"/>
      <c r="CK444" s="5"/>
      <c r="CL444" s="230"/>
      <c r="CM444" s="230"/>
      <c r="CN444" s="230"/>
      <c r="CO444" s="230"/>
      <c r="CP444" s="230"/>
      <c r="CQ444" s="230"/>
      <c r="CR444" s="1"/>
      <c r="CS444" s="1"/>
      <c r="CT444" s="1"/>
      <c r="CU444" s="1"/>
      <c r="CV444" s="5"/>
      <c r="CW444" s="404"/>
      <c r="CX444" s="404"/>
      <c r="CY444" s="404"/>
      <c r="CZ444" s="404"/>
      <c r="DA444" s="404"/>
      <c r="DB444" s="404"/>
      <c r="DC444" s="381"/>
      <c r="DD444" s="381"/>
      <c r="DE444" s="381"/>
      <c r="DF444" s="381"/>
      <c r="DG444" s="5"/>
      <c r="DH444" s="1"/>
      <c r="DI444" s="1"/>
      <c r="DJ444" s="1"/>
      <c r="DK444" s="1"/>
      <c r="DL444" s="1"/>
      <c r="DM444" s="1"/>
      <c r="DN444" s="1"/>
      <c r="DO444" s="1"/>
      <c r="DP444" s="1"/>
      <c r="DQ444" s="1"/>
      <c r="DR444" s="1"/>
      <c r="DS444" s="1"/>
      <c r="DT444" s="1"/>
      <c r="DU444" s="1"/>
      <c r="DV444" s="1"/>
      <c r="DW444" s="1"/>
      <c r="DX444" s="1"/>
    </row>
    <row r="445" spans="1:128" ht="11.1" customHeight="1" x14ac:dyDescent="0.25">
      <c r="A445" s="5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388"/>
      <c r="AA445" s="388"/>
      <c r="AB445" s="388"/>
      <c r="AC445" s="388"/>
      <c r="AD445" s="388"/>
      <c r="AE445" s="388"/>
      <c r="AF445" s="388"/>
      <c r="AG445" s="388"/>
      <c r="AH445" s="388"/>
      <c r="AI445" s="388"/>
      <c r="AJ445" s="388"/>
      <c r="AK445" s="388"/>
      <c r="AL445" s="388"/>
      <c r="AM445" s="388"/>
      <c r="AN445" s="388"/>
      <c r="AO445" s="388"/>
      <c r="AP445" s="388"/>
      <c r="AQ445" s="388"/>
      <c r="AR445" s="388"/>
      <c r="AS445" s="388"/>
      <c r="AT445" s="388"/>
      <c r="AU445" s="388"/>
      <c r="AV445" s="388"/>
      <c r="AW445" s="388"/>
      <c r="AX445" s="388"/>
      <c r="AY445" s="388"/>
      <c r="AZ445" s="1"/>
      <c r="BA445" s="6"/>
      <c r="BB445" s="6"/>
      <c r="BC445" s="6"/>
      <c r="BD445" s="6"/>
      <c r="BE445" s="6"/>
      <c r="BF445" s="6"/>
      <c r="BG445" s="1"/>
      <c r="BM445" s="382"/>
      <c r="BO445" s="382"/>
      <c r="BP445" s="382"/>
      <c r="CB445" s="141"/>
      <c r="CC445" s="230"/>
      <c r="CD445" s="230"/>
      <c r="CE445" s="230"/>
      <c r="CF445" s="5"/>
      <c r="CG445" s="58"/>
      <c r="CH445" s="58"/>
      <c r="CI445" s="5"/>
      <c r="CJ445" s="5"/>
      <c r="CK445" s="5"/>
      <c r="CL445" s="230"/>
      <c r="CM445" s="230"/>
      <c r="CN445" s="230"/>
      <c r="CO445" s="230"/>
      <c r="CP445" s="230"/>
      <c r="CQ445" s="230"/>
      <c r="CR445" s="1"/>
      <c r="CS445" s="1"/>
      <c r="CT445" s="1"/>
      <c r="CU445" s="1"/>
      <c r="CV445" s="5"/>
      <c r="CW445" s="404"/>
      <c r="CX445" s="404"/>
      <c r="CY445" s="404"/>
      <c r="CZ445" s="404"/>
      <c r="DA445" s="404"/>
      <c r="DB445" s="404"/>
      <c r="DC445" s="381"/>
      <c r="DD445" s="381"/>
      <c r="DE445" s="381"/>
      <c r="DF445" s="381"/>
      <c r="DG445" s="5"/>
      <c r="DH445" s="1"/>
      <c r="DI445" s="1"/>
      <c r="DJ445" s="1"/>
      <c r="DK445" s="1"/>
      <c r="DL445" s="1"/>
      <c r="DM445" s="1"/>
      <c r="DN445" s="1"/>
      <c r="DO445" s="1"/>
      <c r="DP445" s="1"/>
      <c r="DQ445" s="1"/>
      <c r="DR445" s="1"/>
      <c r="DS445" s="1"/>
      <c r="DT445" s="1"/>
      <c r="DU445" s="1"/>
      <c r="DV445" s="1"/>
      <c r="DW445" s="1"/>
      <c r="DX445" s="1"/>
    </row>
    <row r="446" spans="1:128" ht="11.1" customHeight="1" x14ac:dyDescent="0.25">
      <c r="A446" s="5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388"/>
      <c r="AA446" s="388"/>
      <c r="AB446" s="388"/>
      <c r="AC446" s="388"/>
      <c r="AD446" s="388"/>
      <c r="AE446" s="388"/>
      <c r="AF446" s="388"/>
      <c r="AG446" s="388"/>
      <c r="AH446" s="388"/>
      <c r="AI446" s="388"/>
      <c r="AJ446" s="388"/>
      <c r="AK446" s="388"/>
      <c r="AL446" s="388"/>
      <c r="AM446" s="388"/>
      <c r="AN446" s="388"/>
      <c r="AO446" s="388"/>
      <c r="AP446" s="388"/>
      <c r="AQ446" s="388"/>
      <c r="AR446" s="388"/>
      <c r="AS446" s="388"/>
      <c r="AT446" s="388"/>
      <c r="AU446" s="388"/>
      <c r="AV446" s="388"/>
      <c r="AW446" s="388"/>
      <c r="AX446" s="388"/>
      <c r="AY446" s="388"/>
      <c r="AZ446" s="1"/>
      <c r="BA446" s="6"/>
      <c r="BB446" s="6"/>
      <c r="BC446" s="6"/>
      <c r="BD446" s="6"/>
      <c r="BE446" s="6"/>
      <c r="BF446" s="6"/>
      <c r="BG446" s="1"/>
      <c r="BM446" s="382"/>
      <c r="BO446" s="382"/>
      <c r="BP446" s="382"/>
      <c r="CB446" s="141"/>
      <c r="CC446" s="230"/>
      <c r="CD446" s="230"/>
      <c r="CE446" s="230"/>
      <c r="CF446" s="5"/>
      <c r="CG446" s="58"/>
      <c r="CH446" s="58"/>
      <c r="CI446" s="5"/>
      <c r="CJ446" s="5"/>
      <c r="CK446" s="5"/>
      <c r="CL446" s="230"/>
      <c r="CM446" s="230"/>
      <c r="CN446" s="230"/>
      <c r="CO446" s="230"/>
      <c r="CP446" s="230"/>
      <c r="CQ446" s="230"/>
      <c r="CR446" s="1"/>
      <c r="CS446" s="1"/>
      <c r="CT446" s="1"/>
      <c r="CU446" s="1"/>
      <c r="CV446" s="5"/>
      <c r="CW446" s="404"/>
      <c r="CX446" s="404"/>
      <c r="CY446" s="404"/>
      <c r="CZ446" s="404"/>
      <c r="DA446" s="404"/>
      <c r="DB446" s="404"/>
      <c r="DC446" s="381"/>
      <c r="DD446" s="381"/>
      <c r="DE446" s="381"/>
      <c r="DF446" s="381"/>
      <c r="DG446" s="5"/>
      <c r="DH446" s="1"/>
      <c r="DI446" s="1"/>
      <c r="DJ446" s="1"/>
      <c r="DK446" s="1"/>
      <c r="DL446" s="1"/>
      <c r="DM446" s="1"/>
      <c r="DN446" s="1"/>
      <c r="DO446" s="1"/>
      <c r="DP446" s="1"/>
      <c r="DQ446" s="1"/>
      <c r="DR446" s="1"/>
      <c r="DS446" s="1"/>
      <c r="DT446" s="1"/>
      <c r="DU446" s="1"/>
      <c r="DV446" s="1"/>
      <c r="DW446" s="1"/>
      <c r="DX446" s="1"/>
    </row>
    <row r="447" spans="1:128" ht="11.1" customHeight="1" x14ac:dyDescent="0.25">
      <c r="A447" s="5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388"/>
      <c r="AA447" s="388"/>
      <c r="AB447" s="388"/>
      <c r="AC447" s="388"/>
      <c r="AD447" s="388"/>
      <c r="AE447" s="388"/>
      <c r="AF447" s="388"/>
      <c r="AG447" s="388"/>
      <c r="AH447" s="388"/>
      <c r="AI447" s="388"/>
      <c r="AJ447" s="388"/>
      <c r="AK447" s="388"/>
      <c r="AL447" s="388"/>
      <c r="AM447" s="388"/>
      <c r="AN447" s="388"/>
      <c r="AO447" s="388"/>
      <c r="AP447" s="388"/>
      <c r="AQ447" s="388"/>
      <c r="AR447" s="388"/>
      <c r="AS447" s="388"/>
      <c r="AT447" s="388"/>
      <c r="AU447" s="388"/>
      <c r="AV447" s="388"/>
      <c r="AW447" s="388"/>
      <c r="AX447" s="388"/>
      <c r="AY447" s="388"/>
      <c r="AZ447" s="1"/>
      <c r="BA447" s="6"/>
      <c r="BB447" s="6"/>
      <c r="BC447" s="6"/>
      <c r="BD447" s="6"/>
      <c r="BE447" s="6"/>
      <c r="BF447" s="6"/>
      <c r="BG447" s="1"/>
      <c r="BM447" s="382"/>
      <c r="BO447" s="382"/>
      <c r="BP447" s="382"/>
      <c r="CB447" s="141"/>
      <c r="CC447" s="230"/>
      <c r="CD447" s="230"/>
      <c r="CE447" s="230"/>
      <c r="CF447" s="5"/>
      <c r="CG447" s="58"/>
      <c r="CH447" s="58"/>
      <c r="CI447" s="5"/>
      <c r="CJ447" s="5"/>
      <c r="CK447" s="5"/>
      <c r="CL447" s="230"/>
      <c r="CM447" s="230"/>
      <c r="CN447" s="230"/>
      <c r="CO447" s="230"/>
      <c r="CP447" s="230"/>
      <c r="CQ447" s="230"/>
      <c r="CR447" s="1"/>
      <c r="CS447" s="1"/>
      <c r="CT447" s="1"/>
      <c r="CU447" s="1"/>
      <c r="CV447" s="5"/>
      <c r="CW447" s="404"/>
      <c r="CX447" s="404"/>
      <c r="CY447" s="404"/>
      <c r="CZ447" s="404"/>
      <c r="DA447" s="404"/>
      <c r="DB447" s="404"/>
      <c r="DC447" s="381"/>
      <c r="DD447" s="381"/>
      <c r="DE447" s="381"/>
      <c r="DF447" s="381"/>
      <c r="DG447" s="5"/>
      <c r="DH447" s="1"/>
      <c r="DI447" s="1"/>
      <c r="DJ447" s="1"/>
      <c r="DK447" s="1"/>
      <c r="DL447" s="1"/>
      <c r="DM447" s="1"/>
      <c r="DN447" s="1"/>
      <c r="DO447" s="1"/>
      <c r="DP447" s="1"/>
      <c r="DQ447" s="1"/>
      <c r="DR447" s="1"/>
      <c r="DS447" s="1"/>
      <c r="DT447" s="1"/>
      <c r="DU447" s="1"/>
      <c r="DV447" s="1"/>
      <c r="DW447" s="1"/>
      <c r="DX447" s="1"/>
    </row>
    <row r="448" spans="1:128" ht="11.1" customHeight="1" x14ac:dyDescent="0.25">
      <c r="A448" s="5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388"/>
      <c r="AA448" s="388"/>
      <c r="AB448" s="388"/>
      <c r="AC448" s="388"/>
      <c r="AD448" s="388"/>
      <c r="AE448" s="388"/>
      <c r="AF448" s="388"/>
      <c r="AG448" s="388"/>
      <c r="AH448" s="388"/>
      <c r="AI448" s="388"/>
      <c r="AJ448" s="388"/>
      <c r="AK448" s="388"/>
      <c r="AL448" s="388"/>
      <c r="AM448" s="388"/>
      <c r="AN448" s="388"/>
      <c r="AO448" s="388"/>
      <c r="AP448" s="388"/>
      <c r="AQ448" s="388"/>
      <c r="AR448" s="388"/>
      <c r="AS448" s="388"/>
      <c r="AT448" s="388"/>
      <c r="AU448" s="388"/>
      <c r="AV448" s="388"/>
      <c r="AW448" s="388"/>
      <c r="AX448" s="388"/>
      <c r="AY448" s="388"/>
      <c r="AZ448" s="1"/>
      <c r="BA448" s="6"/>
      <c r="BB448" s="6"/>
      <c r="BC448" s="6"/>
      <c r="BD448" s="6"/>
      <c r="BE448" s="6"/>
      <c r="BF448" s="6"/>
      <c r="BG448" s="1"/>
      <c r="BM448" s="382"/>
      <c r="BO448" s="382"/>
      <c r="BP448" s="382"/>
      <c r="CB448" s="141"/>
      <c r="CC448" s="230"/>
      <c r="CD448" s="230"/>
      <c r="CE448" s="230"/>
      <c r="CF448" s="5"/>
      <c r="CG448" s="58"/>
      <c r="CH448" s="58"/>
      <c r="CI448" s="5"/>
      <c r="CJ448" s="5"/>
      <c r="CK448" s="5"/>
      <c r="CL448" s="230"/>
      <c r="CM448" s="230"/>
      <c r="CN448" s="230"/>
      <c r="CO448" s="230"/>
      <c r="CP448" s="230"/>
      <c r="CQ448" s="230"/>
      <c r="CR448" s="1"/>
      <c r="CS448" s="1"/>
      <c r="CT448" s="1"/>
      <c r="CU448" s="1"/>
      <c r="CV448" s="5"/>
      <c r="CW448" s="404"/>
      <c r="CX448" s="404"/>
      <c r="CY448" s="404"/>
      <c r="CZ448" s="404"/>
      <c r="DA448" s="404"/>
      <c r="DB448" s="404"/>
      <c r="DC448" s="381"/>
      <c r="DD448" s="381"/>
      <c r="DE448" s="381"/>
      <c r="DF448" s="381"/>
      <c r="DG448" s="5"/>
      <c r="DH448" s="1"/>
      <c r="DI448" s="1"/>
      <c r="DJ448" s="1"/>
      <c r="DK448" s="1"/>
      <c r="DL448" s="1"/>
      <c r="DM448" s="1"/>
      <c r="DN448" s="1"/>
      <c r="DO448" s="1"/>
      <c r="DP448" s="1"/>
      <c r="DQ448" s="1"/>
      <c r="DR448" s="1"/>
      <c r="DS448" s="1"/>
      <c r="DT448" s="1"/>
      <c r="DU448" s="1"/>
      <c r="DV448" s="1"/>
      <c r="DW448" s="1"/>
      <c r="DX448" s="1"/>
    </row>
    <row r="449" spans="1:128" ht="11.1" customHeight="1" x14ac:dyDescent="0.25">
      <c r="A449" s="5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388"/>
      <c r="AA449" s="388"/>
      <c r="AB449" s="388"/>
      <c r="AC449" s="388"/>
      <c r="AD449" s="388"/>
      <c r="AE449" s="388"/>
      <c r="AF449" s="388"/>
      <c r="AG449" s="388"/>
      <c r="AH449" s="388"/>
      <c r="AI449" s="388"/>
      <c r="AJ449" s="388"/>
      <c r="AK449" s="388"/>
      <c r="AL449" s="388"/>
      <c r="AM449" s="388"/>
      <c r="AN449" s="388"/>
      <c r="AO449" s="388"/>
      <c r="AP449" s="388"/>
      <c r="AQ449" s="388"/>
      <c r="AR449" s="388"/>
      <c r="AS449" s="388"/>
      <c r="AT449" s="388"/>
      <c r="AU449" s="388"/>
      <c r="AV449" s="388"/>
      <c r="AW449" s="388"/>
      <c r="AX449" s="388"/>
      <c r="AY449" s="388"/>
      <c r="AZ449" s="1"/>
      <c r="BA449" s="6"/>
      <c r="BB449" s="6"/>
      <c r="BC449" s="6"/>
      <c r="BD449" s="6"/>
      <c r="BE449" s="6"/>
      <c r="BF449" s="6"/>
      <c r="BG449" s="1"/>
      <c r="BM449" s="382"/>
      <c r="BO449" s="382"/>
      <c r="BP449" s="382"/>
      <c r="CB449" s="141"/>
      <c r="CC449" s="230"/>
      <c r="CD449" s="230"/>
      <c r="CE449" s="230"/>
      <c r="CF449" s="5"/>
      <c r="CG449" s="58"/>
      <c r="CH449" s="58"/>
      <c r="CI449" s="5"/>
      <c r="CJ449" s="5"/>
      <c r="CK449" s="5"/>
      <c r="CL449" s="230"/>
      <c r="CM449" s="230"/>
      <c r="CN449" s="230"/>
      <c r="CO449" s="230"/>
      <c r="CP449" s="230"/>
      <c r="CQ449" s="230"/>
      <c r="CR449" s="1"/>
      <c r="CS449" s="1"/>
      <c r="CT449" s="1"/>
      <c r="CU449" s="1"/>
      <c r="CV449" s="5"/>
      <c r="CW449" s="404"/>
      <c r="CX449" s="404"/>
      <c r="CY449" s="404"/>
      <c r="CZ449" s="404"/>
      <c r="DA449" s="404"/>
      <c r="DB449" s="404"/>
      <c r="DC449" s="381"/>
      <c r="DD449" s="381"/>
      <c r="DE449" s="381"/>
      <c r="DF449" s="381"/>
      <c r="DG449" s="5"/>
      <c r="DH449" s="1"/>
      <c r="DI449" s="1"/>
      <c r="DJ449" s="1"/>
      <c r="DK449" s="1"/>
      <c r="DL449" s="1"/>
      <c r="DM449" s="1"/>
      <c r="DN449" s="1"/>
      <c r="DO449" s="1"/>
      <c r="DP449" s="1"/>
      <c r="DQ449" s="1"/>
      <c r="DR449" s="1"/>
      <c r="DS449" s="1"/>
      <c r="DT449" s="1"/>
      <c r="DU449" s="1"/>
      <c r="DV449" s="1"/>
      <c r="DW449" s="1"/>
      <c r="DX449" s="1"/>
    </row>
    <row r="450" spans="1:128" ht="11.1" customHeight="1" x14ac:dyDescent="0.25">
      <c r="A450" s="5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388"/>
      <c r="AA450" s="388"/>
      <c r="AB450" s="388"/>
      <c r="AC450" s="388"/>
      <c r="AD450" s="388"/>
      <c r="AE450" s="388"/>
      <c r="AF450" s="388"/>
      <c r="AG450" s="388"/>
      <c r="AH450" s="388"/>
      <c r="AI450" s="388"/>
      <c r="AJ450" s="388"/>
      <c r="AK450" s="388"/>
      <c r="AL450" s="388"/>
      <c r="AM450" s="388"/>
      <c r="AN450" s="388"/>
      <c r="AO450" s="388"/>
      <c r="AP450" s="388"/>
      <c r="AQ450" s="388"/>
      <c r="AR450" s="388"/>
      <c r="AS450" s="388"/>
      <c r="AT450" s="388"/>
      <c r="AU450" s="388"/>
      <c r="AV450" s="388"/>
      <c r="AW450" s="388"/>
      <c r="AX450" s="388"/>
      <c r="AY450" s="388"/>
      <c r="AZ450" s="1"/>
      <c r="BA450" s="6"/>
      <c r="BB450" s="6"/>
      <c r="BC450" s="6"/>
      <c r="BD450" s="6"/>
      <c r="BE450" s="6"/>
      <c r="BF450" s="6"/>
      <c r="BG450" s="1"/>
      <c r="BM450" s="382"/>
      <c r="BO450" s="382"/>
      <c r="BP450" s="382"/>
      <c r="CB450" s="141"/>
      <c r="CC450" s="230"/>
      <c r="CD450" s="230"/>
      <c r="CE450" s="230"/>
      <c r="CF450" s="5"/>
      <c r="CG450" s="58"/>
      <c r="CH450" s="58"/>
      <c r="CI450" s="5"/>
      <c r="CJ450" s="5"/>
      <c r="CK450" s="5"/>
      <c r="CL450" s="230"/>
      <c r="CM450" s="230"/>
      <c r="CN450" s="230"/>
      <c r="CO450" s="230"/>
      <c r="CP450" s="230"/>
      <c r="CQ450" s="230"/>
      <c r="CR450" s="1"/>
      <c r="CS450" s="1"/>
      <c r="CT450" s="1"/>
      <c r="CU450" s="1"/>
      <c r="CV450" s="5"/>
      <c r="CW450" s="404"/>
      <c r="CX450" s="404"/>
      <c r="CY450" s="404"/>
      <c r="CZ450" s="404"/>
      <c r="DA450" s="404"/>
      <c r="DB450" s="404"/>
      <c r="DC450" s="381"/>
      <c r="DD450" s="381"/>
      <c r="DE450" s="381"/>
      <c r="DF450" s="381"/>
      <c r="DG450" s="5"/>
      <c r="DH450" s="1"/>
      <c r="DI450" s="1"/>
      <c r="DJ450" s="1"/>
      <c r="DK450" s="1"/>
      <c r="DL450" s="1"/>
      <c r="DM450" s="1"/>
      <c r="DN450" s="1"/>
      <c r="DO450" s="1"/>
      <c r="DP450" s="1"/>
      <c r="DQ450" s="1"/>
      <c r="DR450" s="1"/>
      <c r="DS450" s="1"/>
      <c r="DT450" s="1"/>
      <c r="DU450" s="1"/>
      <c r="DV450" s="1"/>
      <c r="DW450" s="1"/>
      <c r="DX450" s="1"/>
    </row>
    <row r="451" spans="1:128" ht="11.1" customHeight="1" x14ac:dyDescent="0.25">
      <c r="A451" s="5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388"/>
      <c r="AA451" s="388"/>
      <c r="AB451" s="388"/>
      <c r="AC451" s="388"/>
      <c r="AD451" s="388"/>
      <c r="AE451" s="388"/>
      <c r="AF451" s="388"/>
      <c r="AG451" s="388"/>
      <c r="AH451" s="388"/>
      <c r="AI451" s="388"/>
      <c r="AJ451" s="388"/>
      <c r="AK451" s="388"/>
      <c r="AL451" s="388"/>
      <c r="AM451" s="388"/>
      <c r="AN451" s="388"/>
      <c r="AO451" s="388"/>
      <c r="AP451" s="388"/>
      <c r="AQ451" s="388"/>
      <c r="AR451" s="388"/>
      <c r="AS451" s="388"/>
      <c r="AT451" s="388"/>
      <c r="AU451" s="388"/>
      <c r="AV451" s="388"/>
      <c r="AW451" s="388"/>
      <c r="AX451" s="388"/>
      <c r="AY451" s="388"/>
      <c r="AZ451" s="1"/>
      <c r="BA451" s="6"/>
      <c r="BB451" s="6"/>
      <c r="BC451" s="6"/>
      <c r="BD451" s="6"/>
      <c r="BE451" s="6"/>
      <c r="BF451" s="6"/>
      <c r="BG451" s="1"/>
      <c r="BM451" s="382"/>
      <c r="BO451" s="382"/>
      <c r="BP451" s="382"/>
      <c r="CB451" s="141"/>
      <c r="CC451" s="230"/>
      <c r="CD451" s="230"/>
      <c r="CE451" s="230"/>
      <c r="CF451" s="5"/>
      <c r="CG451" s="58"/>
      <c r="CH451" s="58"/>
      <c r="CI451" s="5"/>
      <c r="CJ451" s="5"/>
      <c r="CK451" s="5"/>
      <c r="CL451" s="230"/>
      <c r="CM451" s="230"/>
      <c r="CN451" s="230"/>
      <c r="CO451" s="230"/>
      <c r="CP451" s="230"/>
      <c r="CQ451" s="230"/>
      <c r="CR451" s="1"/>
      <c r="CS451" s="1"/>
      <c r="CT451" s="1"/>
      <c r="CU451" s="1"/>
      <c r="CV451" s="5"/>
      <c r="CW451" s="404"/>
      <c r="CX451" s="404"/>
      <c r="CY451" s="404"/>
      <c r="CZ451" s="404"/>
      <c r="DA451" s="404"/>
      <c r="DB451" s="404"/>
      <c r="DC451" s="381"/>
      <c r="DD451" s="381"/>
      <c r="DE451" s="381"/>
      <c r="DF451" s="381"/>
      <c r="DG451" s="5"/>
      <c r="DH451" s="1"/>
      <c r="DI451" s="1"/>
      <c r="DJ451" s="1"/>
      <c r="DK451" s="1"/>
      <c r="DL451" s="1"/>
      <c r="DM451" s="1"/>
      <c r="DN451" s="1"/>
      <c r="DO451" s="1"/>
      <c r="DP451" s="1"/>
      <c r="DQ451" s="1"/>
      <c r="DR451" s="1"/>
      <c r="DS451" s="1"/>
      <c r="DT451" s="1"/>
      <c r="DU451" s="1"/>
      <c r="DV451" s="1"/>
      <c r="DW451" s="1"/>
      <c r="DX451" s="1"/>
    </row>
    <row r="452" spans="1:128" ht="11.1" customHeight="1" x14ac:dyDescent="0.25">
      <c r="A452" s="5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388"/>
      <c r="AA452" s="388"/>
      <c r="AB452" s="388"/>
      <c r="AC452" s="388"/>
      <c r="AD452" s="388"/>
      <c r="AE452" s="388"/>
      <c r="AF452" s="388"/>
      <c r="AG452" s="388"/>
      <c r="AH452" s="388"/>
      <c r="AI452" s="388"/>
      <c r="AJ452" s="388"/>
      <c r="AK452" s="388"/>
      <c r="AL452" s="388"/>
      <c r="AM452" s="388"/>
      <c r="AN452" s="388"/>
      <c r="AO452" s="388"/>
      <c r="AP452" s="388"/>
      <c r="AQ452" s="388"/>
      <c r="AR452" s="388"/>
      <c r="AS452" s="388"/>
      <c r="AT452" s="388"/>
      <c r="AU452" s="388"/>
      <c r="AV452" s="388"/>
      <c r="AW452" s="388"/>
      <c r="AX452" s="388"/>
      <c r="AY452" s="388"/>
      <c r="AZ452" s="1"/>
      <c r="BA452" s="6"/>
      <c r="BB452" s="6"/>
      <c r="BC452" s="6"/>
      <c r="BD452" s="6"/>
      <c r="BE452" s="6"/>
      <c r="BF452" s="6"/>
      <c r="BG452" s="1"/>
      <c r="BM452" s="382"/>
      <c r="BO452" s="382"/>
      <c r="BP452" s="382"/>
      <c r="CB452" s="141"/>
      <c r="CC452" s="230"/>
      <c r="CD452" s="230"/>
      <c r="CE452" s="230"/>
      <c r="CF452" s="5"/>
      <c r="CG452" s="58"/>
      <c r="CH452" s="58"/>
      <c r="CI452" s="5"/>
      <c r="CJ452" s="5"/>
      <c r="CK452" s="5"/>
      <c r="CL452" s="230"/>
      <c r="CM452" s="230"/>
      <c r="CN452" s="230"/>
      <c r="CO452" s="230"/>
      <c r="CP452" s="230"/>
      <c r="CQ452" s="230"/>
      <c r="CR452" s="1"/>
      <c r="CS452" s="1"/>
      <c r="CT452" s="1"/>
      <c r="CU452" s="1"/>
      <c r="CV452" s="5"/>
      <c r="CW452" s="404"/>
      <c r="CX452" s="404"/>
      <c r="CY452" s="404"/>
      <c r="CZ452" s="404"/>
      <c r="DA452" s="404"/>
      <c r="DB452" s="404"/>
      <c r="DC452" s="381"/>
      <c r="DD452" s="381"/>
      <c r="DE452" s="381"/>
      <c r="DF452" s="381"/>
      <c r="DG452" s="5"/>
      <c r="DH452" s="1"/>
      <c r="DI452" s="1"/>
      <c r="DJ452" s="1"/>
      <c r="DK452" s="1"/>
      <c r="DL452" s="1"/>
      <c r="DM452" s="1"/>
      <c r="DN452" s="1"/>
      <c r="DO452" s="1"/>
      <c r="DP452" s="1"/>
      <c r="DQ452" s="1"/>
      <c r="DR452" s="1"/>
      <c r="DS452" s="1"/>
      <c r="DT452" s="1"/>
      <c r="DU452" s="1"/>
      <c r="DV452" s="1"/>
      <c r="DW452" s="1"/>
      <c r="DX452" s="1"/>
    </row>
    <row r="453" spans="1:128" ht="11.1" customHeight="1" x14ac:dyDescent="0.25">
      <c r="A453" s="5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388"/>
      <c r="AA453" s="388"/>
      <c r="AB453" s="388"/>
      <c r="AC453" s="388"/>
      <c r="AD453" s="388"/>
      <c r="AE453" s="388"/>
      <c r="AF453" s="388"/>
      <c r="AG453" s="388"/>
      <c r="AH453" s="388"/>
      <c r="AI453" s="388"/>
      <c r="AJ453" s="388"/>
      <c r="AK453" s="388"/>
      <c r="AL453" s="388"/>
      <c r="AM453" s="388"/>
      <c r="AN453" s="388"/>
      <c r="AO453" s="388"/>
      <c r="AP453" s="388"/>
      <c r="AQ453" s="388"/>
      <c r="AR453" s="388"/>
      <c r="AS453" s="388"/>
      <c r="AT453" s="388"/>
      <c r="AU453" s="388"/>
      <c r="AV453" s="388"/>
      <c r="AW453" s="388"/>
      <c r="AX453" s="388"/>
      <c r="AY453" s="388"/>
      <c r="AZ453" s="1"/>
      <c r="BA453" s="6"/>
      <c r="BB453" s="6"/>
      <c r="BC453" s="6"/>
      <c r="BD453" s="6"/>
      <c r="BE453" s="6"/>
      <c r="BF453" s="6"/>
      <c r="BG453" s="1"/>
      <c r="BM453" s="382"/>
      <c r="BO453" s="382"/>
      <c r="BP453" s="382"/>
      <c r="CB453" s="141"/>
      <c r="CC453" s="230"/>
      <c r="CD453" s="230"/>
      <c r="CE453" s="230"/>
      <c r="CF453" s="5"/>
      <c r="CG453" s="58"/>
      <c r="CH453" s="58"/>
      <c r="CI453" s="5"/>
      <c r="CJ453" s="5"/>
      <c r="CK453" s="5"/>
      <c r="CL453" s="230"/>
      <c r="CM453" s="230"/>
      <c r="CN453" s="230"/>
      <c r="CO453" s="230"/>
      <c r="CP453" s="230"/>
      <c r="CQ453" s="230"/>
      <c r="CR453" s="1"/>
      <c r="CS453" s="1"/>
      <c r="CT453" s="1"/>
      <c r="CU453" s="1"/>
      <c r="CV453" s="5"/>
      <c r="CW453" s="404"/>
      <c r="CX453" s="404"/>
      <c r="CY453" s="404"/>
      <c r="CZ453" s="404"/>
      <c r="DA453" s="404"/>
      <c r="DB453" s="404"/>
      <c r="DC453" s="381"/>
      <c r="DD453" s="381"/>
      <c r="DE453" s="381"/>
      <c r="DF453" s="381"/>
      <c r="DG453" s="5"/>
      <c r="DH453" s="1"/>
      <c r="DI453" s="1"/>
      <c r="DJ453" s="1"/>
      <c r="DK453" s="1"/>
      <c r="DL453" s="1"/>
      <c r="DM453" s="1"/>
      <c r="DN453" s="1"/>
      <c r="DO453" s="1"/>
      <c r="DP453" s="1"/>
      <c r="DQ453" s="1"/>
      <c r="DR453" s="1"/>
      <c r="DS453" s="1"/>
      <c r="DT453" s="1"/>
      <c r="DU453" s="1"/>
      <c r="DV453" s="1"/>
      <c r="DW453" s="1"/>
      <c r="DX453" s="1"/>
    </row>
    <row r="454" spans="1:128" ht="11.1" customHeight="1" x14ac:dyDescent="0.25">
      <c r="A454" s="5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388"/>
      <c r="AA454" s="388"/>
      <c r="AB454" s="388"/>
      <c r="AC454" s="388"/>
      <c r="AD454" s="388"/>
      <c r="AE454" s="388"/>
      <c r="AF454" s="388"/>
      <c r="AG454" s="388"/>
      <c r="AH454" s="388"/>
      <c r="AI454" s="388"/>
      <c r="AJ454" s="388"/>
      <c r="AK454" s="388"/>
      <c r="AL454" s="388"/>
      <c r="AM454" s="388"/>
      <c r="AN454" s="388"/>
      <c r="AO454" s="388"/>
      <c r="AP454" s="388"/>
      <c r="AQ454" s="388"/>
      <c r="AR454" s="388"/>
      <c r="AS454" s="388"/>
      <c r="AT454" s="388"/>
      <c r="AU454" s="388"/>
      <c r="AV454" s="388"/>
      <c r="AW454" s="388"/>
      <c r="AX454" s="388"/>
      <c r="AY454" s="388"/>
      <c r="AZ454" s="1"/>
      <c r="BA454" s="6"/>
      <c r="BB454" s="6"/>
      <c r="BC454" s="6"/>
      <c r="BD454" s="6"/>
      <c r="BE454" s="6"/>
      <c r="BF454" s="6"/>
      <c r="BG454" s="1"/>
      <c r="BM454" s="382"/>
      <c r="BO454" s="382"/>
      <c r="BP454" s="382"/>
      <c r="CB454" s="141"/>
      <c r="CC454" s="230"/>
      <c r="CD454" s="230"/>
      <c r="CE454" s="230"/>
      <c r="CF454" s="5"/>
      <c r="CG454" s="58"/>
      <c r="CH454" s="58"/>
      <c r="CI454" s="5"/>
      <c r="CJ454" s="5"/>
      <c r="CK454" s="5"/>
      <c r="CL454" s="230"/>
      <c r="CM454" s="230"/>
      <c r="CN454" s="230"/>
      <c r="CO454" s="230"/>
      <c r="CP454" s="230"/>
      <c r="CQ454" s="230"/>
      <c r="CR454" s="1"/>
      <c r="CS454" s="1"/>
      <c r="CT454" s="1"/>
      <c r="CU454" s="1"/>
      <c r="CV454" s="5"/>
      <c r="CW454" s="404"/>
      <c r="CX454" s="404"/>
      <c r="CY454" s="404"/>
      <c r="CZ454" s="404"/>
      <c r="DA454" s="404"/>
      <c r="DB454" s="404"/>
      <c r="DC454" s="381"/>
      <c r="DD454" s="381"/>
      <c r="DE454" s="381"/>
      <c r="DF454" s="381"/>
      <c r="DG454" s="5"/>
      <c r="DH454" s="1"/>
      <c r="DI454" s="1"/>
      <c r="DJ454" s="1"/>
      <c r="DK454" s="1"/>
      <c r="DL454" s="1"/>
      <c r="DM454" s="1"/>
      <c r="DN454" s="1"/>
      <c r="DO454" s="1"/>
      <c r="DP454" s="1"/>
      <c r="DQ454" s="1"/>
      <c r="DR454" s="1"/>
      <c r="DS454" s="1"/>
      <c r="DT454" s="1"/>
      <c r="DU454" s="1"/>
      <c r="DV454" s="1"/>
      <c r="DW454" s="1"/>
      <c r="DX454" s="1"/>
    </row>
    <row r="455" spans="1:128" ht="11.1" customHeight="1" x14ac:dyDescent="0.25">
      <c r="A455" s="5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388"/>
      <c r="AA455" s="388"/>
      <c r="AB455" s="388"/>
      <c r="AC455" s="388"/>
      <c r="AD455" s="388"/>
      <c r="AE455" s="388"/>
      <c r="AF455" s="388"/>
      <c r="AG455" s="388"/>
      <c r="AH455" s="388"/>
      <c r="AI455" s="388"/>
      <c r="AJ455" s="388"/>
      <c r="AK455" s="388"/>
      <c r="AL455" s="388"/>
      <c r="AM455" s="388"/>
      <c r="AN455" s="388"/>
      <c r="AO455" s="388"/>
      <c r="AP455" s="388"/>
      <c r="AQ455" s="388"/>
      <c r="AR455" s="388"/>
      <c r="AS455" s="388"/>
      <c r="AT455" s="388"/>
      <c r="AU455" s="388"/>
      <c r="AV455" s="388"/>
      <c r="AW455" s="388"/>
      <c r="AX455" s="388"/>
      <c r="AY455" s="388"/>
      <c r="AZ455" s="1"/>
      <c r="BA455" s="6"/>
      <c r="BB455" s="6"/>
      <c r="BC455" s="6"/>
      <c r="BD455" s="6"/>
      <c r="BE455" s="6"/>
      <c r="BF455" s="6"/>
      <c r="BG455" s="1"/>
      <c r="BM455" s="382"/>
      <c r="BO455" s="382"/>
      <c r="BP455" s="382"/>
      <c r="CB455" s="141"/>
      <c r="CC455" s="230"/>
      <c r="CD455" s="230"/>
      <c r="CE455" s="230"/>
      <c r="CF455" s="5"/>
      <c r="CG455" s="58"/>
      <c r="CH455" s="58"/>
      <c r="CI455" s="5"/>
      <c r="CJ455" s="5"/>
      <c r="CK455" s="5"/>
      <c r="CL455" s="230"/>
      <c r="CM455" s="230"/>
      <c r="CN455" s="230"/>
      <c r="CO455" s="230"/>
      <c r="CP455" s="230"/>
      <c r="CQ455" s="230"/>
      <c r="CR455" s="1"/>
      <c r="CS455" s="1"/>
      <c r="CT455" s="1"/>
      <c r="CU455" s="1"/>
      <c r="CV455" s="5"/>
      <c r="CW455" s="404"/>
      <c r="CX455" s="404"/>
      <c r="CY455" s="404"/>
      <c r="CZ455" s="404"/>
      <c r="DA455" s="404"/>
      <c r="DB455" s="404"/>
      <c r="DC455" s="381"/>
      <c r="DD455" s="381"/>
      <c r="DE455" s="381"/>
      <c r="DF455" s="381"/>
      <c r="DG455" s="5"/>
      <c r="DH455" s="1"/>
      <c r="DI455" s="1"/>
      <c r="DJ455" s="1"/>
      <c r="DK455" s="1"/>
      <c r="DL455" s="1"/>
      <c r="DM455" s="1"/>
      <c r="DN455" s="1"/>
      <c r="DO455" s="1"/>
      <c r="DP455" s="1"/>
      <c r="DQ455" s="1"/>
      <c r="DR455" s="1"/>
      <c r="DS455" s="1"/>
      <c r="DT455" s="1"/>
      <c r="DU455" s="1"/>
      <c r="DV455" s="1"/>
      <c r="DW455" s="1"/>
      <c r="DX455" s="1"/>
    </row>
    <row r="456" spans="1:128" ht="11.1" customHeight="1" x14ac:dyDescent="0.25">
      <c r="A456" s="5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388"/>
      <c r="AA456" s="388"/>
      <c r="AB456" s="388"/>
      <c r="AC456" s="388"/>
      <c r="AD456" s="388"/>
      <c r="AE456" s="388"/>
      <c r="AF456" s="388"/>
      <c r="AG456" s="388"/>
      <c r="AH456" s="388"/>
      <c r="AI456" s="388"/>
      <c r="AJ456" s="388"/>
      <c r="AK456" s="388"/>
      <c r="AL456" s="388"/>
      <c r="AM456" s="388"/>
      <c r="AN456" s="388"/>
      <c r="AO456" s="388"/>
      <c r="AP456" s="388"/>
      <c r="AQ456" s="388"/>
      <c r="AR456" s="388"/>
      <c r="AS456" s="388"/>
      <c r="AT456" s="388"/>
      <c r="AU456" s="388"/>
      <c r="AV456" s="388"/>
      <c r="AW456" s="388"/>
      <c r="AX456" s="388"/>
      <c r="AY456" s="388"/>
      <c r="AZ456" s="1"/>
      <c r="BA456" s="6"/>
      <c r="BB456" s="6"/>
      <c r="BC456" s="6"/>
      <c r="BD456" s="6"/>
      <c r="BE456" s="6"/>
      <c r="BF456" s="6"/>
      <c r="BG456" s="1"/>
      <c r="BM456" s="382"/>
      <c r="BO456" s="382"/>
      <c r="BP456" s="382"/>
      <c r="CB456" s="141"/>
      <c r="CC456" s="230"/>
      <c r="CD456" s="230"/>
      <c r="CE456" s="230"/>
      <c r="CF456" s="5"/>
      <c r="CG456" s="58"/>
      <c r="CH456" s="58"/>
      <c r="CI456" s="5"/>
      <c r="CJ456" s="5"/>
      <c r="CK456" s="5"/>
      <c r="CL456" s="230"/>
      <c r="CM456" s="230"/>
      <c r="CN456" s="230"/>
      <c r="CO456" s="230"/>
      <c r="CP456" s="230"/>
      <c r="CQ456" s="230"/>
      <c r="CR456" s="1"/>
      <c r="CS456" s="1"/>
      <c r="CT456" s="1"/>
      <c r="CU456" s="1"/>
      <c r="CV456" s="5"/>
      <c r="CW456" s="404"/>
      <c r="CX456" s="404"/>
      <c r="CY456" s="404"/>
      <c r="CZ456" s="404"/>
      <c r="DA456" s="404"/>
      <c r="DB456" s="404"/>
      <c r="DC456" s="381"/>
      <c r="DD456" s="381"/>
      <c r="DE456" s="381"/>
      <c r="DF456" s="381"/>
      <c r="DG456" s="5"/>
      <c r="DH456" s="1"/>
      <c r="DI456" s="1"/>
      <c r="DJ456" s="1"/>
      <c r="DK456" s="1"/>
      <c r="DL456" s="1"/>
      <c r="DM456" s="1"/>
      <c r="DN456" s="1"/>
      <c r="DO456" s="1"/>
      <c r="DP456" s="1"/>
      <c r="DQ456" s="1"/>
      <c r="DR456" s="1"/>
      <c r="DS456" s="1"/>
      <c r="DT456" s="1"/>
      <c r="DU456" s="1"/>
      <c r="DV456" s="1"/>
      <c r="DW456" s="1"/>
      <c r="DX456" s="1"/>
    </row>
    <row r="457" spans="1:128" ht="11.1" customHeight="1" x14ac:dyDescent="0.25">
      <c r="A457" s="5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388"/>
      <c r="AA457" s="388"/>
      <c r="AB457" s="388"/>
      <c r="AC457" s="388"/>
      <c r="AD457" s="388"/>
      <c r="AE457" s="388"/>
      <c r="AF457" s="388"/>
      <c r="AG457" s="388"/>
      <c r="AH457" s="388"/>
      <c r="AI457" s="388"/>
      <c r="AJ457" s="388"/>
      <c r="AK457" s="388"/>
      <c r="AL457" s="388"/>
      <c r="AM457" s="388"/>
      <c r="AN457" s="388"/>
      <c r="AO457" s="388"/>
      <c r="AP457" s="388"/>
      <c r="AQ457" s="388"/>
      <c r="AR457" s="388"/>
      <c r="AS457" s="388"/>
      <c r="AT457" s="388"/>
      <c r="AU457" s="388"/>
      <c r="AV457" s="388"/>
      <c r="AW457" s="388"/>
      <c r="AX457" s="388"/>
      <c r="AY457" s="388"/>
      <c r="AZ457" s="1"/>
      <c r="BA457" s="6"/>
      <c r="BB457" s="6"/>
      <c r="BC457" s="6"/>
      <c r="BD457" s="6"/>
      <c r="BE457" s="6"/>
      <c r="BF457" s="6"/>
      <c r="BG457" s="1"/>
      <c r="BM457" s="382"/>
      <c r="BO457" s="382"/>
      <c r="BP457" s="382"/>
      <c r="CB457" s="141"/>
      <c r="CC457" s="230"/>
      <c r="CD457" s="230"/>
      <c r="CE457" s="230"/>
      <c r="CF457" s="5"/>
      <c r="CG457" s="58"/>
      <c r="CH457" s="58"/>
      <c r="CI457" s="5"/>
      <c r="CJ457" s="5"/>
      <c r="CK457" s="5"/>
      <c r="CL457" s="230"/>
      <c r="CM457" s="230"/>
      <c r="CN457" s="230"/>
      <c r="CO457" s="230"/>
      <c r="CP457" s="230"/>
      <c r="CQ457" s="230"/>
      <c r="CR457" s="1"/>
      <c r="CS457" s="1"/>
      <c r="CT457" s="1"/>
      <c r="CU457" s="1"/>
      <c r="CV457" s="5"/>
      <c r="CW457" s="404"/>
      <c r="CX457" s="404"/>
      <c r="CY457" s="404"/>
      <c r="CZ457" s="404"/>
      <c r="DA457" s="404"/>
      <c r="DB457" s="404"/>
      <c r="DC457" s="381"/>
      <c r="DD457" s="381"/>
      <c r="DE457" s="381"/>
      <c r="DF457" s="381"/>
      <c r="DG457" s="5"/>
      <c r="DH457" s="1"/>
      <c r="DI457" s="1"/>
      <c r="DJ457" s="1"/>
      <c r="DK457" s="1"/>
      <c r="DL457" s="1"/>
      <c r="DM457" s="1"/>
      <c r="DN457" s="1"/>
      <c r="DO457" s="1"/>
      <c r="DP457" s="1"/>
      <c r="DQ457" s="1"/>
      <c r="DR457" s="1"/>
      <c r="DS457" s="1"/>
      <c r="DT457" s="1"/>
      <c r="DU457" s="1"/>
      <c r="DV457" s="1"/>
      <c r="DW457" s="1"/>
      <c r="DX457" s="1"/>
    </row>
    <row r="458" spans="1:128" ht="11.1" customHeight="1" x14ac:dyDescent="0.25">
      <c r="A458" s="5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388"/>
      <c r="AA458" s="388"/>
      <c r="AB458" s="388"/>
      <c r="AC458" s="388"/>
      <c r="AD458" s="388"/>
      <c r="AE458" s="388"/>
      <c r="AF458" s="388"/>
      <c r="AG458" s="388"/>
      <c r="AH458" s="388"/>
      <c r="AI458" s="388"/>
      <c r="AJ458" s="388"/>
      <c r="AK458" s="388"/>
      <c r="AL458" s="388"/>
      <c r="AM458" s="388"/>
      <c r="AN458" s="388"/>
      <c r="AO458" s="388"/>
      <c r="AP458" s="388"/>
      <c r="AQ458" s="388"/>
      <c r="AR458" s="388"/>
      <c r="AS458" s="388"/>
      <c r="AT458" s="388"/>
      <c r="AU458" s="388"/>
      <c r="AV458" s="388"/>
      <c r="AW458" s="388"/>
      <c r="AX458" s="388"/>
      <c r="AY458" s="388"/>
      <c r="AZ458" s="1"/>
      <c r="BA458" s="6"/>
      <c r="BB458" s="6"/>
      <c r="BC458" s="6"/>
      <c r="BD458" s="6"/>
      <c r="BE458" s="6"/>
      <c r="BF458" s="6"/>
      <c r="BG458" s="1"/>
      <c r="BM458" s="382"/>
      <c r="BO458" s="382"/>
      <c r="BP458" s="382"/>
      <c r="CB458" s="141"/>
      <c r="CC458" s="230"/>
      <c r="CD458" s="230"/>
      <c r="CE458" s="230"/>
      <c r="CF458" s="5"/>
      <c r="CG458" s="58"/>
      <c r="CH458" s="58"/>
      <c r="CI458" s="5"/>
      <c r="CJ458" s="5"/>
      <c r="CK458" s="5"/>
      <c r="CL458" s="230"/>
      <c r="CM458" s="230"/>
      <c r="CN458" s="230"/>
      <c r="CO458" s="230"/>
      <c r="CP458" s="230"/>
      <c r="CQ458" s="230"/>
      <c r="CR458" s="1"/>
      <c r="CS458" s="1"/>
      <c r="CT458" s="1"/>
      <c r="CU458" s="1"/>
      <c r="CV458" s="5"/>
      <c r="CW458" s="404"/>
      <c r="CX458" s="404"/>
      <c r="CY458" s="404"/>
      <c r="CZ458" s="404"/>
      <c r="DA458" s="404"/>
      <c r="DB458" s="404"/>
      <c r="DC458" s="381"/>
      <c r="DD458" s="381"/>
      <c r="DE458" s="381"/>
      <c r="DF458" s="381"/>
      <c r="DG458" s="5"/>
      <c r="DH458" s="1"/>
      <c r="DI458" s="1"/>
      <c r="DJ458" s="1"/>
      <c r="DK458" s="1"/>
      <c r="DL458" s="1"/>
      <c r="DM458" s="1"/>
      <c r="DN458" s="1"/>
      <c r="DO458" s="1"/>
      <c r="DP458" s="1"/>
      <c r="DQ458" s="1"/>
      <c r="DR458" s="1"/>
      <c r="DS458" s="1"/>
      <c r="DT458" s="1"/>
      <c r="DU458" s="1"/>
      <c r="DV458" s="1"/>
      <c r="DW458" s="1"/>
      <c r="DX458" s="1"/>
    </row>
    <row r="459" spans="1:128" ht="11.1" customHeight="1" x14ac:dyDescent="0.25">
      <c r="A459" s="5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388"/>
      <c r="AA459" s="388"/>
      <c r="AB459" s="388"/>
      <c r="AC459" s="388"/>
      <c r="AD459" s="388"/>
      <c r="AE459" s="388"/>
      <c r="AF459" s="388"/>
      <c r="AG459" s="388"/>
      <c r="AH459" s="388"/>
      <c r="AI459" s="388"/>
      <c r="AJ459" s="388"/>
      <c r="AK459" s="388"/>
      <c r="AL459" s="388"/>
      <c r="AM459" s="388"/>
      <c r="AN459" s="388"/>
      <c r="AO459" s="388"/>
      <c r="AP459" s="388"/>
      <c r="AQ459" s="388"/>
      <c r="AR459" s="388"/>
      <c r="AS459" s="388"/>
      <c r="AT459" s="388"/>
      <c r="AU459" s="388"/>
      <c r="AV459" s="388"/>
      <c r="AW459" s="388"/>
      <c r="AX459" s="388"/>
      <c r="AY459" s="388"/>
      <c r="AZ459" s="1"/>
      <c r="BA459" s="6"/>
      <c r="BB459" s="6"/>
      <c r="BC459" s="6"/>
      <c r="BD459" s="6"/>
      <c r="BE459" s="6"/>
      <c r="BF459" s="6"/>
      <c r="BG459" s="1"/>
      <c r="BM459" s="382"/>
      <c r="BO459" s="382"/>
      <c r="BP459" s="382"/>
      <c r="CB459" s="141"/>
      <c r="CC459" s="230"/>
      <c r="CD459" s="230"/>
      <c r="CE459" s="230"/>
      <c r="CF459" s="5"/>
      <c r="CG459" s="58"/>
      <c r="CH459" s="58"/>
      <c r="CI459" s="5"/>
      <c r="CJ459" s="5"/>
      <c r="CK459" s="5"/>
      <c r="CL459" s="230"/>
      <c r="CM459" s="230"/>
      <c r="CN459" s="230"/>
      <c r="CO459" s="230"/>
      <c r="CP459" s="230"/>
      <c r="CQ459" s="230"/>
      <c r="CR459" s="1"/>
      <c r="CS459" s="1"/>
      <c r="CT459" s="1"/>
      <c r="CU459" s="1"/>
      <c r="CV459" s="5"/>
      <c r="CW459" s="404"/>
      <c r="CX459" s="404"/>
      <c r="CY459" s="404"/>
      <c r="CZ459" s="404"/>
      <c r="DA459" s="404"/>
      <c r="DB459" s="404"/>
      <c r="DC459" s="381"/>
      <c r="DD459" s="381"/>
      <c r="DE459" s="381"/>
      <c r="DF459" s="381"/>
      <c r="DG459" s="5"/>
      <c r="DH459" s="1"/>
      <c r="DI459" s="1"/>
      <c r="DJ459" s="1"/>
      <c r="DK459" s="1"/>
      <c r="DL459" s="1"/>
      <c r="DM459" s="1"/>
      <c r="DN459" s="1"/>
      <c r="DO459" s="1"/>
      <c r="DP459" s="1"/>
      <c r="DQ459" s="1"/>
      <c r="DR459" s="1"/>
      <c r="DS459" s="1"/>
      <c r="DT459" s="1"/>
      <c r="DU459" s="1"/>
      <c r="DV459" s="1"/>
      <c r="DW459" s="1"/>
      <c r="DX459" s="1"/>
    </row>
    <row r="460" spans="1:128" ht="11.1" customHeight="1" x14ac:dyDescent="0.25">
      <c r="A460" s="5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388"/>
      <c r="AA460" s="388"/>
      <c r="AB460" s="388"/>
      <c r="AC460" s="388"/>
      <c r="AD460" s="388"/>
      <c r="AE460" s="388"/>
      <c r="AF460" s="388"/>
      <c r="AG460" s="388"/>
      <c r="AH460" s="388"/>
      <c r="AI460" s="388"/>
      <c r="AJ460" s="388"/>
      <c r="AK460" s="388"/>
      <c r="AL460" s="388"/>
      <c r="AM460" s="388"/>
      <c r="AN460" s="388"/>
      <c r="AO460" s="388"/>
      <c r="AP460" s="388"/>
      <c r="AQ460" s="388"/>
      <c r="AR460" s="388"/>
      <c r="AS460" s="388"/>
      <c r="AT460" s="388"/>
      <c r="AU460" s="388"/>
      <c r="AV460" s="388"/>
      <c r="AW460" s="388"/>
      <c r="AX460" s="388"/>
      <c r="AY460" s="388"/>
      <c r="AZ460" s="1"/>
      <c r="BA460" s="6"/>
      <c r="BB460" s="6"/>
      <c r="BC460" s="6"/>
      <c r="BD460" s="6"/>
      <c r="BE460" s="6"/>
      <c r="BF460" s="6"/>
      <c r="BG460" s="1"/>
      <c r="BM460" s="382"/>
      <c r="BO460" s="382"/>
      <c r="BP460" s="382"/>
      <c r="CB460" s="141"/>
      <c r="CC460" s="230"/>
      <c r="CD460" s="230"/>
      <c r="CE460" s="230"/>
      <c r="CF460" s="5"/>
      <c r="CG460" s="58"/>
      <c r="CH460" s="58"/>
      <c r="CI460" s="5"/>
      <c r="CJ460" s="5"/>
      <c r="CK460" s="5"/>
      <c r="CL460" s="230"/>
      <c r="CM460" s="230"/>
      <c r="CN460" s="230"/>
      <c r="CO460" s="230"/>
      <c r="CP460" s="230"/>
      <c r="CQ460" s="230"/>
      <c r="CR460" s="1"/>
      <c r="CS460" s="1"/>
      <c r="CT460" s="1"/>
      <c r="CU460" s="1"/>
      <c r="CV460" s="5"/>
      <c r="CW460" s="404"/>
      <c r="CX460" s="404"/>
      <c r="CY460" s="404"/>
      <c r="CZ460" s="404"/>
      <c r="DA460" s="404"/>
      <c r="DB460" s="404"/>
      <c r="DC460" s="381"/>
      <c r="DD460" s="381"/>
      <c r="DE460" s="381"/>
      <c r="DF460" s="381"/>
      <c r="DG460" s="5"/>
      <c r="DH460" s="1"/>
      <c r="DI460" s="1"/>
      <c r="DJ460" s="1"/>
      <c r="DK460" s="1"/>
      <c r="DL460" s="1"/>
      <c r="DM460" s="1"/>
      <c r="DN460" s="1"/>
      <c r="DO460" s="1"/>
      <c r="DP460" s="1"/>
      <c r="DQ460" s="1"/>
      <c r="DR460" s="1"/>
      <c r="DS460" s="1"/>
      <c r="DT460" s="1"/>
      <c r="DU460" s="1"/>
      <c r="DV460" s="1"/>
      <c r="DW460" s="1"/>
      <c r="DX460" s="1"/>
    </row>
    <row r="461" spans="1:128" ht="11.1" customHeight="1" x14ac:dyDescent="0.25">
      <c r="A461" s="5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388"/>
      <c r="AA461" s="388"/>
      <c r="AB461" s="388"/>
      <c r="AC461" s="388"/>
      <c r="AD461" s="388"/>
      <c r="AE461" s="388"/>
      <c r="AF461" s="388"/>
      <c r="AG461" s="388"/>
      <c r="AH461" s="388"/>
      <c r="AI461" s="388"/>
      <c r="AJ461" s="388"/>
      <c r="AK461" s="388"/>
      <c r="AL461" s="388"/>
      <c r="AM461" s="388"/>
      <c r="AN461" s="388"/>
      <c r="AO461" s="388"/>
      <c r="AP461" s="388"/>
      <c r="AQ461" s="388"/>
      <c r="AR461" s="388"/>
      <c r="AS461" s="388"/>
      <c r="AT461" s="388"/>
      <c r="AU461" s="388"/>
      <c r="AV461" s="388"/>
      <c r="AW461" s="388"/>
      <c r="AX461" s="388"/>
      <c r="AY461" s="388"/>
      <c r="AZ461" s="1"/>
      <c r="BA461" s="6"/>
      <c r="BB461" s="6"/>
      <c r="BC461" s="6"/>
      <c r="BD461" s="6"/>
      <c r="BE461" s="6"/>
      <c r="BF461" s="6"/>
      <c r="BG461" s="1"/>
      <c r="BM461" s="382"/>
      <c r="BO461" s="382"/>
      <c r="BP461" s="382"/>
      <c r="CB461" s="141"/>
      <c r="CC461" s="230"/>
      <c r="CD461" s="230"/>
      <c r="CE461" s="230"/>
      <c r="CF461" s="5"/>
      <c r="CG461" s="58"/>
      <c r="CH461" s="58"/>
      <c r="CI461" s="5"/>
      <c r="CJ461" s="5"/>
      <c r="CK461" s="5"/>
      <c r="CL461" s="230"/>
      <c r="CM461" s="230"/>
      <c r="CN461" s="230"/>
      <c r="CO461" s="230"/>
      <c r="CP461" s="230"/>
      <c r="CQ461" s="230"/>
      <c r="CR461" s="1"/>
      <c r="CS461" s="1"/>
      <c r="CT461" s="1"/>
      <c r="CU461" s="1"/>
      <c r="CV461" s="5"/>
      <c r="CW461" s="404"/>
      <c r="CX461" s="404"/>
      <c r="CY461" s="404"/>
      <c r="CZ461" s="404"/>
      <c r="DA461" s="404"/>
      <c r="DB461" s="404"/>
      <c r="DC461" s="381"/>
      <c r="DD461" s="381"/>
      <c r="DE461" s="381"/>
      <c r="DF461" s="381"/>
      <c r="DG461" s="5"/>
      <c r="DH461" s="1"/>
      <c r="DI461" s="1"/>
      <c r="DJ461" s="1"/>
      <c r="DK461" s="1"/>
      <c r="DL461" s="1"/>
      <c r="DM461" s="1"/>
      <c r="DN461" s="1"/>
      <c r="DO461" s="1"/>
      <c r="DP461" s="1"/>
      <c r="DQ461" s="1"/>
      <c r="DR461" s="1"/>
      <c r="DS461" s="1"/>
      <c r="DT461" s="1"/>
      <c r="DU461" s="1"/>
      <c r="DV461" s="1"/>
      <c r="DW461" s="1"/>
      <c r="DX461" s="1"/>
    </row>
    <row r="462" spans="1:128" ht="11.1" customHeight="1" x14ac:dyDescent="0.25">
      <c r="A462" s="5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388"/>
      <c r="AA462" s="388"/>
      <c r="AB462" s="388"/>
      <c r="AC462" s="388"/>
      <c r="AD462" s="388"/>
      <c r="AE462" s="388"/>
      <c r="AF462" s="388"/>
      <c r="AG462" s="388"/>
      <c r="AH462" s="388"/>
      <c r="AI462" s="388"/>
      <c r="AJ462" s="388"/>
      <c r="AK462" s="388"/>
      <c r="AL462" s="388"/>
      <c r="AM462" s="388"/>
      <c r="AN462" s="388"/>
      <c r="AO462" s="388"/>
      <c r="AP462" s="388"/>
      <c r="AQ462" s="388"/>
      <c r="AR462" s="388"/>
      <c r="AS462" s="388"/>
      <c r="AT462" s="388"/>
      <c r="AU462" s="388"/>
      <c r="AV462" s="388"/>
      <c r="AW462" s="388"/>
      <c r="AX462" s="388"/>
      <c r="AY462" s="388"/>
      <c r="AZ462" s="1"/>
      <c r="BA462" s="6"/>
      <c r="BB462" s="6"/>
      <c r="BC462" s="6"/>
      <c r="BD462" s="6"/>
      <c r="BE462" s="6"/>
      <c r="BF462" s="6"/>
      <c r="BG462" s="1"/>
      <c r="BM462" s="382"/>
      <c r="BO462" s="382"/>
      <c r="BP462" s="382"/>
      <c r="CB462" s="141"/>
      <c r="CC462" s="230"/>
      <c r="CD462" s="230"/>
      <c r="CE462" s="230"/>
      <c r="CF462" s="5"/>
      <c r="CG462" s="58"/>
      <c r="CH462" s="58"/>
      <c r="CI462" s="5"/>
      <c r="CJ462" s="5"/>
      <c r="CK462" s="5"/>
      <c r="CL462" s="230"/>
      <c r="CM462" s="230"/>
      <c r="CN462" s="230"/>
      <c r="CO462" s="230"/>
      <c r="CP462" s="230"/>
      <c r="CQ462" s="230"/>
      <c r="CR462" s="1"/>
      <c r="CS462" s="1"/>
      <c r="CT462" s="1"/>
      <c r="CU462" s="1"/>
      <c r="CV462" s="5"/>
      <c r="CW462" s="404"/>
      <c r="CX462" s="404"/>
      <c r="CY462" s="404"/>
      <c r="CZ462" s="404"/>
      <c r="DA462" s="404"/>
      <c r="DB462" s="404"/>
      <c r="DC462" s="381"/>
      <c r="DD462" s="381"/>
      <c r="DE462" s="381"/>
      <c r="DF462" s="381"/>
      <c r="DG462" s="5"/>
      <c r="DH462" s="1"/>
      <c r="DI462" s="1"/>
      <c r="DJ462" s="1"/>
      <c r="DK462" s="1"/>
      <c r="DL462" s="1"/>
      <c r="DM462" s="1"/>
      <c r="DN462" s="1"/>
      <c r="DO462" s="1"/>
      <c r="DP462" s="1"/>
      <c r="DQ462" s="1"/>
      <c r="DR462" s="1"/>
      <c r="DS462" s="1"/>
      <c r="DT462" s="1"/>
      <c r="DU462" s="1"/>
      <c r="DV462" s="1"/>
      <c r="DW462" s="1"/>
      <c r="DX462" s="1"/>
    </row>
    <row r="463" spans="1:128" ht="11.1" customHeight="1" x14ac:dyDescent="0.25">
      <c r="A463" s="5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388"/>
      <c r="AA463" s="388"/>
      <c r="AB463" s="388"/>
      <c r="AC463" s="388"/>
      <c r="AD463" s="388"/>
      <c r="AE463" s="388"/>
      <c r="AF463" s="388"/>
      <c r="AG463" s="388"/>
      <c r="AH463" s="388"/>
      <c r="AI463" s="388"/>
      <c r="AJ463" s="388"/>
      <c r="AK463" s="388"/>
      <c r="AL463" s="388"/>
      <c r="AM463" s="388"/>
      <c r="AN463" s="388"/>
      <c r="AO463" s="388"/>
      <c r="AP463" s="388"/>
      <c r="AQ463" s="388"/>
      <c r="AR463" s="388"/>
      <c r="AS463" s="388"/>
      <c r="AT463" s="388"/>
      <c r="AU463" s="388"/>
      <c r="AV463" s="388"/>
      <c r="AW463" s="388"/>
      <c r="AX463" s="388"/>
      <c r="AY463" s="388"/>
      <c r="AZ463" s="1"/>
      <c r="BA463" s="6"/>
      <c r="BB463" s="6"/>
      <c r="BC463" s="6"/>
      <c r="BD463" s="6"/>
      <c r="BE463" s="6"/>
      <c r="BF463" s="6"/>
      <c r="BG463" s="1"/>
      <c r="BM463" s="382"/>
      <c r="BO463" s="382"/>
      <c r="BP463" s="382"/>
      <c r="CB463" s="141"/>
      <c r="CC463" s="230"/>
      <c r="CD463" s="230"/>
      <c r="CE463" s="230"/>
      <c r="CF463" s="5"/>
      <c r="CG463" s="58"/>
      <c r="CH463" s="58"/>
      <c r="CI463" s="5"/>
      <c r="CJ463" s="5"/>
      <c r="CK463" s="5"/>
      <c r="CL463" s="230"/>
      <c r="CM463" s="230"/>
      <c r="CN463" s="230"/>
      <c r="CO463" s="230"/>
      <c r="CP463" s="230"/>
      <c r="CQ463" s="230"/>
      <c r="CR463" s="1"/>
      <c r="CS463" s="1"/>
      <c r="CT463" s="1"/>
      <c r="CU463" s="1"/>
      <c r="CV463" s="5"/>
      <c r="CW463" s="404"/>
      <c r="CX463" s="404"/>
      <c r="CY463" s="404"/>
      <c r="CZ463" s="404"/>
      <c r="DA463" s="404"/>
      <c r="DB463" s="404"/>
      <c r="DC463" s="381"/>
      <c r="DD463" s="381"/>
      <c r="DE463" s="381"/>
      <c r="DF463" s="381"/>
      <c r="DG463" s="5"/>
      <c r="DH463" s="1"/>
      <c r="DI463" s="1"/>
      <c r="DJ463" s="1"/>
      <c r="DK463" s="1"/>
      <c r="DL463" s="1"/>
      <c r="DM463" s="1"/>
      <c r="DN463" s="1"/>
      <c r="DO463" s="1"/>
      <c r="DP463" s="1"/>
      <c r="DQ463" s="1"/>
      <c r="DR463" s="1"/>
      <c r="DS463" s="1"/>
      <c r="DT463" s="1"/>
      <c r="DU463" s="1"/>
      <c r="DV463" s="1"/>
      <c r="DW463" s="1"/>
      <c r="DX463" s="1"/>
    </row>
    <row r="464" spans="1:128" ht="11.1" customHeight="1" x14ac:dyDescent="0.25">
      <c r="A464" s="5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388"/>
      <c r="AA464" s="388"/>
      <c r="AB464" s="388"/>
      <c r="AC464" s="388"/>
      <c r="AD464" s="388"/>
      <c r="AE464" s="388"/>
      <c r="AF464" s="388"/>
      <c r="AG464" s="388"/>
      <c r="AH464" s="388"/>
      <c r="AI464" s="388"/>
      <c r="AJ464" s="388"/>
      <c r="AK464" s="388"/>
      <c r="AL464" s="388"/>
      <c r="AM464" s="388"/>
      <c r="AN464" s="388"/>
      <c r="AO464" s="388"/>
      <c r="AP464" s="388"/>
      <c r="AQ464" s="388"/>
      <c r="AR464" s="388"/>
      <c r="AS464" s="388"/>
      <c r="AT464" s="388"/>
      <c r="AU464" s="388"/>
      <c r="AV464" s="388"/>
      <c r="AW464" s="388"/>
      <c r="AX464" s="388"/>
      <c r="AY464" s="388"/>
      <c r="AZ464" s="1"/>
      <c r="BA464" s="6"/>
      <c r="BB464" s="6"/>
      <c r="BC464" s="6"/>
      <c r="BD464" s="6"/>
      <c r="BE464" s="6"/>
      <c r="BF464" s="6"/>
      <c r="BG464" s="1"/>
      <c r="BM464" s="382"/>
      <c r="BO464" s="382"/>
      <c r="BP464" s="382"/>
      <c r="CB464" s="141"/>
      <c r="CC464" s="230"/>
      <c r="CD464" s="230"/>
      <c r="CE464" s="230"/>
      <c r="CF464" s="5"/>
      <c r="CG464" s="58"/>
      <c r="CH464" s="58"/>
      <c r="CI464" s="5"/>
      <c r="CJ464" s="5"/>
      <c r="CK464" s="5"/>
      <c r="CL464" s="230"/>
      <c r="CM464" s="230"/>
      <c r="CN464" s="230"/>
      <c r="CO464" s="230"/>
      <c r="CP464" s="230"/>
      <c r="CQ464" s="230"/>
      <c r="CR464" s="1"/>
      <c r="CS464" s="1"/>
      <c r="CT464" s="1"/>
      <c r="CU464" s="1"/>
      <c r="CV464" s="5"/>
      <c r="CW464" s="404"/>
      <c r="CX464" s="404"/>
      <c r="CY464" s="404"/>
      <c r="CZ464" s="404"/>
      <c r="DA464" s="404"/>
      <c r="DB464" s="404"/>
      <c r="DC464" s="381"/>
      <c r="DD464" s="381"/>
      <c r="DE464" s="381"/>
      <c r="DF464" s="381"/>
      <c r="DG464" s="5"/>
      <c r="DH464" s="1"/>
      <c r="DI464" s="1"/>
      <c r="DJ464" s="1"/>
      <c r="DK464" s="1"/>
      <c r="DL464" s="1"/>
      <c r="DM464" s="1"/>
      <c r="DN464" s="1"/>
      <c r="DO464" s="1"/>
      <c r="DP464" s="1"/>
      <c r="DQ464" s="1"/>
      <c r="DR464" s="1"/>
      <c r="DS464" s="1"/>
      <c r="DT464" s="1"/>
      <c r="DU464" s="1"/>
      <c r="DV464" s="1"/>
      <c r="DW464" s="1"/>
      <c r="DX464" s="1"/>
    </row>
    <row r="465" spans="1:128" ht="11.1" customHeight="1" x14ac:dyDescent="0.25">
      <c r="A465" s="5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388"/>
      <c r="AA465" s="388"/>
      <c r="AB465" s="388"/>
      <c r="AC465" s="388"/>
      <c r="AD465" s="388"/>
      <c r="AE465" s="388"/>
      <c r="AF465" s="388"/>
      <c r="AG465" s="388"/>
      <c r="AH465" s="388"/>
      <c r="AI465" s="388"/>
      <c r="AJ465" s="388"/>
      <c r="AK465" s="388"/>
      <c r="AL465" s="388"/>
      <c r="AM465" s="388"/>
      <c r="AN465" s="388"/>
      <c r="AO465" s="388"/>
      <c r="AP465" s="388"/>
      <c r="AQ465" s="388"/>
      <c r="AR465" s="388"/>
      <c r="AS465" s="388"/>
      <c r="AT465" s="388"/>
      <c r="AU465" s="388"/>
      <c r="AV465" s="388"/>
      <c r="AW465" s="388"/>
      <c r="AX465" s="388"/>
      <c r="AY465" s="388"/>
      <c r="AZ465" s="1"/>
      <c r="BA465" s="6"/>
      <c r="BB465" s="6"/>
      <c r="BC465" s="6"/>
      <c r="BD465" s="6"/>
      <c r="BE465" s="6"/>
      <c r="BF465" s="6"/>
      <c r="BG465" s="1"/>
      <c r="BM465" s="382"/>
      <c r="BO465" s="382"/>
      <c r="BP465" s="382"/>
      <c r="CB465" s="141"/>
      <c r="CC465" s="230"/>
      <c r="CD465" s="230"/>
      <c r="CE465" s="230"/>
      <c r="CF465" s="5"/>
      <c r="CG465" s="58"/>
      <c r="CH465" s="58"/>
      <c r="CI465" s="5"/>
      <c r="CJ465" s="5"/>
      <c r="CK465" s="5"/>
      <c r="CL465" s="230"/>
      <c r="CM465" s="230"/>
      <c r="CN465" s="230"/>
      <c r="CO465" s="230"/>
      <c r="CP465" s="230"/>
      <c r="CQ465" s="230"/>
      <c r="CR465" s="1"/>
      <c r="CS465" s="1"/>
      <c r="CT465" s="1"/>
      <c r="CU465" s="1"/>
      <c r="CV465" s="5"/>
      <c r="CW465" s="404"/>
      <c r="CX465" s="404"/>
      <c r="CY465" s="404"/>
      <c r="CZ465" s="404"/>
      <c r="DA465" s="404"/>
      <c r="DB465" s="404"/>
      <c r="DC465" s="381"/>
      <c r="DD465" s="381"/>
      <c r="DE465" s="381"/>
      <c r="DF465" s="381"/>
      <c r="DG465" s="5"/>
      <c r="DH465" s="1"/>
      <c r="DI465" s="1"/>
      <c r="DJ465" s="1"/>
      <c r="DK465" s="1"/>
      <c r="DL465" s="1"/>
      <c r="DM465" s="1"/>
      <c r="DN465" s="1"/>
      <c r="DO465" s="1"/>
      <c r="DP465" s="1"/>
      <c r="DQ465" s="1"/>
      <c r="DR465" s="1"/>
      <c r="DS465" s="1"/>
      <c r="DT465" s="1"/>
      <c r="DU465" s="1"/>
      <c r="DV465" s="1"/>
      <c r="DW465" s="1"/>
      <c r="DX465" s="1"/>
    </row>
    <row r="466" spans="1:128" ht="11.1" customHeight="1" x14ac:dyDescent="0.25">
      <c r="A466" s="5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388"/>
      <c r="AA466" s="388"/>
      <c r="AB466" s="388"/>
      <c r="AC466" s="388"/>
      <c r="AD466" s="388"/>
      <c r="AE466" s="388"/>
      <c r="AF466" s="388"/>
      <c r="AG466" s="388"/>
      <c r="AH466" s="388"/>
      <c r="AI466" s="388"/>
      <c r="AJ466" s="388"/>
      <c r="AK466" s="388"/>
      <c r="AL466" s="388"/>
      <c r="AM466" s="388"/>
      <c r="AN466" s="388"/>
      <c r="AO466" s="388"/>
      <c r="AP466" s="388"/>
      <c r="AQ466" s="388"/>
      <c r="AR466" s="388"/>
      <c r="AS466" s="388"/>
      <c r="AT466" s="388"/>
      <c r="AU466" s="388"/>
      <c r="AV466" s="388"/>
      <c r="AW466" s="388"/>
      <c r="AX466" s="388"/>
      <c r="AY466" s="388"/>
      <c r="AZ466" s="1"/>
      <c r="BA466" s="6"/>
      <c r="BB466" s="6"/>
      <c r="BC466" s="6"/>
      <c r="BD466" s="6"/>
      <c r="BE466" s="6"/>
      <c r="BF466" s="6"/>
      <c r="BG466" s="1"/>
      <c r="BM466" s="382"/>
      <c r="BO466" s="382"/>
      <c r="BP466" s="382"/>
      <c r="CB466" s="141"/>
      <c r="CC466" s="230"/>
      <c r="CD466" s="230"/>
      <c r="CE466" s="230"/>
      <c r="CF466" s="5"/>
      <c r="CG466" s="58"/>
      <c r="CH466" s="58"/>
      <c r="CI466" s="5"/>
      <c r="CJ466" s="5"/>
      <c r="CK466" s="5"/>
      <c r="CL466" s="230"/>
      <c r="CM466" s="230"/>
      <c r="CN466" s="230"/>
      <c r="CO466" s="230"/>
      <c r="CP466" s="230"/>
      <c r="CQ466" s="230"/>
      <c r="CR466" s="1"/>
      <c r="CS466" s="1"/>
      <c r="CT466" s="1"/>
      <c r="CU466" s="1"/>
      <c r="CV466" s="5"/>
      <c r="CW466" s="404"/>
      <c r="CX466" s="404"/>
      <c r="CY466" s="404"/>
      <c r="CZ466" s="404"/>
      <c r="DA466" s="404"/>
      <c r="DB466" s="404"/>
      <c r="DC466" s="381"/>
      <c r="DD466" s="381"/>
      <c r="DE466" s="381"/>
      <c r="DF466" s="381"/>
      <c r="DG466" s="5"/>
      <c r="DH466" s="1"/>
      <c r="DI466" s="1"/>
      <c r="DJ466" s="1"/>
      <c r="DK466" s="1"/>
      <c r="DL466" s="1"/>
      <c r="DM466" s="1"/>
      <c r="DN466" s="1"/>
      <c r="DO466" s="1"/>
      <c r="DP466" s="1"/>
      <c r="DQ466" s="1"/>
      <c r="DR466" s="1"/>
      <c r="DS466" s="1"/>
      <c r="DT466" s="1"/>
      <c r="DU466" s="1"/>
      <c r="DV466" s="1"/>
      <c r="DW466" s="1"/>
      <c r="DX466" s="1"/>
    </row>
    <row r="467" spans="1:128" ht="11.1" customHeight="1" x14ac:dyDescent="0.25">
      <c r="A467" s="5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388"/>
      <c r="AA467" s="388"/>
      <c r="AB467" s="388"/>
      <c r="AC467" s="388"/>
      <c r="AD467" s="388"/>
      <c r="AE467" s="388"/>
      <c r="AF467" s="388"/>
      <c r="AG467" s="388"/>
      <c r="AH467" s="388"/>
      <c r="AI467" s="388"/>
      <c r="AJ467" s="388"/>
      <c r="AK467" s="388"/>
      <c r="AL467" s="388"/>
      <c r="AM467" s="388"/>
      <c r="AN467" s="388"/>
      <c r="AO467" s="388"/>
      <c r="AP467" s="388"/>
      <c r="AQ467" s="388"/>
      <c r="AR467" s="388"/>
      <c r="AS467" s="388"/>
      <c r="AT467" s="388"/>
      <c r="AU467" s="388"/>
      <c r="AV467" s="388"/>
      <c r="AW467" s="388"/>
      <c r="AX467" s="388"/>
      <c r="AY467" s="388"/>
      <c r="AZ467" s="1"/>
      <c r="BA467" s="6"/>
      <c r="BB467" s="6"/>
      <c r="BC467" s="6"/>
      <c r="BD467" s="6"/>
      <c r="BE467" s="6"/>
      <c r="BF467" s="6"/>
      <c r="BG467" s="1"/>
      <c r="BM467" s="382"/>
      <c r="BO467" s="382"/>
      <c r="BP467" s="382"/>
      <c r="CB467" s="141"/>
      <c r="CC467" s="230"/>
      <c r="CD467" s="230"/>
      <c r="CE467" s="230"/>
      <c r="CF467" s="5"/>
      <c r="CG467" s="58"/>
      <c r="CH467" s="58"/>
      <c r="CI467" s="5"/>
      <c r="CJ467" s="5"/>
      <c r="CK467" s="5"/>
      <c r="CL467" s="230"/>
      <c r="CM467" s="230"/>
      <c r="CN467" s="230"/>
      <c r="CO467" s="230"/>
      <c r="CP467" s="230"/>
      <c r="CQ467" s="230"/>
      <c r="CR467" s="1"/>
      <c r="CS467" s="1"/>
      <c r="CT467" s="1"/>
      <c r="CU467" s="1"/>
      <c r="CV467" s="5"/>
      <c r="CW467" s="404"/>
      <c r="CX467" s="404"/>
      <c r="CY467" s="404"/>
      <c r="CZ467" s="404"/>
      <c r="DA467" s="404"/>
      <c r="DB467" s="404"/>
      <c r="DC467" s="381"/>
      <c r="DD467" s="381"/>
      <c r="DE467" s="381"/>
      <c r="DF467" s="381"/>
      <c r="DG467" s="5"/>
      <c r="DH467" s="1"/>
      <c r="DI467" s="1"/>
      <c r="DJ467" s="1"/>
      <c r="DK467" s="1"/>
      <c r="DL467" s="1"/>
      <c r="DM467" s="1"/>
      <c r="DN467" s="1"/>
      <c r="DO467" s="1"/>
      <c r="DP467" s="1"/>
      <c r="DQ467" s="1"/>
      <c r="DR467" s="1"/>
      <c r="DS467" s="1"/>
      <c r="DT467" s="1"/>
      <c r="DU467" s="1"/>
      <c r="DV467" s="1"/>
      <c r="DW467" s="1"/>
      <c r="DX467" s="1"/>
    </row>
    <row r="468" spans="1:128" ht="11.1" customHeight="1" x14ac:dyDescent="0.25">
      <c r="A468" s="5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388"/>
      <c r="AA468" s="388"/>
      <c r="AB468" s="388"/>
      <c r="AC468" s="388"/>
      <c r="AD468" s="388"/>
      <c r="AE468" s="388"/>
      <c r="AF468" s="388"/>
      <c r="AG468" s="388"/>
      <c r="AH468" s="388"/>
      <c r="AI468" s="388"/>
      <c r="AJ468" s="388"/>
      <c r="AK468" s="388"/>
      <c r="AL468" s="388"/>
      <c r="AM468" s="388"/>
      <c r="AN468" s="388"/>
      <c r="AO468" s="388"/>
      <c r="AP468" s="388"/>
      <c r="AQ468" s="388"/>
      <c r="AR468" s="388"/>
      <c r="AS468" s="388"/>
      <c r="AT468" s="388"/>
      <c r="AU468" s="388"/>
      <c r="AV468" s="388"/>
      <c r="AW468" s="388"/>
      <c r="AX468" s="388"/>
      <c r="AY468" s="388"/>
      <c r="AZ468" s="1"/>
      <c r="BA468" s="6"/>
      <c r="BB468" s="6"/>
      <c r="BC468" s="6"/>
      <c r="BD468" s="6"/>
      <c r="BE468" s="6"/>
      <c r="BF468" s="6"/>
      <c r="BG468" s="1"/>
      <c r="BM468" s="382"/>
      <c r="BO468" s="382"/>
      <c r="BP468" s="382"/>
      <c r="CB468" s="141"/>
      <c r="CC468" s="230"/>
      <c r="CD468" s="230"/>
      <c r="CE468" s="230"/>
      <c r="CF468" s="5"/>
      <c r="CG468" s="58"/>
      <c r="CH468" s="58"/>
      <c r="CI468" s="5"/>
      <c r="CJ468" s="5"/>
      <c r="CK468" s="5"/>
      <c r="CL468" s="230"/>
      <c r="CM468" s="230"/>
      <c r="CN468" s="230"/>
      <c r="CO468" s="230"/>
      <c r="CP468" s="230"/>
      <c r="CQ468" s="230"/>
      <c r="CR468" s="1"/>
      <c r="CS468" s="1"/>
      <c r="CT468" s="1"/>
      <c r="CU468" s="1"/>
      <c r="CV468" s="5"/>
      <c r="CW468" s="404"/>
      <c r="CX468" s="404"/>
      <c r="CY468" s="404"/>
      <c r="CZ468" s="404"/>
      <c r="DA468" s="404"/>
      <c r="DB468" s="404"/>
      <c r="DC468" s="381"/>
      <c r="DD468" s="381"/>
      <c r="DE468" s="381"/>
      <c r="DF468" s="381"/>
      <c r="DG468" s="5"/>
      <c r="DH468" s="1"/>
      <c r="DI468" s="1"/>
      <c r="DJ468" s="1"/>
      <c r="DK468" s="1"/>
      <c r="DL468" s="1"/>
      <c r="DM468" s="1"/>
      <c r="DN468" s="1"/>
      <c r="DO468" s="1"/>
      <c r="DP468" s="1"/>
      <c r="DQ468" s="1"/>
      <c r="DR468" s="1"/>
      <c r="DS468" s="1"/>
      <c r="DT468" s="1"/>
      <c r="DU468" s="1"/>
      <c r="DV468" s="1"/>
      <c r="DW468" s="1"/>
      <c r="DX468" s="1"/>
    </row>
    <row r="469" spans="1:128" ht="11.1" customHeight="1" x14ac:dyDescent="0.25">
      <c r="A469" s="5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388"/>
      <c r="AA469" s="388"/>
      <c r="AB469" s="388"/>
      <c r="AC469" s="388"/>
      <c r="AD469" s="388"/>
      <c r="AE469" s="388"/>
      <c r="AF469" s="388"/>
      <c r="AG469" s="388"/>
      <c r="AH469" s="388"/>
      <c r="AI469" s="388"/>
      <c r="AJ469" s="388"/>
      <c r="AK469" s="388"/>
      <c r="AL469" s="388"/>
      <c r="AM469" s="388"/>
      <c r="AN469" s="388"/>
      <c r="AO469" s="388"/>
      <c r="AP469" s="388"/>
      <c r="AQ469" s="388"/>
      <c r="AR469" s="388"/>
      <c r="AS469" s="388"/>
      <c r="AT469" s="388"/>
      <c r="AU469" s="388"/>
      <c r="AV469" s="388"/>
      <c r="AW469" s="388"/>
      <c r="AX469" s="388"/>
      <c r="AY469" s="388"/>
      <c r="AZ469" s="1"/>
      <c r="BA469" s="6"/>
      <c r="BB469" s="6"/>
      <c r="BC469" s="6"/>
      <c r="BD469" s="6"/>
      <c r="BE469" s="6"/>
      <c r="BF469" s="6"/>
      <c r="BG469" s="1"/>
      <c r="BM469" s="382"/>
      <c r="BO469" s="382"/>
      <c r="BP469" s="382"/>
      <c r="CB469" s="141"/>
      <c r="CC469" s="230"/>
      <c r="CD469" s="230"/>
      <c r="CE469" s="230"/>
      <c r="CF469" s="5"/>
      <c r="CG469" s="58"/>
      <c r="CH469" s="58"/>
      <c r="CI469" s="5"/>
      <c r="CJ469" s="5"/>
      <c r="CK469" s="5"/>
      <c r="CL469" s="230"/>
      <c r="CM469" s="230"/>
      <c r="CN469" s="230"/>
      <c r="CO469" s="230"/>
      <c r="CP469" s="230"/>
      <c r="CQ469" s="230"/>
      <c r="CR469" s="1"/>
      <c r="CS469" s="1"/>
      <c r="CT469" s="1"/>
      <c r="CU469" s="1"/>
      <c r="CV469" s="5"/>
      <c r="CW469" s="404"/>
      <c r="CX469" s="404"/>
      <c r="CY469" s="404"/>
      <c r="CZ469" s="404"/>
      <c r="DA469" s="404"/>
      <c r="DB469" s="404"/>
      <c r="DC469" s="381"/>
      <c r="DD469" s="381"/>
      <c r="DE469" s="381"/>
      <c r="DF469" s="381"/>
      <c r="DG469" s="5"/>
      <c r="DH469" s="1"/>
      <c r="DI469" s="1"/>
      <c r="DJ469" s="1"/>
      <c r="DK469" s="1"/>
      <c r="DL469" s="1"/>
      <c r="DM469" s="1"/>
      <c r="DN469" s="1"/>
      <c r="DO469" s="1"/>
      <c r="DP469" s="1"/>
      <c r="DQ469" s="1"/>
      <c r="DR469" s="1"/>
      <c r="DS469" s="1"/>
      <c r="DT469" s="1"/>
      <c r="DU469" s="1"/>
      <c r="DV469" s="1"/>
      <c r="DW469" s="1"/>
      <c r="DX469" s="1"/>
    </row>
    <row r="470" spans="1:128" ht="11.1" customHeight="1" x14ac:dyDescent="0.25">
      <c r="A470" s="5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388"/>
      <c r="AA470" s="388"/>
      <c r="AB470" s="388"/>
      <c r="AC470" s="388"/>
      <c r="AD470" s="388"/>
      <c r="AE470" s="388"/>
      <c r="AF470" s="388"/>
      <c r="AG470" s="388"/>
      <c r="AH470" s="388"/>
      <c r="AI470" s="388"/>
      <c r="AJ470" s="388"/>
      <c r="AK470" s="388"/>
      <c r="AL470" s="388"/>
      <c r="AM470" s="388"/>
      <c r="AN470" s="388"/>
      <c r="AO470" s="388"/>
      <c r="AP470" s="388"/>
      <c r="AQ470" s="388"/>
      <c r="AR470" s="388"/>
      <c r="AS470" s="388"/>
      <c r="AT470" s="388"/>
      <c r="AU470" s="388"/>
      <c r="AV470" s="388"/>
      <c r="AW470" s="388"/>
      <c r="AX470" s="388"/>
      <c r="AY470" s="388"/>
      <c r="AZ470" s="1"/>
      <c r="BA470" s="6"/>
      <c r="BB470" s="6"/>
      <c r="BC470" s="6"/>
      <c r="BD470" s="6"/>
      <c r="BE470" s="6"/>
      <c r="BF470" s="6"/>
      <c r="BG470" s="1"/>
      <c r="BM470" s="382"/>
      <c r="BO470" s="382"/>
      <c r="BP470" s="382"/>
      <c r="CB470" s="141"/>
      <c r="CC470" s="230"/>
      <c r="CD470" s="230"/>
      <c r="CE470" s="230"/>
      <c r="CF470" s="5"/>
      <c r="CG470" s="58"/>
      <c r="CH470" s="58"/>
      <c r="CI470" s="5"/>
      <c r="CJ470" s="5"/>
      <c r="CK470" s="5"/>
      <c r="CL470" s="230"/>
      <c r="CM470" s="230"/>
      <c r="CN470" s="230"/>
      <c r="CO470" s="230"/>
      <c r="CP470" s="230"/>
      <c r="CQ470" s="230"/>
      <c r="CR470" s="1"/>
      <c r="CS470" s="1"/>
      <c r="CT470" s="1"/>
      <c r="CU470" s="1"/>
      <c r="CV470" s="5"/>
      <c r="CW470" s="404"/>
      <c r="CX470" s="404"/>
      <c r="CY470" s="404"/>
      <c r="CZ470" s="404"/>
      <c r="DA470" s="404"/>
      <c r="DB470" s="404"/>
      <c r="DC470" s="381"/>
      <c r="DD470" s="381"/>
      <c r="DE470" s="381"/>
      <c r="DF470" s="381"/>
      <c r="DG470" s="5"/>
      <c r="DH470" s="1"/>
      <c r="DI470" s="1"/>
      <c r="DJ470" s="1"/>
      <c r="DK470" s="1"/>
      <c r="DL470" s="1"/>
      <c r="DM470" s="1"/>
      <c r="DN470" s="1"/>
      <c r="DO470" s="1"/>
      <c r="DP470" s="1"/>
      <c r="DQ470" s="1"/>
      <c r="DR470" s="1"/>
      <c r="DS470" s="1"/>
      <c r="DT470" s="1"/>
      <c r="DU470" s="1"/>
      <c r="DV470" s="1"/>
      <c r="DW470" s="1"/>
      <c r="DX470" s="1"/>
    </row>
    <row r="471" spans="1:128" ht="11.1" customHeight="1" x14ac:dyDescent="0.25">
      <c r="A471" s="5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388"/>
      <c r="AA471" s="388"/>
      <c r="AB471" s="388"/>
      <c r="AC471" s="388"/>
      <c r="AD471" s="388"/>
      <c r="AE471" s="388"/>
      <c r="AF471" s="388"/>
      <c r="AG471" s="388"/>
      <c r="AH471" s="388"/>
      <c r="AI471" s="388"/>
      <c r="AJ471" s="388"/>
      <c r="AK471" s="388"/>
      <c r="AL471" s="388"/>
      <c r="AM471" s="388"/>
      <c r="AN471" s="388"/>
      <c r="AO471" s="388"/>
      <c r="AP471" s="388"/>
      <c r="AQ471" s="388"/>
      <c r="AR471" s="388"/>
      <c r="AS471" s="388"/>
      <c r="AT471" s="388"/>
      <c r="AU471" s="388"/>
      <c r="AV471" s="388"/>
      <c r="AW471" s="388"/>
      <c r="AX471" s="388"/>
      <c r="AY471" s="388"/>
      <c r="AZ471" s="1"/>
      <c r="BA471" s="6"/>
      <c r="BB471" s="6"/>
      <c r="BC471" s="6"/>
      <c r="BD471" s="6"/>
      <c r="BE471" s="6"/>
      <c r="BF471" s="6"/>
      <c r="BG471" s="1"/>
      <c r="BM471" s="382"/>
      <c r="BO471" s="382"/>
      <c r="BP471" s="382"/>
      <c r="CB471" s="141"/>
      <c r="CC471" s="230"/>
      <c r="CD471" s="230"/>
      <c r="CE471" s="230"/>
      <c r="CF471" s="5"/>
      <c r="CG471" s="58"/>
      <c r="CH471" s="58"/>
      <c r="CI471" s="5"/>
      <c r="CJ471" s="5"/>
      <c r="CK471" s="5"/>
      <c r="CL471" s="230"/>
      <c r="CM471" s="230"/>
      <c r="CN471" s="230"/>
      <c r="CO471" s="230"/>
      <c r="CP471" s="230"/>
      <c r="CQ471" s="230"/>
      <c r="CR471" s="1"/>
      <c r="CS471" s="1"/>
      <c r="CT471" s="1"/>
      <c r="CU471" s="1"/>
      <c r="CV471" s="5"/>
      <c r="CW471" s="404"/>
      <c r="CX471" s="404"/>
      <c r="CY471" s="404"/>
      <c r="CZ471" s="404"/>
      <c r="DA471" s="404"/>
      <c r="DB471" s="404"/>
      <c r="DC471" s="381"/>
      <c r="DD471" s="381"/>
      <c r="DE471" s="381"/>
      <c r="DF471" s="381"/>
      <c r="DG471" s="5"/>
      <c r="DH471" s="1"/>
      <c r="DI471" s="1"/>
      <c r="DJ471" s="1"/>
      <c r="DK471" s="1"/>
      <c r="DL471" s="1"/>
      <c r="DM471" s="1"/>
      <c r="DN471" s="1"/>
      <c r="DO471" s="1"/>
      <c r="DP471" s="1"/>
      <c r="DQ471" s="1"/>
      <c r="DR471" s="1"/>
      <c r="DS471" s="1"/>
      <c r="DT471" s="1"/>
      <c r="DU471" s="1"/>
      <c r="DV471" s="1"/>
      <c r="DW471" s="1"/>
      <c r="DX471" s="1"/>
    </row>
    <row r="472" spans="1:128" ht="11.1" customHeight="1" x14ac:dyDescent="0.25">
      <c r="A472" s="5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388"/>
      <c r="AA472" s="388"/>
      <c r="AB472" s="388"/>
      <c r="AC472" s="388"/>
      <c r="AD472" s="388"/>
      <c r="AE472" s="388"/>
      <c r="AF472" s="388"/>
      <c r="AG472" s="388"/>
      <c r="AH472" s="388"/>
      <c r="AI472" s="388"/>
      <c r="AJ472" s="388"/>
      <c r="AK472" s="388"/>
      <c r="AL472" s="388"/>
      <c r="AM472" s="388"/>
      <c r="AN472" s="388"/>
      <c r="AO472" s="388"/>
      <c r="AP472" s="388"/>
      <c r="AQ472" s="388"/>
      <c r="AR472" s="388"/>
      <c r="AS472" s="388"/>
      <c r="AT472" s="388"/>
      <c r="AU472" s="388"/>
      <c r="AV472" s="388"/>
      <c r="AW472" s="388"/>
      <c r="AX472" s="388"/>
      <c r="AY472" s="388"/>
      <c r="AZ472" s="1"/>
      <c r="BA472" s="6"/>
      <c r="BB472" s="6"/>
      <c r="BC472" s="6"/>
      <c r="BD472" s="6"/>
      <c r="BE472" s="6"/>
      <c r="BF472" s="6"/>
      <c r="BG472" s="1"/>
      <c r="BM472" s="382"/>
      <c r="BO472" s="382"/>
      <c r="BP472" s="382"/>
      <c r="CB472" s="141"/>
      <c r="CC472" s="230"/>
      <c r="CD472" s="230"/>
      <c r="CE472" s="230"/>
      <c r="CF472" s="5"/>
      <c r="CG472" s="58"/>
      <c r="CH472" s="58"/>
      <c r="CI472" s="5"/>
      <c r="CJ472" s="5"/>
      <c r="CK472" s="5"/>
      <c r="CL472" s="230"/>
      <c r="CM472" s="230"/>
      <c r="CN472" s="230"/>
      <c r="CO472" s="230"/>
      <c r="CP472" s="230"/>
      <c r="CQ472" s="230"/>
      <c r="CR472" s="1"/>
      <c r="CS472" s="1"/>
      <c r="CT472" s="1"/>
      <c r="CU472" s="1"/>
      <c r="CV472" s="5"/>
      <c r="CW472" s="404"/>
      <c r="CX472" s="404"/>
      <c r="CY472" s="404"/>
      <c r="CZ472" s="404"/>
      <c r="DA472" s="404"/>
      <c r="DB472" s="404"/>
      <c r="DC472" s="381"/>
      <c r="DD472" s="381"/>
      <c r="DE472" s="381"/>
      <c r="DF472" s="381"/>
      <c r="DG472" s="5"/>
      <c r="DH472" s="1"/>
      <c r="DI472" s="1"/>
      <c r="DJ472" s="1"/>
      <c r="DK472" s="1"/>
      <c r="DL472" s="1"/>
      <c r="DM472" s="1"/>
      <c r="DN472" s="1"/>
      <c r="DO472" s="1"/>
      <c r="DP472" s="1"/>
      <c r="DQ472" s="1"/>
      <c r="DR472" s="1"/>
      <c r="DS472" s="1"/>
      <c r="DT472" s="1"/>
      <c r="DU472" s="1"/>
      <c r="DV472" s="1"/>
      <c r="DW472" s="1"/>
      <c r="DX472" s="1"/>
    </row>
    <row r="473" spans="1:128" ht="11.1" customHeight="1" x14ac:dyDescent="0.25">
      <c r="A473" s="5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388"/>
      <c r="AA473" s="388"/>
      <c r="AB473" s="388"/>
      <c r="AC473" s="388"/>
      <c r="AD473" s="388"/>
      <c r="AE473" s="388"/>
      <c r="AF473" s="388"/>
      <c r="AG473" s="388"/>
      <c r="AH473" s="388"/>
      <c r="AI473" s="388"/>
      <c r="AJ473" s="388"/>
      <c r="AK473" s="388"/>
      <c r="AL473" s="388"/>
      <c r="AM473" s="388"/>
      <c r="AN473" s="388"/>
      <c r="AO473" s="388"/>
      <c r="AP473" s="388"/>
      <c r="AQ473" s="388"/>
      <c r="AR473" s="388"/>
      <c r="AS473" s="388"/>
      <c r="AT473" s="388"/>
      <c r="AU473" s="388"/>
      <c r="AV473" s="388"/>
      <c r="AW473" s="388"/>
      <c r="AX473" s="388"/>
      <c r="AY473" s="388"/>
      <c r="AZ473" s="1"/>
      <c r="BA473" s="6"/>
      <c r="BB473" s="6"/>
      <c r="BC473" s="6"/>
      <c r="BD473" s="6"/>
      <c r="BE473" s="6"/>
      <c r="BF473" s="6"/>
      <c r="BG473" s="1"/>
      <c r="BM473" s="382"/>
      <c r="BO473" s="382"/>
      <c r="BP473" s="382"/>
      <c r="CB473" s="141"/>
      <c r="CC473" s="230"/>
      <c r="CD473" s="230"/>
      <c r="CE473" s="230"/>
      <c r="CF473" s="5"/>
      <c r="CG473" s="58"/>
      <c r="CH473" s="58"/>
      <c r="CI473" s="5"/>
      <c r="CJ473" s="5"/>
      <c r="CK473" s="5"/>
      <c r="CL473" s="230"/>
      <c r="CM473" s="230"/>
      <c r="CN473" s="230"/>
      <c r="CO473" s="230"/>
      <c r="CP473" s="230"/>
      <c r="CQ473" s="230"/>
      <c r="CR473" s="1"/>
      <c r="CS473" s="1"/>
      <c r="CT473" s="1"/>
      <c r="CU473" s="1"/>
      <c r="CV473" s="5"/>
      <c r="CW473" s="404"/>
      <c r="CX473" s="404"/>
      <c r="CY473" s="404"/>
      <c r="CZ473" s="404"/>
      <c r="DA473" s="404"/>
      <c r="DB473" s="404"/>
      <c r="DC473" s="381"/>
      <c r="DD473" s="381"/>
      <c r="DE473" s="381"/>
      <c r="DF473" s="381"/>
      <c r="DG473" s="5"/>
      <c r="DH473" s="1"/>
      <c r="DI473" s="1"/>
      <c r="DJ473" s="1"/>
      <c r="DK473" s="1"/>
      <c r="DL473" s="1"/>
      <c r="DM473" s="1"/>
      <c r="DN473" s="1"/>
      <c r="DO473" s="1"/>
      <c r="DP473" s="1"/>
      <c r="DQ473" s="1"/>
      <c r="DR473" s="1"/>
      <c r="DS473" s="1"/>
      <c r="DT473" s="1"/>
      <c r="DU473" s="1"/>
      <c r="DV473" s="1"/>
      <c r="DW473" s="1"/>
      <c r="DX473" s="1"/>
    </row>
    <row r="474" spans="1:128" ht="11.1" customHeight="1" x14ac:dyDescent="0.25"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388"/>
      <c r="AA474" s="388"/>
      <c r="AB474" s="388"/>
      <c r="AC474" s="388"/>
      <c r="AD474" s="388"/>
      <c r="AE474" s="388"/>
      <c r="AF474" s="388"/>
      <c r="AG474" s="388"/>
      <c r="AH474" s="388"/>
      <c r="AI474" s="388"/>
      <c r="AJ474" s="388"/>
      <c r="AK474" s="388"/>
      <c r="AL474" s="388"/>
      <c r="AM474" s="388"/>
      <c r="AN474" s="388"/>
      <c r="AO474" s="388"/>
      <c r="AP474" s="388"/>
      <c r="AQ474" s="388"/>
      <c r="AR474" s="388"/>
      <c r="AS474" s="388"/>
      <c r="AT474" s="388"/>
      <c r="AU474" s="388"/>
      <c r="AV474" s="388"/>
      <c r="AW474" s="388"/>
      <c r="AX474" s="388"/>
      <c r="AY474" s="388"/>
      <c r="AZ474" s="1"/>
      <c r="BA474" s="6"/>
      <c r="BB474" s="6"/>
      <c r="BC474" s="6"/>
      <c r="BD474" s="6"/>
      <c r="BE474" s="6"/>
      <c r="BF474" s="6"/>
      <c r="BG474" s="1"/>
      <c r="BM474" s="382"/>
      <c r="BO474" s="382"/>
      <c r="BP474" s="382"/>
      <c r="CB474" s="141"/>
      <c r="CC474" s="230"/>
      <c r="CD474" s="230"/>
      <c r="CE474" s="230"/>
      <c r="CF474" s="5"/>
      <c r="CG474" s="58"/>
      <c r="CH474" s="58"/>
      <c r="CI474" s="5"/>
      <c r="CJ474" s="5"/>
      <c r="CK474" s="5"/>
      <c r="CL474" s="230"/>
      <c r="CM474" s="230"/>
      <c r="CN474" s="230"/>
      <c r="CO474" s="230"/>
      <c r="CP474" s="230"/>
      <c r="CQ474" s="230"/>
      <c r="CR474" s="1"/>
      <c r="CS474" s="1"/>
      <c r="CT474" s="1"/>
      <c r="CU474" s="1"/>
      <c r="CW474" s="404"/>
      <c r="DH474" s="1"/>
      <c r="DI474" s="1"/>
      <c r="DJ474" s="1"/>
      <c r="DK474" s="1"/>
      <c r="DL474" s="1"/>
      <c r="DM474" s="1"/>
      <c r="DN474" s="1"/>
      <c r="DO474" s="1"/>
      <c r="DP474" s="1"/>
      <c r="DQ474" s="1"/>
      <c r="DR474" s="1"/>
      <c r="DS474" s="1"/>
      <c r="DT474" s="1"/>
      <c r="DU474" s="1"/>
      <c r="DV474" s="1"/>
      <c r="DW474" s="1"/>
      <c r="DX474" s="1"/>
    </row>
    <row r="475" spans="1:128" ht="11.1" customHeight="1" x14ac:dyDescent="0.25"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388"/>
      <c r="AA475" s="388"/>
      <c r="AB475" s="388"/>
      <c r="AC475" s="388"/>
      <c r="AD475" s="388"/>
      <c r="AE475" s="388"/>
      <c r="AF475" s="388"/>
      <c r="AG475" s="388"/>
      <c r="AH475" s="388"/>
      <c r="AI475" s="388"/>
      <c r="AJ475" s="388"/>
      <c r="AK475" s="388"/>
      <c r="AL475" s="388"/>
      <c r="AM475" s="388"/>
      <c r="AN475" s="388"/>
      <c r="AO475" s="388"/>
      <c r="AP475" s="388"/>
      <c r="AQ475" s="388"/>
      <c r="AR475" s="388"/>
      <c r="AS475" s="388"/>
      <c r="AT475" s="388"/>
      <c r="AU475" s="388"/>
      <c r="AV475" s="388"/>
      <c r="AW475" s="388"/>
      <c r="AX475" s="388"/>
      <c r="AY475" s="388"/>
      <c r="AZ475" s="1"/>
      <c r="BA475" s="6"/>
      <c r="BB475" s="6"/>
      <c r="BC475" s="6"/>
      <c r="BD475" s="6"/>
      <c r="BE475" s="6"/>
      <c r="BF475" s="6"/>
      <c r="BG475" s="1"/>
      <c r="BM475" s="382"/>
      <c r="BO475" s="382"/>
      <c r="BP475" s="382"/>
      <c r="CB475" s="141"/>
      <c r="CC475" s="230"/>
      <c r="CD475" s="230"/>
      <c r="CE475" s="230"/>
      <c r="CF475" s="5"/>
      <c r="CG475" s="58"/>
      <c r="CH475" s="58"/>
      <c r="CI475" s="5"/>
      <c r="CJ475" s="5"/>
      <c r="CK475" s="5"/>
      <c r="CL475" s="230"/>
      <c r="CM475" s="230"/>
      <c r="CN475" s="230"/>
      <c r="CO475" s="230"/>
      <c r="CP475" s="230"/>
      <c r="CQ475" s="230"/>
      <c r="CR475" s="1"/>
      <c r="CS475" s="1"/>
      <c r="CT475" s="1"/>
      <c r="CU475" s="1"/>
      <c r="CW475" s="404"/>
      <c r="DH475" s="1"/>
      <c r="DI475" s="1"/>
      <c r="DJ475" s="1"/>
      <c r="DK475" s="1"/>
      <c r="DL475" s="1"/>
      <c r="DM475" s="1"/>
      <c r="DN475" s="1"/>
      <c r="DO475" s="1"/>
      <c r="DP475" s="1"/>
      <c r="DQ475" s="1"/>
      <c r="DR475" s="1"/>
      <c r="DS475" s="1"/>
      <c r="DT475" s="1"/>
      <c r="DU475" s="1"/>
      <c r="DV475" s="1"/>
      <c r="DW475" s="1"/>
      <c r="DX475" s="1"/>
    </row>
    <row r="476" spans="1:128" ht="11.1" customHeight="1" x14ac:dyDescent="0.25"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388"/>
      <c r="AA476" s="388"/>
      <c r="AB476" s="388"/>
      <c r="AC476" s="388"/>
      <c r="AD476" s="388"/>
      <c r="AE476" s="388"/>
      <c r="AF476" s="388"/>
      <c r="AG476" s="388"/>
      <c r="AH476" s="388"/>
      <c r="AI476" s="388"/>
      <c r="AJ476" s="388"/>
      <c r="AK476" s="388"/>
      <c r="AL476" s="388"/>
      <c r="AM476" s="388"/>
      <c r="AN476" s="388"/>
      <c r="AO476" s="388"/>
      <c r="AP476" s="388"/>
      <c r="AQ476" s="388"/>
      <c r="AR476" s="388"/>
      <c r="AS476" s="388"/>
      <c r="AT476" s="388"/>
      <c r="AU476" s="388"/>
      <c r="AV476" s="388"/>
      <c r="AW476" s="388"/>
      <c r="AX476" s="388"/>
      <c r="AY476" s="388"/>
      <c r="AZ476" s="1"/>
      <c r="BA476" s="6"/>
      <c r="BB476" s="6"/>
      <c r="BC476" s="6"/>
      <c r="BD476" s="6"/>
      <c r="BE476" s="6"/>
      <c r="BF476" s="6"/>
      <c r="BG476" s="1"/>
      <c r="BM476" s="382"/>
      <c r="BO476" s="382"/>
      <c r="BP476" s="382"/>
      <c r="CB476" s="141"/>
      <c r="CC476" s="230"/>
      <c r="CD476" s="230"/>
      <c r="CE476" s="230"/>
      <c r="CF476" s="5"/>
      <c r="CG476" s="58"/>
      <c r="CH476" s="58"/>
      <c r="CI476" s="5"/>
      <c r="CJ476" s="5"/>
      <c r="CK476" s="5"/>
      <c r="CL476" s="230"/>
      <c r="CM476" s="230"/>
      <c r="CN476" s="230"/>
      <c r="CO476" s="230"/>
      <c r="CP476" s="230"/>
      <c r="CQ476" s="230"/>
      <c r="CR476" s="1"/>
      <c r="CS476" s="1"/>
      <c r="CT476" s="1"/>
      <c r="CU476" s="1"/>
      <c r="CW476" s="404"/>
      <c r="DH476" s="1"/>
      <c r="DI476" s="1"/>
      <c r="DJ476" s="1"/>
      <c r="DK476" s="1"/>
      <c r="DL476" s="1"/>
      <c r="DM476" s="1"/>
      <c r="DN476" s="1"/>
      <c r="DO476" s="1"/>
      <c r="DP476" s="1"/>
      <c r="DQ476" s="1"/>
      <c r="DR476" s="1"/>
      <c r="DS476" s="1"/>
      <c r="DT476" s="1"/>
      <c r="DU476" s="1"/>
      <c r="DV476" s="1"/>
      <c r="DW476" s="1"/>
      <c r="DX476" s="1"/>
    </row>
    <row r="477" spans="1:128" ht="11.1" customHeight="1" x14ac:dyDescent="0.25"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388"/>
      <c r="AA477" s="388"/>
      <c r="AB477" s="388"/>
      <c r="AC477" s="388"/>
      <c r="AD477" s="388"/>
      <c r="AE477" s="388"/>
      <c r="AF477" s="388"/>
      <c r="AG477" s="388"/>
      <c r="AH477" s="388"/>
      <c r="AI477" s="388"/>
      <c r="AJ477" s="388"/>
      <c r="AK477" s="388"/>
      <c r="AL477" s="388"/>
      <c r="AM477" s="388"/>
      <c r="AN477" s="388"/>
      <c r="AO477" s="388"/>
      <c r="AP477" s="388"/>
      <c r="AQ477" s="388"/>
      <c r="AR477" s="388"/>
      <c r="AS477" s="388"/>
      <c r="AT477" s="388"/>
      <c r="AU477" s="388"/>
      <c r="AV477" s="388"/>
      <c r="AW477" s="388"/>
      <c r="AX477" s="388"/>
      <c r="AY477" s="388"/>
      <c r="AZ477" s="1"/>
      <c r="BA477" s="6"/>
      <c r="BB477" s="6"/>
      <c r="BC477" s="6"/>
      <c r="BD477" s="6"/>
      <c r="BE477" s="6"/>
      <c r="BF477" s="6"/>
      <c r="BG477" s="1"/>
      <c r="BM477" s="382"/>
      <c r="BO477" s="382"/>
      <c r="BP477" s="382"/>
      <c r="CB477" s="141"/>
      <c r="CC477" s="230"/>
      <c r="CD477" s="230"/>
      <c r="CE477" s="230"/>
      <c r="CF477" s="5"/>
      <c r="CG477" s="58"/>
      <c r="CH477" s="58"/>
      <c r="CI477" s="5"/>
      <c r="CJ477" s="5"/>
      <c r="CK477" s="5"/>
      <c r="CL477" s="230"/>
      <c r="CM477" s="230"/>
      <c r="CN477" s="230"/>
      <c r="CO477" s="230"/>
      <c r="CP477" s="230"/>
      <c r="CQ477" s="230"/>
      <c r="CR477" s="1"/>
      <c r="CS477" s="1"/>
      <c r="CT477" s="1"/>
      <c r="CU477" s="1"/>
      <c r="CW477" s="404"/>
      <c r="DH477" s="1"/>
      <c r="DI477" s="1"/>
      <c r="DJ477" s="1"/>
      <c r="DK477" s="1"/>
      <c r="DL477" s="1"/>
      <c r="DM477" s="1"/>
      <c r="DN477" s="1"/>
      <c r="DO477" s="1"/>
      <c r="DP477" s="1"/>
      <c r="DQ477" s="1"/>
      <c r="DR477" s="1"/>
      <c r="DS477" s="1"/>
      <c r="DT477" s="1"/>
      <c r="DU477" s="1"/>
      <c r="DV477" s="1"/>
      <c r="DW477" s="1"/>
      <c r="DX477" s="1"/>
    </row>
    <row r="478" spans="1:128" ht="11.1" customHeight="1" x14ac:dyDescent="0.25"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388"/>
      <c r="AA478" s="388"/>
      <c r="AB478" s="388"/>
      <c r="AC478" s="388"/>
      <c r="AD478" s="388"/>
      <c r="AE478" s="388"/>
      <c r="AF478" s="388"/>
      <c r="AG478" s="388"/>
      <c r="AH478" s="388"/>
      <c r="AI478" s="388"/>
      <c r="AJ478" s="388"/>
      <c r="AK478" s="388"/>
      <c r="AL478" s="388"/>
      <c r="AM478" s="388"/>
      <c r="AN478" s="388"/>
      <c r="AO478" s="388"/>
      <c r="AP478" s="388"/>
      <c r="AQ478" s="388"/>
      <c r="AR478" s="388"/>
      <c r="AS478" s="388"/>
      <c r="AT478" s="388"/>
      <c r="AU478" s="388"/>
      <c r="AV478" s="388"/>
      <c r="AW478" s="388"/>
      <c r="AX478" s="388"/>
      <c r="AY478" s="388"/>
      <c r="AZ478" s="1"/>
      <c r="BA478" s="6"/>
      <c r="BB478" s="6"/>
      <c r="BC478" s="6"/>
      <c r="BD478" s="6"/>
      <c r="BE478" s="6"/>
      <c r="BF478" s="6"/>
      <c r="BG478" s="1"/>
      <c r="BM478" s="382"/>
      <c r="BO478" s="382"/>
      <c r="BP478" s="382"/>
      <c r="CB478" s="141"/>
      <c r="CC478" s="230"/>
      <c r="CD478" s="230"/>
      <c r="CE478" s="230"/>
      <c r="CF478" s="5"/>
      <c r="CG478" s="58"/>
      <c r="CH478" s="58"/>
      <c r="CI478" s="5"/>
      <c r="CJ478" s="5"/>
      <c r="CK478" s="5"/>
      <c r="CL478" s="230"/>
      <c r="CM478" s="230"/>
      <c r="CN478" s="230"/>
      <c r="CO478" s="230"/>
      <c r="CP478" s="230"/>
      <c r="CQ478" s="230"/>
      <c r="CR478" s="1"/>
      <c r="CS478" s="1"/>
      <c r="CT478" s="1"/>
      <c r="CU478" s="1"/>
      <c r="CW478" s="404"/>
      <c r="DH478" s="1"/>
      <c r="DI478" s="1"/>
      <c r="DJ478" s="1"/>
      <c r="DK478" s="1"/>
      <c r="DL478" s="1"/>
      <c r="DM478" s="1"/>
      <c r="DN478" s="1"/>
      <c r="DO478" s="1"/>
      <c r="DP478" s="1"/>
      <c r="DQ478" s="1"/>
      <c r="DR478" s="1"/>
      <c r="DS478" s="1"/>
      <c r="DT478" s="1"/>
      <c r="DU478" s="1"/>
      <c r="DV478" s="1"/>
      <c r="DW478" s="1"/>
      <c r="DX478" s="1"/>
    </row>
    <row r="479" spans="1:128" ht="11.1" customHeight="1" x14ac:dyDescent="0.25"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388"/>
      <c r="AA479" s="388"/>
      <c r="AB479" s="388"/>
      <c r="AC479" s="388"/>
      <c r="AD479" s="388"/>
      <c r="AE479" s="388"/>
      <c r="AF479" s="388"/>
      <c r="AG479" s="388"/>
      <c r="AH479" s="388"/>
      <c r="AI479" s="388"/>
      <c r="AJ479" s="388"/>
      <c r="AK479" s="388"/>
      <c r="AL479" s="388"/>
      <c r="AM479" s="388"/>
      <c r="AN479" s="388"/>
      <c r="AO479" s="388"/>
      <c r="AP479" s="388"/>
      <c r="AQ479" s="388"/>
      <c r="AR479" s="388"/>
      <c r="AS479" s="388"/>
      <c r="AT479" s="388"/>
      <c r="AU479" s="388"/>
      <c r="AV479" s="388"/>
      <c r="AW479" s="388"/>
      <c r="AX479" s="388"/>
      <c r="AY479" s="388"/>
      <c r="AZ479" s="1"/>
      <c r="BA479" s="6"/>
      <c r="BB479" s="6"/>
      <c r="BC479" s="6"/>
      <c r="BD479" s="6"/>
      <c r="BE479" s="6"/>
      <c r="BF479" s="6"/>
      <c r="BG479" s="1"/>
      <c r="BM479" s="382"/>
      <c r="BO479" s="382"/>
      <c r="BP479" s="382"/>
      <c r="CB479" s="141"/>
      <c r="CC479" s="230"/>
      <c r="CD479" s="230"/>
      <c r="CE479" s="230"/>
      <c r="CF479" s="5"/>
      <c r="CG479" s="58"/>
      <c r="CH479" s="58"/>
      <c r="CI479" s="5"/>
      <c r="CJ479" s="5"/>
      <c r="CK479" s="5"/>
      <c r="CL479" s="230"/>
      <c r="CM479" s="230"/>
      <c r="CN479" s="230"/>
      <c r="CO479" s="230"/>
      <c r="CP479" s="230"/>
      <c r="CQ479" s="230"/>
      <c r="CR479" s="1"/>
      <c r="CS479" s="1"/>
      <c r="CT479" s="1"/>
      <c r="CU479" s="1"/>
      <c r="CW479" s="404"/>
      <c r="DH479" s="1"/>
      <c r="DI479" s="1"/>
      <c r="DJ479" s="1"/>
      <c r="DK479" s="1"/>
      <c r="DL479" s="1"/>
      <c r="DM479" s="1"/>
      <c r="DN479" s="1"/>
      <c r="DO479" s="1"/>
      <c r="DP479" s="1"/>
      <c r="DQ479" s="1"/>
      <c r="DR479" s="1"/>
      <c r="DS479" s="1"/>
      <c r="DT479" s="1"/>
      <c r="DU479" s="1"/>
      <c r="DV479" s="1"/>
      <c r="DW479" s="1"/>
      <c r="DX479" s="1"/>
    </row>
    <row r="480" spans="1:128" ht="11.1" customHeight="1" x14ac:dyDescent="0.25">
      <c r="BA480" s="6"/>
      <c r="BB480" s="6"/>
      <c r="BC480" s="6"/>
      <c r="BD480" s="6"/>
      <c r="BE480" s="6"/>
      <c r="BF480" s="6"/>
      <c r="BM480" s="382"/>
      <c r="BO480" s="382"/>
      <c r="BP480" s="382"/>
      <c r="CB480" s="141"/>
      <c r="CC480" s="230"/>
      <c r="CD480" s="230"/>
      <c r="CE480" s="230"/>
      <c r="CK480" s="5"/>
      <c r="CL480" s="230"/>
      <c r="CM480" s="230"/>
      <c r="CN480" s="230"/>
      <c r="CO480" s="230"/>
      <c r="CP480" s="230"/>
      <c r="CQ480" s="230"/>
      <c r="CR480" s="1"/>
      <c r="CS480" s="1"/>
      <c r="CT480" s="1"/>
      <c r="CU480" s="1"/>
      <c r="CW480" s="404"/>
    </row>
    <row r="481" spans="1:111" s="377" customFormat="1" ht="11.1" customHeight="1" x14ac:dyDescent="0.25">
      <c r="A481" s="76"/>
      <c r="Z481" s="437"/>
      <c r="AA481" s="437"/>
      <c r="AB481" s="437"/>
      <c r="AC481" s="437"/>
      <c r="AD481" s="437"/>
      <c r="AE481" s="437"/>
      <c r="AF481" s="437"/>
      <c r="AG481" s="437"/>
      <c r="AH481" s="437"/>
      <c r="AI481" s="437"/>
      <c r="AJ481" s="437"/>
      <c r="AK481" s="437"/>
      <c r="AL481" s="437"/>
      <c r="AM481" s="437"/>
      <c r="AN481" s="437"/>
      <c r="AO481" s="437"/>
      <c r="AP481" s="437"/>
      <c r="AQ481" s="437"/>
      <c r="AR481" s="437"/>
      <c r="AS481" s="437"/>
      <c r="AT481" s="437"/>
      <c r="AU481" s="437"/>
      <c r="AV481" s="437"/>
      <c r="AW481" s="437"/>
      <c r="AX481" s="437"/>
      <c r="AY481" s="437"/>
      <c r="BA481" s="6"/>
      <c r="BB481" s="6"/>
      <c r="BC481" s="6"/>
      <c r="BD481" s="6"/>
      <c r="BE481" s="6"/>
      <c r="BF481" s="6"/>
      <c r="BH481" s="380"/>
      <c r="BI481" s="380"/>
      <c r="BJ481" s="380"/>
      <c r="BK481" s="379"/>
      <c r="BL481" s="379"/>
      <c r="BM481" s="382"/>
      <c r="BN481" s="168"/>
      <c r="BO481" s="382"/>
      <c r="BP481" s="382"/>
      <c r="BQ481" s="368"/>
      <c r="BR481"/>
      <c r="BS481" s="368"/>
      <c r="BT481"/>
      <c r="BU481"/>
      <c r="BV481"/>
      <c r="BW481" s="368"/>
      <c r="BX481" s="368"/>
      <c r="BY481" s="368"/>
      <c r="BZ481" s="368"/>
      <c r="CA481" s="368"/>
      <c r="CB481" s="141"/>
      <c r="CC481" s="230"/>
      <c r="CD481" s="230"/>
      <c r="CE481" s="230"/>
      <c r="CF481" s="76"/>
      <c r="CG481" s="281"/>
      <c r="CH481" s="281"/>
      <c r="CI481" s="76"/>
      <c r="CJ481" s="76"/>
      <c r="CK481" s="5"/>
      <c r="CL481" s="230"/>
      <c r="CM481" s="230"/>
      <c r="CN481" s="230"/>
      <c r="CO481" s="230"/>
      <c r="CP481" s="230"/>
      <c r="CQ481" s="230"/>
      <c r="CR481" s="1"/>
      <c r="CS481" s="1"/>
      <c r="CT481" s="1"/>
      <c r="CU481" s="1"/>
      <c r="CV481" s="76"/>
      <c r="CW481" s="404"/>
      <c r="CX481" s="405"/>
      <c r="CY481" s="405"/>
      <c r="CZ481" s="405"/>
      <c r="DA481" s="405"/>
      <c r="DB481" s="405"/>
      <c r="DG481" s="76"/>
    </row>
    <row r="482" spans="1:111" s="377" customFormat="1" ht="11.1" customHeight="1" x14ac:dyDescent="0.25">
      <c r="A482" s="76"/>
      <c r="Z482" s="437"/>
      <c r="AA482" s="437"/>
      <c r="AB482" s="437"/>
      <c r="AC482" s="437"/>
      <c r="AD482" s="437"/>
      <c r="AE482" s="437"/>
      <c r="AF482" s="437"/>
      <c r="AG482" s="437"/>
      <c r="AH482" s="437"/>
      <c r="AI482" s="437"/>
      <c r="AJ482" s="437"/>
      <c r="AK482" s="437"/>
      <c r="AL482" s="437"/>
      <c r="AM482" s="437"/>
      <c r="AN482" s="437"/>
      <c r="AO482" s="437"/>
      <c r="AP482" s="437"/>
      <c r="AQ482" s="437"/>
      <c r="AR482" s="437"/>
      <c r="AS482" s="437"/>
      <c r="AT482" s="437"/>
      <c r="AU482" s="437"/>
      <c r="AV482" s="437"/>
      <c r="AW482" s="437"/>
      <c r="AX482" s="437"/>
      <c r="AY482" s="437"/>
      <c r="BA482" s="6"/>
      <c r="BB482" s="6"/>
      <c r="BC482" s="6"/>
      <c r="BD482" s="6"/>
      <c r="BE482" s="6"/>
      <c r="BF482" s="6"/>
      <c r="BH482" s="380"/>
      <c r="BI482" s="380"/>
      <c r="BJ482" s="380"/>
      <c r="BK482" s="379"/>
      <c r="BL482" s="379"/>
      <c r="BM482" s="382"/>
      <c r="BN482" s="168"/>
      <c r="BO482" s="382"/>
      <c r="BP482" s="382"/>
      <c r="BQ482" s="368"/>
      <c r="BR482"/>
      <c r="BS482" s="368"/>
      <c r="BT482"/>
      <c r="BU482"/>
      <c r="BV482"/>
      <c r="BW482" s="368"/>
      <c r="BX482" s="368"/>
      <c r="BY482" s="368"/>
      <c r="BZ482" s="368"/>
      <c r="CA482" s="368"/>
      <c r="CB482" s="141"/>
      <c r="CC482" s="230"/>
      <c r="CD482" s="230"/>
      <c r="CE482" s="230"/>
      <c r="CF482" s="76"/>
      <c r="CG482" s="281"/>
      <c r="CH482" s="281"/>
      <c r="CI482" s="76"/>
      <c r="CJ482" s="76"/>
      <c r="CK482" s="5"/>
      <c r="CL482" s="230"/>
      <c r="CM482" s="230"/>
      <c r="CN482" s="230"/>
      <c r="CO482" s="230"/>
      <c r="CP482" s="230"/>
      <c r="CQ482" s="230"/>
      <c r="CR482" s="1"/>
      <c r="CS482" s="1"/>
      <c r="CT482" s="1"/>
      <c r="CU482" s="1"/>
      <c r="CV482" s="76"/>
      <c r="CW482" s="404"/>
      <c r="CX482" s="405"/>
      <c r="CY482" s="405"/>
      <c r="CZ482" s="405"/>
      <c r="DA482" s="405"/>
      <c r="DB482" s="405"/>
      <c r="DG482" s="76"/>
    </row>
    <row r="483" spans="1:111" s="377" customFormat="1" ht="11.1" customHeight="1" x14ac:dyDescent="0.25">
      <c r="A483" s="76"/>
      <c r="Z483" s="437"/>
      <c r="AA483" s="437"/>
      <c r="AB483" s="437"/>
      <c r="AC483" s="437"/>
      <c r="AD483" s="437"/>
      <c r="AE483" s="437"/>
      <c r="AF483" s="437"/>
      <c r="AG483" s="437"/>
      <c r="AH483" s="437"/>
      <c r="AI483" s="437"/>
      <c r="AJ483" s="437"/>
      <c r="AK483" s="437"/>
      <c r="AL483" s="437"/>
      <c r="AM483" s="437"/>
      <c r="AN483" s="437"/>
      <c r="AO483" s="437"/>
      <c r="AP483" s="437"/>
      <c r="AQ483" s="437"/>
      <c r="AR483" s="437"/>
      <c r="AS483" s="437"/>
      <c r="AT483" s="437"/>
      <c r="AU483" s="437"/>
      <c r="AV483" s="437"/>
      <c r="AW483" s="437"/>
      <c r="AX483" s="437"/>
      <c r="AY483" s="437"/>
      <c r="BA483" s="6"/>
      <c r="BB483" s="6"/>
      <c r="BC483" s="6"/>
      <c r="BD483" s="6"/>
      <c r="BE483" s="6"/>
      <c r="BF483" s="6"/>
      <c r="BH483" s="380"/>
      <c r="BI483" s="380"/>
      <c r="BJ483" s="380"/>
      <c r="BK483" s="379"/>
      <c r="BL483" s="379"/>
      <c r="BM483" s="382"/>
      <c r="BN483" s="168"/>
      <c r="BO483" s="382"/>
      <c r="BP483" s="382"/>
      <c r="BQ483" s="368"/>
      <c r="BR483"/>
      <c r="BS483" s="368"/>
      <c r="BT483"/>
      <c r="BU483"/>
      <c r="BV483"/>
      <c r="BW483" s="368"/>
      <c r="BX483" s="368"/>
      <c r="BY483" s="368"/>
      <c r="BZ483" s="368"/>
      <c r="CA483" s="368"/>
      <c r="CB483" s="141"/>
      <c r="CC483" s="230"/>
      <c r="CD483" s="230"/>
      <c r="CE483" s="230"/>
      <c r="CF483" s="76"/>
      <c r="CG483" s="281"/>
      <c r="CH483" s="281"/>
      <c r="CI483" s="76"/>
      <c r="CJ483" s="76"/>
      <c r="CK483" s="5"/>
      <c r="CL483" s="230"/>
      <c r="CM483" s="230"/>
      <c r="CN483" s="230"/>
      <c r="CO483" s="230"/>
      <c r="CP483" s="230"/>
      <c r="CQ483" s="230"/>
      <c r="CR483" s="1"/>
      <c r="CS483" s="1"/>
      <c r="CT483" s="1"/>
      <c r="CU483" s="1"/>
      <c r="CV483" s="76"/>
      <c r="CW483" s="404"/>
      <c r="CX483" s="405"/>
      <c r="CY483" s="405"/>
      <c r="CZ483" s="405"/>
      <c r="DA483" s="405"/>
      <c r="DB483" s="405"/>
      <c r="DG483" s="76"/>
    </row>
    <row r="484" spans="1:111" s="377" customFormat="1" ht="11.1" customHeight="1" x14ac:dyDescent="0.25">
      <c r="A484" s="76"/>
      <c r="Z484" s="437"/>
      <c r="AA484" s="437"/>
      <c r="AB484" s="437"/>
      <c r="AC484" s="437"/>
      <c r="AD484" s="437"/>
      <c r="AE484" s="437"/>
      <c r="AF484" s="437"/>
      <c r="AG484" s="437"/>
      <c r="AH484" s="437"/>
      <c r="AI484" s="437"/>
      <c r="AJ484" s="437"/>
      <c r="AK484" s="437"/>
      <c r="AL484" s="437"/>
      <c r="AM484" s="437"/>
      <c r="AN484" s="437"/>
      <c r="AO484" s="437"/>
      <c r="AP484" s="437"/>
      <c r="AQ484" s="437"/>
      <c r="AR484" s="437"/>
      <c r="AS484" s="437"/>
      <c r="AT484" s="437"/>
      <c r="AU484" s="437"/>
      <c r="AV484" s="437"/>
      <c r="AW484" s="437"/>
      <c r="AX484" s="437"/>
      <c r="AY484" s="437"/>
      <c r="BA484" s="98"/>
      <c r="BB484" s="98"/>
      <c r="BC484" s="98"/>
      <c r="BD484" s="98"/>
      <c r="BE484" s="98"/>
      <c r="BF484" s="98"/>
      <c r="BH484" s="380"/>
      <c r="BI484" s="380"/>
      <c r="BJ484" s="380"/>
      <c r="BK484" s="379"/>
      <c r="BL484" s="379"/>
      <c r="BM484" s="382"/>
      <c r="BN484" s="168"/>
      <c r="BO484" s="382"/>
      <c r="BP484" s="382"/>
      <c r="BQ484" s="368"/>
      <c r="BR484"/>
      <c r="BS484" s="368"/>
      <c r="BT484"/>
      <c r="BU484"/>
      <c r="BV484"/>
      <c r="BW484" s="368"/>
      <c r="BX484" s="368"/>
      <c r="BY484" s="368"/>
      <c r="BZ484" s="368"/>
      <c r="CA484" s="368"/>
      <c r="CB484" s="141"/>
      <c r="CC484" s="230"/>
      <c r="CD484" s="230"/>
      <c r="CE484" s="230"/>
      <c r="CF484" s="76"/>
      <c r="CG484" s="281"/>
      <c r="CH484" s="281"/>
      <c r="CI484" s="76"/>
      <c r="CJ484" s="76"/>
      <c r="CK484" s="5"/>
      <c r="CL484" s="230"/>
      <c r="CM484" s="230"/>
      <c r="CN484" s="230"/>
      <c r="CO484" s="230"/>
      <c r="CP484" s="230"/>
      <c r="CQ484" s="230"/>
      <c r="CR484" s="1"/>
      <c r="CS484" s="1"/>
      <c r="CT484" s="1"/>
      <c r="CU484" s="1"/>
      <c r="CV484" s="76"/>
      <c r="CW484" s="404"/>
      <c r="CX484" s="405"/>
      <c r="CY484" s="405"/>
      <c r="CZ484" s="405"/>
      <c r="DA484" s="405"/>
      <c r="DB484" s="405"/>
      <c r="DG484" s="76"/>
    </row>
    <row r="485" spans="1:111" s="377" customFormat="1" ht="11.1" customHeight="1" x14ac:dyDescent="0.25">
      <c r="A485" s="76"/>
      <c r="Z485" s="437"/>
      <c r="AA485" s="437"/>
      <c r="AB485" s="437"/>
      <c r="AC485" s="437"/>
      <c r="AD485" s="437"/>
      <c r="AE485" s="437"/>
      <c r="AF485" s="437"/>
      <c r="AG485" s="437"/>
      <c r="AH485" s="437"/>
      <c r="AI485" s="437"/>
      <c r="AJ485" s="437"/>
      <c r="AK485" s="437"/>
      <c r="AL485" s="437"/>
      <c r="AM485" s="437"/>
      <c r="AN485" s="437"/>
      <c r="AO485" s="437"/>
      <c r="AP485" s="437"/>
      <c r="AQ485" s="437"/>
      <c r="AR485" s="437"/>
      <c r="AS485" s="437"/>
      <c r="AT485" s="437"/>
      <c r="AU485" s="437"/>
      <c r="AV485" s="437"/>
      <c r="AW485" s="437"/>
      <c r="AX485" s="437"/>
      <c r="AY485" s="437"/>
      <c r="BA485" s="98"/>
      <c r="BB485" s="98"/>
      <c r="BC485" s="98"/>
      <c r="BD485" s="98"/>
      <c r="BE485" s="98"/>
      <c r="BF485" s="98"/>
      <c r="BH485" s="380"/>
      <c r="BI485" s="380"/>
      <c r="BJ485" s="380"/>
      <c r="BK485" s="379"/>
      <c r="BL485" s="379"/>
      <c r="BM485" s="382"/>
      <c r="BN485" s="168"/>
      <c r="BO485" s="382"/>
      <c r="BP485" s="382"/>
      <c r="BQ485" s="368"/>
      <c r="BR485"/>
      <c r="BS485" s="368"/>
      <c r="BT485"/>
      <c r="BU485"/>
      <c r="BV485"/>
      <c r="BW485" s="368"/>
      <c r="BX485" s="368"/>
      <c r="BY485" s="368"/>
      <c r="BZ485" s="368"/>
      <c r="CA485" s="368"/>
      <c r="CB485" s="141"/>
      <c r="CC485" s="230"/>
      <c r="CD485" s="230"/>
      <c r="CE485" s="230"/>
      <c r="CF485" s="76"/>
      <c r="CG485" s="281"/>
      <c r="CH485" s="281"/>
      <c r="CI485" s="76"/>
      <c r="CJ485" s="76"/>
      <c r="CK485" s="5"/>
      <c r="CL485" s="230"/>
      <c r="CM485" s="230"/>
      <c r="CN485" s="230"/>
      <c r="CO485" s="230"/>
      <c r="CP485" s="230"/>
      <c r="CQ485" s="230"/>
      <c r="CR485" s="1"/>
      <c r="CS485" s="1"/>
      <c r="CT485" s="1"/>
      <c r="CU485" s="1"/>
      <c r="CV485" s="76"/>
      <c r="CW485" s="404"/>
      <c r="CX485" s="405"/>
      <c r="CY485" s="405"/>
      <c r="CZ485" s="405"/>
      <c r="DA485" s="405"/>
      <c r="DB485" s="405"/>
      <c r="DG485" s="76"/>
    </row>
    <row r="486" spans="1:111" s="377" customFormat="1" ht="11.1" customHeight="1" x14ac:dyDescent="0.25">
      <c r="A486" s="76"/>
      <c r="Z486" s="437"/>
      <c r="AA486" s="437"/>
      <c r="AB486" s="437"/>
      <c r="AC486" s="437"/>
      <c r="AD486" s="437"/>
      <c r="AE486" s="437"/>
      <c r="AF486" s="437"/>
      <c r="AG486" s="437"/>
      <c r="AH486" s="437"/>
      <c r="AI486" s="437"/>
      <c r="AJ486" s="437"/>
      <c r="AK486" s="437"/>
      <c r="AL486" s="437"/>
      <c r="AM486" s="437"/>
      <c r="AN486" s="437"/>
      <c r="AO486" s="437"/>
      <c r="AP486" s="437"/>
      <c r="AQ486" s="437"/>
      <c r="AR486" s="437"/>
      <c r="AS486" s="437"/>
      <c r="AT486" s="437"/>
      <c r="AU486" s="437"/>
      <c r="AV486" s="437"/>
      <c r="AW486" s="437"/>
      <c r="AX486" s="437"/>
      <c r="AY486" s="437"/>
      <c r="BA486" s="98"/>
      <c r="BB486" s="98"/>
      <c r="BC486" s="98"/>
      <c r="BD486" s="98"/>
      <c r="BE486" s="98"/>
      <c r="BF486" s="98"/>
      <c r="BH486" s="380"/>
      <c r="BI486" s="380"/>
      <c r="BJ486" s="380"/>
      <c r="BK486" s="379"/>
      <c r="BL486" s="379"/>
      <c r="BM486" s="382"/>
      <c r="BN486" s="168"/>
      <c r="BO486" s="382"/>
      <c r="BP486" s="382"/>
      <c r="BQ486" s="368"/>
      <c r="BR486"/>
      <c r="BS486" s="368"/>
      <c r="BT486"/>
      <c r="BU486"/>
      <c r="BV486"/>
      <c r="BW486" s="368"/>
      <c r="BX486" s="368"/>
      <c r="BY486" s="368"/>
      <c r="BZ486" s="368"/>
      <c r="CA486" s="368"/>
      <c r="CB486" s="141"/>
      <c r="CC486" s="230"/>
      <c r="CD486" s="230"/>
      <c r="CE486" s="230"/>
      <c r="CF486" s="76"/>
      <c r="CG486" s="281"/>
      <c r="CH486" s="281"/>
      <c r="CI486" s="76"/>
      <c r="CJ486" s="76"/>
      <c r="CK486" s="5"/>
      <c r="CL486" s="230"/>
      <c r="CM486" s="230"/>
      <c r="CN486" s="230"/>
      <c r="CO486" s="230"/>
      <c r="CP486" s="230"/>
      <c r="CQ486" s="230"/>
      <c r="CR486" s="1"/>
      <c r="CS486" s="1"/>
      <c r="CT486" s="1"/>
      <c r="CU486" s="1"/>
      <c r="CV486" s="76"/>
      <c r="CW486" s="404"/>
      <c r="CX486" s="405"/>
      <c r="CY486" s="405"/>
      <c r="CZ486" s="405"/>
      <c r="DA486" s="405"/>
      <c r="DB486" s="405"/>
      <c r="DG486" s="76"/>
    </row>
    <row r="487" spans="1:111" s="377" customFormat="1" ht="11.1" customHeight="1" x14ac:dyDescent="0.25">
      <c r="A487" s="76"/>
      <c r="Z487" s="437"/>
      <c r="AA487" s="437"/>
      <c r="AB487" s="437"/>
      <c r="AC487" s="437"/>
      <c r="AD487" s="437"/>
      <c r="AE487" s="437"/>
      <c r="AF487" s="437"/>
      <c r="AG487" s="437"/>
      <c r="AH487" s="437"/>
      <c r="AI487" s="437"/>
      <c r="AJ487" s="437"/>
      <c r="AK487" s="437"/>
      <c r="AL487" s="437"/>
      <c r="AM487" s="437"/>
      <c r="AN487" s="437"/>
      <c r="AO487" s="437"/>
      <c r="AP487" s="437"/>
      <c r="AQ487" s="437"/>
      <c r="AR487" s="437"/>
      <c r="AS487" s="437"/>
      <c r="AT487" s="437"/>
      <c r="AU487" s="437"/>
      <c r="AV487" s="437"/>
      <c r="AW487" s="437"/>
      <c r="AX487" s="437"/>
      <c r="AY487" s="437"/>
      <c r="BA487" s="98"/>
      <c r="BB487" s="98"/>
      <c r="BC487" s="98"/>
      <c r="BD487" s="98"/>
      <c r="BE487" s="98"/>
      <c r="BF487" s="98"/>
      <c r="BH487" s="380"/>
      <c r="BI487" s="380"/>
      <c r="BJ487" s="380"/>
      <c r="BK487" s="379"/>
      <c r="BL487" s="379"/>
      <c r="BM487" s="382"/>
      <c r="BN487" s="168"/>
      <c r="BO487" s="382"/>
      <c r="BP487" s="382"/>
      <c r="BQ487" s="368"/>
      <c r="BR487"/>
      <c r="BS487" s="368"/>
      <c r="BT487"/>
      <c r="BU487"/>
      <c r="BV487"/>
      <c r="BW487" s="368"/>
      <c r="BX487" s="368"/>
      <c r="BY487" s="368"/>
      <c r="BZ487" s="368"/>
      <c r="CA487" s="368"/>
      <c r="CB487" s="141"/>
      <c r="CC487" s="230"/>
      <c r="CD487" s="230"/>
      <c r="CE487" s="230"/>
      <c r="CF487" s="76"/>
      <c r="CG487" s="281"/>
      <c r="CH487" s="281"/>
      <c r="CI487" s="76"/>
      <c r="CJ487" s="76"/>
      <c r="CK487" s="76"/>
      <c r="CL487" s="230"/>
      <c r="CM487" s="230"/>
      <c r="CN487" s="230"/>
      <c r="CO487" s="230"/>
      <c r="CP487" s="230"/>
      <c r="CQ487" s="230"/>
      <c r="CR487" s="1"/>
      <c r="CS487" s="1"/>
      <c r="CT487" s="1"/>
      <c r="CU487" s="1"/>
      <c r="CV487" s="76"/>
      <c r="CW487" s="404"/>
      <c r="CX487" s="405"/>
      <c r="CY487" s="405"/>
      <c r="CZ487" s="405"/>
      <c r="DA487" s="405"/>
      <c r="DB487" s="405"/>
      <c r="DG487" s="76"/>
    </row>
    <row r="488" spans="1:111" s="377" customFormat="1" ht="11.1" customHeight="1" x14ac:dyDescent="0.25">
      <c r="A488" s="76"/>
      <c r="Z488" s="437"/>
      <c r="AA488" s="437"/>
      <c r="AB488" s="437"/>
      <c r="AC488" s="437"/>
      <c r="AD488" s="437"/>
      <c r="AE488" s="437"/>
      <c r="AF488" s="437"/>
      <c r="AG488" s="437"/>
      <c r="AH488" s="437"/>
      <c r="AI488" s="437"/>
      <c r="AJ488" s="437"/>
      <c r="AK488" s="437"/>
      <c r="AL488" s="437"/>
      <c r="AM488" s="437"/>
      <c r="AN488" s="437"/>
      <c r="AO488" s="437"/>
      <c r="AP488" s="437"/>
      <c r="AQ488" s="437"/>
      <c r="AR488" s="437"/>
      <c r="AS488" s="437"/>
      <c r="AT488" s="437"/>
      <c r="AU488" s="437"/>
      <c r="AV488" s="437"/>
      <c r="AW488" s="437"/>
      <c r="AX488" s="437"/>
      <c r="AY488" s="437"/>
      <c r="BA488" s="98"/>
      <c r="BB488" s="98"/>
      <c r="BC488" s="98"/>
      <c r="BD488" s="98"/>
      <c r="BE488" s="98"/>
      <c r="BF488" s="98"/>
      <c r="BH488" s="380"/>
      <c r="BI488" s="380"/>
      <c r="BJ488" s="380"/>
      <c r="BK488" s="379"/>
      <c r="BL488" s="379"/>
      <c r="BM488" s="382"/>
      <c r="BN488" s="168"/>
      <c r="BO488" s="382"/>
      <c r="BP488" s="382"/>
      <c r="BQ488" s="368"/>
      <c r="BR488"/>
      <c r="BS488" s="368"/>
      <c r="BT488"/>
      <c r="BU488"/>
      <c r="BV488"/>
      <c r="BW488" s="368"/>
      <c r="BX488" s="368"/>
      <c r="BY488" s="368"/>
      <c r="BZ488" s="368"/>
      <c r="CA488" s="368"/>
      <c r="CB488" s="141"/>
      <c r="CC488" s="230"/>
      <c r="CD488" s="230"/>
      <c r="CE488" s="230"/>
      <c r="CF488" s="76"/>
      <c r="CG488" s="281"/>
      <c r="CH488" s="281"/>
      <c r="CI488" s="76"/>
      <c r="CJ488" s="76"/>
      <c r="CK488" s="76"/>
      <c r="CL488" s="230"/>
      <c r="CM488" s="230"/>
      <c r="CN488" s="230"/>
      <c r="CO488" s="230"/>
      <c r="CP488" s="230"/>
      <c r="CQ488" s="230"/>
      <c r="CR488" s="1"/>
      <c r="CS488" s="1"/>
      <c r="CT488" s="1"/>
      <c r="CU488" s="1"/>
      <c r="CV488" s="76"/>
      <c r="CW488" s="404"/>
      <c r="CX488" s="405"/>
      <c r="CY488" s="405"/>
      <c r="CZ488" s="405"/>
      <c r="DA488" s="405"/>
      <c r="DB488" s="405"/>
      <c r="DG488" s="76"/>
    </row>
    <row r="489" spans="1:111" s="377" customFormat="1" ht="11.1" customHeight="1" x14ac:dyDescent="0.25">
      <c r="A489" s="76"/>
      <c r="Z489" s="437"/>
      <c r="AA489" s="437"/>
      <c r="AB489" s="437"/>
      <c r="AC489" s="437"/>
      <c r="AD489" s="437"/>
      <c r="AE489" s="437"/>
      <c r="AF489" s="437"/>
      <c r="AG489" s="437"/>
      <c r="AH489" s="437"/>
      <c r="AI489" s="437"/>
      <c r="AJ489" s="437"/>
      <c r="AK489" s="437"/>
      <c r="AL489" s="437"/>
      <c r="AM489" s="437"/>
      <c r="AN489" s="437"/>
      <c r="AO489" s="437"/>
      <c r="AP489" s="437"/>
      <c r="AQ489" s="437"/>
      <c r="AR489" s="437"/>
      <c r="AS489" s="437"/>
      <c r="AT489" s="437"/>
      <c r="AU489" s="437"/>
      <c r="AV489" s="437"/>
      <c r="AW489" s="437"/>
      <c r="AX489" s="437"/>
      <c r="AY489" s="437"/>
      <c r="BA489" s="98"/>
      <c r="BB489" s="98"/>
      <c r="BC489" s="98"/>
      <c r="BD489" s="98"/>
      <c r="BE489" s="98"/>
      <c r="BF489" s="98"/>
      <c r="BH489" s="380"/>
      <c r="BI489" s="380"/>
      <c r="BJ489" s="380"/>
      <c r="BK489" s="379"/>
      <c r="BL489" s="379"/>
      <c r="BM489" s="382"/>
      <c r="BN489" s="168"/>
      <c r="BO489" s="382"/>
      <c r="BP489" s="382"/>
      <c r="BQ489" s="368"/>
      <c r="BR489"/>
      <c r="BS489" s="368"/>
      <c r="BT489"/>
      <c r="BU489"/>
      <c r="BV489"/>
      <c r="BW489" s="368"/>
      <c r="BX489" s="368"/>
      <c r="BY489" s="368"/>
      <c r="BZ489" s="368"/>
      <c r="CA489" s="368"/>
      <c r="CB489" s="141"/>
      <c r="CC489" s="230"/>
      <c r="CD489" s="230"/>
      <c r="CE489" s="230"/>
      <c r="CF489" s="76"/>
      <c r="CG489" s="281"/>
      <c r="CH489" s="281"/>
      <c r="CI489" s="76"/>
      <c r="CJ489" s="76"/>
      <c r="CK489" s="76"/>
      <c r="CL489" s="230"/>
      <c r="CM489" s="230"/>
      <c r="CN489" s="230"/>
      <c r="CO489" s="230"/>
      <c r="CP489" s="230"/>
      <c r="CQ489" s="230"/>
      <c r="CR489" s="1"/>
      <c r="CS489" s="1"/>
      <c r="CT489" s="1"/>
      <c r="CU489" s="1"/>
      <c r="CV489" s="76"/>
      <c r="CW489" s="404"/>
      <c r="CX489" s="405"/>
      <c r="CY489" s="405"/>
      <c r="CZ489" s="405"/>
      <c r="DA489" s="405"/>
      <c r="DB489" s="405"/>
      <c r="DG489" s="76"/>
    </row>
    <row r="490" spans="1:111" s="377" customFormat="1" ht="11.1" customHeight="1" x14ac:dyDescent="0.25">
      <c r="A490" s="76"/>
      <c r="Z490" s="437"/>
      <c r="AA490" s="437"/>
      <c r="AB490" s="437"/>
      <c r="AC490" s="437"/>
      <c r="AD490" s="437"/>
      <c r="AE490" s="437"/>
      <c r="AF490" s="437"/>
      <c r="AG490" s="437"/>
      <c r="AH490" s="437"/>
      <c r="AI490" s="437"/>
      <c r="AJ490" s="437"/>
      <c r="AK490" s="437"/>
      <c r="AL490" s="437"/>
      <c r="AM490" s="437"/>
      <c r="AN490" s="437"/>
      <c r="AO490" s="437"/>
      <c r="AP490" s="437"/>
      <c r="AQ490" s="437"/>
      <c r="AR490" s="437"/>
      <c r="AS490" s="437"/>
      <c r="AT490" s="437"/>
      <c r="AU490" s="437"/>
      <c r="AV490" s="437"/>
      <c r="AW490" s="437"/>
      <c r="AX490" s="437"/>
      <c r="AY490" s="437"/>
      <c r="BA490" s="98"/>
      <c r="BB490" s="98"/>
      <c r="BC490" s="98"/>
      <c r="BD490" s="98"/>
      <c r="BE490" s="98"/>
      <c r="BF490" s="98"/>
      <c r="BH490" s="380"/>
      <c r="BI490" s="380"/>
      <c r="BJ490" s="380"/>
      <c r="BK490" s="379"/>
      <c r="BL490" s="379"/>
      <c r="BM490" s="382"/>
      <c r="BN490" s="168"/>
      <c r="BO490" s="382"/>
      <c r="BP490" s="382"/>
      <c r="BQ490" s="368"/>
      <c r="BR490"/>
      <c r="BS490" s="368"/>
      <c r="BT490"/>
      <c r="BU490"/>
      <c r="BV490"/>
      <c r="BW490" s="368"/>
      <c r="BX490" s="368"/>
      <c r="BY490" s="368"/>
      <c r="BZ490" s="368"/>
      <c r="CA490" s="368"/>
      <c r="CB490" s="141"/>
      <c r="CC490" s="230"/>
      <c r="CD490" s="230"/>
      <c r="CE490" s="230"/>
      <c r="CF490" s="76"/>
      <c r="CG490" s="281"/>
      <c r="CH490" s="281"/>
      <c r="CI490" s="76"/>
      <c r="CJ490" s="76"/>
      <c r="CK490" s="76"/>
      <c r="CL490" s="127"/>
      <c r="CM490" s="127"/>
      <c r="CN490" s="127"/>
      <c r="CO490" s="127"/>
      <c r="CP490" s="127"/>
      <c r="CQ490" s="127"/>
      <c r="CR490"/>
      <c r="CS490"/>
      <c r="CT490"/>
      <c r="CU490"/>
      <c r="CV490" s="76"/>
      <c r="CW490" s="404"/>
      <c r="CX490" s="405"/>
      <c r="CY490" s="405"/>
      <c r="CZ490" s="405"/>
      <c r="DA490" s="405"/>
      <c r="DB490" s="405"/>
      <c r="DG490" s="76"/>
    </row>
    <row r="491" spans="1:111" s="377" customFormat="1" ht="11.1" customHeight="1" x14ac:dyDescent="0.25">
      <c r="A491" s="76"/>
      <c r="Z491" s="437"/>
      <c r="AA491" s="437"/>
      <c r="AB491" s="437"/>
      <c r="AC491" s="437"/>
      <c r="AD491" s="437"/>
      <c r="AE491" s="437"/>
      <c r="AF491" s="437"/>
      <c r="AG491" s="437"/>
      <c r="AH491" s="437"/>
      <c r="AI491" s="437"/>
      <c r="AJ491" s="437"/>
      <c r="AK491" s="437"/>
      <c r="AL491" s="437"/>
      <c r="AM491" s="437"/>
      <c r="AN491" s="437"/>
      <c r="AO491" s="437"/>
      <c r="AP491" s="437"/>
      <c r="AQ491" s="437"/>
      <c r="AR491" s="437"/>
      <c r="AS491" s="437"/>
      <c r="AT491" s="437"/>
      <c r="AU491" s="437"/>
      <c r="AV491" s="437"/>
      <c r="AW491" s="437"/>
      <c r="AX491" s="437"/>
      <c r="AY491" s="437"/>
      <c r="BA491" s="98"/>
      <c r="BB491" s="98"/>
      <c r="BC491" s="98"/>
      <c r="BD491" s="98"/>
      <c r="BE491" s="98"/>
      <c r="BF491" s="98"/>
      <c r="BH491" s="380"/>
      <c r="BI491" s="380"/>
      <c r="BJ491" s="380"/>
      <c r="BK491" s="379"/>
      <c r="BL491" s="379"/>
      <c r="BM491" s="382"/>
      <c r="BN491" s="168"/>
      <c r="BO491" s="382"/>
      <c r="BP491" s="382"/>
      <c r="BQ491" s="368"/>
      <c r="BR491"/>
      <c r="BS491" s="368"/>
      <c r="BT491"/>
      <c r="BU491"/>
      <c r="BV491"/>
      <c r="BW491" s="368"/>
      <c r="BX491" s="368"/>
      <c r="BY491" s="368"/>
      <c r="BZ491" s="368"/>
      <c r="CA491" s="368"/>
      <c r="CB491" s="141"/>
      <c r="CC491" s="230"/>
      <c r="CD491" s="230"/>
      <c r="CE491" s="230"/>
      <c r="CF491" s="76"/>
      <c r="CG491" s="281"/>
      <c r="CH491" s="281"/>
      <c r="CI491" s="76"/>
      <c r="CJ491" s="76"/>
      <c r="CK491" s="76"/>
      <c r="CL491" s="127"/>
      <c r="CM491" s="127"/>
      <c r="CN491" s="127"/>
      <c r="CO491" s="127"/>
      <c r="CP491" s="127"/>
      <c r="CQ491" s="127"/>
      <c r="CR491"/>
      <c r="CS491"/>
      <c r="CT491"/>
      <c r="CU491"/>
      <c r="CV491" s="76"/>
      <c r="CW491" s="404"/>
      <c r="CX491" s="405"/>
      <c r="CY491" s="405"/>
      <c r="CZ491" s="405"/>
      <c r="DA491" s="405"/>
      <c r="DB491" s="405"/>
      <c r="DG491" s="76"/>
    </row>
    <row r="492" spans="1:111" s="377" customFormat="1" ht="11.1" customHeight="1" x14ac:dyDescent="0.25">
      <c r="A492" s="76"/>
      <c r="Z492" s="437"/>
      <c r="AA492" s="437"/>
      <c r="AB492" s="437"/>
      <c r="AC492" s="437"/>
      <c r="AD492" s="437"/>
      <c r="AE492" s="437"/>
      <c r="AF492" s="437"/>
      <c r="AG492" s="437"/>
      <c r="AH492" s="437"/>
      <c r="AI492" s="437"/>
      <c r="AJ492" s="437"/>
      <c r="AK492" s="437"/>
      <c r="AL492" s="437"/>
      <c r="AM492" s="437"/>
      <c r="AN492" s="437"/>
      <c r="AO492" s="437"/>
      <c r="AP492" s="437"/>
      <c r="AQ492" s="437"/>
      <c r="AR492" s="437"/>
      <c r="AS492" s="437"/>
      <c r="AT492" s="437"/>
      <c r="AU492" s="437"/>
      <c r="AV492" s="437"/>
      <c r="AW492" s="437"/>
      <c r="AX492" s="437"/>
      <c r="AY492" s="437"/>
      <c r="BA492" s="98"/>
      <c r="BB492" s="98"/>
      <c r="BC492" s="98"/>
      <c r="BD492" s="98"/>
      <c r="BE492" s="98"/>
      <c r="BF492" s="98"/>
      <c r="BH492" s="380"/>
      <c r="BI492" s="380"/>
      <c r="BJ492" s="380"/>
      <c r="BK492" s="379"/>
      <c r="BL492" s="379"/>
      <c r="BM492" s="382"/>
      <c r="BN492" s="168"/>
      <c r="BO492" s="382"/>
      <c r="BP492" s="382"/>
      <c r="BQ492" s="368"/>
      <c r="BR492"/>
      <c r="BS492" s="368"/>
      <c r="BT492"/>
      <c r="BU492"/>
      <c r="BV492"/>
      <c r="BW492" s="368"/>
      <c r="BX492" s="368"/>
      <c r="BY492" s="368"/>
      <c r="BZ492" s="368"/>
      <c r="CA492" s="368"/>
      <c r="CB492" s="141"/>
      <c r="CC492" s="230"/>
      <c r="CD492" s="230"/>
      <c r="CE492" s="230"/>
      <c r="CF492" s="76"/>
      <c r="CG492" s="281"/>
      <c r="CH492" s="281"/>
      <c r="CI492" s="76"/>
      <c r="CJ492" s="76"/>
      <c r="CK492" s="76"/>
      <c r="CL492" s="127"/>
      <c r="CM492" s="127"/>
      <c r="CN492" s="127"/>
      <c r="CO492" s="127"/>
      <c r="CP492" s="127"/>
      <c r="CQ492" s="127"/>
      <c r="CR492"/>
      <c r="CS492"/>
      <c r="CT492"/>
      <c r="CU492"/>
      <c r="CV492" s="76"/>
      <c r="CW492" s="404"/>
      <c r="CX492" s="405"/>
      <c r="CY492" s="405"/>
      <c r="CZ492" s="405"/>
      <c r="DA492" s="405"/>
      <c r="DB492" s="405"/>
      <c r="DG492" s="76"/>
    </row>
    <row r="493" spans="1:111" s="377" customFormat="1" ht="11.1" customHeight="1" x14ac:dyDescent="0.25">
      <c r="A493" s="76"/>
      <c r="Z493" s="437"/>
      <c r="AA493" s="437"/>
      <c r="AB493" s="437"/>
      <c r="AC493" s="437"/>
      <c r="AD493" s="437"/>
      <c r="AE493" s="437"/>
      <c r="AF493" s="437"/>
      <c r="AG493" s="437"/>
      <c r="AH493" s="437"/>
      <c r="AI493" s="437"/>
      <c r="AJ493" s="437"/>
      <c r="AK493" s="437"/>
      <c r="AL493" s="437"/>
      <c r="AM493" s="437"/>
      <c r="AN493" s="437"/>
      <c r="AO493" s="437"/>
      <c r="AP493" s="437"/>
      <c r="AQ493" s="437"/>
      <c r="AR493" s="437"/>
      <c r="AS493" s="437"/>
      <c r="AT493" s="437"/>
      <c r="AU493" s="437"/>
      <c r="AV493" s="437"/>
      <c r="AW493" s="437"/>
      <c r="AX493" s="437"/>
      <c r="AY493" s="437"/>
      <c r="BA493" s="98"/>
      <c r="BB493" s="98"/>
      <c r="BC493" s="98"/>
      <c r="BD493" s="98"/>
      <c r="BE493" s="98"/>
      <c r="BF493" s="98"/>
      <c r="BH493" s="380"/>
      <c r="BI493" s="380"/>
      <c r="BJ493" s="380"/>
      <c r="BK493" s="379"/>
      <c r="BL493" s="379"/>
      <c r="BM493" s="382"/>
      <c r="BN493" s="168"/>
      <c r="BO493" s="382"/>
      <c r="BP493" s="382"/>
      <c r="BQ493" s="368"/>
      <c r="BR493"/>
      <c r="BS493" s="368"/>
      <c r="BT493"/>
      <c r="BU493"/>
      <c r="BV493"/>
      <c r="BW493" s="368"/>
      <c r="BX493" s="368"/>
      <c r="BY493" s="368"/>
      <c r="BZ493" s="368"/>
      <c r="CA493" s="368"/>
      <c r="CB493" s="141"/>
      <c r="CC493" s="230"/>
      <c r="CD493" s="230"/>
      <c r="CE493" s="230"/>
      <c r="CF493" s="76"/>
      <c r="CG493" s="281"/>
      <c r="CH493" s="281"/>
      <c r="CI493" s="76"/>
      <c r="CJ493" s="76"/>
      <c r="CK493" s="76"/>
      <c r="CL493" s="127"/>
      <c r="CM493" s="127"/>
      <c r="CN493" s="127"/>
      <c r="CO493" s="127"/>
      <c r="CP493" s="127"/>
      <c r="CQ493" s="127"/>
      <c r="CR493"/>
      <c r="CS493"/>
      <c r="CT493"/>
      <c r="CU493"/>
      <c r="CV493" s="76"/>
      <c r="CW493" s="404"/>
      <c r="CX493" s="405"/>
      <c r="CY493" s="405"/>
      <c r="CZ493" s="405"/>
      <c r="DA493" s="405"/>
      <c r="DB493" s="405"/>
      <c r="DG493" s="76"/>
    </row>
    <row r="494" spans="1:111" s="377" customFormat="1" ht="11.1" customHeight="1" x14ac:dyDescent="0.25">
      <c r="A494" s="76"/>
      <c r="Z494" s="437"/>
      <c r="AA494" s="437"/>
      <c r="AB494" s="437"/>
      <c r="AC494" s="437"/>
      <c r="AD494" s="437"/>
      <c r="AE494" s="437"/>
      <c r="AF494" s="437"/>
      <c r="AG494" s="437"/>
      <c r="AH494" s="437"/>
      <c r="AI494" s="437"/>
      <c r="AJ494" s="437"/>
      <c r="AK494" s="437"/>
      <c r="AL494" s="437"/>
      <c r="AM494" s="437"/>
      <c r="AN494" s="437"/>
      <c r="AO494" s="437"/>
      <c r="AP494" s="437"/>
      <c r="AQ494" s="437"/>
      <c r="AR494" s="437"/>
      <c r="AS494" s="437"/>
      <c r="AT494" s="437"/>
      <c r="AU494" s="437"/>
      <c r="AV494" s="437"/>
      <c r="AW494" s="437"/>
      <c r="AX494" s="437"/>
      <c r="AY494" s="437"/>
      <c r="BA494" s="98"/>
      <c r="BB494" s="98"/>
      <c r="BC494" s="98"/>
      <c r="BD494" s="98"/>
      <c r="BE494" s="98"/>
      <c r="BF494" s="98"/>
      <c r="BH494" s="380"/>
      <c r="BI494" s="380"/>
      <c r="BJ494" s="380"/>
      <c r="BK494" s="379"/>
      <c r="BL494" s="379"/>
      <c r="BM494" s="382"/>
      <c r="BN494" s="168"/>
      <c r="BO494" s="382"/>
      <c r="BP494" s="382"/>
      <c r="BQ494" s="368"/>
      <c r="BR494"/>
      <c r="BS494" s="368"/>
      <c r="BT494"/>
      <c r="BU494"/>
      <c r="BV494"/>
      <c r="BW494" s="368"/>
      <c r="BX494" s="368"/>
      <c r="BY494" s="368"/>
      <c r="BZ494" s="368"/>
      <c r="CA494" s="368"/>
      <c r="CB494" s="141"/>
      <c r="CC494" s="230"/>
      <c r="CD494" s="230"/>
      <c r="CE494" s="230"/>
      <c r="CF494" s="76"/>
      <c r="CG494" s="281"/>
      <c r="CH494" s="281"/>
      <c r="CI494" s="76"/>
      <c r="CJ494" s="76"/>
      <c r="CK494" s="76"/>
      <c r="CL494" s="127"/>
      <c r="CM494" s="127"/>
      <c r="CN494" s="127"/>
      <c r="CO494" s="127"/>
      <c r="CP494" s="127"/>
      <c r="CQ494" s="127"/>
      <c r="CR494"/>
      <c r="CS494"/>
      <c r="CT494"/>
      <c r="CU494"/>
      <c r="CV494" s="76"/>
      <c r="CW494" s="404"/>
      <c r="CX494" s="405"/>
      <c r="CY494" s="405"/>
      <c r="CZ494" s="405"/>
      <c r="DA494" s="405"/>
      <c r="DB494" s="405"/>
      <c r="DG494" s="76"/>
    </row>
    <row r="495" spans="1:111" s="377" customFormat="1" ht="11.1" customHeight="1" x14ac:dyDescent="0.25">
      <c r="A495" s="76"/>
      <c r="Z495" s="437"/>
      <c r="AA495" s="437"/>
      <c r="AB495" s="437"/>
      <c r="AC495" s="437"/>
      <c r="AD495" s="437"/>
      <c r="AE495" s="437"/>
      <c r="AF495" s="437"/>
      <c r="AG495" s="437"/>
      <c r="AH495" s="437"/>
      <c r="AI495" s="437"/>
      <c r="AJ495" s="437"/>
      <c r="AK495" s="437"/>
      <c r="AL495" s="437"/>
      <c r="AM495" s="437"/>
      <c r="AN495" s="437"/>
      <c r="AO495" s="437"/>
      <c r="AP495" s="437"/>
      <c r="AQ495" s="437"/>
      <c r="AR495" s="437"/>
      <c r="AS495" s="437"/>
      <c r="AT495" s="437"/>
      <c r="AU495" s="437"/>
      <c r="AV495" s="437"/>
      <c r="AW495" s="437"/>
      <c r="AX495" s="437"/>
      <c r="AY495" s="437"/>
      <c r="BA495" s="98"/>
      <c r="BB495" s="98"/>
      <c r="BC495" s="98"/>
      <c r="BD495" s="98"/>
      <c r="BE495" s="98"/>
      <c r="BF495" s="98"/>
      <c r="BH495" s="380"/>
      <c r="BI495" s="380"/>
      <c r="BJ495" s="380"/>
      <c r="BK495" s="379"/>
      <c r="BL495" s="379"/>
      <c r="BM495" s="382"/>
      <c r="BN495" s="168"/>
      <c r="BO495" s="382"/>
      <c r="BP495" s="382"/>
      <c r="BQ495" s="368"/>
      <c r="BR495"/>
      <c r="BS495" s="368"/>
      <c r="BT495"/>
      <c r="BU495"/>
      <c r="BV495"/>
      <c r="BW495" s="368"/>
      <c r="BX495" s="368"/>
      <c r="BY495" s="368"/>
      <c r="BZ495" s="368"/>
      <c r="CA495" s="368"/>
      <c r="CB495" s="141"/>
      <c r="CC495" s="230"/>
      <c r="CD495" s="230"/>
      <c r="CE495" s="230"/>
      <c r="CF495" s="76"/>
      <c r="CG495" s="281"/>
      <c r="CH495" s="281"/>
      <c r="CI495" s="76"/>
      <c r="CJ495" s="76"/>
      <c r="CK495" s="76"/>
      <c r="CL495" s="127"/>
      <c r="CM495" s="127"/>
      <c r="CN495" s="127"/>
      <c r="CO495" s="127"/>
      <c r="CP495" s="127"/>
      <c r="CQ495" s="127"/>
      <c r="CR495"/>
      <c r="CS495"/>
      <c r="CT495"/>
      <c r="CU495"/>
      <c r="CV495" s="76"/>
      <c r="CW495" s="404"/>
      <c r="CX495" s="405"/>
      <c r="CY495" s="405"/>
      <c r="CZ495" s="405"/>
      <c r="DA495" s="405"/>
      <c r="DB495" s="405"/>
      <c r="DG495" s="76"/>
    </row>
    <row r="496" spans="1:111" s="377" customFormat="1" ht="11.1" customHeight="1" x14ac:dyDescent="0.25">
      <c r="A496" s="76"/>
      <c r="Z496" s="437"/>
      <c r="AA496" s="437"/>
      <c r="AB496" s="437"/>
      <c r="AC496" s="437"/>
      <c r="AD496" s="437"/>
      <c r="AE496" s="437"/>
      <c r="AF496" s="437"/>
      <c r="AG496" s="437"/>
      <c r="AH496" s="437"/>
      <c r="AI496" s="437"/>
      <c r="AJ496" s="437"/>
      <c r="AK496" s="437"/>
      <c r="AL496" s="437"/>
      <c r="AM496" s="437"/>
      <c r="AN496" s="437"/>
      <c r="AO496" s="437"/>
      <c r="AP496" s="437"/>
      <c r="AQ496" s="437"/>
      <c r="AR496" s="437"/>
      <c r="AS496" s="437"/>
      <c r="AT496" s="437"/>
      <c r="AU496" s="437"/>
      <c r="AV496" s="437"/>
      <c r="AW496" s="437"/>
      <c r="AX496" s="437"/>
      <c r="AY496" s="437"/>
      <c r="BA496" s="98"/>
      <c r="BB496" s="98"/>
      <c r="BC496" s="98"/>
      <c r="BD496" s="98"/>
      <c r="BE496" s="98"/>
      <c r="BF496" s="98"/>
      <c r="BH496" s="380"/>
      <c r="BI496" s="380"/>
      <c r="BJ496" s="380"/>
      <c r="BK496" s="379"/>
      <c r="BL496" s="379"/>
      <c r="BM496" s="382"/>
      <c r="BN496" s="168"/>
      <c r="BO496" s="382"/>
      <c r="BP496" s="382"/>
      <c r="BQ496" s="368"/>
      <c r="BR496"/>
      <c r="BS496" s="368"/>
      <c r="BT496"/>
      <c r="BU496"/>
      <c r="BV496"/>
      <c r="BW496" s="368"/>
      <c r="BX496" s="368"/>
      <c r="BY496" s="368"/>
      <c r="BZ496" s="368"/>
      <c r="CA496" s="368"/>
      <c r="CB496" s="141"/>
      <c r="CC496" s="230"/>
      <c r="CD496" s="230"/>
      <c r="CE496" s="230"/>
      <c r="CF496" s="76"/>
      <c r="CG496" s="281"/>
      <c r="CH496" s="281"/>
      <c r="CI496" s="76"/>
      <c r="CJ496" s="76"/>
      <c r="CK496" s="76"/>
      <c r="CL496" s="127"/>
      <c r="CM496" s="127"/>
      <c r="CN496" s="127"/>
      <c r="CO496" s="127"/>
      <c r="CP496" s="127"/>
      <c r="CQ496" s="127"/>
      <c r="CR496"/>
      <c r="CS496"/>
      <c r="CT496"/>
      <c r="CU496"/>
      <c r="CV496" s="76"/>
      <c r="CW496" s="404"/>
      <c r="CX496" s="405"/>
      <c r="CY496" s="405"/>
      <c r="CZ496" s="405"/>
      <c r="DA496" s="405"/>
      <c r="DB496" s="405"/>
      <c r="DG496" s="76"/>
    </row>
    <row r="497" spans="1:111" s="377" customFormat="1" ht="11.1" customHeight="1" x14ac:dyDescent="0.25">
      <c r="A497" s="76"/>
      <c r="Z497" s="437"/>
      <c r="AA497" s="437"/>
      <c r="AB497" s="437"/>
      <c r="AC497" s="437"/>
      <c r="AD497" s="437"/>
      <c r="AE497" s="437"/>
      <c r="AF497" s="437"/>
      <c r="AG497" s="437"/>
      <c r="AH497" s="437"/>
      <c r="AI497" s="437"/>
      <c r="AJ497" s="437"/>
      <c r="AK497" s="437"/>
      <c r="AL497" s="437"/>
      <c r="AM497" s="437"/>
      <c r="AN497" s="437"/>
      <c r="AO497" s="437"/>
      <c r="AP497" s="437"/>
      <c r="AQ497" s="437"/>
      <c r="AR497" s="437"/>
      <c r="AS497" s="437"/>
      <c r="AT497" s="437"/>
      <c r="AU497" s="437"/>
      <c r="AV497" s="437"/>
      <c r="AW497" s="437"/>
      <c r="AX497" s="437"/>
      <c r="AY497" s="437"/>
      <c r="BA497" s="98"/>
      <c r="BB497" s="98"/>
      <c r="BC497" s="98"/>
      <c r="BD497" s="98"/>
      <c r="BE497" s="98"/>
      <c r="BF497" s="98"/>
      <c r="BH497" s="380"/>
      <c r="BI497" s="380"/>
      <c r="BJ497" s="380"/>
      <c r="BK497" s="379"/>
      <c r="BL497" s="379"/>
      <c r="BM497" s="382"/>
      <c r="BN497" s="168"/>
      <c r="BO497" s="382"/>
      <c r="BP497" s="382"/>
      <c r="BQ497" s="368"/>
      <c r="BR497"/>
      <c r="BS497" s="368"/>
      <c r="BT497"/>
      <c r="BU497"/>
      <c r="BV497"/>
      <c r="BW497" s="368"/>
      <c r="BX497" s="368"/>
      <c r="BY497" s="368"/>
      <c r="BZ497" s="368"/>
      <c r="CA497" s="368"/>
      <c r="CB497" s="141"/>
      <c r="CC497" s="230"/>
      <c r="CD497" s="230"/>
      <c r="CE497" s="230"/>
      <c r="CF497" s="76"/>
      <c r="CG497" s="281"/>
      <c r="CH497" s="281"/>
      <c r="CI497" s="76"/>
      <c r="CJ497" s="76"/>
      <c r="CK497" s="76"/>
      <c r="CL497" s="127"/>
      <c r="CM497" s="127"/>
      <c r="CN497" s="127"/>
      <c r="CO497" s="127"/>
      <c r="CP497" s="127"/>
      <c r="CQ497" s="127"/>
      <c r="CR497"/>
      <c r="CS497"/>
      <c r="CT497"/>
      <c r="CU497"/>
      <c r="CV497" s="76"/>
      <c r="CW497" s="404"/>
      <c r="CX497" s="405"/>
      <c r="CY497" s="405"/>
      <c r="CZ497" s="405"/>
      <c r="DA497" s="405"/>
      <c r="DB497" s="405"/>
      <c r="DG497" s="76"/>
    </row>
    <row r="498" spans="1:111" s="377" customFormat="1" ht="11.1" customHeight="1" x14ac:dyDescent="0.25">
      <c r="A498" s="76"/>
      <c r="Z498" s="437"/>
      <c r="AA498" s="437"/>
      <c r="AB498" s="437"/>
      <c r="AC498" s="437"/>
      <c r="AD498" s="437"/>
      <c r="AE498" s="437"/>
      <c r="AF498" s="437"/>
      <c r="AG498" s="437"/>
      <c r="AH498" s="437"/>
      <c r="AI498" s="437"/>
      <c r="AJ498" s="437"/>
      <c r="AK498" s="437"/>
      <c r="AL498" s="437"/>
      <c r="AM498" s="437"/>
      <c r="AN498" s="437"/>
      <c r="AO498" s="437"/>
      <c r="AP498" s="437"/>
      <c r="AQ498" s="437"/>
      <c r="AR498" s="437"/>
      <c r="AS498" s="437"/>
      <c r="AT498" s="437"/>
      <c r="AU498" s="437"/>
      <c r="AV498" s="437"/>
      <c r="AW498" s="437"/>
      <c r="AX498" s="437"/>
      <c r="AY498" s="437"/>
      <c r="BA498" s="98"/>
      <c r="BB498" s="98"/>
      <c r="BC498" s="98"/>
      <c r="BD498" s="98"/>
      <c r="BE498" s="98"/>
      <c r="BF498" s="98"/>
      <c r="BH498" s="380"/>
      <c r="BI498" s="380"/>
      <c r="BJ498" s="380"/>
      <c r="BK498" s="379"/>
      <c r="BL498" s="379"/>
      <c r="BM498" s="382"/>
      <c r="BN498" s="168"/>
      <c r="BO498" s="382"/>
      <c r="BP498" s="382"/>
      <c r="BQ498" s="368"/>
      <c r="BR498"/>
      <c r="BS498" s="368"/>
      <c r="BT498"/>
      <c r="BU498"/>
      <c r="BV498"/>
      <c r="BW498" s="368"/>
      <c r="BX498" s="368"/>
      <c r="BY498" s="368"/>
      <c r="BZ498" s="368"/>
      <c r="CA498" s="368"/>
      <c r="CB498" s="141"/>
      <c r="CC498" s="230"/>
      <c r="CD498" s="230"/>
      <c r="CE498" s="230"/>
      <c r="CF498" s="76"/>
      <c r="CG498" s="281"/>
      <c r="CH498" s="281"/>
      <c r="CI498" s="76"/>
      <c r="CJ498" s="76"/>
      <c r="CK498" s="76"/>
      <c r="CL498" s="127"/>
      <c r="CM498" s="127"/>
      <c r="CN498" s="127"/>
      <c r="CO498" s="127"/>
      <c r="CP498" s="127"/>
      <c r="CQ498" s="127"/>
      <c r="CR498"/>
      <c r="CS498"/>
      <c r="CT498"/>
      <c r="CU498"/>
      <c r="CV498" s="76"/>
      <c r="CW498" s="404"/>
      <c r="CX498" s="405"/>
      <c r="CY498" s="405"/>
      <c r="CZ498" s="405"/>
      <c r="DA498" s="405"/>
      <c r="DB498" s="405"/>
      <c r="DG498" s="76"/>
    </row>
    <row r="499" spans="1:111" s="377" customFormat="1" ht="11.1" customHeight="1" x14ac:dyDescent="0.25">
      <c r="A499" s="76"/>
      <c r="Z499" s="437"/>
      <c r="AA499" s="437"/>
      <c r="AB499" s="437"/>
      <c r="AC499" s="437"/>
      <c r="AD499" s="437"/>
      <c r="AE499" s="437"/>
      <c r="AF499" s="437"/>
      <c r="AG499" s="437"/>
      <c r="AH499" s="437"/>
      <c r="AI499" s="437"/>
      <c r="AJ499" s="437"/>
      <c r="AK499" s="437"/>
      <c r="AL499" s="437"/>
      <c r="AM499" s="437"/>
      <c r="AN499" s="437"/>
      <c r="AO499" s="437"/>
      <c r="AP499" s="437"/>
      <c r="AQ499" s="437"/>
      <c r="AR499" s="437"/>
      <c r="AS499" s="437"/>
      <c r="AT499" s="437"/>
      <c r="AU499" s="437"/>
      <c r="AV499" s="437"/>
      <c r="AW499" s="437"/>
      <c r="AX499" s="437"/>
      <c r="AY499" s="437"/>
      <c r="BA499" s="98"/>
      <c r="BB499" s="98"/>
      <c r="BC499" s="98"/>
      <c r="BD499" s="98"/>
      <c r="BE499" s="98"/>
      <c r="BF499" s="98"/>
      <c r="BH499" s="380"/>
      <c r="BI499" s="380"/>
      <c r="BJ499" s="380"/>
      <c r="BK499" s="379"/>
      <c r="BL499" s="379"/>
      <c r="BM499" s="382"/>
      <c r="BN499" s="168"/>
      <c r="BO499" s="382"/>
      <c r="BP499" s="382"/>
      <c r="BQ499" s="368"/>
      <c r="BR499"/>
      <c r="BS499" s="368"/>
      <c r="BT499"/>
      <c r="BU499"/>
      <c r="BV499"/>
      <c r="BW499" s="368"/>
      <c r="BX499" s="368"/>
      <c r="BY499" s="368"/>
      <c r="BZ499" s="368"/>
      <c r="CA499" s="368"/>
      <c r="CB499" s="141"/>
      <c r="CC499" s="230"/>
      <c r="CD499" s="230"/>
      <c r="CE499" s="230"/>
      <c r="CF499" s="76"/>
      <c r="CG499" s="281"/>
      <c r="CH499" s="281"/>
      <c r="CI499" s="76"/>
      <c r="CJ499" s="76"/>
      <c r="CK499" s="76"/>
      <c r="CL499" s="127"/>
      <c r="CM499" s="127"/>
      <c r="CN499" s="127"/>
      <c r="CO499" s="127"/>
      <c r="CP499" s="127"/>
      <c r="CQ499" s="127"/>
      <c r="CR499"/>
      <c r="CS499"/>
      <c r="CT499"/>
      <c r="CU499"/>
      <c r="CV499" s="76"/>
      <c r="CW499" s="404"/>
      <c r="CX499" s="405"/>
      <c r="CY499" s="405"/>
      <c r="CZ499" s="405"/>
      <c r="DA499" s="405"/>
      <c r="DB499" s="405"/>
      <c r="DG499" s="76"/>
    </row>
    <row r="500" spans="1:111" s="377" customFormat="1" ht="11.1" customHeight="1" x14ac:dyDescent="0.25">
      <c r="A500" s="76"/>
      <c r="Z500" s="437"/>
      <c r="AA500" s="437"/>
      <c r="AB500" s="437"/>
      <c r="AC500" s="437"/>
      <c r="AD500" s="437"/>
      <c r="AE500" s="437"/>
      <c r="AF500" s="437"/>
      <c r="AG500" s="437"/>
      <c r="AH500" s="437"/>
      <c r="AI500" s="437"/>
      <c r="AJ500" s="437"/>
      <c r="AK500" s="437"/>
      <c r="AL500" s="437"/>
      <c r="AM500" s="437"/>
      <c r="AN500" s="437"/>
      <c r="AO500" s="437"/>
      <c r="AP500" s="437"/>
      <c r="AQ500" s="437"/>
      <c r="AR500" s="437"/>
      <c r="AS500" s="437"/>
      <c r="AT500" s="437"/>
      <c r="AU500" s="437"/>
      <c r="AV500" s="437"/>
      <c r="AW500" s="437"/>
      <c r="AX500" s="437"/>
      <c r="AY500" s="437"/>
      <c r="BA500" s="98"/>
      <c r="BB500" s="98"/>
      <c r="BC500" s="98"/>
      <c r="BD500" s="98"/>
      <c r="BE500" s="98"/>
      <c r="BF500" s="98"/>
      <c r="BH500" s="380"/>
      <c r="BI500" s="380"/>
      <c r="BJ500" s="380"/>
      <c r="BK500" s="379"/>
      <c r="BL500" s="379"/>
      <c r="BM500" s="382"/>
      <c r="BN500" s="168"/>
      <c r="BO500" s="382"/>
      <c r="BP500" s="382"/>
      <c r="BQ500" s="368"/>
      <c r="BR500"/>
      <c r="BS500" s="368"/>
      <c r="BT500"/>
      <c r="BU500"/>
      <c r="BV500"/>
      <c r="BW500" s="368"/>
      <c r="BX500" s="368"/>
      <c r="BY500" s="368"/>
      <c r="BZ500" s="368"/>
      <c r="CA500" s="368"/>
      <c r="CB500" s="141"/>
      <c r="CC500" s="230"/>
      <c r="CD500" s="230"/>
      <c r="CE500" s="230"/>
      <c r="CF500" s="76"/>
      <c r="CG500" s="281"/>
      <c r="CH500" s="281"/>
      <c r="CI500" s="76"/>
      <c r="CJ500" s="76"/>
      <c r="CK500" s="76"/>
      <c r="CL500" s="127"/>
      <c r="CM500" s="127"/>
      <c r="CN500" s="127"/>
      <c r="CO500" s="127"/>
      <c r="CP500" s="127"/>
      <c r="CQ500" s="127"/>
      <c r="CR500"/>
      <c r="CS500"/>
      <c r="CT500"/>
      <c r="CU500"/>
      <c r="CV500" s="76"/>
      <c r="CW500" s="404"/>
      <c r="CX500" s="405"/>
      <c r="CY500" s="405"/>
      <c r="CZ500" s="405"/>
      <c r="DA500" s="405"/>
      <c r="DB500" s="405"/>
      <c r="DG500" s="76"/>
    </row>
    <row r="501" spans="1:111" s="377" customFormat="1" ht="11.1" customHeight="1" x14ac:dyDescent="0.25">
      <c r="A501" s="76"/>
      <c r="Z501" s="437"/>
      <c r="AA501" s="437"/>
      <c r="AB501" s="437"/>
      <c r="AC501" s="437"/>
      <c r="AD501" s="437"/>
      <c r="AE501" s="437"/>
      <c r="AF501" s="437"/>
      <c r="AG501" s="437"/>
      <c r="AH501" s="437"/>
      <c r="AI501" s="437"/>
      <c r="AJ501" s="437"/>
      <c r="AK501" s="437"/>
      <c r="AL501" s="437"/>
      <c r="AM501" s="437"/>
      <c r="AN501" s="437"/>
      <c r="AO501" s="437"/>
      <c r="AP501" s="437"/>
      <c r="AQ501" s="437"/>
      <c r="AR501" s="437"/>
      <c r="AS501" s="437"/>
      <c r="AT501" s="437"/>
      <c r="AU501" s="437"/>
      <c r="AV501" s="437"/>
      <c r="AW501" s="437"/>
      <c r="AX501" s="437"/>
      <c r="AY501" s="437"/>
      <c r="BA501" s="98"/>
      <c r="BB501" s="98"/>
      <c r="BC501" s="98"/>
      <c r="BD501" s="98"/>
      <c r="BE501" s="98"/>
      <c r="BF501" s="98"/>
      <c r="BH501" s="380"/>
      <c r="BI501" s="380"/>
      <c r="BJ501" s="380"/>
      <c r="BK501" s="379"/>
      <c r="BL501" s="379"/>
      <c r="BM501" s="382"/>
      <c r="BN501" s="168"/>
      <c r="BO501" s="382"/>
      <c r="BP501" s="382"/>
      <c r="BQ501" s="368"/>
      <c r="BR501"/>
      <c r="BS501" s="368"/>
      <c r="BT501"/>
      <c r="BU501"/>
      <c r="BV501"/>
      <c r="BW501" s="368"/>
      <c r="BX501" s="368"/>
      <c r="BY501" s="368"/>
      <c r="BZ501" s="368"/>
      <c r="CA501" s="368"/>
      <c r="CB501" s="141"/>
      <c r="CC501" s="230"/>
      <c r="CD501" s="230"/>
      <c r="CE501" s="230"/>
      <c r="CF501" s="76"/>
      <c r="CG501" s="281"/>
      <c r="CH501" s="281"/>
      <c r="CI501" s="76"/>
      <c r="CJ501" s="76"/>
      <c r="CK501" s="76"/>
      <c r="CL501" s="127"/>
      <c r="CM501" s="127"/>
      <c r="CN501" s="127"/>
      <c r="CO501" s="127"/>
      <c r="CP501" s="127"/>
      <c r="CQ501" s="127"/>
      <c r="CR501"/>
      <c r="CS501"/>
      <c r="CT501"/>
      <c r="CU501"/>
      <c r="CV501" s="76"/>
      <c r="CW501" s="404"/>
      <c r="CX501" s="405"/>
      <c r="CY501" s="405"/>
      <c r="CZ501" s="405"/>
      <c r="DA501" s="405"/>
      <c r="DB501" s="405"/>
      <c r="DG501" s="76"/>
    </row>
    <row r="502" spans="1:111" s="377" customFormat="1" ht="11.1" customHeight="1" x14ac:dyDescent="0.25">
      <c r="A502" s="76"/>
      <c r="Z502" s="437"/>
      <c r="AA502" s="437"/>
      <c r="AB502" s="437"/>
      <c r="AC502" s="437"/>
      <c r="AD502" s="437"/>
      <c r="AE502" s="437"/>
      <c r="AF502" s="437"/>
      <c r="AG502" s="437"/>
      <c r="AH502" s="437"/>
      <c r="AI502" s="437"/>
      <c r="AJ502" s="437"/>
      <c r="AK502" s="437"/>
      <c r="AL502" s="437"/>
      <c r="AM502" s="437"/>
      <c r="AN502" s="437"/>
      <c r="AO502" s="437"/>
      <c r="AP502" s="437"/>
      <c r="AQ502" s="437"/>
      <c r="AR502" s="437"/>
      <c r="AS502" s="437"/>
      <c r="AT502" s="437"/>
      <c r="AU502" s="437"/>
      <c r="AV502" s="437"/>
      <c r="AW502" s="437"/>
      <c r="AX502" s="437"/>
      <c r="AY502" s="437"/>
      <c r="BA502" s="98"/>
      <c r="BB502" s="98"/>
      <c r="BC502" s="98"/>
      <c r="BD502" s="98"/>
      <c r="BE502" s="98"/>
      <c r="BF502" s="98"/>
      <c r="BH502" s="380"/>
      <c r="BI502" s="380"/>
      <c r="BJ502" s="380"/>
      <c r="BK502" s="379"/>
      <c r="BL502" s="379"/>
      <c r="BM502" s="382"/>
      <c r="BN502" s="168"/>
      <c r="BO502" s="382"/>
      <c r="BP502" s="382"/>
      <c r="BQ502" s="368"/>
      <c r="BR502"/>
      <c r="BS502" s="368"/>
      <c r="BT502"/>
      <c r="BU502"/>
      <c r="BV502"/>
      <c r="BW502" s="368"/>
      <c r="BX502" s="368"/>
      <c r="BY502" s="368"/>
      <c r="BZ502" s="368"/>
      <c r="CA502" s="368"/>
      <c r="CB502" s="141"/>
      <c r="CC502" s="230"/>
      <c r="CD502" s="230"/>
      <c r="CE502" s="230"/>
      <c r="CF502" s="76"/>
      <c r="CG502" s="281"/>
      <c r="CH502" s="281"/>
      <c r="CI502" s="76"/>
      <c r="CJ502" s="76"/>
      <c r="CK502" s="76"/>
      <c r="CL502" s="127"/>
      <c r="CM502" s="127"/>
      <c r="CN502" s="127"/>
      <c r="CO502" s="127"/>
      <c r="CP502" s="127"/>
      <c r="CQ502" s="127"/>
      <c r="CR502"/>
      <c r="CS502"/>
      <c r="CT502"/>
      <c r="CU502"/>
      <c r="CV502" s="76"/>
      <c r="CW502" s="404"/>
      <c r="CX502" s="405"/>
      <c r="CY502" s="405"/>
      <c r="CZ502" s="405"/>
      <c r="DA502" s="405"/>
      <c r="DB502" s="405"/>
      <c r="DG502" s="76"/>
    </row>
    <row r="503" spans="1:111" s="377" customFormat="1" ht="11.1" customHeight="1" x14ac:dyDescent="0.25">
      <c r="A503" s="76"/>
      <c r="Z503" s="437"/>
      <c r="AA503" s="437"/>
      <c r="AB503" s="437"/>
      <c r="AC503" s="437"/>
      <c r="AD503" s="437"/>
      <c r="AE503" s="437"/>
      <c r="AF503" s="437"/>
      <c r="AG503" s="437"/>
      <c r="AH503" s="437"/>
      <c r="AI503" s="437"/>
      <c r="AJ503" s="437"/>
      <c r="AK503" s="437"/>
      <c r="AL503" s="437"/>
      <c r="AM503" s="437"/>
      <c r="AN503" s="437"/>
      <c r="AO503" s="437"/>
      <c r="AP503" s="437"/>
      <c r="AQ503" s="437"/>
      <c r="AR503" s="437"/>
      <c r="AS503" s="437"/>
      <c r="AT503" s="437"/>
      <c r="AU503" s="437"/>
      <c r="AV503" s="437"/>
      <c r="AW503" s="437"/>
      <c r="AX503" s="437"/>
      <c r="AY503" s="437"/>
      <c r="BA503" s="98"/>
      <c r="BB503" s="98"/>
      <c r="BC503" s="98"/>
      <c r="BD503" s="98"/>
      <c r="BE503" s="98"/>
      <c r="BF503" s="98"/>
      <c r="BH503" s="380"/>
      <c r="BI503" s="380"/>
      <c r="BJ503" s="380"/>
      <c r="BK503" s="379"/>
      <c r="BL503" s="379"/>
      <c r="BM503" s="382"/>
      <c r="BN503" s="168"/>
      <c r="BO503" s="382"/>
      <c r="BP503" s="382"/>
      <c r="BQ503" s="368"/>
      <c r="BR503"/>
      <c r="BS503" s="368"/>
      <c r="BT503"/>
      <c r="BU503"/>
      <c r="BV503"/>
      <c r="BW503" s="368"/>
      <c r="BX503" s="368"/>
      <c r="BY503" s="368"/>
      <c r="BZ503" s="368"/>
      <c r="CA503" s="368"/>
      <c r="CB503" s="141"/>
      <c r="CC503" s="230"/>
      <c r="CD503" s="230"/>
      <c r="CE503" s="230"/>
      <c r="CF503" s="76"/>
      <c r="CG503" s="281"/>
      <c r="CH503" s="281"/>
      <c r="CI503" s="76"/>
      <c r="CJ503" s="76"/>
      <c r="CK503" s="76"/>
      <c r="CL503" s="127"/>
      <c r="CM503" s="127"/>
      <c r="CN503" s="127"/>
      <c r="CO503" s="127"/>
      <c r="CP503" s="127"/>
      <c r="CQ503" s="127"/>
      <c r="CR503"/>
      <c r="CS503"/>
      <c r="CT503"/>
      <c r="CU503"/>
      <c r="CV503" s="76"/>
      <c r="CW503" s="404"/>
      <c r="CX503" s="405"/>
      <c r="CY503" s="405"/>
      <c r="CZ503" s="405"/>
      <c r="DA503" s="405"/>
      <c r="DB503" s="405"/>
      <c r="DG503" s="76"/>
    </row>
    <row r="504" spans="1:111" s="377" customFormat="1" ht="11.1" customHeight="1" x14ac:dyDescent="0.25">
      <c r="A504" s="76"/>
      <c r="Z504" s="437"/>
      <c r="AA504" s="437"/>
      <c r="AB504" s="437"/>
      <c r="AC504" s="437"/>
      <c r="AD504" s="437"/>
      <c r="AE504" s="437"/>
      <c r="AF504" s="437"/>
      <c r="AG504" s="437"/>
      <c r="AH504" s="437"/>
      <c r="AI504" s="437"/>
      <c r="AJ504" s="437"/>
      <c r="AK504" s="437"/>
      <c r="AL504" s="437"/>
      <c r="AM504" s="437"/>
      <c r="AN504" s="437"/>
      <c r="AO504" s="437"/>
      <c r="AP504" s="437"/>
      <c r="AQ504" s="437"/>
      <c r="AR504" s="437"/>
      <c r="AS504" s="437"/>
      <c r="AT504" s="437"/>
      <c r="AU504" s="437"/>
      <c r="AV504" s="437"/>
      <c r="AW504" s="437"/>
      <c r="AX504" s="437"/>
      <c r="AY504" s="437"/>
      <c r="BA504" s="98"/>
      <c r="BB504" s="98"/>
      <c r="BC504" s="98"/>
      <c r="BD504" s="98"/>
      <c r="BE504" s="98"/>
      <c r="BF504" s="98"/>
      <c r="BH504" s="380"/>
      <c r="BI504" s="380"/>
      <c r="BJ504" s="380"/>
      <c r="BK504" s="379"/>
      <c r="BL504" s="379"/>
      <c r="BM504" s="382"/>
      <c r="BN504" s="168"/>
      <c r="BO504" s="382"/>
      <c r="BP504" s="382"/>
      <c r="BQ504" s="368"/>
      <c r="BR504"/>
      <c r="BS504" s="368"/>
      <c r="BT504"/>
      <c r="BU504"/>
      <c r="BV504"/>
      <c r="BW504" s="368"/>
      <c r="BX504" s="368"/>
      <c r="BY504" s="368"/>
      <c r="BZ504" s="368"/>
      <c r="CA504" s="368"/>
      <c r="CB504" s="141"/>
      <c r="CC504" s="230"/>
      <c r="CD504" s="230"/>
      <c r="CE504" s="230"/>
      <c r="CF504" s="76"/>
      <c r="CG504" s="281"/>
      <c r="CH504" s="281"/>
      <c r="CI504" s="76"/>
      <c r="CJ504" s="76"/>
      <c r="CK504" s="76"/>
      <c r="CL504" s="127"/>
      <c r="CM504" s="127"/>
      <c r="CN504" s="127"/>
      <c r="CO504" s="127"/>
      <c r="CP504" s="127"/>
      <c r="CQ504" s="127"/>
      <c r="CR504"/>
      <c r="CS504"/>
      <c r="CT504"/>
      <c r="CU504"/>
      <c r="CV504" s="76"/>
      <c r="CW504" s="404"/>
      <c r="CX504" s="405"/>
      <c r="CY504" s="405"/>
      <c r="CZ504" s="405"/>
      <c r="DA504" s="405"/>
      <c r="DB504" s="405"/>
      <c r="DG504" s="76"/>
    </row>
    <row r="505" spans="1:111" s="377" customFormat="1" ht="11.1" customHeight="1" x14ac:dyDescent="0.25">
      <c r="A505" s="76"/>
      <c r="Z505" s="437"/>
      <c r="AA505" s="437"/>
      <c r="AB505" s="437"/>
      <c r="AC505" s="437"/>
      <c r="AD505" s="437"/>
      <c r="AE505" s="437"/>
      <c r="AF505" s="437"/>
      <c r="AG505" s="437"/>
      <c r="AH505" s="437"/>
      <c r="AI505" s="437"/>
      <c r="AJ505" s="437"/>
      <c r="AK505" s="437"/>
      <c r="AL505" s="437"/>
      <c r="AM505" s="437"/>
      <c r="AN505" s="437"/>
      <c r="AO505" s="437"/>
      <c r="AP505" s="437"/>
      <c r="AQ505" s="437"/>
      <c r="AR505" s="437"/>
      <c r="AS505" s="437"/>
      <c r="AT505" s="437"/>
      <c r="AU505" s="437"/>
      <c r="AV505" s="437"/>
      <c r="AW505" s="437"/>
      <c r="AX505" s="437"/>
      <c r="AY505" s="437"/>
      <c r="BA505" s="98"/>
      <c r="BB505" s="98"/>
      <c r="BC505" s="98"/>
      <c r="BD505" s="98"/>
      <c r="BE505" s="98"/>
      <c r="BF505" s="98"/>
      <c r="BH505" s="380"/>
      <c r="BI505" s="380"/>
      <c r="BJ505" s="380"/>
      <c r="BK505" s="379"/>
      <c r="BL505" s="379"/>
      <c r="BM505" s="382"/>
      <c r="BN505" s="168"/>
      <c r="BO505" s="382"/>
      <c r="BP505" s="382"/>
      <c r="BQ505" s="368"/>
      <c r="BR505"/>
      <c r="BS505" s="368"/>
      <c r="BT505"/>
      <c r="BU505"/>
      <c r="BV505"/>
      <c r="BW505" s="368"/>
      <c r="BX505" s="368"/>
      <c r="BY505" s="368"/>
      <c r="BZ505" s="368"/>
      <c r="CA505" s="368"/>
      <c r="CB505" s="141"/>
      <c r="CC505" s="230"/>
      <c r="CD505" s="230"/>
      <c r="CE505" s="230"/>
      <c r="CF505" s="76"/>
      <c r="CG505" s="281"/>
      <c r="CH505" s="281"/>
      <c r="CI505" s="76"/>
      <c r="CJ505" s="76"/>
      <c r="CK505" s="76"/>
      <c r="CL505" s="127"/>
      <c r="CM505" s="127"/>
      <c r="CN505" s="127"/>
      <c r="CO505" s="127"/>
      <c r="CP505" s="127"/>
      <c r="CQ505" s="127"/>
      <c r="CR505"/>
      <c r="CS505"/>
      <c r="CT505"/>
      <c r="CU505"/>
      <c r="CV505" s="76"/>
      <c r="CW505" s="404"/>
      <c r="CX505" s="405"/>
      <c r="CY505" s="405"/>
      <c r="CZ505" s="405"/>
      <c r="DA505" s="405"/>
      <c r="DB505" s="405"/>
      <c r="DG505" s="76"/>
    </row>
    <row r="506" spans="1:111" s="377" customFormat="1" ht="11.1" customHeight="1" x14ac:dyDescent="0.25">
      <c r="A506" s="76"/>
      <c r="Z506" s="437"/>
      <c r="AA506" s="437"/>
      <c r="AB506" s="437"/>
      <c r="AC506" s="437"/>
      <c r="AD506" s="437"/>
      <c r="AE506" s="437"/>
      <c r="AF506" s="437"/>
      <c r="AG506" s="437"/>
      <c r="AH506" s="437"/>
      <c r="AI506" s="437"/>
      <c r="AJ506" s="437"/>
      <c r="AK506" s="437"/>
      <c r="AL506" s="437"/>
      <c r="AM506" s="437"/>
      <c r="AN506" s="437"/>
      <c r="AO506" s="437"/>
      <c r="AP506" s="437"/>
      <c r="AQ506" s="437"/>
      <c r="AR506" s="437"/>
      <c r="AS506" s="437"/>
      <c r="AT506" s="437"/>
      <c r="AU506" s="437"/>
      <c r="AV506" s="437"/>
      <c r="AW506" s="437"/>
      <c r="AX506" s="437"/>
      <c r="AY506" s="437"/>
      <c r="BA506" s="98"/>
      <c r="BB506" s="98"/>
      <c r="BC506" s="98"/>
      <c r="BD506" s="98"/>
      <c r="BE506" s="98"/>
      <c r="BF506" s="98"/>
      <c r="BH506" s="380"/>
      <c r="BI506" s="380"/>
      <c r="BJ506" s="380"/>
      <c r="BK506" s="379"/>
      <c r="BL506" s="379"/>
      <c r="BM506" s="382"/>
      <c r="BN506" s="168"/>
      <c r="BO506" s="382"/>
      <c r="BP506" s="382"/>
      <c r="BQ506" s="368"/>
      <c r="BR506"/>
      <c r="BS506" s="368"/>
      <c r="BT506"/>
      <c r="BU506"/>
      <c r="BV506"/>
      <c r="BW506" s="368"/>
      <c r="BX506" s="368"/>
      <c r="BY506" s="368"/>
      <c r="BZ506" s="368"/>
      <c r="CA506" s="368"/>
      <c r="CB506" s="141"/>
      <c r="CC506" s="230"/>
      <c r="CD506" s="230"/>
      <c r="CE506" s="230"/>
      <c r="CF506" s="76"/>
      <c r="CG506" s="281"/>
      <c r="CH506" s="281"/>
      <c r="CI506" s="76"/>
      <c r="CJ506" s="76"/>
      <c r="CK506" s="76"/>
      <c r="CL506" s="127"/>
      <c r="CM506" s="127"/>
      <c r="CN506" s="127"/>
      <c r="CO506" s="127"/>
      <c r="CP506" s="127"/>
      <c r="CQ506" s="127"/>
      <c r="CR506"/>
      <c r="CS506"/>
      <c r="CT506"/>
      <c r="CU506"/>
      <c r="CV506" s="76"/>
      <c r="CW506" s="404"/>
      <c r="CX506" s="405"/>
      <c r="CY506" s="405"/>
      <c r="CZ506" s="405"/>
      <c r="DA506" s="405"/>
      <c r="DB506" s="405"/>
      <c r="DG506" s="76"/>
    </row>
    <row r="507" spans="1:111" s="377" customFormat="1" ht="11.1" customHeight="1" x14ac:dyDescent="0.25">
      <c r="A507" s="76"/>
      <c r="Z507" s="437"/>
      <c r="AA507" s="437"/>
      <c r="AB507" s="437"/>
      <c r="AC507" s="437"/>
      <c r="AD507" s="437"/>
      <c r="AE507" s="437"/>
      <c r="AF507" s="437"/>
      <c r="AG507" s="437"/>
      <c r="AH507" s="437"/>
      <c r="AI507" s="437"/>
      <c r="AJ507" s="437"/>
      <c r="AK507" s="437"/>
      <c r="AL507" s="437"/>
      <c r="AM507" s="437"/>
      <c r="AN507" s="437"/>
      <c r="AO507" s="437"/>
      <c r="AP507" s="437"/>
      <c r="AQ507" s="437"/>
      <c r="AR507" s="437"/>
      <c r="AS507" s="437"/>
      <c r="AT507" s="437"/>
      <c r="AU507" s="437"/>
      <c r="AV507" s="437"/>
      <c r="AW507" s="437"/>
      <c r="AX507" s="437"/>
      <c r="AY507" s="437"/>
      <c r="BA507" s="98"/>
      <c r="BB507" s="98"/>
      <c r="BC507" s="98"/>
      <c r="BD507" s="98"/>
      <c r="BE507" s="98"/>
      <c r="BF507" s="98"/>
      <c r="BH507" s="380"/>
      <c r="BI507" s="380"/>
      <c r="BJ507" s="380"/>
      <c r="BK507" s="379"/>
      <c r="BL507" s="379"/>
      <c r="BM507" s="382"/>
      <c r="BN507" s="168"/>
      <c r="BO507" s="382"/>
      <c r="BP507" s="382"/>
      <c r="BQ507" s="368"/>
      <c r="BR507"/>
      <c r="BS507" s="368"/>
      <c r="BT507"/>
      <c r="BU507"/>
      <c r="BV507"/>
      <c r="BW507" s="368"/>
      <c r="BX507" s="368"/>
      <c r="BY507" s="368"/>
      <c r="BZ507" s="368"/>
      <c r="CA507" s="368"/>
      <c r="CB507" s="141"/>
      <c r="CC507" s="230"/>
      <c r="CD507" s="230"/>
      <c r="CE507" s="230"/>
      <c r="CF507" s="76"/>
      <c r="CG507" s="281"/>
      <c r="CH507" s="281"/>
      <c r="CI507" s="76"/>
      <c r="CJ507" s="76"/>
      <c r="CK507" s="76"/>
      <c r="CL507" s="127"/>
      <c r="CM507" s="127"/>
      <c r="CN507" s="127"/>
      <c r="CO507" s="127"/>
      <c r="CP507" s="127"/>
      <c r="CQ507" s="127"/>
      <c r="CR507"/>
      <c r="CS507"/>
      <c r="CT507"/>
      <c r="CU507"/>
      <c r="CV507" s="76"/>
      <c r="CW507" s="404"/>
      <c r="CX507" s="405"/>
      <c r="CY507" s="405"/>
      <c r="CZ507" s="405"/>
      <c r="DA507" s="405"/>
      <c r="DB507" s="405"/>
      <c r="DG507" s="76"/>
    </row>
    <row r="508" spans="1:111" s="377" customFormat="1" ht="11.1" customHeight="1" x14ac:dyDescent="0.25">
      <c r="A508" s="76"/>
      <c r="Z508" s="437"/>
      <c r="AA508" s="437"/>
      <c r="AB508" s="437"/>
      <c r="AC508" s="437"/>
      <c r="AD508" s="437"/>
      <c r="AE508" s="437"/>
      <c r="AF508" s="437"/>
      <c r="AG508" s="437"/>
      <c r="AH508" s="437"/>
      <c r="AI508" s="437"/>
      <c r="AJ508" s="437"/>
      <c r="AK508" s="437"/>
      <c r="AL508" s="437"/>
      <c r="AM508" s="437"/>
      <c r="AN508" s="437"/>
      <c r="AO508" s="437"/>
      <c r="AP508" s="437"/>
      <c r="AQ508" s="437"/>
      <c r="AR508" s="437"/>
      <c r="AS508" s="437"/>
      <c r="AT508" s="437"/>
      <c r="AU508" s="437"/>
      <c r="AV508" s="437"/>
      <c r="AW508" s="437"/>
      <c r="AX508" s="437"/>
      <c r="AY508" s="437"/>
      <c r="BA508" s="98"/>
      <c r="BB508" s="98"/>
      <c r="BC508" s="98"/>
      <c r="BD508" s="98"/>
      <c r="BE508" s="98"/>
      <c r="BF508" s="98"/>
      <c r="BH508" s="380"/>
      <c r="BI508" s="380"/>
      <c r="BJ508" s="380"/>
      <c r="BK508" s="379"/>
      <c r="BL508" s="379"/>
      <c r="BM508" s="382"/>
      <c r="BN508" s="168"/>
      <c r="BO508" s="382"/>
      <c r="BP508" s="382"/>
      <c r="BQ508" s="368"/>
      <c r="BR508"/>
      <c r="BS508" s="368"/>
      <c r="BT508"/>
      <c r="BU508"/>
      <c r="BV508"/>
      <c r="BW508" s="368"/>
      <c r="BX508" s="368"/>
      <c r="BY508" s="368"/>
      <c r="BZ508" s="368"/>
      <c r="CA508" s="368"/>
      <c r="CB508" s="141"/>
      <c r="CC508" s="230"/>
      <c r="CD508" s="230"/>
      <c r="CE508" s="230"/>
      <c r="CF508" s="76"/>
      <c r="CG508" s="281"/>
      <c r="CH508" s="281"/>
      <c r="CI508" s="76"/>
      <c r="CJ508" s="76"/>
      <c r="CK508" s="76"/>
      <c r="CL508" s="127"/>
      <c r="CM508" s="127"/>
      <c r="CN508" s="127"/>
      <c r="CO508" s="127"/>
      <c r="CP508" s="127"/>
      <c r="CQ508" s="127"/>
      <c r="CR508"/>
      <c r="CS508"/>
      <c r="CT508"/>
      <c r="CU508"/>
      <c r="CV508" s="76"/>
      <c r="CW508" s="404"/>
      <c r="CX508" s="405"/>
      <c r="CY508" s="405"/>
      <c r="CZ508" s="405"/>
      <c r="DA508" s="405"/>
      <c r="DB508" s="405"/>
      <c r="DG508" s="76"/>
    </row>
    <row r="509" spans="1:111" s="377" customFormat="1" ht="11.1" customHeight="1" x14ac:dyDescent="0.25">
      <c r="A509" s="76"/>
      <c r="Z509" s="437"/>
      <c r="AA509" s="437"/>
      <c r="AB509" s="437"/>
      <c r="AC509" s="437"/>
      <c r="AD509" s="437"/>
      <c r="AE509" s="437"/>
      <c r="AF509" s="437"/>
      <c r="AG509" s="437"/>
      <c r="AH509" s="437"/>
      <c r="AI509" s="437"/>
      <c r="AJ509" s="437"/>
      <c r="AK509" s="437"/>
      <c r="AL509" s="437"/>
      <c r="AM509" s="437"/>
      <c r="AN509" s="437"/>
      <c r="AO509" s="437"/>
      <c r="AP509" s="437"/>
      <c r="AQ509" s="437"/>
      <c r="AR509" s="437"/>
      <c r="AS509" s="437"/>
      <c r="AT509" s="437"/>
      <c r="AU509" s="437"/>
      <c r="AV509" s="437"/>
      <c r="AW509" s="437"/>
      <c r="AX509" s="437"/>
      <c r="AY509" s="437"/>
      <c r="BA509" s="98"/>
      <c r="BB509" s="98"/>
      <c r="BC509" s="98"/>
      <c r="BD509" s="98"/>
      <c r="BE509" s="98"/>
      <c r="BF509" s="98"/>
      <c r="BH509" s="380"/>
      <c r="BI509" s="380"/>
      <c r="BJ509" s="380"/>
      <c r="BK509" s="379"/>
      <c r="BL509" s="379"/>
      <c r="BM509" s="382"/>
      <c r="BN509" s="168"/>
      <c r="BO509" s="382"/>
      <c r="BP509" s="382"/>
      <c r="BQ509" s="368"/>
      <c r="BR509"/>
      <c r="BS509" s="368"/>
      <c r="BT509"/>
      <c r="BU509"/>
      <c r="BV509"/>
      <c r="BW509" s="368"/>
      <c r="BX509" s="368"/>
      <c r="BY509" s="368"/>
      <c r="BZ509" s="368"/>
      <c r="CA509" s="368"/>
      <c r="CB509" s="141"/>
      <c r="CC509" s="230"/>
      <c r="CD509" s="230"/>
      <c r="CE509" s="230"/>
      <c r="CF509" s="76"/>
      <c r="CG509" s="281"/>
      <c r="CH509" s="281"/>
      <c r="CI509" s="76"/>
      <c r="CJ509" s="76"/>
      <c r="CK509" s="76"/>
      <c r="CL509" s="127"/>
      <c r="CM509" s="127"/>
      <c r="CN509" s="127"/>
      <c r="CO509" s="127"/>
      <c r="CP509" s="127"/>
      <c r="CQ509" s="127"/>
      <c r="CR509"/>
      <c r="CS509"/>
      <c r="CT509"/>
      <c r="CU509"/>
      <c r="CV509" s="76"/>
      <c r="CW509" s="404"/>
      <c r="CX509" s="405"/>
      <c r="CY509" s="405"/>
      <c r="CZ509" s="405"/>
      <c r="DA509" s="405"/>
      <c r="DB509" s="405"/>
      <c r="DG509" s="76"/>
    </row>
    <row r="510" spans="1:111" s="377" customFormat="1" ht="11.1" customHeight="1" x14ac:dyDescent="0.25">
      <c r="A510" s="76"/>
      <c r="Z510" s="437"/>
      <c r="AA510" s="437"/>
      <c r="AB510" s="437"/>
      <c r="AC510" s="437"/>
      <c r="AD510" s="437"/>
      <c r="AE510" s="437"/>
      <c r="AF510" s="437"/>
      <c r="AG510" s="437"/>
      <c r="AH510" s="437"/>
      <c r="AI510" s="437"/>
      <c r="AJ510" s="437"/>
      <c r="AK510" s="437"/>
      <c r="AL510" s="437"/>
      <c r="AM510" s="437"/>
      <c r="AN510" s="437"/>
      <c r="AO510" s="437"/>
      <c r="AP510" s="437"/>
      <c r="AQ510" s="437"/>
      <c r="AR510" s="437"/>
      <c r="AS510" s="437"/>
      <c r="AT510" s="437"/>
      <c r="AU510" s="437"/>
      <c r="AV510" s="437"/>
      <c r="AW510" s="437"/>
      <c r="AX510" s="437"/>
      <c r="AY510" s="437"/>
      <c r="BA510" s="98"/>
      <c r="BB510" s="98"/>
      <c r="BC510" s="98"/>
      <c r="BD510" s="98"/>
      <c r="BE510" s="98"/>
      <c r="BF510" s="98"/>
      <c r="BH510" s="380"/>
      <c r="BI510" s="380"/>
      <c r="BJ510" s="380"/>
      <c r="BK510" s="379"/>
      <c r="BL510" s="379"/>
      <c r="BM510" s="382"/>
      <c r="BN510" s="168"/>
      <c r="BO510" s="382"/>
      <c r="BP510" s="382"/>
      <c r="BQ510" s="368"/>
      <c r="BR510"/>
      <c r="BS510" s="368"/>
      <c r="BT510"/>
      <c r="BU510"/>
      <c r="BV510"/>
      <c r="BW510" s="368"/>
      <c r="BX510" s="368"/>
      <c r="BY510" s="368"/>
      <c r="BZ510" s="368"/>
      <c r="CA510" s="368"/>
      <c r="CB510" s="141"/>
      <c r="CC510" s="230"/>
      <c r="CD510" s="230"/>
      <c r="CE510" s="230"/>
      <c r="CF510" s="76"/>
      <c r="CG510" s="281"/>
      <c r="CH510" s="281"/>
      <c r="CI510" s="76"/>
      <c r="CJ510" s="76"/>
      <c r="CK510" s="76"/>
      <c r="CL510" s="127"/>
      <c r="CM510" s="127"/>
      <c r="CN510" s="127"/>
      <c r="CO510" s="127"/>
      <c r="CP510" s="127"/>
      <c r="CQ510" s="127"/>
      <c r="CR510"/>
      <c r="CS510"/>
      <c r="CT510"/>
      <c r="CU510"/>
      <c r="CV510" s="76"/>
      <c r="CW510" s="404"/>
      <c r="CX510" s="405"/>
      <c r="CY510" s="405"/>
      <c r="CZ510" s="405"/>
      <c r="DA510" s="405"/>
      <c r="DB510" s="405"/>
      <c r="DG510" s="76"/>
    </row>
    <row r="511" spans="1:111" s="377" customFormat="1" ht="11.1" customHeight="1" x14ac:dyDescent="0.25">
      <c r="A511" s="76"/>
      <c r="Z511" s="437"/>
      <c r="AA511" s="437"/>
      <c r="AB511" s="437"/>
      <c r="AC511" s="437"/>
      <c r="AD511" s="437"/>
      <c r="AE511" s="437"/>
      <c r="AF511" s="437"/>
      <c r="AG511" s="437"/>
      <c r="AH511" s="437"/>
      <c r="AI511" s="437"/>
      <c r="AJ511" s="437"/>
      <c r="AK511" s="437"/>
      <c r="AL511" s="437"/>
      <c r="AM511" s="437"/>
      <c r="AN511" s="437"/>
      <c r="AO511" s="437"/>
      <c r="AP511" s="437"/>
      <c r="AQ511" s="437"/>
      <c r="AR511" s="437"/>
      <c r="AS511" s="437"/>
      <c r="AT511" s="437"/>
      <c r="AU511" s="437"/>
      <c r="AV511" s="437"/>
      <c r="AW511" s="437"/>
      <c r="AX511" s="437"/>
      <c r="AY511" s="437"/>
      <c r="BA511" s="98"/>
      <c r="BB511" s="98"/>
      <c r="BC511" s="98"/>
      <c r="BD511" s="98"/>
      <c r="BE511" s="98"/>
      <c r="BF511" s="98"/>
      <c r="BH511" s="380"/>
      <c r="BI511" s="380"/>
      <c r="BJ511" s="380"/>
      <c r="BK511" s="379"/>
      <c r="BL511" s="379"/>
      <c r="BM511" s="382"/>
      <c r="BN511" s="168"/>
      <c r="BO511" s="382"/>
      <c r="BP511" s="382"/>
      <c r="BQ511" s="368"/>
      <c r="BR511"/>
      <c r="BS511" s="368"/>
      <c r="BT511"/>
      <c r="BU511"/>
      <c r="BV511"/>
      <c r="BW511" s="368"/>
      <c r="BX511" s="368"/>
      <c r="BY511" s="368"/>
      <c r="BZ511" s="368"/>
      <c r="CA511" s="368"/>
      <c r="CB511" s="141"/>
      <c r="CC511" s="230"/>
      <c r="CD511" s="230"/>
      <c r="CE511" s="230"/>
      <c r="CF511" s="76"/>
      <c r="CG511" s="281"/>
      <c r="CH511" s="281"/>
      <c r="CI511" s="76"/>
      <c r="CJ511" s="76"/>
      <c r="CK511" s="76"/>
      <c r="CL511" s="127"/>
      <c r="CM511" s="127"/>
      <c r="CN511" s="127"/>
      <c r="CO511" s="127"/>
      <c r="CP511" s="127"/>
      <c r="CQ511" s="127"/>
      <c r="CR511"/>
      <c r="CS511"/>
      <c r="CT511"/>
      <c r="CU511"/>
      <c r="CV511" s="76"/>
      <c r="CW511" s="404"/>
      <c r="CX511" s="405"/>
      <c r="CY511" s="405"/>
      <c r="CZ511" s="405"/>
      <c r="DA511" s="405"/>
      <c r="DB511" s="405"/>
      <c r="DG511" s="76"/>
    </row>
    <row r="512" spans="1:111" s="377" customFormat="1" ht="11.1" customHeight="1" x14ac:dyDescent="0.25">
      <c r="A512" s="76"/>
      <c r="Z512" s="437"/>
      <c r="AA512" s="437"/>
      <c r="AB512" s="437"/>
      <c r="AC512" s="437"/>
      <c r="AD512" s="437"/>
      <c r="AE512" s="437"/>
      <c r="AF512" s="437"/>
      <c r="AG512" s="437"/>
      <c r="AH512" s="437"/>
      <c r="AI512" s="437"/>
      <c r="AJ512" s="437"/>
      <c r="AK512" s="437"/>
      <c r="AL512" s="437"/>
      <c r="AM512" s="437"/>
      <c r="AN512" s="437"/>
      <c r="AO512" s="437"/>
      <c r="AP512" s="437"/>
      <c r="AQ512" s="437"/>
      <c r="AR512" s="437"/>
      <c r="AS512" s="437"/>
      <c r="AT512" s="437"/>
      <c r="AU512" s="437"/>
      <c r="AV512" s="437"/>
      <c r="AW512" s="437"/>
      <c r="AX512" s="437"/>
      <c r="AY512" s="437"/>
      <c r="BA512" s="98"/>
      <c r="BB512" s="98"/>
      <c r="BC512" s="98"/>
      <c r="BD512" s="98"/>
      <c r="BE512" s="98"/>
      <c r="BF512" s="98"/>
      <c r="BH512" s="380"/>
      <c r="BI512" s="380"/>
      <c r="BJ512" s="380"/>
      <c r="BK512" s="379"/>
      <c r="BL512" s="379"/>
      <c r="BM512" s="382"/>
      <c r="BN512" s="168"/>
      <c r="BO512" s="382"/>
      <c r="BP512" s="382"/>
      <c r="BQ512" s="368"/>
      <c r="BR512"/>
      <c r="BS512" s="368"/>
      <c r="BT512"/>
      <c r="BU512"/>
      <c r="BV512"/>
      <c r="BW512" s="368"/>
      <c r="BX512" s="368"/>
      <c r="BY512" s="368"/>
      <c r="BZ512" s="368"/>
      <c r="CA512" s="368"/>
      <c r="CB512" s="141"/>
      <c r="CC512" s="230"/>
      <c r="CD512" s="230"/>
      <c r="CE512" s="230"/>
      <c r="CF512" s="76"/>
      <c r="CG512" s="281"/>
      <c r="CH512" s="281"/>
      <c r="CI512" s="76"/>
      <c r="CJ512" s="76"/>
      <c r="CK512" s="76"/>
      <c r="CL512" s="127"/>
      <c r="CM512" s="127"/>
      <c r="CN512" s="127"/>
      <c r="CO512" s="127"/>
      <c r="CP512" s="127"/>
      <c r="CQ512" s="127"/>
      <c r="CR512"/>
      <c r="CS512"/>
      <c r="CT512"/>
      <c r="CU512"/>
      <c r="CV512" s="76"/>
      <c r="CW512" s="404"/>
      <c r="CX512" s="405"/>
      <c r="CY512" s="405"/>
      <c r="CZ512" s="405"/>
      <c r="DA512" s="405"/>
      <c r="DB512" s="405"/>
      <c r="DG512" s="76"/>
    </row>
    <row r="513" spans="1:111" s="377" customFormat="1" ht="11.1" customHeight="1" x14ac:dyDescent="0.25">
      <c r="A513" s="76"/>
      <c r="Z513" s="437"/>
      <c r="AA513" s="437"/>
      <c r="AB513" s="437"/>
      <c r="AC513" s="437"/>
      <c r="AD513" s="437"/>
      <c r="AE513" s="437"/>
      <c r="AF513" s="437"/>
      <c r="AG513" s="437"/>
      <c r="AH513" s="437"/>
      <c r="AI513" s="437"/>
      <c r="AJ513" s="437"/>
      <c r="AK513" s="437"/>
      <c r="AL513" s="437"/>
      <c r="AM513" s="437"/>
      <c r="AN513" s="437"/>
      <c r="AO513" s="437"/>
      <c r="AP513" s="437"/>
      <c r="AQ513" s="437"/>
      <c r="AR513" s="437"/>
      <c r="AS513" s="437"/>
      <c r="AT513" s="437"/>
      <c r="AU513" s="437"/>
      <c r="AV513" s="437"/>
      <c r="AW513" s="437"/>
      <c r="AX513" s="437"/>
      <c r="AY513" s="437"/>
      <c r="BA513" s="98"/>
      <c r="BB513" s="98"/>
      <c r="BC513" s="98"/>
      <c r="BD513" s="98"/>
      <c r="BE513" s="98"/>
      <c r="BF513" s="98"/>
      <c r="BH513" s="380"/>
      <c r="BI513" s="380"/>
      <c r="BJ513" s="380"/>
      <c r="BK513" s="379"/>
      <c r="BL513" s="379"/>
      <c r="BM513" s="382"/>
      <c r="BN513" s="168"/>
      <c r="BO513" s="382"/>
      <c r="BP513" s="382"/>
      <c r="BQ513" s="368"/>
      <c r="BR513"/>
      <c r="BS513" s="368"/>
      <c r="BT513"/>
      <c r="BU513"/>
      <c r="BV513"/>
      <c r="BW513" s="368"/>
      <c r="BX513" s="368"/>
      <c r="BY513" s="368"/>
      <c r="BZ513" s="368"/>
      <c r="CA513" s="368"/>
      <c r="CB513" s="141"/>
      <c r="CC513" s="230"/>
      <c r="CD513" s="230"/>
      <c r="CE513" s="230"/>
      <c r="CF513" s="76"/>
      <c r="CG513" s="281"/>
      <c r="CH513" s="281"/>
      <c r="CI513" s="76"/>
      <c r="CJ513" s="76"/>
      <c r="CK513" s="76"/>
      <c r="CL513" s="127"/>
      <c r="CM513" s="127"/>
      <c r="CN513" s="127"/>
      <c r="CO513" s="127"/>
      <c r="CP513" s="127"/>
      <c r="CQ513" s="127"/>
      <c r="CR513"/>
      <c r="CS513"/>
      <c r="CT513"/>
      <c r="CU513"/>
      <c r="CV513" s="76"/>
      <c r="CW513" s="404"/>
      <c r="CX513" s="405"/>
      <c r="CY513" s="405"/>
      <c r="CZ513" s="405"/>
      <c r="DA513" s="405"/>
      <c r="DB513" s="405"/>
      <c r="DG513" s="76"/>
    </row>
    <row r="514" spans="1:111" s="377" customFormat="1" ht="11.1" customHeight="1" x14ac:dyDescent="0.25">
      <c r="A514" s="76"/>
      <c r="Z514" s="437"/>
      <c r="AA514" s="437"/>
      <c r="AB514" s="437"/>
      <c r="AC514" s="437"/>
      <c r="AD514" s="437"/>
      <c r="AE514" s="437"/>
      <c r="AF514" s="437"/>
      <c r="AG514" s="437"/>
      <c r="AH514" s="437"/>
      <c r="AI514" s="437"/>
      <c r="AJ514" s="437"/>
      <c r="AK514" s="437"/>
      <c r="AL514" s="437"/>
      <c r="AM514" s="437"/>
      <c r="AN514" s="437"/>
      <c r="AO514" s="437"/>
      <c r="AP514" s="437"/>
      <c r="AQ514" s="437"/>
      <c r="AR514" s="437"/>
      <c r="AS514" s="437"/>
      <c r="AT514" s="437"/>
      <c r="AU514" s="437"/>
      <c r="AV514" s="437"/>
      <c r="AW514" s="437"/>
      <c r="AX514" s="437"/>
      <c r="AY514" s="437"/>
      <c r="BA514" s="98"/>
      <c r="BB514" s="98"/>
      <c r="BC514" s="98"/>
      <c r="BD514" s="98"/>
      <c r="BE514" s="98"/>
      <c r="BF514" s="98"/>
      <c r="BH514" s="380"/>
      <c r="BI514" s="380"/>
      <c r="BJ514" s="380"/>
      <c r="BK514" s="379"/>
      <c r="BL514" s="379"/>
      <c r="BM514" s="382"/>
      <c r="BN514" s="168"/>
      <c r="BO514" s="382"/>
      <c r="BP514" s="382"/>
      <c r="BQ514" s="368"/>
      <c r="BR514"/>
      <c r="BS514" s="368"/>
      <c r="BT514"/>
      <c r="BU514"/>
      <c r="BV514"/>
      <c r="BW514" s="368"/>
      <c r="BX514" s="368"/>
      <c r="BY514" s="368"/>
      <c r="BZ514" s="368"/>
      <c r="CA514" s="368"/>
      <c r="CB514" s="141"/>
      <c r="CC514" s="230"/>
      <c r="CD514" s="230"/>
      <c r="CE514" s="230"/>
      <c r="CF514" s="76"/>
      <c r="CG514" s="281"/>
      <c r="CH514" s="281"/>
      <c r="CI514" s="76"/>
      <c r="CJ514" s="76"/>
      <c r="CK514" s="76"/>
      <c r="CL514" s="127"/>
      <c r="CM514" s="127"/>
      <c r="CN514" s="127"/>
      <c r="CO514" s="127"/>
      <c r="CP514" s="127"/>
      <c r="CQ514" s="127"/>
      <c r="CR514"/>
      <c r="CS514"/>
      <c r="CT514"/>
      <c r="CU514"/>
      <c r="CV514" s="76"/>
      <c r="CW514" s="404"/>
      <c r="CX514" s="405"/>
      <c r="CY514" s="405"/>
      <c r="CZ514" s="405"/>
      <c r="DA514" s="405"/>
      <c r="DB514" s="405"/>
      <c r="DG514" s="76"/>
    </row>
    <row r="515" spans="1:111" s="377" customFormat="1" ht="11.1" customHeight="1" x14ac:dyDescent="0.25">
      <c r="A515" s="76"/>
      <c r="Z515" s="437"/>
      <c r="AA515" s="437"/>
      <c r="AB515" s="437"/>
      <c r="AC515" s="437"/>
      <c r="AD515" s="437"/>
      <c r="AE515" s="437"/>
      <c r="AF515" s="437"/>
      <c r="AG515" s="437"/>
      <c r="AH515" s="437"/>
      <c r="AI515" s="437"/>
      <c r="AJ515" s="437"/>
      <c r="AK515" s="437"/>
      <c r="AL515" s="437"/>
      <c r="AM515" s="437"/>
      <c r="AN515" s="437"/>
      <c r="AO515" s="437"/>
      <c r="AP515" s="437"/>
      <c r="AQ515" s="437"/>
      <c r="AR515" s="437"/>
      <c r="AS515" s="437"/>
      <c r="AT515" s="437"/>
      <c r="AU515" s="437"/>
      <c r="AV515" s="437"/>
      <c r="AW515" s="437"/>
      <c r="AX515" s="437"/>
      <c r="AY515" s="437"/>
      <c r="BA515" s="98"/>
      <c r="BB515" s="98"/>
      <c r="BC515" s="98"/>
      <c r="BD515" s="98"/>
      <c r="BE515" s="98"/>
      <c r="BF515" s="98"/>
      <c r="BH515" s="380"/>
      <c r="BI515" s="380"/>
      <c r="BJ515" s="380"/>
      <c r="BK515" s="379"/>
      <c r="BL515" s="379"/>
      <c r="BM515" s="382"/>
      <c r="BN515" s="168"/>
      <c r="BO515" s="382"/>
      <c r="BP515" s="382"/>
      <c r="BQ515" s="368"/>
      <c r="BR515"/>
      <c r="BS515" s="368"/>
      <c r="BT515"/>
      <c r="BU515"/>
      <c r="BV515"/>
      <c r="BW515" s="368"/>
      <c r="BX515" s="368"/>
      <c r="BY515" s="368"/>
      <c r="BZ515" s="368"/>
      <c r="CA515" s="368"/>
      <c r="CB515" s="141"/>
      <c r="CC515" s="230"/>
      <c r="CD515" s="230"/>
      <c r="CE515" s="230"/>
      <c r="CF515" s="76"/>
      <c r="CG515" s="281"/>
      <c r="CH515" s="281"/>
      <c r="CI515" s="76"/>
      <c r="CJ515" s="76"/>
      <c r="CK515" s="76"/>
      <c r="CL515" s="127"/>
      <c r="CM515" s="127"/>
      <c r="CN515" s="127"/>
      <c r="CO515" s="127"/>
      <c r="CP515" s="127"/>
      <c r="CQ515" s="127"/>
      <c r="CR515"/>
      <c r="CS515"/>
      <c r="CT515"/>
      <c r="CU515"/>
      <c r="CV515" s="76"/>
      <c r="CW515" s="404"/>
      <c r="CX515" s="405"/>
      <c r="CY515" s="405"/>
      <c r="CZ515" s="405"/>
      <c r="DA515" s="405"/>
      <c r="DB515" s="405"/>
      <c r="DG515" s="76"/>
    </row>
    <row r="516" spans="1:111" s="377" customFormat="1" ht="11.1" customHeight="1" x14ac:dyDescent="0.25">
      <c r="A516" s="76"/>
      <c r="Z516" s="437"/>
      <c r="AA516" s="437"/>
      <c r="AB516" s="437"/>
      <c r="AC516" s="437"/>
      <c r="AD516" s="437"/>
      <c r="AE516" s="437"/>
      <c r="AF516" s="437"/>
      <c r="AG516" s="437"/>
      <c r="AH516" s="437"/>
      <c r="AI516" s="437"/>
      <c r="AJ516" s="437"/>
      <c r="AK516" s="437"/>
      <c r="AL516" s="437"/>
      <c r="AM516" s="437"/>
      <c r="AN516" s="437"/>
      <c r="AO516" s="437"/>
      <c r="AP516" s="437"/>
      <c r="AQ516" s="437"/>
      <c r="AR516" s="437"/>
      <c r="AS516" s="437"/>
      <c r="AT516" s="437"/>
      <c r="AU516" s="437"/>
      <c r="AV516" s="437"/>
      <c r="AW516" s="437"/>
      <c r="AX516" s="437"/>
      <c r="AY516" s="437"/>
      <c r="BA516" s="98"/>
      <c r="BB516" s="98"/>
      <c r="BC516" s="98"/>
      <c r="BD516" s="98"/>
      <c r="BE516" s="98"/>
      <c r="BF516" s="98"/>
      <c r="BH516" s="380"/>
      <c r="BI516" s="380"/>
      <c r="BJ516" s="380"/>
      <c r="BK516" s="379"/>
      <c r="BL516" s="379"/>
      <c r="BM516" s="382"/>
      <c r="BN516" s="168"/>
      <c r="BO516" s="382"/>
      <c r="BP516" s="382"/>
      <c r="BQ516" s="368"/>
      <c r="BR516"/>
      <c r="BS516" s="368"/>
      <c r="BT516"/>
      <c r="BU516"/>
      <c r="BV516"/>
      <c r="BW516" s="368"/>
      <c r="BX516" s="368"/>
      <c r="BY516" s="368"/>
      <c r="BZ516" s="368"/>
      <c r="CA516" s="368"/>
      <c r="CB516" s="141"/>
      <c r="CC516" s="230"/>
      <c r="CD516" s="230"/>
      <c r="CE516" s="230"/>
      <c r="CF516" s="76"/>
      <c r="CG516" s="281"/>
      <c r="CH516" s="281"/>
      <c r="CI516" s="76"/>
      <c r="CJ516" s="76"/>
      <c r="CK516" s="76"/>
      <c r="CL516" s="127"/>
      <c r="CM516" s="127"/>
      <c r="CN516" s="127"/>
      <c r="CO516" s="127"/>
      <c r="CP516" s="127"/>
      <c r="CQ516" s="127"/>
      <c r="CR516"/>
      <c r="CS516"/>
      <c r="CT516"/>
      <c r="CU516"/>
      <c r="CV516" s="76"/>
      <c r="CW516" s="404"/>
      <c r="CX516" s="405"/>
      <c r="CY516" s="405"/>
      <c r="CZ516" s="405"/>
      <c r="DA516" s="405"/>
      <c r="DB516" s="405"/>
      <c r="DG516" s="76"/>
    </row>
    <row r="517" spans="1:111" s="377" customFormat="1" ht="11.1" customHeight="1" x14ac:dyDescent="0.25">
      <c r="A517" s="76"/>
      <c r="Z517" s="437"/>
      <c r="AA517" s="437"/>
      <c r="AB517" s="437"/>
      <c r="AC517" s="437"/>
      <c r="AD517" s="437"/>
      <c r="AE517" s="437"/>
      <c r="AF517" s="437"/>
      <c r="AG517" s="437"/>
      <c r="AH517" s="437"/>
      <c r="AI517" s="437"/>
      <c r="AJ517" s="437"/>
      <c r="AK517" s="437"/>
      <c r="AL517" s="437"/>
      <c r="AM517" s="437"/>
      <c r="AN517" s="437"/>
      <c r="AO517" s="437"/>
      <c r="AP517" s="437"/>
      <c r="AQ517" s="437"/>
      <c r="AR517" s="437"/>
      <c r="AS517" s="437"/>
      <c r="AT517" s="437"/>
      <c r="AU517" s="437"/>
      <c r="AV517" s="437"/>
      <c r="AW517" s="437"/>
      <c r="AX517" s="437"/>
      <c r="AY517" s="437"/>
      <c r="BA517" s="98"/>
      <c r="BB517" s="98"/>
      <c r="BC517" s="98"/>
      <c r="BD517" s="98"/>
      <c r="BE517" s="98"/>
      <c r="BF517" s="98"/>
      <c r="BH517" s="380"/>
      <c r="BI517" s="380"/>
      <c r="BJ517" s="380"/>
      <c r="BK517" s="379"/>
      <c r="BL517" s="379"/>
      <c r="BM517" s="382"/>
      <c r="BN517" s="168"/>
      <c r="BO517" s="382"/>
      <c r="BP517" s="382"/>
      <c r="BQ517" s="368"/>
      <c r="BR517"/>
      <c r="BS517" s="368"/>
      <c r="BT517"/>
      <c r="BU517"/>
      <c r="BV517"/>
      <c r="BW517" s="368"/>
      <c r="BX517" s="368"/>
      <c r="BY517" s="368"/>
      <c r="BZ517" s="368"/>
      <c r="CA517" s="368"/>
      <c r="CB517" s="141"/>
      <c r="CC517" s="230"/>
      <c r="CD517" s="230"/>
      <c r="CE517" s="230"/>
      <c r="CF517" s="76"/>
      <c r="CG517" s="281"/>
      <c r="CH517" s="281"/>
      <c r="CI517" s="76"/>
      <c r="CJ517" s="76"/>
      <c r="CK517" s="76"/>
      <c r="CL517" s="127"/>
      <c r="CM517" s="127"/>
      <c r="CN517" s="127"/>
      <c r="CO517" s="127"/>
      <c r="CP517" s="127"/>
      <c r="CQ517" s="127"/>
      <c r="CR517"/>
      <c r="CS517"/>
      <c r="CT517"/>
      <c r="CU517"/>
      <c r="CV517" s="76"/>
      <c r="CW517" s="404"/>
      <c r="CX517" s="405"/>
      <c r="CY517" s="405"/>
      <c r="CZ517" s="405"/>
      <c r="DA517" s="405"/>
      <c r="DB517" s="405"/>
      <c r="DG517" s="76"/>
    </row>
    <row r="518" spans="1:111" s="377" customFormat="1" ht="11.1" customHeight="1" x14ac:dyDescent="0.25">
      <c r="A518" s="76"/>
      <c r="Z518" s="437"/>
      <c r="AA518" s="437"/>
      <c r="AB518" s="437"/>
      <c r="AC518" s="437"/>
      <c r="AD518" s="437"/>
      <c r="AE518" s="437"/>
      <c r="AF518" s="437"/>
      <c r="AG518" s="437"/>
      <c r="AH518" s="437"/>
      <c r="AI518" s="437"/>
      <c r="AJ518" s="437"/>
      <c r="AK518" s="437"/>
      <c r="AL518" s="437"/>
      <c r="AM518" s="437"/>
      <c r="AN518" s="437"/>
      <c r="AO518" s="437"/>
      <c r="AP518" s="437"/>
      <c r="AQ518" s="437"/>
      <c r="AR518" s="437"/>
      <c r="AS518" s="437"/>
      <c r="AT518" s="437"/>
      <c r="AU518" s="437"/>
      <c r="AV518" s="437"/>
      <c r="AW518" s="437"/>
      <c r="AX518" s="437"/>
      <c r="AY518" s="437"/>
      <c r="BA518" s="98"/>
      <c r="BB518" s="98"/>
      <c r="BC518" s="98"/>
      <c r="BD518" s="98"/>
      <c r="BE518" s="98"/>
      <c r="BF518" s="98"/>
      <c r="BH518" s="380"/>
      <c r="BI518" s="380"/>
      <c r="BJ518" s="380"/>
      <c r="BK518" s="379"/>
      <c r="BL518" s="379"/>
      <c r="BM518" s="382"/>
      <c r="BN518" s="168"/>
      <c r="BO518" s="382"/>
      <c r="BP518" s="382"/>
      <c r="BQ518" s="368"/>
      <c r="BR518"/>
      <c r="BS518" s="368"/>
      <c r="BT518"/>
      <c r="BU518"/>
      <c r="BV518"/>
      <c r="BW518" s="368"/>
      <c r="BX518" s="368"/>
      <c r="BY518" s="368"/>
      <c r="BZ518" s="368"/>
      <c r="CA518" s="368"/>
      <c r="CB518" s="141"/>
      <c r="CC518" s="230"/>
      <c r="CD518" s="230"/>
      <c r="CE518" s="230"/>
      <c r="CF518" s="76"/>
      <c r="CG518" s="281"/>
      <c r="CH518" s="281"/>
      <c r="CI518" s="76"/>
      <c r="CJ518" s="76"/>
      <c r="CK518" s="76"/>
      <c r="CL518" s="127"/>
      <c r="CM518" s="127"/>
      <c r="CN518" s="127"/>
      <c r="CO518" s="127"/>
      <c r="CP518" s="127"/>
      <c r="CQ518" s="127"/>
      <c r="CR518"/>
      <c r="CS518"/>
      <c r="CT518"/>
      <c r="CU518"/>
      <c r="CV518" s="76"/>
      <c r="CW518" s="404"/>
      <c r="CX518" s="405"/>
      <c r="CY518" s="405"/>
      <c r="CZ518" s="405"/>
      <c r="DA518" s="405"/>
      <c r="DB518" s="405"/>
      <c r="DG518" s="76"/>
    </row>
    <row r="519" spans="1:111" s="377" customFormat="1" ht="11.1" customHeight="1" x14ac:dyDescent="0.25">
      <c r="A519" s="76"/>
      <c r="Z519" s="437"/>
      <c r="AA519" s="437"/>
      <c r="AB519" s="437"/>
      <c r="AC519" s="437"/>
      <c r="AD519" s="437"/>
      <c r="AE519" s="437"/>
      <c r="AF519" s="437"/>
      <c r="AG519" s="437"/>
      <c r="AH519" s="437"/>
      <c r="AI519" s="437"/>
      <c r="AJ519" s="437"/>
      <c r="AK519" s="437"/>
      <c r="AL519" s="437"/>
      <c r="AM519" s="437"/>
      <c r="AN519" s="437"/>
      <c r="AO519" s="437"/>
      <c r="AP519" s="437"/>
      <c r="AQ519" s="437"/>
      <c r="AR519" s="437"/>
      <c r="AS519" s="437"/>
      <c r="AT519" s="437"/>
      <c r="AU519" s="437"/>
      <c r="AV519" s="437"/>
      <c r="AW519" s="437"/>
      <c r="AX519" s="437"/>
      <c r="AY519" s="437"/>
      <c r="BA519" s="98"/>
      <c r="BB519" s="98"/>
      <c r="BC519" s="98"/>
      <c r="BD519" s="98"/>
      <c r="BE519" s="98"/>
      <c r="BF519" s="98"/>
      <c r="BH519" s="380"/>
      <c r="BI519" s="380"/>
      <c r="BJ519" s="380"/>
      <c r="BK519" s="379"/>
      <c r="BL519" s="379"/>
      <c r="BM519" s="382"/>
      <c r="BN519" s="168"/>
      <c r="BO519" s="382"/>
      <c r="BP519" s="382"/>
      <c r="BQ519" s="368"/>
      <c r="BR519"/>
      <c r="BS519" s="368"/>
      <c r="BT519"/>
      <c r="BU519"/>
      <c r="BV519"/>
      <c r="BW519" s="368"/>
      <c r="BX519" s="368"/>
      <c r="BY519" s="368"/>
      <c r="BZ519" s="368"/>
      <c r="CA519" s="368"/>
      <c r="CB519" s="141"/>
      <c r="CC519" s="230"/>
      <c r="CD519" s="230"/>
      <c r="CE519" s="230"/>
      <c r="CF519" s="76"/>
      <c r="CG519" s="281"/>
      <c r="CH519" s="281"/>
      <c r="CI519" s="76"/>
      <c r="CJ519" s="76"/>
      <c r="CK519" s="76"/>
      <c r="CL519" s="127"/>
      <c r="CM519" s="127"/>
      <c r="CN519" s="127"/>
      <c r="CO519" s="127"/>
      <c r="CP519" s="127"/>
      <c r="CQ519" s="127"/>
      <c r="CR519"/>
      <c r="CS519"/>
      <c r="CT519"/>
      <c r="CU519"/>
      <c r="CV519" s="76"/>
      <c r="CW519" s="404"/>
      <c r="CX519" s="405"/>
      <c r="CY519" s="405"/>
      <c r="CZ519" s="405"/>
      <c r="DA519" s="405"/>
      <c r="DB519" s="405"/>
      <c r="DG519" s="76"/>
    </row>
    <row r="520" spans="1:111" s="377" customFormat="1" ht="11.1" customHeight="1" x14ac:dyDescent="0.25">
      <c r="A520" s="76"/>
      <c r="Z520" s="437"/>
      <c r="AA520" s="437"/>
      <c r="AB520" s="437"/>
      <c r="AC520" s="437"/>
      <c r="AD520" s="437"/>
      <c r="AE520" s="437"/>
      <c r="AF520" s="437"/>
      <c r="AG520" s="437"/>
      <c r="AH520" s="437"/>
      <c r="AI520" s="437"/>
      <c r="AJ520" s="437"/>
      <c r="AK520" s="437"/>
      <c r="AL520" s="437"/>
      <c r="AM520" s="437"/>
      <c r="AN520" s="437"/>
      <c r="AO520" s="437"/>
      <c r="AP520" s="437"/>
      <c r="AQ520" s="437"/>
      <c r="AR520" s="437"/>
      <c r="AS520" s="437"/>
      <c r="AT520" s="437"/>
      <c r="AU520" s="437"/>
      <c r="AV520" s="437"/>
      <c r="AW520" s="437"/>
      <c r="AX520" s="437"/>
      <c r="AY520" s="437"/>
      <c r="BA520" s="98"/>
      <c r="BB520" s="98"/>
      <c r="BC520" s="98"/>
      <c r="BD520" s="98"/>
      <c r="BE520" s="98"/>
      <c r="BF520" s="98"/>
      <c r="BH520" s="380"/>
      <c r="BI520" s="380"/>
      <c r="BJ520" s="380"/>
      <c r="BK520" s="379"/>
      <c r="BL520" s="379"/>
      <c r="BM520" s="382"/>
      <c r="BN520" s="168"/>
      <c r="BO520" s="382"/>
      <c r="BP520" s="382"/>
      <c r="BQ520" s="368"/>
      <c r="BR520"/>
      <c r="BS520" s="368"/>
      <c r="BT520"/>
      <c r="BU520"/>
      <c r="BV520"/>
      <c r="BW520" s="368"/>
      <c r="BX520" s="368"/>
      <c r="BY520" s="368"/>
      <c r="BZ520" s="368"/>
      <c r="CA520" s="368"/>
      <c r="CB520" s="141"/>
      <c r="CC520" s="230"/>
      <c r="CD520" s="230"/>
      <c r="CE520" s="230"/>
      <c r="CF520" s="76"/>
      <c r="CG520" s="281"/>
      <c r="CH520" s="281"/>
      <c r="CI520" s="76"/>
      <c r="CJ520" s="76"/>
      <c r="CK520" s="76"/>
      <c r="CL520" s="127"/>
      <c r="CM520" s="127"/>
      <c r="CN520" s="127"/>
      <c r="CO520" s="127"/>
      <c r="CP520" s="127"/>
      <c r="CQ520" s="127"/>
      <c r="CR520"/>
      <c r="CS520"/>
      <c r="CT520"/>
      <c r="CU520"/>
      <c r="CV520" s="76"/>
      <c r="CW520" s="404"/>
      <c r="CX520" s="405"/>
      <c r="CY520" s="405"/>
      <c r="CZ520" s="405"/>
      <c r="DA520" s="405"/>
      <c r="DB520" s="405"/>
      <c r="DG520" s="76"/>
    </row>
    <row r="521" spans="1:111" s="377" customFormat="1" ht="11.1" customHeight="1" x14ac:dyDescent="0.25">
      <c r="A521" s="76"/>
      <c r="Z521" s="437"/>
      <c r="AA521" s="437"/>
      <c r="AB521" s="437"/>
      <c r="AC521" s="437"/>
      <c r="AD521" s="437"/>
      <c r="AE521" s="437"/>
      <c r="AF521" s="437"/>
      <c r="AG521" s="437"/>
      <c r="AH521" s="437"/>
      <c r="AI521" s="437"/>
      <c r="AJ521" s="437"/>
      <c r="AK521" s="437"/>
      <c r="AL521" s="437"/>
      <c r="AM521" s="437"/>
      <c r="AN521" s="437"/>
      <c r="AO521" s="437"/>
      <c r="AP521" s="437"/>
      <c r="AQ521" s="437"/>
      <c r="AR521" s="437"/>
      <c r="AS521" s="437"/>
      <c r="AT521" s="437"/>
      <c r="AU521" s="437"/>
      <c r="AV521" s="437"/>
      <c r="AW521" s="437"/>
      <c r="AX521" s="437"/>
      <c r="AY521" s="437"/>
      <c r="BA521" s="98"/>
      <c r="BB521" s="98"/>
      <c r="BC521" s="98"/>
      <c r="BD521" s="98"/>
      <c r="BE521" s="98"/>
      <c r="BF521" s="98"/>
      <c r="BH521" s="380"/>
      <c r="BI521" s="380"/>
      <c r="BJ521" s="380"/>
      <c r="BK521" s="379"/>
      <c r="BL521" s="379"/>
      <c r="BM521" s="382"/>
      <c r="BN521" s="168"/>
      <c r="BO521" s="382"/>
      <c r="BP521" s="382"/>
      <c r="BQ521" s="368"/>
      <c r="BR521"/>
      <c r="BS521" s="368"/>
      <c r="BT521"/>
      <c r="BU521"/>
      <c r="BV521"/>
      <c r="BW521" s="368"/>
      <c r="BX521" s="368"/>
      <c r="BY521" s="368"/>
      <c r="BZ521" s="368"/>
      <c r="CA521" s="368"/>
      <c r="CB521" s="141"/>
      <c r="CC521" s="230"/>
      <c r="CD521" s="230"/>
      <c r="CE521" s="230"/>
      <c r="CF521" s="76"/>
      <c r="CG521" s="281"/>
      <c r="CH521" s="281"/>
      <c r="CI521" s="76"/>
      <c r="CJ521" s="76"/>
      <c r="CK521" s="76"/>
      <c r="CL521" s="127"/>
      <c r="CM521" s="127"/>
      <c r="CN521" s="127"/>
      <c r="CO521" s="127"/>
      <c r="CP521" s="127"/>
      <c r="CQ521" s="127"/>
      <c r="CR521"/>
      <c r="CS521"/>
      <c r="CT521"/>
      <c r="CU521"/>
      <c r="CV521" s="76"/>
      <c r="CW521" s="404"/>
      <c r="CX521" s="405"/>
      <c r="CY521" s="405"/>
      <c r="CZ521" s="405"/>
      <c r="DA521" s="405"/>
      <c r="DB521" s="405"/>
      <c r="DG521" s="76"/>
    </row>
    <row r="522" spans="1:111" s="377" customFormat="1" ht="11.1" customHeight="1" x14ac:dyDescent="0.25">
      <c r="A522" s="76"/>
      <c r="Z522" s="437"/>
      <c r="AA522" s="437"/>
      <c r="AB522" s="437"/>
      <c r="AC522" s="437"/>
      <c r="AD522" s="437"/>
      <c r="AE522" s="437"/>
      <c r="AF522" s="437"/>
      <c r="AG522" s="437"/>
      <c r="AH522" s="437"/>
      <c r="AI522" s="437"/>
      <c r="AJ522" s="437"/>
      <c r="AK522" s="437"/>
      <c r="AL522" s="437"/>
      <c r="AM522" s="437"/>
      <c r="AN522" s="437"/>
      <c r="AO522" s="437"/>
      <c r="AP522" s="437"/>
      <c r="AQ522" s="437"/>
      <c r="AR522" s="437"/>
      <c r="AS522" s="437"/>
      <c r="AT522" s="437"/>
      <c r="AU522" s="437"/>
      <c r="AV522" s="437"/>
      <c r="AW522" s="437"/>
      <c r="AX522" s="437"/>
      <c r="AY522" s="437"/>
      <c r="BA522" s="98"/>
      <c r="BB522" s="98"/>
      <c r="BC522" s="98"/>
      <c r="BD522" s="98"/>
      <c r="BE522" s="98"/>
      <c r="BF522" s="98"/>
      <c r="BH522" s="380"/>
      <c r="BI522" s="380"/>
      <c r="BJ522" s="380"/>
      <c r="BK522" s="379"/>
      <c r="BL522" s="379"/>
      <c r="BM522" s="382"/>
      <c r="BN522" s="168"/>
      <c r="BO522" s="382"/>
      <c r="BP522" s="382"/>
      <c r="BQ522" s="368"/>
      <c r="BR522"/>
      <c r="BS522" s="368"/>
      <c r="BT522"/>
      <c r="BU522"/>
      <c r="BV522"/>
      <c r="BW522" s="368"/>
      <c r="BX522" s="368"/>
      <c r="BY522" s="368"/>
      <c r="BZ522" s="368"/>
      <c r="CA522" s="368"/>
      <c r="CB522" s="141"/>
      <c r="CC522" s="230"/>
      <c r="CD522" s="230"/>
      <c r="CE522" s="230"/>
      <c r="CF522" s="76"/>
      <c r="CG522" s="281"/>
      <c r="CH522" s="281"/>
      <c r="CI522" s="76"/>
      <c r="CJ522" s="76"/>
      <c r="CK522" s="76"/>
      <c r="CL522" s="127"/>
      <c r="CM522" s="127"/>
      <c r="CN522" s="127"/>
      <c r="CO522" s="127"/>
      <c r="CP522" s="127"/>
      <c r="CQ522" s="127"/>
      <c r="CR522"/>
      <c r="CS522"/>
      <c r="CT522"/>
      <c r="CU522"/>
      <c r="CV522" s="76"/>
      <c r="CW522" s="404"/>
      <c r="CX522" s="405"/>
      <c r="CY522" s="405"/>
      <c r="CZ522" s="405"/>
      <c r="DA522" s="405"/>
      <c r="DB522" s="405"/>
      <c r="DG522" s="76"/>
    </row>
    <row r="523" spans="1:111" s="377" customFormat="1" ht="11.1" customHeight="1" x14ac:dyDescent="0.25">
      <c r="A523" s="76"/>
      <c r="Z523" s="437"/>
      <c r="AA523" s="437"/>
      <c r="AB523" s="437"/>
      <c r="AC523" s="437"/>
      <c r="AD523" s="437"/>
      <c r="AE523" s="437"/>
      <c r="AF523" s="437"/>
      <c r="AG523" s="437"/>
      <c r="AH523" s="437"/>
      <c r="AI523" s="437"/>
      <c r="AJ523" s="437"/>
      <c r="AK523" s="437"/>
      <c r="AL523" s="437"/>
      <c r="AM523" s="437"/>
      <c r="AN523" s="437"/>
      <c r="AO523" s="437"/>
      <c r="AP523" s="437"/>
      <c r="AQ523" s="437"/>
      <c r="AR523" s="437"/>
      <c r="AS523" s="437"/>
      <c r="AT523" s="437"/>
      <c r="AU523" s="437"/>
      <c r="AV523" s="437"/>
      <c r="AW523" s="437"/>
      <c r="AX523" s="437"/>
      <c r="AY523" s="437"/>
      <c r="BA523" s="98"/>
      <c r="BB523" s="98"/>
      <c r="BC523" s="98"/>
      <c r="BD523" s="98"/>
      <c r="BE523" s="98"/>
      <c r="BF523" s="98"/>
      <c r="BH523" s="380"/>
      <c r="BI523" s="380"/>
      <c r="BJ523" s="380"/>
      <c r="BK523" s="379"/>
      <c r="BL523" s="379"/>
      <c r="BM523" s="382"/>
      <c r="BN523" s="168"/>
      <c r="BO523" s="382"/>
      <c r="BP523" s="382"/>
      <c r="BQ523" s="368"/>
      <c r="BR523"/>
      <c r="BS523" s="368"/>
      <c r="BT523"/>
      <c r="BU523"/>
      <c r="BV523"/>
      <c r="BW523" s="368"/>
      <c r="BX523" s="368"/>
      <c r="BY523" s="368"/>
      <c r="BZ523" s="368"/>
      <c r="CA523" s="368"/>
      <c r="CB523" s="141"/>
      <c r="CC523" s="230"/>
      <c r="CD523" s="230"/>
      <c r="CE523" s="230"/>
      <c r="CF523" s="76"/>
      <c r="CG523" s="281"/>
      <c r="CH523" s="281"/>
      <c r="CI523" s="76"/>
      <c r="CJ523" s="76"/>
      <c r="CK523" s="76"/>
      <c r="CL523" s="127"/>
      <c r="CM523" s="127"/>
      <c r="CN523" s="127"/>
      <c r="CO523" s="127"/>
      <c r="CP523" s="127"/>
      <c r="CQ523" s="127"/>
      <c r="CR523"/>
      <c r="CS523"/>
      <c r="CT523"/>
      <c r="CU523"/>
      <c r="CV523" s="76"/>
      <c r="CW523" s="404"/>
      <c r="CX523" s="405"/>
      <c r="CY523" s="405"/>
      <c r="CZ523" s="405"/>
      <c r="DA523" s="405"/>
      <c r="DB523" s="405"/>
      <c r="DG523" s="76"/>
    </row>
    <row r="524" spans="1:111" s="377" customFormat="1" ht="11.1" customHeight="1" x14ac:dyDescent="0.25">
      <c r="A524" s="76"/>
      <c r="Z524" s="437"/>
      <c r="AA524" s="437"/>
      <c r="AB524" s="437"/>
      <c r="AC524" s="437"/>
      <c r="AD524" s="437"/>
      <c r="AE524" s="437"/>
      <c r="AF524" s="437"/>
      <c r="AG524" s="437"/>
      <c r="AH524" s="437"/>
      <c r="AI524" s="437"/>
      <c r="AJ524" s="437"/>
      <c r="AK524" s="437"/>
      <c r="AL524" s="437"/>
      <c r="AM524" s="437"/>
      <c r="AN524" s="437"/>
      <c r="AO524" s="437"/>
      <c r="AP524" s="437"/>
      <c r="AQ524" s="437"/>
      <c r="AR524" s="437"/>
      <c r="AS524" s="437"/>
      <c r="AT524" s="437"/>
      <c r="AU524" s="437"/>
      <c r="AV524" s="437"/>
      <c r="AW524" s="437"/>
      <c r="AX524" s="437"/>
      <c r="AY524" s="437"/>
      <c r="BA524" s="98"/>
      <c r="BB524" s="98"/>
      <c r="BC524" s="98"/>
      <c r="BD524" s="98"/>
      <c r="BE524" s="98"/>
      <c r="BF524" s="98"/>
      <c r="BH524" s="380"/>
      <c r="BI524" s="380"/>
      <c r="BJ524" s="380"/>
      <c r="BK524" s="379"/>
      <c r="BL524" s="379"/>
      <c r="BM524" s="382"/>
      <c r="BN524" s="168"/>
      <c r="BO524" s="382"/>
      <c r="BP524" s="382"/>
      <c r="BQ524" s="368"/>
      <c r="BR524"/>
      <c r="BS524" s="368"/>
      <c r="BT524"/>
      <c r="BU524"/>
      <c r="BV524"/>
      <c r="BW524" s="368"/>
      <c r="BX524" s="368"/>
      <c r="BY524" s="368"/>
      <c r="BZ524" s="368"/>
      <c r="CA524" s="368"/>
      <c r="CB524" s="141"/>
      <c r="CC524" s="230"/>
      <c r="CD524" s="230"/>
      <c r="CE524" s="230"/>
      <c r="CF524" s="76"/>
      <c r="CG524" s="281"/>
      <c r="CH524" s="281"/>
      <c r="CI524" s="76"/>
      <c r="CJ524" s="76"/>
      <c r="CK524" s="76"/>
      <c r="CL524" s="127"/>
      <c r="CM524" s="127"/>
      <c r="CN524" s="127"/>
      <c r="CO524" s="127"/>
      <c r="CP524" s="127"/>
      <c r="CQ524" s="127"/>
      <c r="CR524"/>
      <c r="CS524"/>
      <c r="CT524"/>
      <c r="CU524"/>
      <c r="CV524" s="76"/>
      <c r="CW524" s="404"/>
      <c r="CX524" s="405"/>
      <c r="CY524" s="405"/>
      <c r="CZ524" s="405"/>
      <c r="DA524" s="405"/>
      <c r="DB524" s="405"/>
      <c r="DG524" s="76"/>
    </row>
    <row r="525" spans="1:111" s="377" customFormat="1" ht="11.1" customHeight="1" x14ac:dyDescent="0.25">
      <c r="A525" s="76"/>
      <c r="Z525" s="437"/>
      <c r="AA525" s="437"/>
      <c r="AB525" s="437"/>
      <c r="AC525" s="437"/>
      <c r="AD525" s="437"/>
      <c r="AE525" s="437"/>
      <c r="AF525" s="437"/>
      <c r="AG525" s="437"/>
      <c r="AH525" s="437"/>
      <c r="AI525" s="437"/>
      <c r="AJ525" s="437"/>
      <c r="AK525" s="437"/>
      <c r="AL525" s="437"/>
      <c r="AM525" s="437"/>
      <c r="AN525" s="437"/>
      <c r="AO525" s="437"/>
      <c r="AP525" s="437"/>
      <c r="AQ525" s="437"/>
      <c r="AR525" s="437"/>
      <c r="AS525" s="437"/>
      <c r="AT525" s="437"/>
      <c r="AU525" s="437"/>
      <c r="AV525" s="437"/>
      <c r="AW525" s="437"/>
      <c r="AX525" s="437"/>
      <c r="AY525" s="437"/>
      <c r="BA525" s="98"/>
      <c r="BB525" s="98"/>
      <c r="BC525" s="98"/>
      <c r="BD525" s="98"/>
      <c r="BE525" s="98"/>
      <c r="BF525" s="98"/>
      <c r="BH525" s="380"/>
      <c r="BI525" s="380"/>
      <c r="BJ525" s="380"/>
      <c r="BK525" s="379"/>
      <c r="BL525" s="379"/>
      <c r="BM525" s="382"/>
      <c r="BN525" s="168"/>
      <c r="BO525" s="382"/>
      <c r="BP525" s="382"/>
      <c r="BQ525" s="368"/>
      <c r="BR525"/>
      <c r="BS525" s="368"/>
      <c r="BT525"/>
      <c r="BU525"/>
      <c r="BV525"/>
      <c r="BW525" s="368"/>
      <c r="BX525" s="368"/>
      <c r="BY525" s="368"/>
      <c r="BZ525" s="368"/>
      <c r="CA525" s="368"/>
      <c r="CB525" s="141"/>
      <c r="CC525" s="230"/>
      <c r="CD525" s="230"/>
      <c r="CE525" s="230"/>
      <c r="CF525" s="76"/>
      <c r="CG525" s="281"/>
      <c r="CH525" s="281"/>
      <c r="CI525" s="76"/>
      <c r="CJ525" s="76"/>
      <c r="CK525" s="76"/>
      <c r="CL525" s="127"/>
      <c r="CM525" s="127"/>
      <c r="CN525" s="127"/>
      <c r="CO525" s="127"/>
      <c r="CP525" s="127"/>
      <c r="CQ525" s="127"/>
      <c r="CR525"/>
      <c r="CS525"/>
      <c r="CT525"/>
      <c r="CU525"/>
      <c r="CV525" s="76"/>
      <c r="CW525" s="404"/>
      <c r="CX525" s="405"/>
      <c r="CY525" s="405"/>
      <c r="CZ525" s="405"/>
      <c r="DA525" s="405"/>
      <c r="DB525" s="405"/>
      <c r="DG525" s="76"/>
    </row>
    <row r="526" spans="1:111" s="377" customFormat="1" ht="11.1" customHeight="1" x14ac:dyDescent="0.25">
      <c r="A526" s="76"/>
      <c r="Z526" s="437"/>
      <c r="AA526" s="437"/>
      <c r="AB526" s="437"/>
      <c r="AC526" s="437"/>
      <c r="AD526" s="437"/>
      <c r="AE526" s="437"/>
      <c r="AF526" s="437"/>
      <c r="AG526" s="437"/>
      <c r="AH526" s="437"/>
      <c r="AI526" s="437"/>
      <c r="AJ526" s="437"/>
      <c r="AK526" s="437"/>
      <c r="AL526" s="437"/>
      <c r="AM526" s="437"/>
      <c r="AN526" s="437"/>
      <c r="AO526" s="437"/>
      <c r="AP526" s="437"/>
      <c r="AQ526" s="437"/>
      <c r="AR526" s="437"/>
      <c r="AS526" s="437"/>
      <c r="AT526" s="437"/>
      <c r="AU526" s="437"/>
      <c r="AV526" s="437"/>
      <c r="AW526" s="437"/>
      <c r="AX526" s="437"/>
      <c r="AY526" s="437"/>
      <c r="BA526" s="98"/>
      <c r="BB526" s="98"/>
      <c r="BC526" s="98"/>
      <c r="BD526" s="98"/>
      <c r="BE526" s="98"/>
      <c r="BF526" s="98"/>
      <c r="BH526" s="380"/>
      <c r="BI526" s="380"/>
      <c r="BJ526" s="380"/>
      <c r="BK526" s="379"/>
      <c r="BL526" s="379"/>
      <c r="BM526" s="382"/>
      <c r="BN526" s="168"/>
      <c r="BO526" s="382"/>
      <c r="BP526" s="382"/>
      <c r="BQ526" s="368"/>
      <c r="BR526"/>
      <c r="BS526" s="368"/>
      <c r="BT526"/>
      <c r="BU526"/>
      <c r="BV526"/>
      <c r="BW526" s="368"/>
      <c r="BX526" s="368"/>
      <c r="BY526" s="368"/>
      <c r="BZ526" s="368"/>
      <c r="CA526" s="368"/>
      <c r="CB526" s="141"/>
      <c r="CC526" s="230"/>
      <c r="CD526" s="230"/>
      <c r="CE526" s="230"/>
      <c r="CF526" s="76"/>
      <c r="CG526" s="281"/>
      <c r="CH526" s="281"/>
      <c r="CI526" s="76"/>
      <c r="CJ526" s="76"/>
      <c r="CK526" s="76"/>
      <c r="CL526" s="127"/>
      <c r="CM526" s="127"/>
      <c r="CN526" s="127"/>
      <c r="CO526" s="127"/>
      <c r="CP526" s="127"/>
      <c r="CQ526" s="127"/>
      <c r="CR526"/>
      <c r="CS526"/>
      <c r="CT526"/>
      <c r="CU526"/>
      <c r="CV526" s="76"/>
      <c r="CW526" s="404"/>
      <c r="CX526" s="405"/>
      <c r="CY526" s="405"/>
      <c r="CZ526" s="405"/>
      <c r="DA526" s="405"/>
      <c r="DB526" s="405"/>
      <c r="DG526" s="76"/>
    </row>
    <row r="527" spans="1:111" s="377" customFormat="1" ht="11.1" customHeight="1" x14ac:dyDescent="0.25">
      <c r="A527" s="76"/>
      <c r="Z527" s="437"/>
      <c r="AA527" s="437"/>
      <c r="AB527" s="437"/>
      <c r="AC527" s="437"/>
      <c r="AD527" s="437"/>
      <c r="AE527" s="437"/>
      <c r="AF527" s="437"/>
      <c r="AG527" s="437"/>
      <c r="AH527" s="437"/>
      <c r="AI527" s="437"/>
      <c r="AJ527" s="437"/>
      <c r="AK527" s="437"/>
      <c r="AL527" s="437"/>
      <c r="AM527" s="437"/>
      <c r="AN527" s="437"/>
      <c r="AO527" s="437"/>
      <c r="AP527" s="437"/>
      <c r="AQ527" s="437"/>
      <c r="AR527" s="437"/>
      <c r="AS527" s="437"/>
      <c r="AT527" s="437"/>
      <c r="AU527" s="437"/>
      <c r="AV527" s="437"/>
      <c r="AW527" s="437"/>
      <c r="AX527" s="437"/>
      <c r="AY527" s="437"/>
      <c r="BA527" s="98"/>
      <c r="BB527" s="98"/>
      <c r="BC527" s="98"/>
      <c r="BD527" s="98"/>
      <c r="BE527" s="98"/>
      <c r="BF527" s="98"/>
      <c r="BH527" s="380"/>
      <c r="BI527" s="380"/>
      <c r="BJ527" s="380"/>
      <c r="BK527" s="379"/>
      <c r="BL527" s="379"/>
      <c r="BM527" s="382"/>
      <c r="BN527" s="168"/>
      <c r="BO527" s="382"/>
      <c r="BP527" s="382"/>
      <c r="BQ527" s="368"/>
      <c r="BR527"/>
      <c r="BS527" s="368"/>
      <c r="BT527"/>
      <c r="BU527"/>
      <c r="BV527"/>
      <c r="BW527" s="368"/>
      <c r="BX527" s="368"/>
      <c r="BY527" s="368"/>
      <c r="BZ527" s="368"/>
      <c r="CA527" s="368"/>
      <c r="CB527" s="141"/>
      <c r="CC527" s="230"/>
      <c r="CD527" s="230"/>
      <c r="CE527" s="230"/>
      <c r="CF527" s="76"/>
      <c r="CG527" s="281"/>
      <c r="CH527" s="281"/>
      <c r="CI527" s="76"/>
      <c r="CJ527" s="76"/>
      <c r="CK527" s="76"/>
      <c r="CL527" s="127"/>
      <c r="CM527" s="127"/>
      <c r="CN527" s="127"/>
      <c r="CO527" s="127"/>
      <c r="CP527" s="127"/>
      <c r="CQ527" s="127"/>
      <c r="CR527"/>
      <c r="CS527"/>
      <c r="CT527"/>
      <c r="CU527"/>
      <c r="CV527" s="76"/>
      <c r="CW527" s="404"/>
      <c r="CX527" s="405"/>
      <c r="CY527" s="405"/>
      <c r="CZ527" s="405"/>
      <c r="DA527" s="405"/>
      <c r="DB527" s="405"/>
      <c r="DG527" s="76"/>
    </row>
    <row r="528" spans="1:111" s="377" customFormat="1" ht="11.1" customHeight="1" x14ac:dyDescent="0.25">
      <c r="A528" s="76"/>
      <c r="Z528" s="437"/>
      <c r="AA528" s="437"/>
      <c r="AB528" s="437"/>
      <c r="AC528" s="437"/>
      <c r="AD528" s="437"/>
      <c r="AE528" s="437"/>
      <c r="AF528" s="437"/>
      <c r="AG528" s="437"/>
      <c r="AH528" s="437"/>
      <c r="AI528" s="437"/>
      <c r="AJ528" s="437"/>
      <c r="AK528" s="437"/>
      <c r="AL528" s="437"/>
      <c r="AM528" s="437"/>
      <c r="AN528" s="437"/>
      <c r="AO528" s="437"/>
      <c r="AP528" s="437"/>
      <c r="AQ528" s="437"/>
      <c r="AR528" s="437"/>
      <c r="AS528" s="437"/>
      <c r="AT528" s="437"/>
      <c r="AU528" s="437"/>
      <c r="AV528" s="437"/>
      <c r="AW528" s="437"/>
      <c r="AX528" s="437"/>
      <c r="AY528" s="437"/>
      <c r="BA528" s="98"/>
      <c r="BB528" s="98"/>
      <c r="BC528" s="98"/>
      <c r="BD528" s="98"/>
      <c r="BE528" s="98"/>
      <c r="BF528" s="98"/>
      <c r="BH528" s="380"/>
      <c r="BI528" s="380"/>
      <c r="BJ528" s="380"/>
      <c r="BK528" s="379"/>
      <c r="BL528" s="379"/>
      <c r="BM528" s="382"/>
      <c r="BN528" s="168"/>
      <c r="BO528" s="382"/>
      <c r="BP528" s="382"/>
      <c r="BQ528" s="368"/>
      <c r="BR528"/>
      <c r="BS528" s="368"/>
      <c r="BT528"/>
      <c r="BU528"/>
      <c r="BV528"/>
      <c r="BW528" s="368"/>
      <c r="BX528" s="368"/>
      <c r="BY528" s="368"/>
      <c r="BZ528" s="368"/>
      <c r="CA528" s="368"/>
      <c r="CB528" s="141"/>
      <c r="CC528" s="230"/>
      <c r="CD528" s="230"/>
      <c r="CE528" s="230"/>
      <c r="CF528" s="76"/>
      <c r="CG528" s="281"/>
      <c r="CH528" s="281"/>
      <c r="CI528" s="76"/>
      <c r="CJ528" s="76"/>
      <c r="CK528" s="76"/>
      <c r="CL528" s="127"/>
      <c r="CM528" s="127"/>
      <c r="CN528" s="127"/>
      <c r="CO528" s="127"/>
      <c r="CP528" s="127"/>
      <c r="CQ528" s="127"/>
      <c r="CR528"/>
      <c r="CS528"/>
      <c r="CT528"/>
      <c r="CU528"/>
      <c r="CV528" s="76"/>
      <c r="CW528" s="404"/>
      <c r="CX528" s="405"/>
      <c r="CY528" s="405"/>
      <c r="CZ528" s="405"/>
      <c r="DA528" s="405"/>
      <c r="DB528" s="405"/>
      <c r="DG528" s="76"/>
    </row>
    <row r="529" spans="1:111" s="377" customFormat="1" ht="11.1" customHeight="1" x14ac:dyDescent="0.25">
      <c r="A529" s="76"/>
      <c r="Z529" s="437"/>
      <c r="AA529" s="437"/>
      <c r="AB529" s="437"/>
      <c r="AC529" s="437"/>
      <c r="AD529" s="437"/>
      <c r="AE529" s="437"/>
      <c r="AF529" s="437"/>
      <c r="AG529" s="437"/>
      <c r="AH529" s="437"/>
      <c r="AI529" s="437"/>
      <c r="AJ529" s="437"/>
      <c r="AK529" s="437"/>
      <c r="AL529" s="437"/>
      <c r="AM529" s="437"/>
      <c r="AN529" s="437"/>
      <c r="AO529" s="437"/>
      <c r="AP529" s="437"/>
      <c r="AQ529" s="437"/>
      <c r="AR529" s="437"/>
      <c r="AS529" s="437"/>
      <c r="AT529" s="437"/>
      <c r="AU529" s="437"/>
      <c r="AV529" s="437"/>
      <c r="AW529" s="437"/>
      <c r="AX529" s="437"/>
      <c r="AY529" s="437"/>
      <c r="BA529" s="98"/>
      <c r="BB529" s="98"/>
      <c r="BC529" s="98"/>
      <c r="BD529" s="98"/>
      <c r="BE529" s="98"/>
      <c r="BF529" s="98"/>
      <c r="BH529" s="380"/>
      <c r="BI529" s="380"/>
      <c r="BJ529" s="380"/>
      <c r="BK529" s="379"/>
      <c r="BL529" s="379"/>
      <c r="BM529" s="382"/>
      <c r="BN529" s="168"/>
      <c r="BO529" s="382"/>
      <c r="BP529" s="382"/>
      <c r="BQ529" s="368"/>
      <c r="BR529"/>
      <c r="BS529" s="368"/>
      <c r="BT529"/>
      <c r="BU529"/>
      <c r="BV529"/>
      <c r="BW529" s="368"/>
      <c r="BX529" s="368"/>
      <c r="BY529" s="368"/>
      <c r="BZ529" s="368"/>
      <c r="CA529" s="368"/>
      <c r="CB529" s="141"/>
      <c r="CC529" s="230"/>
      <c r="CD529" s="230"/>
      <c r="CE529" s="230"/>
      <c r="CF529" s="76"/>
      <c r="CG529" s="281"/>
      <c r="CH529" s="281"/>
      <c r="CI529" s="76"/>
      <c r="CJ529" s="76"/>
      <c r="CK529" s="76"/>
      <c r="CL529" s="127"/>
      <c r="CM529" s="127"/>
      <c r="CN529" s="127"/>
      <c r="CO529" s="127"/>
      <c r="CP529" s="127"/>
      <c r="CQ529" s="127"/>
      <c r="CR529"/>
      <c r="CS529"/>
      <c r="CT529"/>
      <c r="CU529"/>
      <c r="CV529" s="76"/>
      <c r="CW529" s="404"/>
      <c r="CX529" s="405"/>
      <c r="CY529" s="405"/>
      <c r="CZ529" s="405"/>
      <c r="DA529" s="405"/>
      <c r="DB529" s="405"/>
      <c r="DG529" s="76"/>
    </row>
    <row r="530" spans="1:111" s="377" customFormat="1" ht="11.1" customHeight="1" x14ac:dyDescent="0.25">
      <c r="A530" s="76"/>
      <c r="Z530" s="437"/>
      <c r="AA530" s="437"/>
      <c r="AB530" s="437"/>
      <c r="AC530" s="437"/>
      <c r="AD530" s="437"/>
      <c r="AE530" s="437"/>
      <c r="AF530" s="437"/>
      <c r="AG530" s="437"/>
      <c r="AH530" s="437"/>
      <c r="AI530" s="437"/>
      <c r="AJ530" s="437"/>
      <c r="AK530" s="437"/>
      <c r="AL530" s="437"/>
      <c r="AM530" s="437"/>
      <c r="AN530" s="437"/>
      <c r="AO530" s="437"/>
      <c r="AP530" s="437"/>
      <c r="AQ530" s="437"/>
      <c r="AR530" s="437"/>
      <c r="AS530" s="437"/>
      <c r="AT530" s="437"/>
      <c r="AU530" s="437"/>
      <c r="AV530" s="437"/>
      <c r="AW530" s="437"/>
      <c r="AX530" s="437"/>
      <c r="AY530" s="437"/>
      <c r="BA530" s="98"/>
      <c r="BB530" s="98"/>
      <c r="BC530" s="98"/>
      <c r="BD530" s="98"/>
      <c r="BE530" s="98"/>
      <c r="BF530" s="98"/>
      <c r="BH530" s="380"/>
      <c r="BI530" s="380"/>
      <c r="BJ530" s="380"/>
      <c r="BK530" s="379"/>
      <c r="BL530" s="379"/>
      <c r="BM530" s="382"/>
      <c r="BN530" s="168"/>
      <c r="BO530" s="382"/>
      <c r="BP530" s="382"/>
      <c r="BQ530" s="368"/>
      <c r="BR530"/>
      <c r="BS530" s="368"/>
      <c r="BT530"/>
      <c r="BU530"/>
      <c r="BV530"/>
      <c r="BW530" s="368"/>
      <c r="BX530" s="368"/>
      <c r="BY530" s="368"/>
      <c r="BZ530" s="368"/>
      <c r="CA530" s="368"/>
      <c r="CB530" s="141"/>
      <c r="CC530" s="230"/>
      <c r="CD530" s="230"/>
      <c r="CE530" s="230"/>
      <c r="CF530" s="76"/>
      <c r="CG530" s="281"/>
      <c r="CH530" s="281"/>
      <c r="CI530" s="76"/>
      <c r="CJ530" s="76"/>
      <c r="CK530" s="76"/>
      <c r="CL530" s="127"/>
      <c r="CM530" s="127"/>
      <c r="CN530" s="127"/>
      <c r="CO530" s="127"/>
      <c r="CP530" s="127"/>
      <c r="CQ530" s="127"/>
      <c r="CR530"/>
      <c r="CS530"/>
      <c r="CT530"/>
      <c r="CU530"/>
      <c r="CV530" s="76"/>
      <c r="CW530" s="404"/>
      <c r="CX530" s="405"/>
      <c r="CY530" s="405"/>
      <c r="CZ530" s="405"/>
      <c r="DA530" s="405"/>
      <c r="DB530" s="405"/>
      <c r="DG530" s="76"/>
    </row>
    <row r="531" spans="1:111" s="377" customFormat="1" ht="11.1" customHeight="1" x14ac:dyDescent="0.25">
      <c r="A531" s="76"/>
      <c r="Z531" s="437"/>
      <c r="AA531" s="437"/>
      <c r="AB531" s="437"/>
      <c r="AC531" s="437"/>
      <c r="AD531" s="437"/>
      <c r="AE531" s="437"/>
      <c r="AF531" s="437"/>
      <c r="AG531" s="437"/>
      <c r="AH531" s="437"/>
      <c r="AI531" s="437"/>
      <c r="AJ531" s="437"/>
      <c r="AK531" s="437"/>
      <c r="AL531" s="437"/>
      <c r="AM531" s="437"/>
      <c r="AN531" s="437"/>
      <c r="AO531" s="437"/>
      <c r="AP531" s="437"/>
      <c r="AQ531" s="437"/>
      <c r="AR531" s="437"/>
      <c r="AS531" s="437"/>
      <c r="AT531" s="437"/>
      <c r="AU531" s="437"/>
      <c r="AV531" s="437"/>
      <c r="AW531" s="437"/>
      <c r="AX531" s="437"/>
      <c r="AY531" s="437"/>
      <c r="BA531" s="98"/>
      <c r="BB531" s="98"/>
      <c r="BC531" s="98"/>
      <c r="BD531" s="98"/>
      <c r="BE531" s="98"/>
      <c r="BF531" s="98"/>
      <c r="BH531" s="380"/>
      <c r="BI531" s="380"/>
      <c r="BJ531" s="380"/>
      <c r="BK531" s="379"/>
      <c r="BL531" s="379"/>
      <c r="BM531" s="382"/>
      <c r="BN531" s="168"/>
      <c r="BO531" s="382"/>
      <c r="BP531" s="382"/>
      <c r="BQ531" s="368"/>
      <c r="BR531"/>
      <c r="BS531" s="368"/>
      <c r="BT531"/>
      <c r="BU531"/>
      <c r="BV531"/>
      <c r="BW531" s="368"/>
      <c r="BX531" s="368"/>
      <c r="BY531" s="368"/>
      <c r="BZ531" s="368"/>
      <c r="CA531" s="368"/>
      <c r="CB531" s="141"/>
      <c r="CC531" s="230"/>
      <c r="CD531" s="230"/>
      <c r="CE531" s="230"/>
      <c r="CF531" s="76"/>
      <c r="CG531" s="281"/>
      <c r="CH531" s="281"/>
      <c r="CI531" s="76"/>
      <c r="CJ531" s="76"/>
      <c r="CK531" s="76"/>
      <c r="CL531" s="127"/>
      <c r="CM531" s="127"/>
      <c r="CN531" s="127"/>
      <c r="CO531" s="127"/>
      <c r="CP531" s="127"/>
      <c r="CQ531" s="127"/>
      <c r="CR531"/>
      <c r="CS531"/>
      <c r="CT531"/>
      <c r="CU531"/>
      <c r="CV531" s="76"/>
      <c r="CW531" s="404"/>
      <c r="CX531" s="405"/>
      <c r="CY531" s="405"/>
      <c r="CZ531" s="405"/>
      <c r="DA531" s="405"/>
      <c r="DB531" s="405"/>
      <c r="DG531" s="76"/>
    </row>
    <row r="532" spans="1:111" s="377" customFormat="1" ht="11.1" customHeight="1" x14ac:dyDescent="0.25">
      <c r="A532" s="76"/>
      <c r="Z532" s="437"/>
      <c r="AA532" s="437"/>
      <c r="AB532" s="437"/>
      <c r="AC532" s="437"/>
      <c r="AD532" s="437"/>
      <c r="AE532" s="437"/>
      <c r="AF532" s="437"/>
      <c r="AG532" s="437"/>
      <c r="AH532" s="437"/>
      <c r="AI532" s="437"/>
      <c r="AJ532" s="437"/>
      <c r="AK532" s="437"/>
      <c r="AL532" s="437"/>
      <c r="AM532" s="437"/>
      <c r="AN532" s="437"/>
      <c r="AO532" s="437"/>
      <c r="AP532" s="437"/>
      <c r="AQ532" s="437"/>
      <c r="AR532" s="437"/>
      <c r="AS532" s="437"/>
      <c r="AT532" s="437"/>
      <c r="AU532" s="437"/>
      <c r="AV532" s="437"/>
      <c r="AW532" s="437"/>
      <c r="AX532" s="437"/>
      <c r="AY532" s="437"/>
      <c r="BA532" s="98"/>
      <c r="BB532" s="98"/>
      <c r="BC532" s="98"/>
      <c r="BD532" s="98"/>
      <c r="BE532" s="98"/>
      <c r="BF532" s="98"/>
      <c r="BH532" s="380"/>
      <c r="BI532" s="380"/>
      <c r="BJ532" s="380"/>
      <c r="BK532" s="379"/>
      <c r="BL532" s="379"/>
      <c r="BM532" s="382"/>
      <c r="BN532" s="168"/>
      <c r="BO532" s="382"/>
      <c r="BP532" s="382"/>
      <c r="BQ532" s="368"/>
      <c r="BR532"/>
      <c r="BS532" s="368"/>
      <c r="BT532"/>
      <c r="BU532"/>
      <c r="BV532"/>
      <c r="BW532" s="368"/>
      <c r="BX532" s="368"/>
      <c r="BY532" s="368"/>
      <c r="BZ532" s="368"/>
      <c r="CA532" s="368"/>
      <c r="CB532" s="141"/>
      <c r="CC532" s="230"/>
      <c r="CD532" s="230"/>
      <c r="CE532" s="230"/>
      <c r="CF532" s="76"/>
      <c r="CG532" s="281"/>
      <c r="CH532" s="281"/>
      <c r="CI532" s="76"/>
      <c r="CJ532" s="76"/>
      <c r="CK532" s="76"/>
      <c r="CL532" s="127"/>
      <c r="CM532" s="127"/>
      <c r="CN532" s="127"/>
      <c r="CO532" s="127"/>
      <c r="CP532" s="127"/>
      <c r="CQ532" s="127"/>
      <c r="CR532"/>
      <c r="CS532"/>
      <c r="CT532"/>
      <c r="CU532"/>
      <c r="CV532" s="76"/>
      <c r="CW532" s="404"/>
      <c r="CX532" s="405"/>
      <c r="CY532" s="405"/>
      <c r="CZ532" s="405"/>
      <c r="DA532" s="405"/>
      <c r="DB532" s="405"/>
      <c r="DG532" s="76"/>
    </row>
    <row r="533" spans="1:111" s="377" customFormat="1" ht="11.1" customHeight="1" x14ac:dyDescent="0.25">
      <c r="A533" s="76"/>
      <c r="Z533" s="437"/>
      <c r="AA533" s="437"/>
      <c r="AB533" s="437"/>
      <c r="AC533" s="437"/>
      <c r="AD533" s="437"/>
      <c r="AE533" s="437"/>
      <c r="AF533" s="437"/>
      <c r="AG533" s="437"/>
      <c r="AH533" s="437"/>
      <c r="AI533" s="437"/>
      <c r="AJ533" s="437"/>
      <c r="AK533" s="437"/>
      <c r="AL533" s="437"/>
      <c r="AM533" s="437"/>
      <c r="AN533" s="437"/>
      <c r="AO533" s="437"/>
      <c r="AP533" s="437"/>
      <c r="AQ533" s="437"/>
      <c r="AR533" s="437"/>
      <c r="AS533" s="437"/>
      <c r="AT533" s="437"/>
      <c r="AU533" s="437"/>
      <c r="AV533" s="437"/>
      <c r="AW533" s="437"/>
      <c r="AX533" s="437"/>
      <c r="AY533" s="437"/>
      <c r="BA533" s="98"/>
      <c r="BB533" s="98"/>
      <c r="BC533" s="98"/>
      <c r="BD533" s="98"/>
      <c r="BE533" s="98"/>
      <c r="BF533" s="98"/>
      <c r="BH533" s="380"/>
      <c r="BI533" s="380"/>
      <c r="BJ533" s="380"/>
      <c r="BK533" s="379"/>
      <c r="BL533" s="379"/>
      <c r="BM533" s="382"/>
      <c r="BN533" s="168"/>
      <c r="BO533" s="382"/>
      <c r="BP533" s="382"/>
      <c r="BQ533" s="368"/>
      <c r="BR533"/>
      <c r="BS533" s="368"/>
      <c r="BT533"/>
      <c r="BU533"/>
      <c r="BV533"/>
      <c r="BW533" s="368"/>
      <c r="BX533" s="368"/>
      <c r="BY533" s="368"/>
      <c r="BZ533" s="368"/>
      <c r="CA533" s="368"/>
      <c r="CB533" s="141"/>
      <c r="CC533" s="230"/>
      <c r="CD533" s="230"/>
      <c r="CE533" s="230"/>
      <c r="CF533" s="76"/>
      <c r="CG533" s="281"/>
      <c r="CH533" s="281"/>
      <c r="CI533" s="76"/>
      <c r="CJ533" s="76"/>
      <c r="CK533" s="76"/>
      <c r="CL533" s="127"/>
      <c r="CM533" s="127"/>
      <c r="CN533" s="127"/>
      <c r="CO533" s="127"/>
      <c r="CP533" s="127"/>
      <c r="CQ533" s="127"/>
      <c r="CR533"/>
      <c r="CS533"/>
      <c r="CT533"/>
      <c r="CU533"/>
      <c r="CV533" s="76"/>
      <c r="CW533" s="404"/>
      <c r="CX533" s="405"/>
      <c r="CY533" s="405"/>
      <c r="CZ533" s="405"/>
      <c r="DA533" s="405"/>
      <c r="DB533" s="405"/>
      <c r="DG533" s="76"/>
    </row>
    <row r="534" spans="1:111" s="377" customFormat="1" ht="11.1" customHeight="1" x14ac:dyDescent="0.25">
      <c r="A534" s="76"/>
      <c r="Z534" s="437"/>
      <c r="AA534" s="437"/>
      <c r="AB534" s="437"/>
      <c r="AC534" s="437"/>
      <c r="AD534" s="437"/>
      <c r="AE534" s="437"/>
      <c r="AF534" s="437"/>
      <c r="AG534" s="437"/>
      <c r="AH534" s="437"/>
      <c r="AI534" s="437"/>
      <c r="AJ534" s="437"/>
      <c r="AK534" s="437"/>
      <c r="AL534" s="437"/>
      <c r="AM534" s="437"/>
      <c r="AN534" s="437"/>
      <c r="AO534" s="437"/>
      <c r="AP534" s="437"/>
      <c r="AQ534" s="437"/>
      <c r="AR534" s="437"/>
      <c r="AS534" s="437"/>
      <c r="AT534" s="437"/>
      <c r="AU534" s="437"/>
      <c r="AV534" s="437"/>
      <c r="AW534" s="437"/>
      <c r="AX534" s="437"/>
      <c r="AY534" s="437"/>
      <c r="BA534" s="98"/>
      <c r="BB534" s="98"/>
      <c r="BC534" s="98"/>
      <c r="BD534" s="98"/>
      <c r="BE534" s="98"/>
      <c r="BF534" s="98"/>
      <c r="BH534" s="380"/>
      <c r="BI534" s="380"/>
      <c r="BJ534" s="380"/>
      <c r="BK534" s="379"/>
      <c r="BL534" s="379"/>
      <c r="BM534" s="382"/>
      <c r="BN534" s="168"/>
      <c r="BO534" s="382"/>
      <c r="BP534" s="382"/>
      <c r="BQ534" s="368"/>
      <c r="BR534"/>
      <c r="BS534" s="368"/>
      <c r="BT534"/>
      <c r="BU534"/>
      <c r="BV534"/>
      <c r="BW534" s="368"/>
      <c r="BX534" s="368"/>
      <c r="BY534" s="368"/>
      <c r="BZ534" s="368"/>
      <c r="CA534" s="368"/>
      <c r="CB534" s="141"/>
      <c r="CC534" s="230"/>
      <c r="CD534" s="230"/>
      <c r="CE534" s="230"/>
      <c r="CF534" s="76"/>
      <c r="CG534" s="281"/>
      <c r="CH534" s="281"/>
      <c r="CI534" s="76"/>
      <c r="CJ534" s="76"/>
      <c r="CK534" s="76"/>
      <c r="CL534" s="127"/>
      <c r="CM534" s="127"/>
      <c r="CN534" s="127"/>
      <c r="CO534" s="127"/>
      <c r="CP534" s="127"/>
      <c r="CQ534" s="127"/>
      <c r="CR534"/>
      <c r="CS534"/>
      <c r="CT534"/>
      <c r="CU534"/>
      <c r="CV534" s="76"/>
      <c r="CW534" s="404"/>
      <c r="CX534" s="405"/>
      <c r="CY534" s="405"/>
      <c r="CZ534" s="405"/>
      <c r="DA534" s="405"/>
      <c r="DB534" s="405"/>
      <c r="DG534" s="76"/>
    </row>
    <row r="535" spans="1:111" s="377" customFormat="1" ht="11.1" customHeight="1" x14ac:dyDescent="0.25">
      <c r="A535" s="76"/>
      <c r="Z535" s="437"/>
      <c r="AA535" s="437"/>
      <c r="AB535" s="437"/>
      <c r="AC535" s="437"/>
      <c r="AD535" s="437"/>
      <c r="AE535" s="437"/>
      <c r="AF535" s="437"/>
      <c r="AG535" s="437"/>
      <c r="AH535" s="437"/>
      <c r="AI535" s="437"/>
      <c r="AJ535" s="437"/>
      <c r="AK535" s="437"/>
      <c r="AL535" s="437"/>
      <c r="AM535" s="437"/>
      <c r="AN535" s="437"/>
      <c r="AO535" s="437"/>
      <c r="AP535" s="437"/>
      <c r="AQ535" s="437"/>
      <c r="AR535" s="437"/>
      <c r="AS535" s="437"/>
      <c r="AT535" s="437"/>
      <c r="AU535" s="437"/>
      <c r="AV535" s="437"/>
      <c r="AW535" s="437"/>
      <c r="AX535" s="437"/>
      <c r="AY535" s="437"/>
      <c r="BA535" s="98"/>
      <c r="BB535" s="98"/>
      <c r="BC535" s="98"/>
      <c r="BD535" s="98"/>
      <c r="BE535" s="98"/>
      <c r="BF535" s="98"/>
      <c r="BH535" s="380"/>
      <c r="BI535" s="380"/>
      <c r="BJ535" s="380"/>
      <c r="BK535" s="379"/>
      <c r="BL535" s="379"/>
      <c r="BM535" s="382"/>
      <c r="BN535" s="168"/>
      <c r="BO535" s="382"/>
      <c r="BP535" s="382"/>
      <c r="BQ535" s="368"/>
      <c r="BR535"/>
      <c r="BS535" s="368"/>
      <c r="BT535"/>
      <c r="BU535"/>
      <c r="BV535"/>
      <c r="BW535" s="368"/>
      <c r="BX535" s="368"/>
      <c r="BY535" s="368"/>
      <c r="BZ535" s="368"/>
      <c r="CA535" s="368"/>
      <c r="CB535" s="141"/>
      <c r="CC535" s="230"/>
      <c r="CD535" s="230"/>
      <c r="CE535" s="230"/>
      <c r="CF535" s="76"/>
      <c r="CG535" s="281"/>
      <c r="CH535" s="281"/>
      <c r="CI535" s="76"/>
      <c r="CJ535" s="76"/>
      <c r="CK535" s="76"/>
      <c r="CL535" s="127"/>
      <c r="CM535" s="127"/>
      <c r="CN535" s="127"/>
      <c r="CO535" s="127"/>
      <c r="CP535" s="127"/>
      <c r="CQ535" s="127"/>
      <c r="CR535"/>
      <c r="CS535"/>
      <c r="CT535"/>
      <c r="CU535"/>
      <c r="CV535" s="76"/>
      <c r="CW535" s="404"/>
      <c r="CX535" s="405"/>
      <c r="CY535" s="405"/>
      <c r="CZ535" s="405"/>
      <c r="DA535" s="405"/>
      <c r="DB535" s="405"/>
      <c r="DG535" s="76"/>
    </row>
    <row r="536" spans="1:111" s="377" customFormat="1" ht="11.1" customHeight="1" x14ac:dyDescent="0.25">
      <c r="A536" s="76"/>
      <c r="Z536" s="437"/>
      <c r="AA536" s="437"/>
      <c r="AB536" s="437"/>
      <c r="AC536" s="437"/>
      <c r="AD536" s="437"/>
      <c r="AE536" s="437"/>
      <c r="AF536" s="437"/>
      <c r="AG536" s="437"/>
      <c r="AH536" s="437"/>
      <c r="AI536" s="437"/>
      <c r="AJ536" s="437"/>
      <c r="AK536" s="437"/>
      <c r="AL536" s="437"/>
      <c r="AM536" s="437"/>
      <c r="AN536" s="437"/>
      <c r="AO536" s="437"/>
      <c r="AP536" s="437"/>
      <c r="AQ536" s="437"/>
      <c r="AR536" s="437"/>
      <c r="AS536" s="437"/>
      <c r="AT536" s="437"/>
      <c r="AU536" s="437"/>
      <c r="AV536" s="437"/>
      <c r="AW536" s="437"/>
      <c r="AX536" s="437"/>
      <c r="AY536" s="437"/>
      <c r="BA536" s="98"/>
      <c r="BB536" s="98"/>
      <c r="BC536" s="98"/>
      <c r="BD536" s="98"/>
      <c r="BE536" s="98"/>
      <c r="BF536" s="98"/>
      <c r="BH536" s="380"/>
      <c r="BI536" s="380"/>
      <c r="BJ536" s="380"/>
      <c r="BK536" s="379"/>
      <c r="BL536" s="379"/>
      <c r="BM536" s="382"/>
      <c r="BN536" s="168"/>
      <c r="BO536" s="382"/>
      <c r="BP536" s="382"/>
      <c r="BQ536" s="368"/>
      <c r="BR536"/>
      <c r="BS536" s="368"/>
      <c r="BT536"/>
      <c r="BU536"/>
      <c r="BV536"/>
      <c r="BW536" s="368"/>
      <c r="BX536" s="368"/>
      <c r="BY536" s="368"/>
      <c r="BZ536" s="368"/>
      <c r="CA536" s="368"/>
      <c r="CB536" s="141"/>
      <c r="CC536" s="230"/>
      <c r="CD536" s="230"/>
      <c r="CE536" s="230"/>
      <c r="CF536" s="76"/>
      <c r="CG536" s="281"/>
      <c r="CH536" s="281"/>
      <c r="CI536" s="76"/>
      <c r="CJ536" s="76"/>
      <c r="CK536" s="76"/>
      <c r="CL536" s="127"/>
      <c r="CM536" s="127"/>
      <c r="CN536" s="127"/>
      <c r="CO536" s="127"/>
      <c r="CP536" s="127"/>
      <c r="CQ536" s="127"/>
      <c r="CR536"/>
      <c r="CS536"/>
      <c r="CT536"/>
      <c r="CU536"/>
      <c r="CV536" s="76"/>
      <c r="CW536" s="404"/>
      <c r="CX536" s="405"/>
      <c r="CY536" s="405"/>
      <c r="CZ536" s="405"/>
      <c r="DA536" s="405"/>
      <c r="DB536" s="405"/>
      <c r="DG536" s="76"/>
    </row>
    <row r="537" spans="1:111" s="377" customFormat="1" ht="11.1" customHeight="1" x14ac:dyDescent="0.25">
      <c r="A537" s="76"/>
      <c r="Z537" s="437"/>
      <c r="AA537" s="437"/>
      <c r="AB537" s="437"/>
      <c r="AC537" s="437"/>
      <c r="AD537" s="437"/>
      <c r="AE537" s="437"/>
      <c r="AF537" s="437"/>
      <c r="AG537" s="437"/>
      <c r="AH537" s="437"/>
      <c r="AI537" s="437"/>
      <c r="AJ537" s="437"/>
      <c r="AK537" s="437"/>
      <c r="AL537" s="437"/>
      <c r="AM537" s="437"/>
      <c r="AN537" s="437"/>
      <c r="AO537" s="437"/>
      <c r="AP537" s="437"/>
      <c r="AQ537" s="437"/>
      <c r="AR537" s="437"/>
      <c r="AS537" s="437"/>
      <c r="AT537" s="437"/>
      <c r="AU537" s="437"/>
      <c r="AV537" s="437"/>
      <c r="AW537" s="437"/>
      <c r="AX537" s="437"/>
      <c r="AY537" s="437"/>
      <c r="BA537" s="98"/>
      <c r="BB537" s="98"/>
      <c r="BC537" s="98"/>
      <c r="BD537" s="98"/>
      <c r="BE537" s="98"/>
      <c r="BF537" s="98"/>
      <c r="BH537" s="380"/>
      <c r="BI537" s="380"/>
      <c r="BJ537" s="380"/>
      <c r="BK537" s="379"/>
      <c r="BL537" s="379"/>
      <c r="BM537" s="382"/>
      <c r="BN537" s="168"/>
      <c r="BO537" s="382"/>
      <c r="BP537" s="382"/>
      <c r="BQ537" s="368"/>
      <c r="BR537"/>
      <c r="BS537" s="368"/>
      <c r="BT537"/>
      <c r="BU537"/>
      <c r="BV537"/>
      <c r="BW537" s="368"/>
      <c r="BX537" s="368"/>
      <c r="BY537" s="368"/>
      <c r="BZ537" s="368"/>
      <c r="CA537" s="368"/>
      <c r="CB537" s="141"/>
      <c r="CC537" s="230"/>
      <c r="CD537" s="230"/>
      <c r="CE537" s="230"/>
      <c r="CF537" s="76"/>
      <c r="CG537" s="281"/>
      <c r="CH537" s="281"/>
      <c r="CI537" s="76"/>
      <c r="CJ537" s="76"/>
      <c r="CK537" s="76"/>
      <c r="CL537" s="127"/>
      <c r="CM537" s="127"/>
      <c r="CN537" s="127"/>
      <c r="CO537" s="127"/>
      <c r="CP537" s="127"/>
      <c r="CQ537" s="127"/>
      <c r="CR537"/>
      <c r="CS537"/>
      <c r="CT537"/>
      <c r="CU537"/>
      <c r="CV537" s="76"/>
      <c r="CW537" s="404"/>
      <c r="CX537" s="405"/>
      <c r="CY537" s="405"/>
      <c r="CZ537" s="405"/>
      <c r="DA537" s="405"/>
      <c r="DB537" s="405"/>
      <c r="DG537" s="76"/>
    </row>
    <row r="538" spans="1:111" s="377" customFormat="1" ht="11.1" customHeight="1" x14ac:dyDescent="0.25">
      <c r="A538" s="76"/>
      <c r="Z538" s="437"/>
      <c r="AA538" s="437"/>
      <c r="AB538" s="437"/>
      <c r="AC538" s="437"/>
      <c r="AD538" s="437"/>
      <c r="AE538" s="437"/>
      <c r="AF538" s="437"/>
      <c r="AG538" s="437"/>
      <c r="AH538" s="437"/>
      <c r="AI538" s="437"/>
      <c r="AJ538" s="437"/>
      <c r="AK538" s="437"/>
      <c r="AL538" s="437"/>
      <c r="AM538" s="437"/>
      <c r="AN538" s="437"/>
      <c r="AO538" s="437"/>
      <c r="AP538" s="437"/>
      <c r="AQ538" s="437"/>
      <c r="AR538" s="437"/>
      <c r="AS538" s="437"/>
      <c r="AT538" s="437"/>
      <c r="AU538" s="437"/>
      <c r="AV538" s="437"/>
      <c r="AW538" s="437"/>
      <c r="AX538" s="437"/>
      <c r="AY538" s="437"/>
      <c r="BA538" s="98"/>
      <c r="BB538" s="98"/>
      <c r="BC538" s="98"/>
      <c r="BD538" s="98"/>
      <c r="BE538" s="98"/>
      <c r="BF538" s="98"/>
      <c r="BH538" s="380"/>
      <c r="BI538" s="380"/>
      <c r="BJ538" s="380"/>
      <c r="BK538" s="379"/>
      <c r="BL538" s="379"/>
      <c r="BM538" s="382"/>
      <c r="BN538" s="168"/>
      <c r="BO538" s="382"/>
      <c r="BP538" s="382"/>
      <c r="BQ538" s="368"/>
      <c r="BR538"/>
      <c r="BS538" s="368"/>
      <c r="BT538"/>
      <c r="BU538"/>
      <c r="BV538"/>
      <c r="BW538" s="368"/>
      <c r="BX538" s="368"/>
      <c r="BY538" s="368"/>
      <c r="BZ538" s="368"/>
      <c r="CA538" s="368"/>
      <c r="CB538" s="141"/>
      <c r="CC538" s="230"/>
      <c r="CD538" s="230"/>
      <c r="CE538" s="230"/>
      <c r="CF538" s="76"/>
      <c r="CG538" s="281"/>
      <c r="CH538" s="281"/>
      <c r="CI538" s="76"/>
      <c r="CJ538" s="76"/>
      <c r="CK538" s="76"/>
      <c r="CL538" s="127"/>
      <c r="CM538" s="127"/>
      <c r="CN538" s="127"/>
      <c r="CO538" s="127"/>
      <c r="CP538" s="127"/>
      <c r="CQ538" s="127"/>
      <c r="CR538"/>
      <c r="CS538"/>
      <c r="CT538"/>
      <c r="CU538"/>
      <c r="CV538" s="76"/>
      <c r="CW538" s="404"/>
      <c r="CX538" s="405"/>
      <c r="CY538" s="405"/>
      <c r="CZ538" s="405"/>
      <c r="DA538" s="405"/>
      <c r="DB538" s="405"/>
      <c r="DG538" s="76"/>
    </row>
    <row r="539" spans="1:111" s="377" customFormat="1" ht="11.1" customHeight="1" x14ac:dyDescent="0.25">
      <c r="A539" s="76"/>
      <c r="Z539" s="437"/>
      <c r="AA539" s="437"/>
      <c r="AB539" s="437"/>
      <c r="AC539" s="437"/>
      <c r="AD539" s="437"/>
      <c r="AE539" s="437"/>
      <c r="AF539" s="437"/>
      <c r="AG539" s="437"/>
      <c r="AH539" s="437"/>
      <c r="AI539" s="437"/>
      <c r="AJ539" s="437"/>
      <c r="AK539" s="437"/>
      <c r="AL539" s="437"/>
      <c r="AM539" s="437"/>
      <c r="AN539" s="437"/>
      <c r="AO539" s="437"/>
      <c r="AP539" s="437"/>
      <c r="AQ539" s="437"/>
      <c r="AR539" s="437"/>
      <c r="AS539" s="437"/>
      <c r="AT539" s="437"/>
      <c r="AU539" s="437"/>
      <c r="AV539" s="437"/>
      <c r="AW539" s="437"/>
      <c r="AX539" s="437"/>
      <c r="AY539" s="437"/>
      <c r="BA539" s="98"/>
      <c r="BB539" s="98"/>
      <c r="BC539" s="98"/>
      <c r="BD539" s="98"/>
      <c r="BE539" s="98"/>
      <c r="BF539" s="98"/>
      <c r="BH539" s="380"/>
      <c r="BI539" s="380"/>
      <c r="BJ539" s="380"/>
      <c r="BK539" s="379"/>
      <c r="BL539" s="379"/>
      <c r="BM539" s="382"/>
      <c r="BN539" s="168"/>
      <c r="BO539" s="382"/>
      <c r="BP539" s="382"/>
      <c r="BQ539" s="368"/>
      <c r="BR539"/>
      <c r="BS539" s="368"/>
      <c r="BT539"/>
      <c r="BU539"/>
      <c r="BV539"/>
      <c r="BW539" s="368"/>
      <c r="BX539" s="368"/>
      <c r="BY539" s="368"/>
      <c r="BZ539" s="368"/>
      <c r="CA539" s="368"/>
      <c r="CB539" s="141"/>
      <c r="CC539" s="230"/>
      <c r="CD539" s="230"/>
      <c r="CE539" s="230"/>
      <c r="CF539" s="76"/>
      <c r="CG539" s="281"/>
      <c r="CH539" s="281"/>
      <c r="CI539" s="76"/>
      <c r="CJ539" s="76"/>
      <c r="CK539" s="76"/>
      <c r="CL539" s="127"/>
      <c r="CM539" s="127"/>
      <c r="CN539" s="127"/>
      <c r="CO539" s="127"/>
      <c r="CP539" s="127"/>
      <c r="CQ539" s="127"/>
      <c r="CR539"/>
      <c r="CS539"/>
      <c r="CT539"/>
      <c r="CU539"/>
      <c r="CV539" s="76"/>
      <c r="CW539" s="404"/>
      <c r="CX539" s="405"/>
      <c r="CY539" s="405"/>
      <c r="CZ539" s="405"/>
      <c r="DA539" s="405"/>
      <c r="DB539" s="405"/>
      <c r="DG539" s="76"/>
    </row>
    <row r="540" spans="1:111" s="377" customFormat="1" ht="11.1" customHeight="1" x14ac:dyDescent="0.25">
      <c r="A540" s="76"/>
      <c r="Z540" s="437"/>
      <c r="AA540" s="437"/>
      <c r="AB540" s="437"/>
      <c r="AC540" s="437"/>
      <c r="AD540" s="437"/>
      <c r="AE540" s="437"/>
      <c r="AF540" s="437"/>
      <c r="AG540" s="437"/>
      <c r="AH540" s="437"/>
      <c r="AI540" s="437"/>
      <c r="AJ540" s="437"/>
      <c r="AK540" s="437"/>
      <c r="AL540" s="437"/>
      <c r="AM540" s="437"/>
      <c r="AN540" s="437"/>
      <c r="AO540" s="437"/>
      <c r="AP540" s="437"/>
      <c r="AQ540" s="437"/>
      <c r="AR540" s="437"/>
      <c r="AS540" s="437"/>
      <c r="AT540" s="437"/>
      <c r="AU540" s="437"/>
      <c r="AV540" s="437"/>
      <c r="AW540" s="437"/>
      <c r="AX540" s="437"/>
      <c r="AY540" s="437"/>
      <c r="BA540" s="98"/>
      <c r="BB540" s="98"/>
      <c r="BC540" s="98"/>
      <c r="BD540" s="98"/>
      <c r="BE540" s="98"/>
      <c r="BF540" s="98"/>
      <c r="BH540" s="380"/>
      <c r="BI540" s="380"/>
      <c r="BJ540" s="380"/>
      <c r="BK540" s="379"/>
      <c r="BL540" s="379"/>
      <c r="BM540" s="382"/>
      <c r="BN540" s="168"/>
      <c r="BO540" s="382"/>
      <c r="BP540" s="382"/>
      <c r="BQ540" s="368"/>
      <c r="BR540"/>
      <c r="BS540" s="368"/>
      <c r="BT540"/>
      <c r="BU540"/>
      <c r="BV540"/>
      <c r="BW540" s="368"/>
      <c r="BX540" s="368"/>
      <c r="BY540" s="368"/>
      <c r="BZ540" s="368"/>
      <c r="CA540" s="368"/>
      <c r="CB540" s="141"/>
      <c r="CC540" s="230"/>
      <c r="CD540" s="230"/>
      <c r="CE540" s="230"/>
      <c r="CF540" s="76"/>
      <c r="CG540" s="281"/>
      <c r="CH540" s="281"/>
      <c r="CI540" s="76"/>
      <c r="CJ540" s="76"/>
      <c r="CK540" s="76"/>
      <c r="CL540" s="127"/>
      <c r="CM540" s="127"/>
      <c r="CN540" s="127"/>
      <c r="CO540" s="127"/>
      <c r="CP540" s="127"/>
      <c r="CQ540" s="127"/>
      <c r="CR540"/>
      <c r="CS540"/>
      <c r="CT540"/>
      <c r="CU540"/>
      <c r="CV540" s="76"/>
      <c r="CW540" s="404"/>
      <c r="CX540" s="405"/>
      <c r="CY540" s="405"/>
      <c r="CZ540" s="405"/>
      <c r="DA540" s="405"/>
      <c r="DB540" s="405"/>
      <c r="DG540" s="76"/>
    </row>
    <row r="541" spans="1:111" s="377" customFormat="1" ht="11.1" customHeight="1" x14ac:dyDescent="0.25">
      <c r="A541" s="76"/>
      <c r="Z541" s="437"/>
      <c r="AA541" s="437"/>
      <c r="AB541" s="437"/>
      <c r="AC541" s="437"/>
      <c r="AD541" s="437"/>
      <c r="AE541" s="437"/>
      <c r="AF541" s="437"/>
      <c r="AG541" s="437"/>
      <c r="AH541" s="437"/>
      <c r="AI541" s="437"/>
      <c r="AJ541" s="437"/>
      <c r="AK541" s="437"/>
      <c r="AL541" s="437"/>
      <c r="AM541" s="437"/>
      <c r="AN541" s="437"/>
      <c r="AO541" s="437"/>
      <c r="AP541" s="437"/>
      <c r="AQ541" s="437"/>
      <c r="AR541" s="437"/>
      <c r="AS541" s="437"/>
      <c r="AT541" s="437"/>
      <c r="AU541" s="437"/>
      <c r="AV541" s="437"/>
      <c r="AW541" s="437"/>
      <c r="AX541" s="437"/>
      <c r="AY541" s="437"/>
      <c r="BA541" s="98"/>
      <c r="BB541" s="98"/>
      <c r="BC541" s="98"/>
      <c r="BD541" s="98"/>
      <c r="BE541" s="98"/>
      <c r="BF541" s="98"/>
      <c r="BH541" s="380"/>
      <c r="BI541" s="380"/>
      <c r="BJ541" s="380"/>
      <c r="BK541" s="379"/>
      <c r="BL541" s="379"/>
      <c r="BM541" s="382"/>
      <c r="BN541" s="168"/>
      <c r="BO541" s="382"/>
      <c r="BP541" s="382"/>
      <c r="BQ541" s="368"/>
      <c r="BR541"/>
      <c r="BS541" s="368"/>
      <c r="BT541"/>
      <c r="BU541"/>
      <c r="BV541"/>
      <c r="BW541" s="368"/>
      <c r="BX541" s="368"/>
      <c r="BY541" s="368"/>
      <c r="BZ541" s="368"/>
      <c r="CA541" s="368"/>
      <c r="CB541" s="141"/>
      <c r="CC541" s="230"/>
      <c r="CD541" s="230"/>
      <c r="CE541" s="230"/>
      <c r="CF541" s="76"/>
      <c r="CG541" s="281"/>
      <c r="CH541" s="281"/>
      <c r="CI541" s="76"/>
      <c r="CJ541" s="76"/>
      <c r="CK541" s="76"/>
      <c r="CL541" s="127"/>
      <c r="CM541" s="127"/>
      <c r="CN541" s="127"/>
      <c r="CO541" s="127"/>
      <c r="CP541" s="127"/>
      <c r="CQ541" s="127"/>
      <c r="CR541"/>
      <c r="CS541"/>
      <c r="CT541"/>
      <c r="CU541"/>
      <c r="CV541" s="76"/>
      <c r="CW541" s="404"/>
      <c r="CX541" s="405"/>
      <c r="CY541" s="405"/>
      <c r="CZ541" s="405"/>
      <c r="DA541" s="405"/>
      <c r="DB541" s="405"/>
      <c r="DG541" s="76"/>
    </row>
    <row r="542" spans="1:111" s="377" customFormat="1" ht="11.1" customHeight="1" x14ac:dyDescent="0.25">
      <c r="A542" s="76"/>
      <c r="Z542" s="437"/>
      <c r="AA542" s="437"/>
      <c r="AB542" s="437"/>
      <c r="AC542" s="437"/>
      <c r="AD542" s="437"/>
      <c r="AE542" s="437"/>
      <c r="AF542" s="437"/>
      <c r="AG542" s="437"/>
      <c r="AH542" s="437"/>
      <c r="AI542" s="437"/>
      <c r="AJ542" s="437"/>
      <c r="AK542" s="437"/>
      <c r="AL542" s="437"/>
      <c r="AM542" s="437"/>
      <c r="AN542" s="437"/>
      <c r="AO542" s="437"/>
      <c r="AP542" s="437"/>
      <c r="AQ542" s="437"/>
      <c r="AR542" s="437"/>
      <c r="AS542" s="437"/>
      <c r="AT542" s="437"/>
      <c r="AU542" s="437"/>
      <c r="AV542" s="437"/>
      <c r="AW542" s="437"/>
      <c r="AX542" s="437"/>
      <c r="AY542" s="437"/>
      <c r="BA542" s="98"/>
      <c r="BB542" s="98"/>
      <c r="BC542" s="98"/>
      <c r="BD542" s="98"/>
      <c r="BE542" s="98"/>
      <c r="BF542" s="98"/>
      <c r="BH542" s="380"/>
      <c r="BI542" s="380"/>
      <c r="BJ542" s="380"/>
      <c r="BK542" s="379"/>
      <c r="BL542" s="379"/>
      <c r="BM542" s="382"/>
      <c r="BN542" s="168"/>
      <c r="BO542" s="382"/>
      <c r="BP542" s="382"/>
      <c r="BQ542" s="368"/>
      <c r="BR542"/>
      <c r="BS542" s="368"/>
      <c r="BT542"/>
      <c r="BU542"/>
      <c r="BV542"/>
      <c r="BW542" s="368"/>
      <c r="BX542" s="368"/>
      <c r="BY542" s="368"/>
      <c r="BZ542" s="368"/>
      <c r="CA542" s="368"/>
      <c r="CB542" s="141"/>
      <c r="CC542" s="230"/>
      <c r="CD542" s="230"/>
      <c r="CE542" s="230"/>
      <c r="CF542" s="76"/>
      <c r="CG542" s="281"/>
      <c r="CH542" s="281"/>
      <c r="CI542" s="76"/>
      <c r="CJ542" s="76"/>
      <c r="CK542" s="76"/>
      <c r="CL542" s="127"/>
      <c r="CM542" s="127"/>
      <c r="CN542" s="127"/>
      <c r="CO542" s="127"/>
      <c r="CP542" s="127"/>
      <c r="CQ542" s="127"/>
      <c r="CR542"/>
      <c r="CS542"/>
      <c r="CT542"/>
      <c r="CU542"/>
      <c r="CV542" s="76"/>
      <c r="CW542" s="404"/>
      <c r="CX542" s="405"/>
      <c r="CY542" s="405"/>
      <c r="CZ542" s="405"/>
      <c r="DA542" s="405"/>
      <c r="DB542" s="405"/>
      <c r="DG542" s="76"/>
    </row>
    <row r="543" spans="1:111" s="377" customFormat="1" ht="11.1" customHeight="1" x14ac:dyDescent="0.25">
      <c r="A543" s="76"/>
      <c r="Z543" s="437"/>
      <c r="AA543" s="437"/>
      <c r="AB543" s="437"/>
      <c r="AC543" s="437"/>
      <c r="AD543" s="437"/>
      <c r="AE543" s="437"/>
      <c r="AF543" s="437"/>
      <c r="AG543" s="437"/>
      <c r="AH543" s="437"/>
      <c r="AI543" s="437"/>
      <c r="AJ543" s="437"/>
      <c r="AK543" s="437"/>
      <c r="AL543" s="437"/>
      <c r="AM543" s="437"/>
      <c r="AN543" s="437"/>
      <c r="AO543" s="437"/>
      <c r="AP543" s="437"/>
      <c r="AQ543" s="437"/>
      <c r="AR543" s="437"/>
      <c r="AS543" s="437"/>
      <c r="AT543" s="437"/>
      <c r="AU543" s="437"/>
      <c r="AV543" s="437"/>
      <c r="AW543" s="437"/>
      <c r="AX543" s="437"/>
      <c r="AY543" s="437"/>
      <c r="BA543" s="98"/>
      <c r="BB543" s="98"/>
      <c r="BC543" s="98"/>
      <c r="BD543" s="98"/>
      <c r="BE543" s="98"/>
      <c r="BF543" s="98"/>
      <c r="BH543" s="380"/>
      <c r="BI543" s="380"/>
      <c r="BJ543" s="380"/>
      <c r="BK543" s="379"/>
      <c r="BL543" s="379"/>
      <c r="BM543" s="382"/>
      <c r="BN543" s="168"/>
      <c r="BO543" s="382"/>
      <c r="BP543" s="382"/>
      <c r="BQ543" s="368"/>
      <c r="BR543"/>
      <c r="BS543" s="368"/>
      <c r="BT543"/>
      <c r="BU543"/>
      <c r="BV543"/>
      <c r="BW543" s="368"/>
      <c r="BX543" s="368"/>
      <c r="BY543" s="368"/>
      <c r="BZ543" s="368"/>
      <c r="CA543" s="368"/>
      <c r="CB543" s="141"/>
      <c r="CC543" s="230"/>
      <c r="CD543" s="230"/>
      <c r="CE543" s="230"/>
      <c r="CF543" s="76"/>
      <c r="CG543" s="281"/>
      <c r="CH543" s="281"/>
      <c r="CI543" s="76"/>
      <c r="CJ543" s="76"/>
      <c r="CK543" s="76"/>
      <c r="CL543" s="127"/>
      <c r="CM543" s="127"/>
      <c r="CN543" s="127"/>
      <c r="CO543" s="127"/>
      <c r="CP543" s="127"/>
      <c r="CQ543" s="127"/>
      <c r="CR543"/>
      <c r="CS543"/>
      <c r="CT543"/>
      <c r="CU543"/>
      <c r="CV543" s="76"/>
      <c r="CW543" s="404"/>
      <c r="CX543" s="405"/>
      <c r="CY543" s="405"/>
      <c r="CZ543" s="405"/>
      <c r="DA543" s="405"/>
      <c r="DB543" s="405"/>
      <c r="DG543" s="76"/>
    </row>
    <row r="544" spans="1:111" s="377" customFormat="1" ht="11.1" customHeight="1" x14ac:dyDescent="0.25">
      <c r="A544" s="76"/>
      <c r="Z544" s="437"/>
      <c r="AA544" s="437"/>
      <c r="AB544" s="437"/>
      <c r="AC544" s="437"/>
      <c r="AD544" s="437"/>
      <c r="AE544" s="437"/>
      <c r="AF544" s="437"/>
      <c r="AG544" s="437"/>
      <c r="AH544" s="437"/>
      <c r="AI544" s="437"/>
      <c r="AJ544" s="437"/>
      <c r="AK544" s="437"/>
      <c r="AL544" s="437"/>
      <c r="AM544" s="437"/>
      <c r="AN544" s="437"/>
      <c r="AO544" s="437"/>
      <c r="AP544" s="437"/>
      <c r="AQ544" s="437"/>
      <c r="AR544" s="437"/>
      <c r="AS544" s="437"/>
      <c r="AT544" s="437"/>
      <c r="AU544" s="437"/>
      <c r="AV544" s="437"/>
      <c r="AW544" s="437"/>
      <c r="AX544" s="437"/>
      <c r="AY544" s="437"/>
      <c r="BA544" s="98"/>
      <c r="BB544" s="98"/>
      <c r="BC544" s="98"/>
      <c r="BD544" s="98"/>
      <c r="BE544" s="98"/>
      <c r="BF544" s="98"/>
      <c r="BH544" s="380"/>
      <c r="BI544" s="380"/>
      <c r="BJ544" s="380"/>
      <c r="BK544" s="379"/>
      <c r="BL544" s="379"/>
      <c r="BM544" s="382"/>
      <c r="BN544" s="168"/>
      <c r="BO544" s="382"/>
      <c r="BP544" s="382"/>
      <c r="BQ544" s="368"/>
      <c r="BR544"/>
      <c r="BS544" s="368"/>
      <c r="BT544"/>
      <c r="BU544"/>
      <c r="BV544"/>
      <c r="BW544" s="368"/>
      <c r="BX544" s="368"/>
      <c r="BY544" s="368"/>
      <c r="BZ544" s="368"/>
      <c r="CA544" s="368"/>
      <c r="CB544" s="141"/>
      <c r="CC544" s="230"/>
      <c r="CD544" s="230"/>
      <c r="CE544" s="230"/>
      <c r="CF544" s="76"/>
      <c r="CG544" s="281"/>
      <c r="CH544" s="281"/>
      <c r="CI544" s="76"/>
      <c r="CJ544" s="76"/>
      <c r="CK544" s="76"/>
      <c r="CL544" s="127"/>
      <c r="CM544" s="127"/>
      <c r="CN544" s="127"/>
      <c r="CO544" s="127"/>
      <c r="CP544" s="127"/>
      <c r="CQ544" s="127"/>
      <c r="CR544"/>
      <c r="CS544"/>
      <c r="CT544"/>
      <c r="CU544"/>
      <c r="CV544" s="76"/>
      <c r="CW544" s="404"/>
      <c r="CX544" s="405"/>
      <c r="CY544" s="405"/>
      <c r="CZ544" s="405"/>
      <c r="DA544" s="405"/>
      <c r="DB544" s="405"/>
      <c r="DG544" s="76"/>
    </row>
    <row r="545" spans="1:111" s="377" customFormat="1" ht="11.1" customHeight="1" x14ac:dyDescent="0.25">
      <c r="A545" s="76"/>
      <c r="Z545" s="437"/>
      <c r="AA545" s="437"/>
      <c r="AB545" s="437"/>
      <c r="AC545" s="437"/>
      <c r="AD545" s="437"/>
      <c r="AE545" s="437"/>
      <c r="AF545" s="437"/>
      <c r="AG545" s="437"/>
      <c r="AH545" s="437"/>
      <c r="AI545" s="437"/>
      <c r="AJ545" s="437"/>
      <c r="AK545" s="437"/>
      <c r="AL545" s="437"/>
      <c r="AM545" s="437"/>
      <c r="AN545" s="437"/>
      <c r="AO545" s="437"/>
      <c r="AP545" s="437"/>
      <c r="AQ545" s="437"/>
      <c r="AR545" s="437"/>
      <c r="AS545" s="437"/>
      <c r="AT545" s="437"/>
      <c r="AU545" s="437"/>
      <c r="AV545" s="437"/>
      <c r="AW545" s="437"/>
      <c r="AX545" s="437"/>
      <c r="AY545" s="437"/>
      <c r="BA545" s="98"/>
      <c r="BB545" s="98"/>
      <c r="BC545" s="98"/>
      <c r="BD545" s="98"/>
      <c r="BE545" s="98"/>
      <c r="BF545" s="98"/>
      <c r="BH545" s="380"/>
      <c r="BI545" s="380"/>
      <c r="BJ545" s="380"/>
      <c r="BK545" s="379"/>
      <c r="BL545" s="379"/>
      <c r="BM545" s="382"/>
      <c r="BN545" s="168"/>
      <c r="BO545" s="382"/>
      <c r="BP545" s="382"/>
      <c r="BQ545" s="368"/>
      <c r="BR545"/>
      <c r="BS545" s="368"/>
      <c r="BT545"/>
      <c r="BU545"/>
      <c r="BV545"/>
      <c r="BW545" s="368"/>
      <c r="BX545" s="368"/>
      <c r="BY545" s="368"/>
      <c r="BZ545" s="368"/>
      <c r="CA545" s="368"/>
      <c r="CB545" s="141"/>
      <c r="CC545" s="230"/>
      <c r="CD545" s="230"/>
      <c r="CE545" s="230"/>
      <c r="CF545" s="76"/>
      <c r="CG545" s="281"/>
      <c r="CH545" s="281"/>
      <c r="CI545" s="76"/>
      <c r="CJ545" s="76"/>
      <c r="CK545" s="76"/>
      <c r="CL545" s="127"/>
      <c r="CM545" s="127"/>
      <c r="CN545" s="127"/>
      <c r="CO545" s="127"/>
      <c r="CP545" s="127"/>
      <c r="CQ545" s="127"/>
      <c r="CR545"/>
      <c r="CS545"/>
      <c r="CT545"/>
      <c r="CU545"/>
      <c r="CV545" s="76"/>
      <c r="CW545" s="404"/>
      <c r="CX545" s="405"/>
      <c r="CY545" s="405"/>
      <c r="CZ545" s="405"/>
      <c r="DA545" s="405"/>
      <c r="DB545" s="405"/>
      <c r="DG545" s="76"/>
    </row>
    <row r="546" spans="1:111" s="377" customFormat="1" ht="11.1" customHeight="1" x14ac:dyDescent="0.25">
      <c r="A546" s="76"/>
      <c r="Z546" s="437"/>
      <c r="AA546" s="437"/>
      <c r="AB546" s="437"/>
      <c r="AC546" s="437"/>
      <c r="AD546" s="437"/>
      <c r="AE546" s="437"/>
      <c r="AF546" s="437"/>
      <c r="AG546" s="437"/>
      <c r="AH546" s="437"/>
      <c r="AI546" s="437"/>
      <c r="AJ546" s="437"/>
      <c r="AK546" s="437"/>
      <c r="AL546" s="437"/>
      <c r="AM546" s="437"/>
      <c r="AN546" s="437"/>
      <c r="AO546" s="437"/>
      <c r="AP546" s="437"/>
      <c r="AQ546" s="437"/>
      <c r="AR546" s="437"/>
      <c r="AS546" s="437"/>
      <c r="AT546" s="437"/>
      <c r="AU546" s="437"/>
      <c r="AV546" s="437"/>
      <c r="AW546" s="437"/>
      <c r="AX546" s="437"/>
      <c r="AY546" s="437"/>
      <c r="BA546" s="98"/>
      <c r="BB546" s="98"/>
      <c r="BC546" s="98"/>
      <c r="BD546" s="98"/>
      <c r="BE546" s="98"/>
      <c r="BF546" s="98"/>
      <c r="BH546" s="380"/>
      <c r="BI546" s="380"/>
      <c r="BJ546" s="380"/>
      <c r="BK546" s="379"/>
      <c r="BL546" s="379"/>
      <c r="BM546" s="382"/>
      <c r="BN546" s="168"/>
      <c r="BO546" s="382"/>
      <c r="BP546" s="382"/>
      <c r="BQ546" s="368"/>
      <c r="BR546"/>
      <c r="BS546" s="368"/>
      <c r="BT546"/>
      <c r="BU546"/>
      <c r="BV546"/>
      <c r="BW546" s="368"/>
      <c r="BX546" s="368"/>
      <c r="BY546" s="368"/>
      <c r="BZ546" s="368"/>
      <c r="CA546" s="368"/>
      <c r="CB546" s="141"/>
      <c r="CC546" s="230"/>
      <c r="CD546" s="230"/>
      <c r="CE546" s="230"/>
      <c r="CF546" s="76"/>
      <c r="CG546" s="281"/>
      <c r="CH546" s="281"/>
      <c r="CI546" s="76"/>
      <c r="CJ546" s="76"/>
      <c r="CK546" s="76"/>
      <c r="CL546" s="127"/>
      <c r="CM546" s="127"/>
      <c r="CN546" s="127"/>
      <c r="CO546" s="127"/>
      <c r="CP546" s="127"/>
      <c r="CQ546" s="127"/>
      <c r="CR546"/>
      <c r="CS546"/>
      <c r="CT546"/>
      <c r="CU546"/>
      <c r="CV546" s="76"/>
      <c r="CW546" s="404"/>
      <c r="CX546" s="405"/>
      <c r="CY546" s="405"/>
      <c r="CZ546" s="405"/>
      <c r="DA546" s="405"/>
      <c r="DB546" s="405"/>
      <c r="DG546" s="76"/>
    </row>
    <row r="547" spans="1:111" s="377" customFormat="1" ht="11.1" customHeight="1" x14ac:dyDescent="0.25">
      <c r="A547" s="76"/>
      <c r="Z547" s="437"/>
      <c r="AA547" s="437"/>
      <c r="AB547" s="437"/>
      <c r="AC547" s="437"/>
      <c r="AD547" s="437"/>
      <c r="AE547" s="437"/>
      <c r="AF547" s="437"/>
      <c r="AG547" s="437"/>
      <c r="AH547" s="437"/>
      <c r="AI547" s="437"/>
      <c r="AJ547" s="437"/>
      <c r="AK547" s="437"/>
      <c r="AL547" s="437"/>
      <c r="AM547" s="437"/>
      <c r="AN547" s="437"/>
      <c r="AO547" s="437"/>
      <c r="AP547" s="437"/>
      <c r="AQ547" s="437"/>
      <c r="AR547" s="437"/>
      <c r="AS547" s="437"/>
      <c r="AT547" s="437"/>
      <c r="AU547" s="437"/>
      <c r="AV547" s="437"/>
      <c r="AW547" s="437"/>
      <c r="AX547" s="437"/>
      <c r="AY547" s="437"/>
      <c r="BA547" s="98"/>
      <c r="BB547" s="98"/>
      <c r="BC547" s="98"/>
      <c r="BD547" s="98"/>
      <c r="BE547" s="98"/>
      <c r="BF547" s="98"/>
      <c r="BH547" s="380"/>
      <c r="BI547" s="380"/>
      <c r="BJ547" s="380"/>
      <c r="BK547" s="379"/>
      <c r="BL547" s="379"/>
      <c r="BM547" s="382"/>
      <c r="BN547" s="168"/>
      <c r="BO547" s="382"/>
      <c r="BP547" s="382"/>
      <c r="BQ547" s="368"/>
      <c r="BR547"/>
      <c r="BS547" s="368"/>
      <c r="BT547"/>
      <c r="BU547"/>
      <c r="BV547"/>
      <c r="BW547" s="368"/>
      <c r="BX547" s="368"/>
      <c r="BY547" s="368"/>
      <c r="BZ547" s="368"/>
      <c r="CA547" s="368"/>
      <c r="CB547" s="141"/>
      <c r="CC547" s="230"/>
      <c r="CD547" s="230"/>
      <c r="CE547" s="230"/>
      <c r="CF547" s="76"/>
      <c r="CG547" s="281"/>
      <c r="CH547" s="281"/>
      <c r="CI547" s="76"/>
      <c r="CJ547" s="76"/>
      <c r="CK547" s="76"/>
      <c r="CL547" s="127"/>
      <c r="CM547" s="127"/>
      <c r="CN547" s="127"/>
      <c r="CO547" s="127"/>
      <c r="CP547" s="127"/>
      <c r="CQ547" s="127"/>
      <c r="CR547"/>
      <c r="CS547"/>
      <c r="CT547"/>
      <c r="CU547"/>
      <c r="CV547" s="76"/>
      <c r="CW547" s="404"/>
      <c r="CX547" s="405"/>
      <c r="CY547" s="405"/>
      <c r="CZ547" s="405"/>
      <c r="DA547" s="405"/>
      <c r="DB547" s="405"/>
      <c r="DG547" s="76"/>
    </row>
    <row r="548" spans="1:111" s="377" customFormat="1" ht="11.1" customHeight="1" x14ac:dyDescent="0.25">
      <c r="A548" s="76"/>
      <c r="Z548" s="437"/>
      <c r="AA548" s="437"/>
      <c r="AB548" s="437"/>
      <c r="AC548" s="437"/>
      <c r="AD548" s="437"/>
      <c r="AE548" s="437"/>
      <c r="AF548" s="437"/>
      <c r="AG548" s="437"/>
      <c r="AH548" s="437"/>
      <c r="AI548" s="437"/>
      <c r="AJ548" s="437"/>
      <c r="AK548" s="437"/>
      <c r="AL548" s="437"/>
      <c r="AM548" s="437"/>
      <c r="AN548" s="437"/>
      <c r="AO548" s="437"/>
      <c r="AP548" s="437"/>
      <c r="AQ548" s="437"/>
      <c r="AR548" s="437"/>
      <c r="AS548" s="437"/>
      <c r="AT548" s="437"/>
      <c r="AU548" s="437"/>
      <c r="AV548" s="437"/>
      <c r="AW548" s="437"/>
      <c r="AX548" s="437"/>
      <c r="AY548" s="437"/>
      <c r="BA548" s="98"/>
      <c r="BB548" s="98"/>
      <c r="BC548" s="98"/>
      <c r="BD548" s="98"/>
      <c r="BE548" s="98"/>
      <c r="BF548" s="98"/>
      <c r="BH548" s="380"/>
      <c r="BI548" s="380"/>
      <c r="BJ548" s="380"/>
      <c r="BK548" s="379"/>
      <c r="BL548" s="379"/>
      <c r="BM548" s="382"/>
      <c r="BN548" s="168"/>
      <c r="BO548" s="382"/>
      <c r="BP548" s="382"/>
      <c r="BQ548" s="368"/>
      <c r="BR548"/>
      <c r="BS548" s="368"/>
      <c r="BT548"/>
      <c r="BU548"/>
      <c r="BV548"/>
      <c r="BW548" s="368"/>
      <c r="BX548" s="368"/>
      <c r="BY548" s="368"/>
      <c r="BZ548" s="368"/>
      <c r="CA548" s="368"/>
      <c r="CB548" s="141"/>
      <c r="CC548" s="230"/>
      <c r="CD548" s="230"/>
      <c r="CE548" s="230"/>
      <c r="CF548" s="76"/>
      <c r="CG548" s="281"/>
      <c r="CH548" s="281"/>
      <c r="CI548" s="76"/>
      <c r="CJ548" s="76"/>
      <c r="CK548" s="76"/>
      <c r="CL548" s="127"/>
      <c r="CM548" s="127"/>
      <c r="CN548" s="127"/>
      <c r="CO548" s="127"/>
      <c r="CP548" s="127"/>
      <c r="CQ548" s="127"/>
      <c r="CR548"/>
      <c r="CS548"/>
      <c r="CT548"/>
      <c r="CU548"/>
      <c r="CV548" s="76"/>
      <c r="CW548" s="404"/>
      <c r="CX548" s="405"/>
      <c r="CY548" s="405"/>
      <c r="CZ548" s="405"/>
      <c r="DA548" s="405"/>
      <c r="DB548" s="405"/>
      <c r="DG548" s="76"/>
    </row>
    <row r="549" spans="1:111" s="377" customFormat="1" ht="11.1" customHeight="1" x14ac:dyDescent="0.25">
      <c r="A549" s="76"/>
      <c r="Z549" s="437"/>
      <c r="AA549" s="437"/>
      <c r="AB549" s="437"/>
      <c r="AC549" s="437"/>
      <c r="AD549" s="437"/>
      <c r="AE549" s="437"/>
      <c r="AF549" s="437"/>
      <c r="AG549" s="437"/>
      <c r="AH549" s="437"/>
      <c r="AI549" s="437"/>
      <c r="AJ549" s="437"/>
      <c r="AK549" s="437"/>
      <c r="AL549" s="437"/>
      <c r="AM549" s="437"/>
      <c r="AN549" s="437"/>
      <c r="AO549" s="437"/>
      <c r="AP549" s="437"/>
      <c r="AQ549" s="437"/>
      <c r="AR549" s="437"/>
      <c r="AS549" s="437"/>
      <c r="AT549" s="437"/>
      <c r="AU549" s="437"/>
      <c r="AV549" s="437"/>
      <c r="AW549" s="437"/>
      <c r="AX549" s="437"/>
      <c r="AY549" s="437"/>
      <c r="BA549" s="98"/>
      <c r="BB549" s="98"/>
      <c r="BC549" s="98"/>
      <c r="BD549" s="98"/>
      <c r="BE549" s="98"/>
      <c r="BF549" s="98"/>
      <c r="BH549" s="380"/>
      <c r="BI549" s="380"/>
      <c r="BJ549" s="380"/>
      <c r="BK549" s="379"/>
      <c r="BL549" s="379"/>
      <c r="BM549" s="382"/>
      <c r="BN549" s="168"/>
      <c r="BO549" s="382"/>
      <c r="BP549" s="382"/>
      <c r="BQ549" s="368"/>
      <c r="BR549"/>
      <c r="BS549" s="368"/>
      <c r="BT549"/>
      <c r="BU549"/>
      <c r="BV549"/>
      <c r="BW549" s="368"/>
      <c r="BX549" s="368"/>
      <c r="BY549" s="368"/>
      <c r="BZ549" s="368"/>
      <c r="CA549" s="368"/>
      <c r="CB549" s="141"/>
      <c r="CC549" s="230"/>
      <c r="CD549" s="230"/>
      <c r="CE549" s="230"/>
      <c r="CF549" s="76"/>
      <c r="CG549" s="281"/>
      <c r="CH549" s="281"/>
      <c r="CI549" s="76"/>
      <c r="CJ549" s="76"/>
      <c r="CK549" s="76"/>
      <c r="CL549" s="127"/>
      <c r="CM549" s="127"/>
      <c r="CN549" s="127"/>
      <c r="CO549" s="127"/>
      <c r="CP549" s="127"/>
      <c r="CQ549" s="127"/>
      <c r="CR549"/>
      <c r="CS549"/>
      <c r="CT549"/>
      <c r="CU549"/>
      <c r="CV549" s="76"/>
      <c r="CW549" s="404"/>
      <c r="CX549" s="405"/>
      <c r="CY549" s="405"/>
      <c r="CZ549" s="405"/>
      <c r="DA549" s="405"/>
      <c r="DB549" s="405"/>
      <c r="DG549" s="76"/>
    </row>
    <row r="550" spans="1:111" s="377" customFormat="1" ht="11.1" customHeight="1" x14ac:dyDescent="0.25">
      <c r="A550" s="76"/>
      <c r="Z550" s="437"/>
      <c r="AA550" s="437"/>
      <c r="AB550" s="437"/>
      <c r="AC550" s="437"/>
      <c r="AD550" s="437"/>
      <c r="AE550" s="437"/>
      <c r="AF550" s="437"/>
      <c r="AG550" s="437"/>
      <c r="AH550" s="437"/>
      <c r="AI550" s="437"/>
      <c r="AJ550" s="437"/>
      <c r="AK550" s="437"/>
      <c r="AL550" s="437"/>
      <c r="AM550" s="437"/>
      <c r="AN550" s="437"/>
      <c r="AO550" s="437"/>
      <c r="AP550" s="437"/>
      <c r="AQ550" s="437"/>
      <c r="AR550" s="437"/>
      <c r="AS550" s="437"/>
      <c r="AT550" s="437"/>
      <c r="AU550" s="437"/>
      <c r="AV550" s="437"/>
      <c r="AW550" s="437"/>
      <c r="AX550" s="437"/>
      <c r="AY550" s="437"/>
      <c r="BA550" s="98"/>
      <c r="BB550" s="98"/>
      <c r="BC550" s="98"/>
      <c r="BD550" s="98"/>
      <c r="BE550" s="98"/>
      <c r="BF550" s="98"/>
      <c r="BH550" s="380"/>
      <c r="BI550" s="380"/>
      <c r="BJ550" s="380"/>
      <c r="BK550" s="379"/>
      <c r="BL550" s="379"/>
      <c r="BM550" s="382"/>
      <c r="BN550" s="168"/>
      <c r="BO550" s="382"/>
      <c r="BP550" s="382"/>
      <c r="BQ550" s="368"/>
      <c r="BR550"/>
      <c r="BS550" s="368"/>
      <c r="BT550"/>
      <c r="BU550"/>
      <c r="BV550"/>
      <c r="BW550" s="368"/>
      <c r="BX550" s="368"/>
      <c r="BY550" s="368"/>
      <c r="BZ550" s="368"/>
      <c r="CA550" s="368"/>
      <c r="CB550" s="141"/>
      <c r="CC550" s="230"/>
      <c r="CD550" s="230"/>
      <c r="CE550" s="230"/>
      <c r="CF550" s="76"/>
      <c r="CG550" s="281"/>
      <c r="CH550" s="281"/>
      <c r="CI550" s="76"/>
      <c r="CJ550" s="76"/>
      <c r="CK550" s="76"/>
      <c r="CL550" s="127"/>
      <c r="CM550" s="127"/>
      <c r="CN550" s="127"/>
      <c r="CO550" s="127"/>
      <c r="CP550" s="127"/>
      <c r="CQ550" s="127"/>
      <c r="CR550"/>
      <c r="CS550"/>
      <c r="CT550"/>
      <c r="CU550"/>
      <c r="CV550" s="76"/>
      <c r="CW550" s="404"/>
      <c r="CX550" s="405"/>
      <c r="CY550" s="405"/>
      <c r="CZ550" s="405"/>
      <c r="DA550" s="405"/>
      <c r="DB550" s="405"/>
      <c r="DG550" s="76"/>
    </row>
    <row r="551" spans="1:111" s="377" customFormat="1" ht="11.1" customHeight="1" x14ac:dyDescent="0.25">
      <c r="A551" s="76"/>
      <c r="Z551" s="437"/>
      <c r="AA551" s="437"/>
      <c r="AB551" s="437"/>
      <c r="AC551" s="437"/>
      <c r="AD551" s="437"/>
      <c r="AE551" s="437"/>
      <c r="AF551" s="437"/>
      <c r="AG551" s="437"/>
      <c r="AH551" s="437"/>
      <c r="AI551" s="437"/>
      <c r="AJ551" s="437"/>
      <c r="AK551" s="437"/>
      <c r="AL551" s="437"/>
      <c r="AM551" s="437"/>
      <c r="AN551" s="437"/>
      <c r="AO551" s="437"/>
      <c r="AP551" s="437"/>
      <c r="AQ551" s="437"/>
      <c r="AR551" s="437"/>
      <c r="AS551" s="437"/>
      <c r="AT551" s="437"/>
      <c r="AU551" s="437"/>
      <c r="AV551" s="437"/>
      <c r="AW551" s="437"/>
      <c r="AX551" s="437"/>
      <c r="AY551" s="437"/>
      <c r="BA551" s="98"/>
      <c r="BB551" s="98"/>
      <c r="BC551" s="98"/>
      <c r="BD551" s="98"/>
      <c r="BE551" s="98"/>
      <c r="BF551" s="98"/>
      <c r="BH551" s="380"/>
      <c r="BI551" s="380"/>
      <c r="BJ551" s="380"/>
      <c r="BK551" s="379"/>
      <c r="BL551" s="379"/>
      <c r="BM551" s="382"/>
      <c r="BN551" s="168"/>
      <c r="BO551" s="382"/>
      <c r="BP551" s="382"/>
      <c r="BQ551" s="368"/>
      <c r="BR551"/>
      <c r="BS551" s="368"/>
      <c r="BT551"/>
      <c r="BU551"/>
      <c r="BV551"/>
      <c r="BW551" s="368"/>
      <c r="BX551" s="368"/>
      <c r="BY551" s="368"/>
      <c r="BZ551" s="368"/>
      <c r="CA551" s="368"/>
      <c r="CB551" s="141"/>
      <c r="CC551" s="230"/>
      <c r="CD551" s="230"/>
      <c r="CE551" s="230"/>
      <c r="CF551" s="76"/>
      <c r="CG551" s="281"/>
      <c r="CH551" s="281"/>
      <c r="CI551" s="76"/>
      <c r="CJ551" s="76"/>
      <c r="CK551" s="76"/>
      <c r="CL551" s="127"/>
      <c r="CM551" s="127"/>
      <c r="CN551" s="127"/>
      <c r="CO551" s="127"/>
      <c r="CP551" s="127"/>
      <c r="CQ551" s="127"/>
      <c r="CR551"/>
      <c r="CS551"/>
      <c r="CT551"/>
      <c r="CU551"/>
      <c r="CV551" s="76"/>
      <c r="CW551" s="404"/>
      <c r="CX551" s="405"/>
      <c r="CY551" s="405"/>
      <c r="CZ551" s="405"/>
      <c r="DA551" s="405"/>
      <c r="DB551" s="405"/>
      <c r="DG551" s="76"/>
    </row>
    <row r="552" spans="1:111" s="377" customFormat="1" ht="11.1" customHeight="1" x14ac:dyDescent="0.25">
      <c r="A552" s="76"/>
      <c r="Z552" s="437"/>
      <c r="AA552" s="437"/>
      <c r="AB552" s="437"/>
      <c r="AC552" s="437"/>
      <c r="AD552" s="437"/>
      <c r="AE552" s="437"/>
      <c r="AF552" s="437"/>
      <c r="AG552" s="437"/>
      <c r="AH552" s="437"/>
      <c r="AI552" s="437"/>
      <c r="AJ552" s="437"/>
      <c r="AK552" s="437"/>
      <c r="AL552" s="437"/>
      <c r="AM552" s="437"/>
      <c r="AN552" s="437"/>
      <c r="AO552" s="437"/>
      <c r="AP552" s="437"/>
      <c r="AQ552" s="437"/>
      <c r="AR552" s="437"/>
      <c r="AS552" s="437"/>
      <c r="AT552" s="437"/>
      <c r="AU552" s="437"/>
      <c r="AV552" s="437"/>
      <c r="AW552" s="437"/>
      <c r="AX552" s="437"/>
      <c r="AY552" s="437"/>
      <c r="BA552" s="98"/>
      <c r="BB552" s="98"/>
      <c r="BC552" s="98"/>
      <c r="BD552" s="98"/>
      <c r="BE552" s="98"/>
      <c r="BF552" s="98"/>
      <c r="BH552" s="380"/>
      <c r="BI552" s="380"/>
      <c r="BJ552" s="380"/>
      <c r="BK552" s="379"/>
      <c r="BL552" s="379"/>
      <c r="BM552" s="382"/>
      <c r="BN552" s="168"/>
      <c r="BO552" s="382"/>
      <c r="BP552" s="382"/>
      <c r="BQ552" s="368"/>
      <c r="BR552"/>
      <c r="BS552" s="368"/>
      <c r="BT552"/>
      <c r="BU552"/>
      <c r="BV552"/>
      <c r="BW552" s="368"/>
      <c r="BX552" s="368"/>
      <c r="BY552" s="368"/>
      <c r="BZ552" s="368"/>
      <c r="CA552" s="368"/>
      <c r="CB552" s="141"/>
      <c r="CC552" s="230"/>
      <c r="CD552" s="230"/>
      <c r="CE552" s="230"/>
      <c r="CF552" s="76"/>
      <c r="CG552" s="281"/>
      <c r="CH552" s="281"/>
      <c r="CI552" s="76"/>
      <c r="CJ552" s="76"/>
      <c r="CK552" s="76"/>
      <c r="CL552" s="127"/>
      <c r="CM552" s="127"/>
      <c r="CN552" s="127"/>
      <c r="CO552" s="127"/>
      <c r="CP552" s="127"/>
      <c r="CQ552" s="127"/>
      <c r="CR552"/>
      <c r="CS552"/>
      <c r="CT552"/>
      <c r="CU552"/>
      <c r="CV552" s="76"/>
      <c r="CW552" s="404"/>
      <c r="CX552" s="405"/>
      <c r="CY552" s="405"/>
      <c r="CZ552" s="405"/>
      <c r="DA552" s="405"/>
      <c r="DB552" s="405"/>
      <c r="DG552" s="76"/>
    </row>
    <row r="553" spans="1:111" s="377" customFormat="1" ht="11.1" customHeight="1" x14ac:dyDescent="0.25">
      <c r="A553" s="76"/>
      <c r="Z553" s="437"/>
      <c r="AA553" s="437"/>
      <c r="AB553" s="437"/>
      <c r="AC553" s="437"/>
      <c r="AD553" s="437"/>
      <c r="AE553" s="437"/>
      <c r="AF553" s="437"/>
      <c r="AG553" s="437"/>
      <c r="AH553" s="437"/>
      <c r="AI553" s="437"/>
      <c r="AJ553" s="437"/>
      <c r="AK553" s="437"/>
      <c r="AL553" s="437"/>
      <c r="AM553" s="437"/>
      <c r="AN553" s="437"/>
      <c r="AO553" s="437"/>
      <c r="AP553" s="437"/>
      <c r="AQ553" s="437"/>
      <c r="AR553" s="437"/>
      <c r="AS553" s="437"/>
      <c r="AT553" s="437"/>
      <c r="AU553" s="437"/>
      <c r="AV553" s="437"/>
      <c r="AW553" s="437"/>
      <c r="AX553" s="437"/>
      <c r="AY553" s="437"/>
      <c r="BA553" s="98"/>
      <c r="BB553" s="98"/>
      <c r="BC553" s="98"/>
      <c r="BD553" s="98"/>
      <c r="BE553" s="98"/>
      <c r="BF553" s="98"/>
      <c r="BH553" s="380"/>
      <c r="BI553" s="380"/>
      <c r="BJ553" s="380"/>
      <c r="BK553" s="379"/>
      <c r="BL553" s="379"/>
      <c r="BM553" s="382"/>
      <c r="BN553" s="168"/>
      <c r="BO553" s="382"/>
      <c r="BP553" s="382"/>
      <c r="BQ553" s="368"/>
      <c r="BR553"/>
      <c r="BS553" s="368"/>
      <c r="BT553"/>
      <c r="BU553"/>
      <c r="BV553"/>
      <c r="BW553" s="368"/>
      <c r="BX553" s="368"/>
      <c r="BY553" s="368"/>
      <c r="BZ553" s="368"/>
      <c r="CA553" s="368"/>
      <c r="CB553" s="141"/>
      <c r="CC553" s="230"/>
      <c r="CD553" s="230"/>
      <c r="CE553" s="230"/>
      <c r="CF553" s="76"/>
      <c r="CG553" s="281"/>
      <c r="CH553" s="281"/>
      <c r="CI553" s="76"/>
      <c r="CJ553" s="76"/>
      <c r="CK553" s="76"/>
      <c r="CL553" s="127"/>
      <c r="CM553" s="127"/>
      <c r="CN553" s="127"/>
      <c r="CO553" s="127"/>
      <c r="CP553" s="127"/>
      <c r="CQ553" s="127"/>
      <c r="CR553"/>
      <c r="CS553"/>
      <c r="CT553"/>
      <c r="CU553"/>
      <c r="CV553" s="76"/>
      <c r="CW553" s="404"/>
      <c r="CX553" s="405"/>
      <c r="CY553" s="405"/>
      <c r="CZ553" s="405"/>
      <c r="DA553" s="405"/>
      <c r="DB553" s="405"/>
      <c r="DG553" s="76"/>
    </row>
    <row r="554" spans="1:111" s="377" customFormat="1" ht="11.1" customHeight="1" x14ac:dyDescent="0.25">
      <c r="A554" s="76"/>
      <c r="Z554" s="437"/>
      <c r="AA554" s="437"/>
      <c r="AB554" s="437"/>
      <c r="AC554" s="437"/>
      <c r="AD554" s="437"/>
      <c r="AE554" s="437"/>
      <c r="AF554" s="437"/>
      <c r="AG554" s="437"/>
      <c r="AH554" s="437"/>
      <c r="AI554" s="437"/>
      <c r="AJ554" s="437"/>
      <c r="AK554" s="437"/>
      <c r="AL554" s="437"/>
      <c r="AM554" s="437"/>
      <c r="AN554" s="437"/>
      <c r="AO554" s="437"/>
      <c r="AP554" s="437"/>
      <c r="AQ554" s="437"/>
      <c r="AR554" s="437"/>
      <c r="AS554" s="437"/>
      <c r="AT554" s="437"/>
      <c r="AU554" s="437"/>
      <c r="AV554" s="437"/>
      <c r="AW554" s="437"/>
      <c r="AX554" s="437"/>
      <c r="AY554" s="437"/>
      <c r="BA554" s="98"/>
      <c r="BB554" s="98"/>
      <c r="BC554" s="98"/>
      <c r="BD554" s="98"/>
      <c r="BE554" s="98"/>
      <c r="BF554" s="98"/>
      <c r="BH554" s="380"/>
      <c r="BI554" s="380"/>
      <c r="BJ554" s="380"/>
      <c r="BK554" s="379"/>
      <c r="BL554" s="379"/>
      <c r="BM554" s="382"/>
      <c r="BN554" s="168"/>
      <c r="BO554" s="382"/>
      <c r="BP554" s="382"/>
      <c r="BQ554" s="368"/>
      <c r="BR554"/>
      <c r="BS554" s="368"/>
      <c r="BT554"/>
      <c r="BU554"/>
      <c r="BV554"/>
      <c r="BW554" s="368"/>
      <c r="BX554" s="368"/>
      <c r="BY554" s="368"/>
      <c r="BZ554" s="368"/>
      <c r="CA554" s="368"/>
      <c r="CB554" s="141"/>
      <c r="CC554" s="230"/>
      <c r="CD554" s="230"/>
      <c r="CE554" s="230"/>
      <c r="CF554" s="76"/>
      <c r="CG554" s="281"/>
      <c r="CH554" s="281"/>
      <c r="CI554" s="76"/>
      <c r="CJ554" s="76"/>
      <c r="CK554" s="76"/>
      <c r="CL554" s="127"/>
      <c r="CM554" s="127"/>
      <c r="CN554" s="127"/>
      <c r="CO554" s="127"/>
      <c r="CP554" s="127"/>
      <c r="CQ554" s="127"/>
      <c r="CR554"/>
      <c r="CS554"/>
      <c r="CT554"/>
      <c r="CU554"/>
      <c r="CV554" s="76"/>
      <c r="CW554" s="404"/>
      <c r="CX554" s="405"/>
      <c r="CY554" s="405"/>
      <c r="CZ554" s="405"/>
      <c r="DA554" s="405"/>
      <c r="DB554" s="405"/>
      <c r="DG554" s="76"/>
    </row>
    <row r="555" spans="1:111" s="377" customFormat="1" ht="11.1" customHeight="1" x14ac:dyDescent="0.25">
      <c r="A555" s="76"/>
      <c r="Z555" s="437"/>
      <c r="AA555" s="437"/>
      <c r="AB555" s="437"/>
      <c r="AC555" s="437"/>
      <c r="AD555" s="437"/>
      <c r="AE555" s="437"/>
      <c r="AF555" s="437"/>
      <c r="AG555" s="437"/>
      <c r="AH555" s="437"/>
      <c r="AI555" s="437"/>
      <c r="AJ555" s="437"/>
      <c r="AK555" s="437"/>
      <c r="AL555" s="437"/>
      <c r="AM555" s="437"/>
      <c r="AN555" s="437"/>
      <c r="AO555" s="437"/>
      <c r="AP555" s="437"/>
      <c r="AQ555" s="437"/>
      <c r="AR555" s="437"/>
      <c r="AS555" s="437"/>
      <c r="AT555" s="437"/>
      <c r="AU555" s="437"/>
      <c r="AV555" s="437"/>
      <c r="AW555" s="437"/>
      <c r="AX555" s="437"/>
      <c r="AY555" s="437"/>
      <c r="BA555" s="98"/>
      <c r="BB555" s="98"/>
      <c r="BC555" s="98"/>
      <c r="BD555" s="98"/>
      <c r="BE555" s="98"/>
      <c r="BF555" s="98"/>
      <c r="BH555" s="380"/>
      <c r="BI555" s="380"/>
      <c r="BJ555" s="380"/>
      <c r="BK555" s="379"/>
      <c r="BL555" s="379"/>
      <c r="BM555" s="382"/>
      <c r="BN555" s="168"/>
      <c r="BO555" s="382"/>
      <c r="BP555" s="382"/>
      <c r="BQ555" s="368"/>
      <c r="BR555"/>
      <c r="BS555" s="368"/>
      <c r="BT555"/>
      <c r="BU555"/>
      <c r="BV555"/>
      <c r="BW555" s="368"/>
      <c r="BX555" s="368"/>
      <c r="BY555" s="368"/>
      <c r="BZ555" s="368"/>
      <c r="CA555" s="368"/>
      <c r="CB555" s="141"/>
      <c r="CC555" s="230"/>
      <c r="CD555" s="230"/>
      <c r="CE555" s="230"/>
      <c r="CF555" s="76"/>
      <c r="CG555" s="281"/>
      <c r="CH555" s="281"/>
      <c r="CI555" s="76"/>
      <c r="CJ555" s="76"/>
      <c r="CK555" s="76"/>
      <c r="CL555" s="127"/>
      <c r="CM555" s="127"/>
      <c r="CN555" s="127"/>
      <c r="CO555" s="127"/>
      <c r="CP555" s="127"/>
      <c r="CQ555" s="127"/>
      <c r="CR555"/>
      <c r="CS555"/>
      <c r="CT555"/>
      <c r="CU555"/>
      <c r="CV555" s="76"/>
      <c r="CW555" s="404"/>
      <c r="CX555" s="405"/>
      <c r="CY555" s="405"/>
      <c r="CZ555" s="405"/>
      <c r="DA555" s="405"/>
      <c r="DB555" s="405"/>
      <c r="DG555" s="76"/>
    </row>
    <row r="556" spans="1:111" s="377" customFormat="1" ht="11.1" customHeight="1" x14ac:dyDescent="0.25">
      <c r="A556" s="76"/>
      <c r="Z556" s="437"/>
      <c r="AA556" s="437"/>
      <c r="AB556" s="437"/>
      <c r="AC556" s="437"/>
      <c r="AD556" s="437"/>
      <c r="AE556" s="437"/>
      <c r="AF556" s="437"/>
      <c r="AG556" s="437"/>
      <c r="AH556" s="437"/>
      <c r="AI556" s="437"/>
      <c r="AJ556" s="437"/>
      <c r="AK556" s="437"/>
      <c r="AL556" s="437"/>
      <c r="AM556" s="437"/>
      <c r="AN556" s="437"/>
      <c r="AO556" s="437"/>
      <c r="AP556" s="437"/>
      <c r="AQ556" s="437"/>
      <c r="AR556" s="437"/>
      <c r="AS556" s="437"/>
      <c r="AT556" s="437"/>
      <c r="AU556" s="437"/>
      <c r="AV556" s="437"/>
      <c r="AW556" s="437"/>
      <c r="AX556" s="437"/>
      <c r="AY556" s="437"/>
      <c r="BA556" s="98"/>
      <c r="BB556" s="98"/>
      <c r="BC556" s="98"/>
      <c r="BD556" s="98"/>
      <c r="BE556" s="98"/>
      <c r="BF556" s="98"/>
      <c r="BH556" s="380"/>
      <c r="BI556" s="380"/>
      <c r="BJ556" s="380"/>
      <c r="BK556" s="379"/>
      <c r="BL556" s="379"/>
      <c r="BM556" s="382"/>
      <c r="BN556" s="168"/>
      <c r="BO556" s="382"/>
      <c r="BP556" s="382"/>
      <c r="BQ556" s="368"/>
      <c r="BR556"/>
      <c r="BS556" s="368"/>
      <c r="BT556"/>
      <c r="BU556"/>
      <c r="BV556"/>
      <c r="BW556" s="368"/>
      <c r="BX556" s="368"/>
      <c r="BY556" s="368"/>
      <c r="BZ556" s="368"/>
      <c r="CA556" s="368"/>
      <c r="CB556" s="141"/>
      <c r="CC556" s="230"/>
      <c r="CD556" s="230"/>
      <c r="CE556" s="230"/>
      <c r="CF556" s="76"/>
      <c r="CG556" s="281"/>
      <c r="CH556" s="281"/>
      <c r="CI556" s="76"/>
      <c r="CJ556" s="76"/>
      <c r="CK556" s="76"/>
      <c r="CL556" s="127"/>
      <c r="CM556" s="127"/>
      <c r="CN556" s="127"/>
      <c r="CO556" s="127"/>
      <c r="CP556" s="127"/>
      <c r="CQ556" s="127"/>
      <c r="CR556"/>
      <c r="CS556"/>
      <c r="CT556"/>
      <c r="CU556"/>
      <c r="CV556" s="76"/>
      <c r="CW556" s="404"/>
      <c r="CX556" s="405"/>
      <c r="CY556" s="405"/>
      <c r="CZ556" s="405"/>
      <c r="DA556" s="405"/>
      <c r="DB556" s="405"/>
      <c r="DG556" s="76"/>
    </row>
    <row r="557" spans="1:111" s="377" customFormat="1" ht="11.1" customHeight="1" x14ac:dyDescent="0.25">
      <c r="A557" s="76"/>
      <c r="Z557" s="437"/>
      <c r="AA557" s="437"/>
      <c r="AB557" s="437"/>
      <c r="AC557" s="437"/>
      <c r="AD557" s="437"/>
      <c r="AE557" s="437"/>
      <c r="AF557" s="437"/>
      <c r="AG557" s="437"/>
      <c r="AH557" s="437"/>
      <c r="AI557" s="437"/>
      <c r="AJ557" s="437"/>
      <c r="AK557" s="437"/>
      <c r="AL557" s="437"/>
      <c r="AM557" s="437"/>
      <c r="AN557" s="437"/>
      <c r="AO557" s="437"/>
      <c r="AP557" s="437"/>
      <c r="AQ557" s="437"/>
      <c r="AR557" s="437"/>
      <c r="AS557" s="437"/>
      <c r="AT557" s="437"/>
      <c r="AU557" s="437"/>
      <c r="AV557" s="437"/>
      <c r="AW557" s="437"/>
      <c r="AX557" s="437"/>
      <c r="AY557" s="437"/>
      <c r="BA557" s="98"/>
      <c r="BB557" s="98"/>
      <c r="BC557" s="98"/>
      <c r="BD557" s="98"/>
      <c r="BE557" s="98"/>
      <c r="BF557" s="98"/>
      <c r="BH557" s="380"/>
      <c r="BI557" s="380"/>
      <c r="BJ557" s="380"/>
      <c r="BK557" s="379"/>
      <c r="BL557" s="379"/>
      <c r="BM557" s="382"/>
      <c r="BN557" s="168"/>
      <c r="BO557" s="382"/>
      <c r="BP557" s="382"/>
      <c r="BQ557" s="368"/>
      <c r="BR557"/>
      <c r="BS557" s="368"/>
      <c r="BT557"/>
      <c r="BU557"/>
      <c r="BV557"/>
      <c r="BW557" s="368"/>
      <c r="BX557" s="368"/>
      <c r="BY557" s="368"/>
      <c r="BZ557" s="368"/>
      <c r="CA557" s="368"/>
      <c r="CB557" s="141"/>
      <c r="CC557" s="230"/>
      <c r="CD557" s="230"/>
      <c r="CE557" s="230"/>
      <c r="CF557" s="76"/>
      <c r="CG557" s="281"/>
      <c r="CH557" s="281"/>
      <c r="CI557" s="76"/>
      <c r="CJ557" s="76"/>
      <c r="CK557" s="76"/>
      <c r="CL557" s="127"/>
      <c r="CM557" s="127"/>
      <c r="CN557" s="127"/>
      <c r="CO557" s="127"/>
      <c r="CP557" s="127"/>
      <c r="CQ557" s="127"/>
      <c r="CR557"/>
      <c r="CS557"/>
      <c r="CT557"/>
      <c r="CU557"/>
      <c r="CV557" s="76"/>
      <c r="CW557" s="404"/>
      <c r="CX557" s="405"/>
      <c r="CY557" s="405"/>
      <c r="CZ557" s="405"/>
      <c r="DA557" s="405"/>
      <c r="DB557" s="405"/>
      <c r="DG557" s="76"/>
    </row>
    <row r="558" spans="1:111" s="377" customFormat="1" ht="11.1" customHeight="1" x14ac:dyDescent="0.25">
      <c r="A558" s="76"/>
      <c r="Z558" s="437"/>
      <c r="AA558" s="437"/>
      <c r="AB558" s="437"/>
      <c r="AC558" s="437"/>
      <c r="AD558" s="437"/>
      <c r="AE558" s="437"/>
      <c r="AF558" s="437"/>
      <c r="AG558" s="437"/>
      <c r="AH558" s="437"/>
      <c r="AI558" s="437"/>
      <c r="AJ558" s="437"/>
      <c r="AK558" s="437"/>
      <c r="AL558" s="437"/>
      <c r="AM558" s="437"/>
      <c r="AN558" s="437"/>
      <c r="AO558" s="437"/>
      <c r="AP558" s="437"/>
      <c r="AQ558" s="437"/>
      <c r="AR558" s="437"/>
      <c r="AS558" s="437"/>
      <c r="AT558" s="437"/>
      <c r="AU558" s="437"/>
      <c r="AV558" s="437"/>
      <c r="AW558" s="437"/>
      <c r="AX558" s="437"/>
      <c r="AY558" s="437"/>
      <c r="BA558" s="98"/>
      <c r="BB558" s="98"/>
      <c r="BC558" s="98"/>
      <c r="BD558" s="98"/>
      <c r="BE558" s="98"/>
      <c r="BF558" s="98"/>
      <c r="BH558" s="380"/>
      <c r="BI558" s="380"/>
      <c r="BJ558" s="380"/>
      <c r="BK558" s="379"/>
      <c r="BL558" s="379"/>
      <c r="BM558" s="382"/>
      <c r="BN558" s="168"/>
      <c r="BO558" s="382"/>
      <c r="BP558" s="382"/>
      <c r="BQ558" s="368"/>
      <c r="BR558"/>
      <c r="BS558" s="368"/>
      <c r="BT558"/>
      <c r="BU558"/>
      <c r="BV558"/>
      <c r="BW558" s="368"/>
      <c r="BX558" s="368"/>
      <c r="BY558" s="368"/>
      <c r="BZ558" s="368"/>
      <c r="CA558" s="368"/>
      <c r="CB558" s="141"/>
      <c r="CC558" s="230"/>
      <c r="CD558" s="230"/>
      <c r="CE558" s="230"/>
      <c r="CF558" s="76"/>
      <c r="CG558" s="281"/>
      <c r="CH558" s="281"/>
      <c r="CI558" s="76"/>
      <c r="CJ558" s="76"/>
      <c r="CK558" s="76"/>
      <c r="CL558" s="127"/>
      <c r="CM558" s="127"/>
      <c r="CN558" s="127"/>
      <c r="CO558" s="127"/>
      <c r="CP558" s="127"/>
      <c r="CQ558" s="127"/>
      <c r="CR558"/>
      <c r="CS558"/>
      <c r="CT558"/>
      <c r="CU558"/>
      <c r="CV558" s="76"/>
      <c r="CW558" s="404"/>
      <c r="CX558" s="405"/>
      <c r="CY558" s="405"/>
      <c r="CZ558" s="405"/>
      <c r="DA558" s="405"/>
      <c r="DB558" s="405"/>
      <c r="DG558" s="76"/>
    </row>
    <row r="559" spans="1:111" s="377" customFormat="1" ht="11.1" customHeight="1" x14ac:dyDescent="0.25">
      <c r="A559" s="76"/>
      <c r="Z559" s="437"/>
      <c r="AA559" s="437"/>
      <c r="AB559" s="437"/>
      <c r="AC559" s="437"/>
      <c r="AD559" s="437"/>
      <c r="AE559" s="437"/>
      <c r="AF559" s="437"/>
      <c r="AG559" s="437"/>
      <c r="AH559" s="437"/>
      <c r="AI559" s="437"/>
      <c r="AJ559" s="437"/>
      <c r="AK559" s="437"/>
      <c r="AL559" s="437"/>
      <c r="AM559" s="437"/>
      <c r="AN559" s="437"/>
      <c r="AO559" s="437"/>
      <c r="AP559" s="437"/>
      <c r="AQ559" s="437"/>
      <c r="AR559" s="437"/>
      <c r="AS559" s="437"/>
      <c r="AT559" s="437"/>
      <c r="AU559" s="437"/>
      <c r="AV559" s="437"/>
      <c r="AW559" s="437"/>
      <c r="AX559" s="437"/>
      <c r="AY559" s="437"/>
      <c r="BA559" s="98"/>
      <c r="BB559" s="98"/>
      <c r="BC559" s="98"/>
      <c r="BD559" s="98"/>
      <c r="BE559" s="98"/>
      <c r="BF559" s="98"/>
      <c r="BH559" s="380"/>
      <c r="BI559" s="380"/>
      <c r="BJ559" s="380"/>
      <c r="BK559" s="379"/>
      <c r="BL559" s="379"/>
      <c r="BM559" s="382"/>
      <c r="BN559" s="168"/>
      <c r="BO559" s="382"/>
      <c r="BP559" s="382"/>
      <c r="BQ559" s="368"/>
      <c r="BR559"/>
      <c r="BS559" s="368"/>
      <c r="BT559"/>
      <c r="BU559"/>
      <c r="BV559"/>
      <c r="BW559" s="368"/>
      <c r="BX559" s="368"/>
      <c r="BY559" s="368"/>
      <c r="BZ559" s="368"/>
      <c r="CA559" s="368"/>
      <c r="CB559" s="141"/>
      <c r="CC559" s="230"/>
      <c r="CD559" s="230"/>
      <c r="CE559" s="230"/>
      <c r="CF559" s="76"/>
      <c r="CG559" s="281"/>
      <c r="CH559" s="281"/>
      <c r="CI559" s="76"/>
      <c r="CJ559" s="76"/>
      <c r="CK559" s="76"/>
      <c r="CL559" s="127"/>
      <c r="CM559" s="127"/>
      <c r="CN559" s="127"/>
      <c r="CO559" s="127"/>
      <c r="CP559" s="127"/>
      <c r="CQ559" s="127"/>
      <c r="CR559"/>
      <c r="CS559"/>
      <c r="CT559"/>
      <c r="CU559"/>
      <c r="CV559" s="76"/>
      <c r="CW559" s="404"/>
      <c r="CX559" s="405"/>
      <c r="CY559" s="405"/>
      <c r="CZ559" s="405"/>
      <c r="DA559" s="405"/>
      <c r="DB559" s="405"/>
      <c r="DG559" s="76"/>
    </row>
    <row r="560" spans="1:111" s="377" customFormat="1" ht="11.1" customHeight="1" x14ac:dyDescent="0.25">
      <c r="A560" s="76"/>
      <c r="Z560" s="437"/>
      <c r="AA560" s="437"/>
      <c r="AB560" s="437"/>
      <c r="AC560" s="437"/>
      <c r="AD560" s="437"/>
      <c r="AE560" s="437"/>
      <c r="AF560" s="437"/>
      <c r="AG560" s="437"/>
      <c r="AH560" s="437"/>
      <c r="AI560" s="437"/>
      <c r="AJ560" s="437"/>
      <c r="AK560" s="437"/>
      <c r="AL560" s="437"/>
      <c r="AM560" s="437"/>
      <c r="AN560" s="437"/>
      <c r="AO560" s="437"/>
      <c r="AP560" s="437"/>
      <c r="AQ560" s="437"/>
      <c r="AR560" s="437"/>
      <c r="AS560" s="437"/>
      <c r="AT560" s="437"/>
      <c r="AU560" s="437"/>
      <c r="AV560" s="437"/>
      <c r="AW560" s="437"/>
      <c r="AX560" s="437"/>
      <c r="AY560" s="437"/>
      <c r="BA560" s="98"/>
      <c r="BB560" s="98"/>
      <c r="BC560" s="98"/>
      <c r="BD560" s="98"/>
      <c r="BE560" s="98"/>
      <c r="BF560" s="98"/>
      <c r="BH560" s="380"/>
      <c r="BI560" s="380"/>
      <c r="BJ560" s="380"/>
      <c r="BK560" s="379"/>
      <c r="BL560" s="379"/>
      <c r="BM560" s="382"/>
      <c r="BN560" s="168"/>
      <c r="BO560" s="382"/>
      <c r="BP560" s="382"/>
      <c r="BQ560" s="368"/>
      <c r="BR560"/>
      <c r="BS560" s="368"/>
      <c r="BT560"/>
      <c r="BU560"/>
      <c r="BV560"/>
      <c r="BW560" s="368"/>
      <c r="BX560" s="368"/>
      <c r="BY560" s="368"/>
      <c r="BZ560" s="368"/>
      <c r="CA560" s="368"/>
      <c r="CB560" s="141"/>
      <c r="CC560" s="230"/>
      <c r="CD560" s="230"/>
      <c r="CE560" s="230"/>
      <c r="CF560" s="76"/>
      <c r="CG560" s="281"/>
      <c r="CH560" s="281"/>
      <c r="CI560" s="76"/>
      <c r="CJ560" s="76"/>
      <c r="CK560" s="76"/>
      <c r="CL560" s="127"/>
      <c r="CM560" s="127"/>
      <c r="CN560" s="127"/>
      <c r="CO560" s="127"/>
      <c r="CP560" s="127"/>
      <c r="CQ560" s="127"/>
      <c r="CR560"/>
      <c r="CS560"/>
      <c r="CT560"/>
      <c r="CU560"/>
      <c r="CV560" s="76"/>
      <c r="CW560" s="404"/>
      <c r="CX560" s="405"/>
      <c r="CY560" s="405"/>
      <c r="CZ560" s="405"/>
      <c r="DA560" s="405"/>
      <c r="DB560" s="405"/>
      <c r="DG560" s="76"/>
    </row>
    <row r="561" spans="1:111" s="377" customFormat="1" ht="11.1" customHeight="1" x14ac:dyDescent="0.25">
      <c r="A561" s="76"/>
      <c r="Z561" s="437"/>
      <c r="AA561" s="437"/>
      <c r="AB561" s="437"/>
      <c r="AC561" s="437"/>
      <c r="AD561" s="437"/>
      <c r="AE561" s="437"/>
      <c r="AF561" s="437"/>
      <c r="AG561" s="437"/>
      <c r="AH561" s="437"/>
      <c r="AI561" s="437"/>
      <c r="AJ561" s="437"/>
      <c r="AK561" s="437"/>
      <c r="AL561" s="437"/>
      <c r="AM561" s="437"/>
      <c r="AN561" s="437"/>
      <c r="AO561" s="437"/>
      <c r="AP561" s="437"/>
      <c r="AQ561" s="437"/>
      <c r="AR561" s="437"/>
      <c r="AS561" s="437"/>
      <c r="AT561" s="437"/>
      <c r="AU561" s="437"/>
      <c r="AV561" s="437"/>
      <c r="AW561" s="437"/>
      <c r="AX561" s="437"/>
      <c r="AY561" s="437"/>
      <c r="BA561" s="98"/>
      <c r="BB561" s="98"/>
      <c r="BC561" s="98"/>
      <c r="BD561" s="98"/>
      <c r="BE561" s="98"/>
      <c r="BF561" s="98"/>
      <c r="BH561" s="380"/>
      <c r="BI561" s="380"/>
      <c r="BJ561" s="380"/>
      <c r="BK561" s="379"/>
      <c r="BL561" s="379"/>
      <c r="BM561" s="382"/>
      <c r="BN561" s="168"/>
      <c r="BO561" s="382"/>
      <c r="BP561" s="382"/>
      <c r="BQ561" s="368"/>
      <c r="BR561"/>
      <c r="BS561" s="368"/>
      <c r="BT561"/>
      <c r="BU561"/>
      <c r="BV561"/>
      <c r="BW561" s="368"/>
      <c r="BX561" s="368"/>
      <c r="BY561" s="368"/>
      <c r="BZ561" s="368"/>
      <c r="CA561" s="368"/>
      <c r="CB561" s="141"/>
      <c r="CC561" s="230"/>
      <c r="CD561" s="230"/>
      <c r="CE561" s="230"/>
      <c r="CF561" s="76"/>
      <c r="CG561" s="281"/>
      <c r="CH561" s="281"/>
      <c r="CI561" s="76"/>
      <c r="CJ561" s="76"/>
      <c r="CK561" s="76"/>
      <c r="CL561" s="127"/>
      <c r="CM561" s="127"/>
      <c r="CN561" s="127"/>
      <c r="CO561" s="127"/>
      <c r="CP561" s="127"/>
      <c r="CQ561" s="127"/>
      <c r="CR561"/>
      <c r="CS561"/>
      <c r="CT561"/>
      <c r="CU561"/>
      <c r="CV561" s="76"/>
      <c r="CW561" s="404"/>
      <c r="CX561" s="405"/>
      <c r="CY561" s="405"/>
      <c r="CZ561" s="405"/>
      <c r="DA561" s="405"/>
      <c r="DB561" s="405"/>
      <c r="DG561" s="76"/>
    </row>
    <row r="562" spans="1:111" s="377" customFormat="1" ht="11.1" customHeight="1" x14ac:dyDescent="0.25">
      <c r="A562" s="76"/>
      <c r="Z562" s="437"/>
      <c r="AA562" s="437"/>
      <c r="AB562" s="437"/>
      <c r="AC562" s="437"/>
      <c r="AD562" s="437"/>
      <c r="AE562" s="437"/>
      <c r="AF562" s="437"/>
      <c r="AG562" s="437"/>
      <c r="AH562" s="437"/>
      <c r="AI562" s="437"/>
      <c r="AJ562" s="437"/>
      <c r="AK562" s="437"/>
      <c r="AL562" s="437"/>
      <c r="AM562" s="437"/>
      <c r="AN562" s="437"/>
      <c r="AO562" s="437"/>
      <c r="AP562" s="437"/>
      <c r="AQ562" s="437"/>
      <c r="AR562" s="437"/>
      <c r="AS562" s="437"/>
      <c r="AT562" s="437"/>
      <c r="AU562" s="437"/>
      <c r="AV562" s="437"/>
      <c r="AW562" s="437"/>
      <c r="AX562" s="437"/>
      <c r="AY562" s="437"/>
      <c r="BA562" s="98"/>
      <c r="BB562" s="98"/>
      <c r="BC562" s="98"/>
      <c r="BD562" s="98"/>
      <c r="BE562" s="98"/>
      <c r="BF562" s="98"/>
      <c r="BH562" s="380"/>
      <c r="BI562" s="380"/>
      <c r="BJ562" s="380"/>
      <c r="BK562" s="379"/>
      <c r="BL562" s="379"/>
      <c r="BM562" s="382"/>
      <c r="BN562" s="168"/>
      <c r="BO562" s="382"/>
      <c r="BP562" s="382"/>
      <c r="BQ562" s="368"/>
      <c r="BR562"/>
      <c r="BS562" s="368"/>
      <c r="BT562"/>
      <c r="BU562"/>
      <c r="BV562"/>
      <c r="BW562" s="368"/>
      <c r="BX562" s="368"/>
      <c r="BY562" s="368"/>
      <c r="BZ562" s="368"/>
      <c r="CA562" s="368"/>
      <c r="CB562" s="141"/>
      <c r="CC562" s="230"/>
      <c r="CD562" s="230"/>
      <c r="CE562" s="230"/>
      <c r="CF562" s="76"/>
      <c r="CG562" s="281"/>
      <c r="CH562" s="281"/>
      <c r="CI562" s="76"/>
      <c r="CJ562" s="76"/>
      <c r="CK562" s="76"/>
      <c r="CL562" s="127"/>
      <c r="CM562" s="127"/>
      <c r="CN562" s="127"/>
      <c r="CO562" s="127"/>
      <c r="CP562" s="127"/>
      <c r="CQ562" s="127"/>
      <c r="CR562"/>
      <c r="CS562"/>
      <c r="CT562"/>
      <c r="CU562"/>
      <c r="CV562" s="76"/>
      <c r="CW562" s="404"/>
      <c r="CX562" s="405"/>
      <c r="CY562" s="405"/>
      <c r="CZ562" s="405"/>
      <c r="DA562" s="405"/>
      <c r="DB562" s="405"/>
      <c r="DG562" s="76"/>
    </row>
    <row r="563" spans="1:111" s="377" customFormat="1" ht="11.1" customHeight="1" x14ac:dyDescent="0.25">
      <c r="A563" s="76"/>
      <c r="Z563" s="437"/>
      <c r="AA563" s="437"/>
      <c r="AB563" s="437"/>
      <c r="AC563" s="437"/>
      <c r="AD563" s="437"/>
      <c r="AE563" s="437"/>
      <c r="AF563" s="437"/>
      <c r="AG563" s="437"/>
      <c r="AH563" s="437"/>
      <c r="AI563" s="437"/>
      <c r="AJ563" s="437"/>
      <c r="AK563" s="437"/>
      <c r="AL563" s="437"/>
      <c r="AM563" s="437"/>
      <c r="AN563" s="437"/>
      <c r="AO563" s="437"/>
      <c r="AP563" s="437"/>
      <c r="AQ563" s="437"/>
      <c r="AR563" s="437"/>
      <c r="AS563" s="437"/>
      <c r="AT563" s="437"/>
      <c r="AU563" s="437"/>
      <c r="AV563" s="437"/>
      <c r="AW563" s="437"/>
      <c r="AX563" s="437"/>
      <c r="AY563" s="437"/>
      <c r="BA563" s="98"/>
      <c r="BB563" s="98"/>
      <c r="BC563" s="98"/>
      <c r="BD563" s="98"/>
      <c r="BE563" s="98"/>
      <c r="BF563" s="98"/>
      <c r="BH563" s="380"/>
      <c r="BI563" s="380"/>
      <c r="BJ563" s="380"/>
      <c r="BK563" s="379"/>
      <c r="BL563" s="379"/>
      <c r="BM563" s="382"/>
      <c r="BN563" s="168"/>
      <c r="BO563" s="382"/>
      <c r="BP563" s="382"/>
      <c r="BQ563" s="368"/>
      <c r="BR563"/>
      <c r="BS563" s="368"/>
      <c r="BT563"/>
      <c r="BU563"/>
      <c r="BV563"/>
      <c r="BW563" s="368"/>
      <c r="BX563" s="368"/>
      <c r="BY563" s="368"/>
      <c r="BZ563" s="368"/>
      <c r="CA563" s="368"/>
      <c r="CB563" s="141"/>
      <c r="CC563" s="230"/>
      <c r="CD563" s="230"/>
      <c r="CE563" s="230"/>
      <c r="CF563" s="76"/>
      <c r="CG563" s="281"/>
      <c r="CH563" s="281"/>
      <c r="CI563" s="76"/>
      <c r="CJ563" s="76"/>
      <c r="CK563" s="76"/>
      <c r="CL563" s="127"/>
      <c r="CM563" s="127"/>
      <c r="CN563" s="127"/>
      <c r="CO563" s="127"/>
      <c r="CP563" s="127"/>
      <c r="CQ563" s="127"/>
      <c r="CR563"/>
      <c r="CS563"/>
      <c r="CT563"/>
      <c r="CU563"/>
      <c r="CV563" s="76"/>
      <c r="CW563" s="404"/>
      <c r="CX563" s="405"/>
      <c r="CY563" s="405"/>
      <c r="CZ563" s="405"/>
      <c r="DA563" s="405"/>
      <c r="DB563" s="405"/>
      <c r="DG563" s="76"/>
    </row>
    <row r="564" spans="1:111" s="377" customFormat="1" ht="11.1" customHeight="1" x14ac:dyDescent="0.25">
      <c r="A564" s="76"/>
      <c r="Z564" s="437"/>
      <c r="AA564" s="437"/>
      <c r="AB564" s="437"/>
      <c r="AC564" s="437"/>
      <c r="AD564" s="437"/>
      <c r="AE564" s="437"/>
      <c r="AF564" s="437"/>
      <c r="AG564" s="437"/>
      <c r="AH564" s="437"/>
      <c r="AI564" s="437"/>
      <c r="AJ564" s="437"/>
      <c r="AK564" s="437"/>
      <c r="AL564" s="437"/>
      <c r="AM564" s="437"/>
      <c r="AN564" s="437"/>
      <c r="AO564" s="437"/>
      <c r="AP564" s="437"/>
      <c r="AQ564" s="437"/>
      <c r="AR564" s="437"/>
      <c r="AS564" s="437"/>
      <c r="AT564" s="437"/>
      <c r="AU564" s="437"/>
      <c r="AV564" s="437"/>
      <c r="AW564" s="437"/>
      <c r="AX564" s="437"/>
      <c r="AY564" s="437"/>
      <c r="BA564" s="98"/>
      <c r="BB564" s="98"/>
      <c r="BC564" s="98"/>
      <c r="BD564" s="98"/>
      <c r="BE564" s="98"/>
      <c r="BF564" s="98"/>
      <c r="BH564" s="380"/>
      <c r="BI564" s="380"/>
      <c r="BJ564" s="380"/>
      <c r="BK564" s="379"/>
      <c r="BL564" s="379"/>
      <c r="BM564" s="382"/>
      <c r="BN564" s="168"/>
      <c r="BO564" s="382"/>
      <c r="BP564" s="382"/>
      <c r="BQ564" s="368"/>
      <c r="BR564"/>
      <c r="BS564" s="368"/>
      <c r="BT564"/>
      <c r="BU564"/>
      <c r="BV564"/>
      <c r="BW564" s="368"/>
      <c r="BX564" s="368"/>
      <c r="BY564" s="368"/>
      <c r="BZ564" s="368"/>
      <c r="CA564" s="368"/>
      <c r="CB564" s="141"/>
      <c r="CC564" s="230"/>
      <c r="CD564" s="230"/>
      <c r="CE564" s="230"/>
      <c r="CF564" s="76"/>
      <c r="CG564" s="281"/>
      <c r="CH564" s="281"/>
      <c r="CI564" s="76"/>
      <c r="CJ564" s="76"/>
      <c r="CK564" s="76"/>
      <c r="CL564" s="127"/>
      <c r="CM564" s="127"/>
      <c r="CN564" s="127"/>
      <c r="CO564" s="127"/>
      <c r="CP564" s="127"/>
      <c r="CQ564" s="127"/>
      <c r="CR564"/>
      <c r="CS564"/>
      <c r="CT564"/>
      <c r="CU564"/>
      <c r="CV564" s="76"/>
      <c r="CW564" s="404"/>
      <c r="CX564" s="405"/>
      <c r="CY564" s="405"/>
      <c r="CZ564" s="405"/>
      <c r="DA564" s="405"/>
      <c r="DB564" s="405"/>
      <c r="DG564" s="76"/>
    </row>
    <row r="565" spans="1:111" s="377" customFormat="1" ht="11.1" customHeight="1" x14ac:dyDescent="0.25">
      <c r="A565" s="76"/>
      <c r="Z565" s="437"/>
      <c r="AA565" s="437"/>
      <c r="AB565" s="437"/>
      <c r="AC565" s="437"/>
      <c r="AD565" s="437"/>
      <c r="AE565" s="437"/>
      <c r="AF565" s="437"/>
      <c r="AG565" s="437"/>
      <c r="AH565" s="437"/>
      <c r="AI565" s="437"/>
      <c r="AJ565" s="437"/>
      <c r="AK565" s="437"/>
      <c r="AL565" s="437"/>
      <c r="AM565" s="437"/>
      <c r="AN565" s="437"/>
      <c r="AO565" s="437"/>
      <c r="AP565" s="437"/>
      <c r="AQ565" s="437"/>
      <c r="AR565" s="437"/>
      <c r="AS565" s="437"/>
      <c r="AT565" s="437"/>
      <c r="AU565" s="437"/>
      <c r="AV565" s="437"/>
      <c r="AW565" s="437"/>
      <c r="AX565" s="437"/>
      <c r="AY565" s="437"/>
      <c r="BA565" s="98"/>
      <c r="BB565" s="98"/>
      <c r="BC565" s="98"/>
      <c r="BD565" s="98"/>
      <c r="BE565" s="98"/>
      <c r="BF565" s="98"/>
      <c r="BH565" s="380"/>
      <c r="BI565" s="380"/>
      <c r="BJ565" s="380"/>
      <c r="BK565" s="379"/>
      <c r="BL565" s="379"/>
      <c r="BM565" s="382"/>
      <c r="BN565" s="168"/>
      <c r="BO565" s="382"/>
      <c r="BP565" s="382"/>
      <c r="BQ565" s="368"/>
      <c r="BR565"/>
      <c r="BS565" s="368"/>
      <c r="BT565"/>
      <c r="BU565"/>
      <c r="BV565"/>
      <c r="BW565" s="368"/>
      <c r="BX565" s="368"/>
      <c r="BY565" s="368"/>
      <c r="BZ565" s="368"/>
      <c r="CA565" s="368"/>
      <c r="CB565" s="141"/>
      <c r="CC565" s="230"/>
      <c r="CD565" s="230"/>
      <c r="CE565" s="230"/>
      <c r="CF565" s="76"/>
      <c r="CG565" s="281"/>
      <c r="CH565" s="281"/>
      <c r="CI565" s="76"/>
      <c r="CJ565" s="76"/>
      <c r="CK565" s="76"/>
      <c r="CL565" s="127"/>
      <c r="CM565" s="127"/>
      <c r="CN565" s="127"/>
      <c r="CO565" s="127"/>
      <c r="CP565" s="127"/>
      <c r="CQ565" s="127"/>
      <c r="CR565"/>
      <c r="CS565"/>
      <c r="CT565"/>
      <c r="CU565"/>
      <c r="CV565" s="76"/>
      <c r="CW565" s="404"/>
      <c r="CX565" s="405"/>
      <c r="CY565" s="405"/>
      <c r="CZ565" s="405"/>
      <c r="DA565" s="405"/>
      <c r="DB565" s="405"/>
      <c r="DG565" s="76"/>
    </row>
    <row r="566" spans="1:111" s="377" customFormat="1" ht="11.1" customHeight="1" x14ac:dyDescent="0.25">
      <c r="A566" s="76"/>
      <c r="Z566" s="437"/>
      <c r="AA566" s="437"/>
      <c r="AB566" s="437"/>
      <c r="AC566" s="437"/>
      <c r="AD566" s="437"/>
      <c r="AE566" s="437"/>
      <c r="AF566" s="437"/>
      <c r="AG566" s="437"/>
      <c r="AH566" s="437"/>
      <c r="AI566" s="437"/>
      <c r="AJ566" s="437"/>
      <c r="AK566" s="437"/>
      <c r="AL566" s="437"/>
      <c r="AM566" s="437"/>
      <c r="AN566" s="437"/>
      <c r="AO566" s="437"/>
      <c r="AP566" s="437"/>
      <c r="AQ566" s="437"/>
      <c r="AR566" s="437"/>
      <c r="AS566" s="437"/>
      <c r="AT566" s="437"/>
      <c r="AU566" s="437"/>
      <c r="AV566" s="437"/>
      <c r="AW566" s="437"/>
      <c r="AX566" s="437"/>
      <c r="AY566" s="437"/>
      <c r="BA566" s="98"/>
      <c r="BB566" s="98"/>
      <c r="BC566" s="98"/>
      <c r="BD566" s="98"/>
      <c r="BE566" s="98"/>
      <c r="BF566" s="98"/>
      <c r="BH566" s="380"/>
      <c r="BI566" s="380"/>
      <c r="BJ566" s="380"/>
      <c r="BK566" s="379"/>
      <c r="BL566" s="379"/>
      <c r="BM566" s="382"/>
      <c r="BN566" s="168"/>
      <c r="BO566" s="382"/>
      <c r="BP566" s="382"/>
      <c r="BQ566" s="368"/>
      <c r="BR566"/>
      <c r="BS566" s="368"/>
      <c r="BT566"/>
      <c r="BU566"/>
      <c r="BV566"/>
      <c r="BW566" s="368"/>
      <c r="BX566" s="368"/>
      <c r="BY566" s="368"/>
      <c r="BZ566" s="368"/>
      <c r="CA566" s="368"/>
      <c r="CB566" s="141"/>
      <c r="CC566" s="230"/>
      <c r="CD566" s="230"/>
      <c r="CE566" s="230"/>
      <c r="CF566" s="76"/>
      <c r="CG566" s="281"/>
      <c r="CH566" s="281"/>
      <c r="CI566" s="76"/>
      <c r="CJ566" s="76"/>
      <c r="CK566" s="76"/>
      <c r="CL566" s="127"/>
      <c r="CM566" s="127"/>
      <c r="CN566" s="127"/>
      <c r="CO566" s="127"/>
      <c r="CP566" s="127"/>
      <c r="CQ566" s="127"/>
      <c r="CR566"/>
      <c r="CS566"/>
      <c r="CT566"/>
      <c r="CU566"/>
      <c r="CV566" s="76"/>
      <c r="CW566" s="404"/>
      <c r="CX566" s="405"/>
      <c r="CY566" s="405"/>
      <c r="CZ566" s="405"/>
      <c r="DA566" s="405"/>
      <c r="DB566" s="405"/>
      <c r="DG566" s="76"/>
    </row>
    <row r="567" spans="1:111" s="377" customFormat="1" ht="11.1" customHeight="1" x14ac:dyDescent="0.25">
      <c r="A567" s="76"/>
      <c r="Z567" s="437"/>
      <c r="AA567" s="437"/>
      <c r="AB567" s="437"/>
      <c r="AC567" s="437"/>
      <c r="AD567" s="437"/>
      <c r="AE567" s="437"/>
      <c r="AF567" s="437"/>
      <c r="AG567" s="437"/>
      <c r="AH567" s="437"/>
      <c r="AI567" s="437"/>
      <c r="AJ567" s="437"/>
      <c r="AK567" s="437"/>
      <c r="AL567" s="437"/>
      <c r="AM567" s="437"/>
      <c r="AN567" s="437"/>
      <c r="AO567" s="437"/>
      <c r="AP567" s="437"/>
      <c r="AQ567" s="437"/>
      <c r="AR567" s="437"/>
      <c r="AS567" s="437"/>
      <c r="AT567" s="437"/>
      <c r="AU567" s="437"/>
      <c r="AV567" s="437"/>
      <c r="AW567" s="437"/>
      <c r="AX567" s="437"/>
      <c r="AY567" s="437"/>
      <c r="BA567" s="98"/>
      <c r="BB567" s="98"/>
      <c r="BC567" s="98"/>
      <c r="BD567" s="98"/>
      <c r="BE567" s="98"/>
      <c r="BF567" s="98"/>
      <c r="BH567" s="380"/>
      <c r="BI567" s="380"/>
      <c r="BJ567" s="380"/>
      <c r="BK567" s="379"/>
      <c r="BL567" s="379"/>
      <c r="BM567" s="382"/>
      <c r="BN567" s="168"/>
      <c r="BO567" s="382"/>
      <c r="BP567" s="382"/>
      <c r="BQ567" s="368"/>
      <c r="BR567"/>
      <c r="BS567" s="368"/>
      <c r="BT567"/>
      <c r="BU567"/>
      <c r="BV567"/>
      <c r="BW567" s="368"/>
      <c r="BX567" s="368"/>
      <c r="BY567" s="368"/>
      <c r="BZ567" s="368"/>
      <c r="CA567" s="368"/>
      <c r="CB567" s="141"/>
      <c r="CC567" s="230"/>
      <c r="CD567" s="230"/>
      <c r="CE567" s="230"/>
      <c r="CF567" s="76"/>
      <c r="CG567" s="281"/>
      <c r="CH567" s="281"/>
      <c r="CI567" s="76"/>
      <c r="CJ567" s="76"/>
      <c r="CK567" s="76"/>
      <c r="CL567" s="127"/>
      <c r="CM567" s="127"/>
      <c r="CN567" s="127"/>
      <c r="CO567" s="127"/>
      <c r="CP567" s="127"/>
      <c r="CQ567" s="127"/>
      <c r="CR567"/>
      <c r="CS567"/>
      <c r="CT567"/>
      <c r="CU567"/>
      <c r="CV567" s="76"/>
      <c r="CW567" s="404"/>
      <c r="CX567" s="405"/>
      <c r="CY567" s="405"/>
      <c r="CZ567" s="405"/>
      <c r="DA567" s="405"/>
      <c r="DB567" s="405"/>
      <c r="DG567" s="76"/>
    </row>
    <row r="568" spans="1:111" s="377" customFormat="1" ht="11.1" customHeight="1" x14ac:dyDescent="0.25">
      <c r="A568" s="76"/>
      <c r="Z568" s="437"/>
      <c r="AA568" s="437"/>
      <c r="AB568" s="437"/>
      <c r="AC568" s="437"/>
      <c r="AD568" s="437"/>
      <c r="AE568" s="437"/>
      <c r="AF568" s="437"/>
      <c r="AG568" s="437"/>
      <c r="AH568" s="437"/>
      <c r="AI568" s="437"/>
      <c r="AJ568" s="437"/>
      <c r="AK568" s="437"/>
      <c r="AL568" s="437"/>
      <c r="AM568" s="437"/>
      <c r="AN568" s="437"/>
      <c r="AO568" s="437"/>
      <c r="AP568" s="437"/>
      <c r="AQ568" s="437"/>
      <c r="AR568" s="437"/>
      <c r="AS568" s="437"/>
      <c r="AT568" s="437"/>
      <c r="AU568" s="437"/>
      <c r="AV568" s="437"/>
      <c r="AW568" s="437"/>
      <c r="AX568" s="437"/>
      <c r="AY568" s="437"/>
      <c r="BA568" s="98"/>
      <c r="BB568" s="98"/>
      <c r="BC568" s="98"/>
      <c r="BD568" s="98"/>
      <c r="BE568" s="98"/>
      <c r="BF568" s="98"/>
      <c r="BH568" s="380"/>
      <c r="BI568" s="380"/>
      <c r="BJ568" s="380"/>
      <c r="BK568" s="379"/>
      <c r="BL568" s="379"/>
      <c r="BM568" s="382"/>
      <c r="BN568" s="168"/>
      <c r="BO568" s="382"/>
      <c r="BP568" s="382"/>
      <c r="BQ568" s="368"/>
      <c r="BR568"/>
      <c r="BS568" s="368"/>
      <c r="BT568"/>
      <c r="BU568"/>
      <c r="BV568"/>
      <c r="BW568" s="368"/>
      <c r="BX568" s="368"/>
      <c r="BY568" s="368"/>
      <c r="BZ568" s="368"/>
      <c r="CA568" s="368"/>
      <c r="CB568" s="141"/>
      <c r="CC568" s="230"/>
      <c r="CD568" s="230"/>
      <c r="CE568" s="230"/>
      <c r="CF568" s="76"/>
      <c r="CG568" s="281"/>
      <c r="CH568" s="281"/>
      <c r="CI568" s="76"/>
      <c r="CJ568" s="76"/>
      <c r="CK568" s="76"/>
      <c r="CL568" s="127"/>
      <c r="CM568" s="127"/>
      <c r="CN568" s="127"/>
      <c r="CO568" s="127"/>
      <c r="CP568" s="127"/>
      <c r="CQ568" s="127"/>
      <c r="CR568"/>
      <c r="CS568"/>
      <c r="CT568"/>
      <c r="CU568"/>
      <c r="CV568" s="76"/>
      <c r="CW568" s="404"/>
      <c r="CX568" s="405"/>
      <c r="CY568" s="405"/>
      <c r="CZ568" s="405"/>
      <c r="DA568" s="405"/>
      <c r="DB568" s="405"/>
      <c r="DG568" s="76"/>
    </row>
    <row r="569" spans="1:111" s="377" customFormat="1" ht="11.1" customHeight="1" x14ac:dyDescent="0.25">
      <c r="A569" s="76"/>
      <c r="Z569" s="437"/>
      <c r="AA569" s="437"/>
      <c r="AB569" s="437"/>
      <c r="AC569" s="437"/>
      <c r="AD569" s="437"/>
      <c r="AE569" s="437"/>
      <c r="AF569" s="437"/>
      <c r="AG569" s="437"/>
      <c r="AH569" s="437"/>
      <c r="AI569" s="437"/>
      <c r="AJ569" s="437"/>
      <c r="AK569" s="437"/>
      <c r="AL569" s="437"/>
      <c r="AM569" s="437"/>
      <c r="AN569" s="437"/>
      <c r="AO569" s="437"/>
      <c r="AP569" s="437"/>
      <c r="AQ569" s="437"/>
      <c r="AR569" s="437"/>
      <c r="AS569" s="437"/>
      <c r="AT569" s="437"/>
      <c r="AU569" s="437"/>
      <c r="AV569" s="437"/>
      <c r="AW569" s="437"/>
      <c r="AX569" s="437"/>
      <c r="AY569" s="437"/>
      <c r="BA569" s="98"/>
      <c r="BB569" s="98"/>
      <c r="BC569" s="98"/>
      <c r="BD569" s="98"/>
      <c r="BE569" s="98"/>
      <c r="BF569" s="98"/>
      <c r="BH569" s="380"/>
      <c r="BI569" s="380"/>
      <c r="BJ569" s="380"/>
      <c r="BK569" s="379"/>
      <c r="BL569" s="379"/>
      <c r="BM569" s="382"/>
      <c r="BN569" s="168"/>
      <c r="BO569" s="382"/>
      <c r="BP569" s="382"/>
      <c r="BQ569" s="368"/>
      <c r="BR569"/>
      <c r="BS569" s="368"/>
      <c r="BT569"/>
      <c r="BU569"/>
      <c r="BV569"/>
      <c r="BW569" s="368"/>
      <c r="BX569" s="368"/>
      <c r="BY569" s="368"/>
      <c r="BZ569" s="368"/>
      <c r="CA569" s="368"/>
      <c r="CB569" s="141"/>
      <c r="CC569" s="230"/>
      <c r="CD569" s="230"/>
      <c r="CE569" s="230"/>
      <c r="CF569" s="76"/>
      <c r="CG569" s="281"/>
      <c r="CH569" s="281"/>
      <c r="CI569" s="76"/>
      <c r="CJ569" s="76"/>
      <c r="CK569" s="76"/>
      <c r="CL569" s="127"/>
      <c r="CM569" s="127"/>
      <c r="CN569" s="127"/>
      <c r="CO569" s="127"/>
      <c r="CP569" s="127"/>
      <c r="CQ569" s="127"/>
      <c r="CR569"/>
      <c r="CS569"/>
      <c r="CT569"/>
      <c r="CU569"/>
      <c r="CV569" s="76"/>
      <c r="CW569" s="404"/>
      <c r="CX569" s="405"/>
      <c r="CY569" s="405"/>
      <c r="CZ569" s="405"/>
      <c r="DA569" s="405"/>
      <c r="DB569" s="405"/>
      <c r="DG569" s="76"/>
    </row>
    <row r="570" spans="1:111" s="377" customFormat="1" ht="11.1" customHeight="1" x14ac:dyDescent="0.25">
      <c r="A570" s="76"/>
      <c r="Z570" s="437"/>
      <c r="AA570" s="437"/>
      <c r="AB570" s="437"/>
      <c r="AC570" s="437"/>
      <c r="AD570" s="437"/>
      <c r="AE570" s="437"/>
      <c r="AF570" s="437"/>
      <c r="AG570" s="437"/>
      <c r="AH570" s="437"/>
      <c r="AI570" s="437"/>
      <c r="AJ570" s="437"/>
      <c r="AK570" s="437"/>
      <c r="AL570" s="437"/>
      <c r="AM570" s="437"/>
      <c r="AN570" s="437"/>
      <c r="AO570" s="437"/>
      <c r="AP570" s="437"/>
      <c r="AQ570" s="437"/>
      <c r="AR570" s="437"/>
      <c r="AS570" s="437"/>
      <c r="AT570" s="437"/>
      <c r="AU570" s="437"/>
      <c r="AV570" s="437"/>
      <c r="AW570" s="437"/>
      <c r="AX570" s="437"/>
      <c r="AY570" s="437"/>
      <c r="BA570" s="98"/>
      <c r="BB570" s="98"/>
      <c r="BC570" s="98"/>
      <c r="BD570" s="98"/>
      <c r="BE570" s="98"/>
      <c r="BF570" s="98"/>
      <c r="BH570" s="380"/>
      <c r="BI570" s="380"/>
      <c r="BJ570" s="380"/>
      <c r="BK570" s="379"/>
      <c r="BL570" s="379"/>
      <c r="BM570" s="382"/>
      <c r="BN570" s="168"/>
      <c r="BO570" s="382"/>
      <c r="BP570" s="382"/>
      <c r="BQ570" s="368"/>
      <c r="BR570"/>
      <c r="BS570" s="368"/>
      <c r="BT570"/>
      <c r="BU570"/>
      <c r="BV570"/>
      <c r="BW570" s="368"/>
      <c r="BX570" s="368"/>
      <c r="BY570" s="368"/>
      <c r="BZ570" s="368"/>
      <c r="CA570" s="368"/>
      <c r="CB570" s="141"/>
      <c r="CC570" s="230"/>
      <c r="CD570" s="230"/>
      <c r="CE570" s="230"/>
      <c r="CF570" s="76"/>
      <c r="CG570" s="281"/>
      <c r="CH570" s="281"/>
      <c r="CI570" s="76"/>
      <c r="CJ570" s="76"/>
      <c r="CK570" s="76"/>
      <c r="CL570" s="127"/>
      <c r="CM570" s="127"/>
      <c r="CN570" s="127"/>
      <c r="CO570" s="127"/>
      <c r="CP570" s="127"/>
      <c r="CQ570" s="127"/>
      <c r="CR570"/>
      <c r="CS570"/>
      <c r="CT570"/>
      <c r="CU570"/>
      <c r="CV570" s="76"/>
      <c r="CW570" s="404"/>
      <c r="CX570" s="405"/>
      <c r="CY570" s="405"/>
      <c r="CZ570" s="405"/>
      <c r="DA570" s="405"/>
      <c r="DB570" s="405"/>
      <c r="DG570" s="76"/>
    </row>
    <row r="571" spans="1:111" s="377" customFormat="1" ht="11.1" customHeight="1" x14ac:dyDescent="0.25">
      <c r="A571" s="76"/>
      <c r="Z571" s="437"/>
      <c r="AA571" s="437"/>
      <c r="AB571" s="437"/>
      <c r="AC571" s="437"/>
      <c r="AD571" s="437"/>
      <c r="AE571" s="437"/>
      <c r="AF571" s="437"/>
      <c r="AG571" s="437"/>
      <c r="AH571" s="437"/>
      <c r="AI571" s="437"/>
      <c r="AJ571" s="437"/>
      <c r="AK571" s="437"/>
      <c r="AL571" s="437"/>
      <c r="AM571" s="437"/>
      <c r="AN571" s="437"/>
      <c r="AO571" s="437"/>
      <c r="AP571" s="437"/>
      <c r="AQ571" s="437"/>
      <c r="AR571" s="437"/>
      <c r="AS571" s="437"/>
      <c r="AT571" s="437"/>
      <c r="AU571" s="437"/>
      <c r="AV571" s="437"/>
      <c r="AW571" s="437"/>
      <c r="AX571" s="437"/>
      <c r="AY571" s="437"/>
      <c r="BA571" s="98"/>
      <c r="BB571" s="98"/>
      <c r="BC571" s="98"/>
      <c r="BD571" s="98"/>
      <c r="BE571" s="98"/>
      <c r="BF571" s="98"/>
      <c r="BH571" s="380"/>
      <c r="BI571" s="380"/>
      <c r="BJ571" s="380"/>
      <c r="BK571" s="379"/>
      <c r="BL571" s="379"/>
      <c r="BM571" s="382"/>
      <c r="BN571" s="168"/>
      <c r="BO571" s="382"/>
      <c r="BP571" s="382"/>
      <c r="BQ571" s="368"/>
      <c r="BR571"/>
      <c r="BS571" s="368"/>
      <c r="BT571"/>
      <c r="BU571"/>
      <c r="BV571"/>
      <c r="BW571" s="368"/>
      <c r="BX571" s="368"/>
      <c r="BY571" s="368"/>
      <c r="BZ571" s="368"/>
      <c r="CA571" s="368"/>
      <c r="CB571" s="141"/>
      <c r="CC571" s="230"/>
      <c r="CD571" s="230"/>
      <c r="CE571" s="230"/>
      <c r="CF571" s="76"/>
      <c r="CG571" s="281"/>
      <c r="CH571" s="281"/>
      <c r="CI571" s="76"/>
      <c r="CJ571" s="76"/>
      <c r="CK571" s="76"/>
      <c r="CL571" s="127"/>
      <c r="CM571" s="127"/>
      <c r="CN571" s="127"/>
      <c r="CO571" s="127"/>
      <c r="CP571" s="127"/>
      <c r="CQ571" s="127"/>
      <c r="CR571"/>
      <c r="CS571"/>
      <c r="CT571"/>
      <c r="CU571"/>
      <c r="CV571" s="76"/>
      <c r="CW571" s="404"/>
      <c r="CX571" s="405"/>
      <c r="CY571" s="405"/>
      <c r="CZ571" s="405"/>
      <c r="DA571" s="405"/>
      <c r="DB571" s="405"/>
      <c r="DG571" s="76"/>
    </row>
    <row r="572" spans="1:111" s="377" customFormat="1" ht="11.1" customHeight="1" x14ac:dyDescent="0.25">
      <c r="A572" s="76"/>
      <c r="Z572" s="437"/>
      <c r="AA572" s="437"/>
      <c r="AB572" s="437"/>
      <c r="AC572" s="437"/>
      <c r="AD572" s="437"/>
      <c r="AE572" s="437"/>
      <c r="AF572" s="437"/>
      <c r="AG572" s="437"/>
      <c r="AH572" s="437"/>
      <c r="AI572" s="437"/>
      <c r="AJ572" s="437"/>
      <c r="AK572" s="437"/>
      <c r="AL572" s="437"/>
      <c r="AM572" s="437"/>
      <c r="AN572" s="437"/>
      <c r="AO572" s="437"/>
      <c r="AP572" s="437"/>
      <c r="AQ572" s="437"/>
      <c r="AR572" s="437"/>
      <c r="AS572" s="437"/>
      <c r="AT572" s="437"/>
      <c r="AU572" s="437"/>
      <c r="AV572" s="437"/>
      <c r="AW572" s="437"/>
      <c r="AX572" s="437"/>
      <c r="AY572" s="437"/>
      <c r="BA572" s="98"/>
      <c r="BB572" s="98"/>
      <c r="BC572" s="98"/>
      <c r="BD572" s="98"/>
      <c r="BE572" s="98"/>
      <c r="BF572" s="98"/>
      <c r="BH572" s="380"/>
      <c r="BI572" s="380"/>
      <c r="BJ572" s="380"/>
      <c r="BK572" s="379"/>
      <c r="BL572" s="379"/>
      <c r="BM572" s="382"/>
      <c r="BN572" s="168"/>
      <c r="BO572" s="382"/>
      <c r="BP572" s="382"/>
      <c r="BQ572" s="368"/>
      <c r="BR572"/>
      <c r="BS572" s="368"/>
      <c r="BT572"/>
      <c r="BU572"/>
      <c r="BV572"/>
      <c r="BW572" s="368"/>
      <c r="BX572" s="368"/>
      <c r="BY572" s="368"/>
      <c r="BZ572" s="368"/>
      <c r="CA572" s="368"/>
      <c r="CB572" s="141"/>
      <c r="CC572" s="230"/>
      <c r="CD572" s="230"/>
      <c r="CE572" s="230"/>
      <c r="CF572" s="76"/>
      <c r="CG572" s="281"/>
      <c r="CH572" s="281"/>
      <c r="CI572" s="76"/>
      <c r="CJ572" s="76"/>
      <c r="CK572" s="76"/>
      <c r="CL572" s="127"/>
      <c r="CM572" s="127"/>
      <c r="CN572" s="127"/>
      <c r="CO572" s="127"/>
      <c r="CP572" s="127"/>
      <c r="CQ572" s="127"/>
      <c r="CR572"/>
      <c r="CS572"/>
      <c r="CT572"/>
      <c r="CU572"/>
      <c r="CV572" s="76"/>
      <c r="CW572" s="404"/>
      <c r="CX572" s="405"/>
      <c r="CY572" s="405"/>
      <c r="CZ572" s="405"/>
      <c r="DA572" s="405"/>
      <c r="DB572" s="405"/>
      <c r="DG572" s="76"/>
    </row>
    <row r="573" spans="1:111" s="377" customFormat="1" ht="11.1" customHeight="1" x14ac:dyDescent="0.25">
      <c r="A573" s="76"/>
      <c r="Z573" s="437"/>
      <c r="AA573" s="437"/>
      <c r="AB573" s="437"/>
      <c r="AC573" s="437"/>
      <c r="AD573" s="437"/>
      <c r="AE573" s="437"/>
      <c r="AF573" s="437"/>
      <c r="AG573" s="437"/>
      <c r="AH573" s="437"/>
      <c r="AI573" s="437"/>
      <c r="AJ573" s="437"/>
      <c r="AK573" s="437"/>
      <c r="AL573" s="437"/>
      <c r="AM573" s="437"/>
      <c r="AN573" s="437"/>
      <c r="AO573" s="437"/>
      <c r="AP573" s="437"/>
      <c r="AQ573" s="437"/>
      <c r="AR573" s="437"/>
      <c r="AS573" s="437"/>
      <c r="AT573" s="437"/>
      <c r="AU573" s="437"/>
      <c r="AV573" s="437"/>
      <c r="AW573" s="437"/>
      <c r="AX573" s="437"/>
      <c r="AY573" s="437"/>
      <c r="BA573" s="98"/>
      <c r="BB573" s="98"/>
      <c r="BC573" s="98"/>
      <c r="BD573" s="98"/>
      <c r="BE573" s="98"/>
      <c r="BF573" s="98"/>
      <c r="BH573" s="380"/>
      <c r="BI573" s="380"/>
      <c r="BJ573" s="380"/>
      <c r="BK573" s="379"/>
      <c r="BL573" s="379"/>
      <c r="BM573" s="382"/>
      <c r="BN573" s="168"/>
      <c r="BO573" s="382"/>
      <c r="BP573" s="382"/>
      <c r="BQ573" s="368"/>
      <c r="BR573"/>
      <c r="BS573" s="368"/>
      <c r="BT573"/>
      <c r="BU573"/>
      <c r="BV573"/>
      <c r="BW573" s="368"/>
      <c r="BX573" s="368"/>
      <c r="BY573" s="368"/>
      <c r="BZ573" s="368"/>
      <c r="CA573" s="368"/>
      <c r="CB573" s="141"/>
      <c r="CC573" s="230"/>
      <c r="CD573" s="230"/>
      <c r="CE573" s="230"/>
      <c r="CF573" s="76"/>
      <c r="CG573" s="281"/>
      <c r="CH573" s="281"/>
      <c r="CI573" s="76"/>
      <c r="CJ573" s="76"/>
      <c r="CK573" s="76"/>
      <c r="CL573" s="127"/>
      <c r="CM573" s="127"/>
      <c r="CN573" s="127"/>
      <c r="CO573" s="127"/>
      <c r="CP573" s="127"/>
      <c r="CQ573" s="127"/>
      <c r="CR573"/>
      <c r="CS573"/>
      <c r="CT573"/>
      <c r="CU573"/>
      <c r="CV573" s="76"/>
      <c r="CW573" s="404"/>
      <c r="CX573" s="405"/>
      <c r="CY573" s="405"/>
      <c r="CZ573" s="405"/>
      <c r="DA573" s="405"/>
      <c r="DB573" s="405"/>
      <c r="DG573" s="76"/>
    </row>
    <row r="574" spans="1:111" s="377" customFormat="1" ht="11.1" customHeight="1" x14ac:dyDescent="0.25">
      <c r="A574" s="76"/>
      <c r="Z574" s="437"/>
      <c r="AA574" s="437"/>
      <c r="AB574" s="437"/>
      <c r="AC574" s="437"/>
      <c r="AD574" s="437"/>
      <c r="AE574" s="437"/>
      <c r="AF574" s="437"/>
      <c r="AG574" s="437"/>
      <c r="AH574" s="437"/>
      <c r="AI574" s="437"/>
      <c r="AJ574" s="437"/>
      <c r="AK574" s="437"/>
      <c r="AL574" s="437"/>
      <c r="AM574" s="437"/>
      <c r="AN574" s="437"/>
      <c r="AO574" s="437"/>
      <c r="AP574" s="437"/>
      <c r="AQ574" s="437"/>
      <c r="AR574" s="437"/>
      <c r="AS574" s="437"/>
      <c r="AT574" s="437"/>
      <c r="AU574" s="437"/>
      <c r="AV574" s="437"/>
      <c r="AW574" s="437"/>
      <c r="AX574" s="437"/>
      <c r="AY574" s="437"/>
      <c r="BA574" s="98"/>
      <c r="BB574" s="98"/>
      <c r="BC574" s="98"/>
      <c r="BD574" s="98"/>
      <c r="BE574" s="98"/>
      <c r="BF574" s="98"/>
      <c r="BH574" s="380"/>
      <c r="BI574" s="380"/>
      <c r="BJ574" s="380"/>
      <c r="BK574" s="379"/>
      <c r="BL574" s="379"/>
      <c r="BM574" s="382"/>
      <c r="BN574" s="168"/>
      <c r="BO574" s="382"/>
      <c r="BP574" s="382"/>
      <c r="BQ574" s="368"/>
      <c r="BR574"/>
      <c r="BS574" s="368"/>
      <c r="BT574"/>
      <c r="BU574"/>
      <c r="BV574"/>
      <c r="BW574" s="368"/>
      <c r="BX574" s="368"/>
      <c r="BY574" s="368"/>
      <c r="BZ574" s="368"/>
      <c r="CA574" s="368"/>
      <c r="CB574" s="141"/>
      <c r="CC574" s="230"/>
      <c r="CD574" s="230"/>
      <c r="CE574" s="230"/>
      <c r="CF574" s="76"/>
      <c r="CG574" s="281"/>
      <c r="CH574" s="281"/>
      <c r="CI574" s="76"/>
      <c r="CJ574" s="76"/>
      <c r="CK574" s="76"/>
      <c r="CL574" s="127"/>
      <c r="CM574" s="127"/>
      <c r="CN574" s="127"/>
      <c r="CO574" s="127"/>
      <c r="CP574" s="127"/>
      <c r="CQ574" s="127"/>
      <c r="CR574"/>
      <c r="CS574"/>
      <c r="CT574"/>
      <c r="CU574"/>
      <c r="CV574" s="76"/>
      <c r="CW574" s="404"/>
      <c r="CX574" s="405"/>
      <c r="CY574" s="405"/>
      <c r="CZ574" s="405"/>
      <c r="DA574" s="405"/>
      <c r="DB574" s="405"/>
      <c r="DG574" s="76"/>
    </row>
    <row r="575" spans="1:111" s="377" customFormat="1" ht="11.1" customHeight="1" x14ac:dyDescent="0.25">
      <c r="A575" s="76"/>
      <c r="Z575" s="437"/>
      <c r="AA575" s="437"/>
      <c r="AB575" s="437"/>
      <c r="AC575" s="437"/>
      <c r="AD575" s="437"/>
      <c r="AE575" s="437"/>
      <c r="AF575" s="437"/>
      <c r="AG575" s="437"/>
      <c r="AH575" s="437"/>
      <c r="AI575" s="437"/>
      <c r="AJ575" s="437"/>
      <c r="AK575" s="437"/>
      <c r="AL575" s="437"/>
      <c r="AM575" s="437"/>
      <c r="AN575" s="437"/>
      <c r="AO575" s="437"/>
      <c r="AP575" s="437"/>
      <c r="AQ575" s="437"/>
      <c r="AR575" s="437"/>
      <c r="AS575" s="437"/>
      <c r="AT575" s="437"/>
      <c r="AU575" s="437"/>
      <c r="AV575" s="437"/>
      <c r="AW575" s="437"/>
      <c r="AX575" s="437"/>
      <c r="AY575" s="437"/>
      <c r="BA575" s="98"/>
      <c r="BB575" s="98"/>
      <c r="BC575" s="98"/>
      <c r="BD575" s="98"/>
      <c r="BE575" s="98"/>
      <c r="BF575" s="98"/>
      <c r="BH575" s="380"/>
      <c r="BI575" s="380"/>
      <c r="BJ575" s="380"/>
      <c r="BK575" s="379"/>
      <c r="BL575" s="379"/>
      <c r="BM575" s="382"/>
      <c r="BN575" s="168"/>
      <c r="BO575" s="382"/>
      <c r="BP575" s="382"/>
      <c r="BQ575" s="368"/>
      <c r="BR575"/>
      <c r="BS575" s="368"/>
      <c r="BT575"/>
      <c r="BU575"/>
      <c r="BV575"/>
      <c r="BW575" s="368"/>
      <c r="BX575" s="368"/>
      <c r="BY575" s="368"/>
      <c r="BZ575" s="368"/>
      <c r="CA575" s="368"/>
      <c r="CB575" s="141"/>
      <c r="CC575" s="230"/>
      <c r="CD575" s="230"/>
      <c r="CE575" s="230"/>
      <c r="CF575" s="76"/>
      <c r="CG575" s="281"/>
      <c r="CH575" s="281"/>
      <c r="CI575" s="76"/>
      <c r="CJ575" s="76"/>
      <c r="CK575" s="76"/>
      <c r="CL575" s="127"/>
      <c r="CM575" s="127"/>
      <c r="CN575" s="127"/>
      <c r="CO575" s="127"/>
      <c r="CP575" s="127"/>
      <c r="CQ575" s="127"/>
      <c r="CR575"/>
      <c r="CS575"/>
      <c r="CT575"/>
      <c r="CU575"/>
      <c r="CV575" s="76"/>
      <c r="CW575" s="404"/>
      <c r="CX575" s="405"/>
      <c r="CY575" s="405"/>
      <c r="CZ575" s="405"/>
      <c r="DA575" s="405"/>
      <c r="DB575" s="405"/>
      <c r="DG575" s="76"/>
    </row>
    <row r="576" spans="1:111" s="377" customFormat="1" ht="11.1" customHeight="1" x14ac:dyDescent="0.25">
      <c r="A576" s="76"/>
      <c r="Z576" s="437"/>
      <c r="AA576" s="437"/>
      <c r="AB576" s="437"/>
      <c r="AC576" s="437"/>
      <c r="AD576" s="437"/>
      <c r="AE576" s="437"/>
      <c r="AF576" s="437"/>
      <c r="AG576" s="437"/>
      <c r="AH576" s="437"/>
      <c r="AI576" s="437"/>
      <c r="AJ576" s="437"/>
      <c r="AK576" s="437"/>
      <c r="AL576" s="437"/>
      <c r="AM576" s="437"/>
      <c r="AN576" s="437"/>
      <c r="AO576" s="437"/>
      <c r="AP576" s="437"/>
      <c r="AQ576" s="437"/>
      <c r="AR576" s="437"/>
      <c r="AS576" s="437"/>
      <c r="AT576" s="437"/>
      <c r="AU576" s="437"/>
      <c r="AV576" s="437"/>
      <c r="AW576" s="437"/>
      <c r="AX576" s="437"/>
      <c r="AY576" s="437"/>
      <c r="BA576" s="98"/>
      <c r="BB576" s="98"/>
      <c r="BC576" s="98"/>
      <c r="BD576" s="98"/>
      <c r="BE576" s="98"/>
      <c r="BF576" s="98"/>
      <c r="BH576" s="380"/>
      <c r="BI576" s="380"/>
      <c r="BJ576" s="380"/>
      <c r="BK576" s="379"/>
      <c r="BL576" s="379"/>
      <c r="BM576" s="382"/>
      <c r="BN576" s="168"/>
      <c r="BO576" s="382"/>
      <c r="BP576" s="382"/>
      <c r="BQ576" s="368"/>
      <c r="BR576"/>
      <c r="BS576" s="368"/>
      <c r="BT576"/>
      <c r="BU576"/>
      <c r="BV576"/>
      <c r="BW576" s="368"/>
      <c r="BX576" s="368"/>
      <c r="BY576" s="368"/>
      <c r="BZ576" s="368"/>
      <c r="CA576" s="368"/>
      <c r="CB576" s="141"/>
      <c r="CC576" s="230"/>
      <c r="CD576" s="230"/>
      <c r="CE576" s="230"/>
      <c r="CF576" s="76"/>
      <c r="CG576" s="281"/>
      <c r="CH576" s="281"/>
      <c r="CI576" s="76"/>
      <c r="CJ576" s="76"/>
      <c r="CK576" s="76"/>
      <c r="CL576" s="127"/>
      <c r="CM576" s="127"/>
      <c r="CN576" s="127"/>
      <c r="CO576" s="127"/>
      <c r="CP576" s="127"/>
      <c r="CQ576" s="127"/>
      <c r="CR576"/>
      <c r="CS576"/>
      <c r="CT576"/>
      <c r="CU576"/>
      <c r="CV576" s="76"/>
      <c r="CW576" s="404"/>
      <c r="CX576" s="405"/>
      <c r="CY576" s="405"/>
      <c r="CZ576" s="405"/>
      <c r="DA576" s="405"/>
      <c r="DB576" s="405"/>
      <c r="DG576" s="76"/>
    </row>
    <row r="577" spans="1:111" s="377" customFormat="1" ht="11.1" customHeight="1" x14ac:dyDescent="0.25">
      <c r="A577" s="76"/>
      <c r="Z577" s="437"/>
      <c r="AA577" s="437"/>
      <c r="AB577" s="437"/>
      <c r="AC577" s="437"/>
      <c r="AD577" s="437"/>
      <c r="AE577" s="437"/>
      <c r="AF577" s="437"/>
      <c r="AG577" s="437"/>
      <c r="AH577" s="437"/>
      <c r="AI577" s="437"/>
      <c r="AJ577" s="437"/>
      <c r="AK577" s="437"/>
      <c r="AL577" s="437"/>
      <c r="AM577" s="437"/>
      <c r="AN577" s="437"/>
      <c r="AO577" s="437"/>
      <c r="AP577" s="437"/>
      <c r="AQ577" s="437"/>
      <c r="AR577" s="437"/>
      <c r="AS577" s="437"/>
      <c r="AT577" s="437"/>
      <c r="AU577" s="437"/>
      <c r="AV577" s="437"/>
      <c r="AW577" s="437"/>
      <c r="AX577" s="437"/>
      <c r="AY577" s="437"/>
      <c r="BA577" s="98"/>
      <c r="BB577" s="98"/>
      <c r="BC577" s="98"/>
      <c r="BD577" s="98"/>
      <c r="BE577" s="98"/>
      <c r="BF577" s="98"/>
      <c r="BH577" s="380"/>
      <c r="BI577" s="380"/>
      <c r="BJ577" s="380"/>
      <c r="BK577" s="379"/>
      <c r="BL577" s="379"/>
      <c r="BM577" s="382"/>
      <c r="BN577" s="168"/>
      <c r="BO577" s="382"/>
      <c r="BP577" s="382"/>
      <c r="BQ577" s="368"/>
      <c r="BR577"/>
      <c r="BS577" s="368"/>
      <c r="BT577"/>
      <c r="BU577"/>
      <c r="BV577"/>
      <c r="BW577" s="368"/>
      <c r="BX577" s="368"/>
      <c r="BY577" s="368"/>
      <c r="BZ577" s="368"/>
      <c r="CA577" s="368"/>
      <c r="CB577" s="141"/>
      <c r="CC577" s="230"/>
      <c r="CD577" s="230"/>
      <c r="CE577" s="230"/>
      <c r="CF577" s="76"/>
      <c r="CG577" s="281"/>
      <c r="CH577" s="281"/>
      <c r="CI577" s="76"/>
      <c r="CJ577" s="76"/>
      <c r="CK577" s="76"/>
      <c r="CL577" s="127"/>
      <c r="CM577" s="127"/>
      <c r="CN577" s="127"/>
      <c r="CO577" s="127"/>
      <c r="CP577" s="127"/>
      <c r="CQ577" s="127"/>
      <c r="CR577"/>
      <c r="CS577"/>
      <c r="CT577"/>
      <c r="CU577"/>
      <c r="CV577" s="76"/>
      <c r="CW577" s="404"/>
      <c r="CX577" s="405"/>
      <c r="CY577" s="405"/>
      <c r="CZ577" s="405"/>
      <c r="DA577" s="405"/>
      <c r="DB577" s="405"/>
      <c r="DG577" s="76"/>
    </row>
    <row r="578" spans="1:111" s="377" customFormat="1" ht="11.1" customHeight="1" x14ac:dyDescent="0.25">
      <c r="A578" s="76"/>
      <c r="Z578" s="437"/>
      <c r="AA578" s="437"/>
      <c r="AB578" s="437"/>
      <c r="AC578" s="437"/>
      <c r="AD578" s="437"/>
      <c r="AE578" s="437"/>
      <c r="AF578" s="437"/>
      <c r="AG578" s="437"/>
      <c r="AH578" s="437"/>
      <c r="AI578" s="437"/>
      <c r="AJ578" s="437"/>
      <c r="AK578" s="437"/>
      <c r="AL578" s="437"/>
      <c r="AM578" s="437"/>
      <c r="AN578" s="437"/>
      <c r="AO578" s="437"/>
      <c r="AP578" s="437"/>
      <c r="AQ578" s="437"/>
      <c r="AR578" s="437"/>
      <c r="AS578" s="437"/>
      <c r="AT578" s="437"/>
      <c r="AU578" s="437"/>
      <c r="AV578" s="437"/>
      <c r="AW578" s="437"/>
      <c r="AX578" s="437"/>
      <c r="AY578" s="437"/>
      <c r="BA578" s="98"/>
      <c r="BB578" s="98"/>
      <c r="BC578" s="98"/>
      <c r="BD578" s="98"/>
      <c r="BE578" s="98"/>
      <c r="BF578" s="98"/>
      <c r="BH578" s="380"/>
      <c r="BI578" s="380"/>
      <c r="BJ578" s="380"/>
      <c r="BK578" s="379"/>
      <c r="BL578" s="379"/>
      <c r="BM578" s="382"/>
      <c r="BN578" s="168"/>
      <c r="BO578" s="382"/>
      <c r="BP578" s="382"/>
      <c r="BQ578" s="368"/>
      <c r="BR578"/>
      <c r="BS578" s="368"/>
      <c r="BT578"/>
      <c r="BU578"/>
      <c r="BV578"/>
      <c r="BW578" s="368"/>
      <c r="BX578" s="368"/>
      <c r="BY578" s="368"/>
      <c r="BZ578" s="368"/>
      <c r="CA578" s="368"/>
      <c r="CB578" s="141"/>
      <c r="CC578" s="230"/>
      <c r="CD578" s="230"/>
      <c r="CE578" s="230"/>
      <c r="CF578" s="76"/>
      <c r="CG578" s="281"/>
      <c r="CH578" s="281"/>
      <c r="CI578" s="76"/>
      <c r="CJ578" s="76"/>
      <c r="CK578" s="76"/>
      <c r="CL578" s="127"/>
      <c r="CM578" s="127"/>
      <c r="CN578" s="127"/>
      <c r="CO578" s="127"/>
      <c r="CP578" s="127"/>
      <c r="CQ578" s="127"/>
      <c r="CR578"/>
      <c r="CS578"/>
      <c r="CT578"/>
      <c r="CU578"/>
      <c r="CV578" s="76"/>
      <c r="CW578" s="404"/>
      <c r="CX578" s="405"/>
      <c r="CY578" s="405"/>
      <c r="CZ578" s="405"/>
      <c r="DA578" s="405"/>
      <c r="DB578" s="405"/>
      <c r="DG578" s="76"/>
    </row>
    <row r="579" spans="1:111" s="377" customFormat="1" ht="11.1" customHeight="1" x14ac:dyDescent="0.25">
      <c r="A579" s="76"/>
      <c r="Z579" s="437"/>
      <c r="AA579" s="437"/>
      <c r="AB579" s="437"/>
      <c r="AC579" s="437"/>
      <c r="AD579" s="437"/>
      <c r="AE579" s="437"/>
      <c r="AF579" s="437"/>
      <c r="AG579" s="437"/>
      <c r="AH579" s="437"/>
      <c r="AI579" s="437"/>
      <c r="AJ579" s="437"/>
      <c r="AK579" s="437"/>
      <c r="AL579" s="437"/>
      <c r="AM579" s="437"/>
      <c r="AN579" s="437"/>
      <c r="AO579" s="437"/>
      <c r="AP579" s="437"/>
      <c r="AQ579" s="437"/>
      <c r="AR579" s="437"/>
      <c r="AS579" s="437"/>
      <c r="AT579" s="437"/>
      <c r="AU579" s="437"/>
      <c r="AV579" s="437"/>
      <c r="AW579" s="437"/>
      <c r="AX579" s="437"/>
      <c r="AY579" s="437"/>
      <c r="BA579" s="98"/>
      <c r="BB579" s="98"/>
      <c r="BC579" s="98"/>
      <c r="BD579" s="98"/>
      <c r="BE579" s="98"/>
      <c r="BF579" s="98"/>
      <c r="BH579" s="380"/>
      <c r="BI579" s="380"/>
      <c r="BJ579" s="380"/>
      <c r="BK579" s="379"/>
      <c r="BL579" s="379"/>
      <c r="BM579" s="382"/>
      <c r="BN579" s="168"/>
      <c r="BO579" s="382"/>
      <c r="BP579" s="382"/>
      <c r="BQ579" s="368"/>
      <c r="BR579"/>
      <c r="BS579" s="368"/>
      <c r="BT579"/>
      <c r="BU579"/>
      <c r="BV579"/>
      <c r="BW579" s="368"/>
      <c r="BX579" s="368"/>
      <c r="BY579" s="368"/>
      <c r="BZ579" s="368"/>
      <c r="CA579" s="368"/>
      <c r="CB579" s="141"/>
      <c r="CC579" s="230"/>
      <c r="CD579" s="230"/>
      <c r="CE579" s="230"/>
      <c r="CF579" s="76"/>
      <c r="CG579" s="281"/>
      <c r="CH579" s="281"/>
      <c r="CI579" s="76"/>
      <c r="CJ579" s="76"/>
      <c r="CK579" s="76"/>
      <c r="CL579" s="127"/>
      <c r="CM579" s="127"/>
      <c r="CN579" s="127"/>
      <c r="CO579" s="127"/>
      <c r="CP579" s="127"/>
      <c r="CQ579" s="127"/>
      <c r="CR579"/>
      <c r="CS579"/>
      <c r="CT579"/>
      <c r="CU579"/>
      <c r="CV579" s="76"/>
      <c r="CW579" s="404"/>
      <c r="CX579" s="405"/>
      <c r="CY579" s="405"/>
      <c r="CZ579" s="405"/>
      <c r="DA579" s="405"/>
      <c r="DB579" s="405"/>
      <c r="DG579" s="76"/>
    </row>
    <row r="580" spans="1:111" s="377" customFormat="1" ht="11.1" customHeight="1" x14ac:dyDescent="0.25">
      <c r="A580" s="76"/>
      <c r="Z580" s="437"/>
      <c r="AA580" s="437"/>
      <c r="AB580" s="437"/>
      <c r="AC580" s="437"/>
      <c r="AD580" s="437"/>
      <c r="AE580" s="437"/>
      <c r="AF580" s="437"/>
      <c r="AG580" s="437"/>
      <c r="AH580" s="437"/>
      <c r="AI580" s="437"/>
      <c r="AJ580" s="437"/>
      <c r="AK580" s="437"/>
      <c r="AL580" s="437"/>
      <c r="AM580" s="437"/>
      <c r="AN580" s="437"/>
      <c r="AO580" s="437"/>
      <c r="AP580" s="437"/>
      <c r="AQ580" s="437"/>
      <c r="AR580" s="437"/>
      <c r="AS580" s="437"/>
      <c r="AT580" s="437"/>
      <c r="AU580" s="437"/>
      <c r="AV580" s="437"/>
      <c r="AW580" s="437"/>
      <c r="AX580" s="437"/>
      <c r="AY580" s="437"/>
      <c r="BA580" s="98"/>
      <c r="BB580" s="98"/>
      <c r="BC580" s="98"/>
      <c r="BD580" s="98"/>
      <c r="BE580" s="98"/>
      <c r="BF580" s="98"/>
      <c r="BH580" s="380"/>
      <c r="BI580" s="380"/>
      <c r="BJ580" s="380"/>
      <c r="BK580" s="379"/>
      <c r="BL580" s="379"/>
      <c r="BM580" s="382"/>
      <c r="BN580" s="168"/>
      <c r="BO580" s="382"/>
      <c r="BP580" s="382"/>
      <c r="BQ580" s="368"/>
      <c r="BR580"/>
      <c r="BS580" s="368"/>
      <c r="BT580"/>
      <c r="BU580"/>
      <c r="BV580"/>
      <c r="BW580" s="368"/>
      <c r="BX580" s="368"/>
      <c r="BY580" s="368"/>
      <c r="BZ580" s="368"/>
      <c r="CA580" s="368"/>
      <c r="CB580" s="141"/>
      <c r="CC580" s="230"/>
      <c r="CD580" s="230"/>
      <c r="CE580" s="230"/>
      <c r="CF580" s="76"/>
      <c r="CG580" s="281"/>
      <c r="CH580" s="281"/>
      <c r="CI580" s="76"/>
      <c r="CJ580" s="76"/>
      <c r="CK580" s="76"/>
      <c r="CL580" s="127"/>
      <c r="CM580" s="127"/>
      <c r="CN580" s="127"/>
      <c r="CO580" s="127"/>
      <c r="CP580" s="127"/>
      <c r="CQ580" s="127"/>
      <c r="CR580"/>
      <c r="CS580"/>
      <c r="CT580"/>
      <c r="CU580"/>
      <c r="CV580" s="76"/>
      <c r="CW580" s="404"/>
      <c r="CX580" s="405"/>
      <c r="CY580" s="405"/>
      <c r="CZ580" s="405"/>
      <c r="DA580" s="405"/>
      <c r="DB580" s="405"/>
      <c r="DG580" s="76"/>
    </row>
    <row r="581" spans="1:111" s="377" customFormat="1" ht="11.1" customHeight="1" x14ac:dyDescent="0.25">
      <c r="A581" s="76"/>
      <c r="Z581" s="437"/>
      <c r="AA581" s="437"/>
      <c r="AB581" s="437"/>
      <c r="AC581" s="437"/>
      <c r="AD581" s="437"/>
      <c r="AE581" s="437"/>
      <c r="AF581" s="437"/>
      <c r="AG581" s="437"/>
      <c r="AH581" s="437"/>
      <c r="AI581" s="437"/>
      <c r="AJ581" s="437"/>
      <c r="AK581" s="437"/>
      <c r="AL581" s="437"/>
      <c r="AM581" s="437"/>
      <c r="AN581" s="437"/>
      <c r="AO581" s="437"/>
      <c r="AP581" s="437"/>
      <c r="AQ581" s="437"/>
      <c r="AR581" s="437"/>
      <c r="AS581" s="437"/>
      <c r="AT581" s="437"/>
      <c r="AU581" s="437"/>
      <c r="AV581" s="437"/>
      <c r="AW581" s="437"/>
      <c r="AX581" s="437"/>
      <c r="AY581" s="437"/>
      <c r="BA581" s="98"/>
      <c r="BB581" s="98"/>
      <c r="BC581" s="98"/>
      <c r="BD581" s="98"/>
      <c r="BE581" s="98"/>
      <c r="BF581" s="98"/>
      <c r="BH581" s="380"/>
      <c r="BI581" s="380"/>
      <c r="BJ581" s="380"/>
      <c r="BK581" s="379"/>
      <c r="BL581" s="379"/>
      <c r="BM581" s="382"/>
      <c r="BN581" s="168"/>
      <c r="BO581" s="382"/>
      <c r="BP581" s="382"/>
      <c r="BQ581" s="368"/>
      <c r="BR581"/>
      <c r="BS581" s="368"/>
      <c r="BT581"/>
      <c r="BU581"/>
      <c r="BV581"/>
      <c r="BW581" s="368"/>
      <c r="BX581" s="368"/>
      <c r="BY581" s="368"/>
      <c r="BZ581" s="368"/>
      <c r="CA581" s="368"/>
      <c r="CB581" s="141"/>
      <c r="CC581" s="230"/>
      <c r="CD581" s="230"/>
      <c r="CE581" s="230"/>
      <c r="CF581" s="76"/>
      <c r="CG581" s="281"/>
      <c r="CH581" s="281"/>
      <c r="CI581" s="76"/>
      <c r="CJ581" s="76"/>
      <c r="CK581" s="76"/>
      <c r="CL581" s="127"/>
      <c r="CM581" s="127"/>
      <c r="CN581" s="127"/>
      <c r="CO581" s="127"/>
      <c r="CP581" s="127"/>
      <c r="CQ581" s="127"/>
      <c r="CR581"/>
      <c r="CS581"/>
      <c r="CT581"/>
      <c r="CU581"/>
      <c r="CV581" s="76"/>
      <c r="CW581" s="404"/>
      <c r="CX581" s="405"/>
      <c r="CY581" s="405"/>
      <c r="CZ581" s="405"/>
      <c r="DA581" s="405"/>
      <c r="DB581" s="405"/>
      <c r="DG581" s="76"/>
    </row>
    <row r="582" spans="1:111" s="377" customFormat="1" ht="11.1" customHeight="1" x14ac:dyDescent="0.25">
      <c r="A582" s="76"/>
      <c r="Z582" s="437"/>
      <c r="AA582" s="437"/>
      <c r="AB582" s="437"/>
      <c r="AC582" s="437"/>
      <c r="AD582" s="437"/>
      <c r="AE582" s="437"/>
      <c r="AF582" s="437"/>
      <c r="AG582" s="437"/>
      <c r="AH582" s="437"/>
      <c r="AI582" s="437"/>
      <c r="AJ582" s="437"/>
      <c r="AK582" s="437"/>
      <c r="AL582" s="437"/>
      <c r="AM582" s="437"/>
      <c r="AN582" s="437"/>
      <c r="AO582" s="437"/>
      <c r="AP582" s="437"/>
      <c r="AQ582" s="437"/>
      <c r="AR582" s="437"/>
      <c r="AS582" s="437"/>
      <c r="AT582" s="437"/>
      <c r="AU582" s="437"/>
      <c r="AV582" s="437"/>
      <c r="AW582" s="437"/>
      <c r="AX582" s="437"/>
      <c r="AY582" s="437"/>
      <c r="BA582" s="98"/>
      <c r="BB582" s="98"/>
      <c r="BC582" s="98"/>
      <c r="BD582" s="98"/>
      <c r="BE582" s="98"/>
      <c r="BF582" s="98"/>
      <c r="BH582" s="380"/>
      <c r="BI582" s="380"/>
      <c r="BJ582" s="380"/>
      <c r="BK582" s="379"/>
      <c r="BL582" s="379"/>
      <c r="BM582" s="382"/>
      <c r="BN582" s="168"/>
      <c r="BO582" s="382"/>
      <c r="BP582" s="382"/>
      <c r="BQ582" s="368"/>
      <c r="BR582"/>
      <c r="BS582" s="368"/>
      <c r="BT582"/>
      <c r="BU582"/>
      <c r="BV582"/>
      <c r="BW582" s="368"/>
      <c r="BX582" s="368"/>
      <c r="BY582" s="368"/>
      <c r="BZ582" s="368"/>
      <c r="CA582" s="368"/>
      <c r="CB582" s="141"/>
      <c r="CC582" s="230"/>
      <c r="CD582" s="230"/>
      <c r="CE582" s="230"/>
      <c r="CF582" s="76"/>
      <c r="CG582" s="281"/>
      <c r="CH582" s="281"/>
      <c r="CI582" s="76"/>
      <c r="CJ582" s="76"/>
      <c r="CK582" s="76"/>
      <c r="CL582" s="127"/>
      <c r="CM582" s="127"/>
      <c r="CN582" s="127"/>
      <c r="CO582" s="127"/>
      <c r="CP582" s="127"/>
      <c r="CQ582" s="127"/>
      <c r="CR582"/>
      <c r="CS582"/>
      <c r="CT582"/>
      <c r="CU582"/>
      <c r="CV582" s="76"/>
      <c r="CW582" s="404"/>
      <c r="CX582" s="405"/>
      <c r="CY582" s="405"/>
      <c r="CZ582" s="405"/>
      <c r="DA582" s="405"/>
      <c r="DB582" s="405"/>
      <c r="DG582" s="76"/>
    </row>
    <row r="583" spans="1:111" s="377" customFormat="1" ht="11.1" customHeight="1" x14ac:dyDescent="0.25">
      <c r="A583" s="76"/>
      <c r="Z583" s="437"/>
      <c r="AA583" s="437"/>
      <c r="AB583" s="437"/>
      <c r="AC583" s="437"/>
      <c r="AD583" s="437"/>
      <c r="AE583" s="437"/>
      <c r="AF583" s="437"/>
      <c r="AG583" s="437"/>
      <c r="AH583" s="437"/>
      <c r="AI583" s="437"/>
      <c r="AJ583" s="437"/>
      <c r="AK583" s="437"/>
      <c r="AL583" s="437"/>
      <c r="AM583" s="437"/>
      <c r="AN583" s="437"/>
      <c r="AO583" s="437"/>
      <c r="AP583" s="437"/>
      <c r="AQ583" s="437"/>
      <c r="AR583" s="437"/>
      <c r="AS583" s="437"/>
      <c r="AT583" s="437"/>
      <c r="AU583" s="437"/>
      <c r="AV583" s="437"/>
      <c r="AW583" s="437"/>
      <c r="AX583" s="437"/>
      <c r="AY583" s="437"/>
      <c r="BA583" s="98"/>
      <c r="BB583" s="98"/>
      <c r="BC583" s="98"/>
      <c r="BD583" s="98"/>
      <c r="BE583" s="98"/>
      <c r="BF583" s="98"/>
      <c r="BH583" s="380"/>
      <c r="BI583" s="380"/>
      <c r="BJ583" s="380"/>
      <c r="BK583" s="379"/>
      <c r="BL583" s="379"/>
      <c r="BM583" s="382"/>
      <c r="BN583" s="168"/>
      <c r="BO583" s="382"/>
      <c r="BP583" s="382"/>
      <c r="BQ583" s="368"/>
      <c r="BR583"/>
      <c r="BS583" s="368"/>
      <c r="BT583"/>
      <c r="BU583"/>
      <c r="BV583"/>
      <c r="BW583" s="368"/>
      <c r="BX583" s="368"/>
      <c r="BY583" s="368"/>
      <c r="BZ583" s="368"/>
      <c r="CA583" s="368"/>
      <c r="CB583" s="141"/>
      <c r="CC583" s="230"/>
      <c r="CD583" s="230"/>
      <c r="CE583" s="230"/>
      <c r="CF583" s="76"/>
      <c r="CG583" s="281"/>
      <c r="CH583" s="281"/>
      <c r="CI583" s="76"/>
      <c r="CJ583" s="76"/>
      <c r="CK583" s="76"/>
      <c r="CL583" s="127"/>
      <c r="CM583" s="127"/>
      <c r="CN583" s="127"/>
      <c r="CO583" s="127"/>
      <c r="CP583" s="127"/>
      <c r="CQ583" s="127"/>
      <c r="CR583"/>
      <c r="CS583"/>
      <c r="CT583"/>
      <c r="CU583"/>
      <c r="CV583" s="76"/>
      <c r="CW583" s="404"/>
      <c r="CX583" s="405"/>
      <c r="CY583" s="405"/>
      <c r="CZ583" s="405"/>
      <c r="DA583" s="405"/>
      <c r="DB583" s="405"/>
      <c r="DG583" s="76"/>
    </row>
    <row r="584" spans="1:111" s="377" customFormat="1" ht="11.1" customHeight="1" x14ac:dyDescent="0.25">
      <c r="A584" s="76"/>
      <c r="Z584" s="437"/>
      <c r="AA584" s="437"/>
      <c r="AB584" s="437"/>
      <c r="AC584" s="437"/>
      <c r="AD584" s="437"/>
      <c r="AE584" s="437"/>
      <c r="AF584" s="437"/>
      <c r="AG584" s="437"/>
      <c r="AH584" s="437"/>
      <c r="AI584" s="437"/>
      <c r="AJ584" s="437"/>
      <c r="AK584" s="437"/>
      <c r="AL584" s="437"/>
      <c r="AM584" s="437"/>
      <c r="AN584" s="437"/>
      <c r="AO584" s="437"/>
      <c r="AP584" s="437"/>
      <c r="AQ584" s="437"/>
      <c r="AR584" s="437"/>
      <c r="AS584" s="437"/>
      <c r="AT584" s="437"/>
      <c r="AU584" s="437"/>
      <c r="AV584" s="437"/>
      <c r="AW584" s="437"/>
      <c r="AX584" s="437"/>
      <c r="AY584" s="437"/>
      <c r="BA584" s="98"/>
      <c r="BB584" s="98"/>
      <c r="BC584" s="98"/>
      <c r="BD584" s="98"/>
      <c r="BE584" s="98"/>
      <c r="BF584" s="98"/>
      <c r="BH584" s="380"/>
      <c r="BI584" s="380"/>
      <c r="BJ584" s="380"/>
      <c r="BK584" s="379"/>
      <c r="BL584" s="379"/>
      <c r="BM584" s="382"/>
      <c r="BN584" s="168"/>
      <c r="BO584" s="382"/>
      <c r="BP584" s="382"/>
      <c r="BQ584" s="368"/>
      <c r="BR584"/>
      <c r="BS584" s="368"/>
      <c r="BT584"/>
      <c r="BU584"/>
      <c r="BV584"/>
      <c r="BW584" s="368"/>
      <c r="BX584" s="368"/>
      <c r="BY584" s="368"/>
      <c r="BZ584" s="368"/>
      <c r="CA584" s="368"/>
      <c r="CB584" s="141"/>
      <c r="CC584" s="230"/>
      <c r="CD584" s="230"/>
      <c r="CE584" s="230"/>
      <c r="CF584" s="76"/>
      <c r="CG584" s="281"/>
      <c r="CH584" s="281"/>
      <c r="CI584" s="76"/>
      <c r="CJ584" s="76"/>
      <c r="CK584" s="76"/>
      <c r="CL584" s="127"/>
      <c r="CM584" s="127"/>
      <c r="CN584" s="127"/>
      <c r="CO584" s="127"/>
      <c r="CP584" s="127"/>
      <c r="CQ584" s="127"/>
      <c r="CR584"/>
      <c r="CS584"/>
      <c r="CT584"/>
      <c r="CU584"/>
      <c r="CV584" s="76"/>
      <c r="CW584" s="404"/>
      <c r="CX584" s="405"/>
      <c r="CY584" s="405"/>
      <c r="CZ584" s="405"/>
      <c r="DA584" s="405"/>
      <c r="DB584" s="405"/>
      <c r="DG584" s="76"/>
    </row>
    <row r="585" spans="1:111" s="377" customFormat="1" ht="11.1" customHeight="1" x14ac:dyDescent="0.25">
      <c r="A585" s="76"/>
      <c r="Z585" s="437"/>
      <c r="AA585" s="437"/>
      <c r="AB585" s="437"/>
      <c r="AC585" s="437"/>
      <c r="AD585" s="437"/>
      <c r="AE585" s="437"/>
      <c r="AF585" s="437"/>
      <c r="AG585" s="437"/>
      <c r="AH585" s="437"/>
      <c r="AI585" s="437"/>
      <c r="AJ585" s="437"/>
      <c r="AK585" s="437"/>
      <c r="AL585" s="437"/>
      <c r="AM585" s="437"/>
      <c r="AN585" s="437"/>
      <c r="AO585" s="437"/>
      <c r="AP585" s="437"/>
      <c r="AQ585" s="437"/>
      <c r="AR585" s="437"/>
      <c r="AS585" s="437"/>
      <c r="AT585" s="437"/>
      <c r="AU585" s="437"/>
      <c r="AV585" s="437"/>
      <c r="AW585" s="437"/>
      <c r="AX585" s="437"/>
      <c r="AY585" s="437"/>
      <c r="BA585" s="98"/>
      <c r="BB585" s="98"/>
      <c r="BC585" s="98"/>
      <c r="BD585" s="98"/>
      <c r="BE585" s="98"/>
      <c r="BF585" s="98"/>
      <c r="BH585" s="380"/>
      <c r="BI585" s="380"/>
      <c r="BJ585" s="380"/>
      <c r="BK585" s="379"/>
      <c r="BL585" s="379"/>
      <c r="BM585" s="382"/>
      <c r="BN585" s="168"/>
      <c r="BO585" s="382"/>
      <c r="BP585" s="382"/>
      <c r="BQ585" s="368"/>
      <c r="BR585"/>
      <c r="BS585" s="368"/>
      <c r="BT585"/>
      <c r="BU585"/>
      <c r="BV585"/>
      <c r="BW585" s="368"/>
      <c r="BX585" s="368"/>
      <c r="BY585" s="368"/>
      <c r="BZ585" s="368"/>
      <c r="CA585" s="368"/>
      <c r="CB585" s="141"/>
      <c r="CC585" s="230"/>
      <c r="CD585" s="230"/>
      <c r="CE585" s="230"/>
      <c r="CF585" s="76"/>
      <c r="CG585" s="281"/>
      <c r="CH585" s="281"/>
      <c r="CI585" s="76"/>
      <c r="CJ585" s="76"/>
      <c r="CK585" s="76"/>
      <c r="CL585" s="127"/>
      <c r="CM585" s="127"/>
      <c r="CN585" s="127"/>
      <c r="CO585" s="127"/>
      <c r="CP585" s="127"/>
      <c r="CQ585" s="127"/>
      <c r="CR585"/>
      <c r="CS585"/>
      <c r="CT585"/>
      <c r="CU585"/>
      <c r="CV585" s="76"/>
      <c r="CW585" s="404"/>
      <c r="CX585" s="405"/>
      <c r="CY585" s="405"/>
      <c r="CZ585" s="405"/>
      <c r="DA585" s="405"/>
      <c r="DB585" s="405"/>
      <c r="DG585" s="76"/>
    </row>
    <row r="586" spans="1:111" s="377" customFormat="1" ht="11.1" customHeight="1" x14ac:dyDescent="0.25">
      <c r="A586" s="76"/>
      <c r="Z586" s="437"/>
      <c r="AA586" s="437"/>
      <c r="AB586" s="437"/>
      <c r="AC586" s="437"/>
      <c r="AD586" s="437"/>
      <c r="AE586" s="437"/>
      <c r="AF586" s="437"/>
      <c r="AG586" s="437"/>
      <c r="AH586" s="437"/>
      <c r="AI586" s="437"/>
      <c r="AJ586" s="437"/>
      <c r="AK586" s="437"/>
      <c r="AL586" s="437"/>
      <c r="AM586" s="437"/>
      <c r="AN586" s="437"/>
      <c r="AO586" s="437"/>
      <c r="AP586" s="437"/>
      <c r="AQ586" s="437"/>
      <c r="AR586" s="437"/>
      <c r="AS586" s="437"/>
      <c r="AT586" s="437"/>
      <c r="AU586" s="437"/>
      <c r="AV586" s="437"/>
      <c r="AW586" s="437"/>
      <c r="AX586" s="437"/>
      <c r="AY586" s="437"/>
      <c r="BA586" s="98"/>
      <c r="BB586" s="98"/>
      <c r="BC586" s="98"/>
      <c r="BD586" s="98"/>
      <c r="BE586" s="98"/>
      <c r="BF586" s="98"/>
      <c r="BH586" s="380"/>
      <c r="BI586" s="380"/>
      <c r="BJ586" s="380"/>
      <c r="BK586" s="379"/>
      <c r="BL586" s="379"/>
      <c r="BM586" s="382"/>
      <c r="BN586" s="168"/>
      <c r="BO586" s="382"/>
      <c r="BP586" s="382"/>
      <c r="BQ586" s="368"/>
      <c r="BR586"/>
      <c r="BS586" s="368"/>
      <c r="BT586"/>
      <c r="BU586"/>
      <c r="BV586"/>
      <c r="BW586" s="368"/>
      <c r="BX586" s="368"/>
      <c r="BY586" s="368"/>
      <c r="BZ586" s="368"/>
      <c r="CA586" s="368"/>
      <c r="CB586" s="141"/>
      <c r="CC586" s="230"/>
      <c r="CD586" s="230"/>
      <c r="CE586" s="230"/>
      <c r="CF586" s="76"/>
      <c r="CG586" s="281"/>
      <c r="CH586" s="281"/>
      <c r="CI586" s="76"/>
      <c r="CJ586" s="76"/>
      <c r="CK586" s="76"/>
      <c r="CL586" s="127"/>
      <c r="CM586" s="127"/>
      <c r="CN586" s="127"/>
      <c r="CO586" s="127"/>
      <c r="CP586" s="127"/>
      <c r="CQ586" s="127"/>
      <c r="CR586"/>
      <c r="CS586"/>
      <c r="CT586"/>
      <c r="CU586"/>
      <c r="CV586" s="76"/>
      <c r="CW586" s="404"/>
      <c r="CX586" s="405"/>
      <c r="CY586" s="405"/>
      <c r="CZ586" s="405"/>
      <c r="DA586" s="405"/>
      <c r="DB586" s="405"/>
      <c r="DG586" s="76"/>
    </row>
    <row r="587" spans="1:111" s="377" customFormat="1" ht="11.1" customHeight="1" x14ac:dyDescent="0.25">
      <c r="A587" s="76"/>
      <c r="Z587" s="437"/>
      <c r="AA587" s="437"/>
      <c r="AB587" s="437"/>
      <c r="AC587" s="437"/>
      <c r="AD587" s="437"/>
      <c r="AE587" s="437"/>
      <c r="AF587" s="437"/>
      <c r="AG587" s="437"/>
      <c r="AH587" s="437"/>
      <c r="AI587" s="437"/>
      <c r="AJ587" s="437"/>
      <c r="AK587" s="437"/>
      <c r="AL587" s="437"/>
      <c r="AM587" s="437"/>
      <c r="AN587" s="437"/>
      <c r="AO587" s="437"/>
      <c r="AP587" s="437"/>
      <c r="AQ587" s="437"/>
      <c r="AR587" s="437"/>
      <c r="AS587" s="437"/>
      <c r="AT587" s="437"/>
      <c r="AU587" s="437"/>
      <c r="AV587" s="437"/>
      <c r="AW587" s="437"/>
      <c r="AX587" s="437"/>
      <c r="AY587" s="437"/>
      <c r="BA587" s="98"/>
      <c r="BB587" s="98"/>
      <c r="BC587" s="98"/>
      <c r="BD587" s="98"/>
      <c r="BE587" s="98"/>
      <c r="BF587" s="98"/>
      <c r="BH587" s="380"/>
      <c r="BI587" s="380"/>
      <c r="BJ587" s="380"/>
      <c r="BK587" s="379"/>
      <c r="BL587" s="379"/>
      <c r="BM587" s="382"/>
      <c r="BN587" s="168"/>
      <c r="BO587" s="382"/>
      <c r="BP587" s="382"/>
      <c r="BQ587" s="368"/>
      <c r="BR587"/>
      <c r="BS587" s="368"/>
      <c r="BT587"/>
      <c r="BU587"/>
      <c r="BV587"/>
      <c r="BW587" s="368"/>
      <c r="BX587" s="368"/>
      <c r="BY587" s="368"/>
      <c r="BZ587" s="368"/>
      <c r="CA587" s="368"/>
      <c r="CB587" s="141"/>
      <c r="CC587" s="230"/>
      <c r="CD587" s="230"/>
      <c r="CE587" s="230"/>
      <c r="CF587" s="76"/>
      <c r="CG587" s="281"/>
      <c r="CH587" s="281"/>
      <c r="CI587" s="76"/>
      <c r="CJ587" s="76"/>
      <c r="CK587" s="76"/>
      <c r="CL587" s="127"/>
      <c r="CM587" s="127"/>
      <c r="CN587" s="127"/>
      <c r="CO587" s="127"/>
      <c r="CP587" s="127"/>
      <c r="CQ587" s="127"/>
      <c r="CR587"/>
      <c r="CS587"/>
      <c r="CT587"/>
      <c r="CU587"/>
      <c r="CV587" s="76"/>
      <c r="CW587" s="404"/>
      <c r="CX587" s="405"/>
      <c r="CY587" s="405"/>
      <c r="CZ587" s="405"/>
      <c r="DA587" s="405"/>
      <c r="DB587" s="405"/>
      <c r="DG587" s="76"/>
    </row>
    <row r="588" spans="1:111" s="377" customFormat="1" ht="11.1" customHeight="1" x14ac:dyDescent="0.25">
      <c r="A588" s="76"/>
      <c r="Z588" s="437"/>
      <c r="AA588" s="437"/>
      <c r="AB588" s="437"/>
      <c r="AC588" s="437"/>
      <c r="AD588" s="437"/>
      <c r="AE588" s="437"/>
      <c r="AF588" s="437"/>
      <c r="AG588" s="437"/>
      <c r="AH588" s="437"/>
      <c r="AI588" s="437"/>
      <c r="AJ588" s="437"/>
      <c r="AK588" s="437"/>
      <c r="AL588" s="437"/>
      <c r="AM588" s="437"/>
      <c r="AN588" s="437"/>
      <c r="AO588" s="437"/>
      <c r="AP588" s="437"/>
      <c r="AQ588" s="437"/>
      <c r="AR588" s="437"/>
      <c r="AS588" s="437"/>
      <c r="AT588" s="437"/>
      <c r="AU588" s="437"/>
      <c r="AV588" s="437"/>
      <c r="AW588" s="437"/>
      <c r="AX588" s="437"/>
      <c r="AY588" s="437"/>
      <c r="BA588" s="98"/>
      <c r="BB588" s="98"/>
      <c r="BC588" s="98"/>
      <c r="BD588" s="98"/>
      <c r="BE588" s="98"/>
      <c r="BF588" s="98"/>
      <c r="BH588" s="380"/>
      <c r="BI588" s="380"/>
      <c r="BJ588" s="380"/>
      <c r="BK588" s="379"/>
      <c r="BL588" s="379"/>
      <c r="BM588" s="382"/>
      <c r="BN588" s="168"/>
      <c r="BO588" s="382"/>
      <c r="BP588" s="382"/>
      <c r="BQ588" s="368"/>
      <c r="BR588"/>
      <c r="BS588" s="368"/>
      <c r="BT588"/>
      <c r="BU588"/>
      <c r="BV588"/>
      <c r="BW588" s="368"/>
      <c r="BX588" s="368"/>
      <c r="BY588" s="368"/>
      <c r="BZ588" s="368"/>
      <c r="CA588" s="368"/>
      <c r="CB588" s="141"/>
      <c r="CC588" s="230"/>
      <c r="CD588" s="230"/>
      <c r="CE588" s="230"/>
      <c r="CF588" s="76"/>
      <c r="CG588" s="281"/>
      <c r="CH588" s="281"/>
      <c r="CI588" s="76"/>
      <c r="CJ588" s="76"/>
      <c r="CK588" s="76"/>
      <c r="CL588" s="127"/>
      <c r="CM588" s="127"/>
      <c r="CN588" s="127"/>
      <c r="CO588" s="127"/>
      <c r="CP588" s="127"/>
      <c r="CQ588" s="127"/>
      <c r="CR588"/>
      <c r="CS588"/>
      <c r="CT588"/>
      <c r="CU588"/>
      <c r="CV588" s="76"/>
      <c r="CW588" s="404"/>
      <c r="CX588" s="405"/>
      <c r="CY588" s="405"/>
      <c r="CZ588" s="405"/>
      <c r="DA588" s="405"/>
      <c r="DB588" s="405"/>
      <c r="DG588" s="76"/>
    </row>
    <row r="589" spans="1:111" s="377" customFormat="1" ht="11.1" customHeight="1" x14ac:dyDescent="0.25">
      <c r="A589" s="76"/>
      <c r="Z589" s="437"/>
      <c r="AA589" s="437"/>
      <c r="AB589" s="437"/>
      <c r="AC589" s="437"/>
      <c r="AD589" s="437"/>
      <c r="AE589" s="437"/>
      <c r="AF589" s="437"/>
      <c r="AG589" s="437"/>
      <c r="AH589" s="437"/>
      <c r="AI589" s="437"/>
      <c r="AJ589" s="437"/>
      <c r="AK589" s="437"/>
      <c r="AL589" s="437"/>
      <c r="AM589" s="437"/>
      <c r="AN589" s="437"/>
      <c r="AO589" s="437"/>
      <c r="AP589" s="437"/>
      <c r="AQ589" s="437"/>
      <c r="AR589" s="437"/>
      <c r="AS589" s="437"/>
      <c r="AT589" s="437"/>
      <c r="AU589" s="437"/>
      <c r="AV589" s="437"/>
      <c r="AW589" s="437"/>
      <c r="AX589" s="437"/>
      <c r="AY589" s="437"/>
      <c r="BA589" s="98"/>
      <c r="BB589" s="98"/>
      <c r="BC589" s="98"/>
      <c r="BD589" s="98"/>
      <c r="BE589" s="98"/>
      <c r="BF589" s="98"/>
      <c r="BH589" s="380"/>
      <c r="BI589" s="380"/>
      <c r="BJ589" s="380"/>
      <c r="BK589" s="379"/>
      <c r="BL589" s="379"/>
      <c r="BM589" s="382"/>
      <c r="BN589" s="168"/>
      <c r="BO589" s="382"/>
      <c r="BP589" s="382"/>
      <c r="BQ589" s="368"/>
      <c r="BR589"/>
      <c r="BS589" s="368"/>
      <c r="BT589"/>
      <c r="BU589"/>
      <c r="BV589"/>
      <c r="BW589" s="368"/>
      <c r="BX589" s="368"/>
      <c r="BY589" s="368"/>
      <c r="BZ589" s="368"/>
      <c r="CA589" s="368"/>
      <c r="CB589" s="141"/>
      <c r="CC589" s="230"/>
      <c r="CD589" s="230"/>
      <c r="CE589" s="230"/>
      <c r="CF589" s="76"/>
      <c r="CG589" s="281"/>
      <c r="CH589" s="281"/>
      <c r="CI589" s="76"/>
      <c r="CJ589" s="76"/>
      <c r="CK589" s="76"/>
      <c r="CL589" s="127"/>
      <c r="CM589" s="127"/>
      <c r="CN589" s="127"/>
      <c r="CO589" s="127"/>
      <c r="CP589" s="127"/>
      <c r="CQ589" s="127"/>
      <c r="CR589"/>
      <c r="CS589"/>
      <c r="CT589"/>
      <c r="CU589"/>
      <c r="CV589" s="76"/>
      <c r="CW589" s="404"/>
      <c r="CX589" s="405"/>
      <c r="CY589" s="405"/>
      <c r="CZ589" s="405"/>
      <c r="DA589" s="405"/>
      <c r="DB589" s="405"/>
      <c r="DG589" s="76"/>
    </row>
    <row r="590" spans="1:111" s="377" customFormat="1" ht="11.1" customHeight="1" x14ac:dyDescent="0.25">
      <c r="A590" s="76"/>
      <c r="Z590" s="437"/>
      <c r="AA590" s="437"/>
      <c r="AB590" s="437"/>
      <c r="AC590" s="437"/>
      <c r="AD590" s="437"/>
      <c r="AE590" s="437"/>
      <c r="AF590" s="437"/>
      <c r="AG590" s="437"/>
      <c r="AH590" s="437"/>
      <c r="AI590" s="437"/>
      <c r="AJ590" s="437"/>
      <c r="AK590" s="437"/>
      <c r="AL590" s="437"/>
      <c r="AM590" s="437"/>
      <c r="AN590" s="437"/>
      <c r="AO590" s="437"/>
      <c r="AP590" s="437"/>
      <c r="AQ590" s="437"/>
      <c r="AR590" s="437"/>
      <c r="AS590" s="437"/>
      <c r="AT590" s="437"/>
      <c r="AU590" s="437"/>
      <c r="AV590" s="437"/>
      <c r="AW590" s="437"/>
      <c r="AX590" s="437"/>
      <c r="AY590" s="437"/>
      <c r="BA590" s="98"/>
      <c r="BB590" s="98"/>
      <c r="BC590" s="98"/>
      <c r="BD590" s="98"/>
      <c r="BE590" s="98"/>
      <c r="BF590" s="98"/>
      <c r="BH590" s="380"/>
      <c r="BI590" s="380"/>
      <c r="BJ590" s="380"/>
      <c r="BK590" s="379"/>
      <c r="BL590" s="379"/>
      <c r="BM590" s="382"/>
      <c r="BN590" s="168"/>
      <c r="BO590" s="382"/>
      <c r="BP590" s="382"/>
      <c r="BQ590" s="368"/>
      <c r="BR590"/>
      <c r="BS590" s="368"/>
      <c r="BT590"/>
      <c r="BU590"/>
      <c r="BV590"/>
      <c r="BW590" s="368"/>
      <c r="BX590" s="368"/>
      <c r="BY590" s="368"/>
      <c r="BZ590" s="368"/>
      <c r="CA590" s="368"/>
      <c r="CB590" s="141"/>
      <c r="CC590" s="230"/>
      <c r="CD590" s="230"/>
      <c r="CE590" s="230"/>
      <c r="CF590" s="76"/>
      <c r="CG590" s="281"/>
      <c r="CH590" s="281"/>
      <c r="CI590" s="76"/>
      <c r="CJ590" s="76"/>
      <c r="CK590" s="76"/>
      <c r="CL590" s="127"/>
      <c r="CM590" s="127"/>
      <c r="CN590" s="127"/>
      <c r="CO590" s="127"/>
      <c r="CP590" s="127"/>
      <c r="CQ590" s="127"/>
      <c r="CR590"/>
      <c r="CS590"/>
      <c r="CT590"/>
      <c r="CU590"/>
      <c r="CV590" s="76"/>
      <c r="CW590" s="404"/>
      <c r="CX590" s="405"/>
      <c r="CY590" s="405"/>
      <c r="CZ590" s="405"/>
      <c r="DA590" s="405"/>
      <c r="DB590" s="405"/>
      <c r="DG590" s="76"/>
    </row>
    <row r="591" spans="1:111" s="377" customFormat="1" ht="11.1" customHeight="1" x14ac:dyDescent="0.25">
      <c r="A591" s="76"/>
      <c r="Z591" s="437"/>
      <c r="AA591" s="437"/>
      <c r="AB591" s="437"/>
      <c r="AC591" s="437"/>
      <c r="AD591" s="437"/>
      <c r="AE591" s="437"/>
      <c r="AF591" s="437"/>
      <c r="AG591" s="437"/>
      <c r="AH591" s="437"/>
      <c r="AI591" s="437"/>
      <c r="AJ591" s="437"/>
      <c r="AK591" s="437"/>
      <c r="AL591" s="437"/>
      <c r="AM591" s="437"/>
      <c r="AN591" s="437"/>
      <c r="AO591" s="437"/>
      <c r="AP591" s="437"/>
      <c r="AQ591" s="437"/>
      <c r="AR591" s="437"/>
      <c r="AS591" s="437"/>
      <c r="AT591" s="437"/>
      <c r="AU591" s="437"/>
      <c r="AV591" s="437"/>
      <c r="AW591" s="437"/>
      <c r="AX591" s="437"/>
      <c r="AY591" s="437"/>
      <c r="BA591" s="98"/>
      <c r="BB591" s="98"/>
      <c r="BC591" s="98"/>
      <c r="BD591" s="98"/>
      <c r="BE591" s="98"/>
      <c r="BF591" s="98"/>
      <c r="BH591" s="380"/>
      <c r="BI591" s="380"/>
      <c r="BJ591" s="380"/>
      <c r="BK591" s="379"/>
      <c r="BL591" s="379"/>
      <c r="BM591" s="382"/>
      <c r="BN591" s="168"/>
      <c r="BO591" s="382"/>
      <c r="BP591" s="382"/>
      <c r="BQ591" s="368"/>
      <c r="BR591"/>
      <c r="BS591" s="368"/>
      <c r="BT591"/>
      <c r="BU591"/>
      <c r="BV591"/>
      <c r="BW591" s="368"/>
      <c r="BX591" s="368"/>
      <c r="BY591" s="368"/>
      <c r="BZ591" s="368"/>
      <c r="CA591" s="368"/>
      <c r="CB591" s="141"/>
      <c r="CC591" s="230"/>
      <c r="CD591" s="230"/>
      <c r="CE591" s="230"/>
      <c r="CF591" s="76"/>
      <c r="CG591" s="281"/>
      <c r="CH591" s="281"/>
      <c r="CI591" s="76"/>
      <c r="CJ591" s="76"/>
      <c r="CK591" s="76"/>
      <c r="CL591" s="127"/>
      <c r="CM591" s="127"/>
      <c r="CN591" s="127"/>
      <c r="CO591" s="127"/>
      <c r="CP591" s="127"/>
      <c r="CQ591" s="127"/>
      <c r="CR591"/>
      <c r="CS591"/>
      <c r="CT591"/>
      <c r="CU591"/>
      <c r="CV591" s="76"/>
      <c r="CW591" s="404"/>
      <c r="CX591" s="405"/>
      <c r="CY591" s="405"/>
      <c r="CZ591" s="405"/>
      <c r="DA591" s="405"/>
      <c r="DB591" s="405"/>
      <c r="DG591" s="76"/>
    </row>
    <row r="592" spans="1:111" s="377" customFormat="1" ht="11.1" customHeight="1" x14ac:dyDescent="0.25">
      <c r="A592" s="76"/>
      <c r="Z592" s="437"/>
      <c r="AA592" s="437"/>
      <c r="AB592" s="437"/>
      <c r="AC592" s="437"/>
      <c r="AD592" s="437"/>
      <c r="AE592" s="437"/>
      <c r="AF592" s="437"/>
      <c r="AG592" s="437"/>
      <c r="AH592" s="437"/>
      <c r="AI592" s="437"/>
      <c r="AJ592" s="437"/>
      <c r="AK592" s="437"/>
      <c r="AL592" s="437"/>
      <c r="AM592" s="437"/>
      <c r="AN592" s="437"/>
      <c r="AO592" s="437"/>
      <c r="AP592" s="437"/>
      <c r="AQ592" s="437"/>
      <c r="AR592" s="437"/>
      <c r="AS592" s="437"/>
      <c r="AT592" s="437"/>
      <c r="AU592" s="437"/>
      <c r="AV592" s="437"/>
      <c r="AW592" s="437"/>
      <c r="AX592" s="437"/>
      <c r="AY592" s="437"/>
      <c r="BA592" s="98"/>
      <c r="BB592" s="98"/>
      <c r="BC592" s="98"/>
      <c r="BD592" s="98"/>
      <c r="BE592" s="98"/>
      <c r="BF592" s="98"/>
      <c r="BH592" s="380"/>
      <c r="BI592" s="380"/>
      <c r="BJ592" s="380"/>
      <c r="BK592" s="379"/>
      <c r="BL592" s="379"/>
      <c r="BM592" s="382"/>
      <c r="BN592" s="168"/>
      <c r="BO592" s="382"/>
      <c r="BP592" s="382"/>
      <c r="BQ592" s="368"/>
      <c r="BR592"/>
      <c r="BS592" s="368"/>
      <c r="BT592"/>
      <c r="BU592"/>
      <c r="BV592"/>
      <c r="BW592" s="368"/>
      <c r="BX592" s="368"/>
      <c r="BY592" s="368"/>
      <c r="BZ592" s="368"/>
      <c r="CA592" s="368"/>
      <c r="CB592" s="141"/>
      <c r="CC592" s="230"/>
      <c r="CD592" s="230"/>
      <c r="CE592" s="230"/>
      <c r="CF592" s="76"/>
      <c r="CG592" s="281"/>
      <c r="CH592" s="281"/>
      <c r="CI592" s="76"/>
      <c r="CJ592" s="76"/>
      <c r="CK592" s="76"/>
      <c r="CL592" s="127"/>
      <c r="CM592" s="127"/>
      <c r="CN592" s="127"/>
      <c r="CO592" s="127"/>
      <c r="CP592" s="127"/>
      <c r="CQ592" s="127"/>
      <c r="CR592"/>
      <c r="CS592"/>
      <c r="CT592"/>
      <c r="CU592"/>
      <c r="CV592" s="76"/>
      <c r="CW592" s="404"/>
      <c r="CX592" s="405"/>
      <c r="CY592" s="405"/>
      <c r="CZ592" s="405"/>
      <c r="DA592" s="405"/>
      <c r="DB592" s="405"/>
      <c r="DG592" s="76"/>
    </row>
    <row r="593" spans="1:111" s="377" customFormat="1" ht="11.1" customHeight="1" x14ac:dyDescent="0.25">
      <c r="A593" s="76"/>
      <c r="Z593" s="437"/>
      <c r="AA593" s="437"/>
      <c r="AB593" s="437"/>
      <c r="AC593" s="437"/>
      <c r="AD593" s="437"/>
      <c r="AE593" s="437"/>
      <c r="AF593" s="437"/>
      <c r="AG593" s="437"/>
      <c r="AH593" s="437"/>
      <c r="AI593" s="437"/>
      <c r="AJ593" s="437"/>
      <c r="AK593" s="437"/>
      <c r="AL593" s="437"/>
      <c r="AM593" s="437"/>
      <c r="AN593" s="437"/>
      <c r="AO593" s="437"/>
      <c r="AP593" s="437"/>
      <c r="AQ593" s="437"/>
      <c r="AR593" s="437"/>
      <c r="AS593" s="437"/>
      <c r="AT593" s="437"/>
      <c r="AU593" s="437"/>
      <c r="AV593" s="437"/>
      <c r="AW593" s="437"/>
      <c r="AX593" s="437"/>
      <c r="AY593" s="437"/>
      <c r="BA593" s="98"/>
      <c r="BB593" s="98"/>
      <c r="BC593" s="98"/>
      <c r="BD593" s="98"/>
      <c r="BE593" s="98"/>
      <c r="BF593" s="98"/>
      <c r="BH593" s="380"/>
      <c r="BI593" s="380"/>
      <c r="BJ593" s="380"/>
      <c r="BK593" s="379"/>
      <c r="BL593" s="379"/>
      <c r="BM593" s="382"/>
      <c r="BN593" s="168"/>
      <c r="BO593" s="382"/>
      <c r="BP593" s="382"/>
      <c r="BQ593" s="368"/>
      <c r="BR593"/>
      <c r="BS593" s="368"/>
      <c r="BT593"/>
      <c r="BU593"/>
      <c r="BV593"/>
      <c r="BW593" s="368"/>
      <c r="BX593" s="368"/>
      <c r="BY593" s="368"/>
      <c r="BZ593" s="368"/>
      <c r="CA593" s="368"/>
      <c r="CB593" s="141"/>
      <c r="CC593" s="230"/>
      <c r="CD593" s="230"/>
      <c r="CE593" s="230"/>
      <c r="CF593" s="76"/>
      <c r="CG593" s="281"/>
      <c r="CH593" s="281"/>
      <c r="CI593" s="76"/>
      <c r="CJ593" s="76"/>
      <c r="CK593" s="76"/>
      <c r="CL593" s="127"/>
      <c r="CM593" s="127"/>
      <c r="CN593" s="127"/>
      <c r="CO593" s="127"/>
      <c r="CP593" s="127"/>
      <c r="CQ593" s="127"/>
      <c r="CR593"/>
      <c r="CS593"/>
      <c r="CT593"/>
      <c r="CU593"/>
      <c r="CV593" s="76"/>
      <c r="CW593" s="404"/>
      <c r="CX593" s="405"/>
      <c r="CY593" s="405"/>
      <c r="CZ593" s="405"/>
      <c r="DA593" s="405"/>
      <c r="DB593" s="405"/>
      <c r="DG593" s="76"/>
    </row>
    <row r="594" spans="1:111" s="377" customFormat="1" ht="11.1" customHeight="1" x14ac:dyDescent="0.25">
      <c r="A594" s="76"/>
      <c r="Z594" s="437"/>
      <c r="AA594" s="437"/>
      <c r="AB594" s="437"/>
      <c r="AC594" s="437"/>
      <c r="AD594" s="437"/>
      <c r="AE594" s="437"/>
      <c r="AF594" s="437"/>
      <c r="AG594" s="437"/>
      <c r="AH594" s="437"/>
      <c r="AI594" s="437"/>
      <c r="AJ594" s="437"/>
      <c r="AK594" s="437"/>
      <c r="AL594" s="437"/>
      <c r="AM594" s="437"/>
      <c r="AN594" s="437"/>
      <c r="AO594" s="437"/>
      <c r="AP594" s="437"/>
      <c r="AQ594" s="437"/>
      <c r="AR594" s="437"/>
      <c r="AS594" s="437"/>
      <c r="AT594" s="437"/>
      <c r="AU594" s="437"/>
      <c r="AV594" s="437"/>
      <c r="AW594" s="437"/>
      <c r="AX594" s="437"/>
      <c r="AY594" s="437"/>
      <c r="BA594" s="98"/>
      <c r="BB594" s="98"/>
      <c r="BC594" s="98"/>
      <c r="BD594" s="98"/>
      <c r="BE594" s="98"/>
      <c r="BF594" s="98"/>
      <c r="BH594" s="380"/>
      <c r="BI594" s="380"/>
      <c r="BJ594" s="380"/>
      <c r="BK594" s="379"/>
      <c r="BL594" s="379"/>
      <c r="BM594" s="382"/>
      <c r="BN594" s="168"/>
      <c r="BO594" s="382"/>
      <c r="BP594" s="382"/>
      <c r="BQ594" s="368"/>
      <c r="BR594"/>
      <c r="BS594" s="368"/>
      <c r="BT594"/>
      <c r="BU594"/>
      <c r="BV594"/>
      <c r="BW594" s="368"/>
      <c r="BX594" s="368"/>
      <c r="BY594" s="368"/>
      <c r="BZ594" s="368"/>
      <c r="CA594" s="368"/>
      <c r="CB594" s="141"/>
      <c r="CC594" s="230"/>
      <c r="CD594" s="230"/>
      <c r="CE594" s="230"/>
      <c r="CF594" s="76"/>
      <c r="CG594" s="281"/>
      <c r="CH594" s="281"/>
      <c r="CI594" s="76"/>
      <c r="CJ594" s="76"/>
      <c r="CK594" s="76"/>
      <c r="CL594" s="127"/>
      <c r="CM594" s="127"/>
      <c r="CN594" s="127"/>
      <c r="CO594" s="127"/>
      <c r="CP594" s="127"/>
      <c r="CQ594" s="127"/>
      <c r="CR594"/>
      <c r="CS594"/>
      <c r="CT594"/>
      <c r="CU594"/>
      <c r="CV594" s="76"/>
      <c r="CW594" s="404"/>
      <c r="CX594" s="405"/>
      <c r="CY594" s="405"/>
      <c r="CZ594" s="405"/>
      <c r="DA594" s="405"/>
      <c r="DB594" s="405"/>
      <c r="DG594" s="76"/>
    </row>
    <row r="595" spans="1:111" s="377" customFormat="1" ht="11.1" customHeight="1" x14ac:dyDescent="0.25">
      <c r="A595" s="76"/>
      <c r="Z595" s="437"/>
      <c r="AA595" s="437"/>
      <c r="AB595" s="437"/>
      <c r="AC595" s="437"/>
      <c r="AD595" s="437"/>
      <c r="AE595" s="437"/>
      <c r="AF595" s="437"/>
      <c r="AG595" s="437"/>
      <c r="AH595" s="437"/>
      <c r="AI595" s="437"/>
      <c r="AJ595" s="437"/>
      <c r="AK595" s="437"/>
      <c r="AL595" s="437"/>
      <c r="AM595" s="437"/>
      <c r="AN595" s="437"/>
      <c r="AO595" s="437"/>
      <c r="AP595" s="437"/>
      <c r="AQ595" s="437"/>
      <c r="AR595" s="437"/>
      <c r="AS595" s="437"/>
      <c r="AT595" s="437"/>
      <c r="AU595" s="437"/>
      <c r="AV595" s="437"/>
      <c r="AW595" s="437"/>
      <c r="AX595" s="437"/>
      <c r="AY595" s="437"/>
      <c r="BA595" s="98"/>
      <c r="BB595" s="98"/>
      <c r="BC595" s="98"/>
      <c r="BD595" s="98"/>
      <c r="BE595" s="98"/>
      <c r="BF595" s="98"/>
      <c r="BH595" s="380"/>
      <c r="BI595" s="380"/>
      <c r="BJ595" s="380"/>
      <c r="BK595" s="379"/>
      <c r="BL595" s="379"/>
      <c r="BM595" s="382"/>
      <c r="BN595" s="168"/>
      <c r="BO595" s="382"/>
      <c r="BP595" s="382"/>
      <c r="BQ595" s="368"/>
      <c r="BR595"/>
      <c r="BS595" s="368"/>
      <c r="BT595"/>
      <c r="BU595"/>
      <c r="BV595"/>
      <c r="BW595" s="368"/>
      <c r="BX595" s="368"/>
      <c r="BY595" s="368"/>
      <c r="BZ595" s="368"/>
      <c r="CA595" s="368"/>
      <c r="CB595" s="141"/>
      <c r="CC595" s="230"/>
      <c r="CD595" s="230"/>
      <c r="CE595" s="230"/>
      <c r="CF595" s="76"/>
      <c r="CG595" s="281"/>
      <c r="CH595" s="281"/>
      <c r="CI595" s="76"/>
      <c r="CJ595" s="76"/>
      <c r="CK595" s="76"/>
      <c r="CL595" s="127"/>
      <c r="CM595" s="127"/>
      <c r="CN595" s="127"/>
      <c r="CO595" s="127"/>
      <c r="CP595" s="127"/>
      <c r="CQ595" s="127"/>
      <c r="CR595"/>
      <c r="CS595"/>
      <c r="CT595"/>
      <c r="CU595"/>
      <c r="CV595" s="76"/>
      <c r="CW595" s="404"/>
      <c r="CX595" s="405"/>
      <c r="CY595" s="405"/>
      <c r="CZ595" s="405"/>
      <c r="DA595" s="405"/>
      <c r="DB595" s="405"/>
      <c r="DG595" s="76"/>
    </row>
    <row r="596" spans="1:111" s="377" customFormat="1" ht="11.1" customHeight="1" x14ac:dyDescent="0.25">
      <c r="A596" s="76"/>
      <c r="Z596" s="437"/>
      <c r="AA596" s="437"/>
      <c r="AB596" s="437"/>
      <c r="AC596" s="437"/>
      <c r="AD596" s="437"/>
      <c r="AE596" s="437"/>
      <c r="AF596" s="437"/>
      <c r="AG596" s="437"/>
      <c r="AH596" s="437"/>
      <c r="AI596" s="437"/>
      <c r="AJ596" s="437"/>
      <c r="AK596" s="437"/>
      <c r="AL596" s="437"/>
      <c r="AM596" s="437"/>
      <c r="AN596" s="437"/>
      <c r="AO596" s="437"/>
      <c r="AP596" s="437"/>
      <c r="AQ596" s="437"/>
      <c r="AR596" s="437"/>
      <c r="AS596" s="437"/>
      <c r="AT596" s="437"/>
      <c r="AU596" s="437"/>
      <c r="AV596" s="437"/>
      <c r="AW596" s="437"/>
      <c r="AX596" s="437"/>
      <c r="AY596" s="437"/>
      <c r="BA596" s="98"/>
      <c r="BB596" s="98"/>
      <c r="BC596" s="98"/>
      <c r="BD596" s="98"/>
      <c r="BE596" s="98"/>
      <c r="BF596" s="98"/>
      <c r="BH596" s="380"/>
      <c r="BI596" s="380"/>
      <c r="BJ596" s="380"/>
      <c r="BK596" s="379"/>
      <c r="BL596" s="379"/>
      <c r="BM596" s="382"/>
      <c r="BN596" s="168"/>
      <c r="BO596" s="382"/>
      <c r="BP596" s="382"/>
      <c r="BQ596" s="368"/>
      <c r="BR596"/>
      <c r="BS596" s="368"/>
      <c r="BT596"/>
      <c r="BU596"/>
      <c r="BV596"/>
      <c r="BW596" s="368"/>
      <c r="BX596" s="368"/>
      <c r="BY596" s="368"/>
      <c r="BZ596" s="368"/>
      <c r="CA596" s="368"/>
      <c r="CB596" s="141"/>
      <c r="CC596" s="230"/>
      <c r="CD596" s="230"/>
      <c r="CE596" s="230"/>
      <c r="CF596" s="76"/>
      <c r="CG596" s="281"/>
      <c r="CH596" s="281"/>
      <c r="CI596" s="76"/>
      <c r="CJ596" s="76"/>
      <c r="CK596" s="76"/>
      <c r="CL596" s="127"/>
      <c r="CM596" s="127"/>
      <c r="CN596" s="127"/>
      <c r="CO596" s="127"/>
      <c r="CP596" s="127"/>
      <c r="CQ596" s="127"/>
      <c r="CR596"/>
      <c r="CS596"/>
      <c r="CT596"/>
      <c r="CU596"/>
      <c r="CV596" s="76"/>
      <c r="CW596" s="404"/>
      <c r="CX596" s="405"/>
      <c r="CY596" s="405"/>
      <c r="CZ596" s="405"/>
      <c r="DA596" s="405"/>
      <c r="DB596" s="405"/>
      <c r="DG596" s="76"/>
    </row>
    <row r="597" spans="1:111" s="377" customFormat="1" ht="11.1" customHeight="1" x14ac:dyDescent="0.25">
      <c r="A597" s="76"/>
      <c r="Z597" s="437"/>
      <c r="AA597" s="437"/>
      <c r="AB597" s="437"/>
      <c r="AC597" s="437"/>
      <c r="AD597" s="437"/>
      <c r="AE597" s="437"/>
      <c r="AF597" s="437"/>
      <c r="AG597" s="437"/>
      <c r="AH597" s="437"/>
      <c r="AI597" s="437"/>
      <c r="AJ597" s="437"/>
      <c r="AK597" s="437"/>
      <c r="AL597" s="437"/>
      <c r="AM597" s="437"/>
      <c r="AN597" s="437"/>
      <c r="AO597" s="437"/>
      <c r="AP597" s="437"/>
      <c r="AQ597" s="437"/>
      <c r="AR597" s="437"/>
      <c r="AS597" s="437"/>
      <c r="AT597" s="437"/>
      <c r="AU597" s="437"/>
      <c r="AV597" s="437"/>
      <c r="AW597" s="437"/>
      <c r="AX597" s="437"/>
      <c r="AY597" s="437"/>
      <c r="BA597" s="98"/>
      <c r="BB597" s="98"/>
      <c r="BC597" s="98"/>
      <c r="BD597" s="98"/>
      <c r="BE597" s="98"/>
      <c r="BF597" s="98"/>
      <c r="BH597" s="380"/>
      <c r="BI597" s="380"/>
      <c r="BJ597" s="380"/>
      <c r="BK597" s="379"/>
      <c r="BL597" s="379"/>
      <c r="BM597" s="382"/>
      <c r="BN597" s="168"/>
      <c r="BO597" s="382"/>
      <c r="BP597" s="382"/>
      <c r="BQ597" s="368"/>
      <c r="BR597"/>
      <c r="BS597" s="368"/>
      <c r="BT597"/>
      <c r="BU597"/>
      <c r="BV597"/>
      <c r="BW597" s="368"/>
      <c r="BX597" s="368"/>
      <c r="BY597" s="368"/>
      <c r="BZ597" s="368"/>
      <c r="CA597" s="368"/>
      <c r="CB597" s="141"/>
      <c r="CC597" s="230"/>
      <c r="CD597" s="230"/>
      <c r="CE597" s="230"/>
      <c r="CF597" s="76"/>
      <c r="CG597" s="281"/>
      <c r="CH597" s="281"/>
      <c r="CI597" s="76"/>
      <c r="CJ597" s="76"/>
      <c r="CK597" s="76"/>
      <c r="CL597" s="127"/>
      <c r="CM597" s="127"/>
      <c r="CN597" s="127"/>
      <c r="CO597" s="127"/>
      <c r="CP597" s="127"/>
      <c r="CQ597" s="127"/>
      <c r="CR597"/>
      <c r="CS597"/>
      <c r="CT597"/>
      <c r="CU597"/>
      <c r="CV597" s="76"/>
      <c r="CW597" s="404"/>
      <c r="CX597" s="405"/>
      <c r="CY597" s="405"/>
      <c r="CZ597" s="405"/>
      <c r="DA597" s="405"/>
      <c r="DB597" s="405"/>
      <c r="DG597" s="76"/>
    </row>
    <row r="598" spans="1:111" s="377" customFormat="1" ht="11.1" customHeight="1" x14ac:dyDescent="0.25">
      <c r="A598" s="76"/>
      <c r="Z598" s="437"/>
      <c r="AA598" s="437"/>
      <c r="AB598" s="437"/>
      <c r="AC598" s="437"/>
      <c r="AD598" s="437"/>
      <c r="AE598" s="437"/>
      <c r="AF598" s="437"/>
      <c r="AG598" s="437"/>
      <c r="AH598" s="437"/>
      <c r="AI598" s="437"/>
      <c r="AJ598" s="437"/>
      <c r="AK598" s="437"/>
      <c r="AL598" s="437"/>
      <c r="AM598" s="437"/>
      <c r="AN598" s="437"/>
      <c r="AO598" s="437"/>
      <c r="AP598" s="437"/>
      <c r="AQ598" s="437"/>
      <c r="AR598" s="437"/>
      <c r="AS598" s="437"/>
      <c r="AT598" s="437"/>
      <c r="AU598" s="437"/>
      <c r="AV598" s="437"/>
      <c r="AW598" s="437"/>
      <c r="AX598" s="437"/>
      <c r="AY598" s="437"/>
      <c r="BA598" s="98"/>
      <c r="BB598" s="98"/>
      <c r="BC598" s="98"/>
      <c r="BD598" s="98"/>
      <c r="BE598" s="98"/>
      <c r="BF598" s="98"/>
      <c r="BH598" s="380"/>
      <c r="BI598" s="380"/>
      <c r="BJ598" s="380"/>
      <c r="BK598" s="379"/>
      <c r="BL598" s="379"/>
      <c r="BM598" s="382"/>
      <c r="BN598" s="168"/>
      <c r="BO598" s="382"/>
      <c r="BP598" s="382"/>
      <c r="BQ598" s="368"/>
      <c r="BR598"/>
      <c r="BS598" s="368"/>
      <c r="BT598"/>
      <c r="BU598"/>
      <c r="BV598"/>
      <c r="BW598" s="368"/>
      <c r="BX598" s="368"/>
      <c r="BY598" s="368"/>
      <c r="BZ598" s="368"/>
      <c r="CA598" s="368"/>
      <c r="CB598" s="141"/>
      <c r="CC598" s="230"/>
      <c r="CD598" s="230"/>
      <c r="CE598" s="230"/>
      <c r="CF598" s="76"/>
      <c r="CG598" s="281"/>
      <c r="CH598" s="281"/>
      <c r="CI598" s="76"/>
      <c r="CJ598" s="76"/>
      <c r="CK598" s="76"/>
      <c r="CL598" s="127"/>
      <c r="CM598" s="127"/>
      <c r="CN598" s="127"/>
      <c r="CO598" s="127"/>
      <c r="CP598" s="127"/>
      <c r="CQ598" s="127"/>
      <c r="CR598"/>
      <c r="CS598"/>
      <c r="CT598"/>
      <c r="CU598"/>
      <c r="CV598" s="76"/>
      <c r="CW598" s="404"/>
      <c r="CX598" s="405"/>
      <c r="CY598" s="405"/>
      <c r="CZ598" s="405"/>
      <c r="DA598" s="405"/>
      <c r="DB598" s="405"/>
      <c r="DG598" s="76"/>
    </row>
    <row r="599" spans="1:111" s="377" customFormat="1" ht="11.1" customHeight="1" x14ac:dyDescent="0.25">
      <c r="A599" s="76"/>
      <c r="Z599" s="437"/>
      <c r="AA599" s="437"/>
      <c r="AB599" s="437"/>
      <c r="AC599" s="437"/>
      <c r="AD599" s="437"/>
      <c r="AE599" s="437"/>
      <c r="AF599" s="437"/>
      <c r="AG599" s="437"/>
      <c r="AH599" s="437"/>
      <c r="AI599" s="437"/>
      <c r="AJ599" s="437"/>
      <c r="AK599" s="437"/>
      <c r="AL599" s="437"/>
      <c r="AM599" s="437"/>
      <c r="AN599" s="437"/>
      <c r="AO599" s="437"/>
      <c r="AP599" s="437"/>
      <c r="AQ599" s="437"/>
      <c r="AR599" s="437"/>
      <c r="AS599" s="437"/>
      <c r="AT599" s="437"/>
      <c r="AU599" s="437"/>
      <c r="AV599" s="437"/>
      <c r="AW599" s="437"/>
      <c r="AX599" s="437"/>
      <c r="AY599" s="437"/>
      <c r="BA599" s="98"/>
      <c r="BB599" s="98"/>
      <c r="BC599" s="98"/>
      <c r="BD599" s="98"/>
      <c r="BE599" s="98"/>
      <c r="BF599" s="98"/>
      <c r="BH599" s="380"/>
      <c r="BI599" s="380"/>
      <c r="BJ599" s="380"/>
      <c r="BK599" s="379"/>
      <c r="BL599" s="379"/>
      <c r="BM599" s="382"/>
      <c r="BN599" s="168"/>
      <c r="BO599" s="382"/>
      <c r="BP599" s="382"/>
      <c r="BQ599" s="368"/>
      <c r="BR599"/>
      <c r="BS599" s="368"/>
      <c r="BT599"/>
      <c r="BU599"/>
      <c r="BV599"/>
      <c r="BW599" s="368"/>
      <c r="BX599" s="368"/>
      <c r="BY599" s="368"/>
      <c r="BZ599" s="368"/>
      <c r="CA599" s="368"/>
      <c r="CB599" s="141"/>
      <c r="CC599" s="230"/>
      <c r="CD599" s="230"/>
      <c r="CE599" s="230"/>
      <c r="CF599" s="76"/>
      <c r="CG599" s="281"/>
      <c r="CH599" s="281"/>
      <c r="CI599" s="76"/>
      <c r="CJ599" s="76"/>
      <c r="CK599" s="76"/>
      <c r="CL599" s="127"/>
      <c r="CM599" s="127"/>
      <c r="CN599" s="127"/>
      <c r="CO599" s="127"/>
      <c r="CP599" s="127"/>
      <c r="CQ599" s="127"/>
      <c r="CR599"/>
      <c r="CS599"/>
      <c r="CT599"/>
      <c r="CU599"/>
      <c r="CV599" s="76"/>
      <c r="CW599" s="404"/>
      <c r="CX599" s="405"/>
      <c r="CY599" s="405"/>
      <c r="CZ599" s="405"/>
      <c r="DA599" s="405"/>
      <c r="DB599" s="405"/>
      <c r="DG599" s="76"/>
    </row>
    <row r="600" spans="1:111" s="377" customFormat="1" ht="11.1" customHeight="1" x14ac:dyDescent="0.25">
      <c r="A600" s="76"/>
      <c r="Z600" s="437"/>
      <c r="AA600" s="437"/>
      <c r="AB600" s="437"/>
      <c r="AC600" s="437"/>
      <c r="AD600" s="437"/>
      <c r="AE600" s="437"/>
      <c r="AF600" s="437"/>
      <c r="AG600" s="437"/>
      <c r="AH600" s="437"/>
      <c r="AI600" s="437"/>
      <c r="AJ600" s="437"/>
      <c r="AK600" s="437"/>
      <c r="AL600" s="437"/>
      <c r="AM600" s="437"/>
      <c r="AN600" s="437"/>
      <c r="AO600" s="437"/>
      <c r="AP600" s="437"/>
      <c r="AQ600" s="437"/>
      <c r="AR600" s="437"/>
      <c r="AS600" s="437"/>
      <c r="AT600" s="437"/>
      <c r="AU600" s="437"/>
      <c r="AV600" s="437"/>
      <c r="AW600" s="437"/>
      <c r="AX600" s="437"/>
      <c r="AY600" s="437"/>
      <c r="BA600" s="98"/>
      <c r="BB600" s="98"/>
      <c r="BC600" s="98"/>
      <c r="BD600" s="98"/>
      <c r="BE600" s="98"/>
      <c r="BF600" s="98"/>
      <c r="BH600" s="380"/>
      <c r="BI600" s="380"/>
      <c r="BJ600" s="380"/>
      <c r="BK600" s="379"/>
      <c r="BL600" s="379"/>
      <c r="BM600" s="382"/>
      <c r="BN600" s="168"/>
      <c r="BO600" s="382"/>
      <c r="BP600" s="382"/>
      <c r="BQ600" s="368"/>
      <c r="BR600"/>
      <c r="BS600" s="368"/>
      <c r="BT600"/>
      <c r="BU600"/>
      <c r="BV600"/>
      <c r="BW600" s="368"/>
      <c r="BX600" s="368"/>
      <c r="BY600" s="368"/>
      <c r="BZ600" s="368"/>
      <c r="CA600" s="368"/>
      <c r="CB600" s="141"/>
      <c r="CC600" s="230"/>
      <c r="CD600" s="230"/>
      <c r="CE600" s="230"/>
      <c r="CF600" s="76"/>
      <c r="CG600" s="281"/>
      <c r="CH600" s="281"/>
      <c r="CI600" s="76"/>
      <c r="CJ600" s="76"/>
      <c r="CK600" s="76"/>
      <c r="CL600" s="127"/>
      <c r="CM600" s="127"/>
      <c r="CN600" s="127"/>
      <c r="CO600" s="127"/>
      <c r="CP600" s="127"/>
      <c r="CQ600" s="127"/>
      <c r="CR600"/>
      <c r="CS600"/>
      <c r="CT600"/>
      <c r="CU600"/>
      <c r="CV600" s="76"/>
      <c r="CW600" s="404"/>
      <c r="CX600" s="405"/>
      <c r="CY600" s="405"/>
      <c r="CZ600" s="405"/>
      <c r="DA600" s="405"/>
      <c r="DB600" s="405"/>
      <c r="DG600" s="76"/>
    </row>
    <row r="601" spans="1:111" s="377" customFormat="1" ht="11.1" customHeight="1" x14ac:dyDescent="0.25">
      <c r="A601" s="76"/>
      <c r="Z601" s="437"/>
      <c r="AA601" s="437"/>
      <c r="AB601" s="437"/>
      <c r="AC601" s="437"/>
      <c r="AD601" s="437"/>
      <c r="AE601" s="437"/>
      <c r="AF601" s="437"/>
      <c r="AG601" s="437"/>
      <c r="AH601" s="437"/>
      <c r="AI601" s="437"/>
      <c r="AJ601" s="437"/>
      <c r="AK601" s="437"/>
      <c r="AL601" s="437"/>
      <c r="AM601" s="437"/>
      <c r="AN601" s="437"/>
      <c r="AO601" s="437"/>
      <c r="AP601" s="437"/>
      <c r="AQ601" s="437"/>
      <c r="AR601" s="437"/>
      <c r="AS601" s="437"/>
      <c r="AT601" s="437"/>
      <c r="AU601" s="437"/>
      <c r="AV601" s="437"/>
      <c r="AW601" s="437"/>
      <c r="AX601" s="437"/>
      <c r="AY601" s="437"/>
      <c r="BA601" s="98"/>
      <c r="BB601" s="98"/>
      <c r="BC601" s="98"/>
      <c r="BD601" s="98"/>
      <c r="BE601" s="98"/>
      <c r="BF601" s="98"/>
      <c r="BH601" s="380"/>
      <c r="BI601" s="380"/>
      <c r="BJ601" s="380"/>
      <c r="BK601" s="379"/>
      <c r="BL601" s="379"/>
      <c r="BM601" s="382"/>
      <c r="BN601" s="168"/>
      <c r="BO601" s="382"/>
      <c r="BP601" s="382"/>
      <c r="BQ601" s="368"/>
      <c r="BR601"/>
      <c r="BS601" s="368"/>
      <c r="BT601"/>
      <c r="BU601"/>
      <c r="BV601"/>
      <c r="BW601" s="368"/>
      <c r="BX601" s="368"/>
      <c r="BY601" s="368"/>
      <c r="BZ601" s="368"/>
      <c r="CA601" s="368"/>
      <c r="CB601" s="141"/>
      <c r="CC601" s="230"/>
      <c r="CD601" s="230"/>
      <c r="CE601" s="230"/>
      <c r="CF601" s="76"/>
      <c r="CG601" s="281"/>
      <c r="CH601" s="281"/>
      <c r="CI601" s="76"/>
      <c r="CJ601" s="76"/>
      <c r="CK601" s="76"/>
      <c r="CL601" s="127"/>
      <c r="CM601" s="127"/>
      <c r="CN601" s="127"/>
      <c r="CO601" s="127"/>
      <c r="CP601" s="127"/>
      <c r="CQ601" s="127"/>
      <c r="CR601"/>
      <c r="CS601"/>
      <c r="CT601"/>
      <c r="CU601"/>
      <c r="CV601" s="76"/>
      <c r="CW601" s="404"/>
      <c r="CX601" s="405"/>
      <c r="CY601" s="405"/>
      <c r="CZ601" s="405"/>
      <c r="DA601" s="405"/>
      <c r="DB601" s="405"/>
      <c r="DG601" s="76"/>
    </row>
    <row r="602" spans="1:111" s="377" customFormat="1" ht="11.1" customHeight="1" x14ac:dyDescent="0.25">
      <c r="A602" s="76"/>
      <c r="Z602" s="437"/>
      <c r="AA602" s="437"/>
      <c r="AB602" s="437"/>
      <c r="AC602" s="437"/>
      <c r="AD602" s="437"/>
      <c r="AE602" s="437"/>
      <c r="AF602" s="437"/>
      <c r="AG602" s="437"/>
      <c r="AH602" s="437"/>
      <c r="AI602" s="437"/>
      <c r="AJ602" s="437"/>
      <c r="AK602" s="437"/>
      <c r="AL602" s="437"/>
      <c r="AM602" s="437"/>
      <c r="AN602" s="437"/>
      <c r="AO602" s="437"/>
      <c r="AP602" s="437"/>
      <c r="AQ602" s="437"/>
      <c r="AR602" s="437"/>
      <c r="AS602" s="437"/>
      <c r="AT602" s="437"/>
      <c r="AU602" s="437"/>
      <c r="AV602" s="437"/>
      <c r="AW602" s="437"/>
      <c r="AX602" s="437"/>
      <c r="AY602" s="437"/>
      <c r="BA602" s="98"/>
      <c r="BB602" s="98"/>
      <c r="BC602" s="98"/>
      <c r="BD602" s="98"/>
      <c r="BE602" s="98"/>
      <c r="BF602" s="98"/>
      <c r="BH602" s="380"/>
      <c r="BI602" s="380"/>
      <c r="BJ602" s="380"/>
      <c r="BK602" s="379"/>
      <c r="BL602" s="379"/>
      <c r="BM602" s="382"/>
      <c r="BN602" s="168"/>
      <c r="BO602" s="382"/>
      <c r="BP602" s="382"/>
      <c r="BQ602" s="368"/>
      <c r="BR602"/>
      <c r="BS602" s="368"/>
      <c r="BT602"/>
      <c r="BU602"/>
      <c r="BV602"/>
      <c r="BW602" s="368"/>
      <c r="BX602" s="368"/>
      <c r="BY602" s="368"/>
      <c r="BZ602" s="368"/>
      <c r="CA602" s="368"/>
      <c r="CB602" s="141"/>
      <c r="CC602" s="230"/>
      <c r="CD602" s="230"/>
      <c r="CE602" s="230"/>
      <c r="CF602" s="76"/>
      <c r="CG602" s="281"/>
      <c r="CH602" s="281"/>
      <c r="CI602" s="76"/>
      <c r="CJ602" s="76"/>
      <c r="CK602" s="76"/>
      <c r="CL602" s="127"/>
      <c r="CM602" s="127"/>
      <c r="CN602" s="127"/>
      <c r="CO602" s="127"/>
      <c r="CP602" s="127"/>
      <c r="CQ602" s="127"/>
      <c r="CR602"/>
      <c r="CS602"/>
      <c r="CT602"/>
      <c r="CU602"/>
      <c r="CV602" s="76"/>
      <c r="CW602" s="404"/>
      <c r="CX602" s="405"/>
      <c r="CY602" s="405"/>
      <c r="CZ602" s="405"/>
      <c r="DA602" s="405"/>
      <c r="DB602" s="405"/>
      <c r="DG602" s="76"/>
    </row>
    <row r="603" spans="1:111" s="377" customFormat="1" ht="11.1" customHeight="1" x14ac:dyDescent="0.25">
      <c r="A603" s="76"/>
      <c r="Z603" s="437"/>
      <c r="AA603" s="437"/>
      <c r="AB603" s="437"/>
      <c r="AC603" s="437"/>
      <c r="AD603" s="437"/>
      <c r="AE603" s="437"/>
      <c r="AF603" s="437"/>
      <c r="AG603" s="437"/>
      <c r="AH603" s="437"/>
      <c r="AI603" s="437"/>
      <c r="AJ603" s="437"/>
      <c r="AK603" s="437"/>
      <c r="AL603" s="437"/>
      <c r="AM603" s="437"/>
      <c r="AN603" s="437"/>
      <c r="AO603" s="437"/>
      <c r="AP603" s="437"/>
      <c r="AQ603" s="437"/>
      <c r="AR603" s="437"/>
      <c r="AS603" s="437"/>
      <c r="AT603" s="437"/>
      <c r="AU603" s="437"/>
      <c r="AV603" s="437"/>
      <c r="AW603" s="437"/>
      <c r="AX603" s="437"/>
      <c r="AY603" s="437"/>
      <c r="BA603" s="98"/>
      <c r="BB603" s="98"/>
      <c r="BC603" s="98"/>
      <c r="BD603" s="98"/>
      <c r="BE603" s="98"/>
      <c r="BF603" s="98"/>
      <c r="BH603" s="380"/>
      <c r="BI603" s="380"/>
      <c r="BJ603" s="380"/>
      <c r="BK603" s="379"/>
      <c r="BL603" s="379"/>
      <c r="BM603" s="382"/>
      <c r="BN603" s="168"/>
      <c r="BO603" s="382"/>
      <c r="BP603" s="382"/>
      <c r="BQ603" s="368"/>
      <c r="BR603"/>
      <c r="BS603" s="368"/>
      <c r="BT603"/>
      <c r="BU603"/>
      <c r="BV603"/>
      <c r="BW603" s="368"/>
      <c r="BX603" s="368"/>
      <c r="BY603" s="368"/>
      <c r="BZ603" s="368"/>
      <c r="CA603" s="368"/>
      <c r="CB603" s="141"/>
      <c r="CC603" s="230"/>
      <c r="CD603" s="230"/>
      <c r="CE603" s="230"/>
      <c r="CF603" s="76"/>
      <c r="CG603" s="281"/>
      <c r="CH603" s="281"/>
      <c r="CI603" s="76"/>
      <c r="CJ603" s="76"/>
      <c r="CK603" s="76"/>
      <c r="CL603" s="127"/>
      <c r="CM603" s="127"/>
      <c r="CN603" s="127"/>
      <c r="CO603" s="127"/>
      <c r="CP603" s="127"/>
      <c r="CQ603" s="127"/>
      <c r="CR603"/>
      <c r="CS603"/>
      <c r="CT603"/>
      <c r="CU603"/>
      <c r="CV603" s="76"/>
      <c r="CW603" s="404"/>
      <c r="CX603" s="405"/>
      <c r="CY603" s="405"/>
      <c r="CZ603" s="405"/>
      <c r="DA603" s="405"/>
      <c r="DB603" s="405"/>
      <c r="DG603" s="76"/>
    </row>
    <row r="604" spans="1:111" s="377" customFormat="1" ht="11.1" customHeight="1" x14ac:dyDescent="0.25">
      <c r="A604" s="76"/>
      <c r="Z604" s="437"/>
      <c r="AA604" s="437"/>
      <c r="AB604" s="437"/>
      <c r="AC604" s="437"/>
      <c r="AD604" s="437"/>
      <c r="AE604" s="437"/>
      <c r="AF604" s="437"/>
      <c r="AG604" s="437"/>
      <c r="AH604" s="437"/>
      <c r="AI604" s="437"/>
      <c r="AJ604" s="437"/>
      <c r="AK604" s="437"/>
      <c r="AL604" s="437"/>
      <c r="AM604" s="437"/>
      <c r="AN604" s="437"/>
      <c r="AO604" s="437"/>
      <c r="AP604" s="437"/>
      <c r="AQ604" s="437"/>
      <c r="AR604" s="437"/>
      <c r="AS604" s="437"/>
      <c r="AT604" s="437"/>
      <c r="AU604" s="437"/>
      <c r="AV604" s="437"/>
      <c r="AW604" s="437"/>
      <c r="AX604" s="437"/>
      <c r="AY604" s="437"/>
      <c r="BA604" s="98"/>
      <c r="BB604" s="98"/>
      <c r="BC604" s="98"/>
      <c r="BD604" s="98"/>
      <c r="BE604" s="98"/>
      <c r="BF604" s="98"/>
      <c r="BH604" s="380"/>
      <c r="BI604" s="380"/>
      <c r="BJ604" s="380"/>
      <c r="BK604" s="379"/>
      <c r="BL604" s="379"/>
      <c r="BM604" s="382"/>
      <c r="BN604" s="168"/>
      <c r="BO604" s="382"/>
      <c r="BP604" s="382"/>
      <c r="BQ604" s="368"/>
      <c r="BR604"/>
      <c r="BS604" s="368"/>
      <c r="BT604"/>
      <c r="BU604"/>
      <c r="BV604"/>
      <c r="BW604" s="368"/>
      <c r="BX604" s="368"/>
      <c r="BY604" s="368"/>
      <c r="BZ604" s="368"/>
      <c r="CA604" s="368"/>
      <c r="CB604" s="141"/>
      <c r="CC604" s="230"/>
      <c r="CD604" s="230"/>
      <c r="CE604" s="230"/>
      <c r="CF604" s="76"/>
      <c r="CG604" s="281"/>
      <c r="CH604" s="281"/>
      <c r="CI604" s="76"/>
      <c r="CJ604" s="76"/>
      <c r="CK604" s="76"/>
      <c r="CL604" s="127"/>
      <c r="CM604" s="127"/>
      <c r="CN604" s="127"/>
      <c r="CO604" s="127"/>
      <c r="CP604" s="127"/>
      <c r="CQ604" s="127"/>
      <c r="CR604"/>
      <c r="CS604"/>
      <c r="CT604"/>
      <c r="CU604"/>
      <c r="CV604" s="76"/>
      <c r="CW604" s="404"/>
      <c r="CX604" s="405"/>
      <c r="CY604" s="405"/>
      <c r="CZ604" s="405"/>
      <c r="DA604" s="405"/>
      <c r="DB604" s="405"/>
      <c r="DG604" s="76"/>
    </row>
    <row r="605" spans="1:111" s="377" customFormat="1" ht="11.1" customHeight="1" x14ac:dyDescent="0.25">
      <c r="A605" s="76"/>
      <c r="Z605" s="437"/>
      <c r="AA605" s="437"/>
      <c r="AB605" s="437"/>
      <c r="AC605" s="437"/>
      <c r="AD605" s="437"/>
      <c r="AE605" s="437"/>
      <c r="AF605" s="437"/>
      <c r="AG605" s="437"/>
      <c r="AH605" s="437"/>
      <c r="AI605" s="437"/>
      <c r="AJ605" s="437"/>
      <c r="AK605" s="437"/>
      <c r="AL605" s="437"/>
      <c r="AM605" s="437"/>
      <c r="AN605" s="437"/>
      <c r="AO605" s="437"/>
      <c r="AP605" s="437"/>
      <c r="AQ605" s="437"/>
      <c r="AR605" s="437"/>
      <c r="AS605" s="437"/>
      <c r="AT605" s="437"/>
      <c r="AU605" s="437"/>
      <c r="AV605" s="437"/>
      <c r="AW605" s="437"/>
      <c r="AX605" s="437"/>
      <c r="AY605" s="437"/>
      <c r="BA605" s="98"/>
      <c r="BB605" s="98"/>
      <c r="BC605" s="98"/>
      <c r="BD605" s="98"/>
      <c r="BE605" s="98"/>
      <c r="BF605" s="98"/>
      <c r="BH605" s="380"/>
      <c r="BI605" s="380"/>
      <c r="BJ605" s="380"/>
      <c r="BK605" s="379"/>
      <c r="BL605" s="379"/>
      <c r="BM605" s="382"/>
      <c r="BN605" s="168"/>
      <c r="BO605" s="382"/>
      <c r="BP605" s="382"/>
      <c r="BQ605" s="368"/>
      <c r="BR605"/>
      <c r="BS605" s="368"/>
      <c r="BT605"/>
      <c r="BU605"/>
      <c r="BV605"/>
      <c r="BW605" s="368"/>
      <c r="BX605" s="368"/>
      <c r="BY605" s="368"/>
      <c r="BZ605" s="368"/>
      <c r="CA605" s="368"/>
      <c r="CB605" s="141"/>
      <c r="CC605" s="230"/>
      <c r="CD605" s="230"/>
      <c r="CE605" s="230"/>
      <c r="CF605" s="76"/>
      <c r="CG605" s="281"/>
      <c r="CH605" s="281"/>
      <c r="CI605" s="76"/>
      <c r="CJ605" s="76"/>
      <c r="CK605" s="76"/>
      <c r="CL605" s="127"/>
      <c r="CM605" s="127"/>
      <c r="CN605" s="127"/>
      <c r="CO605" s="127"/>
      <c r="CP605" s="127"/>
      <c r="CQ605" s="127"/>
      <c r="CR605"/>
      <c r="CS605"/>
      <c r="CT605"/>
      <c r="CU605"/>
      <c r="CV605" s="76"/>
      <c r="CW605" s="404"/>
      <c r="CX605" s="405"/>
      <c r="CY605" s="405"/>
      <c r="CZ605" s="405"/>
      <c r="DA605" s="405"/>
      <c r="DB605" s="405"/>
      <c r="DG605" s="76"/>
    </row>
    <row r="606" spans="1:111" s="377" customFormat="1" ht="11.1" customHeight="1" x14ac:dyDescent="0.25">
      <c r="A606" s="76"/>
      <c r="Z606" s="437"/>
      <c r="AA606" s="437"/>
      <c r="AB606" s="437"/>
      <c r="AC606" s="437"/>
      <c r="AD606" s="437"/>
      <c r="AE606" s="437"/>
      <c r="AF606" s="437"/>
      <c r="AG606" s="437"/>
      <c r="AH606" s="437"/>
      <c r="AI606" s="437"/>
      <c r="AJ606" s="437"/>
      <c r="AK606" s="437"/>
      <c r="AL606" s="437"/>
      <c r="AM606" s="437"/>
      <c r="AN606" s="437"/>
      <c r="AO606" s="437"/>
      <c r="AP606" s="437"/>
      <c r="AQ606" s="437"/>
      <c r="AR606" s="437"/>
      <c r="AS606" s="437"/>
      <c r="AT606" s="437"/>
      <c r="AU606" s="437"/>
      <c r="AV606" s="437"/>
      <c r="AW606" s="437"/>
      <c r="AX606" s="437"/>
      <c r="AY606" s="437"/>
      <c r="BA606" s="98"/>
      <c r="BB606" s="98"/>
      <c r="BC606" s="98"/>
      <c r="BD606" s="98"/>
      <c r="BE606" s="98"/>
      <c r="BF606" s="98"/>
      <c r="BH606" s="380"/>
      <c r="BI606" s="380"/>
      <c r="BJ606" s="380"/>
      <c r="BK606" s="379"/>
      <c r="BL606" s="379"/>
      <c r="BM606" s="382"/>
      <c r="BN606" s="168"/>
      <c r="BO606" s="382"/>
      <c r="BP606" s="382"/>
      <c r="BQ606" s="368"/>
      <c r="BR606"/>
      <c r="BS606" s="368"/>
      <c r="BT606"/>
      <c r="BU606"/>
      <c r="BV606"/>
      <c r="BW606" s="368"/>
      <c r="BX606" s="368"/>
      <c r="BY606" s="368"/>
      <c r="BZ606" s="368"/>
      <c r="CA606" s="368"/>
      <c r="CB606" s="141"/>
      <c r="CC606" s="230"/>
      <c r="CD606" s="230"/>
      <c r="CE606" s="230"/>
      <c r="CF606" s="76"/>
      <c r="CG606" s="281"/>
      <c r="CH606" s="281"/>
      <c r="CI606" s="76"/>
      <c r="CJ606" s="76"/>
      <c r="CK606" s="76"/>
      <c r="CL606" s="127"/>
      <c r="CM606" s="127"/>
      <c r="CN606" s="127"/>
      <c r="CO606" s="127"/>
      <c r="CP606" s="127"/>
      <c r="CQ606" s="127"/>
      <c r="CR606"/>
      <c r="CS606"/>
      <c r="CT606"/>
      <c r="CU606"/>
      <c r="CV606" s="76"/>
      <c r="CW606" s="404"/>
      <c r="CX606" s="405"/>
      <c r="CY606" s="405"/>
      <c r="CZ606" s="405"/>
      <c r="DA606" s="405"/>
      <c r="DB606" s="405"/>
      <c r="DG606" s="76"/>
    </row>
    <row r="607" spans="1:111" s="377" customFormat="1" ht="11.1" customHeight="1" x14ac:dyDescent="0.25">
      <c r="A607" s="76"/>
      <c r="Z607" s="437"/>
      <c r="AA607" s="437"/>
      <c r="AB607" s="437"/>
      <c r="AC607" s="437"/>
      <c r="AD607" s="437"/>
      <c r="AE607" s="437"/>
      <c r="AF607" s="437"/>
      <c r="AG607" s="437"/>
      <c r="AH607" s="437"/>
      <c r="AI607" s="437"/>
      <c r="AJ607" s="437"/>
      <c r="AK607" s="437"/>
      <c r="AL607" s="437"/>
      <c r="AM607" s="437"/>
      <c r="AN607" s="437"/>
      <c r="AO607" s="437"/>
      <c r="AP607" s="437"/>
      <c r="AQ607" s="437"/>
      <c r="AR607" s="437"/>
      <c r="AS607" s="437"/>
      <c r="AT607" s="437"/>
      <c r="AU607" s="437"/>
      <c r="AV607" s="437"/>
      <c r="AW607" s="437"/>
      <c r="AX607" s="437"/>
      <c r="AY607" s="437"/>
      <c r="BA607" s="98"/>
      <c r="BB607" s="98"/>
      <c r="BC607" s="98"/>
      <c r="BD607" s="98"/>
      <c r="BE607" s="98"/>
      <c r="BF607" s="98"/>
      <c r="BH607" s="380"/>
      <c r="BI607" s="380"/>
      <c r="BJ607" s="380"/>
      <c r="BK607" s="379"/>
      <c r="BL607" s="379"/>
      <c r="BM607" s="382"/>
      <c r="BN607" s="168"/>
      <c r="BO607" s="382"/>
      <c r="BP607" s="382"/>
      <c r="BQ607" s="368"/>
      <c r="BR607"/>
      <c r="BS607" s="368"/>
      <c r="BT607"/>
      <c r="BU607"/>
      <c r="BV607"/>
      <c r="BW607" s="368"/>
      <c r="BX607" s="368"/>
      <c r="BY607" s="368"/>
      <c r="BZ607" s="368"/>
      <c r="CA607" s="368"/>
      <c r="CB607" s="141"/>
      <c r="CC607" s="230"/>
      <c r="CD607" s="230"/>
      <c r="CE607" s="230"/>
      <c r="CF607" s="76"/>
      <c r="CG607" s="281"/>
      <c r="CH607" s="281"/>
      <c r="CI607" s="76"/>
      <c r="CJ607" s="76"/>
      <c r="CK607" s="76"/>
      <c r="CL607" s="127"/>
      <c r="CM607" s="127"/>
      <c r="CN607" s="127"/>
      <c r="CO607" s="127"/>
      <c r="CP607" s="127"/>
      <c r="CQ607" s="127"/>
      <c r="CR607"/>
      <c r="CS607"/>
      <c r="CT607"/>
      <c r="CU607"/>
      <c r="CV607" s="76"/>
      <c r="CW607" s="404"/>
      <c r="CX607" s="405"/>
      <c r="CY607" s="405"/>
      <c r="CZ607" s="405"/>
      <c r="DA607" s="405"/>
      <c r="DB607" s="405"/>
      <c r="DG607" s="76"/>
    </row>
    <row r="608" spans="1:111" s="377" customFormat="1" ht="11.1" customHeight="1" x14ac:dyDescent="0.25">
      <c r="A608" s="76"/>
      <c r="Z608" s="437"/>
      <c r="AA608" s="437"/>
      <c r="AB608" s="437"/>
      <c r="AC608" s="437"/>
      <c r="AD608" s="437"/>
      <c r="AE608" s="437"/>
      <c r="AF608" s="437"/>
      <c r="AG608" s="437"/>
      <c r="AH608" s="437"/>
      <c r="AI608" s="437"/>
      <c r="AJ608" s="437"/>
      <c r="AK608" s="437"/>
      <c r="AL608" s="437"/>
      <c r="AM608" s="437"/>
      <c r="AN608" s="437"/>
      <c r="AO608" s="437"/>
      <c r="AP608" s="437"/>
      <c r="AQ608" s="437"/>
      <c r="AR608" s="437"/>
      <c r="AS608" s="437"/>
      <c r="AT608" s="437"/>
      <c r="AU608" s="437"/>
      <c r="AV608" s="437"/>
      <c r="AW608" s="437"/>
      <c r="AX608" s="437"/>
      <c r="AY608" s="437"/>
      <c r="BA608" s="98"/>
      <c r="BB608" s="98"/>
      <c r="BC608" s="98"/>
      <c r="BD608" s="98"/>
      <c r="BE608" s="98"/>
      <c r="BF608" s="98"/>
      <c r="BH608" s="380"/>
      <c r="BI608" s="380"/>
      <c r="BJ608" s="380"/>
      <c r="BK608" s="379"/>
      <c r="BL608" s="379"/>
      <c r="BM608" s="382"/>
      <c r="BN608" s="168"/>
      <c r="BO608" s="382"/>
      <c r="BP608" s="382"/>
      <c r="BQ608" s="368"/>
      <c r="BR608"/>
      <c r="BS608" s="368"/>
      <c r="BT608"/>
      <c r="BU608"/>
      <c r="BV608"/>
      <c r="BW608" s="368"/>
      <c r="BX608" s="368"/>
      <c r="BY608" s="368"/>
      <c r="BZ608" s="368"/>
      <c r="CA608" s="368"/>
      <c r="CB608" s="141"/>
      <c r="CC608" s="230"/>
      <c r="CD608" s="230"/>
      <c r="CE608" s="230"/>
      <c r="CF608" s="76"/>
      <c r="CG608" s="281"/>
      <c r="CH608" s="281"/>
      <c r="CI608" s="76"/>
      <c r="CJ608" s="76"/>
      <c r="CK608" s="76"/>
      <c r="CL608" s="127"/>
      <c r="CM608" s="127"/>
      <c r="CN608" s="127"/>
      <c r="CO608" s="127"/>
      <c r="CP608" s="127"/>
      <c r="CQ608" s="127"/>
      <c r="CR608"/>
      <c r="CS608"/>
      <c r="CT608"/>
      <c r="CU608"/>
      <c r="CV608" s="76"/>
      <c r="CW608" s="404"/>
      <c r="CX608" s="405"/>
      <c r="CY608" s="405"/>
      <c r="CZ608" s="405"/>
      <c r="DA608" s="405"/>
      <c r="DB608" s="405"/>
      <c r="DG608" s="76"/>
    </row>
    <row r="609" spans="1:111" s="377" customFormat="1" ht="11.1" customHeight="1" x14ac:dyDescent="0.25">
      <c r="A609" s="76"/>
      <c r="Z609" s="437"/>
      <c r="AA609" s="437"/>
      <c r="AB609" s="437"/>
      <c r="AC609" s="437"/>
      <c r="AD609" s="437"/>
      <c r="AE609" s="437"/>
      <c r="AF609" s="437"/>
      <c r="AG609" s="437"/>
      <c r="AH609" s="437"/>
      <c r="AI609" s="437"/>
      <c r="AJ609" s="437"/>
      <c r="AK609" s="437"/>
      <c r="AL609" s="437"/>
      <c r="AM609" s="437"/>
      <c r="AN609" s="437"/>
      <c r="AO609" s="437"/>
      <c r="AP609" s="437"/>
      <c r="AQ609" s="437"/>
      <c r="AR609" s="437"/>
      <c r="AS609" s="437"/>
      <c r="AT609" s="437"/>
      <c r="AU609" s="437"/>
      <c r="AV609" s="437"/>
      <c r="AW609" s="437"/>
      <c r="AX609" s="437"/>
      <c r="AY609" s="437"/>
      <c r="BA609" s="98"/>
      <c r="BB609" s="98"/>
      <c r="BC609" s="98"/>
      <c r="BD609" s="98"/>
      <c r="BE609" s="98"/>
      <c r="BF609" s="98"/>
      <c r="BH609" s="380"/>
      <c r="BI609" s="380"/>
      <c r="BJ609" s="380"/>
      <c r="BK609" s="379"/>
      <c r="BL609" s="379"/>
      <c r="BM609" s="382"/>
      <c r="BN609" s="168"/>
      <c r="BO609" s="382"/>
      <c r="BP609" s="382"/>
      <c r="BQ609" s="368"/>
      <c r="BR609"/>
      <c r="BS609" s="368"/>
      <c r="BT609"/>
      <c r="BU609"/>
      <c r="BV609"/>
      <c r="BW609" s="368"/>
      <c r="BX609" s="368"/>
      <c r="BY609" s="368"/>
      <c r="BZ609" s="368"/>
      <c r="CA609" s="368"/>
      <c r="CB609" s="141"/>
      <c r="CC609" s="230"/>
      <c r="CD609" s="230"/>
      <c r="CE609" s="230"/>
      <c r="CF609" s="76"/>
      <c r="CG609" s="281"/>
      <c r="CH609" s="281"/>
      <c r="CI609" s="76"/>
      <c r="CJ609" s="76"/>
      <c r="CK609" s="76"/>
      <c r="CL609" s="127"/>
      <c r="CM609" s="127"/>
      <c r="CN609" s="127"/>
      <c r="CO609" s="127"/>
      <c r="CP609" s="127"/>
      <c r="CQ609" s="127"/>
      <c r="CR609"/>
      <c r="CS609"/>
      <c r="CT609"/>
      <c r="CU609"/>
      <c r="CV609" s="76"/>
      <c r="CW609" s="404"/>
      <c r="CX609" s="405"/>
      <c r="CY609" s="405"/>
      <c r="CZ609" s="405"/>
      <c r="DA609" s="405"/>
      <c r="DB609" s="405"/>
      <c r="DG609" s="76"/>
    </row>
    <row r="610" spans="1:111" s="377" customFormat="1" ht="11.1" customHeight="1" x14ac:dyDescent="0.25">
      <c r="A610" s="76"/>
      <c r="Z610" s="437"/>
      <c r="AA610" s="437"/>
      <c r="AB610" s="437"/>
      <c r="AC610" s="437"/>
      <c r="AD610" s="437"/>
      <c r="AE610" s="437"/>
      <c r="AF610" s="437"/>
      <c r="AG610" s="437"/>
      <c r="AH610" s="437"/>
      <c r="AI610" s="437"/>
      <c r="AJ610" s="437"/>
      <c r="AK610" s="437"/>
      <c r="AL610" s="437"/>
      <c r="AM610" s="437"/>
      <c r="AN610" s="437"/>
      <c r="AO610" s="437"/>
      <c r="AP610" s="437"/>
      <c r="AQ610" s="437"/>
      <c r="AR610" s="437"/>
      <c r="AS610" s="437"/>
      <c r="AT610" s="437"/>
      <c r="AU610" s="437"/>
      <c r="AV610" s="437"/>
      <c r="AW610" s="437"/>
      <c r="AX610" s="437"/>
      <c r="AY610" s="437"/>
      <c r="BA610" s="98"/>
      <c r="BB610" s="98"/>
      <c r="BC610" s="98"/>
      <c r="BD610" s="98"/>
      <c r="BE610" s="98"/>
      <c r="BF610" s="98"/>
      <c r="BH610" s="380"/>
      <c r="BI610" s="380"/>
      <c r="BJ610" s="380"/>
      <c r="BK610" s="379"/>
      <c r="BL610" s="379"/>
      <c r="BM610" s="382"/>
      <c r="BN610" s="168"/>
      <c r="BO610" s="382"/>
      <c r="BP610" s="382"/>
      <c r="BQ610" s="368"/>
      <c r="BR610"/>
      <c r="BS610" s="368"/>
      <c r="BT610"/>
      <c r="BU610"/>
      <c r="BV610"/>
      <c r="BW610" s="368"/>
      <c r="BX610" s="368"/>
      <c r="BY610" s="368"/>
      <c r="BZ610" s="368"/>
      <c r="CA610" s="368"/>
      <c r="CB610" s="141"/>
      <c r="CC610" s="230"/>
      <c r="CD610" s="230"/>
      <c r="CE610" s="230"/>
      <c r="CF610" s="76"/>
      <c r="CG610" s="281"/>
      <c r="CH610" s="281"/>
      <c r="CI610" s="76"/>
      <c r="CJ610" s="76"/>
      <c r="CK610" s="76"/>
      <c r="CL610" s="127"/>
      <c r="CM610" s="127"/>
      <c r="CN610" s="127"/>
      <c r="CO610" s="127"/>
      <c r="CP610" s="127"/>
      <c r="CQ610" s="127"/>
      <c r="CR610"/>
      <c r="CS610"/>
      <c r="CT610"/>
      <c r="CU610"/>
      <c r="CV610" s="76"/>
      <c r="CW610" s="404"/>
      <c r="CX610" s="405"/>
      <c r="CY610" s="405"/>
      <c r="CZ610" s="405"/>
      <c r="DA610" s="405"/>
      <c r="DB610" s="405"/>
      <c r="DG610" s="76"/>
    </row>
    <row r="611" spans="1:111" s="377" customFormat="1" ht="11.1" customHeight="1" x14ac:dyDescent="0.25">
      <c r="A611" s="76"/>
      <c r="Z611" s="437"/>
      <c r="AA611" s="437"/>
      <c r="AB611" s="437"/>
      <c r="AC611" s="437"/>
      <c r="AD611" s="437"/>
      <c r="AE611" s="437"/>
      <c r="AF611" s="437"/>
      <c r="AG611" s="437"/>
      <c r="AH611" s="437"/>
      <c r="AI611" s="437"/>
      <c r="AJ611" s="437"/>
      <c r="AK611" s="437"/>
      <c r="AL611" s="437"/>
      <c r="AM611" s="437"/>
      <c r="AN611" s="437"/>
      <c r="AO611" s="437"/>
      <c r="AP611" s="437"/>
      <c r="AQ611" s="437"/>
      <c r="AR611" s="437"/>
      <c r="AS611" s="437"/>
      <c r="AT611" s="437"/>
      <c r="AU611" s="437"/>
      <c r="AV611" s="437"/>
      <c r="AW611" s="437"/>
      <c r="AX611" s="437"/>
      <c r="AY611" s="437"/>
      <c r="BA611" s="98"/>
      <c r="BB611" s="98"/>
      <c r="BC611" s="98"/>
      <c r="BD611" s="98"/>
      <c r="BE611" s="98"/>
      <c r="BF611" s="98"/>
      <c r="BH611" s="380"/>
      <c r="BI611" s="380"/>
      <c r="BJ611" s="380"/>
      <c r="BK611" s="379"/>
      <c r="BL611" s="379"/>
      <c r="BM611" s="382"/>
      <c r="BN611" s="168"/>
      <c r="BO611" s="382"/>
      <c r="BP611" s="382"/>
      <c r="BQ611" s="368"/>
      <c r="BR611"/>
      <c r="BS611" s="368"/>
      <c r="BT611"/>
      <c r="BU611"/>
      <c r="BV611"/>
      <c r="BW611" s="368"/>
      <c r="BX611" s="368"/>
      <c r="BY611" s="368"/>
      <c r="BZ611" s="368"/>
      <c r="CA611" s="368"/>
      <c r="CB611" s="141"/>
      <c r="CC611" s="230"/>
      <c r="CD611" s="230"/>
      <c r="CE611" s="230"/>
      <c r="CF611" s="76"/>
      <c r="CG611" s="281"/>
      <c r="CH611" s="281"/>
      <c r="CI611" s="76"/>
      <c r="CJ611" s="76"/>
      <c r="CK611" s="76"/>
      <c r="CL611" s="127"/>
      <c r="CM611" s="127"/>
      <c r="CN611" s="127"/>
      <c r="CO611" s="127"/>
      <c r="CP611" s="127"/>
      <c r="CQ611" s="127"/>
      <c r="CR611"/>
      <c r="CS611"/>
      <c r="CT611"/>
      <c r="CU611"/>
      <c r="CV611" s="76"/>
      <c r="CW611" s="404"/>
      <c r="CX611" s="405"/>
      <c r="CY611" s="405"/>
      <c r="CZ611" s="405"/>
      <c r="DA611" s="405"/>
      <c r="DB611" s="405"/>
      <c r="DG611" s="76"/>
    </row>
    <row r="612" spans="1:111" s="377" customFormat="1" ht="11.1" customHeight="1" x14ac:dyDescent="0.25">
      <c r="A612" s="76"/>
      <c r="Z612" s="437"/>
      <c r="AA612" s="437"/>
      <c r="AB612" s="437"/>
      <c r="AC612" s="437"/>
      <c r="AD612" s="437"/>
      <c r="AE612" s="437"/>
      <c r="AF612" s="437"/>
      <c r="AG612" s="437"/>
      <c r="AH612" s="437"/>
      <c r="AI612" s="437"/>
      <c r="AJ612" s="437"/>
      <c r="AK612" s="437"/>
      <c r="AL612" s="437"/>
      <c r="AM612" s="437"/>
      <c r="AN612" s="437"/>
      <c r="AO612" s="437"/>
      <c r="AP612" s="437"/>
      <c r="AQ612" s="437"/>
      <c r="AR612" s="437"/>
      <c r="AS612" s="437"/>
      <c r="AT612" s="437"/>
      <c r="AU612" s="437"/>
      <c r="AV612" s="437"/>
      <c r="AW612" s="437"/>
      <c r="AX612" s="437"/>
      <c r="AY612" s="437"/>
      <c r="BA612" s="98"/>
      <c r="BB612" s="98"/>
      <c r="BC612" s="98"/>
      <c r="BD612" s="98"/>
      <c r="BE612" s="98"/>
      <c r="BF612" s="98"/>
      <c r="BH612" s="380"/>
      <c r="BI612" s="380"/>
      <c r="BJ612" s="380"/>
      <c r="BK612" s="379"/>
      <c r="BL612" s="379"/>
      <c r="BM612" s="382"/>
      <c r="BN612" s="168"/>
      <c r="BO612" s="382"/>
      <c r="BP612" s="382"/>
      <c r="BQ612" s="368"/>
      <c r="BR612"/>
      <c r="BS612" s="368"/>
      <c r="BT612"/>
      <c r="BU612"/>
      <c r="BV612"/>
      <c r="BW612" s="368"/>
      <c r="BX612" s="368"/>
      <c r="BY612" s="368"/>
      <c r="BZ612" s="368"/>
      <c r="CA612" s="368"/>
      <c r="CB612" s="141"/>
      <c r="CC612" s="230"/>
      <c r="CD612" s="230"/>
      <c r="CE612" s="230"/>
      <c r="CF612" s="76"/>
      <c r="CG612" s="281"/>
      <c r="CH612" s="281"/>
      <c r="CI612" s="76"/>
      <c r="CJ612" s="76"/>
      <c r="CK612" s="76"/>
      <c r="CL612" s="127"/>
      <c r="CM612" s="127"/>
      <c r="CN612" s="127"/>
      <c r="CO612" s="127"/>
      <c r="CP612" s="127"/>
      <c r="CQ612" s="127"/>
      <c r="CR612"/>
      <c r="CS612"/>
      <c r="CT612"/>
      <c r="CU612"/>
      <c r="CV612" s="76"/>
      <c r="CW612" s="404"/>
      <c r="CX612" s="405"/>
      <c r="CY612" s="405"/>
      <c r="CZ612" s="405"/>
      <c r="DA612" s="405"/>
      <c r="DB612" s="405"/>
      <c r="DG612" s="76"/>
    </row>
    <row r="613" spans="1:111" s="377" customFormat="1" ht="11.1" customHeight="1" x14ac:dyDescent="0.25">
      <c r="A613" s="76"/>
      <c r="Z613" s="437"/>
      <c r="AA613" s="437"/>
      <c r="AB613" s="437"/>
      <c r="AC613" s="437"/>
      <c r="AD613" s="437"/>
      <c r="AE613" s="437"/>
      <c r="AF613" s="437"/>
      <c r="AG613" s="437"/>
      <c r="AH613" s="437"/>
      <c r="AI613" s="437"/>
      <c r="AJ613" s="437"/>
      <c r="AK613" s="437"/>
      <c r="AL613" s="437"/>
      <c r="AM613" s="437"/>
      <c r="AN613" s="437"/>
      <c r="AO613" s="437"/>
      <c r="AP613" s="437"/>
      <c r="AQ613" s="437"/>
      <c r="AR613" s="437"/>
      <c r="AS613" s="437"/>
      <c r="AT613" s="437"/>
      <c r="AU613" s="437"/>
      <c r="AV613" s="437"/>
      <c r="AW613" s="437"/>
      <c r="AX613" s="437"/>
      <c r="AY613" s="437"/>
      <c r="BA613" s="98"/>
      <c r="BB613" s="98"/>
      <c r="BC613" s="98"/>
      <c r="BD613" s="98"/>
      <c r="BE613" s="98"/>
      <c r="BF613" s="98"/>
      <c r="BH613" s="380"/>
      <c r="BI613" s="380"/>
      <c r="BJ613" s="380"/>
      <c r="BK613" s="379"/>
      <c r="BL613" s="379"/>
      <c r="BM613" s="382"/>
      <c r="BN613" s="168"/>
      <c r="BO613" s="382"/>
      <c r="BP613" s="382"/>
      <c r="BQ613" s="368"/>
      <c r="BR613"/>
      <c r="BS613" s="368"/>
      <c r="BT613"/>
      <c r="BU613"/>
      <c r="BV613"/>
      <c r="BW613" s="368"/>
      <c r="BX613" s="368"/>
      <c r="BY613" s="368"/>
      <c r="BZ613" s="368"/>
      <c r="CA613" s="368"/>
      <c r="CB613" s="141"/>
      <c r="CC613" s="230"/>
      <c r="CD613" s="230"/>
      <c r="CE613" s="230"/>
      <c r="CF613" s="76"/>
      <c r="CG613" s="281"/>
      <c r="CH613" s="281"/>
      <c r="CI613" s="76"/>
      <c r="CJ613" s="76"/>
      <c r="CK613" s="76"/>
      <c r="CL613" s="127"/>
      <c r="CM613" s="127"/>
      <c r="CN613" s="127"/>
      <c r="CO613" s="127"/>
      <c r="CP613" s="127"/>
      <c r="CQ613" s="127"/>
      <c r="CR613"/>
      <c r="CS613"/>
      <c r="CT613"/>
      <c r="CU613"/>
      <c r="CV613" s="76"/>
      <c r="CW613" s="404"/>
      <c r="CX613" s="405"/>
      <c r="CY613" s="405"/>
      <c r="CZ613" s="405"/>
      <c r="DA613" s="405"/>
      <c r="DB613" s="405"/>
      <c r="DG613" s="76"/>
    </row>
    <row r="614" spans="1:111" s="377" customFormat="1" ht="11.1" customHeight="1" x14ac:dyDescent="0.25">
      <c r="A614" s="76"/>
      <c r="Z614" s="437"/>
      <c r="AA614" s="437"/>
      <c r="AB614" s="437"/>
      <c r="AC614" s="437"/>
      <c r="AD614" s="437"/>
      <c r="AE614" s="437"/>
      <c r="AF614" s="437"/>
      <c r="AG614" s="437"/>
      <c r="AH614" s="437"/>
      <c r="AI614" s="437"/>
      <c r="AJ614" s="437"/>
      <c r="AK614" s="437"/>
      <c r="AL614" s="437"/>
      <c r="AM614" s="437"/>
      <c r="AN614" s="437"/>
      <c r="AO614" s="437"/>
      <c r="AP614" s="437"/>
      <c r="AQ614" s="437"/>
      <c r="AR614" s="437"/>
      <c r="AS614" s="437"/>
      <c r="AT614" s="437"/>
      <c r="AU614" s="437"/>
      <c r="AV614" s="437"/>
      <c r="AW614" s="437"/>
      <c r="AX614" s="437"/>
      <c r="AY614" s="437"/>
      <c r="BA614" s="98"/>
      <c r="BB614" s="98"/>
      <c r="BC614" s="98"/>
      <c r="BD614" s="98"/>
      <c r="BE614" s="98"/>
      <c r="BF614" s="98"/>
      <c r="BH614" s="380"/>
      <c r="BI614" s="380"/>
      <c r="BJ614" s="380"/>
      <c r="BK614" s="379"/>
      <c r="BL614" s="379"/>
      <c r="BM614" s="382"/>
      <c r="BN614" s="168"/>
      <c r="BO614" s="382"/>
      <c r="BP614" s="382"/>
      <c r="BQ614" s="368"/>
      <c r="BR614"/>
      <c r="BS614" s="368"/>
      <c r="BT614"/>
      <c r="BU614"/>
      <c r="BV614"/>
      <c r="BW614" s="368"/>
      <c r="BX614" s="368"/>
      <c r="BY614" s="368"/>
      <c r="BZ614" s="368"/>
      <c r="CA614" s="368"/>
      <c r="CB614" s="141"/>
      <c r="CC614" s="230"/>
      <c r="CD614" s="230"/>
      <c r="CE614" s="230"/>
      <c r="CF614" s="76"/>
      <c r="CG614" s="281"/>
      <c r="CH614" s="281"/>
      <c r="CI614" s="76"/>
      <c r="CJ614" s="76"/>
      <c r="CK614" s="76"/>
      <c r="CL614" s="127"/>
      <c r="CM614" s="127"/>
      <c r="CN614" s="127"/>
      <c r="CO614" s="127"/>
      <c r="CP614" s="127"/>
      <c r="CQ614" s="127"/>
      <c r="CR614"/>
      <c r="CS614"/>
      <c r="CT614"/>
      <c r="CU614"/>
      <c r="CV614" s="76"/>
      <c r="CW614" s="404"/>
      <c r="CX614" s="405"/>
      <c r="CY614" s="405"/>
      <c r="CZ614" s="405"/>
      <c r="DA614" s="405"/>
      <c r="DB614" s="405"/>
      <c r="DG614" s="76"/>
    </row>
    <row r="615" spans="1:111" s="377" customFormat="1" ht="11.1" customHeight="1" x14ac:dyDescent="0.25">
      <c r="A615" s="76"/>
      <c r="Z615" s="437"/>
      <c r="AA615" s="437"/>
      <c r="AB615" s="437"/>
      <c r="AC615" s="437"/>
      <c r="AD615" s="437"/>
      <c r="AE615" s="437"/>
      <c r="AF615" s="437"/>
      <c r="AG615" s="437"/>
      <c r="AH615" s="437"/>
      <c r="AI615" s="437"/>
      <c r="AJ615" s="437"/>
      <c r="AK615" s="437"/>
      <c r="AL615" s="437"/>
      <c r="AM615" s="437"/>
      <c r="AN615" s="437"/>
      <c r="AO615" s="437"/>
      <c r="AP615" s="437"/>
      <c r="AQ615" s="437"/>
      <c r="AR615" s="437"/>
      <c r="AS615" s="437"/>
      <c r="AT615" s="437"/>
      <c r="AU615" s="437"/>
      <c r="AV615" s="437"/>
      <c r="AW615" s="437"/>
      <c r="AX615" s="437"/>
      <c r="AY615" s="437"/>
      <c r="BA615" s="98"/>
      <c r="BB615" s="98"/>
      <c r="BC615" s="98"/>
      <c r="BD615" s="98"/>
      <c r="BE615" s="98"/>
      <c r="BF615" s="98"/>
      <c r="BH615" s="380"/>
      <c r="BI615" s="380"/>
      <c r="BJ615" s="380"/>
      <c r="BK615" s="379"/>
      <c r="BL615" s="379"/>
      <c r="BM615" s="382"/>
      <c r="BN615" s="168"/>
      <c r="BO615" s="382"/>
      <c r="BP615" s="382"/>
      <c r="BQ615" s="368"/>
      <c r="BR615"/>
      <c r="BS615" s="368"/>
      <c r="BT615"/>
      <c r="BU615"/>
      <c r="BV615"/>
      <c r="BW615" s="368"/>
      <c r="BX615" s="368"/>
      <c r="BY615" s="368"/>
      <c r="BZ615" s="368"/>
      <c r="CA615" s="368"/>
      <c r="CB615" s="141"/>
      <c r="CC615" s="230"/>
      <c r="CD615" s="230"/>
      <c r="CE615" s="230"/>
      <c r="CF615" s="76"/>
      <c r="CG615" s="281"/>
      <c r="CH615" s="281"/>
      <c r="CI615" s="76"/>
      <c r="CJ615" s="76"/>
      <c r="CK615" s="76"/>
      <c r="CL615" s="127"/>
      <c r="CM615" s="127"/>
      <c r="CN615" s="127"/>
      <c r="CO615" s="127"/>
      <c r="CP615" s="127"/>
      <c r="CQ615" s="127"/>
      <c r="CR615"/>
      <c r="CS615"/>
      <c r="CT615"/>
      <c r="CU615"/>
      <c r="CV615" s="76"/>
      <c r="CW615" s="404"/>
      <c r="CX615" s="405"/>
      <c r="CY615" s="405"/>
      <c r="CZ615" s="405"/>
      <c r="DA615" s="405"/>
      <c r="DB615" s="405"/>
      <c r="DG615" s="76"/>
    </row>
    <row r="616" spans="1:111" s="377" customFormat="1" ht="11.1" customHeight="1" x14ac:dyDescent="0.25">
      <c r="A616" s="76"/>
      <c r="Z616" s="437"/>
      <c r="AA616" s="437"/>
      <c r="AB616" s="437"/>
      <c r="AC616" s="437"/>
      <c r="AD616" s="437"/>
      <c r="AE616" s="437"/>
      <c r="AF616" s="437"/>
      <c r="AG616" s="437"/>
      <c r="AH616" s="437"/>
      <c r="AI616" s="437"/>
      <c r="AJ616" s="437"/>
      <c r="AK616" s="437"/>
      <c r="AL616" s="437"/>
      <c r="AM616" s="437"/>
      <c r="AN616" s="437"/>
      <c r="AO616" s="437"/>
      <c r="AP616" s="437"/>
      <c r="AQ616" s="437"/>
      <c r="AR616" s="437"/>
      <c r="AS616" s="437"/>
      <c r="AT616" s="437"/>
      <c r="AU616" s="437"/>
      <c r="AV616" s="437"/>
      <c r="AW616" s="437"/>
      <c r="AX616" s="437"/>
      <c r="AY616" s="437"/>
      <c r="BA616" s="98"/>
      <c r="BB616" s="98"/>
      <c r="BC616" s="98"/>
      <c r="BD616" s="98"/>
      <c r="BE616" s="98"/>
      <c r="BF616" s="98"/>
      <c r="BH616" s="380"/>
      <c r="BI616" s="380"/>
      <c r="BJ616" s="380"/>
      <c r="BK616" s="379"/>
      <c r="BL616" s="379"/>
      <c r="BM616" s="382"/>
      <c r="BN616" s="168"/>
      <c r="BO616" s="382"/>
      <c r="BP616" s="382"/>
      <c r="BQ616" s="368"/>
      <c r="BR616"/>
      <c r="BS616" s="368"/>
      <c r="BT616"/>
      <c r="BU616"/>
      <c r="BV616"/>
      <c r="BW616" s="368"/>
      <c r="BX616" s="368"/>
      <c r="BY616" s="368"/>
      <c r="BZ616" s="368"/>
      <c r="CA616" s="368"/>
      <c r="CB616" s="141"/>
      <c r="CC616" s="230"/>
      <c r="CD616" s="230"/>
      <c r="CE616" s="230"/>
      <c r="CF616" s="76"/>
      <c r="CG616" s="281"/>
      <c r="CH616" s="281"/>
      <c r="CI616" s="76"/>
      <c r="CJ616" s="76"/>
      <c r="CK616" s="76"/>
      <c r="CL616" s="127"/>
      <c r="CM616" s="127"/>
      <c r="CN616" s="127"/>
      <c r="CO616" s="127"/>
      <c r="CP616" s="127"/>
      <c r="CQ616" s="127"/>
      <c r="CR616"/>
      <c r="CS616"/>
      <c r="CT616"/>
      <c r="CU616"/>
      <c r="CV616" s="76"/>
      <c r="CW616" s="404"/>
      <c r="CX616" s="405"/>
      <c r="CY616" s="405"/>
      <c r="CZ616" s="405"/>
      <c r="DA616" s="405"/>
      <c r="DB616" s="405"/>
      <c r="DG616" s="76"/>
    </row>
    <row r="617" spans="1:111" s="377" customFormat="1" ht="11.1" customHeight="1" x14ac:dyDescent="0.25">
      <c r="A617" s="76"/>
      <c r="Z617" s="437"/>
      <c r="AA617" s="437"/>
      <c r="AB617" s="437"/>
      <c r="AC617" s="437"/>
      <c r="AD617" s="437"/>
      <c r="AE617" s="437"/>
      <c r="AF617" s="437"/>
      <c r="AG617" s="437"/>
      <c r="AH617" s="437"/>
      <c r="AI617" s="437"/>
      <c r="AJ617" s="437"/>
      <c r="AK617" s="437"/>
      <c r="AL617" s="437"/>
      <c r="AM617" s="437"/>
      <c r="AN617" s="437"/>
      <c r="AO617" s="437"/>
      <c r="AP617" s="437"/>
      <c r="AQ617" s="437"/>
      <c r="AR617" s="437"/>
      <c r="AS617" s="437"/>
      <c r="AT617" s="437"/>
      <c r="AU617" s="437"/>
      <c r="AV617" s="437"/>
      <c r="AW617" s="437"/>
      <c r="AX617" s="437"/>
      <c r="AY617" s="437"/>
      <c r="BA617" s="98"/>
      <c r="BB617" s="98"/>
      <c r="BC617" s="98"/>
      <c r="BD617" s="98"/>
      <c r="BE617" s="98"/>
      <c r="BF617" s="98"/>
      <c r="BH617" s="380"/>
      <c r="BI617" s="380"/>
      <c r="BJ617" s="380"/>
      <c r="BK617" s="379"/>
      <c r="BL617" s="379"/>
      <c r="BM617" s="382"/>
      <c r="BN617" s="168"/>
      <c r="BO617" s="382"/>
      <c r="BP617" s="382"/>
      <c r="BQ617" s="368"/>
      <c r="BR617"/>
      <c r="BS617" s="368"/>
      <c r="BT617"/>
      <c r="BU617"/>
      <c r="BV617"/>
      <c r="BW617" s="368"/>
      <c r="BX617" s="368"/>
      <c r="BY617" s="368"/>
      <c r="BZ617" s="368"/>
      <c r="CA617" s="368"/>
      <c r="CB617" s="141"/>
      <c r="CC617" s="230"/>
      <c r="CD617" s="230"/>
      <c r="CE617" s="230"/>
      <c r="CF617" s="76"/>
      <c r="CG617" s="281"/>
      <c r="CH617" s="281"/>
      <c r="CI617" s="76"/>
      <c r="CJ617" s="76"/>
      <c r="CK617" s="76"/>
      <c r="CL617" s="127"/>
      <c r="CM617" s="127"/>
      <c r="CN617" s="127"/>
      <c r="CO617" s="127"/>
      <c r="CP617" s="127"/>
      <c r="CQ617" s="127"/>
      <c r="CR617"/>
      <c r="CS617"/>
      <c r="CT617"/>
      <c r="CU617"/>
      <c r="CV617" s="76"/>
      <c r="CW617" s="404"/>
      <c r="CX617" s="405"/>
      <c r="CY617" s="405"/>
      <c r="CZ617" s="405"/>
      <c r="DA617" s="405"/>
      <c r="DB617" s="405"/>
      <c r="DG617" s="76"/>
    </row>
    <row r="618" spans="1:111" s="377" customFormat="1" ht="11.1" customHeight="1" x14ac:dyDescent="0.25">
      <c r="A618" s="76"/>
      <c r="Z618" s="437"/>
      <c r="AA618" s="437"/>
      <c r="AB618" s="437"/>
      <c r="AC618" s="437"/>
      <c r="AD618" s="437"/>
      <c r="AE618" s="437"/>
      <c r="AF618" s="437"/>
      <c r="AG618" s="437"/>
      <c r="AH618" s="437"/>
      <c r="AI618" s="437"/>
      <c r="AJ618" s="437"/>
      <c r="AK618" s="437"/>
      <c r="AL618" s="437"/>
      <c r="AM618" s="437"/>
      <c r="AN618" s="437"/>
      <c r="AO618" s="437"/>
      <c r="AP618" s="437"/>
      <c r="AQ618" s="437"/>
      <c r="AR618" s="437"/>
      <c r="AS618" s="437"/>
      <c r="AT618" s="437"/>
      <c r="AU618" s="437"/>
      <c r="AV618" s="437"/>
      <c r="AW618" s="437"/>
      <c r="AX618" s="437"/>
      <c r="AY618" s="437"/>
      <c r="BA618" s="98"/>
      <c r="BB618" s="98"/>
      <c r="BC618" s="98"/>
      <c r="BD618" s="98"/>
      <c r="BE618" s="98"/>
      <c r="BF618" s="98"/>
      <c r="BH618" s="380"/>
      <c r="BI618" s="380"/>
      <c r="BJ618" s="380"/>
      <c r="BK618" s="379"/>
      <c r="BL618" s="379"/>
      <c r="BM618" s="382"/>
      <c r="BN618" s="168"/>
      <c r="BO618" s="382"/>
      <c r="BP618" s="382"/>
      <c r="BQ618" s="368"/>
      <c r="BR618"/>
      <c r="BS618" s="368"/>
      <c r="BT618"/>
      <c r="BU618"/>
      <c r="BV618"/>
      <c r="BW618" s="368"/>
      <c r="BX618" s="368"/>
      <c r="BY618" s="368"/>
      <c r="BZ618" s="368"/>
      <c r="CA618" s="368"/>
      <c r="CB618" s="141"/>
      <c r="CC618" s="230"/>
      <c r="CD618" s="230"/>
      <c r="CE618" s="230"/>
      <c r="CF618" s="76"/>
      <c r="CG618" s="281"/>
      <c r="CH618" s="281"/>
      <c r="CI618" s="76"/>
      <c r="CJ618" s="76"/>
      <c r="CK618" s="76"/>
      <c r="CL618" s="127"/>
      <c r="CM618" s="127"/>
      <c r="CN618" s="127"/>
      <c r="CO618" s="127"/>
      <c r="CP618" s="127"/>
      <c r="CQ618" s="127"/>
      <c r="CR618"/>
      <c r="CS618"/>
      <c r="CT618"/>
      <c r="CU618"/>
      <c r="CV618" s="76"/>
      <c r="CW618" s="404"/>
      <c r="CX618" s="405"/>
      <c r="CY618" s="405"/>
      <c r="CZ618" s="405"/>
      <c r="DA618" s="405"/>
      <c r="DB618" s="405"/>
      <c r="DG618" s="76"/>
    </row>
    <row r="619" spans="1:111" s="377" customFormat="1" ht="11.1" customHeight="1" x14ac:dyDescent="0.25">
      <c r="A619" s="76"/>
      <c r="Z619" s="437"/>
      <c r="AA619" s="437"/>
      <c r="AB619" s="437"/>
      <c r="AC619" s="437"/>
      <c r="AD619" s="437"/>
      <c r="AE619" s="437"/>
      <c r="AF619" s="437"/>
      <c r="AG619" s="437"/>
      <c r="AH619" s="437"/>
      <c r="AI619" s="437"/>
      <c r="AJ619" s="437"/>
      <c r="AK619" s="437"/>
      <c r="AL619" s="437"/>
      <c r="AM619" s="437"/>
      <c r="AN619" s="437"/>
      <c r="AO619" s="437"/>
      <c r="AP619" s="437"/>
      <c r="AQ619" s="437"/>
      <c r="AR619" s="437"/>
      <c r="AS619" s="437"/>
      <c r="AT619" s="437"/>
      <c r="AU619" s="437"/>
      <c r="AV619" s="437"/>
      <c r="AW619" s="437"/>
      <c r="AX619" s="437"/>
      <c r="AY619" s="437"/>
      <c r="BA619" s="98"/>
      <c r="BB619" s="98"/>
      <c r="BC619" s="98"/>
      <c r="BD619" s="98"/>
      <c r="BE619" s="98"/>
      <c r="BF619" s="98"/>
      <c r="BH619" s="380"/>
      <c r="BI619" s="380"/>
      <c r="BJ619" s="380"/>
      <c r="BK619" s="379"/>
      <c r="BL619" s="379"/>
      <c r="BM619" s="382"/>
      <c r="BN619" s="168"/>
      <c r="BO619" s="382"/>
      <c r="BP619" s="382"/>
      <c r="BQ619" s="368"/>
      <c r="BR619"/>
      <c r="BS619" s="368"/>
      <c r="BT619"/>
      <c r="BU619"/>
      <c r="BV619"/>
      <c r="BW619" s="368"/>
      <c r="BX619" s="368"/>
      <c r="BY619" s="368"/>
      <c r="BZ619" s="368"/>
      <c r="CA619" s="368"/>
      <c r="CB619" s="141"/>
      <c r="CC619" s="230"/>
      <c r="CD619" s="230"/>
      <c r="CE619" s="230"/>
      <c r="CF619" s="76"/>
      <c r="CG619" s="281"/>
      <c r="CH619" s="281"/>
      <c r="CI619" s="76"/>
      <c r="CJ619" s="76"/>
      <c r="CK619" s="76"/>
      <c r="CL619" s="127"/>
      <c r="CM619" s="127"/>
      <c r="CN619" s="127"/>
      <c r="CO619" s="127"/>
      <c r="CP619" s="127"/>
      <c r="CQ619" s="127"/>
      <c r="CR619"/>
      <c r="CS619"/>
      <c r="CT619"/>
      <c r="CU619"/>
      <c r="CV619" s="76"/>
      <c r="CW619" s="404"/>
      <c r="CX619" s="405"/>
      <c r="CY619" s="405"/>
      <c r="CZ619" s="405"/>
      <c r="DA619" s="405"/>
      <c r="DB619" s="405"/>
      <c r="DG619" s="76"/>
    </row>
    <row r="620" spans="1:111" s="377" customFormat="1" ht="11.1" customHeight="1" x14ac:dyDescent="0.25">
      <c r="A620" s="76"/>
      <c r="Z620" s="437"/>
      <c r="AA620" s="437"/>
      <c r="AB620" s="437"/>
      <c r="AC620" s="437"/>
      <c r="AD620" s="437"/>
      <c r="AE620" s="437"/>
      <c r="AF620" s="437"/>
      <c r="AG620" s="437"/>
      <c r="AH620" s="437"/>
      <c r="AI620" s="437"/>
      <c r="AJ620" s="437"/>
      <c r="AK620" s="437"/>
      <c r="AL620" s="437"/>
      <c r="AM620" s="437"/>
      <c r="AN620" s="437"/>
      <c r="AO620" s="437"/>
      <c r="AP620" s="437"/>
      <c r="AQ620" s="437"/>
      <c r="AR620" s="437"/>
      <c r="AS620" s="437"/>
      <c r="AT620" s="437"/>
      <c r="AU620" s="437"/>
      <c r="AV620" s="437"/>
      <c r="AW620" s="437"/>
      <c r="AX620" s="437"/>
      <c r="AY620" s="437"/>
      <c r="BA620" s="98"/>
      <c r="BB620" s="98"/>
      <c r="BC620" s="98"/>
      <c r="BD620" s="98"/>
      <c r="BE620" s="98"/>
      <c r="BF620" s="98"/>
      <c r="BH620" s="380"/>
      <c r="BI620" s="380"/>
      <c r="BJ620" s="380"/>
      <c r="BK620" s="379"/>
      <c r="BL620" s="379"/>
      <c r="BM620" s="382"/>
      <c r="BN620" s="168"/>
      <c r="BO620" s="382"/>
      <c r="BP620" s="382"/>
      <c r="BQ620" s="368"/>
      <c r="BR620"/>
      <c r="BS620" s="368"/>
      <c r="BT620"/>
      <c r="BU620"/>
      <c r="BV620"/>
      <c r="BW620" s="368"/>
      <c r="BX620" s="368"/>
      <c r="BY620" s="368"/>
      <c r="BZ620" s="368"/>
      <c r="CA620" s="368"/>
      <c r="CB620" s="141"/>
      <c r="CC620" s="230"/>
      <c r="CD620" s="230"/>
      <c r="CE620" s="230"/>
      <c r="CF620" s="76"/>
      <c r="CG620" s="281"/>
      <c r="CH620" s="281"/>
      <c r="CI620" s="76"/>
      <c r="CJ620" s="76"/>
      <c r="CK620" s="76"/>
      <c r="CL620" s="127"/>
      <c r="CM620" s="127"/>
      <c r="CN620" s="127"/>
      <c r="CO620" s="127"/>
      <c r="CP620" s="127"/>
      <c r="CQ620" s="127"/>
      <c r="CR620"/>
      <c r="CS620"/>
      <c r="CT620"/>
      <c r="CU620"/>
      <c r="CV620" s="76"/>
      <c r="CW620" s="404"/>
      <c r="CX620" s="405"/>
      <c r="CY620" s="405"/>
      <c r="CZ620" s="405"/>
      <c r="DA620" s="405"/>
      <c r="DB620" s="405"/>
      <c r="DG620" s="76"/>
    </row>
    <row r="621" spans="1:111" s="377" customFormat="1" ht="11.1" customHeight="1" x14ac:dyDescent="0.25">
      <c r="A621" s="76"/>
      <c r="Z621" s="437"/>
      <c r="AA621" s="437"/>
      <c r="AB621" s="437"/>
      <c r="AC621" s="437"/>
      <c r="AD621" s="437"/>
      <c r="AE621" s="437"/>
      <c r="AF621" s="437"/>
      <c r="AG621" s="437"/>
      <c r="AH621" s="437"/>
      <c r="AI621" s="437"/>
      <c r="AJ621" s="437"/>
      <c r="AK621" s="437"/>
      <c r="AL621" s="437"/>
      <c r="AM621" s="437"/>
      <c r="AN621" s="437"/>
      <c r="AO621" s="437"/>
      <c r="AP621" s="437"/>
      <c r="AQ621" s="437"/>
      <c r="AR621" s="437"/>
      <c r="AS621" s="437"/>
      <c r="AT621" s="437"/>
      <c r="AU621" s="437"/>
      <c r="AV621" s="437"/>
      <c r="AW621" s="437"/>
      <c r="AX621" s="437"/>
      <c r="AY621" s="437"/>
      <c r="BA621" s="98"/>
      <c r="BB621" s="98"/>
      <c r="BC621" s="98"/>
      <c r="BD621" s="98"/>
      <c r="BE621" s="98"/>
      <c r="BF621" s="98"/>
      <c r="BH621" s="380"/>
      <c r="BI621" s="380"/>
      <c r="BJ621" s="380"/>
      <c r="BK621" s="379"/>
      <c r="BL621" s="379"/>
      <c r="BM621" s="382"/>
      <c r="BN621" s="168"/>
      <c r="BO621" s="382"/>
      <c r="BP621" s="382"/>
      <c r="BQ621" s="368"/>
      <c r="BR621"/>
      <c r="BS621" s="368"/>
      <c r="BT621"/>
      <c r="BU621"/>
      <c r="BV621"/>
      <c r="BW621" s="368"/>
      <c r="BX621" s="368"/>
      <c r="BY621" s="368"/>
      <c r="BZ621" s="368"/>
      <c r="CA621" s="368"/>
      <c r="CB621" s="141"/>
      <c r="CC621" s="230"/>
      <c r="CD621" s="230"/>
      <c r="CE621" s="230"/>
      <c r="CF621" s="76"/>
      <c r="CG621" s="281"/>
      <c r="CH621" s="281"/>
      <c r="CI621" s="76"/>
      <c r="CJ621" s="76"/>
      <c r="CK621" s="76"/>
      <c r="CL621" s="127"/>
      <c r="CM621" s="127"/>
      <c r="CN621" s="127"/>
      <c r="CO621" s="127"/>
      <c r="CP621" s="127"/>
      <c r="CQ621" s="127"/>
      <c r="CR621"/>
      <c r="CS621"/>
      <c r="CT621"/>
      <c r="CU621"/>
      <c r="CV621" s="76"/>
      <c r="CW621" s="404"/>
      <c r="CX621" s="405"/>
      <c r="CY621" s="405"/>
      <c r="CZ621" s="405"/>
      <c r="DA621" s="405"/>
      <c r="DB621" s="405"/>
      <c r="DG621" s="76"/>
    </row>
    <row r="622" spans="1:111" s="377" customFormat="1" ht="11.1" customHeight="1" x14ac:dyDescent="0.25">
      <c r="A622" s="76"/>
      <c r="Z622" s="437"/>
      <c r="AA622" s="437"/>
      <c r="AB622" s="437"/>
      <c r="AC622" s="437"/>
      <c r="AD622" s="437"/>
      <c r="AE622" s="437"/>
      <c r="AF622" s="437"/>
      <c r="AG622" s="437"/>
      <c r="AH622" s="437"/>
      <c r="AI622" s="437"/>
      <c r="AJ622" s="437"/>
      <c r="AK622" s="437"/>
      <c r="AL622" s="437"/>
      <c r="AM622" s="437"/>
      <c r="AN622" s="437"/>
      <c r="AO622" s="437"/>
      <c r="AP622" s="437"/>
      <c r="AQ622" s="437"/>
      <c r="AR622" s="437"/>
      <c r="AS622" s="437"/>
      <c r="AT622" s="437"/>
      <c r="AU622" s="437"/>
      <c r="AV622" s="437"/>
      <c r="AW622" s="437"/>
      <c r="AX622" s="437"/>
      <c r="AY622" s="437"/>
      <c r="BA622" s="98"/>
      <c r="BB622" s="98"/>
      <c r="BC622" s="98"/>
      <c r="BD622" s="98"/>
      <c r="BE622" s="98"/>
      <c r="BF622" s="98"/>
      <c r="BH622" s="380"/>
      <c r="BI622" s="380"/>
      <c r="BJ622" s="380"/>
      <c r="BK622" s="379"/>
      <c r="BL622" s="379"/>
      <c r="BM622" s="382"/>
      <c r="BN622" s="168"/>
      <c r="BO622" s="382"/>
      <c r="BP622" s="382"/>
      <c r="BQ622" s="368"/>
      <c r="BR622"/>
      <c r="BS622" s="368"/>
      <c r="BT622"/>
      <c r="BU622"/>
      <c r="BV622"/>
      <c r="BW622" s="368"/>
      <c r="BX622" s="368"/>
      <c r="BY622" s="368"/>
      <c r="BZ622" s="368"/>
      <c r="CA622" s="368"/>
      <c r="CB622" s="141"/>
      <c r="CC622" s="230"/>
      <c r="CD622" s="230"/>
      <c r="CE622" s="230"/>
      <c r="CF622" s="76"/>
      <c r="CG622" s="281"/>
      <c r="CH622" s="281"/>
      <c r="CI622" s="76"/>
      <c r="CJ622" s="76"/>
      <c r="CK622" s="76"/>
      <c r="CL622" s="127"/>
      <c r="CM622" s="127"/>
      <c r="CN622" s="127"/>
      <c r="CO622" s="127"/>
      <c r="CP622" s="127"/>
      <c r="CQ622" s="127"/>
      <c r="CR622"/>
      <c r="CS622"/>
      <c r="CT622"/>
      <c r="CU622"/>
      <c r="CV622" s="76"/>
      <c r="CW622" s="404"/>
      <c r="CX622" s="405"/>
      <c r="CY622" s="405"/>
      <c r="CZ622" s="405"/>
      <c r="DA622" s="405"/>
      <c r="DB622" s="405"/>
      <c r="DG622" s="76"/>
    </row>
    <row r="623" spans="1:111" s="377" customFormat="1" ht="11.1" customHeight="1" x14ac:dyDescent="0.25">
      <c r="A623" s="76"/>
      <c r="Z623" s="437"/>
      <c r="AA623" s="437"/>
      <c r="AB623" s="437"/>
      <c r="AC623" s="437"/>
      <c r="AD623" s="437"/>
      <c r="AE623" s="437"/>
      <c r="AF623" s="437"/>
      <c r="AG623" s="437"/>
      <c r="AH623" s="437"/>
      <c r="AI623" s="437"/>
      <c r="AJ623" s="437"/>
      <c r="AK623" s="437"/>
      <c r="AL623" s="437"/>
      <c r="AM623" s="437"/>
      <c r="AN623" s="437"/>
      <c r="AO623" s="437"/>
      <c r="AP623" s="437"/>
      <c r="AQ623" s="437"/>
      <c r="AR623" s="437"/>
      <c r="AS623" s="437"/>
      <c r="AT623" s="437"/>
      <c r="AU623" s="437"/>
      <c r="AV623" s="437"/>
      <c r="AW623" s="437"/>
      <c r="AX623" s="437"/>
      <c r="AY623" s="437"/>
      <c r="BA623" s="98"/>
      <c r="BB623" s="98"/>
      <c r="BC623" s="98"/>
      <c r="BD623" s="98"/>
      <c r="BE623" s="98"/>
      <c r="BF623" s="98"/>
      <c r="BH623" s="380"/>
      <c r="BI623" s="380"/>
      <c r="BJ623" s="380"/>
      <c r="BK623" s="379"/>
      <c r="BL623" s="379"/>
      <c r="BM623" s="382"/>
      <c r="BN623" s="168"/>
      <c r="BO623" s="382"/>
      <c r="BP623" s="382"/>
      <c r="BQ623" s="368"/>
      <c r="BR623"/>
      <c r="BS623" s="368"/>
      <c r="BT623"/>
      <c r="BU623"/>
      <c r="BV623"/>
      <c r="BW623" s="368"/>
      <c r="BX623" s="368"/>
      <c r="BY623" s="368"/>
      <c r="BZ623" s="368"/>
      <c r="CA623" s="368"/>
      <c r="CB623" s="141"/>
      <c r="CC623" s="230"/>
      <c r="CD623" s="230"/>
      <c r="CE623" s="230"/>
      <c r="CF623" s="76"/>
      <c r="CG623" s="281"/>
      <c r="CH623" s="281"/>
      <c r="CI623" s="76"/>
      <c r="CJ623" s="76"/>
      <c r="CK623" s="76"/>
      <c r="CL623" s="127"/>
      <c r="CM623" s="127"/>
      <c r="CN623" s="127"/>
      <c r="CO623" s="127"/>
      <c r="CP623" s="127"/>
      <c r="CQ623" s="127"/>
      <c r="CR623"/>
      <c r="CS623"/>
      <c r="CT623"/>
      <c r="CU623"/>
      <c r="CV623" s="76"/>
      <c r="CW623" s="404"/>
      <c r="CX623" s="405"/>
      <c r="CY623" s="405"/>
      <c r="CZ623" s="405"/>
      <c r="DA623" s="405"/>
      <c r="DB623" s="405"/>
      <c r="DG623" s="76"/>
    </row>
    <row r="624" spans="1:111" s="377" customFormat="1" ht="11.1" customHeight="1" x14ac:dyDescent="0.25">
      <c r="A624" s="76"/>
      <c r="Z624" s="437"/>
      <c r="AA624" s="437"/>
      <c r="AB624" s="437"/>
      <c r="AC624" s="437"/>
      <c r="AD624" s="437"/>
      <c r="AE624" s="437"/>
      <c r="AF624" s="437"/>
      <c r="AG624" s="437"/>
      <c r="AH624" s="437"/>
      <c r="AI624" s="437"/>
      <c r="AJ624" s="437"/>
      <c r="AK624" s="437"/>
      <c r="AL624" s="437"/>
      <c r="AM624" s="437"/>
      <c r="AN624" s="437"/>
      <c r="AO624" s="437"/>
      <c r="AP624" s="437"/>
      <c r="AQ624" s="437"/>
      <c r="AR624" s="437"/>
      <c r="AS624" s="437"/>
      <c r="AT624" s="437"/>
      <c r="AU624" s="437"/>
      <c r="AV624" s="437"/>
      <c r="AW624" s="437"/>
      <c r="AX624" s="437"/>
      <c r="AY624" s="437"/>
      <c r="BA624" s="98"/>
      <c r="BB624" s="98"/>
      <c r="BC624" s="98"/>
      <c r="BD624" s="98"/>
      <c r="BE624" s="98"/>
      <c r="BF624" s="98"/>
      <c r="BH624" s="380"/>
      <c r="BI624" s="380"/>
      <c r="BJ624" s="380"/>
      <c r="BK624" s="379"/>
      <c r="BL624" s="379"/>
      <c r="BM624" s="382"/>
      <c r="BN624" s="168"/>
      <c r="BO624" s="382"/>
      <c r="BP624" s="382"/>
      <c r="BQ624" s="368"/>
      <c r="BR624"/>
      <c r="BS624" s="368"/>
      <c r="BT624"/>
      <c r="BU624"/>
      <c r="BV624"/>
      <c r="BW624" s="368"/>
      <c r="BX624" s="368"/>
      <c r="BY624" s="368"/>
      <c r="BZ624" s="368"/>
      <c r="CA624" s="368"/>
      <c r="CB624" s="141"/>
      <c r="CC624" s="230"/>
      <c r="CD624" s="230"/>
      <c r="CE624" s="230"/>
      <c r="CF624" s="76"/>
      <c r="CG624" s="281"/>
      <c r="CH624" s="281"/>
      <c r="CI624" s="76"/>
      <c r="CJ624" s="76"/>
      <c r="CK624" s="76"/>
      <c r="CL624" s="127"/>
      <c r="CM624" s="127"/>
      <c r="CN624" s="127"/>
      <c r="CO624" s="127"/>
      <c r="CP624" s="127"/>
      <c r="CQ624" s="127"/>
      <c r="CR624"/>
      <c r="CS624"/>
      <c r="CT624"/>
      <c r="CU624"/>
      <c r="CV624" s="76"/>
      <c r="CW624" s="404"/>
      <c r="CX624" s="405"/>
      <c r="CY624" s="405"/>
      <c r="CZ624" s="405"/>
      <c r="DA624" s="405"/>
      <c r="DB624" s="405"/>
      <c r="DG624" s="76"/>
    </row>
    <row r="625" spans="1:111" s="377" customFormat="1" ht="11.1" customHeight="1" x14ac:dyDescent="0.25">
      <c r="A625" s="76"/>
      <c r="Z625" s="437"/>
      <c r="AA625" s="437"/>
      <c r="AB625" s="437"/>
      <c r="AC625" s="437"/>
      <c r="AD625" s="437"/>
      <c r="AE625" s="437"/>
      <c r="AF625" s="437"/>
      <c r="AG625" s="437"/>
      <c r="AH625" s="437"/>
      <c r="AI625" s="437"/>
      <c r="AJ625" s="437"/>
      <c r="AK625" s="437"/>
      <c r="AL625" s="437"/>
      <c r="AM625" s="437"/>
      <c r="AN625" s="437"/>
      <c r="AO625" s="437"/>
      <c r="AP625" s="437"/>
      <c r="AQ625" s="437"/>
      <c r="AR625" s="437"/>
      <c r="AS625" s="437"/>
      <c r="AT625" s="437"/>
      <c r="AU625" s="437"/>
      <c r="AV625" s="437"/>
      <c r="AW625" s="437"/>
      <c r="AX625" s="437"/>
      <c r="AY625" s="437"/>
      <c r="BA625" s="98"/>
      <c r="BB625" s="98"/>
      <c r="BC625" s="98"/>
      <c r="BD625" s="98"/>
      <c r="BE625" s="98"/>
      <c r="BF625" s="98"/>
      <c r="BH625" s="380"/>
      <c r="BI625" s="380"/>
      <c r="BJ625" s="380"/>
      <c r="BK625" s="379"/>
      <c r="BL625" s="379"/>
      <c r="BM625" s="382"/>
      <c r="BN625" s="168"/>
      <c r="BO625" s="382"/>
      <c r="BP625" s="382"/>
      <c r="BQ625" s="368"/>
      <c r="BR625"/>
      <c r="BS625" s="368"/>
      <c r="BT625"/>
      <c r="BU625"/>
      <c r="BV625"/>
      <c r="BW625" s="368"/>
      <c r="BX625" s="368"/>
      <c r="BY625" s="368"/>
      <c r="BZ625" s="368"/>
      <c r="CA625" s="368"/>
      <c r="CB625" s="141"/>
      <c r="CC625" s="230"/>
      <c r="CD625" s="230"/>
      <c r="CE625" s="230"/>
      <c r="CF625" s="76"/>
      <c r="CG625" s="281"/>
      <c r="CH625" s="281"/>
      <c r="CI625" s="76"/>
      <c r="CJ625" s="76"/>
      <c r="CK625" s="76"/>
      <c r="CL625" s="127"/>
      <c r="CM625" s="127"/>
      <c r="CN625" s="127"/>
      <c r="CO625" s="127"/>
      <c r="CP625" s="127"/>
      <c r="CQ625" s="127"/>
      <c r="CR625"/>
      <c r="CS625"/>
      <c r="CT625"/>
      <c r="CU625"/>
      <c r="CV625" s="76"/>
      <c r="CW625" s="404"/>
      <c r="CX625" s="405"/>
      <c r="CY625" s="405"/>
      <c r="CZ625" s="405"/>
      <c r="DA625" s="405"/>
      <c r="DB625" s="405"/>
      <c r="DG625" s="76"/>
    </row>
    <row r="626" spans="1:111" s="377" customFormat="1" ht="11.1" customHeight="1" x14ac:dyDescent="0.25">
      <c r="A626" s="76"/>
      <c r="Z626" s="437"/>
      <c r="AA626" s="437"/>
      <c r="AB626" s="437"/>
      <c r="AC626" s="437"/>
      <c r="AD626" s="437"/>
      <c r="AE626" s="437"/>
      <c r="AF626" s="437"/>
      <c r="AG626" s="437"/>
      <c r="AH626" s="437"/>
      <c r="AI626" s="437"/>
      <c r="AJ626" s="437"/>
      <c r="AK626" s="437"/>
      <c r="AL626" s="437"/>
      <c r="AM626" s="437"/>
      <c r="AN626" s="437"/>
      <c r="AO626" s="437"/>
      <c r="AP626" s="437"/>
      <c r="AQ626" s="437"/>
      <c r="AR626" s="437"/>
      <c r="AS626" s="437"/>
      <c r="AT626" s="437"/>
      <c r="AU626" s="437"/>
      <c r="AV626" s="437"/>
      <c r="AW626" s="437"/>
      <c r="AX626" s="437"/>
      <c r="AY626" s="437"/>
      <c r="BA626" s="98"/>
      <c r="BB626" s="98"/>
      <c r="BC626" s="98"/>
      <c r="BD626" s="98"/>
      <c r="BE626" s="98"/>
      <c r="BF626" s="98"/>
      <c r="BH626" s="380"/>
      <c r="BI626" s="380"/>
      <c r="BJ626" s="380"/>
      <c r="BK626" s="379"/>
      <c r="BL626" s="379"/>
      <c r="BM626" s="382"/>
      <c r="BN626" s="168"/>
      <c r="BO626" s="382"/>
      <c r="BP626" s="382"/>
      <c r="BQ626" s="368"/>
      <c r="BR626"/>
      <c r="BS626" s="368"/>
      <c r="BT626"/>
      <c r="BU626"/>
      <c r="BV626"/>
      <c r="BW626" s="368"/>
      <c r="BX626" s="368"/>
      <c r="BY626" s="368"/>
      <c r="BZ626" s="368"/>
      <c r="CA626" s="368"/>
      <c r="CB626" s="141"/>
      <c r="CC626" s="230"/>
      <c r="CD626" s="230"/>
      <c r="CE626" s="230"/>
      <c r="CF626" s="76"/>
      <c r="CG626" s="281"/>
      <c r="CH626" s="281"/>
      <c r="CI626" s="76"/>
      <c r="CJ626" s="76"/>
      <c r="CK626" s="76"/>
      <c r="CL626" s="127"/>
      <c r="CM626" s="127"/>
      <c r="CN626" s="127"/>
      <c r="CO626" s="127"/>
      <c r="CP626" s="127"/>
      <c r="CQ626" s="127"/>
      <c r="CR626"/>
      <c r="CS626"/>
      <c r="CT626"/>
      <c r="CU626"/>
      <c r="CV626" s="76"/>
      <c r="CW626" s="404"/>
      <c r="CX626" s="405"/>
      <c r="CY626" s="405"/>
      <c r="CZ626" s="405"/>
      <c r="DA626" s="405"/>
      <c r="DB626" s="405"/>
      <c r="DG626" s="76"/>
    </row>
    <row r="627" spans="1:111" s="377" customFormat="1" ht="11.1" customHeight="1" x14ac:dyDescent="0.25">
      <c r="A627" s="76"/>
      <c r="Z627" s="437"/>
      <c r="AA627" s="437"/>
      <c r="AB627" s="437"/>
      <c r="AC627" s="437"/>
      <c r="AD627" s="437"/>
      <c r="AE627" s="437"/>
      <c r="AF627" s="437"/>
      <c r="AG627" s="437"/>
      <c r="AH627" s="437"/>
      <c r="AI627" s="437"/>
      <c r="AJ627" s="437"/>
      <c r="AK627" s="437"/>
      <c r="AL627" s="437"/>
      <c r="AM627" s="437"/>
      <c r="AN627" s="437"/>
      <c r="AO627" s="437"/>
      <c r="AP627" s="437"/>
      <c r="AQ627" s="437"/>
      <c r="AR627" s="437"/>
      <c r="AS627" s="437"/>
      <c r="AT627" s="437"/>
      <c r="AU627" s="437"/>
      <c r="AV627" s="437"/>
      <c r="AW627" s="437"/>
      <c r="AX627" s="437"/>
      <c r="AY627" s="437"/>
      <c r="BA627" s="98"/>
      <c r="BB627" s="98"/>
      <c r="BC627" s="98"/>
      <c r="BD627" s="98"/>
      <c r="BE627" s="98"/>
      <c r="BF627" s="98"/>
      <c r="BH627" s="380"/>
      <c r="BI627" s="380"/>
      <c r="BJ627" s="380"/>
      <c r="BK627" s="379"/>
      <c r="BL627" s="379"/>
      <c r="BM627" s="382"/>
      <c r="BN627" s="168"/>
      <c r="BO627" s="382"/>
      <c r="BP627" s="382"/>
      <c r="BQ627" s="368"/>
      <c r="BR627"/>
      <c r="BS627" s="368"/>
      <c r="BT627"/>
      <c r="BU627"/>
      <c r="BV627"/>
      <c r="BW627" s="368"/>
      <c r="BX627" s="368"/>
      <c r="BY627" s="368"/>
      <c r="BZ627" s="368"/>
      <c r="CA627" s="368"/>
      <c r="CB627" s="141"/>
      <c r="CC627" s="230"/>
      <c r="CD627" s="230"/>
      <c r="CE627" s="230"/>
      <c r="CF627" s="76"/>
      <c r="CG627" s="281"/>
      <c r="CH627" s="281"/>
      <c r="CI627" s="76"/>
      <c r="CJ627" s="76"/>
      <c r="CK627" s="76"/>
      <c r="CL627" s="127"/>
      <c r="CM627" s="127"/>
      <c r="CN627" s="127"/>
      <c r="CO627" s="127"/>
      <c r="CP627" s="127"/>
      <c r="CQ627" s="127"/>
      <c r="CR627"/>
      <c r="CS627"/>
      <c r="CT627"/>
      <c r="CU627"/>
      <c r="CV627" s="76"/>
      <c r="CW627" s="404"/>
      <c r="CX627" s="405"/>
      <c r="CY627" s="405"/>
      <c r="CZ627" s="405"/>
      <c r="DA627" s="405"/>
      <c r="DB627" s="405"/>
      <c r="DG627" s="76"/>
    </row>
    <row r="628" spans="1:111" s="377" customFormat="1" ht="11.1" customHeight="1" x14ac:dyDescent="0.25">
      <c r="A628" s="76"/>
      <c r="Z628" s="437"/>
      <c r="AA628" s="437"/>
      <c r="AB628" s="437"/>
      <c r="AC628" s="437"/>
      <c r="AD628" s="437"/>
      <c r="AE628" s="437"/>
      <c r="AF628" s="437"/>
      <c r="AG628" s="437"/>
      <c r="AH628" s="437"/>
      <c r="AI628" s="437"/>
      <c r="AJ628" s="437"/>
      <c r="AK628" s="437"/>
      <c r="AL628" s="437"/>
      <c r="AM628" s="437"/>
      <c r="AN628" s="437"/>
      <c r="AO628" s="437"/>
      <c r="AP628" s="437"/>
      <c r="AQ628" s="437"/>
      <c r="AR628" s="437"/>
      <c r="AS628" s="437"/>
      <c r="AT628" s="437"/>
      <c r="AU628" s="437"/>
      <c r="AV628" s="437"/>
      <c r="AW628" s="437"/>
      <c r="AX628" s="437"/>
      <c r="AY628" s="437"/>
      <c r="BA628" s="98"/>
      <c r="BB628" s="98"/>
      <c r="BC628" s="98"/>
      <c r="BD628" s="98"/>
      <c r="BE628" s="98"/>
      <c r="BF628" s="98"/>
      <c r="BH628" s="380"/>
      <c r="BI628" s="380"/>
      <c r="BJ628" s="380"/>
      <c r="BK628" s="379"/>
      <c r="BL628" s="379"/>
      <c r="BM628" s="382"/>
      <c r="BN628" s="168"/>
      <c r="BO628" s="382"/>
      <c r="BP628" s="382"/>
      <c r="BQ628" s="368"/>
      <c r="BR628"/>
      <c r="BS628" s="368"/>
      <c r="BT628"/>
      <c r="BU628"/>
      <c r="BV628"/>
      <c r="BW628" s="368"/>
      <c r="BX628" s="368"/>
      <c r="BY628" s="368"/>
      <c r="BZ628" s="368"/>
      <c r="CA628" s="368"/>
      <c r="CB628" s="141"/>
      <c r="CC628" s="230"/>
      <c r="CD628" s="230"/>
      <c r="CE628" s="230"/>
      <c r="CF628" s="76"/>
      <c r="CG628" s="281"/>
      <c r="CH628" s="281"/>
      <c r="CI628" s="76"/>
      <c r="CJ628" s="76"/>
      <c r="CK628" s="76"/>
      <c r="CL628" s="127"/>
      <c r="CM628" s="127"/>
      <c r="CN628" s="127"/>
      <c r="CO628" s="127"/>
      <c r="CP628" s="127"/>
      <c r="CQ628" s="127"/>
      <c r="CR628"/>
      <c r="CS628"/>
      <c r="CT628"/>
      <c r="CU628"/>
      <c r="CV628" s="76"/>
      <c r="CW628" s="404"/>
      <c r="CX628" s="405"/>
      <c r="CY628" s="405"/>
      <c r="CZ628" s="405"/>
      <c r="DA628" s="405"/>
      <c r="DB628" s="405"/>
      <c r="DG628" s="76"/>
    </row>
    <row r="629" spans="1:111" s="377" customFormat="1" ht="11.1" customHeight="1" x14ac:dyDescent="0.25">
      <c r="A629" s="76"/>
      <c r="Z629" s="437"/>
      <c r="AA629" s="437"/>
      <c r="AB629" s="437"/>
      <c r="AC629" s="437"/>
      <c r="AD629" s="437"/>
      <c r="AE629" s="437"/>
      <c r="AF629" s="437"/>
      <c r="AG629" s="437"/>
      <c r="AH629" s="437"/>
      <c r="AI629" s="437"/>
      <c r="AJ629" s="437"/>
      <c r="AK629" s="437"/>
      <c r="AL629" s="437"/>
      <c r="AM629" s="437"/>
      <c r="AN629" s="437"/>
      <c r="AO629" s="437"/>
      <c r="AP629" s="437"/>
      <c r="AQ629" s="437"/>
      <c r="AR629" s="437"/>
      <c r="AS629" s="437"/>
      <c r="AT629" s="437"/>
      <c r="AU629" s="437"/>
      <c r="AV629" s="437"/>
      <c r="AW629" s="437"/>
      <c r="AX629" s="437"/>
      <c r="AY629" s="437"/>
      <c r="BA629" s="98"/>
      <c r="BB629" s="98"/>
      <c r="BC629" s="98"/>
      <c r="BD629" s="98"/>
      <c r="BE629" s="98"/>
      <c r="BF629" s="98"/>
      <c r="BH629" s="380"/>
      <c r="BI629" s="380"/>
      <c r="BJ629" s="380"/>
      <c r="BK629" s="379"/>
      <c r="BL629" s="379"/>
      <c r="BM629" s="382"/>
      <c r="BN629" s="168"/>
      <c r="BO629" s="382"/>
      <c r="BP629" s="382"/>
      <c r="BQ629" s="368"/>
      <c r="BR629"/>
      <c r="BS629" s="368"/>
      <c r="BT629"/>
      <c r="BU629"/>
      <c r="BV629"/>
      <c r="BW629" s="368"/>
      <c r="BX629" s="368"/>
      <c r="BY629" s="368"/>
      <c r="BZ629" s="368"/>
      <c r="CA629" s="368"/>
      <c r="CB629" s="141"/>
      <c r="CC629" s="230"/>
      <c r="CD629" s="230"/>
      <c r="CE629" s="230"/>
      <c r="CF629" s="76"/>
      <c r="CG629" s="281"/>
      <c r="CH629" s="281"/>
      <c r="CI629" s="76"/>
      <c r="CJ629" s="76"/>
      <c r="CK629" s="76"/>
      <c r="CL629" s="127"/>
      <c r="CM629" s="127"/>
      <c r="CN629" s="127"/>
      <c r="CO629" s="127"/>
      <c r="CP629" s="127"/>
      <c r="CQ629" s="127"/>
      <c r="CR629"/>
      <c r="CS629"/>
      <c r="CT629"/>
      <c r="CU629"/>
      <c r="CV629" s="76"/>
      <c r="CW629" s="404"/>
      <c r="CX629" s="405"/>
      <c r="CY629" s="405"/>
      <c r="CZ629" s="405"/>
      <c r="DA629" s="405"/>
      <c r="DB629" s="405"/>
      <c r="DG629" s="76"/>
    </row>
    <row r="630" spans="1:111" s="377" customFormat="1" ht="11.1" customHeight="1" x14ac:dyDescent="0.25">
      <c r="A630" s="76"/>
      <c r="Z630" s="437"/>
      <c r="AA630" s="437"/>
      <c r="AB630" s="437"/>
      <c r="AC630" s="437"/>
      <c r="AD630" s="437"/>
      <c r="AE630" s="437"/>
      <c r="AF630" s="437"/>
      <c r="AG630" s="437"/>
      <c r="AH630" s="437"/>
      <c r="AI630" s="437"/>
      <c r="AJ630" s="437"/>
      <c r="AK630" s="437"/>
      <c r="AL630" s="437"/>
      <c r="AM630" s="437"/>
      <c r="AN630" s="437"/>
      <c r="AO630" s="437"/>
      <c r="AP630" s="437"/>
      <c r="AQ630" s="437"/>
      <c r="AR630" s="437"/>
      <c r="AS630" s="437"/>
      <c r="AT630" s="437"/>
      <c r="AU630" s="437"/>
      <c r="AV630" s="437"/>
      <c r="AW630" s="437"/>
      <c r="AX630" s="437"/>
      <c r="AY630" s="437"/>
      <c r="BA630" s="98"/>
      <c r="BB630" s="98"/>
      <c r="BC630" s="98"/>
      <c r="BD630" s="98"/>
      <c r="BE630" s="98"/>
      <c r="BF630" s="98"/>
      <c r="BH630" s="380"/>
      <c r="BI630" s="380"/>
      <c r="BJ630" s="380"/>
      <c r="BK630" s="379"/>
      <c r="BL630" s="379"/>
      <c r="BM630" s="382"/>
      <c r="BN630" s="168"/>
      <c r="BO630" s="382"/>
      <c r="BP630" s="382"/>
      <c r="BQ630" s="368"/>
      <c r="BR630"/>
      <c r="BS630" s="368"/>
      <c r="BT630"/>
      <c r="BU630"/>
      <c r="BV630"/>
      <c r="BW630" s="368"/>
      <c r="BX630" s="368"/>
      <c r="BY630" s="368"/>
      <c r="BZ630" s="368"/>
      <c r="CA630" s="368"/>
      <c r="CB630" s="141"/>
      <c r="CC630" s="230"/>
      <c r="CD630" s="230"/>
      <c r="CE630" s="230"/>
      <c r="CF630" s="76"/>
      <c r="CG630" s="281"/>
      <c r="CH630" s="281"/>
      <c r="CI630" s="76"/>
      <c r="CJ630" s="76"/>
      <c r="CK630" s="76"/>
      <c r="CL630" s="127"/>
      <c r="CM630" s="127"/>
      <c r="CN630" s="127"/>
      <c r="CO630" s="127"/>
      <c r="CP630" s="127"/>
      <c r="CQ630" s="127"/>
      <c r="CR630"/>
      <c r="CS630"/>
      <c r="CT630"/>
      <c r="CU630"/>
      <c r="CV630" s="76"/>
      <c r="CW630" s="404"/>
      <c r="CX630" s="405"/>
      <c r="CY630" s="405"/>
      <c r="CZ630" s="405"/>
      <c r="DA630" s="405"/>
      <c r="DB630" s="405"/>
      <c r="DG630" s="76"/>
    </row>
    <row r="631" spans="1:111" s="377" customFormat="1" ht="11.1" customHeight="1" x14ac:dyDescent="0.25">
      <c r="A631" s="76"/>
      <c r="Z631" s="437"/>
      <c r="AA631" s="437"/>
      <c r="AB631" s="437"/>
      <c r="AC631" s="437"/>
      <c r="AD631" s="437"/>
      <c r="AE631" s="437"/>
      <c r="AF631" s="437"/>
      <c r="AG631" s="437"/>
      <c r="AH631" s="437"/>
      <c r="AI631" s="437"/>
      <c r="AJ631" s="437"/>
      <c r="AK631" s="437"/>
      <c r="AL631" s="437"/>
      <c r="AM631" s="437"/>
      <c r="AN631" s="437"/>
      <c r="AO631" s="437"/>
      <c r="AP631" s="437"/>
      <c r="AQ631" s="437"/>
      <c r="AR631" s="437"/>
      <c r="AS631" s="437"/>
      <c r="AT631" s="437"/>
      <c r="AU631" s="437"/>
      <c r="AV631" s="437"/>
      <c r="AW631" s="437"/>
      <c r="AX631" s="437"/>
      <c r="AY631" s="437"/>
      <c r="BA631" s="98"/>
      <c r="BB631" s="98"/>
      <c r="BC631" s="98"/>
      <c r="BD631" s="98"/>
      <c r="BE631" s="98"/>
      <c r="BF631" s="98"/>
      <c r="BH631" s="380"/>
      <c r="BI631" s="380"/>
      <c r="BJ631" s="380"/>
      <c r="BK631" s="379"/>
      <c r="BL631" s="379"/>
      <c r="BM631" s="382"/>
      <c r="BN631" s="168"/>
      <c r="BO631" s="382"/>
      <c r="BP631" s="382"/>
      <c r="BQ631" s="368"/>
      <c r="BR631"/>
      <c r="BS631" s="368"/>
      <c r="BT631"/>
      <c r="BU631"/>
      <c r="BV631"/>
      <c r="BW631" s="368"/>
      <c r="BX631" s="368"/>
      <c r="BY631" s="368"/>
      <c r="BZ631" s="368"/>
      <c r="CA631" s="368"/>
      <c r="CB631" s="141"/>
      <c r="CC631" s="230"/>
      <c r="CD631" s="230"/>
      <c r="CE631" s="230"/>
      <c r="CF631" s="76"/>
      <c r="CG631" s="281"/>
      <c r="CH631" s="281"/>
      <c r="CI631" s="76"/>
      <c r="CJ631" s="76"/>
      <c r="CK631" s="76"/>
      <c r="CL631" s="127"/>
      <c r="CM631" s="127"/>
      <c r="CN631" s="127"/>
      <c r="CO631" s="127"/>
      <c r="CP631" s="127"/>
      <c r="CQ631" s="127"/>
      <c r="CR631"/>
      <c r="CS631"/>
      <c r="CT631"/>
      <c r="CU631"/>
      <c r="CV631" s="76"/>
      <c r="CW631" s="404"/>
      <c r="CX631" s="405"/>
      <c r="CY631" s="405"/>
      <c r="CZ631" s="405"/>
      <c r="DA631" s="405"/>
      <c r="DB631" s="405"/>
      <c r="DG631" s="76"/>
    </row>
    <row r="632" spans="1:111" s="377" customFormat="1" ht="11.1" customHeight="1" x14ac:dyDescent="0.25">
      <c r="A632" s="76"/>
      <c r="Z632" s="437"/>
      <c r="AA632" s="437"/>
      <c r="AB632" s="437"/>
      <c r="AC632" s="437"/>
      <c r="AD632" s="437"/>
      <c r="AE632" s="437"/>
      <c r="AF632" s="437"/>
      <c r="AG632" s="437"/>
      <c r="AH632" s="437"/>
      <c r="AI632" s="437"/>
      <c r="AJ632" s="437"/>
      <c r="AK632" s="437"/>
      <c r="AL632" s="437"/>
      <c r="AM632" s="437"/>
      <c r="AN632" s="437"/>
      <c r="AO632" s="437"/>
      <c r="AP632" s="437"/>
      <c r="AQ632" s="437"/>
      <c r="AR632" s="437"/>
      <c r="AS632" s="437"/>
      <c r="AT632" s="437"/>
      <c r="AU632" s="437"/>
      <c r="AV632" s="437"/>
      <c r="AW632" s="437"/>
      <c r="AX632" s="437"/>
      <c r="AY632" s="437"/>
      <c r="BA632" s="98"/>
      <c r="BB632" s="98"/>
      <c r="BC632" s="98"/>
      <c r="BD632" s="98"/>
      <c r="BE632" s="98"/>
      <c r="BF632" s="98"/>
      <c r="BH632" s="380"/>
      <c r="BI632" s="380"/>
      <c r="BJ632" s="380"/>
      <c r="BK632" s="379"/>
      <c r="BL632" s="379"/>
      <c r="BM632" s="382"/>
      <c r="BN632" s="168"/>
      <c r="BO632" s="382"/>
      <c r="BP632" s="382"/>
      <c r="BQ632" s="368"/>
      <c r="BR632"/>
      <c r="BS632" s="368"/>
      <c r="BT632"/>
      <c r="BU632"/>
      <c r="BV632"/>
      <c r="BW632" s="368"/>
      <c r="BX632" s="368"/>
      <c r="BY632" s="368"/>
      <c r="BZ632" s="368"/>
      <c r="CA632" s="368"/>
      <c r="CB632" s="141"/>
      <c r="CC632" s="230"/>
      <c r="CD632" s="230"/>
      <c r="CE632" s="230"/>
      <c r="CF632" s="76"/>
      <c r="CG632" s="281"/>
      <c r="CH632" s="281"/>
      <c r="CI632" s="76"/>
      <c r="CJ632" s="76"/>
      <c r="CK632" s="76"/>
      <c r="CL632" s="127"/>
      <c r="CM632" s="127"/>
      <c r="CN632" s="127"/>
      <c r="CO632" s="127"/>
      <c r="CP632" s="127"/>
      <c r="CQ632" s="127"/>
      <c r="CR632"/>
      <c r="CS632"/>
      <c r="CT632"/>
      <c r="CU632"/>
      <c r="CV632" s="76"/>
      <c r="CW632" s="404"/>
      <c r="CX632" s="405"/>
      <c r="CY632" s="405"/>
      <c r="CZ632" s="405"/>
      <c r="DA632" s="405"/>
      <c r="DB632" s="405"/>
      <c r="DG632" s="76"/>
    </row>
    <row r="633" spans="1:111" s="377" customFormat="1" ht="11.1" customHeight="1" x14ac:dyDescent="0.25">
      <c r="A633" s="76"/>
      <c r="Z633" s="437"/>
      <c r="AA633" s="437"/>
      <c r="AB633" s="437"/>
      <c r="AC633" s="437"/>
      <c r="AD633" s="437"/>
      <c r="AE633" s="437"/>
      <c r="AF633" s="437"/>
      <c r="AG633" s="437"/>
      <c r="AH633" s="437"/>
      <c r="AI633" s="437"/>
      <c r="AJ633" s="437"/>
      <c r="AK633" s="437"/>
      <c r="AL633" s="437"/>
      <c r="AM633" s="437"/>
      <c r="AN633" s="437"/>
      <c r="AO633" s="437"/>
      <c r="AP633" s="437"/>
      <c r="AQ633" s="437"/>
      <c r="AR633" s="437"/>
      <c r="AS633" s="437"/>
      <c r="AT633" s="437"/>
      <c r="AU633" s="437"/>
      <c r="AV633" s="437"/>
      <c r="AW633" s="437"/>
      <c r="AX633" s="437"/>
      <c r="AY633" s="437"/>
      <c r="BA633" s="98"/>
      <c r="BB633" s="98"/>
      <c r="BC633" s="98"/>
      <c r="BD633" s="98"/>
      <c r="BE633" s="98"/>
      <c r="BF633" s="98"/>
      <c r="BH633" s="380"/>
      <c r="BI633" s="380"/>
      <c r="BJ633" s="380"/>
      <c r="BK633" s="379"/>
      <c r="BL633" s="379"/>
      <c r="BM633" s="382"/>
      <c r="BN633" s="168"/>
      <c r="BO633" s="382"/>
      <c r="BP633" s="382"/>
      <c r="BQ633" s="368"/>
      <c r="BR633"/>
      <c r="BS633" s="368"/>
      <c r="BT633"/>
      <c r="BU633"/>
      <c r="BV633"/>
      <c r="BW633" s="368"/>
      <c r="BX633" s="368"/>
      <c r="BY633" s="368"/>
      <c r="BZ633" s="368"/>
      <c r="CA633" s="368"/>
      <c r="CB633" s="141"/>
      <c r="CC633" s="230"/>
      <c r="CD633" s="230"/>
      <c r="CE633" s="230"/>
      <c r="CF633" s="76"/>
      <c r="CG633" s="281"/>
      <c r="CH633" s="281"/>
      <c r="CI633" s="76"/>
      <c r="CJ633" s="76"/>
      <c r="CK633" s="76"/>
      <c r="CL633" s="127"/>
      <c r="CM633" s="127"/>
      <c r="CN633" s="127"/>
      <c r="CO633" s="127"/>
      <c r="CP633" s="127"/>
      <c r="CQ633" s="127"/>
      <c r="CR633"/>
      <c r="CS633"/>
      <c r="CT633"/>
      <c r="CU633"/>
      <c r="CV633" s="76"/>
      <c r="CW633" s="404"/>
      <c r="CX633" s="405"/>
      <c r="CY633" s="405"/>
      <c r="CZ633" s="405"/>
      <c r="DA633" s="405"/>
      <c r="DB633" s="405"/>
      <c r="DG633" s="76"/>
    </row>
    <row r="634" spans="1:111" s="377" customFormat="1" ht="11.1" customHeight="1" x14ac:dyDescent="0.25">
      <c r="A634" s="76"/>
      <c r="Z634" s="437"/>
      <c r="AA634" s="437"/>
      <c r="AB634" s="437"/>
      <c r="AC634" s="437"/>
      <c r="AD634" s="437"/>
      <c r="AE634" s="437"/>
      <c r="AF634" s="437"/>
      <c r="AG634" s="437"/>
      <c r="AH634" s="437"/>
      <c r="AI634" s="437"/>
      <c r="AJ634" s="437"/>
      <c r="AK634" s="437"/>
      <c r="AL634" s="437"/>
      <c r="AM634" s="437"/>
      <c r="AN634" s="437"/>
      <c r="AO634" s="437"/>
      <c r="AP634" s="437"/>
      <c r="AQ634" s="437"/>
      <c r="AR634" s="437"/>
      <c r="AS634" s="437"/>
      <c r="AT634" s="437"/>
      <c r="AU634" s="437"/>
      <c r="AV634" s="437"/>
      <c r="AW634" s="437"/>
      <c r="AX634" s="437"/>
      <c r="AY634" s="437"/>
      <c r="BA634" s="98"/>
      <c r="BB634" s="98"/>
      <c r="BC634" s="98"/>
      <c r="BD634" s="98"/>
      <c r="BE634" s="98"/>
      <c r="BF634" s="98"/>
      <c r="BH634" s="380"/>
      <c r="BI634" s="380"/>
      <c r="BJ634" s="380"/>
      <c r="BK634" s="379"/>
      <c r="BL634" s="379"/>
      <c r="BM634" s="382"/>
      <c r="BN634" s="168"/>
      <c r="BO634" s="382"/>
      <c r="BP634" s="382"/>
      <c r="BQ634" s="368"/>
      <c r="BR634"/>
      <c r="BS634" s="368"/>
      <c r="BT634"/>
      <c r="BU634"/>
      <c r="BV634"/>
      <c r="BW634" s="368"/>
      <c r="BX634" s="368"/>
      <c r="BY634" s="368"/>
      <c r="BZ634" s="368"/>
      <c r="CA634" s="368"/>
      <c r="CB634" s="141"/>
      <c r="CC634" s="230"/>
      <c r="CD634" s="230"/>
      <c r="CE634" s="230"/>
      <c r="CF634" s="76"/>
      <c r="CG634" s="281"/>
      <c r="CH634" s="281"/>
      <c r="CI634" s="76"/>
      <c r="CJ634" s="76"/>
      <c r="CK634" s="76"/>
      <c r="CL634" s="127"/>
      <c r="CM634" s="127"/>
      <c r="CN634" s="127"/>
      <c r="CO634" s="127"/>
      <c r="CP634" s="127"/>
      <c r="CQ634" s="127"/>
      <c r="CR634"/>
      <c r="CS634"/>
      <c r="CT634"/>
      <c r="CU634"/>
      <c r="CV634" s="76"/>
      <c r="CW634" s="404"/>
      <c r="CX634" s="405"/>
      <c r="CY634" s="405"/>
      <c r="CZ634" s="405"/>
      <c r="DA634" s="405"/>
      <c r="DB634" s="405"/>
      <c r="DG634" s="76"/>
    </row>
    <row r="635" spans="1:111" s="377" customFormat="1" ht="11.1" customHeight="1" x14ac:dyDescent="0.25">
      <c r="A635" s="76"/>
      <c r="Z635" s="437"/>
      <c r="AA635" s="437"/>
      <c r="AB635" s="437"/>
      <c r="AC635" s="437"/>
      <c r="AD635" s="437"/>
      <c r="AE635" s="437"/>
      <c r="AF635" s="437"/>
      <c r="AG635" s="437"/>
      <c r="AH635" s="437"/>
      <c r="AI635" s="437"/>
      <c r="AJ635" s="437"/>
      <c r="AK635" s="437"/>
      <c r="AL635" s="437"/>
      <c r="AM635" s="437"/>
      <c r="AN635" s="437"/>
      <c r="AO635" s="437"/>
      <c r="AP635" s="437"/>
      <c r="AQ635" s="437"/>
      <c r="AR635" s="437"/>
      <c r="AS635" s="437"/>
      <c r="AT635" s="437"/>
      <c r="AU635" s="437"/>
      <c r="AV635" s="437"/>
      <c r="AW635" s="437"/>
      <c r="AX635" s="437"/>
      <c r="AY635" s="437"/>
      <c r="BA635" s="98"/>
      <c r="BB635" s="98"/>
      <c r="BC635" s="98"/>
      <c r="BD635" s="98"/>
      <c r="BE635" s="98"/>
      <c r="BF635" s="98"/>
      <c r="BH635" s="380"/>
      <c r="BI635" s="380"/>
      <c r="BJ635" s="380"/>
      <c r="BK635" s="379"/>
      <c r="BL635" s="379"/>
      <c r="BM635" s="382"/>
      <c r="BN635" s="168"/>
      <c r="BO635" s="382"/>
      <c r="BP635" s="382"/>
      <c r="BQ635" s="368"/>
      <c r="BR635"/>
      <c r="BS635" s="368"/>
      <c r="BT635"/>
      <c r="BU635"/>
      <c r="BV635"/>
      <c r="BW635" s="368"/>
      <c r="BX635" s="368"/>
      <c r="BY635" s="368"/>
      <c r="BZ635" s="368"/>
      <c r="CA635" s="368"/>
      <c r="CB635" s="141"/>
      <c r="CC635" s="230"/>
      <c r="CD635" s="230"/>
      <c r="CE635" s="230"/>
      <c r="CF635" s="76"/>
      <c r="CG635" s="281"/>
      <c r="CH635" s="281"/>
      <c r="CI635" s="76"/>
      <c r="CJ635" s="76"/>
      <c r="CK635" s="76"/>
      <c r="CL635" s="127"/>
      <c r="CM635" s="127"/>
      <c r="CN635" s="127"/>
      <c r="CO635" s="127"/>
      <c r="CP635" s="127"/>
      <c r="CQ635" s="127"/>
      <c r="CR635"/>
      <c r="CS635"/>
      <c r="CT635"/>
      <c r="CU635"/>
      <c r="CV635" s="76"/>
      <c r="CW635" s="404"/>
      <c r="CX635" s="405"/>
      <c r="CY635" s="405"/>
      <c r="CZ635" s="405"/>
      <c r="DA635" s="405"/>
      <c r="DB635" s="405"/>
      <c r="DG635" s="76"/>
    </row>
    <row r="636" spans="1:111" s="377" customFormat="1" ht="11.1" customHeight="1" x14ac:dyDescent="0.25">
      <c r="A636" s="76"/>
      <c r="Z636" s="437"/>
      <c r="AA636" s="437"/>
      <c r="AB636" s="437"/>
      <c r="AC636" s="437"/>
      <c r="AD636" s="437"/>
      <c r="AE636" s="437"/>
      <c r="AF636" s="437"/>
      <c r="AG636" s="437"/>
      <c r="AH636" s="437"/>
      <c r="AI636" s="437"/>
      <c r="AJ636" s="437"/>
      <c r="AK636" s="437"/>
      <c r="AL636" s="437"/>
      <c r="AM636" s="437"/>
      <c r="AN636" s="437"/>
      <c r="AO636" s="437"/>
      <c r="AP636" s="437"/>
      <c r="AQ636" s="437"/>
      <c r="AR636" s="437"/>
      <c r="AS636" s="437"/>
      <c r="AT636" s="437"/>
      <c r="AU636" s="437"/>
      <c r="AV636" s="437"/>
      <c r="AW636" s="437"/>
      <c r="AX636" s="437"/>
      <c r="AY636" s="437"/>
      <c r="BA636" s="98"/>
      <c r="BB636" s="98"/>
      <c r="BC636" s="98"/>
      <c r="BD636" s="98"/>
      <c r="BE636" s="98"/>
      <c r="BF636" s="98"/>
      <c r="BH636" s="380"/>
      <c r="BI636" s="380"/>
      <c r="BJ636" s="380"/>
      <c r="BK636" s="379"/>
      <c r="BL636" s="379"/>
      <c r="BM636" s="382"/>
      <c r="BN636" s="168"/>
      <c r="BO636" s="382"/>
      <c r="BP636" s="382"/>
      <c r="BQ636" s="368"/>
      <c r="BR636"/>
      <c r="BS636" s="368"/>
      <c r="BT636"/>
      <c r="BU636"/>
      <c r="BV636"/>
      <c r="BW636" s="368"/>
      <c r="BX636" s="368"/>
      <c r="BY636" s="368"/>
      <c r="BZ636" s="368"/>
      <c r="CA636" s="368"/>
      <c r="CB636" s="141"/>
      <c r="CC636" s="230"/>
      <c r="CD636" s="230"/>
      <c r="CE636" s="230"/>
      <c r="CF636" s="76"/>
      <c r="CG636" s="281"/>
      <c r="CH636" s="281"/>
      <c r="CI636" s="76"/>
      <c r="CJ636" s="76"/>
      <c r="CK636" s="76"/>
      <c r="CL636" s="127"/>
      <c r="CM636" s="127"/>
      <c r="CN636" s="127"/>
      <c r="CO636" s="127"/>
      <c r="CP636" s="127"/>
      <c r="CQ636" s="127"/>
      <c r="CR636"/>
      <c r="CS636"/>
      <c r="CT636"/>
      <c r="CU636"/>
      <c r="CV636" s="76"/>
      <c r="CW636" s="404"/>
      <c r="CX636" s="405"/>
      <c r="CY636" s="405"/>
      <c r="CZ636" s="405"/>
      <c r="DA636" s="405"/>
      <c r="DB636" s="405"/>
      <c r="DG636" s="76"/>
    </row>
    <row r="637" spans="1:111" s="377" customFormat="1" ht="11.1" customHeight="1" x14ac:dyDescent="0.25">
      <c r="A637" s="76"/>
      <c r="Z637" s="437"/>
      <c r="AA637" s="437"/>
      <c r="AB637" s="437"/>
      <c r="AC637" s="437"/>
      <c r="AD637" s="437"/>
      <c r="AE637" s="437"/>
      <c r="AF637" s="437"/>
      <c r="AG637" s="437"/>
      <c r="AH637" s="437"/>
      <c r="AI637" s="437"/>
      <c r="AJ637" s="437"/>
      <c r="AK637" s="437"/>
      <c r="AL637" s="437"/>
      <c r="AM637" s="437"/>
      <c r="AN637" s="437"/>
      <c r="AO637" s="437"/>
      <c r="AP637" s="437"/>
      <c r="AQ637" s="437"/>
      <c r="AR637" s="437"/>
      <c r="AS637" s="437"/>
      <c r="AT637" s="437"/>
      <c r="AU637" s="437"/>
      <c r="AV637" s="437"/>
      <c r="AW637" s="437"/>
      <c r="AX637" s="437"/>
      <c r="AY637" s="437"/>
      <c r="BA637" s="98"/>
      <c r="BB637" s="98"/>
      <c r="BC637" s="98"/>
      <c r="BD637" s="98"/>
      <c r="BE637" s="98"/>
      <c r="BF637" s="98"/>
      <c r="BH637" s="380"/>
      <c r="BI637" s="380"/>
      <c r="BJ637" s="380"/>
      <c r="BK637" s="379"/>
      <c r="BL637" s="379"/>
      <c r="BM637" s="382"/>
      <c r="BN637" s="168"/>
      <c r="BO637" s="382"/>
      <c r="BP637" s="382"/>
      <c r="BQ637" s="368"/>
      <c r="BR637"/>
      <c r="BS637" s="368"/>
      <c r="BT637"/>
      <c r="BU637"/>
      <c r="BV637"/>
      <c r="BW637" s="368"/>
      <c r="BX637" s="368"/>
      <c r="BY637" s="368"/>
      <c r="BZ637" s="368"/>
      <c r="CA637" s="368"/>
      <c r="CB637" s="141"/>
      <c r="CC637" s="230"/>
      <c r="CD637" s="230"/>
      <c r="CE637" s="230"/>
      <c r="CF637" s="76"/>
      <c r="CG637" s="281"/>
      <c r="CH637" s="281"/>
      <c r="CI637" s="76"/>
      <c r="CJ637" s="76"/>
      <c r="CK637" s="76"/>
      <c r="CL637" s="127"/>
      <c r="CM637" s="127"/>
      <c r="CN637" s="127"/>
      <c r="CO637" s="127"/>
      <c r="CP637" s="127"/>
      <c r="CQ637" s="127"/>
      <c r="CR637"/>
      <c r="CS637"/>
      <c r="CT637"/>
      <c r="CU637"/>
      <c r="CV637" s="76"/>
      <c r="CW637" s="404"/>
      <c r="CX637" s="405"/>
      <c r="CY637" s="405"/>
      <c r="CZ637" s="405"/>
      <c r="DA637" s="405"/>
      <c r="DB637" s="405"/>
      <c r="DG637" s="76"/>
    </row>
    <row r="638" spans="1:111" s="377" customFormat="1" ht="11.1" customHeight="1" x14ac:dyDescent="0.25">
      <c r="A638" s="76"/>
      <c r="Z638" s="437"/>
      <c r="AA638" s="437"/>
      <c r="AB638" s="437"/>
      <c r="AC638" s="437"/>
      <c r="AD638" s="437"/>
      <c r="AE638" s="437"/>
      <c r="AF638" s="437"/>
      <c r="AG638" s="437"/>
      <c r="AH638" s="437"/>
      <c r="AI638" s="437"/>
      <c r="AJ638" s="437"/>
      <c r="AK638" s="437"/>
      <c r="AL638" s="437"/>
      <c r="AM638" s="437"/>
      <c r="AN638" s="437"/>
      <c r="AO638" s="437"/>
      <c r="AP638" s="437"/>
      <c r="AQ638" s="437"/>
      <c r="AR638" s="437"/>
      <c r="AS638" s="437"/>
      <c r="AT638" s="437"/>
      <c r="AU638" s="437"/>
      <c r="AV638" s="437"/>
      <c r="AW638" s="437"/>
      <c r="AX638" s="437"/>
      <c r="AY638" s="437"/>
      <c r="BA638" s="98"/>
      <c r="BB638" s="98"/>
      <c r="BC638" s="98"/>
      <c r="BD638" s="98"/>
      <c r="BE638" s="98"/>
      <c r="BF638" s="98"/>
      <c r="BH638" s="380"/>
      <c r="BI638" s="380"/>
      <c r="BJ638" s="380"/>
      <c r="BK638" s="379"/>
      <c r="BL638" s="379"/>
      <c r="BM638" s="382"/>
      <c r="BN638" s="168"/>
      <c r="BO638" s="382"/>
      <c r="BP638" s="382"/>
      <c r="BQ638" s="368"/>
      <c r="BR638"/>
      <c r="BS638" s="368"/>
      <c r="BT638"/>
      <c r="BU638"/>
      <c r="BV638"/>
      <c r="BW638" s="368"/>
      <c r="BX638" s="368"/>
      <c r="BY638" s="368"/>
      <c r="BZ638" s="368"/>
      <c r="CA638" s="368"/>
      <c r="CB638" s="141"/>
      <c r="CC638" s="230"/>
      <c r="CD638" s="230"/>
      <c r="CE638" s="230"/>
      <c r="CF638" s="76"/>
      <c r="CG638" s="281"/>
      <c r="CH638" s="281"/>
      <c r="CI638" s="76"/>
      <c r="CJ638" s="76"/>
      <c r="CK638" s="76"/>
      <c r="CL638" s="127"/>
      <c r="CM638" s="127"/>
      <c r="CN638" s="127"/>
      <c r="CO638" s="127"/>
      <c r="CP638" s="127"/>
      <c r="CQ638" s="127"/>
      <c r="CR638"/>
      <c r="CS638"/>
      <c r="CT638"/>
      <c r="CU638"/>
      <c r="CV638" s="76"/>
      <c r="CW638" s="404"/>
      <c r="CX638" s="405"/>
      <c r="CY638" s="405"/>
      <c r="CZ638" s="405"/>
      <c r="DA638" s="405"/>
      <c r="DB638" s="405"/>
      <c r="DG638" s="76"/>
    </row>
    <row r="639" spans="1:111" s="377" customFormat="1" ht="11.1" customHeight="1" x14ac:dyDescent="0.25">
      <c r="A639" s="76"/>
      <c r="Z639" s="437"/>
      <c r="AA639" s="437"/>
      <c r="AB639" s="437"/>
      <c r="AC639" s="437"/>
      <c r="AD639" s="437"/>
      <c r="AE639" s="437"/>
      <c r="AF639" s="437"/>
      <c r="AG639" s="437"/>
      <c r="AH639" s="437"/>
      <c r="AI639" s="437"/>
      <c r="AJ639" s="437"/>
      <c r="AK639" s="437"/>
      <c r="AL639" s="437"/>
      <c r="AM639" s="437"/>
      <c r="AN639" s="437"/>
      <c r="AO639" s="437"/>
      <c r="AP639" s="437"/>
      <c r="AQ639" s="437"/>
      <c r="AR639" s="437"/>
      <c r="AS639" s="437"/>
      <c r="AT639" s="437"/>
      <c r="AU639" s="437"/>
      <c r="AV639" s="437"/>
      <c r="AW639" s="437"/>
      <c r="AX639" s="437"/>
      <c r="AY639" s="437"/>
      <c r="BA639" s="98"/>
      <c r="BB639" s="98"/>
      <c r="BC639" s="98"/>
      <c r="BD639" s="98"/>
      <c r="BE639" s="98"/>
      <c r="BF639" s="98"/>
      <c r="BH639" s="380"/>
      <c r="BI639" s="380"/>
      <c r="BJ639" s="380"/>
      <c r="BK639" s="379"/>
      <c r="BL639" s="379"/>
      <c r="BM639" s="382"/>
      <c r="BN639" s="168"/>
      <c r="BO639" s="382"/>
      <c r="BP639" s="382"/>
      <c r="BQ639" s="368"/>
      <c r="BR639"/>
      <c r="BS639" s="368"/>
      <c r="BT639"/>
      <c r="BU639"/>
      <c r="BV639"/>
      <c r="BW639" s="368"/>
      <c r="BX639" s="368"/>
      <c r="BY639" s="368"/>
      <c r="BZ639" s="368"/>
      <c r="CA639" s="368"/>
      <c r="CB639" s="141"/>
      <c r="CC639" s="230"/>
      <c r="CD639" s="230"/>
      <c r="CE639" s="230"/>
      <c r="CF639" s="76"/>
      <c r="CG639" s="281"/>
      <c r="CH639" s="281"/>
      <c r="CI639" s="76"/>
      <c r="CJ639" s="76"/>
      <c r="CK639" s="76"/>
      <c r="CL639" s="127"/>
      <c r="CM639" s="127"/>
      <c r="CN639" s="127"/>
      <c r="CO639" s="127"/>
      <c r="CP639" s="127"/>
      <c r="CQ639" s="127"/>
      <c r="CR639"/>
      <c r="CS639"/>
      <c r="CT639"/>
      <c r="CU639"/>
      <c r="CV639" s="76"/>
      <c r="CW639" s="404"/>
      <c r="CX639" s="405"/>
      <c r="CY639" s="405"/>
      <c r="CZ639" s="405"/>
      <c r="DA639" s="405"/>
      <c r="DB639" s="405"/>
      <c r="DG639" s="76"/>
    </row>
    <row r="640" spans="1:111" s="377" customFormat="1" ht="11.1" customHeight="1" x14ac:dyDescent="0.25">
      <c r="A640" s="76"/>
      <c r="Z640" s="437"/>
      <c r="AA640" s="437"/>
      <c r="AB640" s="437"/>
      <c r="AC640" s="437"/>
      <c r="AD640" s="437"/>
      <c r="AE640" s="437"/>
      <c r="AF640" s="437"/>
      <c r="AG640" s="437"/>
      <c r="AH640" s="437"/>
      <c r="AI640" s="437"/>
      <c r="AJ640" s="437"/>
      <c r="AK640" s="437"/>
      <c r="AL640" s="437"/>
      <c r="AM640" s="437"/>
      <c r="AN640" s="437"/>
      <c r="AO640" s="437"/>
      <c r="AP640" s="437"/>
      <c r="AQ640" s="437"/>
      <c r="AR640" s="437"/>
      <c r="AS640" s="437"/>
      <c r="AT640" s="437"/>
      <c r="AU640" s="437"/>
      <c r="AV640" s="437"/>
      <c r="AW640" s="437"/>
      <c r="AX640" s="437"/>
      <c r="AY640" s="437"/>
      <c r="BA640" s="98"/>
      <c r="BB640" s="98"/>
      <c r="BC640" s="98"/>
      <c r="BD640" s="98"/>
      <c r="BE640" s="98"/>
      <c r="BF640" s="98"/>
      <c r="BH640" s="380"/>
      <c r="BI640" s="380"/>
      <c r="BJ640" s="380"/>
      <c r="BK640" s="379"/>
      <c r="BL640" s="379"/>
      <c r="BM640" s="382"/>
      <c r="BN640" s="168"/>
      <c r="BO640" s="382"/>
      <c r="BP640" s="382"/>
      <c r="BQ640" s="368"/>
      <c r="BR640"/>
      <c r="BS640" s="368"/>
      <c r="BT640"/>
      <c r="BU640"/>
      <c r="BV640"/>
      <c r="BW640" s="368"/>
      <c r="BX640" s="368"/>
      <c r="BY640" s="368"/>
      <c r="BZ640" s="368"/>
      <c r="CA640" s="368"/>
      <c r="CB640" s="141"/>
      <c r="CC640" s="230"/>
      <c r="CD640" s="230"/>
      <c r="CE640" s="230"/>
      <c r="CF640" s="76"/>
      <c r="CG640" s="281"/>
      <c r="CH640" s="281"/>
      <c r="CI640" s="76"/>
      <c r="CJ640" s="76"/>
      <c r="CK640" s="76"/>
      <c r="CL640" s="127"/>
      <c r="CM640" s="127"/>
      <c r="CN640" s="127"/>
      <c r="CO640" s="127"/>
      <c r="CP640" s="127"/>
      <c r="CQ640" s="127"/>
      <c r="CR640"/>
      <c r="CS640"/>
      <c r="CT640"/>
      <c r="CU640"/>
      <c r="CV640" s="76"/>
      <c r="CW640" s="404"/>
      <c r="CX640" s="405"/>
      <c r="CY640" s="405"/>
      <c r="CZ640" s="405"/>
      <c r="DA640" s="405"/>
      <c r="DB640" s="405"/>
      <c r="DG640" s="76"/>
    </row>
    <row r="641" spans="1:111" s="377" customFormat="1" ht="11.1" customHeight="1" x14ac:dyDescent="0.25">
      <c r="A641" s="76"/>
      <c r="Z641" s="437"/>
      <c r="AA641" s="437"/>
      <c r="AB641" s="437"/>
      <c r="AC641" s="437"/>
      <c r="AD641" s="437"/>
      <c r="AE641" s="437"/>
      <c r="AF641" s="437"/>
      <c r="AG641" s="437"/>
      <c r="AH641" s="437"/>
      <c r="AI641" s="437"/>
      <c r="AJ641" s="437"/>
      <c r="AK641" s="437"/>
      <c r="AL641" s="437"/>
      <c r="AM641" s="437"/>
      <c r="AN641" s="437"/>
      <c r="AO641" s="437"/>
      <c r="AP641" s="437"/>
      <c r="AQ641" s="437"/>
      <c r="AR641" s="437"/>
      <c r="AS641" s="437"/>
      <c r="AT641" s="437"/>
      <c r="AU641" s="437"/>
      <c r="AV641" s="437"/>
      <c r="AW641" s="437"/>
      <c r="AX641" s="437"/>
      <c r="AY641" s="437"/>
      <c r="BA641" s="98"/>
      <c r="BB641" s="98"/>
      <c r="BC641" s="98"/>
      <c r="BD641" s="98"/>
      <c r="BE641" s="98"/>
      <c r="BF641" s="98"/>
      <c r="BH641" s="380"/>
      <c r="BI641" s="380"/>
      <c r="BJ641" s="380"/>
      <c r="BK641" s="379"/>
      <c r="BL641" s="379"/>
      <c r="BM641" s="382"/>
      <c r="BN641" s="168"/>
      <c r="BO641" s="382"/>
      <c r="BP641" s="382"/>
      <c r="BQ641" s="368"/>
      <c r="BR641"/>
      <c r="BS641" s="368"/>
      <c r="BT641"/>
      <c r="BU641"/>
      <c r="BV641"/>
      <c r="BW641" s="368"/>
      <c r="BX641" s="368"/>
      <c r="BY641" s="368"/>
      <c r="BZ641" s="368"/>
      <c r="CA641" s="368"/>
      <c r="CB641" s="141"/>
      <c r="CC641" s="230"/>
      <c r="CD641" s="230"/>
      <c r="CE641" s="230"/>
      <c r="CF641" s="76"/>
      <c r="CG641" s="281"/>
      <c r="CH641" s="281"/>
      <c r="CI641" s="76"/>
      <c r="CJ641" s="76"/>
      <c r="CK641" s="76"/>
      <c r="CL641" s="127"/>
      <c r="CM641" s="127"/>
      <c r="CN641" s="127"/>
      <c r="CO641" s="127"/>
      <c r="CP641" s="127"/>
      <c r="CQ641" s="127"/>
      <c r="CR641"/>
      <c r="CS641"/>
      <c r="CT641"/>
      <c r="CU641"/>
      <c r="CV641" s="76"/>
      <c r="CW641" s="404"/>
      <c r="CX641" s="405"/>
      <c r="CY641" s="405"/>
      <c r="CZ641" s="405"/>
      <c r="DA641" s="405"/>
      <c r="DB641" s="405"/>
      <c r="DG641" s="76"/>
    </row>
    <row r="642" spans="1:111" s="377" customFormat="1" ht="11.1" customHeight="1" x14ac:dyDescent="0.25">
      <c r="A642" s="76"/>
      <c r="Z642" s="437"/>
      <c r="AA642" s="437"/>
      <c r="AB642" s="437"/>
      <c r="AC642" s="437"/>
      <c r="AD642" s="437"/>
      <c r="AE642" s="437"/>
      <c r="AF642" s="437"/>
      <c r="AG642" s="437"/>
      <c r="AH642" s="437"/>
      <c r="AI642" s="437"/>
      <c r="AJ642" s="437"/>
      <c r="AK642" s="437"/>
      <c r="AL642" s="437"/>
      <c r="AM642" s="437"/>
      <c r="AN642" s="437"/>
      <c r="AO642" s="437"/>
      <c r="AP642" s="437"/>
      <c r="AQ642" s="437"/>
      <c r="AR642" s="437"/>
      <c r="AS642" s="437"/>
      <c r="AT642" s="437"/>
      <c r="AU642" s="437"/>
      <c r="AV642" s="437"/>
      <c r="AW642" s="437"/>
      <c r="AX642" s="437"/>
      <c r="AY642" s="437"/>
      <c r="BA642" s="98"/>
      <c r="BB642" s="98"/>
      <c r="BC642" s="98"/>
      <c r="BD642" s="98"/>
      <c r="BE642" s="98"/>
      <c r="BF642" s="98"/>
      <c r="BH642" s="380"/>
      <c r="BI642" s="380"/>
      <c r="BJ642" s="380"/>
      <c r="BK642" s="379"/>
      <c r="BL642" s="379"/>
      <c r="BM642" s="382"/>
      <c r="BN642" s="168"/>
      <c r="BO642" s="382"/>
      <c r="BP642" s="382"/>
      <c r="BQ642" s="368"/>
      <c r="BR642"/>
      <c r="BS642" s="368"/>
      <c r="BT642"/>
      <c r="BU642"/>
      <c r="BV642"/>
      <c r="BW642" s="368"/>
      <c r="BX642" s="368"/>
      <c r="BY642" s="368"/>
      <c r="BZ642" s="368"/>
      <c r="CA642" s="368"/>
      <c r="CB642" s="141"/>
      <c r="CC642" s="230"/>
      <c r="CD642" s="230"/>
      <c r="CE642" s="230"/>
      <c r="CF642" s="76"/>
      <c r="CG642" s="281"/>
      <c r="CH642" s="281"/>
      <c r="CI642" s="76"/>
      <c r="CJ642" s="76"/>
      <c r="CK642" s="76"/>
      <c r="CL642" s="127"/>
      <c r="CM642" s="127"/>
      <c r="CN642" s="127"/>
      <c r="CO642" s="127"/>
      <c r="CP642" s="127"/>
      <c r="CQ642" s="127"/>
      <c r="CR642"/>
      <c r="CS642"/>
      <c r="CT642"/>
      <c r="CU642"/>
      <c r="CV642" s="76"/>
      <c r="CW642" s="404"/>
      <c r="CX642" s="405"/>
      <c r="CY642" s="405"/>
      <c r="CZ642" s="405"/>
      <c r="DA642" s="405"/>
      <c r="DB642" s="405"/>
      <c r="DG642" s="76"/>
    </row>
    <row r="643" spans="1:111" s="377" customFormat="1" ht="11.1" customHeight="1" x14ac:dyDescent="0.25">
      <c r="A643" s="76"/>
      <c r="Z643" s="437"/>
      <c r="AA643" s="437"/>
      <c r="AB643" s="437"/>
      <c r="AC643" s="437"/>
      <c r="AD643" s="437"/>
      <c r="AE643" s="437"/>
      <c r="AF643" s="437"/>
      <c r="AG643" s="437"/>
      <c r="AH643" s="437"/>
      <c r="AI643" s="437"/>
      <c r="AJ643" s="437"/>
      <c r="AK643" s="437"/>
      <c r="AL643" s="437"/>
      <c r="AM643" s="437"/>
      <c r="AN643" s="437"/>
      <c r="AO643" s="437"/>
      <c r="AP643" s="437"/>
      <c r="AQ643" s="437"/>
      <c r="AR643" s="437"/>
      <c r="AS643" s="437"/>
      <c r="AT643" s="437"/>
      <c r="AU643" s="437"/>
      <c r="AV643" s="437"/>
      <c r="AW643" s="437"/>
      <c r="AX643" s="437"/>
      <c r="AY643" s="437"/>
      <c r="BA643" s="98"/>
      <c r="BB643" s="98"/>
      <c r="BC643" s="98"/>
      <c r="BD643" s="98"/>
      <c r="BE643" s="98"/>
      <c r="BF643" s="98"/>
      <c r="BH643" s="380"/>
      <c r="BI643" s="380"/>
      <c r="BJ643" s="380"/>
      <c r="BK643" s="379"/>
      <c r="BL643" s="379"/>
      <c r="BM643" s="382"/>
      <c r="BN643" s="168"/>
      <c r="BO643" s="382"/>
      <c r="BP643" s="382"/>
      <c r="BQ643" s="368"/>
      <c r="BR643"/>
      <c r="BS643" s="368"/>
      <c r="BT643"/>
      <c r="BU643"/>
      <c r="BV643"/>
      <c r="BW643" s="368"/>
      <c r="BX643" s="368"/>
      <c r="BY643" s="368"/>
      <c r="BZ643" s="368"/>
      <c r="CA643" s="368"/>
      <c r="CB643" s="141"/>
      <c r="CC643" s="230"/>
      <c r="CD643" s="230"/>
      <c r="CE643" s="230"/>
      <c r="CF643" s="76"/>
      <c r="CG643" s="281"/>
      <c r="CH643" s="281"/>
      <c r="CI643" s="76"/>
      <c r="CJ643" s="76"/>
      <c r="CK643" s="76"/>
      <c r="CL643" s="127"/>
      <c r="CM643" s="127"/>
      <c r="CN643" s="127"/>
      <c r="CO643" s="127"/>
      <c r="CP643" s="127"/>
      <c r="CQ643" s="127"/>
      <c r="CR643"/>
      <c r="CS643"/>
      <c r="CT643"/>
      <c r="CU643"/>
      <c r="CV643" s="76"/>
      <c r="CW643" s="404"/>
      <c r="CX643" s="405"/>
      <c r="CY643" s="405"/>
      <c r="CZ643" s="405"/>
      <c r="DA643" s="405"/>
      <c r="DB643" s="405"/>
      <c r="DG643" s="76"/>
    </row>
    <row r="644" spans="1:111" s="377" customFormat="1" ht="11.1" customHeight="1" x14ac:dyDescent="0.25">
      <c r="A644" s="76"/>
      <c r="Z644" s="437"/>
      <c r="AA644" s="437"/>
      <c r="AB644" s="437"/>
      <c r="AC644" s="437"/>
      <c r="AD644" s="437"/>
      <c r="AE644" s="437"/>
      <c r="AF644" s="437"/>
      <c r="AG644" s="437"/>
      <c r="AH644" s="437"/>
      <c r="AI644" s="437"/>
      <c r="AJ644" s="437"/>
      <c r="AK644" s="437"/>
      <c r="AL644" s="437"/>
      <c r="AM644" s="437"/>
      <c r="AN644" s="437"/>
      <c r="AO644" s="437"/>
      <c r="AP644" s="437"/>
      <c r="AQ644" s="437"/>
      <c r="AR644" s="437"/>
      <c r="AS644" s="437"/>
      <c r="AT644" s="437"/>
      <c r="AU644" s="437"/>
      <c r="AV644" s="437"/>
      <c r="AW644" s="437"/>
      <c r="AX644" s="437"/>
      <c r="AY644" s="437"/>
      <c r="BA644" s="98"/>
      <c r="BB644" s="98"/>
      <c r="BC644" s="98"/>
      <c r="BD644" s="98"/>
      <c r="BE644" s="98"/>
      <c r="BF644" s="98"/>
      <c r="BH644" s="380"/>
      <c r="BI644" s="380"/>
      <c r="BJ644" s="380"/>
      <c r="BK644" s="379"/>
      <c r="BL644" s="379"/>
      <c r="BM644" s="382"/>
      <c r="BN644" s="168"/>
      <c r="BO644" s="382"/>
      <c r="BP644" s="382"/>
      <c r="BQ644" s="368"/>
      <c r="BR644"/>
      <c r="BS644" s="368"/>
      <c r="BT644"/>
      <c r="BU644"/>
      <c r="BV644"/>
      <c r="BW644" s="368"/>
      <c r="BX644" s="368"/>
      <c r="BY644" s="368"/>
      <c r="BZ644" s="368"/>
      <c r="CA644" s="368"/>
      <c r="CB644" s="141"/>
      <c r="CC644" s="230"/>
      <c r="CD644" s="230"/>
      <c r="CE644" s="230"/>
      <c r="CF644" s="76"/>
      <c r="CG644" s="281"/>
      <c r="CH644" s="281"/>
      <c r="CI644" s="76"/>
      <c r="CJ644" s="76"/>
      <c r="CK644" s="76"/>
      <c r="CL644" s="127"/>
      <c r="CM644" s="127"/>
      <c r="CN644" s="127"/>
      <c r="CO644" s="127"/>
      <c r="CP644" s="127"/>
      <c r="CQ644" s="127"/>
      <c r="CR644"/>
      <c r="CS644"/>
      <c r="CT644"/>
      <c r="CU644"/>
      <c r="CV644" s="76"/>
      <c r="CW644" s="404"/>
      <c r="CX644" s="405"/>
      <c r="CY644" s="405"/>
      <c r="CZ644" s="405"/>
      <c r="DA644" s="405"/>
      <c r="DB644" s="405"/>
      <c r="DG644" s="76"/>
    </row>
    <row r="645" spans="1:111" s="377" customFormat="1" ht="11.1" customHeight="1" x14ac:dyDescent="0.25">
      <c r="A645" s="76"/>
      <c r="Z645" s="437"/>
      <c r="AA645" s="437"/>
      <c r="AB645" s="437"/>
      <c r="AC645" s="437"/>
      <c r="AD645" s="437"/>
      <c r="AE645" s="437"/>
      <c r="AF645" s="437"/>
      <c r="AG645" s="437"/>
      <c r="AH645" s="437"/>
      <c r="AI645" s="437"/>
      <c r="AJ645" s="437"/>
      <c r="AK645" s="437"/>
      <c r="AL645" s="437"/>
      <c r="AM645" s="437"/>
      <c r="AN645" s="437"/>
      <c r="AO645" s="437"/>
      <c r="AP645" s="437"/>
      <c r="AQ645" s="437"/>
      <c r="AR645" s="437"/>
      <c r="AS645" s="437"/>
      <c r="AT645" s="437"/>
      <c r="AU645" s="437"/>
      <c r="AV645" s="437"/>
      <c r="AW645" s="437"/>
      <c r="AX645" s="437"/>
      <c r="AY645" s="437"/>
      <c r="BA645" s="98"/>
      <c r="BB645" s="98"/>
      <c r="BC645" s="98"/>
      <c r="BD645" s="98"/>
      <c r="BE645" s="98"/>
      <c r="BF645" s="98"/>
      <c r="BH645" s="380"/>
      <c r="BI645" s="380"/>
      <c r="BJ645" s="380"/>
      <c r="BK645" s="379"/>
      <c r="BL645" s="379"/>
      <c r="BM645" s="382"/>
      <c r="BN645" s="168"/>
      <c r="BO645" s="382"/>
      <c r="BP645" s="382"/>
      <c r="BQ645" s="368"/>
      <c r="BR645"/>
      <c r="BS645" s="368"/>
      <c r="BT645"/>
      <c r="BU645"/>
      <c r="BV645"/>
      <c r="BW645" s="368"/>
      <c r="BX645" s="368"/>
      <c r="BY645" s="368"/>
      <c r="BZ645" s="368"/>
      <c r="CA645" s="368"/>
      <c r="CB645" s="141"/>
      <c r="CC645" s="230"/>
      <c r="CD645" s="230"/>
      <c r="CE645" s="230"/>
      <c r="CF645" s="76"/>
      <c r="CG645" s="281"/>
      <c r="CH645" s="281"/>
      <c r="CI645" s="76"/>
      <c r="CJ645" s="76"/>
      <c r="CK645" s="76"/>
      <c r="CL645" s="127"/>
      <c r="CM645" s="127"/>
      <c r="CN645" s="127"/>
      <c r="CO645" s="127"/>
      <c r="CP645" s="127"/>
      <c r="CQ645" s="127"/>
      <c r="CR645"/>
      <c r="CS645"/>
      <c r="CT645"/>
      <c r="CU645"/>
      <c r="CV645" s="76"/>
      <c r="CW645" s="404"/>
      <c r="CX645" s="405"/>
      <c r="CY645" s="405"/>
      <c r="CZ645" s="405"/>
      <c r="DA645" s="405"/>
      <c r="DB645" s="405"/>
      <c r="DG645" s="76"/>
    </row>
    <row r="646" spans="1:111" s="377" customFormat="1" ht="11.1" customHeight="1" x14ac:dyDescent="0.25">
      <c r="A646" s="76"/>
      <c r="Z646" s="437"/>
      <c r="AA646" s="437"/>
      <c r="AB646" s="437"/>
      <c r="AC646" s="437"/>
      <c r="AD646" s="437"/>
      <c r="AE646" s="437"/>
      <c r="AF646" s="437"/>
      <c r="AG646" s="437"/>
      <c r="AH646" s="437"/>
      <c r="AI646" s="437"/>
      <c r="AJ646" s="437"/>
      <c r="AK646" s="437"/>
      <c r="AL646" s="437"/>
      <c r="AM646" s="437"/>
      <c r="AN646" s="437"/>
      <c r="AO646" s="437"/>
      <c r="AP646" s="437"/>
      <c r="AQ646" s="437"/>
      <c r="AR646" s="437"/>
      <c r="AS646" s="437"/>
      <c r="AT646" s="437"/>
      <c r="AU646" s="437"/>
      <c r="AV646" s="437"/>
      <c r="AW646" s="437"/>
      <c r="AX646" s="437"/>
      <c r="AY646" s="437"/>
      <c r="BA646" s="98"/>
      <c r="BB646" s="98"/>
      <c r="BC646" s="98"/>
      <c r="BD646" s="98"/>
      <c r="BE646" s="98"/>
      <c r="BF646" s="98"/>
      <c r="BH646" s="380"/>
      <c r="BI646" s="380"/>
      <c r="BJ646" s="380"/>
      <c r="BK646" s="379"/>
      <c r="BL646" s="379"/>
      <c r="BM646" s="382"/>
      <c r="BN646" s="168"/>
      <c r="BO646" s="382"/>
      <c r="BP646" s="382"/>
      <c r="BQ646" s="368"/>
      <c r="BR646"/>
      <c r="BS646" s="368"/>
      <c r="BT646"/>
      <c r="BU646"/>
      <c r="BV646"/>
      <c r="BW646" s="368"/>
      <c r="BX646" s="368"/>
      <c r="BY646" s="368"/>
      <c r="BZ646" s="368"/>
      <c r="CA646" s="368"/>
      <c r="CB646" s="141"/>
      <c r="CC646" s="230"/>
      <c r="CD646" s="230"/>
      <c r="CE646" s="230"/>
      <c r="CF646" s="76"/>
      <c r="CG646" s="281"/>
      <c r="CH646" s="281"/>
      <c r="CI646" s="76"/>
      <c r="CJ646" s="76"/>
      <c r="CK646" s="76"/>
      <c r="CL646" s="127"/>
      <c r="CM646" s="127"/>
      <c r="CN646" s="127"/>
      <c r="CO646" s="127"/>
      <c r="CP646" s="127"/>
      <c r="CQ646" s="127"/>
      <c r="CR646"/>
      <c r="CS646"/>
      <c r="CT646"/>
      <c r="CU646"/>
      <c r="CV646" s="76"/>
      <c r="CW646" s="404"/>
      <c r="CX646" s="405"/>
      <c r="CY646" s="405"/>
      <c r="CZ646" s="405"/>
      <c r="DA646" s="405"/>
      <c r="DB646" s="405"/>
      <c r="DG646" s="76"/>
    </row>
    <row r="647" spans="1:111" s="377" customFormat="1" ht="11.1" customHeight="1" x14ac:dyDescent="0.25">
      <c r="A647" s="76"/>
      <c r="Z647" s="437"/>
      <c r="AA647" s="437"/>
      <c r="AB647" s="437"/>
      <c r="AC647" s="437"/>
      <c r="AD647" s="437"/>
      <c r="AE647" s="437"/>
      <c r="AF647" s="437"/>
      <c r="AG647" s="437"/>
      <c r="AH647" s="437"/>
      <c r="AI647" s="437"/>
      <c r="AJ647" s="437"/>
      <c r="AK647" s="437"/>
      <c r="AL647" s="437"/>
      <c r="AM647" s="437"/>
      <c r="AN647" s="437"/>
      <c r="AO647" s="437"/>
      <c r="AP647" s="437"/>
      <c r="AQ647" s="437"/>
      <c r="AR647" s="437"/>
      <c r="AS647" s="437"/>
      <c r="AT647" s="437"/>
      <c r="AU647" s="437"/>
      <c r="AV647" s="437"/>
      <c r="AW647" s="437"/>
      <c r="AX647" s="437"/>
      <c r="AY647" s="437"/>
      <c r="BA647" s="98"/>
      <c r="BB647" s="98"/>
      <c r="BC647" s="98"/>
      <c r="BD647" s="98"/>
      <c r="BE647" s="98"/>
      <c r="BF647" s="98"/>
      <c r="BH647" s="380"/>
      <c r="BI647" s="380"/>
      <c r="BJ647" s="380"/>
      <c r="BK647" s="379"/>
      <c r="BL647" s="379"/>
      <c r="BM647" s="382"/>
      <c r="BN647" s="168"/>
      <c r="BO647" s="382"/>
      <c r="BP647" s="382"/>
      <c r="BQ647" s="368"/>
      <c r="BR647"/>
      <c r="BS647" s="368"/>
      <c r="BT647"/>
      <c r="BU647"/>
      <c r="BV647"/>
      <c r="BW647" s="368"/>
      <c r="BX647" s="368"/>
      <c r="BY647" s="368"/>
      <c r="BZ647" s="368"/>
      <c r="CA647" s="368"/>
      <c r="CB647" s="141"/>
      <c r="CC647" s="230"/>
      <c r="CD647" s="230"/>
      <c r="CE647" s="230"/>
      <c r="CF647" s="76"/>
      <c r="CG647" s="281"/>
      <c r="CH647" s="281"/>
      <c r="CI647" s="76"/>
      <c r="CJ647" s="76"/>
      <c r="CK647" s="76"/>
      <c r="CL647" s="127"/>
      <c r="CM647" s="127"/>
      <c r="CN647" s="127"/>
      <c r="CO647" s="127"/>
      <c r="CP647" s="127"/>
      <c r="CQ647" s="127"/>
      <c r="CR647"/>
      <c r="CS647"/>
      <c r="CT647"/>
      <c r="CU647"/>
      <c r="CV647" s="76"/>
      <c r="CW647" s="404"/>
      <c r="CX647" s="405"/>
      <c r="CY647" s="405"/>
      <c r="CZ647" s="405"/>
      <c r="DA647" s="405"/>
      <c r="DB647" s="405"/>
      <c r="DG647" s="76"/>
    </row>
    <row r="648" spans="1:111" s="377" customFormat="1" ht="11.1" customHeight="1" x14ac:dyDescent="0.25">
      <c r="A648" s="76"/>
      <c r="Z648" s="437"/>
      <c r="AA648" s="437"/>
      <c r="AB648" s="437"/>
      <c r="AC648" s="437"/>
      <c r="AD648" s="437"/>
      <c r="AE648" s="437"/>
      <c r="AF648" s="437"/>
      <c r="AG648" s="437"/>
      <c r="AH648" s="437"/>
      <c r="AI648" s="437"/>
      <c r="AJ648" s="437"/>
      <c r="AK648" s="437"/>
      <c r="AL648" s="437"/>
      <c r="AM648" s="437"/>
      <c r="AN648" s="437"/>
      <c r="AO648" s="437"/>
      <c r="AP648" s="437"/>
      <c r="AQ648" s="437"/>
      <c r="AR648" s="437"/>
      <c r="AS648" s="437"/>
      <c r="AT648" s="437"/>
      <c r="AU648" s="437"/>
      <c r="AV648" s="437"/>
      <c r="AW648" s="437"/>
      <c r="AX648" s="437"/>
      <c r="AY648" s="437"/>
      <c r="BA648" s="98"/>
      <c r="BB648" s="98"/>
      <c r="BC648" s="98"/>
      <c r="BD648" s="98"/>
      <c r="BE648" s="98"/>
      <c r="BF648" s="98"/>
      <c r="BH648" s="380"/>
      <c r="BI648" s="380"/>
      <c r="BJ648" s="380"/>
      <c r="BK648" s="379"/>
      <c r="BL648" s="379"/>
      <c r="BM648" s="382"/>
      <c r="BN648" s="168"/>
      <c r="BO648" s="382"/>
      <c r="BP648" s="382"/>
      <c r="BQ648" s="368"/>
      <c r="BR648"/>
      <c r="BS648" s="368"/>
      <c r="BT648"/>
      <c r="BU648"/>
      <c r="BV648"/>
      <c r="BW648" s="368"/>
      <c r="BX648" s="368"/>
      <c r="BY648" s="368"/>
      <c r="BZ648" s="368"/>
      <c r="CA648" s="368"/>
      <c r="CB648" s="141"/>
      <c r="CC648" s="230"/>
      <c r="CD648" s="230"/>
      <c r="CE648" s="230"/>
      <c r="CF648" s="76"/>
      <c r="CG648" s="281"/>
      <c r="CH648" s="281"/>
      <c r="CI648" s="76"/>
      <c r="CJ648" s="76"/>
      <c r="CK648" s="76"/>
      <c r="CL648" s="127"/>
      <c r="CM648" s="127"/>
      <c r="CN648" s="127"/>
      <c r="CO648" s="127"/>
      <c r="CP648" s="127"/>
      <c r="CQ648" s="127"/>
      <c r="CR648"/>
      <c r="CS648"/>
      <c r="CT648"/>
      <c r="CU648"/>
      <c r="CV648" s="76"/>
      <c r="CW648" s="404"/>
      <c r="CX648" s="405"/>
      <c r="CY648" s="405"/>
      <c r="CZ648" s="405"/>
      <c r="DA648" s="405"/>
      <c r="DB648" s="405"/>
      <c r="DG648" s="76"/>
    </row>
    <row r="649" spans="1:111" s="377" customFormat="1" ht="11.1" customHeight="1" x14ac:dyDescent="0.25">
      <c r="A649" s="76"/>
      <c r="Z649" s="437"/>
      <c r="AA649" s="437"/>
      <c r="AB649" s="437"/>
      <c r="AC649" s="437"/>
      <c r="AD649" s="437"/>
      <c r="AE649" s="437"/>
      <c r="AF649" s="437"/>
      <c r="AG649" s="437"/>
      <c r="AH649" s="437"/>
      <c r="AI649" s="437"/>
      <c r="AJ649" s="437"/>
      <c r="AK649" s="437"/>
      <c r="AL649" s="437"/>
      <c r="AM649" s="437"/>
      <c r="AN649" s="437"/>
      <c r="AO649" s="437"/>
      <c r="AP649" s="437"/>
      <c r="AQ649" s="437"/>
      <c r="AR649" s="437"/>
      <c r="AS649" s="437"/>
      <c r="AT649" s="437"/>
      <c r="AU649" s="437"/>
      <c r="AV649" s="437"/>
      <c r="AW649" s="437"/>
      <c r="AX649" s="437"/>
      <c r="AY649" s="437"/>
      <c r="BA649" s="98"/>
      <c r="BB649" s="98"/>
      <c r="BC649" s="98"/>
      <c r="BD649" s="98"/>
      <c r="BE649" s="98"/>
      <c r="BF649" s="98"/>
      <c r="BH649" s="380"/>
      <c r="BI649" s="380"/>
      <c r="BJ649" s="380"/>
      <c r="BK649" s="379"/>
      <c r="BL649" s="379"/>
      <c r="BM649" s="382"/>
      <c r="BN649" s="168"/>
      <c r="BO649" s="382"/>
      <c r="BP649" s="382"/>
      <c r="BQ649" s="368"/>
      <c r="BR649"/>
      <c r="BS649" s="368"/>
      <c r="BT649"/>
      <c r="BU649"/>
      <c r="BV649"/>
      <c r="BW649" s="368"/>
      <c r="BX649" s="368"/>
      <c r="BY649" s="368"/>
      <c r="BZ649" s="368"/>
      <c r="CA649" s="368"/>
      <c r="CB649" s="141"/>
      <c r="CC649" s="230"/>
      <c r="CD649" s="230"/>
      <c r="CE649" s="230"/>
      <c r="CF649" s="76"/>
      <c r="CG649" s="281"/>
      <c r="CH649" s="281"/>
      <c r="CI649" s="76"/>
      <c r="CJ649" s="76"/>
      <c r="CK649" s="76"/>
      <c r="CL649" s="127"/>
      <c r="CM649" s="127"/>
      <c r="CN649" s="127"/>
      <c r="CO649" s="127"/>
      <c r="CP649" s="127"/>
      <c r="CQ649" s="127"/>
      <c r="CR649"/>
      <c r="CS649"/>
      <c r="CT649"/>
      <c r="CU649"/>
      <c r="CV649" s="76"/>
      <c r="CW649" s="404"/>
      <c r="CX649" s="405"/>
      <c r="CY649" s="405"/>
      <c r="CZ649" s="405"/>
      <c r="DA649" s="405"/>
      <c r="DB649" s="405"/>
      <c r="DG649" s="76"/>
    </row>
    <row r="650" spans="1:111" s="377" customFormat="1" ht="11.1" customHeight="1" x14ac:dyDescent="0.25">
      <c r="A650" s="76"/>
      <c r="Z650" s="437"/>
      <c r="AA650" s="437"/>
      <c r="AB650" s="437"/>
      <c r="AC650" s="437"/>
      <c r="AD650" s="437"/>
      <c r="AE650" s="437"/>
      <c r="AF650" s="437"/>
      <c r="AG650" s="437"/>
      <c r="AH650" s="437"/>
      <c r="AI650" s="437"/>
      <c r="AJ650" s="437"/>
      <c r="AK650" s="437"/>
      <c r="AL650" s="437"/>
      <c r="AM650" s="437"/>
      <c r="AN650" s="437"/>
      <c r="AO650" s="437"/>
      <c r="AP650" s="437"/>
      <c r="AQ650" s="437"/>
      <c r="AR650" s="437"/>
      <c r="AS650" s="437"/>
      <c r="AT650" s="437"/>
      <c r="AU650" s="437"/>
      <c r="AV650" s="437"/>
      <c r="AW650" s="437"/>
      <c r="AX650" s="437"/>
      <c r="AY650" s="437"/>
      <c r="BA650" s="98"/>
      <c r="BB650" s="98"/>
      <c r="BC650" s="98"/>
      <c r="BD650" s="98"/>
      <c r="BE650" s="98"/>
      <c r="BF650" s="98"/>
      <c r="BH650" s="380"/>
      <c r="BI650" s="380"/>
      <c r="BJ650" s="380"/>
      <c r="BK650" s="379"/>
      <c r="BL650" s="379"/>
      <c r="BM650" s="382"/>
      <c r="BN650" s="168"/>
      <c r="BO650" s="382"/>
      <c r="BP650" s="382"/>
      <c r="BQ650" s="368"/>
      <c r="BR650"/>
      <c r="BS650" s="368"/>
      <c r="BT650"/>
      <c r="BU650"/>
      <c r="BV650"/>
      <c r="BW650" s="368"/>
      <c r="BX650" s="368"/>
      <c r="BY650" s="368"/>
      <c r="BZ650" s="368"/>
      <c r="CA650" s="368"/>
      <c r="CB650" s="141"/>
      <c r="CC650" s="230"/>
      <c r="CD650" s="230"/>
      <c r="CE650" s="230"/>
      <c r="CF650" s="76"/>
      <c r="CG650" s="281"/>
      <c r="CH650" s="281"/>
      <c r="CI650" s="76"/>
      <c r="CJ650" s="76"/>
      <c r="CK650" s="76"/>
      <c r="CL650" s="127"/>
      <c r="CM650" s="127"/>
      <c r="CN650" s="127"/>
      <c r="CO650" s="127"/>
      <c r="CP650" s="127"/>
      <c r="CQ650" s="127"/>
      <c r="CR650"/>
      <c r="CS650"/>
      <c r="CT650"/>
      <c r="CU650"/>
      <c r="CV650" s="76"/>
      <c r="CW650" s="404"/>
      <c r="CX650" s="405"/>
      <c r="CY650" s="405"/>
      <c r="CZ650" s="405"/>
      <c r="DA650" s="405"/>
      <c r="DB650" s="405"/>
      <c r="DG650" s="76"/>
    </row>
    <row r="651" spans="1:111" s="377" customFormat="1" ht="11.1" customHeight="1" x14ac:dyDescent="0.25">
      <c r="A651" s="76"/>
      <c r="Z651" s="437"/>
      <c r="AA651" s="437"/>
      <c r="AB651" s="437"/>
      <c r="AC651" s="437"/>
      <c r="AD651" s="437"/>
      <c r="AE651" s="437"/>
      <c r="AF651" s="437"/>
      <c r="AG651" s="437"/>
      <c r="AH651" s="437"/>
      <c r="AI651" s="437"/>
      <c r="AJ651" s="437"/>
      <c r="AK651" s="437"/>
      <c r="AL651" s="437"/>
      <c r="AM651" s="437"/>
      <c r="AN651" s="437"/>
      <c r="AO651" s="437"/>
      <c r="AP651" s="437"/>
      <c r="AQ651" s="437"/>
      <c r="AR651" s="437"/>
      <c r="AS651" s="437"/>
      <c r="AT651" s="437"/>
      <c r="AU651" s="437"/>
      <c r="AV651" s="437"/>
      <c r="AW651" s="437"/>
      <c r="AX651" s="437"/>
      <c r="AY651" s="437"/>
      <c r="BA651" s="98"/>
      <c r="BB651" s="98"/>
      <c r="BC651" s="98"/>
      <c r="BD651" s="98"/>
      <c r="BE651" s="98"/>
      <c r="BF651" s="98"/>
      <c r="BH651" s="380"/>
      <c r="BI651" s="380"/>
      <c r="BJ651" s="380"/>
      <c r="BK651" s="379"/>
      <c r="BL651" s="379"/>
      <c r="BM651" s="382"/>
      <c r="BN651" s="168"/>
      <c r="BO651" s="382"/>
      <c r="BP651" s="382"/>
      <c r="BQ651" s="368"/>
      <c r="BR651"/>
      <c r="BS651" s="368"/>
      <c r="BT651"/>
      <c r="BU651"/>
      <c r="BV651"/>
      <c r="BW651" s="368"/>
      <c r="BX651" s="368"/>
      <c r="BY651" s="368"/>
      <c r="BZ651" s="368"/>
      <c r="CA651" s="368"/>
      <c r="CB651" s="141"/>
      <c r="CC651" s="230"/>
      <c r="CD651" s="230"/>
      <c r="CE651" s="230"/>
      <c r="CF651" s="76"/>
      <c r="CG651" s="281"/>
      <c r="CH651" s="281"/>
      <c r="CI651" s="76"/>
      <c r="CJ651" s="76"/>
      <c r="CK651" s="76"/>
      <c r="CL651" s="127"/>
      <c r="CM651" s="127"/>
      <c r="CN651" s="127"/>
      <c r="CO651" s="127"/>
      <c r="CP651" s="127"/>
      <c r="CQ651" s="127"/>
      <c r="CR651"/>
      <c r="CS651"/>
      <c r="CT651"/>
      <c r="CU651"/>
      <c r="CV651" s="76"/>
      <c r="CW651" s="404"/>
      <c r="CX651" s="405"/>
      <c r="CY651" s="405"/>
      <c r="CZ651" s="405"/>
      <c r="DA651" s="405"/>
      <c r="DB651" s="405"/>
      <c r="DG651" s="76"/>
    </row>
    <row r="652" spans="1:111" s="377" customFormat="1" ht="11.1" customHeight="1" x14ac:dyDescent="0.25">
      <c r="A652" s="76"/>
      <c r="Z652" s="437"/>
      <c r="AA652" s="437"/>
      <c r="AB652" s="437"/>
      <c r="AC652" s="437"/>
      <c r="AD652" s="437"/>
      <c r="AE652" s="437"/>
      <c r="AF652" s="437"/>
      <c r="AG652" s="437"/>
      <c r="AH652" s="437"/>
      <c r="AI652" s="437"/>
      <c r="AJ652" s="437"/>
      <c r="AK652" s="437"/>
      <c r="AL652" s="437"/>
      <c r="AM652" s="437"/>
      <c r="AN652" s="437"/>
      <c r="AO652" s="437"/>
      <c r="AP652" s="437"/>
      <c r="AQ652" s="437"/>
      <c r="AR652" s="437"/>
      <c r="AS652" s="437"/>
      <c r="AT652" s="437"/>
      <c r="AU652" s="437"/>
      <c r="AV652" s="437"/>
      <c r="AW652" s="437"/>
      <c r="AX652" s="437"/>
      <c r="AY652" s="437"/>
      <c r="BA652" s="98"/>
      <c r="BB652" s="98"/>
      <c r="BC652" s="98"/>
      <c r="BD652" s="98"/>
      <c r="BE652" s="98"/>
      <c r="BF652" s="98"/>
      <c r="BH652" s="380"/>
      <c r="BI652" s="380"/>
      <c r="BJ652" s="380"/>
      <c r="BK652" s="379"/>
      <c r="BL652" s="379"/>
      <c r="BM652" s="382"/>
      <c r="BN652" s="168"/>
      <c r="BO652" s="382"/>
      <c r="BP652" s="382"/>
      <c r="BQ652" s="368"/>
      <c r="BR652"/>
      <c r="BS652" s="368"/>
      <c r="BT652"/>
      <c r="BU652"/>
      <c r="BV652"/>
      <c r="BW652" s="368"/>
      <c r="BX652" s="368"/>
      <c r="BY652" s="368"/>
      <c r="BZ652" s="368"/>
      <c r="CA652" s="368"/>
      <c r="CB652" s="141"/>
      <c r="CC652" s="230"/>
      <c r="CD652" s="230"/>
      <c r="CE652" s="230"/>
      <c r="CF652" s="76"/>
      <c r="CG652" s="281"/>
      <c r="CH652" s="281"/>
      <c r="CI652" s="76"/>
      <c r="CJ652" s="76"/>
      <c r="CK652" s="76"/>
      <c r="CL652" s="127"/>
      <c r="CM652" s="127"/>
      <c r="CN652" s="127"/>
      <c r="CO652" s="127"/>
      <c r="CP652" s="127"/>
      <c r="CQ652" s="127"/>
      <c r="CR652"/>
      <c r="CS652"/>
      <c r="CT652"/>
      <c r="CU652"/>
      <c r="CV652" s="76"/>
      <c r="CW652" s="404"/>
      <c r="CX652" s="405"/>
      <c r="CY652" s="405"/>
      <c r="CZ652" s="405"/>
      <c r="DA652" s="405"/>
      <c r="DB652" s="405"/>
      <c r="DG652" s="76"/>
    </row>
    <row r="653" spans="1:111" s="377" customFormat="1" ht="11.1" customHeight="1" x14ac:dyDescent="0.25">
      <c r="A653" s="76"/>
      <c r="Z653" s="437"/>
      <c r="AA653" s="437"/>
      <c r="AB653" s="437"/>
      <c r="AC653" s="437"/>
      <c r="AD653" s="437"/>
      <c r="AE653" s="437"/>
      <c r="AF653" s="437"/>
      <c r="AG653" s="437"/>
      <c r="AH653" s="437"/>
      <c r="AI653" s="437"/>
      <c r="AJ653" s="437"/>
      <c r="AK653" s="437"/>
      <c r="AL653" s="437"/>
      <c r="AM653" s="437"/>
      <c r="AN653" s="437"/>
      <c r="AO653" s="437"/>
      <c r="AP653" s="437"/>
      <c r="AQ653" s="437"/>
      <c r="AR653" s="437"/>
      <c r="AS653" s="437"/>
      <c r="AT653" s="437"/>
      <c r="AU653" s="437"/>
      <c r="AV653" s="437"/>
      <c r="AW653" s="437"/>
      <c r="AX653" s="437"/>
      <c r="AY653" s="437"/>
      <c r="BA653" s="98"/>
      <c r="BB653" s="98"/>
      <c r="BC653" s="98"/>
      <c r="BD653" s="98"/>
      <c r="BE653" s="98"/>
      <c r="BF653" s="98"/>
      <c r="BH653" s="380"/>
      <c r="BI653" s="380"/>
      <c r="BJ653" s="380"/>
      <c r="BK653" s="379"/>
      <c r="BL653" s="379"/>
      <c r="BM653" s="382"/>
      <c r="BN653" s="168"/>
      <c r="BO653" s="382"/>
      <c r="BP653" s="382"/>
      <c r="BQ653" s="368"/>
      <c r="BR653"/>
      <c r="BS653" s="368"/>
      <c r="BT653"/>
      <c r="BU653"/>
      <c r="BV653"/>
      <c r="BW653" s="368"/>
      <c r="BX653" s="368"/>
      <c r="BY653" s="368"/>
      <c r="BZ653" s="368"/>
      <c r="CA653" s="368"/>
      <c r="CB653" s="141"/>
      <c r="CC653" s="230"/>
      <c r="CD653" s="230"/>
      <c r="CE653" s="230"/>
      <c r="CF653" s="76"/>
      <c r="CG653" s="281"/>
      <c r="CH653" s="281"/>
      <c r="CI653" s="76"/>
      <c r="CJ653" s="76"/>
      <c r="CK653" s="76"/>
      <c r="CL653" s="127"/>
      <c r="CM653" s="127"/>
      <c r="CN653" s="127"/>
      <c r="CO653" s="127"/>
      <c r="CP653" s="127"/>
      <c r="CQ653" s="127"/>
      <c r="CR653"/>
      <c r="CS653"/>
      <c r="CT653"/>
      <c r="CU653"/>
      <c r="CV653" s="76"/>
      <c r="CW653" s="404"/>
      <c r="CX653" s="405"/>
      <c r="CY653" s="405"/>
      <c r="CZ653" s="405"/>
      <c r="DA653" s="405"/>
      <c r="DB653" s="405"/>
      <c r="DG653" s="76"/>
    </row>
    <row r="654" spans="1:111" s="377" customFormat="1" ht="11.1" customHeight="1" x14ac:dyDescent="0.25">
      <c r="A654" s="76"/>
      <c r="Z654" s="437"/>
      <c r="AA654" s="437"/>
      <c r="AB654" s="437"/>
      <c r="AC654" s="437"/>
      <c r="AD654" s="437"/>
      <c r="AE654" s="437"/>
      <c r="AF654" s="437"/>
      <c r="AG654" s="437"/>
      <c r="AH654" s="437"/>
      <c r="AI654" s="437"/>
      <c r="AJ654" s="437"/>
      <c r="AK654" s="437"/>
      <c r="AL654" s="437"/>
      <c r="AM654" s="437"/>
      <c r="AN654" s="437"/>
      <c r="AO654" s="437"/>
      <c r="AP654" s="437"/>
      <c r="AQ654" s="437"/>
      <c r="AR654" s="437"/>
      <c r="AS654" s="437"/>
      <c r="AT654" s="437"/>
      <c r="AU654" s="437"/>
      <c r="AV654" s="437"/>
      <c r="AW654" s="437"/>
      <c r="AX654" s="437"/>
      <c r="AY654" s="437"/>
      <c r="BA654" s="98"/>
      <c r="BB654" s="98"/>
      <c r="BC654" s="98"/>
      <c r="BD654" s="98"/>
      <c r="BE654" s="98"/>
      <c r="BF654" s="98"/>
      <c r="BH654" s="380"/>
      <c r="BI654" s="380"/>
      <c r="BJ654" s="380"/>
      <c r="BK654" s="379"/>
      <c r="BL654" s="379"/>
      <c r="BM654" s="382"/>
      <c r="BN654" s="168"/>
      <c r="BO654" s="382"/>
      <c r="BP654" s="382"/>
      <c r="BQ654" s="368"/>
      <c r="BR654"/>
      <c r="BS654" s="368"/>
      <c r="BT654"/>
      <c r="BU654"/>
      <c r="BV654"/>
      <c r="BW654" s="368"/>
      <c r="BX654" s="368"/>
      <c r="BY654" s="368"/>
      <c r="BZ654" s="368"/>
      <c r="CA654" s="368"/>
      <c r="CB654" s="141"/>
      <c r="CC654" s="230"/>
      <c r="CD654" s="230"/>
      <c r="CE654" s="230"/>
      <c r="CF654" s="76"/>
      <c r="CG654" s="281"/>
      <c r="CH654" s="281"/>
      <c r="CI654" s="76"/>
      <c r="CJ654" s="76"/>
      <c r="CK654" s="76"/>
      <c r="CL654" s="127"/>
      <c r="CM654" s="127"/>
      <c r="CN654" s="127"/>
      <c r="CO654" s="127"/>
      <c r="CP654" s="127"/>
      <c r="CQ654" s="127"/>
      <c r="CR654"/>
      <c r="CS654"/>
      <c r="CT654"/>
      <c r="CU654"/>
      <c r="CV654" s="76"/>
      <c r="CW654" s="404"/>
      <c r="CX654" s="405"/>
      <c r="CY654" s="405"/>
      <c r="CZ654" s="405"/>
      <c r="DA654" s="405"/>
      <c r="DB654" s="405"/>
      <c r="DG654" s="76"/>
    </row>
    <row r="655" spans="1:111" s="377" customFormat="1" ht="11.1" customHeight="1" x14ac:dyDescent="0.25">
      <c r="A655" s="76"/>
      <c r="Z655" s="437"/>
      <c r="AA655" s="437"/>
      <c r="AB655" s="437"/>
      <c r="AC655" s="437"/>
      <c r="AD655" s="437"/>
      <c r="AE655" s="437"/>
      <c r="AF655" s="437"/>
      <c r="AG655" s="437"/>
      <c r="AH655" s="437"/>
      <c r="AI655" s="437"/>
      <c r="AJ655" s="437"/>
      <c r="AK655" s="437"/>
      <c r="AL655" s="437"/>
      <c r="AM655" s="437"/>
      <c r="AN655" s="437"/>
      <c r="AO655" s="437"/>
      <c r="AP655" s="437"/>
      <c r="AQ655" s="437"/>
      <c r="AR655" s="437"/>
      <c r="AS655" s="437"/>
      <c r="AT655" s="437"/>
      <c r="AU655" s="437"/>
      <c r="AV655" s="437"/>
      <c r="AW655" s="437"/>
      <c r="AX655" s="437"/>
      <c r="AY655" s="437"/>
      <c r="BA655" s="98"/>
      <c r="BB655" s="98"/>
      <c r="BC655" s="98"/>
      <c r="BD655" s="98"/>
      <c r="BE655" s="98"/>
      <c r="BF655" s="98"/>
      <c r="BH655" s="380"/>
      <c r="BI655" s="380"/>
      <c r="BJ655" s="380"/>
      <c r="BK655" s="379"/>
      <c r="BL655" s="379"/>
      <c r="BM655" s="382"/>
      <c r="BN655" s="168"/>
      <c r="BO655" s="382"/>
      <c r="BP655" s="382"/>
      <c r="BQ655" s="368"/>
      <c r="BR655"/>
      <c r="BS655" s="368"/>
      <c r="BT655"/>
      <c r="BU655"/>
      <c r="BV655"/>
      <c r="BW655" s="368"/>
      <c r="BX655" s="368"/>
      <c r="BY655" s="368"/>
      <c r="BZ655" s="368"/>
      <c r="CA655" s="368"/>
      <c r="CB655" s="141"/>
      <c r="CC655" s="230"/>
      <c r="CD655" s="230"/>
      <c r="CE655" s="230"/>
      <c r="CF655" s="76"/>
      <c r="CG655" s="281"/>
      <c r="CH655" s="281"/>
      <c r="CI655" s="76"/>
      <c r="CJ655" s="76"/>
      <c r="CK655" s="76"/>
      <c r="CL655" s="127"/>
      <c r="CM655" s="127"/>
      <c r="CN655" s="127"/>
      <c r="CO655" s="127"/>
      <c r="CP655" s="127"/>
      <c r="CQ655" s="127"/>
      <c r="CR655"/>
      <c r="CS655"/>
      <c r="CT655"/>
      <c r="CU655"/>
      <c r="CV655" s="76"/>
      <c r="CW655" s="404"/>
      <c r="CX655" s="405"/>
      <c r="CY655" s="405"/>
      <c r="CZ655" s="405"/>
      <c r="DA655" s="405"/>
      <c r="DB655" s="405"/>
      <c r="DG655" s="76"/>
    </row>
    <row r="656" spans="1:111" s="377" customFormat="1" ht="11.1" customHeight="1" x14ac:dyDescent="0.25">
      <c r="A656" s="76"/>
      <c r="Z656" s="437"/>
      <c r="AA656" s="437"/>
      <c r="AB656" s="437"/>
      <c r="AC656" s="437"/>
      <c r="AD656" s="437"/>
      <c r="AE656" s="437"/>
      <c r="AF656" s="437"/>
      <c r="AG656" s="437"/>
      <c r="AH656" s="437"/>
      <c r="AI656" s="437"/>
      <c r="AJ656" s="437"/>
      <c r="AK656" s="437"/>
      <c r="AL656" s="437"/>
      <c r="AM656" s="437"/>
      <c r="AN656" s="437"/>
      <c r="AO656" s="437"/>
      <c r="AP656" s="437"/>
      <c r="AQ656" s="437"/>
      <c r="AR656" s="437"/>
      <c r="AS656" s="437"/>
      <c r="AT656" s="437"/>
      <c r="AU656" s="437"/>
      <c r="AV656" s="437"/>
      <c r="AW656" s="437"/>
      <c r="AX656" s="437"/>
      <c r="AY656" s="437"/>
      <c r="BA656" s="98"/>
      <c r="BB656" s="98"/>
      <c r="BC656" s="98"/>
      <c r="BD656" s="98"/>
      <c r="BE656" s="98"/>
      <c r="BF656" s="98"/>
      <c r="BH656" s="380"/>
      <c r="BI656" s="380"/>
      <c r="BJ656" s="380"/>
      <c r="BK656" s="379"/>
      <c r="BL656" s="379"/>
      <c r="BM656" s="382"/>
      <c r="BN656" s="168"/>
      <c r="BO656" s="382"/>
      <c r="BP656" s="382"/>
      <c r="BQ656" s="368"/>
      <c r="BR656"/>
      <c r="BS656" s="368"/>
      <c r="BT656"/>
      <c r="BU656"/>
      <c r="BV656"/>
      <c r="BW656" s="368"/>
      <c r="BX656" s="368"/>
      <c r="BY656" s="368"/>
      <c r="BZ656" s="368"/>
      <c r="CA656" s="368"/>
      <c r="CB656" s="141"/>
      <c r="CC656" s="230"/>
      <c r="CD656" s="230"/>
      <c r="CE656" s="230"/>
      <c r="CF656" s="76"/>
      <c r="CG656" s="281"/>
      <c r="CH656" s="281"/>
      <c r="CI656" s="76"/>
      <c r="CJ656" s="76"/>
      <c r="CK656" s="76"/>
      <c r="CL656" s="127"/>
      <c r="CM656" s="127"/>
      <c r="CN656" s="127"/>
      <c r="CO656" s="127"/>
      <c r="CP656" s="127"/>
      <c r="CQ656" s="127"/>
      <c r="CR656"/>
      <c r="CS656"/>
      <c r="CT656"/>
      <c r="CU656"/>
      <c r="CV656" s="76"/>
      <c r="CW656" s="404"/>
      <c r="CX656" s="405"/>
      <c r="CY656" s="405"/>
      <c r="CZ656" s="405"/>
      <c r="DA656" s="405"/>
      <c r="DB656" s="405"/>
      <c r="DG656" s="76"/>
    </row>
    <row r="657" spans="1:111" s="377" customFormat="1" ht="11.1" customHeight="1" x14ac:dyDescent="0.25">
      <c r="A657" s="76"/>
      <c r="Z657" s="437"/>
      <c r="AA657" s="437"/>
      <c r="AB657" s="437"/>
      <c r="AC657" s="437"/>
      <c r="AD657" s="437"/>
      <c r="AE657" s="437"/>
      <c r="AF657" s="437"/>
      <c r="AG657" s="437"/>
      <c r="AH657" s="437"/>
      <c r="AI657" s="437"/>
      <c r="AJ657" s="437"/>
      <c r="AK657" s="437"/>
      <c r="AL657" s="437"/>
      <c r="AM657" s="437"/>
      <c r="AN657" s="437"/>
      <c r="AO657" s="437"/>
      <c r="AP657" s="437"/>
      <c r="AQ657" s="437"/>
      <c r="AR657" s="437"/>
      <c r="AS657" s="437"/>
      <c r="AT657" s="437"/>
      <c r="AU657" s="437"/>
      <c r="AV657" s="437"/>
      <c r="AW657" s="437"/>
      <c r="AX657" s="437"/>
      <c r="AY657" s="437"/>
      <c r="BA657" s="98"/>
      <c r="BB657" s="98"/>
      <c r="BC657" s="98"/>
      <c r="BD657" s="98"/>
      <c r="BE657" s="98"/>
      <c r="BF657" s="98"/>
      <c r="BH657" s="380"/>
      <c r="BI657" s="380"/>
      <c r="BJ657" s="380"/>
      <c r="BK657" s="379"/>
      <c r="BL657" s="379"/>
      <c r="BM657" s="382"/>
      <c r="BN657" s="168"/>
      <c r="BO657" s="382"/>
      <c r="BP657" s="382"/>
      <c r="BQ657" s="368"/>
      <c r="BR657"/>
      <c r="BS657" s="368"/>
      <c r="BT657"/>
      <c r="BU657"/>
      <c r="BV657"/>
      <c r="BW657" s="368"/>
      <c r="BX657" s="368"/>
      <c r="BY657" s="368"/>
      <c r="BZ657" s="368"/>
      <c r="CA657" s="368"/>
      <c r="CB657" s="141"/>
      <c r="CC657" s="230"/>
      <c r="CD657" s="230"/>
      <c r="CE657" s="230"/>
      <c r="CF657" s="76"/>
      <c r="CG657" s="281"/>
      <c r="CH657" s="281"/>
      <c r="CI657" s="76"/>
      <c r="CJ657" s="76"/>
      <c r="CK657" s="76"/>
      <c r="CL657" s="127"/>
      <c r="CM657" s="127"/>
      <c r="CN657" s="127"/>
      <c r="CO657" s="127"/>
      <c r="CP657" s="127"/>
      <c r="CQ657" s="127"/>
      <c r="CR657"/>
      <c r="CS657"/>
      <c r="CT657"/>
      <c r="CU657"/>
      <c r="CV657" s="76"/>
      <c r="CW657" s="404"/>
      <c r="CX657" s="405"/>
      <c r="CY657" s="405"/>
      <c r="CZ657" s="405"/>
      <c r="DA657" s="405"/>
      <c r="DB657" s="405"/>
      <c r="DG657" s="76"/>
    </row>
    <row r="658" spans="1:111" s="377" customFormat="1" ht="11.1" customHeight="1" x14ac:dyDescent="0.25">
      <c r="A658" s="76"/>
      <c r="Z658" s="437"/>
      <c r="AA658" s="437"/>
      <c r="AB658" s="437"/>
      <c r="AC658" s="437"/>
      <c r="AD658" s="437"/>
      <c r="AE658" s="437"/>
      <c r="AF658" s="437"/>
      <c r="AG658" s="437"/>
      <c r="AH658" s="437"/>
      <c r="AI658" s="437"/>
      <c r="AJ658" s="437"/>
      <c r="AK658" s="437"/>
      <c r="AL658" s="437"/>
      <c r="AM658" s="437"/>
      <c r="AN658" s="437"/>
      <c r="AO658" s="437"/>
      <c r="AP658" s="437"/>
      <c r="AQ658" s="437"/>
      <c r="AR658" s="437"/>
      <c r="AS658" s="437"/>
      <c r="AT658" s="437"/>
      <c r="AU658" s="437"/>
      <c r="AV658" s="437"/>
      <c r="AW658" s="437"/>
      <c r="AX658" s="437"/>
      <c r="AY658" s="437"/>
      <c r="BA658" s="98"/>
      <c r="BB658" s="98"/>
      <c r="BC658" s="98"/>
      <c r="BD658" s="98"/>
      <c r="BE658" s="98"/>
      <c r="BF658" s="98"/>
      <c r="BH658" s="380"/>
      <c r="BI658" s="380"/>
      <c r="BJ658" s="380"/>
      <c r="BK658" s="379"/>
      <c r="BL658" s="379"/>
      <c r="BM658" s="382"/>
      <c r="BN658" s="168"/>
      <c r="BO658" s="382"/>
      <c r="BP658" s="382"/>
      <c r="BQ658" s="368"/>
      <c r="BR658"/>
      <c r="BS658" s="368"/>
      <c r="BT658"/>
      <c r="BU658"/>
      <c r="BV658"/>
      <c r="BW658" s="368"/>
      <c r="BX658" s="368"/>
      <c r="BY658" s="368"/>
      <c r="BZ658" s="368"/>
      <c r="CA658" s="368"/>
      <c r="CB658" s="141"/>
      <c r="CC658" s="230"/>
      <c r="CD658" s="230"/>
      <c r="CE658" s="230"/>
      <c r="CF658" s="76"/>
      <c r="CG658" s="281"/>
      <c r="CH658" s="281"/>
      <c r="CI658" s="76"/>
      <c r="CJ658" s="76"/>
      <c r="CK658" s="76"/>
      <c r="CL658" s="127"/>
      <c r="CM658" s="127"/>
      <c r="CN658" s="127"/>
      <c r="CO658" s="127"/>
      <c r="CP658" s="127"/>
      <c r="CQ658" s="127"/>
      <c r="CR658"/>
      <c r="CS658"/>
      <c r="CT658"/>
      <c r="CU658"/>
      <c r="CV658" s="76"/>
      <c r="CW658" s="404"/>
      <c r="CX658" s="405"/>
      <c r="CY658" s="405"/>
      <c r="CZ658" s="405"/>
      <c r="DA658" s="405"/>
      <c r="DB658" s="405"/>
      <c r="DG658" s="76"/>
    </row>
    <row r="659" spans="1:111" s="377" customFormat="1" ht="11.1" customHeight="1" x14ac:dyDescent="0.25">
      <c r="A659" s="76"/>
      <c r="Z659" s="437"/>
      <c r="AA659" s="437"/>
      <c r="AB659" s="437"/>
      <c r="AC659" s="437"/>
      <c r="AD659" s="437"/>
      <c r="AE659" s="437"/>
      <c r="AF659" s="437"/>
      <c r="AG659" s="437"/>
      <c r="AH659" s="437"/>
      <c r="AI659" s="437"/>
      <c r="AJ659" s="437"/>
      <c r="AK659" s="437"/>
      <c r="AL659" s="437"/>
      <c r="AM659" s="437"/>
      <c r="AN659" s="437"/>
      <c r="AO659" s="437"/>
      <c r="AP659" s="437"/>
      <c r="AQ659" s="437"/>
      <c r="AR659" s="437"/>
      <c r="AS659" s="437"/>
      <c r="AT659" s="437"/>
      <c r="AU659" s="437"/>
      <c r="AV659" s="437"/>
      <c r="AW659" s="437"/>
      <c r="AX659" s="437"/>
      <c r="AY659" s="437"/>
      <c r="BA659" s="98"/>
      <c r="BB659" s="98"/>
      <c r="BC659" s="98"/>
      <c r="BD659" s="98"/>
      <c r="BE659" s="98"/>
      <c r="BF659" s="98"/>
      <c r="BH659" s="380"/>
      <c r="BI659" s="380"/>
      <c r="BJ659" s="380"/>
      <c r="BK659" s="379"/>
      <c r="BL659" s="379"/>
      <c r="BM659" s="382"/>
      <c r="BN659" s="168"/>
      <c r="BO659" s="382"/>
      <c r="BP659" s="382"/>
      <c r="BQ659" s="368"/>
      <c r="BR659"/>
      <c r="BS659" s="368"/>
      <c r="BT659"/>
      <c r="BU659"/>
      <c r="BV659"/>
      <c r="BW659" s="368"/>
      <c r="BX659" s="368"/>
      <c r="BY659" s="368"/>
      <c r="BZ659" s="368"/>
      <c r="CA659" s="368"/>
      <c r="CB659" s="141"/>
      <c r="CC659" s="230"/>
      <c r="CD659" s="230"/>
      <c r="CE659" s="230"/>
      <c r="CF659" s="76"/>
      <c r="CG659" s="281"/>
      <c r="CH659" s="281"/>
      <c r="CI659" s="76"/>
      <c r="CJ659" s="76"/>
      <c r="CK659" s="76"/>
      <c r="CL659" s="127"/>
      <c r="CM659" s="127"/>
      <c r="CN659" s="127"/>
      <c r="CO659" s="127"/>
      <c r="CP659" s="127"/>
      <c r="CQ659" s="127"/>
      <c r="CR659"/>
      <c r="CS659"/>
      <c r="CT659"/>
      <c r="CU659"/>
      <c r="CV659" s="76"/>
      <c r="CW659" s="404"/>
      <c r="CX659" s="405"/>
      <c r="CY659" s="405"/>
      <c r="CZ659" s="405"/>
      <c r="DA659" s="405"/>
      <c r="DB659" s="405"/>
      <c r="DG659" s="76"/>
    </row>
    <row r="660" spans="1:111" s="377" customFormat="1" ht="11.1" customHeight="1" x14ac:dyDescent="0.25">
      <c r="A660" s="76"/>
      <c r="Z660" s="437"/>
      <c r="AA660" s="437"/>
      <c r="AB660" s="437"/>
      <c r="AC660" s="437"/>
      <c r="AD660" s="437"/>
      <c r="AE660" s="437"/>
      <c r="AF660" s="437"/>
      <c r="AG660" s="437"/>
      <c r="AH660" s="437"/>
      <c r="AI660" s="437"/>
      <c r="AJ660" s="437"/>
      <c r="AK660" s="437"/>
      <c r="AL660" s="437"/>
      <c r="AM660" s="437"/>
      <c r="AN660" s="437"/>
      <c r="AO660" s="437"/>
      <c r="AP660" s="437"/>
      <c r="AQ660" s="437"/>
      <c r="AR660" s="437"/>
      <c r="AS660" s="437"/>
      <c r="AT660" s="437"/>
      <c r="AU660" s="437"/>
      <c r="AV660" s="437"/>
      <c r="AW660" s="437"/>
      <c r="AX660" s="437"/>
      <c r="AY660" s="437"/>
      <c r="BA660" s="98"/>
      <c r="BB660" s="98"/>
      <c r="BC660" s="98"/>
      <c r="BD660" s="98"/>
      <c r="BE660" s="98"/>
      <c r="BF660" s="98"/>
      <c r="BH660" s="380"/>
      <c r="BI660" s="380"/>
      <c r="BJ660" s="380"/>
      <c r="BK660" s="379"/>
      <c r="BL660" s="379"/>
      <c r="BM660" s="382"/>
      <c r="BN660" s="168"/>
      <c r="BO660" s="382"/>
      <c r="BP660" s="382"/>
      <c r="BQ660" s="368"/>
      <c r="BR660"/>
      <c r="BS660" s="368"/>
      <c r="BT660"/>
      <c r="BU660"/>
      <c r="BV660"/>
      <c r="BW660" s="368"/>
      <c r="BX660" s="368"/>
      <c r="BY660" s="368"/>
      <c r="BZ660" s="368"/>
      <c r="CA660" s="368"/>
      <c r="CB660" s="141"/>
      <c r="CC660" s="230"/>
      <c r="CD660" s="230"/>
      <c r="CE660" s="230"/>
      <c r="CF660" s="76"/>
      <c r="CG660" s="281"/>
      <c r="CH660" s="281"/>
      <c r="CI660" s="76"/>
      <c r="CJ660" s="76"/>
      <c r="CK660" s="76"/>
      <c r="CL660" s="127"/>
      <c r="CM660" s="127"/>
      <c r="CN660" s="127"/>
      <c r="CO660" s="127"/>
      <c r="CP660" s="127"/>
      <c r="CQ660" s="127"/>
      <c r="CR660"/>
      <c r="CS660"/>
      <c r="CT660"/>
      <c r="CU660"/>
      <c r="CV660" s="76"/>
      <c r="CW660" s="404"/>
      <c r="CX660" s="405"/>
      <c r="CY660" s="405"/>
      <c r="CZ660" s="405"/>
      <c r="DA660" s="405"/>
      <c r="DB660" s="405"/>
      <c r="DG660" s="76"/>
    </row>
    <row r="661" spans="1:111" s="377" customFormat="1" ht="11.1" customHeight="1" x14ac:dyDescent="0.25">
      <c r="A661" s="76"/>
      <c r="Z661" s="437"/>
      <c r="AA661" s="437"/>
      <c r="AB661" s="437"/>
      <c r="AC661" s="437"/>
      <c r="AD661" s="437"/>
      <c r="AE661" s="437"/>
      <c r="AF661" s="437"/>
      <c r="AG661" s="437"/>
      <c r="AH661" s="437"/>
      <c r="AI661" s="437"/>
      <c r="AJ661" s="437"/>
      <c r="AK661" s="437"/>
      <c r="AL661" s="437"/>
      <c r="AM661" s="437"/>
      <c r="AN661" s="437"/>
      <c r="AO661" s="437"/>
      <c r="AP661" s="437"/>
      <c r="AQ661" s="437"/>
      <c r="AR661" s="437"/>
      <c r="AS661" s="437"/>
      <c r="AT661" s="437"/>
      <c r="AU661" s="437"/>
      <c r="AV661" s="437"/>
      <c r="AW661" s="437"/>
      <c r="AX661" s="437"/>
      <c r="AY661" s="437"/>
      <c r="BA661" s="98"/>
      <c r="BB661" s="98"/>
      <c r="BC661" s="98"/>
      <c r="BD661" s="98"/>
      <c r="BE661" s="98"/>
      <c r="BF661" s="98"/>
      <c r="BH661" s="380"/>
      <c r="BI661" s="380"/>
      <c r="BJ661" s="380"/>
      <c r="BK661" s="379"/>
      <c r="BL661" s="379"/>
      <c r="BM661" s="382"/>
      <c r="BN661" s="168"/>
      <c r="BO661" s="382"/>
      <c r="BP661" s="382"/>
      <c r="BQ661" s="368"/>
      <c r="BR661"/>
      <c r="BS661" s="368"/>
      <c r="BT661"/>
      <c r="BU661"/>
      <c r="BV661"/>
      <c r="BW661" s="368"/>
      <c r="BX661" s="368"/>
      <c r="BY661" s="368"/>
      <c r="BZ661" s="368"/>
      <c r="CA661" s="368"/>
      <c r="CB661" s="141"/>
      <c r="CC661" s="230"/>
      <c r="CD661" s="230"/>
      <c r="CE661" s="230"/>
      <c r="CF661" s="76"/>
      <c r="CG661" s="281"/>
      <c r="CH661" s="281"/>
      <c r="CI661" s="76"/>
      <c r="CJ661" s="76"/>
      <c r="CK661" s="76"/>
      <c r="CL661" s="127"/>
      <c r="CM661" s="127"/>
      <c r="CN661" s="127"/>
      <c r="CO661" s="127"/>
      <c r="CP661" s="127"/>
      <c r="CQ661" s="127"/>
      <c r="CR661"/>
      <c r="CS661"/>
      <c r="CT661"/>
      <c r="CU661"/>
      <c r="CV661" s="76"/>
      <c r="CW661" s="404"/>
      <c r="CX661" s="405"/>
      <c r="CY661" s="405"/>
      <c r="CZ661" s="405"/>
      <c r="DA661" s="405"/>
      <c r="DB661" s="405"/>
      <c r="DG661" s="76"/>
    </row>
    <row r="662" spans="1:111" s="377" customFormat="1" ht="11.1" customHeight="1" x14ac:dyDescent="0.25">
      <c r="A662" s="76"/>
      <c r="Z662" s="437"/>
      <c r="AA662" s="437"/>
      <c r="AB662" s="437"/>
      <c r="AC662" s="437"/>
      <c r="AD662" s="437"/>
      <c r="AE662" s="437"/>
      <c r="AF662" s="437"/>
      <c r="AG662" s="437"/>
      <c r="AH662" s="437"/>
      <c r="AI662" s="437"/>
      <c r="AJ662" s="437"/>
      <c r="AK662" s="437"/>
      <c r="AL662" s="437"/>
      <c r="AM662" s="437"/>
      <c r="AN662" s="437"/>
      <c r="AO662" s="437"/>
      <c r="AP662" s="437"/>
      <c r="AQ662" s="437"/>
      <c r="AR662" s="437"/>
      <c r="AS662" s="437"/>
      <c r="AT662" s="437"/>
      <c r="AU662" s="437"/>
      <c r="AV662" s="437"/>
      <c r="AW662" s="437"/>
      <c r="AX662" s="437"/>
      <c r="AY662" s="437"/>
      <c r="BA662" s="98"/>
      <c r="BB662" s="98"/>
      <c r="BC662" s="98"/>
      <c r="BD662" s="98"/>
      <c r="BE662" s="98"/>
      <c r="BF662" s="98"/>
      <c r="BH662" s="380"/>
      <c r="BI662" s="380"/>
      <c r="BJ662" s="380"/>
      <c r="BK662" s="379"/>
      <c r="BL662" s="379"/>
      <c r="BM662" s="382"/>
      <c r="BN662" s="168"/>
      <c r="BO662" s="382"/>
      <c r="BP662" s="382"/>
      <c r="BQ662" s="368"/>
      <c r="BR662"/>
      <c r="BS662" s="368"/>
      <c r="BT662"/>
      <c r="BU662"/>
      <c r="BV662"/>
      <c r="BW662" s="368"/>
      <c r="BX662" s="368"/>
      <c r="BY662" s="368"/>
      <c r="BZ662" s="368"/>
      <c r="CA662" s="368"/>
      <c r="CB662" s="141"/>
      <c r="CC662" s="230"/>
      <c r="CD662" s="230"/>
      <c r="CE662" s="230"/>
      <c r="CF662" s="76"/>
      <c r="CG662" s="281"/>
      <c r="CH662" s="281"/>
      <c r="CI662" s="76"/>
      <c r="CJ662" s="76"/>
      <c r="CK662" s="76"/>
      <c r="CL662" s="127"/>
      <c r="CM662" s="127"/>
      <c r="CN662" s="127"/>
      <c r="CO662" s="127"/>
      <c r="CP662" s="127"/>
      <c r="CQ662" s="127"/>
      <c r="CR662"/>
      <c r="CS662"/>
      <c r="CT662"/>
      <c r="CU662"/>
      <c r="CV662" s="76"/>
      <c r="CW662" s="404"/>
      <c r="CX662" s="405"/>
      <c r="CY662" s="405"/>
      <c r="CZ662" s="405"/>
      <c r="DA662" s="405"/>
      <c r="DB662" s="405"/>
      <c r="DG662" s="76"/>
    </row>
    <row r="663" spans="1:111" s="377" customFormat="1" ht="11.1" customHeight="1" x14ac:dyDescent="0.25">
      <c r="A663" s="76"/>
      <c r="Z663" s="437"/>
      <c r="AA663" s="437"/>
      <c r="AB663" s="437"/>
      <c r="AC663" s="437"/>
      <c r="AD663" s="437"/>
      <c r="AE663" s="437"/>
      <c r="AF663" s="437"/>
      <c r="AG663" s="437"/>
      <c r="AH663" s="437"/>
      <c r="AI663" s="437"/>
      <c r="AJ663" s="437"/>
      <c r="AK663" s="437"/>
      <c r="AL663" s="437"/>
      <c r="AM663" s="437"/>
      <c r="AN663" s="437"/>
      <c r="AO663" s="437"/>
      <c r="AP663" s="437"/>
      <c r="AQ663" s="437"/>
      <c r="AR663" s="437"/>
      <c r="AS663" s="437"/>
      <c r="AT663" s="437"/>
      <c r="AU663" s="437"/>
      <c r="AV663" s="437"/>
      <c r="AW663" s="437"/>
      <c r="AX663" s="437"/>
      <c r="AY663" s="437"/>
      <c r="BA663" s="98"/>
      <c r="BB663" s="98"/>
      <c r="BC663" s="98"/>
      <c r="BD663" s="98"/>
      <c r="BE663" s="98"/>
      <c r="BF663" s="98"/>
      <c r="BH663" s="380"/>
      <c r="BI663" s="380"/>
      <c r="BJ663" s="380"/>
      <c r="BK663" s="379"/>
      <c r="BL663" s="379"/>
      <c r="BM663" s="382"/>
      <c r="BN663" s="168"/>
      <c r="BO663" s="382"/>
      <c r="BP663" s="382"/>
      <c r="BQ663" s="368"/>
      <c r="BR663"/>
      <c r="BS663" s="368"/>
      <c r="BT663"/>
      <c r="BU663"/>
      <c r="BV663"/>
      <c r="BW663" s="368"/>
      <c r="BX663" s="368"/>
      <c r="BY663" s="368"/>
      <c r="BZ663" s="368"/>
      <c r="CA663" s="368"/>
      <c r="CB663" s="141"/>
      <c r="CC663" s="230"/>
      <c r="CD663" s="230"/>
      <c r="CE663" s="230"/>
      <c r="CF663" s="76"/>
      <c r="CG663" s="281"/>
      <c r="CH663" s="281"/>
      <c r="CI663" s="76"/>
      <c r="CJ663" s="76"/>
      <c r="CK663" s="76"/>
      <c r="CL663" s="127"/>
      <c r="CM663" s="127"/>
      <c r="CN663" s="127"/>
      <c r="CO663" s="127"/>
      <c r="CP663" s="127"/>
      <c r="CQ663" s="127"/>
      <c r="CR663"/>
      <c r="CS663"/>
      <c r="CT663"/>
      <c r="CU663"/>
      <c r="CV663" s="76"/>
      <c r="CW663" s="404"/>
      <c r="CX663" s="405"/>
      <c r="CY663" s="405"/>
      <c r="CZ663" s="405"/>
      <c r="DA663" s="405"/>
      <c r="DB663" s="405"/>
      <c r="DG663" s="76"/>
    </row>
    <row r="664" spans="1:111" s="377" customFormat="1" ht="11.1" customHeight="1" x14ac:dyDescent="0.25">
      <c r="A664" s="76"/>
      <c r="Z664" s="437"/>
      <c r="AA664" s="437"/>
      <c r="AB664" s="437"/>
      <c r="AC664" s="437"/>
      <c r="AD664" s="437"/>
      <c r="AE664" s="437"/>
      <c r="AF664" s="437"/>
      <c r="AG664" s="437"/>
      <c r="AH664" s="437"/>
      <c r="AI664" s="437"/>
      <c r="AJ664" s="437"/>
      <c r="AK664" s="437"/>
      <c r="AL664" s="437"/>
      <c r="AM664" s="437"/>
      <c r="AN664" s="437"/>
      <c r="AO664" s="437"/>
      <c r="AP664" s="437"/>
      <c r="AQ664" s="437"/>
      <c r="AR664" s="437"/>
      <c r="AS664" s="437"/>
      <c r="AT664" s="437"/>
      <c r="AU664" s="437"/>
      <c r="AV664" s="437"/>
      <c r="AW664" s="437"/>
      <c r="AX664" s="437"/>
      <c r="AY664" s="437"/>
      <c r="BA664" s="98"/>
      <c r="BB664" s="98"/>
      <c r="BC664" s="98"/>
      <c r="BD664" s="98"/>
      <c r="BE664" s="98"/>
      <c r="BF664" s="98"/>
      <c r="BH664" s="380"/>
      <c r="BI664" s="380"/>
      <c r="BJ664" s="380"/>
      <c r="BK664" s="379"/>
      <c r="BL664" s="379"/>
      <c r="BM664" s="382"/>
      <c r="BN664" s="168"/>
      <c r="BO664" s="382"/>
      <c r="BP664" s="382"/>
      <c r="BQ664" s="368"/>
      <c r="BR664"/>
      <c r="BS664" s="368"/>
      <c r="BT664"/>
      <c r="BU664"/>
      <c r="BV664"/>
      <c r="BW664" s="368"/>
      <c r="BX664" s="368"/>
      <c r="BY664" s="368"/>
      <c r="BZ664" s="368"/>
      <c r="CA664" s="368"/>
      <c r="CB664" s="141"/>
      <c r="CC664" s="230"/>
      <c r="CD664" s="230"/>
      <c r="CE664" s="230"/>
      <c r="CF664" s="76"/>
      <c r="CG664" s="281"/>
      <c r="CH664" s="281"/>
      <c r="CI664" s="76"/>
      <c r="CJ664" s="76"/>
      <c r="CK664" s="76"/>
      <c r="CL664" s="127"/>
      <c r="CM664" s="127"/>
      <c r="CN664" s="127"/>
      <c r="CO664" s="127"/>
      <c r="CP664" s="127"/>
      <c r="CQ664" s="127"/>
      <c r="CR664"/>
      <c r="CS664"/>
      <c r="CT664"/>
      <c r="CU664"/>
      <c r="CV664" s="76"/>
      <c r="CW664" s="404"/>
      <c r="CX664" s="405"/>
      <c r="CY664" s="405"/>
      <c r="CZ664" s="405"/>
      <c r="DA664" s="405"/>
      <c r="DB664" s="405"/>
      <c r="DG664" s="76"/>
    </row>
    <row r="665" spans="1:111" s="377" customFormat="1" ht="11.1" customHeight="1" x14ac:dyDescent="0.25">
      <c r="A665" s="76"/>
      <c r="Z665" s="437"/>
      <c r="AA665" s="437"/>
      <c r="AB665" s="437"/>
      <c r="AC665" s="437"/>
      <c r="AD665" s="437"/>
      <c r="AE665" s="437"/>
      <c r="AF665" s="437"/>
      <c r="AG665" s="437"/>
      <c r="AH665" s="437"/>
      <c r="AI665" s="437"/>
      <c r="AJ665" s="437"/>
      <c r="AK665" s="437"/>
      <c r="AL665" s="437"/>
      <c r="AM665" s="437"/>
      <c r="AN665" s="437"/>
      <c r="AO665" s="437"/>
      <c r="AP665" s="437"/>
      <c r="AQ665" s="437"/>
      <c r="AR665" s="437"/>
      <c r="AS665" s="437"/>
      <c r="AT665" s="437"/>
      <c r="AU665" s="437"/>
      <c r="AV665" s="437"/>
      <c r="AW665" s="437"/>
      <c r="AX665" s="437"/>
      <c r="AY665" s="437"/>
      <c r="BA665" s="98"/>
      <c r="BB665" s="98"/>
      <c r="BC665" s="98"/>
      <c r="BD665" s="98"/>
      <c r="BE665" s="98"/>
      <c r="BF665" s="98"/>
      <c r="BH665" s="380"/>
      <c r="BI665" s="380"/>
      <c r="BJ665" s="380"/>
      <c r="BK665" s="379"/>
      <c r="BL665" s="379"/>
      <c r="BM665" s="382"/>
      <c r="BN665" s="168"/>
      <c r="BO665" s="382"/>
      <c r="BP665" s="382"/>
      <c r="BQ665" s="368"/>
      <c r="BR665"/>
      <c r="BS665" s="368"/>
      <c r="BT665"/>
      <c r="BU665"/>
      <c r="BV665"/>
      <c r="BW665" s="368"/>
      <c r="BX665" s="368"/>
      <c r="BY665" s="368"/>
      <c r="BZ665" s="368"/>
      <c r="CA665" s="368"/>
      <c r="CB665" s="141"/>
      <c r="CC665" s="230"/>
      <c r="CD665" s="230"/>
      <c r="CE665" s="230"/>
      <c r="CF665" s="76"/>
      <c r="CG665" s="281"/>
      <c r="CH665" s="281"/>
      <c r="CI665" s="76"/>
      <c r="CJ665" s="76"/>
      <c r="CK665" s="76"/>
      <c r="CL665" s="127"/>
      <c r="CM665" s="127"/>
      <c r="CN665" s="127"/>
      <c r="CO665" s="127"/>
      <c r="CP665" s="127"/>
      <c r="CQ665" s="127"/>
      <c r="CR665"/>
      <c r="CS665"/>
      <c r="CT665"/>
      <c r="CU665"/>
      <c r="CV665" s="76"/>
      <c r="CW665" s="404"/>
      <c r="CX665" s="405"/>
      <c r="CY665" s="405"/>
      <c r="CZ665" s="405"/>
      <c r="DA665" s="405"/>
      <c r="DB665" s="405"/>
      <c r="DG665" s="76"/>
    </row>
    <row r="666" spans="1:111" s="377" customFormat="1" ht="11.1" customHeight="1" x14ac:dyDescent="0.25">
      <c r="A666" s="76"/>
      <c r="Z666" s="437"/>
      <c r="AA666" s="437"/>
      <c r="AB666" s="437"/>
      <c r="AC666" s="437"/>
      <c r="AD666" s="437"/>
      <c r="AE666" s="437"/>
      <c r="AF666" s="437"/>
      <c r="AG666" s="437"/>
      <c r="AH666" s="437"/>
      <c r="AI666" s="437"/>
      <c r="AJ666" s="437"/>
      <c r="AK666" s="437"/>
      <c r="AL666" s="437"/>
      <c r="AM666" s="437"/>
      <c r="AN666" s="437"/>
      <c r="AO666" s="437"/>
      <c r="AP666" s="437"/>
      <c r="AQ666" s="437"/>
      <c r="AR666" s="437"/>
      <c r="AS666" s="437"/>
      <c r="AT666" s="437"/>
      <c r="AU666" s="437"/>
      <c r="AV666" s="437"/>
      <c r="AW666" s="437"/>
      <c r="AX666" s="437"/>
      <c r="AY666" s="437"/>
      <c r="BA666" s="98"/>
      <c r="BB666" s="98"/>
      <c r="BC666" s="98"/>
      <c r="BD666" s="98"/>
      <c r="BE666" s="98"/>
      <c r="BF666" s="98"/>
      <c r="BH666" s="380"/>
      <c r="BI666" s="380"/>
      <c r="BJ666" s="380"/>
      <c r="BK666" s="379"/>
      <c r="BL666" s="379"/>
      <c r="BM666" s="382"/>
      <c r="BN666" s="168"/>
      <c r="BO666" s="382"/>
      <c r="BP666" s="382"/>
      <c r="BQ666" s="368"/>
      <c r="BR666"/>
      <c r="BS666" s="368"/>
      <c r="BT666"/>
      <c r="BU666"/>
      <c r="BV666"/>
      <c r="BW666" s="368"/>
      <c r="BX666" s="368"/>
      <c r="BY666" s="368"/>
      <c r="BZ666" s="368"/>
      <c r="CA666" s="368"/>
      <c r="CB666" s="141"/>
      <c r="CC666" s="230"/>
      <c r="CD666" s="230"/>
      <c r="CE666" s="230"/>
      <c r="CF666" s="76"/>
      <c r="CG666" s="281"/>
      <c r="CH666" s="281"/>
      <c r="CI666" s="76"/>
      <c r="CJ666" s="76"/>
      <c r="CK666" s="76"/>
      <c r="CL666" s="127"/>
      <c r="CM666" s="127"/>
      <c r="CN666" s="127"/>
      <c r="CO666" s="127"/>
      <c r="CP666" s="127"/>
      <c r="CQ666" s="127"/>
      <c r="CR666"/>
      <c r="CS666"/>
      <c r="CT666"/>
      <c r="CU666"/>
      <c r="CV666" s="76"/>
      <c r="CW666" s="404"/>
      <c r="CX666" s="405"/>
      <c r="CY666" s="405"/>
      <c r="CZ666" s="405"/>
      <c r="DA666" s="405"/>
      <c r="DB666" s="405"/>
      <c r="DG666" s="76"/>
    </row>
    <row r="667" spans="1:111" s="377" customFormat="1" ht="11.1" customHeight="1" x14ac:dyDescent="0.25">
      <c r="A667" s="76"/>
      <c r="Z667" s="437"/>
      <c r="AA667" s="437"/>
      <c r="AB667" s="437"/>
      <c r="AC667" s="437"/>
      <c r="AD667" s="437"/>
      <c r="AE667" s="437"/>
      <c r="AF667" s="437"/>
      <c r="AG667" s="437"/>
      <c r="AH667" s="437"/>
      <c r="AI667" s="437"/>
      <c r="AJ667" s="437"/>
      <c r="AK667" s="437"/>
      <c r="AL667" s="437"/>
      <c r="AM667" s="437"/>
      <c r="AN667" s="437"/>
      <c r="AO667" s="437"/>
      <c r="AP667" s="437"/>
      <c r="AQ667" s="437"/>
      <c r="AR667" s="437"/>
      <c r="AS667" s="437"/>
      <c r="AT667" s="437"/>
      <c r="AU667" s="437"/>
      <c r="AV667" s="437"/>
      <c r="AW667" s="437"/>
      <c r="AX667" s="437"/>
      <c r="AY667" s="437"/>
      <c r="BA667" s="98"/>
      <c r="BB667" s="98"/>
      <c r="BC667" s="98"/>
      <c r="BD667" s="98"/>
      <c r="BE667" s="98"/>
      <c r="BF667" s="98"/>
      <c r="BH667" s="380"/>
      <c r="BI667" s="380"/>
      <c r="BJ667" s="380"/>
      <c r="BK667" s="379"/>
      <c r="BL667" s="379"/>
      <c r="BM667" s="382"/>
      <c r="BN667" s="168"/>
      <c r="BO667" s="382"/>
      <c r="BP667" s="382"/>
      <c r="BQ667" s="368"/>
      <c r="BR667"/>
      <c r="BS667" s="368"/>
      <c r="BT667"/>
      <c r="BU667"/>
      <c r="BV667"/>
      <c r="BW667" s="368"/>
      <c r="BX667" s="368"/>
      <c r="BY667" s="368"/>
      <c r="BZ667" s="368"/>
      <c r="CA667" s="368"/>
      <c r="CB667" s="141"/>
      <c r="CC667" s="230"/>
      <c r="CD667" s="230"/>
      <c r="CE667" s="230"/>
      <c r="CF667" s="76"/>
      <c r="CG667" s="281"/>
      <c r="CH667" s="281"/>
      <c r="CI667" s="76"/>
      <c r="CJ667" s="76"/>
      <c r="CK667" s="76"/>
      <c r="CL667" s="127"/>
      <c r="CM667" s="127"/>
      <c r="CN667" s="127"/>
      <c r="CO667" s="127"/>
      <c r="CP667" s="127"/>
      <c r="CQ667" s="127"/>
      <c r="CR667"/>
      <c r="CS667"/>
      <c r="CT667"/>
      <c r="CU667"/>
      <c r="CV667" s="76"/>
      <c r="CW667" s="404"/>
      <c r="CX667" s="405"/>
      <c r="CY667" s="405"/>
      <c r="CZ667" s="405"/>
      <c r="DA667" s="405"/>
      <c r="DB667" s="405"/>
      <c r="DG667" s="76"/>
    </row>
    <row r="668" spans="1:111" s="377" customFormat="1" ht="11.1" customHeight="1" x14ac:dyDescent="0.25">
      <c r="A668" s="76"/>
      <c r="Z668" s="437"/>
      <c r="AA668" s="437"/>
      <c r="AB668" s="437"/>
      <c r="AC668" s="437"/>
      <c r="AD668" s="437"/>
      <c r="AE668" s="437"/>
      <c r="AF668" s="437"/>
      <c r="AG668" s="437"/>
      <c r="AH668" s="437"/>
      <c r="AI668" s="437"/>
      <c r="AJ668" s="437"/>
      <c r="AK668" s="437"/>
      <c r="AL668" s="437"/>
      <c r="AM668" s="437"/>
      <c r="AN668" s="437"/>
      <c r="AO668" s="437"/>
      <c r="AP668" s="437"/>
      <c r="AQ668" s="437"/>
      <c r="AR668" s="437"/>
      <c r="AS668" s="437"/>
      <c r="AT668" s="437"/>
      <c r="AU668" s="437"/>
      <c r="AV668" s="437"/>
      <c r="AW668" s="437"/>
      <c r="AX668" s="437"/>
      <c r="AY668" s="437"/>
      <c r="BA668" s="98"/>
      <c r="BB668" s="98"/>
      <c r="BC668" s="98"/>
      <c r="BD668" s="98"/>
      <c r="BE668" s="98"/>
      <c r="BF668" s="98"/>
      <c r="BH668" s="380"/>
      <c r="BI668" s="380"/>
      <c r="BJ668" s="380"/>
      <c r="BK668" s="379"/>
      <c r="BL668" s="379"/>
      <c r="BM668" s="382"/>
      <c r="BN668" s="168"/>
      <c r="BO668" s="382"/>
      <c r="BP668" s="382"/>
      <c r="BQ668" s="368"/>
      <c r="BR668"/>
      <c r="BS668" s="368"/>
      <c r="BT668"/>
      <c r="BU668"/>
      <c r="BV668"/>
      <c r="BW668" s="368"/>
      <c r="BX668" s="368"/>
      <c r="BY668" s="368"/>
      <c r="BZ668" s="368"/>
      <c r="CA668" s="368"/>
      <c r="CB668" s="141"/>
      <c r="CC668" s="230"/>
      <c r="CD668" s="230"/>
      <c r="CE668" s="230"/>
      <c r="CF668" s="76"/>
      <c r="CG668" s="281"/>
      <c r="CH668" s="281"/>
      <c r="CI668" s="76"/>
      <c r="CJ668" s="76"/>
      <c r="CK668" s="76"/>
      <c r="CL668" s="127"/>
      <c r="CM668" s="127"/>
      <c r="CN668" s="127"/>
      <c r="CO668" s="127"/>
      <c r="CP668" s="127"/>
      <c r="CQ668" s="127"/>
      <c r="CR668"/>
      <c r="CS668"/>
      <c r="CT668"/>
      <c r="CU668"/>
      <c r="CV668" s="76"/>
      <c r="CW668" s="404"/>
      <c r="CX668" s="405"/>
      <c r="CY668" s="405"/>
      <c r="CZ668" s="405"/>
      <c r="DA668" s="405"/>
      <c r="DB668" s="405"/>
      <c r="DG668" s="76"/>
    </row>
    <row r="669" spans="1:111" s="377" customFormat="1" ht="11.1" customHeight="1" x14ac:dyDescent="0.25">
      <c r="A669" s="76"/>
      <c r="Z669" s="437"/>
      <c r="AA669" s="437"/>
      <c r="AB669" s="437"/>
      <c r="AC669" s="437"/>
      <c r="AD669" s="437"/>
      <c r="AE669" s="437"/>
      <c r="AF669" s="437"/>
      <c r="AG669" s="437"/>
      <c r="AH669" s="437"/>
      <c r="AI669" s="437"/>
      <c r="AJ669" s="437"/>
      <c r="AK669" s="437"/>
      <c r="AL669" s="437"/>
      <c r="AM669" s="437"/>
      <c r="AN669" s="437"/>
      <c r="AO669" s="437"/>
      <c r="AP669" s="437"/>
      <c r="AQ669" s="437"/>
      <c r="AR669" s="437"/>
      <c r="AS669" s="437"/>
      <c r="AT669" s="437"/>
      <c r="AU669" s="437"/>
      <c r="AV669" s="437"/>
      <c r="AW669" s="437"/>
      <c r="AX669" s="437"/>
      <c r="AY669" s="437"/>
      <c r="BA669" s="98"/>
      <c r="BB669" s="98"/>
      <c r="BC669" s="98"/>
      <c r="BD669" s="98"/>
      <c r="BE669" s="98"/>
      <c r="BF669" s="98"/>
      <c r="BH669" s="380"/>
      <c r="BI669" s="380"/>
      <c r="BJ669" s="380"/>
      <c r="BK669" s="379"/>
      <c r="BL669" s="379"/>
      <c r="BM669" s="382"/>
      <c r="BN669" s="168"/>
      <c r="BO669" s="382"/>
      <c r="BP669" s="382"/>
      <c r="BQ669" s="368"/>
      <c r="BR669"/>
      <c r="BS669" s="368"/>
      <c r="BT669"/>
      <c r="BU669"/>
      <c r="BV669"/>
      <c r="BW669" s="368"/>
      <c r="BX669" s="368"/>
      <c r="BY669" s="368"/>
      <c r="BZ669" s="368"/>
      <c r="CA669" s="368"/>
      <c r="CB669" s="141"/>
      <c r="CC669" s="230"/>
      <c r="CD669" s="230"/>
      <c r="CE669" s="230"/>
      <c r="CF669" s="76"/>
      <c r="CG669" s="281"/>
      <c r="CH669" s="281"/>
      <c r="CI669" s="76"/>
      <c r="CJ669" s="76"/>
      <c r="CK669" s="76"/>
      <c r="CL669" s="127"/>
      <c r="CM669" s="127"/>
      <c r="CN669" s="127"/>
      <c r="CO669" s="127"/>
      <c r="CP669" s="127"/>
      <c r="CQ669" s="127"/>
      <c r="CR669"/>
      <c r="CS669"/>
      <c r="CT669"/>
      <c r="CU669"/>
      <c r="CV669" s="76"/>
      <c r="CW669" s="404"/>
      <c r="CX669" s="405"/>
      <c r="CY669" s="405"/>
      <c r="CZ669" s="405"/>
      <c r="DA669" s="405"/>
      <c r="DB669" s="405"/>
      <c r="DG669" s="76"/>
    </row>
    <row r="670" spans="1:111" s="377" customFormat="1" ht="11.1" customHeight="1" x14ac:dyDescent="0.25">
      <c r="A670" s="76"/>
      <c r="Z670" s="437"/>
      <c r="AA670" s="437"/>
      <c r="AB670" s="437"/>
      <c r="AC670" s="437"/>
      <c r="AD670" s="437"/>
      <c r="AE670" s="437"/>
      <c r="AF670" s="437"/>
      <c r="AG670" s="437"/>
      <c r="AH670" s="437"/>
      <c r="AI670" s="437"/>
      <c r="AJ670" s="437"/>
      <c r="AK670" s="437"/>
      <c r="AL670" s="437"/>
      <c r="AM670" s="437"/>
      <c r="AN670" s="437"/>
      <c r="AO670" s="437"/>
      <c r="AP670" s="437"/>
      <c r="AQ670" s="437"/>
      <c r="AR670" s="437"/>
      <c r="AS670" s="437"/>
      <c r="AT670" s="437"/>
      <c r="AU670" s="437"/>
      <c r="AV670" s="437"/>
      <c r="AW670" s="437"/>
      <c r="AX670" s="437"/>
      <c r="AY670" s="437"/>
      <c r="BA670" s="98"/>
      <c r="BB670" s="98"/>
      <c r="BC670" s="98"/>
      <c r="BD670" s="98"/>
      <c r="BE670" s="98"/>
      <c r="BF670" s="98"/>
      <c r="BH670" s="380"/>
      <c r="BI670" s="380"/>
      <c r="BJ670" s="380"/>
      <c r="BK670" s="379"/>
      <c r="BL670" s="379"/>
      <c r="BM670" s="382"/>
      <c r="BN670" s="168"/>
      <c r="BO670" s="382"/>
      <c r="BP670" s="382"/>
      <c r="BQ670" s="368"/>
      <c r="BR670"/>
      <c r="BS670" s="368"/>
      <c r="BT670"/>
      <c r="BU670"/>
      <c r="BV670"/>
      <c r="BW670" s="368"/>
      <c r="BX670" s="368"/>
      <c r="BY670" s="368"/>
      <c r="BZ670" s="368"/>
      <c r="CA670" s="368"/>
      <c r="CB670" s="141"/>
      <c r="CC670" s="230"/>
      <c r="CD670" s="230"/>
      <c r="CE670" s="230"/>
      <c r="CF670" s="76"/>
      <c r="CG670" s="281"/>
      <c r="CH670" s="281"/>
      <c r="CI670" s="76"/>
      <c r="CJ670" s="76"/>
      <c r="CK670" s="76"/>
      <c r="CL670" s="127"/>
      <c r="CM670" s="127"/>
      <c r="CN670" s="127"/>
      <c r="CO670" s="127"/>
      <c r="CP670" s="127"/>
      <c r="CQ670" s="127"/>
      <c r="CR670"/>
      <c r="CS670"/>
      <c r="CT670"/>
      <c r="CU670"/>
      <c r="CV670" s="76"/>
      <c r="CW670" s="404"/>
      <c r="CX670" s="405"/>
      <c r="CY670" s="405"/>
      <c r="CZ670" s="405"/>
      <c r="DA670" s="405"/>
      <c r="DB670" s="405"/>
      <c r="DG670" s="76"/>
    </row>
    <row r="671" spans="1:111" s="377" customFormat="1" ht="11.1" customHeight="1" x14ac:dyDescent="0.25">
      <c r="A671" s="76"/>
      <c r="Z671" s="437"/>
      <c r="AA671" s="437"/>
      <c r="AB671" s="437"/>
      <c r="AC671" s="437"/>
      <c r="AD671" s="437"/>
      <c r="AE671" s="437"/>
      <c r="AF671" s="437"/>
      <c r="AG671" s="437"/>
      <c r="AH671" s="437"/>
      <c r="AI671" s="437"/>
      <c r="AJ671" s="437"/>
      <c r="AK671" s="437"/>
      <c r="AL671" s="437"/>
      <c r="AM671" s="437"/>
      <c r="AN671" s="437"/>
      <c r="AO671" s="437"/>
      <c r="AP671" s="437"/>
      <c r="AQ671" s="437"/>
      <c r="AR671" s="437"/>
      <c r="AS671" s="437"/>
      <c r="AT671" s="437"/>
      <c r="AU671" s="437"/>
      <c r="AV671" s="437"/>
      <c r="AW671" s="437"/>
      <c r="AX671" s="437"/>
      <c r="AY671" s="437"/>
      <c r="BA671" s="98"/>
      <c r="BB671" s="98"/>
      <c r="BC671" s="98"/>
      <c r="BD671" s="98"/>
      <c r="BE671" s="98"/>
      <c r="BF671" s="98"/>
      <c r="BH671" s="380"/>
      <c r="BI671" s="380"/>
      <c r="BJ671" s="380"/>
      <c r="BK671" s="379"/>
      <c r="BL671" s="379"/>
      <c r="BM671" s="382"/>
      <c r="BN671" s="168"/>
      <c r="BO671" s="382"/>
      <c r="BP671" s="382"/>
      <c r="BQ671" s="368"/>
      <c r="BR671"/>
      <c r="BS671" s="368"/>
      <c r="BT671"/>
      <c r="BU671"/>
      <c r="BV671"/>
      <c r="BW671" s="368"/>
      <c r="BX671" s="368"/>
      <c r="BY671" s="368"/>
      <c r="BZ671" s="368"/>
      <c r="CA671" s="368"/>
      <c r="CB671" s="141"/>
      <c r="CC671" s="230"/>
      <c r="CD671" s="230"/>
      <c r="CE671" s="230"/>
      <c r="CF671" s="76"/>
      <c r="CG671" s="281"/>
      <c r="CH671" s="281"/>
      <c r="CI671" s="76"/>
      <c r="CJ671" s="76"/>
      <c r="CK671" s="76"/>
      <c r="CL671" s="127"/>
      <c r="CM671" s="127"/>
      <c r="CN671" s="127"/>
      <c r="CO671" s="127"/>
      <c r="CP671" s="127"/>
      <c r="CQ671" s="127"/>
      <c r="CR671"/>
      <c r="CS671"/>
      <c r="CT671"/>
      <c r="CU671"/>
      <c r="CV671" s="76"/>
      <c r="CW671" s="404"/>
      <c r="CX671" s="405"/>
      <c r="CY671" s="405"/>
      <c r="CZ671" s="405"/>
      <c r="DA671" s="405"/>
      <c r="DB671" s="405"/>
      <c r="DG671" s="76"/>
    </row>
    <row r="672" spans="1:111" s="377" customFormat="1" ht="11.1" customHeight="1" x14ac:dyDescent="0.25">
      <c r="A672" s="76"/>
      <c r="Z672" s="437"/>
      <c r="AA672" s="437"/>
      <c r="AB672" s="437"/>
      <c r="AC672" s="437"/>
      <c r="AD672" s="437"/>
      <c r="AE672" s="437"/>
      <c r="AF672" s="437"/>
      <c r="AG672" s="437"/>
      <c r="AH672" s="437"/>
      <c r="AI672" s="437"/>
      <c r="AJ672" s="437"/>
      <c r="AK672" s="437"/>
      <c r="AL672" s="437"/>
      <c r="AM672" s="437"/>
      <c r="AN672" s="437"/>
      <c r="AO672" s="437"/>
      <c r="AP672" s="437"/>
      <c r="AQ672" s="437"/>
      <c r="AR672" s="437"/>
      <c r="AS672" s="437"/>
      <c r="AT672" s="437"/>
      <c r="AU672" s="437"/>
      <c r="AV672" s="437"/>
      <c r="AW672" s="437"/>
      <c r="AX672" s="437"/>
      <c r="AY672" s="437"/>
      <c r="BA672" s="98"/>
      <c r="BB672" s="98"/>
      <c r="BC672" s="98"/>
      <c r="BD672" s="98"/>
      <c r="BE672" s="98"/>
      <c r="BF672" s="98"/>
      <c r="BH672" s="380"/>
      <c r="BI672" s="380"/>
      <c r="BJ672" s="380"/>
      <c r="BK672" s="379"/>
      <c r="BL672" s="379"/>
      <c r="BM672" s="382"/>
      <c r="BN672" s="168"/>
      <c r="BO672" s="382"/>
      <c r="BP672" s="382"/>
      <c r="BQ672" s="368"/>
      <c r="BR672"/>
      <c r="BS672" s="368"/>
      <c r="BT672"/>
      <c r="BU672"/>
      <c r="BV672"/>
      <c r="BW672" s="368"/>
      <c r="BX672" s="368"/>
      <c r="BY672" s="368"/>
      <c r="BZ672" s="368"/>
      <c r="CA672" s="368"/>
      <c r="CB672" s="141"/>
      <c r="CC672" s="230"/>
      <c r="CD672" s="230"/>
      <c r="CE672" s="230"/>
      <c r="CF672" s="76"/>
      <c r="CG672" s="281"/>
      <c r="CH672" s="281"/>
      <c r="CI672" s="76"/>
      <c r="CJ672" s="76"/>
      <c r="CK672" s="76"/>
      <c r="CL672" s="127"/>
      <c r="CM672" s="127"/>
      <c r="CN672" s="127"/>
      <c r="CO672" s="127"/>
      <c r="CP672" s="127"/>
      <c r="CQ672" s="127"/>
      <c r="CR672"/>
      <c r="CS672"/>
      <c r="CT672"/>
      <c r="CU672"/>
      <c r="CV672" s="76"/>
      <c r="CW672" s="404"/>
      <c r="CX672" s="405"/>
      <c r="CY672" s="405"/>
      <c r="CZ672" s="405"/>
      <c r="DA672" s="405"/>
      <c r="DB672" s="405"/>
      <c r="DG672" s="76"/>
    </row>
    <row r="673" spans="1:111" s="377" customFormat="1" ht="11.1" customHeight="1" x14ac:dyDescent="0.25">
      <c r="A673" s="76"/>
      <c r="Z673" s="437"/>
      <c r="AA673" s="437"/>
      <c r="AB673" s="437"/>
      <c r="AC673" s="437"/>
      <c r="AD673" s="437"/>
      <c r="AE673" s="437"/>
      <c r="AF673" s="437"/>
      <c r="AG673" s="437"/>
      <c r="AH673" s="437"/>
      <c r="AI673" s="437"/>
      <c r="AJ673" s="437"/>
      <c r="AK673" s="437"/>
      <c r="AL673" s="437"/>
      <c r="AM673" s="437"/>
      <c r="AN673" s="437"/>
      <c r="AO673" s="437"/>
      <c r="AP673" s="437"/>
      <c r="AQ673" s="437"/>
      <c r="AR673" s="437"/>
      <c r="AS673" s="437"/>
      <c r="AT673" s="437"/>
      <c r="AU673" s="437"/>
      <c r="AV673" s="437"/>
      <c r="AW673" s="437"/>
      <c r="AX673" s="437"/>
      <c r="AY673" s="437"/>
      <c r="BA673" s="98"/>
      <c r="BB673" s="98"/>
      <c r="BC673" s="98"/>
      <c r="BD673" s="98"/>
      <c r="BE673" s="98"/>
      <c r="BF673" s="98"/>
      <c r="BH673" s="380"/>
      <c r="BI673" s="380"/>
      <c r="BJ673" s="380"/>
      <c r="BK673" s="379"/>
      <c r="BL673" s="379"/>
      <c r="BM673" s="382"/>
      <c r="BN673" s="168"/>
      <c r="BO673" s="382"/>
      <c r="BP673" s="382"/>
      <c r="BQ673" s="368"/>
      <c r="BR673"/>
      <c r="BS673" s="368"/>
      <c r="BT673"/>
      <c r="BU673"/>
      <c r="BV673"/>
      <c r="BW673" s="368"/>
      <c r="BX673" s="368"/>
      <c r="BY673" s="368"/>
      <c r="BZ673" s="368"/>
      <c r="CA673" s="368"/>
      <c r="CB673" s="141"/>
      <c r="CC673" s="230"/>
      <c r="CD673" s="230"/>
      <c r="CE673" s="230"/>
      <c r="CF673" s="76"/>
      <c r="CG673" s="281"/>
      <c r="CH673" s="281"/>
      <c r="CI673" s="76"/>
      <c r="CJ673" s="76"/>
      <c r="CK673" s="76"/>
      <c r="CL673" s="127"/>
      <c r="CM673" s="127"/>
      <c r="CN673" s="127"/>
      <c r="CO673" s="127"/>
      <c r="CP673" s="127"/>
      <c r="CQ673" s="127"/>
      <c r="CR673"/>
      <c r="CS673"/>
      <c r="CT673"/>
      <c r="CU673"/>
      <c r="CV673" s="76"/>
      <c r="CW673" s="404"/>
      <c r="CX673" s="405"/>
      <c r="CY673" s="405"/>
      <c r="CZ673" s="405"/>
      <c r="DA673" s="405"/>
      <c r="DB673" s="405"/>
      <c r="DG673" s="76"/>
    </row>
    <row r="674" spans="1:111" s="377" customFormat="1" ht="11.1" customHeight="1" x14ac:dyDescent="0.25">
      <c r="A674" s="76"/>
      <c r="Z674" s="437"/>
      <c r="AA674" s="437"/>
      <c r="AB674" s="437"/>
      <c r="AC674" s="437"/>
      <c r="AD674" s="437"/>
      <c r="AE674" s="437"/>
      <c r="AF674" s="437"/>
      <c r="AG674" s="437"/>
      <c r="AH674" s="437"/>
      <c r="AI674" s="437"/>
      <c r="AJ674" s="437"/>
      <c r="AK674" s="437"/>
      <c r="AL674" s="437"/>
      <c r="AM674" s="437"/>
      <c r="AN674" s="437"/>
      <c r="AO674" s="437"/>
      <c r="AP674" s="437"/>
      <c r="AQ674" s="437"/>
      <c r="AR674" s="437"/>
      <c r="AS674" s="437"/>
      <c r="AT674" s="437"/>
      <c r="AU674" s="437"/>
      <c r="AV674" s="437"/>
      <c r="AW674" s="437"/>
      <c r="AX674" s="437"/>
      <c r="AY674" s="437"/>
      <c r="BA674" s="98"/>
      <c r="BB674" s="98"/>
      <c r="BC674" s="98"/>
      <c r="BD674" s="98"/>
      <c r="BE674" s="98"/>
      <c r="BF674" s="98"/>
      <c r="BH674" s="380"/>
      <c r="BI674" s="380"/>
      <c r="BJ674" s="380"/>
      <c r="BK674" s="379"/>
      <c r="BL674" s="379"/>
      <c r="BM674" s="382"/>
      <c r="BN674" s="168"/>
      <c r="BO674" s="382"/>
      <c r="BP674" s="382"/>
      <c r="BQ674" s="368"/>
      <c r="BR674"/>
      <c r="BS674" s="368"/>
      <c r="BT674"/>
      <c r="BU674"/>
      <c r="BV674"/>
      <c r="BW674" s="368"/>
      <c r="BX674" s="368"/>
      <c r="BY674" s="368"/>
      <c r="BZ674" s="368"/>
      <c r="CA674" s="368"/>
      <c r="CB674" s="141"/>
      <c r="CC674" s="230"/>
      <c r="CD674" s="230"/>
      <c r="CE674" s="230"/>
      <c r="CF674" s="76"/>
      <c r="CG674" s="281"/>
      <c r="CH674" s="281"/>
      <c r="CI674" s="76"/>
      <c r="CJ674" s="76"/>
      <c r="CK674" s="76"/>
      <c r="CL674" s="127"/>
      <c r="CM674" s="127"/>
      <c r="CN674" s="127"/>
      <c r="CO674" s="127"/>
      <c r="CP674" s="127"/>
      <c r="CQ674" s="127"/>
      <c r="CR674"/>
      <c r="CS674"/>
      <c r="CT674"/>
      <c r="CU674"/>
      <c r="CV674" s="76"/>
      <c r="CW674" s="404"/>
      <c r="CX674" s="405"/>
      <c r="CY674" s="405"/>
      <c r="CZ674" s="405"/>
      <c r="DA674" s="405"/>
      <c r="DB674" s="405"/>
      <c r="DG674" s="76"/>
    </row>
    <row r="675" spans="1:111" s="377" customFormat="1" ht="11.1" customHeight="1" x14ac:dyDescent="0.25">
      <c r="A675" s="76"/>
      <c r="Z675" s="437"/>
      <c r="AA675" s="437"/>
      <c r="AB675" s="437"/>
      <c r="AC675" s="437"/>
      <c r="AD675" s="437"/>
      <c r="AE675" s="437"/>
      <c r="AF675" s="437"/>
      <c r="AG675" s="437"/>
      <c r="AH675" s="437"/>
      <c r="AI675" s="437"/>
      <c r="AJ675" s="437"/>
      <c r="AK675" s="437"/>
      <c r="AL675" s="437"/>
      <c r="AM675" s="437"/>
      <c r="AN675" s="437"/>
      <c r="AO675" s="437"/>
      <c r="AP675" s="437"/>
      <c r="AQ675" s="437"/>
      <c r="AR675" s="437"/>
      <c r="AS675" s="437"/>
      <c r="AT675" s="437"/>
      <c r="AU675" s="437"/>
      <c r="AV675" s="437"/>
      <c r="AW675" s="437"/>
      <c r="AX675" s="437"/>
      <c r="AY675" s="437"/>
      <c r="BA675" s="98"/>
      <c r="BB675" s="98"/>
      <c r="BC675" s="98"/>
      <c r="BD675" s="98"/>
      <c r="BE675" s="98"/>
      <c r="BF675" s="98"/>
      <c r="BH675" s="380"/>
      <c r="BI675" s="380"/>
      <c r="BJ675" s="380"/>
      <c r="BK675" s="379"/>
      <c r="BL675" s="379"/>
      <c r="BM675" s="382"/>
      <c r="BN675" s="168"/>
      <c r="BO675" s="382"/>
      <c r="BP675" s="382"/>
      <c r="BQ675" s="368"/>
      <c r="BR675"/>
      <c r="BS675" s="368"/>
      <c r="BT675"/>
      <c r="BU675"/>
      <c r="BV675"/>
      <c r="BW675" s="368"/>
      <c r="BX675" s="368"/>
      <c r="BY675" s="368"/>
      <c r="BZ675" s="368"/>
      <c r="CA675" s="368"/>
      <c r="CB675" s="141"/>
      <c r="CC675" s="230"/>
      <c r="CD675" s="230"/>
      <c r="CE675" s="230"/>
      <c r="CF675" s="76"/>
      <c r="CG675" s="281"/>
      <c r="CH675" s="281"/>
      <c r="CI675" s="76"/>
      <c r="CJ675" s="76"/>
      <c r="CK675" s="76"/>
      <c r="CL675" s="127"/>
      <c r="CM675" s="127"/>
      <c r="CN675" s="127"/>
      <c r="CO675" s="127"/>
      <c r="CP675" s="127"/>
      <c r="CQ675" s="127"/>
      <c r="CR675"/>
      <c r="CS675"/>
      <c r="CT675"/>
      <c r="CU675"/>
      <c r="CV675" s="76"/>
      <c r="CW675" s="404"/>
      <c r="CX675" s="405"/>
      <c r="CY675" s="405"/>
      <c r="CZ675" s="405"/>
      <c r="DA675" s="405"/>
      <c r="DB675" s="405"/>
      <c r="DG675" s="76"/>
    </row>
    <row r="676" spans="1:111" s="377" customFormat="1" ht="11.1" customHeight="1" x14ac:dyDescent="0.25">
      <c r="A676" s="76"/>
      <c r="Z676" s="437"/>
      <c r="AA676" s="437"/>
      <c r="AB676" s="437"/>
      <c r="AC676" s="437"/>
      <c r="AD676" s="437"/>
      <c r="AE676" s="437"/>
      <c r="AF676" s="437"/>
      <c r="AG676" s="437"/>
      <c r="AH676" s="437"/>
      <c r="AI676" s="437"/>
      <c r="AJ676" s="437"/>
      <c r="AK676" s="437"/>
      <c r="AL676" s="437"/>
      <c r="AM676" s="437"/>
      <c r="AN676" s="437"/>
      <c r="AO676" s="437"/>
      <c r="AP676" s="437"/>
      <c r="AQ676" s="437"/>
      <c r="AR676" s="437"/>
      <c r="AS676" s="437"/>
      <c r="AT676" s="437"/>
      <c r="AU676" s="437"/>
      <c r="AV676" s="437"/>
      <c r="AW676" s="437"/>
      <c r="AX676" s="437"/>
      <c r="AY676" s="437"/>
      <c r="BA676" s="98"/>
      <c r="BB676" s="98"/>
      <c r="BC676" s="98"/>
      <c r="BD676" s="98"/>
      <c r="BE676" s="98"/>
      <c r="BF676" s="98"/>
      <c r="BH676" s="380"/>
      <c r="BI676" s="380"/>
      <c r="BJ676" s="380"/>
      <c r="BK676" s="379"/>
      <c r="BL676" s="379"/>
      <c r="BM676" s="382"/>
      <c r="BN676" s="168"/>
      <c r="BO676" s="382"/>
      <c r="BP676" s="382"/>
      <c r="BQ676" s="368"/>
      <c r="BR676"/>
      <c r="BS676" s="368"/>
      <c r="BT676"/>
      <c r="BU676"/>
      <c r="BV676"/>
      <c r="BW676" s="368"/>
      <c r="BX676" s="368"/>
      <c r="BY676" s="368"/>
      <c r="BZ676" s="368"/>
      <c r="CA676" s="368"/>
      <c r="CB676" s="141"/>
      <c r="CC676" s="230"/>
      <c r="CD676" s="230"/>
      <c r="CE676" s="230"/>
      <c r="CF676" s="76"/>
      <c r="CG676" s="281"/>
      <c r="CH676" s="281"/>
      <c r="CI676" s="76"/>
      <c r="CJ676" s="76"/>
      <c r="CK676" s="76"/>
      <c r="CL676" s="127"/>
      <c r="CM676" s="127"/>
      <c r="CN676" s="127"/>
      <c r="CO676" s="127"/>
      <c r="CP676" s="127"/>
      <c r="CQ676" s="127"/>
      <c r="CR676"/>
      <c r="CS676"/>
      <c r="CT676"/>
      <c r="CU676"/>
      <c r="CV676" s="76"/>
      <c r="CW676" s="404"/>
      <c r="CX676" s="405"/>
      <c r="CY676" s="405"/>
      <c r="CZ676" s="405"/>
      <c r="DA676" s="405"/>
      <c r="DB676" s="405"/>
      <c r="DG676" s="76"/>
    </row>
    <row r="677" spans="1:111" s="377" customFormat="1" ht="11.1" customHeight="1" x14ac:dyDescent="0.25">
      <c r="A677" s="76"/>
      <c r="Z677" s="437"/>
      <c r="AA677" s="437"/>
      <c r="AB677" s="437"/>
      <c r="AC677" s="437"/>
      <c r="AD677" s="437"/>
      <c r="AE677" s="437"/>
      <c r="AF677" s="437"/>
      <c r="AG677" s="437"/>
      <c r="AH677" s="437"/>
      <c r="AI677" s="437"/>
      <c r="AJ677" s="437"/>
      <c r="AK677" s="437"/>
      <c r="AL677" s="437"/>
      <c r="AM677" s="437"/>
      <c r="AN677" s="437"/>
      <c r="AO677" s="437"/>
      <c r="AP677" s="437"/>
      <c r="AQ677" s="437"/>
      <c r="AR677" s="437"/>
      <c r="AS677" s="437"/>
      <c r="AT677" s="437"/>
      <c r="AU677" s="437"/>
      <c r="AV677" s="437"/>
      <c r="AW677" s="437"/>
      <c r="AX677" s="437"/>
      <c r="AY677" s="437"/>
      <c r="BA677" s="98"/>
      <c r="BB677" s="98"/>
      <c r="BC677" s="98"/>
      <c r="BD677" s="98"/>
      <c r="BE677" s="98"/>
      <c r="BF677" s="98"/>
      <c r="BH677" s="380"/>
      <c r="BI677" s="380"/>
      <c r="BJ677" s="380"/>
      <c r="BK677" s="379"/>
      <c r="BL677" s="379"/>
      <c r="BM677" s="382"/>
      <c r="BN677" s="168"/>
      <c r="BO677" s="382"/>
      <c r="BP677" s="382"/>
      <c r="BQ677" s="368"/>
      <c r="BR677"/>
      <c r="BS677" s="368"/>
      <c r="BT677"/>
      <c r="BU677"/>
      <c r="BV677"/>
      <c r="BW677" s="368"/>
      <c r="BX677" s="368"/>
      <c r="BY677" s="368"/>
      <c r="BZ677" s="368"/>
      <c r="CA677" s="368"/>
      <c r="CB677" s="141"/>
      <c r="CC677" s="230"/>
      <c r="CD677" s="230"/>
      <c r="CE677" s="230"/>
      <c r="CF677" s="76"/>
      <c r="CG677" s="281"/>
      <c r="CH677" s="281"/>
      <c r="CI677" s="76"/>
      <c r="CJ677" s="76"/>
      <c r="CK677" s="76"/>
      <c r="CL677" s="127"/>
      <c r="CM677" s="127"/>
      <c r="CN677" s="127"/>
      <c r="CO677" s="127"/>
      <c r="CP677" s="127"/>
      <c r="CQ677" s="127"/>
      <c r="CR677"/>
      <c r="CS677"/>
      <c r="CT677"/>
      <c r="CU677"/>
      <c r="CV677" s="76"/>
      <c r="CW677" s="404"/>
      <c r="CX677" s="405"/>
      <c r="CY677" s="405"/>
      <c r="CZ677" s="405"/>
      <c r="DA677" s="405"/>
      <c r="DB677" s="405"/>
      <c r="DG677" s="76"/>
    </row>
    <row r="678" spans="1:111" s="377" customFormat="1" ht="11.1" customHeight="1" x14ac:dyDescent="0.25">
      <c r="A678" s="76"/>
      <c r="Z678" s="437"/>
      <c r="AA678" s="437"/>
      <c r="AB678" s="437"/>
      <c r="AC678" s="437"/>
      <c r="AD678" s="437"/>
      <c r="AE678" s="437"/>
      <c r="AF678" s="437"/>
      <c r="AG678" s="437"/>
      <c r="AH678" s="437"/>
      <c r="AI678" s="437"/>
      <c r="AJ678" s="437"/>
      <c r="AK678" s="437"/>
      <c r="AL678" s="437"/>
      <c r="AM678" s="437"/>
      <c r="AN678" s="437"/>
      <c r="AO678" s="437"/>
      <c r="AP678" s="437"/>
      <c r="AQ678" s="437"/>
      <c r="AR678" s="437"/>
      <c r="AS678" s="437"/>
      <c r="AT678" s="437"/>
      <c r="AU678" s="437"/>
      <c r="AV678" s="437"/>
      <c r="AW678" s="437"/>
      <c r="AX678" s="437"/>
      <c r="AY678" s="437"/>
      <c r="BA678" s="98"/>
      <c r="BB678" s="98"/>
      <c r="BC678" s="98"/>
      <c r="BD678" s="98"/>
      <c r="BE678" s="98"/>
      <c r="BF678" s="98"/>
      <c r="BH678" s="380"/>
      <c r="BI678" s="380"/>
      <c r="BJ678" s="380"/>
      <c r="BK678" s="379"/>
      <c r="BL678" s="379"/>
      <c r="BM678" s="382"/>
      <c r="BN678" s="168"/>
      <c r="BO678" s="382"/>
      <c r="BP678" s="382"/>
      <c r="BQ678" s="368"/>
      <c r="BR678"/>
      <c r="BS678" s="368"/>
      <c r="BT678"/>
      <c r="BU678"/>
      <c r="BV678"/>
      <c r="BW678" s="368"/>
      <c r="BX678" s="368"/>
      <c r="BY678" s="368"/>
      <c r="BZ678" s="368"/>
      <c r="CA678" s="368"/>
      <c r="CB678" s="141"/>
      <c r="CC678" s="230"/>
      <c r="CD678" s="230"/>
      <c r="CE678" s="230"/>
      <c r="CF678" s="76"/>
      <c r="CG678" s="281"/>
      <c r="CH678" s="281"/>
      <c r="CI678" s="76"/>
      <c r="CJ678" s="76"/>
      <c r="CK678" s="76"/>
      <c r="CL678" s="127"/>
      <c r="CM678" s="127"/>
      <c r="CN678" s="127"/>
      <c r="CO678" s="127"/>
      <c r="CP678" s="127"/>
      <c r="CQ678" s="127"/>
      <c r="CR678"/>
      <c r="CS678"/>
      <c r="CT678"/>
      <c r="CU678"/>
      <c r="CV678" s="76"/>
      <c r="CW678" s="404"/>
      <c r="CX678" s="405"/>
      <c r="CY678" s="405"/>
      <c r="CZ678" s="405"/>
      <c r="DA678" s="405"/>
      <c r="DB678" s="405"/>
      <c r="DG678" s="76"/>
    </row>
    <row r="679" spans="1:111" s="377" customFormat="1" ht="11.1" customHeight="1" x14ac:dyDescent="0.25">
      <c r="A679" s="76"/>
      <c r="Z679" s="437"/>
      <c r="AA679" s="437"/>
      <c r="AB679" s="437"/>
      <c r="AC679" s="437"/>
      <c r="AD679" s="437"/>
      <c r="AE679" s="437"/>
      <c r="AF679" s="437"/>
      <c r="AG679" s="437"/>
      <c r="AH679" s="437"/>
      <c r="AI679" s="437"/>
      <c r="AJ679" s="437"/>
      <c r="AK679" s="437"/>
      <c r="AL679" s="437"/>
      <c r="AM679" s="437"/>
      <c r="AN679" s="437"/>
      <c r="AO679" s="437"/>
      <c r="AP679" s="437"/>
      <c r="AQ679" s="437"/>
      <c r="AR679" s="437"/>
      <c r="AS679" s="437"/>
      <c r="AT679" s="437"/>
      <c r="AU679" s="437"/>
      <c r="AV679" s="437"/>
      <c r="AW679" s="437"/>
      <c r="AX679" s="437"/>
      <c r="AY679" s="437"/>
      <c r="BA679" s="98"/>
      <c r="BB679" s="98"/>
      <c r="BC679" s="98"/>
      <c r="BD679" s="98"/>
      <c r="BE679" s="98"/>
      <c r="BF679" s="98"/>
      <c r="BH679" s="380"/>
      <c r="BI679" s="380"/>
      <c r="BJ679" s="380"/>
      <c r="BK679" s="379"/>
      <c r="BL679" s="379"/>
      <c r="BM679" s="382"/>
      <c r="BN679" s="168"/>
      <c r="BO679" s="382"/>
      <c r="BP679" s="382"/>
      <c r="BQ679" s="368"/>
      <c r="BR679"/>
      <c r="BS679" s="368"/>
      <c r="BT679"/>
      <c r="BU679"/>
      <c r="BV679"/>
      <c r="BW679" s="368"/>
      <c r="BX679" s="368"/>
      <c r="BY679" s="368"/>
      <c r="BZ679" s="368"/>
      <c r="CA679" s="368"/>
      <c r="CB679" s="141"/>
      <c r="CC679" s="230"/>
      <c r="CD679" s="230"/>
      <c r="CE679" s="230"/>
      <c r="CF679" s="76"/>
      <c r="CG679" s="281"/>
      <c r="CH679" s="281"/>
      <c r="CI679" s="76"/>
      <c r="CJ679" s="76"/>
      <c r="CK679" s="76"/>
      <c r="CL679" s="127"/>
      <c r="CM679" s="127"/>
      <c r="CN679" s="127"/>
      <c r="CO679" s="127"/>
      <c r="CP679" s="127"/>
      <c r="CQ679" s="127"/>
      <c r="CR679"/>
      <c r="CS679"/>
      <c r="CT679"/>
      <c r="CU679"/>
      <c r="CV679" s="76"/>
      <c r="CW679" s="404"/>
      <c r="CX679" s="405"/>
      <c r="CY679" s="405"/>
      <c r="CZ679" s="405"/>
      <c r="DA679" s="405"/>
      <c r="DB679" s="405"/>
      <c r="DG679" s="76"/>
    </row>
    <row r="680" spans="1:111" s="377" customFormat="1" ht="11.1" customHeight="1" x14ac:dyDescent="0.25">
      <c r="A680" s="76"/>
      <c r="Z680" s="437"/>
      <c r="AA680" s="437"/>
      <c r="AB680" s="437"/>
      <c r="AC680" s="437"/>
      <c r="AD680" s="437"/>
      <c r="AE680" s="437"/>
      <c r="AF680" s="437"/>
      <c r="AG680" s="437"/>
      <c r="AH680" s="437"/>
      <c r="AI680" s="437"/>
      <c r="AJ680" s="437"/>
      <c r="AK680" s="437"/>
      <c r="AL680" s="437"/>
      <c r="AM680" s="437"/>
      <c r="AN680" s="437"/>
      <c r="AO680" s="437"/>
      <c r="AP680" s="437"/>
      <c r="AQ680" s="437"/>
      <c r="AR680" s="437"/>
      <c r="AS680" s="437"/>
      <c r="AT680" s="437"/>
      <c r="AU680" s="437"/>
      <c r="AV680" s="437"/>
      <c r="AW680" s="437"/>
      <c r="AX680" s="437"/>
      <c r="AY680" s="437"/>
      <c r="BA680" s="98"/>
      <c r="BB680" s="98"/>
      <c r="BC680" s="98"/>
      <c r="BD680" s="98"/>
      <c r="BE680" s="98"/>
      <c r="BF680" s="98"/>
      <c r="BH680" s="380"/>
      <c r="BI680" s="380"/>
      <c r="BJ680" s="380"/>
      <c r="BK680" s="379"/>
      <c r="BL680" s="379"/>
      <c r="BM680" s="382"/>
      <c r="BN680" s="168"/>
      <c r="BO680" s="382"/>
      <c r="BP680" s="382"/>
      <c r="BQ680" s="368"/>
      <c r="BR680"/>
      <c r="BS680" s="368"/>
      <c r="BT680"/>
      <c r="BU680"/>
      <c r="BV680"/>
      <c r="BW680" s="368"/>
      <c r="BX680" s="368"/>
      <c r="BY680" s="368"/>
      <c r="BZ680" s="368"/>
      <c r="CA680" s="368"/>
      <c r="CB680" s="141"/>
      <c r="CC680" s="230"/>
      <c r="CD680" s="230"/>
      <c r="CE680" s="230"/>
      <c r="CF680" s="76"/>
      <c r="CG680" s="281"/>
      <c r="CH680" s="281"/>
      <c r="CI680" s="76"/>
      <c r="CJ680" s="76"/>
      <c r="CK680" s="76"/>
      <c r="CL680" s="127"/>
      <c r="CM680" s="127"/>
      <c r="CN680" s="127"/>
      <c r="CO680" s="127"/>
      <c r="CP680" s="127"/>
      <c r="CQ680" s="127"/>
      <c r="CR680"/>
      <c r="CS680"/>
      <c r="CT680"/>
      <c r="CU680"/>
      <c r="CV680" s="76"/>
      <c r="CW680" s="404"/>
      <c r="CX680" s="405"/>
      <c r="CY680" s="405"/>
      <c r="CZ680" s="405"/>
      <c r="DA680" s="405"/>
      <c r="DB680" s="405"/>
      <c r="DG680" s="76"/>
    </row>
    <row r="681" spans="1:111" s="377" customFormat="1" ht="11.1" customHeight="1" x14ac:dyDescent="0.25">
      <c r="A681" s="76"/>
      <c r="Z681" s="437"/>
      <c r="AA681" s="437"/>
      <c r="AB681" s="437"/>
      <c r="AC681" s="437"/>
      <c r="AD681" s="437"/>
      <c r="AE681" s="437"/>
      <c r="AF681" s="437"/>
      <c r="AG681" s="437"/>
      <c r="AH681" s="437"/>
      <c r="AI681" s="437"/>
      <c r="AJ681" s="437"/>
      <c r="AK681" s="437"/>
      <c r="AL681" s="437"/>
      <c r="AM681" s="437"/>
      <c r="AN681" s="437"/>
      <c r="AO681" s="437"/>
      <c r="AP681" s="437"/>
      <c r="AQ681" s="437"/>
      <c r="AR681" s="437"/>
      <c r="AS681" s="437"/>
      <c r="AT681" s="437"/>
      <c r="AU681" s="437"/>
      <c r="AV681" s="437"/>
      <c r="AW681" s="437"/>
      <c r="AX681" s="437"/>
      <c r="AY681" s="437"/>
      <c r="BA681" s="98"/>
      <c r="BB681" s="98"/>
      <c r="BC681" s="98"/>
      <c r="BD681" s="98"/>
      <c r="BE681" s="98"/>
      <c r="BF681" s="98"/>
      <c r="BH681" s="380"/>
      <c r="BI681" s="380"/>
      <c r="BJ681" s="380"/>
      <c r="BK681" s="379"/>
      <c r="BL681" s="379"/>
      <c r="BM681" s="382"/>
      <c r="BN681" s="168"/>
      <c r="BO681" s="382"/>
      <c r="BP681" s="382"/>
      <c r="BQ681" s="368"/>
      <c r="BR681"/>
      <c r="BS681" s="368"/>
      <c r="BT681"/>
      <c r="BU681"/>
      <c r="BV681"/>
      <c r="BW681" s="368"/>
      <c r="BX681" s="368"/>
      <c r="BY681" s="368"/>
      <c r="BZ681" s="368"/>
      <c r="CA681" s="368"/>
      <c r="CB681" s="141"/>
      <c r="CC681" s="230"/>
      <c r="CD681" s="230"/>
      <c r="CE681" s="230"/>
      <c r="CF681" s="76"/>
      <c r="CG681" s="281"/>
      <c r="CH681" s="281"/>
      <c r="CI681" s="76"/>
      <c r="CJ681" s="76"/>
      <c r="CK681" s="76"/>
      <c r="CL681" s="127"/>
      <c r="CM681" s="127"/>
      <c r="CN681" s="127"/>
      <c r="CO681" s="127"/>
      <c r="CP681" s="127"/>
      <c r="CQ681" s="127"/>
      <c r="CR681"/>
      <c r="CS681"/>
      <c r="CT681"/>
      <c r="CU681"/>
      <c r="CV681" s="76"/>
      <c r="CW681" s="404"/>
      <c r="CX681" s="405"/>
      <c r="CY681" s="405"/>
      <c r="CZ681" s="405"/>
      <c r="DA681" s="405"/>
      <c r="DB681" s="405"/>
      <c r="DG681" s="76"/>
    </row>
    <row r="682" spans="1:111" s="377" customFormat="1" ht="11.1" customHeight="1" x14ac:dyDescent="0.25">
      <c r="A682" s="76"/>
      <c r="Z682" s="437"/>
      <c r="AA682" s="437"/>
      <c r="AB682" s="437"/>
      <c r="AC682" s="437"/>
      <c r="AD682" s="437"/>
      <c r="AE682" s="437"/>
      <c r="AF682" s="437"/>
      <c r="AG682" s="437"/>
      <c r="AH682" s="437"/>
      <c r="AI682" s="437"/>
      <c r="AJ682" s="437"/>
      <c r="AK682" s="437"/>
      <c r="AL682" s="437"/>
      <c r="AM682" s="437"/>
      <c r="AN682" s="437"/>
      <c r="AO682" s="437"/>
      <c r="AP682" s="437"/>
      <c r="AQ682" s="437"/>
      <c r="AR682" s="437"/>
      <c r="AS682" s="437"/>
      <c r="AT682" s="437"/>
      <c r="AU682" s="437"/>
      <c r="AV682" s="437"/>
      <c r="AW682" s="437"/>
      <c r="AX682" s="437"/>
      <c r="AY682" s="437"/>
      <c r="BA682" s="98"/>
      <c r="BB682" s="98"/>
      <c r="BC682" s="98"/>
      <c r="BD682" s="98"/>
      <c r="BE682" s="98"/>
      <c r="BF682" s="98"/>
      <c r="BH682" s="380"/>
      <c r="BI682" s="380"/>
      <c r="BJ682" s="380"/>
      <c r="BK682" s="379"/>
      <c r="BL682" s="379"/>
      <c r="BM682" s="382"/>
      <c r="BN682" s="168"/>
      <c r="BO682" s="382"/>
      <c r="BP682" s="382"/>
      <c r="BQ682" s="368"/>
      <c r="BR682"/>
      <c r="BS682" s="368"/>
      <c r="BT682"/>
      <c r="BU682"/>
      <c r="BV682"/>
      <c r="BW682" s="368"/>
      <c r="BX682" s="368"/>
      <c r="BY682" s="368"/>
      <c r="BZ682" s="368"/>
      <c r="CA682" s="368"/>
      <c r="CB682" s="141"/>
      <c r="CC682" s="230"/>
      <c r="CD682" s="230"/>
      <c r="CE682" s="230"/>
      <c r="CF682" s="76"/>
      <c r="CG682" s="281"/>
      <c r="CH682" s="281"/>
      <c r="CI682" s="76"/>
      <c r="CJ682" s="76"/>
      <c r="CK682" s="76"/>
      <c r="CL682" s="127"/>
      <c r="CM682" s="127"/>
      <c r="CN682" s="127"/>
      <c r="CO682" s="127"/>
      <c r="CP682" s="127"/>
      <c r="CQ682" s="127"/>
      <c r="CR682"/>
      <c r="CS682"/>
      <c r="CT682"/>
      <c r="CU682"/>
      <c r="CV682" s="76"/>
      <c r="CW682" s="404"/>
      <c r="CX682" s="405"/>
      <c r="CY682" s="405"/>
      <c r="CZ682" s="405"/>
      <c r="DA682" s="405"/>
      <c r="DB682" s="405"/>
      <c r="DG682" s="76"/>
    </row>
    <row r="683" spans="1:111" s="377" customFormat="1" ht="11.1" customHeight="1" x14ac:dyDescent="0.25">
      <c r="A683" s="76"/>
      <c r="Z683" s="437"/>
      <c r="AA683" s="437"/>
      <c r="AB683" s="437"/>
      <c r="AC683" s="437"/>
      <c r="AD683" s="437"/>
      <c r="AE683" s="437"/>
      <c r="AF683" s="437"/>
      <c r="AG683" s="437"/>
      <c r="AH683" s="437"/>
      <c r="AI683" s="437"/>
      <c r="AJ683" s="437"/>
      <c r="AK683" s="437"/>
      <c r="AL683" s="437"/>
      <c r="AM683" s="437"/>
      <c r="AN683" s="437"/>
      <c r="AO683" s="437"/>
      <c r="AP683" s="437"/>
      <c r="AQ683" s="437"/>
      <c r="AR683" s="437"/>
      <c r="AS683" s="437"/>
      <c r="AT683" s="437"/>
      <c r="AU683" s="437"/>
      <c r="AV683" s="437"/>
      <c r="AW683" s="437"/>
      <c r="AX683" s="437"/>
      <c r="AY683" s="437"/>
      <c r="BA683" s="98"/>
      <c r="BB683" s="98"/>
      <c r="BC683" s="98"/>
      <c r="BD683" s="98"/>
      <c r="BE683" s="98"/>
      <c r="BF683" s="98"/>
      <c r="BH683" s="380"/>
      <c r="BI683" s="380"/>
      <c r="BJ683" s="380"/>
      <c r="BK683" s="379"/>
      <c r="BL683" s="379"/>
      <c r="BM683" s="382"/>
      <c r="BN683" s="168"/>
      <c r="BO683" s="382"/>
      <c r="BP683" s="382"/>
      <c r="BQ683" s="368"/>
      <c r="BR683"/>
      <c r="BS683" s="368"/>
      <c r="BT683"/>
      <c r="BU683"/>
      <c r="BV683"/>
      <c r="BW683" s="368"/>
      <c r="BX683" s="368"/>
      <c r="BY683" s="368"/>
      <c r="BZ683" s="368"/>
      <c r="CA683" s="368"/>
      <c r="CB683" s="141"/>
      <c r="CC683" s="230"/>
      <c r="CD683" s="230"/>
      <c r="CE683" s="230"/>
      <c r="CF683" s="76"/>
      <c r="CG683" s="281"/>
      <c r="CH683" s="281"/>
      <c r="CI683" s="76"/>
      <c r="CJ683" s="76"/>
      <c r="CK683" s="76"/>
      <c r="CL683" s="127"/>
      <c r="CM683" s="127"/>
      <c r="CN683" s="127"/>
      <c r="CO683" s="127"/>
      <c r="CP683" s="127"/>
      <c r="CQ683" s="127"/>
      <c r="CR683"/>
      <c r="CS683"/>
      <c r="CT683"/>
      <c r="CU683"/>
      <c r="CV683" s="76"/>
      <c r="CW683" s="404"/>
      <c r="CX683" s="405"/>
      <c r="CY683" s="405"/>
      <c r="CZ683" s="405"/>
      <c r="DA683" s="405"/>
      <c r="DB683" s="405"/>
      <c r="DG683" s="76"/>
    </row>
    <row r="684" spans="1:111" s="377" customFormat="1" ht="11.1" customHeight="1" x14ac:dyDescent="0.25">
      <c r="A684" s="76"/>
      <c r="Z684" s="437"/>
      <c r="AA684" s="437"/>
      <c r="AB684" s="437"/>
      <c r="AC684" s="437"/>
      <c r="AD684" s="437"/>
      <c r="AE684" s="437"/>
      <c r="AF684" s="437"/>
      <c r="AG684" s="437"/>
      <c r="AH684" s="437"/>
      <c r="AI684" s="437"/>
      <c r="AJ684" s="437"/>
      <c r="AK684" s="437"/>
      <c r="AL684" s="437"/>
      <c r="AM684" s="437"/>
      <c r="AN684" s="437"/>
      <c r="AO684" s="437"/>
      <c r="AP684" s="437"/>
      <c r="AQ684" s="437"/>
      <c r="AR684" s="437"/>
      <c r="AS684" s="437"/>
      <c r="AT684" s="437"/>
      <c r="AU684" s="437"/>
      <c r="AV684" s="437"/>
      <c r="AW684" s="437"/>
      <c r="AX684" s="437"/>
      <c r="AY684" s="437"/>
      <c r="BA684" s="98"/>
      <c r="BB684" s="98"/>
      <c r="BC684" s="98"/>
      <c r="BD684" s="98"/>
      <c r="BE684" s="98"/>
      <c r="BF684" s="98"/>
      <c r="BH684" s="380"/>
      <c r="BI684" s="380"/>
      <c r="BJ684" s="380"/>
      <c r="BK684" s="379"/>
      <c r="BL684" s="379"/>
      <c r="BM684" s="382"/>
      <c r="BN684" s="168"/>
      <c r="BO684" s="382"/>
      <c r="BP684" s="382"/>
      <c r="BQ684" s="368"/>
      <c r="BR684"/>
      <c r="BS684" s="368"/>
      <c r="BT684"/>
      <c r="BU684"/>
      <c r="BV684"/>
      <c r="BW684" s="368"/>
      <c r="BX684" s="368"/>
      <c r="BY684" s="368"/>
      <c r="BZ684" s="368"/>
      <c r="CA684" s="368"/>
      <c r="CB684" s="141"/>
      <c r="CC684" s="230"/>
      <c r="CD684" s="230"/>
      <c r="CE684" s="230"/>
      <c r="CF684" s="76"/>
      <c r="CG684" s="281"/>
      <c r="CH684" s="281"/>
      <c r="CI684" s="76"/>
      <c r="CJ684" s="76"/>
      <c r="CK684" s="76"/>
      <c r="CL684" s="127"/>
      <c r="CM684" s="127"/>
      <c r="CN684" s="127"/>
      <c r="CO684" s="127"/>
      <c r="CP684" s="127"/>
      <c r="CQ684" s="127"/>
      <c r="CR684"/>
      <c r="CS684"/>
      <c r="CT684"/>
      <c r="CU684"/>
      <c r="CV684" s="76"/>
      <c r="CW684" s="404"/>
      <c r="CX684" s="405"/>
      <c r="CY684" s="405"/>
      <c r="CZ684" s="405"/>
      <c r="DA684" s="405"/>
      <c r="DB684" s="405"/>
      <c r="DG684" s="76"/>
    </row>
    <row r="685" spans="1:111" s="377" customFormat="1" ht="11.1" customHeight="1" x14ac:dyDescent="0.25">
      <c r="A685" s="76"/>
      <c r="Z685" s="437"/>
      <c r="AA685" s="437"/>
      <c r="AB685" s="437"/>
      <c r="AC685" s="437"/>
      <c r="AD685" s="437"/>
      <c r="AE685" s="437"/>
      <c r="AF685" s="437"/>
      <c r="AG685" s="437"/>
      <c r="AH685" s="437"/>
      <c r="AI685" s="437"/>
      <c r="AJ685" s="437"/>
      <c r="AK685" s="437"/>
      <c r="AL685" s="437"/>
      <c r="AM685" s="437"/>
      <c r="AN685" s="437"/>
      <c r="AO685" s="437"/>
      <c r="AP685" s="437"/>
      <c r="AQ685" s="437"/>
      <c r="AR685" s="437"/>
      <c r="AS685" s="437"/>
      <c r="AT685" s="437"/>
      <c r="AU685" s="437"/>
      <c r="AV685" s="437"/>
      <c r="AW685" s="437"/>
      <c r="AX685" s="437"/>
      <c r="AY685" s="437"/>
      <c r="BA685" s="98"/>
      <c r="BB685" s="98"/>
      <c r="BC685" s="98"/>
      <c r="BD685" s="98"/>
      <c r="BE685" s="98"/>
      <c r="BF685" s="98"/>
      <c r="BH685" s="380"/>
      <c r="BI685" s="380"/>
      <c r="BJ685" s="380"/>
      <c r="BK685" s="379"/>
      <c r="BL685" s="379"/>
      <c r="BM685" s="382"/>
      <c r="BN685" s="168"/>
      <c r="BO685" s="382"/>
      <c r="BP685" s="382"/>
      <c r="BQ685" s="368"/>
      <c r="BR685"/>
      <c r="BS685" s="368"/>
      <c r="BT685"/>
      <c r="BU685"/>
      <c r="BV685"/>
      <c r="BW685" s="368"/>
      <c r="BX685" s="368"/>
      <c r="BY685" s="368"/>
      <c r="BZ685" s="368"/>
      <c r="CA685" s="368"/>
      <c r="CB685" s="141"/>
      <c r="CC685" s="230"/>
      <c r="CD685" s="230"/>
      <c r="CE685" s="230"/>
      <c r="CF685" s="76"/>
      <c r="CG685" s="281"/>
      <c r="CH685" s="281"/>
      <c r="CI685" s="76"/>
      <c r="CJ685" s="76"/>
      <c r="CK685" s="76"/>
      <c r="CL685" s="127"/>
      <c r="CM685" s="127"/>
      <c r="CN685" s="127"/>
      <c r="CO685" s="127"/>
      <c r="CP685" s="127"/>
      <c r="CQ685" s="127"/>
      <c r="CR685"/>
      <c r="CS685"/>
      <c r="CT685"/>
      <c r="CU685"/>
      <c r="CV685" s="76"/>
      <c r="CW685" s="404"/>
      <c r="CX685" s="405"/>
      <c r="CY685" s="405"/>
      <c r="CZ685" s="405"/>
      <c r="DA685" s="405"/>
      <c r="DB685" s="405"/>
      <c r="DG685" s="76"/>
    </row>
    <row r="686" spans="1:111" s="377" customFormat="1" ht="11.1" customHeight="1" x14ac:dyDescent="0.25">
      <c r="A686" s="76"/>
      <c r="Z686" s="437"/>
      <c r="AA686" s="437"/>
      <c r="AB686" s="437"/>
      <c r="AC686" s="437"/>
      <c r="AD686" s="437"/>
      <c r="AE686" s="437"/>
      <c r="AF686" s="437"/>
      <c r="AG686" s="437"/>
      <c r="AH686" s="437"/>
      <c r="AI686" s="437"/>
      <c r="AJ686" s="437"/>
      <c r="AK686" s="437"/>
      <c r="AL686" s="437"/>
      <c r="AM686" s="437"/>
      <c r="AN686" s="437"/>
      <c r="AO686" s="437"/>
      <c r="AP686" s="437"/>
      <c r="AQ686" s="437"/>
      <c r="AR686" s="437"/>
      <c r="AS686" s="437"/>
      <c r="AT686" s="437"/>
      <c r="AU686" s="437"/>
      <c r="AV686" s="437"/>
      <c r="AW686" s="437"/>
      <c r="AX686" s="437"/>
      <c r="AY686" s="437"/>
      <c r="BA686" s="98"/>
      <c r="BB686" s="98"/>
      <c r="BC686" s="98"/>
      <c r="BD686" s="98"/>
      <c r="BE686" s="98"/>
      <c r="BF686" s="98"/>
      <c r="BH686" s="380"/>
      <c r="BI686" s="380"/>
      <c r="BJ686" s="380"/>
      <c r="BK686" s="379"/>
      <c r="BL686" s="379"/>
      <c r="BM686" s="382"/>
      <c r="BN686" s="168"/>
      <c r="BO686" s="382"/>
      <c r="BP686" s="382"/>
      <c r="BQ686" s="368"/>
      <c r="BR686"/>
      <c r="BS686" s="368"/>
      <c r="BT686"/>
      <c r="BU686"/>
      <c r="BV686"/>
      <c r="BW686" s="368"/>
      <c r="BX686" s="368"/>
      <c r="BY686" s="368"/>
      <c r="BZ686" s="368"/>
      <c r="CA686" s="368"/>
      <c r="CB686" s="141"/>
      <c r="CC686" s="230"/>
      <c r="CD686" s="230"/>
      <c r="CE686" s="230"/>
      <c r="CF686" s="76"/>
      <c r="CG686" s="281"/>
      <c r="CH686" s="281"/>
      <c r="CI686" s="76"/>
      <c r="CJ686" s="76"/>
      <c r="CK686" s="76"/>
      <c r="CL686" s="127"/>
      <c r="CM686" s="127"/>
      <c r="CN686" s="127"/>
      <c r="CO686" s="127"/>
      <c r="CP686" s="127"/>
      <c r="CQ686" s="127"/>
      <c r="CR686"/>
      <c r="CS686"/>
      <c r="CT686"/>
      <c r="CU686"/>
      <c r="CV686" s="76"/>
      <c r="CW686" s="404"/>
      <c r="CX686" s="405"/>
      <c r="CY686" s="405"/>
      <c r="CZ686" s="405"/>
      <c r="DA686" s="405"/>
      <c r="DB686" s="405"/>
      <c r="DG686" s="76"/>
    </row>
    <row r="687" spans="1:111" s="377" customFormat="1" ht="11.1" customHeight="1" x14ac:dyDescent="0.25">
      <c r="A687" s="76"/>
      <c r="Z687" s="437"/>
      <c r="AA687" s="437"/>
      <c r="AB687" s="437"/>
      <c r="AC687" s="437"/>
      <c r="AD687" s="437"/>
      <c r="AE687" s="437"/>
      <c r="AF687" s="437"/>
      <c r="AG687" s="437"/>
      <c r="AH687" s="437"/>
      <c r="AI687" s="437"/>
      <c r="AJ687" s="437"/>
      <c r="AK687" s="437"/>
      <c r="AL687" s="437"/>
      <c r="AM687" s="437"/>
      <c r="AN687" s="437"/>
      <c r="AO687" s="437"/>
      <c r="AP687" s="437"/>
      <c r="AQ687" s="437"/>
      <c r="AR687" s="437"/>
      <c r="AS687" s="437"/>
      <c r="AT687" s="437"/>
      <c r="AU687" s="437"/>
      <c r="AV687" s="437"/>
      <c r="AW687" s="437"/>
      <c r="AX687" s="437"/>
      <c r="AY687" s="437"/>
      <c r="BA687" s="98"/>
      <c r="BB687" s="98"/>
      <c r="BC687" s="98"/>
      <c r="BD687" s="98"/>
      <c r="BE687" s="98"/>
      <c r="BF687" s="98"/>
      <c r="BH687" s="380"/>
      <c r="BI687" s="380"/>
      <c r="BJ687" s="380"/>
      <c r="BK687" s="379"/>
      <c r="BL687" s="379"/>
      <c r="BM687" s="382"/>
      <c r="BN687" s="168"/>
      <c r="BO687" s="382"/>
      <c r="BP687" s="382"/>
      <c r="BQ687" s="368"/>
      <c r="BR687"/>
      <c r="BS687" s="368"/>
      <c r="BT687"/>
      <c r="BU687"/>
      <c r="BV687"/>
      <c r="BW687" s="368"/>
      <c r="BX687" s="368"/>
      <c r="BY687" s="368"/>
      <c r="BZ687" s="368"/>
      <c r="CA687" s="368"/>
      <c r="CB687" s="141"/>
      <c r="CC687" s="230"/>
      <c r="CD687" s="230"/>
      <c r="CE687" s="230"/>
      <c r="CF687" s="76"/>
      <c r="CG687" s="281"/>
      <c r="CH687" s="281"/>
      <c r="CI687" s="76"/>
      <c r="CJ687" s="76"/>
      <c r="CK687" s="76"/>
      <c r="CL687" s="127"/>
      <c r="CM687" s="127"/>
      <c r="CN687" s="127"/>
      <c r="CO687" s="127"/>
      <c r="CP687" s="127"/>
      <c r="CQ687" s="127"/>
      <c r="CR687"/>
      <c r="CS687"/>
      <c r="CT687"/>
      <c r="CU687"/>
      <c r="CV687" s="76"/>
      <c r="CW687" s="404"/>
      <c r="CX687" s="405"/>
      <c r="CY687" s="405"/>
      <c r="CZ687" s="405"/>
      <c r="DA687" s="405"/>
      <c r="DB687" s="405"/>
      <c r="DG687" s="76"/>
    </row>
    <row r="688" spans="1:111" s="377" customFormat="1" ht="11.1" customHeight="1" x14ac:dyDescent="0.25">
      <c r="A688" s="76"/>
      <c r="Z688" s="437"/>
      <c r="AA688" s="437"/>
      <c r="AB688" s="437"/>
      <c r="AC688" s="437"/>
      <c r="AD688" s="437"/>
      <c r="AE688" s="437"/>
      <c r="AF688" s="437"/>
      <c r="AG688" s="437"/>
      <c r="AH688" s="437"/>
      <c r="AI688" s="437"/>
      <c r="AJ688" s="437"/>
      <c r="AK688" s="437"/>
      <c r="AL688" s="437"/>
      <c r="AM688" s="437"/>
      <c r="AN688" s="437"/>
      <c r="AO688" s="437"/>
      <c r="AP688" s="437"/>
      <c r="AQ688" s="437"/>
      <c r="AR688" s="437"/>
      <c r="AS688" s="437"/>
      <c r="AT688" s="437"/>
      <c r="AU688" s="437"/>
      <c r="AV688" s="437"/>
      <c r="AW688" s="437"/>
      <c r="AX688" s="437"/>
      <c r="AY688" s="437"/>
      <c r="BA688" s="98"/>
      <c r="BB688" s="98"/>
      <c r="BC688" s="98"/>
      <c r="BD688" s="98"/>
      <c r="BE688" s="98"/>
      <c r="BF688" s="98"/>
      <c r="BH688" s="380"/>
      <c r="BI688" s="380"/>
      <c r="BJ688" s="380"/>
      <c r="BK688" s="379"/>
      <c r="BL688" s="379"/>
      <c r="BM688" s="382"/>
      <c r="BN688" s="168"/>
      <c r="BO688" s="382"/>
      <c r="BP688" s="382"/>
      <c r="BQ688" s="368"/>
      <c r="BR688"/>
      <c r="BS688" s="368"/>
      <c r="BT688"/>
      <c r="BU688"/>
      <c r="BV688"/>
      <c r="BW688" s="368"/>
      <c r="BX688" s="368"/>
      <c r="BY688" s="368"/>
      <c r="BZ688" s="368"/>
      <c r="CA688" s="368"/>
      <c r="CB688" s="141"/>
      <c r="CC688" s="230"/>
      <c r="CD688" s="230"/>
      <c r="CE688" s="230"/>
      <c r="CF688" s="76"/>
      <c r="CG688" s="281"/>
      <c r="CH688" s="281"/>
      <c r="CI688" s="76"/>
      <c r="CJ688" s="76"/>
      <c r="CK688" s="76"/>
      <c r="CL688" s="127"/>
      <c r="CM688" s="127"/>
      <c r="CN688" s="127"/>
      <c r="CO688" s="127"/>
      <c r="CP688" s="127"/>
      <c r="CQ688" s="127"/>
      <c r="CR688"/>
      <c r="CS688"/>
      <c r="CT688"/>
      <c r="CU688"/>
      <c r="CV688" s="76"/>
      <c r="CW688" s="404"/>
      <c r="CX688" s="405"/>
      <c r="CY688" s="405"/>
      <c r="CZ688" s="405"/>
      <c r="DA688" s="405"/>
      <c r="DB688" s="405"/>
      <c r="DG688" s="76"/>
    </row>
    <row r="689" spans="1:111" s="377" customFormat="1" ht="11.1" customHeight="1" x14ac:dyDescent="0.25">
      <c r="A689" s="76"/>
      <c r="Z689" s="437"/>
      <c r="AA689" s="437"/>
      <c r="AB689" s="437"/>
      <c r="AC689" s="437"/>
      <c r="AD689" s="437"/>
      <c r="AE689" s="437"/>
      <c r="AF689" s="437"/>
      <c r="AG689" s="437"/>
      <c r="AH689" s="437"/>
      <c r="AI689" s="437"/>
      <c r="AJ689" s="437"/>
      <c r="AK689" s="437"/>
      <c r="AL689" s="437"/>
      <c r="AM689" s="437"/>
      <c r="AN689" s="437"/>
      <c r="AO689" s="437"/>
      <c r="AP689" s="437"/>
      <c r="AQ689" s="437"/>
      <c r="AR689" s="437"/>
      <c r="AS689" s="437"/>
      <c r="AT689" s="437"/>
      <c r="AU689" s="437"/>
      <c r="AV689" s="437"/>
      <c r="AW689" s="437"/>
      <c r="AX689" s="437"/>
      <c r="AY689" s="437"/>
      <c r="BA689" s="98"/>
      <c r="BB689" s="98"/>
      <c r="BC689" s="98"/>
      <c r="BD689" s="98"/>
      <c r="BE689" s="98"/>
      <c r="BF689" s="98"/>
      <c r="BH689" s="380"/>
      <c r="BI689" s="380"/>
      <c r="BJ689" s="380"/>
      <c r="BK689" s="379"/>
      <c r="BL689" s="379"/>
      <c r="BM689" s="382"/>
      <c r="BN689" s="168"/>
      <c r="BO689" s="382"/>
      <c r="BP689" s="382"/>
      <c r="BQ689" s="368"/>
      <c r="BR689"/>
      <c r="BS689" s="368"/>
      <c r="BT689"/>
      <c r="BU689"/>
      <c r="BV689"/>
      <c r="BW689" s="368"/>
      <c r="BX689" s="368"/>
      <c r="BY689" s="368"/>
      <c r="BZ689" s="368"/>
      <c r="CA689" s="368"/>
      <c r="CB689" s="141"/>
      <c r="CC689" s="230"/>
      <c r="CD689" s="230"/>
      <c r="CE689" s="230"/>
      <c r="CF689" s="76"/>
      <c r="CG689" s="281"/>
      <c r="CH689" s="281"/>
      <c r="CI689" s="76"/>
      <c r="CJ689" s="76"/>
      <c r="CK689" s="76"/>
      <c r="CL689" s="127"/>
      <c r="CM689" s="127"/>
      <c r="CN689" s="127"/>
      <c r="CO689" s="127"/>
      <c r="CP689" s="127"/>
      <c r="CQ689" s="127"/>
      <c r="CR689"/>
      <c r="CS689"/>
      <c r="CT689"/>
      <c r="CU689"/>
      <c r="CV689" s="76"/>
      <c r="CW689" s="404"/>
      <c r="CX689" s="405"/>
      <c r="CY689" s="405"/>
      <c r="CZ689" s="405"/>
      <c r="DA689" s="405"/>
      <c r="DB689" s="405"/>
      <c r="DG689" s="76"/>
    </row>
    <row r="690" spans="1:111" s="377" customFormat="1" ht="11.1" customHeight="1" x14ac:dyDescent="0.25">
      <c r="A690" s="76"/>
      <c r="Z690" s="437"/>
      <c r="AA690" s="437"/>
      <c r="AB690" s="437"/>
      <c r="AC690" s="437"/>
      <c r="AD690" s="437"/>
      <c r="AE690" s="437"/>
      <c r="AF690" s="437"/>
      <c r="AG690" s="437"/>
      <c r="AH690" s="437"/>
      <c r="AI690" s="437"/>
      <c r="AJ690" s="437"/>
      <c r="AK690" s="437"/>
      <c r="AL690" s="437"/>
      <c r="AM690" s="437"/>
      <c r="AN690" s="437"/>
      <c r="AO690" s="437"/>
      <c r="AP690" s="437"/>
      <c r="AQ690" s="437"/>
      <c r="AR690" s="437"/>
      <c r="AS690" s="437"/>
      <c r="AT690" s="437"/>
      <c r="AU690" s="437"/>
      <c r="AV690" s="437"/>
      <c r="AW690" s="437"/>
      <c r="AX690" s="437"/>
      <c r="AY690" s="437"/>
      <c r="BA690" s="98"/>
      <c r="BB690" s="98"/>
      <c r="BC690" s="98"/>
      <c r="BD690" s="98"/>
      <c r="BE690" s="98"/>
      <c r="BF690" s="98"/>
      <c r="BH690" s="380"/>
      <c r="BI690" s="380"/>
      <c r="BJ690" s="380"/>
      <c r="BK690" s="379"/>
      <c r="BL690" s="379"/>
      <c r="BM690" s="382"/>
      <c r="BN690" s="168"/>
      <c r="BO690" s="382"/>
      <c r="BP690" s="382"/>
      <c r="BQ690" s="368"/>
      <c r="BR690"/>
      <c r="BS690" s="368"/>
      <c r="BT690"/>
      <c r="BU690"/>
      <c r="BV690"/>
      <c r="BW690" s="368"/>
      <c r="BX690" s="368"/>
      <c r="BY690" s="368"/>
      <c r="BZ690" s="368"/>
      <c r="CA690" s="368"/>
      <c r="CB690" s="141"/>
      <c r="CC690" s="230"/>
      <c r="CD690" s="230"/>
      <c r="CE690" s="230"/>
      <c r="CF690" s="76"/>
      <c r="CG690" s="281"/>
      <c r="CH690" s="281"/>
      <c r="CI690" s="76"/>
      <c r="CJ690" s="76"/>
      <c r="CK690" s="76"/>
      <c r="CL690" s="127"/>
      <c r="CM690" s="127"/>
      <c r="CN690" s="127"/>
      <c r="CO690" s="127"/>
      <c r="CP690" s="127"/>
      <c r="CQ690" s="127"/>
      <c r="CR690"/>
      <c r="CS690"/>
      <c r="CT690"/>
      <c r="CU690"/>
      <c r="CV690" s="76"/>
      <c r="CW690" s="404"/>
      <c r="CX690" s="405"/>
      <c r="CY690" s="405"/>
      <c r="CZ690" s="405"/>
      <c r="DA690" s="405"/>
      <c r="DB690" s="405"/>
      <c r="DG690" s="76"/>
    </row>
    <row r="691" spans="1:111" s="377" customFormat="1" ht="11.1" customHeight="1" x14ac:dyDescent="0.25">
      <c r="A691" s="76"/>
      <c r="Z691" s="437"/>
      <c r="AA691" s="437"/>
      <c r="AB691" s="437"/>
      <c r="AC691" s="437"/>
      <c r="AD691" s="437"/>
      <c r="AE691" s="437"/>
      <c r="AF691" s="437"/>
      <c r="AG691" s="437"/>
      <c r="AH691" s="437"/>
      <c r="AI691" s="437"/>
      <c r="AJ691" s="437"/>
      <c r="AK691" s="437"/>
      <c r="AL691" s="437"/>
      <c r="AM691" s="437"/>
      <c r="AN691" s="437"/>
      <c r="AO691" s="437"/>
      <c r="AP691" s="437"/>
      <c r="AQ691" s="437"/>
      <c r="AR691" s="437"/>
      <c r="AS691" s="437"/>
      <c r="AT691" s="437"/>
      <c r="AU691" s="437"/>
      <c r="AV691" s="437"/>
      <c r="AW691" s="437"/>
      <c r="AX691" s="437"/>
      <c r="AY691" s="437"/>
      <c r="BA691" s="98"/>
      <c r="BB691" s="98"/>
      <c r="BC691" s="98"/>
      <c r="BD691" s="98"/>
      <c r="BE691" s="98"/>
      <c r="BF691" s="98"/>
      <c r="BH691" s="380"/>
      <c r="BI691" s="380"/>
      <c r="BJ691" s="380"/>
      <c r="BK691" s="379"/>
      <c r="BL691" s="379"/>
      <c r="BM691" s="382"/>
      <c r="BN691" s="168"/>
      <c r="BO691" s="382"/>
      <c r="BP691" s="382"/>
      <c r="BQ691" s="368"/>
      <c r="BR691"/>
      <c r="BS691" s="368"/>
      <c r="BT691"/>
      <c r="BU691"/>
      <c r="BV691"/>
      <c r="BW691" s="368"/>
      <c r="BX691" s="368"/>
      <c r="BY691" s="368"/>
      <c r="BZ691" s="368"/>
      <c r="CA691" s="368"/>
      <c r="CB691" s="141"/>
      <c r="CC691" s="230"/>
      <c r="CD691" s="230"/>
      <c r="CE691" s="230"/>
      <c r="CF691" s="76"/>
      <c r="CG691" s="281"/>
      <c r="CH691" s="281"/>
      <c r="CI691" s="76"/>
      <c r="CJ691" s="76"/>
      <c r="CK691" s="76"/>
      <c r="CL691" s="127"/>
      <c r="CM691" s="127"/>
      <c r="CN691" s="127"/>
      <c r="CO691" s="127"/>
      <c r="CP691" s="127"/>
      <c r="CQ691" s="127"/>
      <c r="CR691"/>
      <c r="CS691"/>
      <c r="CT691"/>
      <c r="CU691"/>
      <c r="CV691" s="76"/>
      <c r="CW691" s="404"/>
      <c r="CX691" s="405"/>
      <c r="CY691" s="405"/>
      <c r="CZ691" s="405"/>
      <c r="DA691" s="405"/>
      <c r="DB691" s="405"/>
      <c r="DG691" s="76"/>
    </row>
    <row r="692" spans="1:111" s="377" customFormat="1" ht="11.1" customHeight="1" x14ac:dyDescent="0.25">
      <c r="A692" s="76"/>
      <c r="Z692" s="437"/>
      <c r="AA692" s="437"/>
      <c r="AB692" s="437"/>
      <c r="AC692" s="437"/>
      <c r="AD692" s="437"/>
      <c r="AE692" s="437"/>
      <c r="AF692" s="437"/>
      <c r="AG692" s="437"/>
      <c r="AH692" s="437"/>
      <c r="AI692" s="437"/>
      <c r="AJ692" s="437"/>
      <c r="AK692" s="437"/>
      <c r="AL692" s="437"/>
      <c r="AM692" s="437"/>
      <c r="AN692" s="437"/>
      <c r="AO692" s="437"/>
      <c r="AP692" s="437"/>
      <c r="AQ692" s="437"/>
      <c r="AR692" s="437"/>
      <c r="AS692" s="437"/>
      <c r="AT692" s="437"/>
      <c r="AU692" s="437"/>
      <c r="AV692" s="437"/>
      <c r="AW692" s="437"/>
      <c r="AX692" s="437"/>
      <c r="AY692" s="437"/>
      <c r="BA692" s="98"/>
      <c r="BB692" s="98"/>
      <c r="BC692" s="98"/>
      <c r="BD692" s="98"/>
      <c r="BE692" s="98"/>
      <c r="BF692" s="98"/>
      <c r="BH692" s="380"/>
      <c r="BI692" s="380"/>
      <c r="BJ692" s="380"/>
      <c r="BK692" s="379"/>
      <c r="BL692" s="379"/>
      <c r="BM692" s="382"/>
      <c r="BN692" s="168"/>
      <c r="BO692" s="382"/>
      <c r="BP692" s="382"/>
      <c r="BQ692" s="368"/>
      <c r="BR692"/>
      <c r="BS692" s="368"/>
      <c r="BT692"/>
      <c r="BU692"/>
      <c r="BV692"/>
      <c r="BW692" s="368"/>
      <c r="BX692" s="368"/>
      <c r="BY692" s="368"/>
      <c r="BZ692" s="368"/>
      <c r="CA692" s="368"/>
      <c r="CB692" s="141"/>
      <c r="CC692" s="230"/>
      <c r="CD692" s="230"/>
      <c r="CE692" s="230"/>
      <c r="CF692" s="76"/>
      <c r="CG692" s="281"/>
      <c r="CH692" s="281"/>
      <c r="CI692" s="76"/>
      <c r="CJ692" s="76"/>
      <c r="CK692" s="76"/>
      <c r="CL692" s="127"/>
      <c r="CM692" s="127"/>
      <c r="CN692" s="127"/>
      <c r="CO692" s="127"/>
      <c r="CP692" s="127"/>
      <c r="CQ692" s="127"/>
      <c r="CR692"/>
      <c r="CS692"/>
      <c r="CT692"/>
      <c r="CU692"/>
      <c r="CV692" s="76"/>
      <c r="CW692" s="404"/>
      <c r="CX692" s="405"/>
      <c r="CY692" s="405"/>
      <c r="CZ692" s="405"/>
      <c r="DA692" s="405"/>
      <c r="DB692" s="405"/>
      <c r="DG692" s="76"/>
    </row>
    <row r="693" spans="1:111" s="377" customFormat="1" ht="11.1" customHeight="1" x14ac:dyDescent="0.25">
      <c r="A693" s="76"/>
      <c r="Z693" s="437"/>
      <c r="AA693" s="437"/>
      <c r="AB693" s="437"/>
      <c r="AC693" s="437"/>
      <c r="AD693" s="437"/>
      <c r="AE693" s="437"/>
      <c r="AF693" s="437"/>
      <c r="AG693" s="437"/>
      <c r="AH693" s="437"/>
      <c r="AI693" s="437"/>
      <c r="AJ693" s="437"/>
      <c r="AK693" s="437"/>
      <c r="AL693" s="437"/>
      <c r="AM693" s="437"/>
      <c r="AN693" s="437"/>
      <c r="AO693" s="437"/>
      <c r="AP693" s="437"/>
      <c r="AQ693" s="437"/>
      <c r="AR693" s="437"/>
      <c r="AS693" s="437"/>
      <c r="AT693" s="437"/>
      <c r="AU693" s="437"/>
      <c r="AV693" s="437"/>
      <c r="AW693" s="437"/>
      <c r="AX693" s="437"/>
      <c r="AY693" s="437"/>
      <c r="BA693" s="98"/>
      <c r="BB693" s="98"/>
      <c r="BC693" s="98"/>
      <c r="BD693" s="98"/>
      <c r="BE693" s="98"/>
      <c r="BF693" s="98"/>
      <c r="BH693" s="380"/>
      <c r="BI693" s="380"/>
      <c r="BJ693" s="380"/>
      <c r="BK693" s="379"/>
      <c r="BL693" s="379"/>
      <c r="BM693" s="382"/>
      <c r="BN693" s="168"/>
      <c r="BO693" s="382"/>
      <c r="BP693" s="382"/>
      <c r="BQ693" s="368"/>
      <c r="BR693"/>
      <c r="BS693" s="368"/>
      <c r="BT693"/>
      <c r="BU693"/>
      <c r="BV693"/>
      <c r="BW693" s="368"/>
      <c r="BX693" s="368"/>
      <c r="BY693" s="368"/>
      <c r="BZ693" s="368"/>
      <c r="CA693" s="368"/>
      <c r="CB693" s="141"/>
      <c r="CC693" s="230"/>
      <c r="CD693" s="230"/>
      <c r="CE693" s="230"/>
      <c r="CF693" s="76"/>
      <c r="CG693" s="281"/>
      <c r="CH693" s="281"/>
      <c r="CI693" s="76"/>
      <c r="CJ693" s="76"/>
      <c r="CK693" s="76"/>
      <c r="CL693" s="127"/>
      <c r="CM693" s="127"/>
      <c r="CN693" s="127"/>
      <c r="CO693" s="127"/>
      <c r="CP693" s="127"/>
      <c r="CQ693" s="127"/>
      <c r="CR693"/>
      <c r="CS693"/>
      <c r="CT693"/>
      <c r="CU693"/>
      <c r="CV693" s="76"/>
      <c r="CW693" s="404"/>
      <c r="CX693" s="405"/>
      <c r="CY693" s="405"/>
      <c r="CZ693" s="405"/>
      <c r="DA693" s="405"/>
      <c r="DB693" s="405"/>
      <c r="DG693" s="76"/>
    </row>
    <row r="694" spans="1:111" s="377" customFormat="1" ht="11.1" customHeight="1" x14ac:dyDescent="0.25">
      <c r="A694" s="76"/>
      <c r="Z694" s="437"/>
      <c r="AA694" s="437"/>
      <c r="AB694" s="437"/>
      <c r="AC694" s="437"/>
      <c r="AD694" s="437"/>
      <c r="AE694" s="437"/>
      <c r="AF694" s="437"/>
      <c r="AG694" s="437"/>
      <c r="AH694" s="437"/>
      <c r="AI694" s="437"/>
      <c r="AJ694" s="437"/>
      <c r="AK694" s="437"/>
      <c r="AL694" s="437"/>
      <c r="AM694" s="437"/>
      <c r="AN694" s="437"/>
      <c r="AO694" s="437"/>
      <c r="AP694" s="437"/>
      <c r="AQ694" s="437"/>
      <c r="AR694" s="437"/>
      <c r="AS694" s="437"/>
      <c r="AT694" s="437"/>
      <c r="AU694" s="437"/>
      <c r="AV694" s="437"/>
      <c r="AW694" s="437"/>
      <c r="AX694" s="437"/>
      <c r="AY694" s="437"/>
      <c r="BA694" s="98"/>
      <c r="BB694" s="98"/>
      <c r="BC694" s="98"/>
      <c r="BD694" s="98"/>
      <c r="BE694" s="98"/>
      <c r="BF694" s="98"/>
      <c r="BH694" s="380"/>
      <c r="BI694" s="380"/>
      <c r="BJ694" s="380"/>
      <c r="BK694" s="379"/>
      <c r="BL694" s="379"/>
      <c r="BM694" s="382"/>
      <c r="BN694" s="168"/>
      <c r="BO694" s="382"/>
      <c r="BP694" s="382"/>
      <c r="BQ694" s="368"/>
      <c r="BR694"/>
      <c r="BS694" s="368"/>
      <c r="BT694"/>
      <c r="BU694"/>
      <c r="BV694"/>
      <c r="BW694" s="368"/>
      <c r="BX694" s="368"/>
      <c r="BY694" s="368"/>
      <c r="BZ694" s="368"/>
      <c r="CA694" s="368"/>
      <c r="CB694" s="141"/>
      <c r="CC694" s="230"/>
      <c r="CD694" s="230"/>
      <c r="CE694" s="230"/>
      <c r="CF694" s="76"/>
      <c r="CG694" s="281"/>
      <c r="CH694" s="281"/>
      <c r="CI694" s="76"/>
      <c r="CJ694" s="76"/>
      <c r="CK694" s="76"/>
      <c r="CL694" s="127"/>
      <c r="CM694" s="127"/>
      <c r="CN694" s="127"/>
      <c r="CO694" s="127"/>
      <c r="CP694" s="127"/>
      <c r="CQ694" s="127"/>
      <c r="CR694"/>
      <c r="CS694"/>
      <c r="CT694"/>
      <c r="CU694"/>
      <c r="CV694" s="76"/>
      <c r="CW694" s="404"/>
      <c r="CX694" s="405"/>
      <c r="CY694" s="405"/>
      <c r="CZ694" s="405"/>
      <c r="DA694" s="405"/>
      <c r="DB694" s="405"/>
      <c r="DG694" s="76"/>
    </row>
    <row r="695" spans="1:111" s="377" customFormat="1" ht="11.1" customHeight="1" x14ac:dyDescent="0.25">
      <c r="A695" s="76"/>
      <c r="Z695" s="437"/>
      <c r="AA695" s="437"/>
      <c r="AB695" s="437"/>
      <c r="AC695" s="437"/>
      <c r="AD695" s="437"/>
      <c r="AE695" s="437"/>
      <c r="AF695" s="437"/>
      <c r="AG695" s="437"/>
      <c r="AH695" s="437"/>
      <c r="AI695" s="437"/>
      <c r="AJ695" s="437"/>
      <c r="AK695" s="437"/>
      <c r="AL695" s="437"/>
      <c r="AM695" s="437"/>
      <c r="AN695" s="437"/>
      <c r="AO695" s="437"/>
      <c r="AP695" s="437"/>
      <c r="AQ695" s="437"/>
      <c r="AR695" s="437"/>
      <c r="AS695" s="437"/>
      <c r="AT695" s="437"/>
      <c r="AU695" s="437"/>
      <c r="AV695" s="437"/>
      <c r="AW695" s="437"/>
      <c r="AX695" s="437"/>
      <c r="AY695" s="437"/>
      <c r="BA695" s="98"/>
      <c r="BB695" s="98"/>
      <c r="BC695" s="98"/>
      <c r="BD695" s="98"/>
      <c r="BE695" s="98"/>
      <c r="BF695" s="98"/>
      <c r="BH695" s="380"/>
      <c r="BI695" s="380"/>
      <c r="BJ695" s="380"/>
      <c r="BK695" s="379"/>
      <c r="BL695" s="379"/>
      <c r="BM695" s="382"/>
      <c r="BN695" s="168"/>
      <c r="BO695" s="382"/>
      <c r="BP695" s="382"/>
      <c r="BQ695" s="368"/>
      <c r="BR695"/>
      <c r="BS695" s="368"/>
      <c r="BT695"/>
      <c r="BU695"/>
      <c r="BV695"/>
      <c r="BW695" s="368"/>
      <c r="BX695" s="368"/>
      <c r="BY695" s="368"/>
      <c r="BZ695" s="368"/>
      <c r="CA695" s="368"/>
      <c r="CB695" s="141"/>
      <c r="CC695" s="230"/>
      <c r="CD695" s="230"/>
      <c r="CE695" s="230"/>
      <c r="CF695" s="76"/>
      <c r="CG695" s="281"/>
      <c r="CH695" s="281"/>
      <c r="CI695" s="76"/>
      <c r="CJ695" s="76"/>
      <c r="CK695" s="76"/>
      <c r="CL695" s="127"/>
      <c r="CM695" s="127"/>
      <c r="CN695" s="127"/>
      <c r="CO695" s="127"/>
      <c r="CP695" s="127"/>
      <c r="CQ695" s="127"/>
      <c r="CR695"/>
      <c r="CS695"/>
      <c r="CT695"/>
      <c r="CU695"/>
      <c r="CV695" s="76"/>
      <c r="CW695" s="404"/>
      <c r="CX695" s="405"/>
      <c r="CY695" s="405"/>
      <c r="CZ695" s="405"/>
      <c r="DA695" s="405"/>
      <c r="DB695" s="405"/>
      <c r="DG695" s="76"/>
    </row>
    <row r="696" spans="1:111" s="377" customFormat="1" ht="11.1" customHeight="1" x14ac:dyDescent="0.25">
      <c r="A696" s="76"/>
      <c r="Z696" s="437"/>
      <c r="AA696" s="437"/>
      <c r="AB696" s="437"/>
      <c r="AC696" s="437"/>
      <c r="AD696" s="437"/>
      <c r="AE696" s="437"/>
      <c r="AF696" s="437"/>
      <c r="AG696" s="437"/>
      <c r="AH696" s="437"/>
      <c r="AI696" s="437"/>
      <c r="AJ696" s="437"/>
      <c r="AK696" s="437"/>
      <c r="AL696" s="437"/>
      <c r="AM696" s="437"/>
      <c r="AN696" s="437"/>
      <c r="AO696" s="437"/>
      <c r="AP696" s="437"/>
      <c r="AQ696" s="437"/>
      <c r="AR696" s="437"/>
      <c r="AS696" s="437"/>
      <c r="AT696" s="437"/>
      <c r="AU696" s="437"/>
      <c r="AV696" s="437"/>
      <c r="AW696" s="437"/>
      <c r="AX696" s="437"/>
      <c r="AY696" s="437"/>
      <c r="BA696" s="98"/>
      <c r="BB696" s="98"/>
      <c r="BC696" s="98"/>
      <c r="BD696" s="98"/>
      <c r="BE696" s="98"/>
      <c r="BF696" s="98"/>
      <c r="BH696" s="380"/>
      <c r="BI696" s="380"/>
      <c r="BJ696" s="380"/>
      <c r="BK696" s="379"/>
      <c r="BL696" s="379"/>
      <c r="BM696" s="382"/>
      <c r="BN696" s="168"/>
      <c r="BO696" s="382"/>
      <c r="BP696" s="382"/>
      <c r="BQ696" s="368"/>
      <c r="BR696"/>
      <c r="BS696" s="368"/>
      <c r="BT696"/>
      <c r="BU696"/>
      <c r="BV696"/>
      <c r="BW696" s="368"/>
      <c r="BX696" s="368"/>
      <c r="BY696" s="368"/>
      <c r="BZ696" s="368"/>
      <c r="CA696" s="368"/>
      <c r="CB696" s="141"/>
      <c r="CC696" s="230"/>
      <c r="CD696" s="230"/>
      <c r="CE696" s="230"/>
      <c r="CF696" s="76"/>
      <c r="CG696" s="281"/>
      <c r="CH696" s="281"/>
      <c r="CI696" s="76"/>
      <c r="CJ696" s="76"/>
      <c r="CK696" s="76"/>
      <c r="CL696" s="127"/>
      <c r="CM696" s="127"/>
      <c r="CN696" s="127"/>
      <c r="CO696" s="127"/>
      <c r="CP696" s="127"/>
      <c r="CQ696" s="127"/>
      <c r="CR696"/>
      <c r="CS696"/>
      <c r="CT696"/>
      <c r="CU696"/>
      <c r="CV696" s="76"/>
      <c r="CW696" s="404"/>
      <c r="CX696" s="405"/>
      <c r="CY696" s="405"/>
      <c r="CZ696" s="405"/>
      <c r="DA696" s="405"/>
      <c r="DB696" s="405"/>
      <c r="DG696" s="76"/>
    </row>
    <row r="697" spans="1:111" s="377" customFormat="1" ht="11.1" customHeight="1" x14ac:dyDescent="0.25">
      <c r="A697" s="76"/>
      <c r="Z697" s="437"/>
      <c r="AA697" s="437"/>
      <c r="AB697" s="437"/>
      <c r="AC697" s="437"/>
      <c r="AD697" s="437"/>
      <c r="AE697" s="437"/>
      <c r="AF697" s="437"/>
      <c r="AG697" s="437"/>
      <c r="AH697" s="437"/>
      <c r="AI697" s="437"/>
      <c r="AJ697" s="437"/>
      <c r="AK697" s="437"/>
      <c r="AL697" s="437"/>
      <c r="AM697" s="437"/>
      <c r="AN697" s="437"/>
      <c r="AO697" s="437"/>
      <c r="AP697" s="437"/>
      <c r="AQ697" s="437"/>
      <c r="AR697" s="437"/>
      <c r="AS697" s="437"/>
      <c r="AT697" s="437"/>
      <c r="AU697" s="437"/>
      <c r="AV697" s="437"/>
      <c r="AW697" s="437"/>
      <c r="AX697" s="437"/>
      <c r="AY697" s="437"/>
      <c r="BA697" s="98"/>
      <c r="BB697" s="98"/>
      <c r="BC697" s="98"/>
      <c r="BD697" s="98"/>
      <c r="BE697" s="98"/>
      <c r="BF697" s="98"/>
      <c r="BH697" s="380"/>
      <c r="BI697" s="380"/>
      <c r="BJ697" s="380"/>
      <c r="BK697" s="379"/>
      <c r="BL697" s="379"/>
      <c r="BM697" s="382"/>
      <c r="BN697" s="168"/>
      <c r="BO697" s="382"/>
      <c r="BP697" s="382"/>
      <c r="BQ697" s="368"/>
      <c r="BR697"/>
      <c r="BS697" s="368"/>
      <c r="BT697"/>
      <c r="BU697"/>
      <c r="BV697"/>
      <c r="BW697" s="368"/>
      <c r="BX697" s="368"/>
      <c r="BY697" s="368"/>
      <c r="BZ697" s="368"/>
      <c r="CA697" s="368"/>
      <c r="CB697" s="141"/>
      <c r="CC697" s="230"/>
      <c r="CD697" s="230"/>
      <c r="CE697" s="230"/>
      <c r="CF697" s="76"/>
      <c r="CG697" s="281"/>
      <c r="CH697" s="281"/>
      <c r="CI697" s="76"/>
      <c r="CJ697" s="76"/>
      <c r="CK697" s="76"/>
      <c r="CL697" s="127"/>
      <c r="CM697" s="127"/>
      <c r="CN697" s="127"/>
      <c r="CO697" s="127"/>
      <c r="CP697" s="127"/>
      <c r="CQ697" s="127"/>
      <c r="CR697"/>
      <c r="CS697"/>
      <c r="CT697"/>
      <c r="CU697"/>
      <c r="CV697" s="76"/>
      <c r="CW697" s="404"/>
      <c r="CX697" s="405"/>
      <c r="CY697" s="405"/>
      <c r="CZ697" s="405"/>
      <c r="DA697" s="405"/>
      <c r="DB697" s="405"/>
      <c r="DG697" s="76"/>
    </row>
    <row r="698" spans="1:111" s="377" customFormat="1" ht="11.1" customHeight="1" x14ac:dyDescent="0.25">
      <c r="A698" s="76"/>
      <c r="Z698" s="437"/>
      <c r="AA698" s="437"/>
      <c r="AB698" s="437"/>
      <c r="AC698" s="437"/>
      <c r="AD698" s="437"/>
      <c r="AE698" s="437"/>
      <c r="AF698" s="437"/>
      <c r="AG698" s="437"/>
      <c r="AH698" s="437"/>
      <c r="AI698" s="437"/>
      <c r="AJ698" s="437"/>
      <c r="AK698" s="437"/>
      <c r="AL698" s="437"/>
      <c r="AM698" s="437"/>
      <c r="AN698" s="437"/>
      <c r="AO698" s="437"/>
      <c r="AP698" s="437"/>
      <c r="AQ698" s="437"/>
      <c r="AR698" s="437"/>
      <c r="AS698" s="437"/>
      <c r="AT698" s="437"/>
      <c r="AU698" s="437"/>
      <c r="AV698" s="437"/>
      <c r="AW698" s="437"/>
      <c r="AX698" s="437"/>
      <c r="AY698" s="437"/>
      <c r="BA698" s="98"/>
      <c r="BB698" s="98"/>
      <c r="BC698" s="98"/>
      <c r="BD698" s="98"/>
      <c r="BE698" s="98"/>
      <c r="BF698" s="98"/>
      <c r="BH698" s="380"/>
      <c r="BI698" s="380"/>
      <c r="BJ698" s="380"/>
      <c r="BK698" s="379"/>
      <c r="BL698" s="379"/>
      <c r="BM698" s="382"/>
      <c r="BN698" s="168"/>
      <c r="BO698" s="382"/>
      <c r="BP698" s="382"/>
      <c r="BQ698" s="368"/>
      <c r="BR698"/>
      <c r="BS698" s="368"/>
      <c r="BT698"/>
      <c r="BU698"/>
      <c r="BV698"/>
      <c r="BW698" s="368"/>
      <c r="BX698" s="368"/>
      <c r="BY698" s="368"/>
      <c r="BZ698" s="368"/>
      <c r="CA698" s="368"/>
      <c r="CB698" s="141"/>
      <c r="CC698" s="230"/>
      <c r="CD698" s="230"/>
      <c r="CE698" s="230"/>
      <c r="CF698" s="76"/>
      <c r="CG698" s="281"/>
      <c r="CH698" s="281"/>
      <c r="CI698" s="76"/>
      <c r="CJ698" s="76"/>
      <c r="CK698" s="76"/>
      <c r="CL698" s="127"/>
      <c r="CM698" s="127"/>
      <c r="CN698" s="127"/>
      <c r="CO698" s="127"/>
      <c r="CP698" s="127"/>
      <c r="CQ698" s="127"/>
      <c r="CR698"/>
      <c r="CS698"/>
      <c r="CT698"/>
      <c r="CU698"/>
      <c r="CV698" s="76"/>
      <c r="CW698" s="404"/>
      <c r="CX698" s="405"/>
      <c r="CY698" s="405"/>
      <c r="CZ698" s="405"/>
      <c r="DA698" s="405"/>
      <c r="DB698" s="405"/>
      <c r="DG698" s="76"/>
    </row>
    <row r="699" spans="1:111" s="377" customFormat="1" ht="11.1" customHeight="1" x14ac:dyDescent="0.25">
      <c r="A699" s="76"/>
      <c r="Z699" s="437"/>
      <c r="AA699" s="437"/>
      <c r="AB699" s="437"/>
      <c r="AC699" s="437"/>
      <c r="AD699" s="437"/>
      <c r="AE699" s="437"/>
      <c r="AF699" s="437"/>
      <c r="AG699" s="437"/>
      <c r="AH699" s="437"/>
      <c r="AI699" s="437"/>
      <c r="AJ699" s="437"/>
      <c r="AK699" s="437"/>
      <c r="AL699" s="437"/>
      <c r="AM699" s="437"/>
      <c r="AN699" s="437"/>
      <c r="AO699" s="437"/>
      <c r="AP699" s="437"/>
      <c r="AQ699" s="437"/>
      <c r="AR699" s="437"/>
      <c r="AS699" s="437"/>
      <c r="AT699" s="437"/>
      <c r="AU699" s="437"/>
      <c r="AV699" s="437"/>
      <c r="AW699" s="437"/>
      <c r="AX699" s="437"/>
      <c r="AY699" s="437"/>
      <c r="BA699" s="98"/>
      <c r="BB699" s="98"/>
      <c r="BC699" s="98"/>
      <c r="BD699" s="98"/>
      <c r="BE699" s="98"/>
      <c r="BF699" s="98"/>
      <c r="BH699" s="380"/>
      <c r="BI699" s="380"/>
      <c r="BJ699" s="380"/>
      <c r="BK699" s="379"/>
      <c r="BL699" s="379"/>
      <c r="BM699" s="382"/>
      <c r="BN699" s="168"/>
      <c r="BO699" s="382"/>
      <c r="BP699" s="382"/>
      <c r="BQ699" s="368"/>
      <c r="BR699"/>
      <c r="BS699" s="368"/>
      <c r="BT699"/>
      <c r="BU699"/>
      <c r="BV699"/>
      <c r="BW699" s="368"/>
      <c r="BX699" s="368"/>
      <c r="BY699" s="368"/>
      <c r="BZ699" s="368"/>
      <c r="CA699" s="368"/>
      <c r="CB699" s="141"/>
      <c r="CC699" s="230"/>
      <c r="CD699" s="230"/>
      <c r="CE699" s="230"/>
      <c r="CF699" s="76"/>
      <c r="CG699" s="281"/>
      <c r="CH699" s="281"/>
      <c r="CI699" s="76"/>
      <c r="CJ699" s="76"/>
      <c r="CK699" s="76"/>
      <c r="CL699" s="127"/>
      <c r="CM699" s="127"/>
      <c r="CN699" s="127"/>
      <c r="CO699" s="127"/>
      <c r="CP699" s="127"/>
      <c r="CQ699" s="127"/>
      <c r="CR699"/>
      <c r="CS699"/>
      <c r="CT699"/>
      <c r="CU699"/>
      <c r="CV699" s="76"/>
      <c r="CW699" s="404"/>
      <c r="CX699" s="405"/>
      <c r="CY699" s="405"/>
      <c r="CZ699" s="405"/>
      <c r="DA699" s="405"/>
      <c r="DB699" s="405"/>
      <c r="DG699" s="76"/>
    </row>
    <row r="700" spans="1:111" s="377" customFormat="1" ht="11.1" customHeight="1" x14ac:dyDescent="0.25">
      <c r="A700" s="76"/>
      <c r="Z700" s="437"/>
      <c r="AA700" s="437"/>
      <c r="AB700" s="437"/>
      <c r="AC700" s="437"/>
      <c r="AD700" s="437"/>
      <c r="AE700" s="437"/>
      <c r="AF700" s="437"/>
      <c r="AG700" s="437"/>
      <c r="AH700" s="437"/>
      <c r="AI700" s="437"/>
      <c r="AJ700" s="437"/>
      <c r="AK700" s="437"/>
      <c r="AL700" s="437"/>
      <c r="AM700" s="437"/>
      <c r="AN700" s="437"/>
      <c r="AO700" s="437"/>
      <c r="AP700" s="437"/>
      <c r="AQ700" s="437"/>
      <c r="AR700" s="437"/>
      <c r="AS700" s="437"/>
      <c r="AT700" s="437"/>
      <c r="AU700" s="437"/>
      <c r="AV700" s="437"/>
      <c r="AW700" s="437"/>
      <c r="AX700" s="437"/>
      <c r="AY700" s="437"/>
      <c r="BA700" s="98"/>
      <c r="BB700" s="98"/>
      <c r="BC700" s="98"/>
      <c r="BD700" s="98"/>
      <c r="BE700" s="98"/>
      <c r="BF700" s="98"/>
      <c r="BH700" s="380"/>
      <c r="BI700" s="380"/>
      <c r="BJ700" s="380"/>
      <c r="BK700" s="379"/>
      <c r="BL700" s="379"/>
      <c r="BM700" s="382"/>
      <c r="BN700" s="168"/>
      <c r="BO700" s="382"/>
      <c r="BP700" s="382"/>
      <c r="BQ700" s="368"/>
      <c r="BR700"/>
      <c r="BS700" s="368"/>
      <c r="BT700"/>
      <c r="BU700"/>
      <c r="BV700"/>
      <c r="BW700" s="368"/>
      <c r="BX700" s="368"/>
      <c r="BY700" s="368"/>
      <c r="BZ700" s="368"/>
      <c r="CA700" s="368"/>
      <c r="CB700" s="141"/>
      <c r="CC700" s="230"/>
      <c r="CD700" s="230"/>
      <c r="CE700" s="230"/>
      <c r="CF700" s="76"/>
      <c r="CG700" s="281"/>
      <c r="CH700" s="281"/>
      <c r="CI700" s="76"/>
      <c r="CJ700" s="76"/>
      <c r="CK700" s="76"/>
      <c r="CL700" s="127"/>
      <c r="CM700" s="127"/>
      <c r="CN700" s="127"/>
      <c r="CO700" s="127"/>
      <c r="CP700" s="127"/>
      <c r="CQ700" s="127"/>
      <c r="CR700"/>
      <c r="CS700"/>
      <c r="CT700"/>
      <c r="CU700"/>
      <c r="CV700" s="76"/>
      <c r="CW700" s="404"/>
      <c r="CX700" s="405"/>
      <c r="CY700" s="405"/>
      <c r="CZ700" s="405"/>
      <c r="DA700" s="405"/>
      <c r="DB700" s="405"/>
      <c r="DG700" s="76"/>
    </row>
    <row r="701" spans="1:111" s="377" customFormat="1" ht="11.1" customHeight="1" x14ac:dyDescent="0.25">
      <c r="A701" s="76"/>
      <c r="Z701" s="437"/>
      <c r="AA701" s="437"/>
      <c r="AB701" s="437"/>
      <c r="AC701" s="437"/>
      <c r="AD701" s="437"/>
      <c r="AE701" s="437"/>
      <c r="AF701" s="437"/>
      <c r="AG701" s="437"/>
      <c r="AH701" s="437"/>
      <c r="AI701" s="437"/>
      <c r="AJ701" s="437"/>
      <c r="AK701" s="437"/>
      <c r="AL701" s="437"/>
      <c r="AM701" s="437"/>
      <c r="AN701" s="437"/>
      <c r="AO701" s="437"/>
      <c r="AP701" s="437"/>
      <c r="AQ701" s="437"/>
      <c r="AR701" s="437"/>
      <c r="AS701" s="437"/>
      <c r="AT701" s="437"/>
      <c r="AU701" s="437"/>
      <c r="AV701" s="437"/>
      <c r="AW701" s="437"/>
      <c r="AX701" s="437"/>
      <c r="AY701" s="437"/>
      <c r="BA701" s="98"/>
      <c r="BB701" s="98"/>
      <c r="BC701" s="98"/>
      <c r="BD701" s="98"/>
      <c r="BE701" s="98"/>
      <c r="BF701" s="98"/>
      <c r="BH701" s="380"/>
      <c r="BI701" s="380"/>
      <c r="BJ701" s="380"/>
      <c r="BK701" s="379"/>
      <c r="BL701" s="379"/>
      <c r="BM701" s="382"/>
      <c r="BN701" s="168"/>
      <c r="BO701" s="382"/>
      <c r="BP701" s="382"/>
      <c r="BQ701" s="368"/>
      <c r="BR701"/>
      <c r="BS701" s="368"/>
      <c r="BT701"/>
      <c r="BU701"/>
      <c r="BV701"/>
      <c r="BW701" s="368"/>
      <c r="BX701" s="368"/>
      <c r="BY701" s="368"/>
      <c r="BZ701" s="368"/>
      <c r="CA701" s="368"/>
      <c r="CB701" s="141"/>
      <c r="CC701" s="230"/>
      <c r="CD701" s="230"/>
      <c r="CE701" s="230"/>
      <c r="CF701" s="76"/>
      <c r="CG701" s="281"/>
      <c r="CH701" s="281"/>
      <c r="CI701" s="76"/>
      <c r="CJ701" s="76"/>
      <c r="CK701" s="76"/>
      <c r="CL701" s="127"/>
      <c r="CM701" s="127"/>
      <c r="CN701" s="127"/>
      <c r="CO701" s="127"/>
      <c r="CP701" s="127"/>
      <c r="CQ701" s="127"/>
      <c r="CR701"/>
      <c r="CS701"/>
      <c r="CT701"/>
      <c r="CU701"/>
      <c r="CV701" s="76"/>
      <c r="CW701" s="404"/>
      <c r="CX701" s="405"/>
      <c r="CY701" s="405"/>
      <c r="CZ701" s="405"/>
      <c r="DA701" s="405"/>
      <c r="DB701" s="405"/>
      <c r="DG701" s="76"/>
    </row>
    <row r="702" spans="1:111" s="377" customFormat="1" ht="11.1" customHeight="1" x14ac:dyDescent="0.25">
      <c r="A702" s="76"/>
      <c r="Z702" s="437"/>
      <c r="AA702" s="437"/>
      <c r="AB702" s="437"/>
      <c r="AC702" s="437"/>
      <c r="AD702" s="437"/>
      <c r="AE702" s="437"/>
      <c r="AF702" s="437"/>
      <c r="AG702" s="437"/>
      <c r="AH702" s="437"/>
      <c r="AI702" s="437"/>
      <c r="AJ702" s="437"/>
      <c r="AK702" s="437"/>
      <c r="AL702" s="437"/>
      <c r="AM702" s="437"/>
      <c r="AN702" s="437"/>
      <c r="AO702" s="437"/>
      <c r="AP702" s="437"/>
      <c r="AQ702" s="437"/>
      <c r="AR702" s="437"/>
      <c r="AS702" s="437"/>
      <c r="AT702" s="437"/>
      <c r="AU702" s="437"/>
      <c r="AV702" s="437"/>
      <c r="AW702" s="437"/>
      <c r="AX702" s="437"/>
      <c r="AY702" s="437"/>
      <c r="BA702" s="98"/>
      <c r="BB702" s="98"/>
      <c r="BC702" s="98"/>
      <c r="BD702" s="98"/>
      <c r="BE702" s="98"/>
      <c r="BF702" s="98"/>
      <c r="BH702" s="380"/>
      <c r="BI702" s="380"/>
      <c r="BJ702" s="380"/>
      <c r="BK702" s="379"/>
      <c r="BL702" s="379"/>
      <c r="BM702" s="382"/>
      <c r="BN702" s="168"/>
      <c r="BO702" s="382"/>
      <c r="BP702" s="382"/>
      <c r="BQ702" s="368"/>
      <c r="BR702"/>
      <c r="BS702" s="368"/>
      <c r="BT702"/>
      <c r="BU702"/>
      <c r="BV702"/>
      <c r="BW702" s="368"/>
      <c r="BX702" s="368"/>
      <c r="BY702" s="368"/>
      <c r="BZ702" s="368"/>
      <c r="CA702" s="368"/>
      <c r="CB702" s="141"/>
      <c r="CC702" s="230"/>
      <c r="CD702" s="230"/>
      <c r="CE702" s="230"/>
      <c r="CF702" s="76"/>
      <c r="CG702" s="281"/>
      <c r="CH702" s="281"/>
      <c r="CI702" s="76"/>
      <c r="CJ702" s="76"/>
      <c r="CK702" s="76"/>
      <c r="CL702" s="127"/>
      <c r="CM702" s="127"/>
      <c r="CN702" s="127"/>
      <c r="CO702" s="127"/>
      <c r="CP702" s="127"/>
      <c r="CQ702" s="127"/>
      <c r="CR702"/>
      <c r="CS702"/>
      <c r="CT702"/>
      <c r="CU702"/>
      <c r="CV702" s="76"/>
      <c r="CW702" s="404"/>
      <c r="CX702" s="405"/>
      <c r="CY702" s="405"/>
      <c r="CZ702" s="405"/>
      <c r="DA702" s="405"/>
      <c r="DB702" s="405"/>
      <c r="DG702" s="76"/>
    </row>
    <row r="703" spans="1:111" s="377" customFormat="1" ht="11.1" customHeight="1" x14ac:dyDescent="0.25">
      <c r="A703" s="76"/>
      <c r="Z703" s="437"/>
      <c r="AA703" s="437"/>
      <c r="AB703" s="437"/>
      <c r="AC703" s="437"/>
      <c r="AD703" s="437"/>
      <c r="AE703" s="437"/>
      <c r="AF703" s="437"/>
      <c r="AG703" s="437"/>
      <c r="AH703" s="437"/>
      <c r="AI703" s="437"/>
      <c r="AJ703" s="437"/>
      <c r="AK703" s="437"/>
      <c r="AL703" s="437"/>
      <c r="AM703" s="437"/>
      <c r="AN703" s="437"/>
      <c r="AO703" s="437"/>
      <c r="AP703" s="437"/>
      <c r="AQ703" s="437"/>
      <c r="AR703" s="437"/>
      <c r="AS703" s="437"/>
      <c r="AT703" s="437"/>
      <c r="AU703" s="437"/>
      <c r="AV703" s="437"/>
      <c r="AW703" s="437"/>
      <c r="AX703" s="437"/>
      <c r="AY703" s="437"/>
      <c r="BA703" s="98"/>
      <c r="BB703" s="98"/>
      <c r="BC703" s="98"/>
      <c r="BD703" s="98"/>
      <c r="BE703" s="98"/>
      <c r="BF703" s="98"/>
      <c r="BH703" s="380"/>
      <c r="BI703" s="380"/>
      <c r="BJ703" s="380"/>
      <c r="BK703" s="379"/>
      <c r="BL703" s="379"/>
      <c r="BM703" s="382"/>
      <c r="BN703" s="168"/>
      <c r="BO703" s="382"/>
      <c r="BP703" s="382"/>
      <c r="BQ703" s="368"/>
      <c r="BR703"/>
      <c r="BS703" s="368"/>
      <c r="BT703"/>
      <c r="BU703"/>
      <c r="BV703"/>
      <c r="BW703" s="368"/>
      <c r="BX703" s="368"/>
      <c r="BY703" s="368"/>
      <c r="BZ703" s="368"/>
      <c r="CA703" s="368"/>
      <c r="CB703" s="141"/>
      <c r="CC703" s="230"/>
      <c r="CD703" s="230"/>
      <c r="CE703" s="230"/>
      <c r="CF703" s="76"/>
      <c r="CG703" s="281"/>
      <c r="CH703" s="281"/>
      <c r="CI703" s="76"/>
      <c r="CJ703" s="76"/>
      <c r="CK703" s="76"/>
      <c r="CL703" s="127"/>
      <c r="CM703" s="127"/>
      <c r="CN703" s="127"/>
      <c r="CO703" s="127"/>
      <c r="CP703" s="127"/>
      <c r="CQ703" s="127"/>
      <c r="CR703"/>
      <c r="CS703"/>
      <c r="CT703"/>
      <c r="CU703"/>
      <c r="CV703" s="76"/>
      <c r="CW703" s="404"/>
      <c r="CX703" s="405"/>
      <c r="CY703" s="405"/>
      <c r="CZ703" s="405"/>
      <c r="DA703" s="405"/>
      <c r="DB703" s="405"/>
      <c r="DG703" s="76"/>
    </row>
    <row r="704" spans="1:111" s="377" customFormat="1" ht="11.1" customHeight="1" x14ac:dyDescent="0.25">
      <c r="A704" s="76"/>
      <c r="Z704" s="437"/>
      <c r="AA704" s="437"/>
      <c r="AB704" s="437"/>
      <c r="AC704" s="437"/>
      <c r="AD704" s="437"/>
      <c r="AE704" s="437"/>
      <c r="AF704" s="437"/>
      <c r="AG704" s="437"/>
      <c r="AH704" s="437"/>
      <c r="AI704" s="437"/>
      <c r="AJ704" s="437"/>
      <c r="AK704" s="437"/>
      <c r="AL704" s="437"/>
      <c r="AM704" s="437"/>
      <c r="AN704" s="437"/>
      <c r="AO704" s="437"/>
      <c r="AP704" s="437"/>
      <c r="AQ704" s="437"/>
      <c r="AR704" s="437"/>
      <c r="AS704" s="437"/>
      <c r="AT704" s="437"/>
      <c r="AU704" s="437"/>
      <c r="AV704" s="437"/>
      <c r="AW704" s="437"/>
      <c r="AX704" s="437"/>
      <c r="AY704" s="437"/>
      <c r="BA704" s="98"/>
      <c r="BB704" s="98"/>
      <c r="BC704" s="98"/>
      <c r="BD704" s="98"/>
      <c r="BE704" s="98"/>
      <c r="BF704" s="98"/>
      <c r="BH704" s="380"/>
      <c r="BI704" s="380"/>
      <c r="BJ704" s="380"/>
      <c r="BK704" s="379"/>
      <c r="BL704" s="379"/>
      <c r="BM704" s="382"/>
      <c r="BN704" s="168"/>
      <c r="BO704" s="382"/>
      <c r="BP704" s="382"/>
      <c r="BQ704" s="368"/>
      <c r="BR704"/>
      <c r="BS704" s="368"/>
      <c r="BT704"/>
      <c r="BU704"/>
      <c r="BV704"/>
      <c r="BW704" s="368"/>
      <c r="BX704" s="368"/>
      <c r="BY704" s="368"/>
      <c r="BZ704" s="368"/>
      <c r="CA704" s="368"/>
      <c r="CB704" s="141"/>
      <c r="CC704" s="230"/>
      <c r="CD704" s="230"/>
      <c r="CE704" s="230"/>
      <c r="CF704" s="76"/>
      <c r="CG704" s="281"/>
      <c r="CH704" s="281"/>
      <c r="CI704" s="76"/>
      <c r="CJ704" s="76"/>
      <c r="CK704" s="76"/>
      <c r="CL704" s="127"/>
      <c r="CM704" s="127"/>
      <c r="CN704" s="127"/>
      <c r="CO704" s="127"/>
      <c r="CP704" s="127"/>
      <c r="CQ704" s="127"/>
      <c r="CR704"/>
      <c r="CS704"/>
      <c r="CT704"/>
      <c r="CU704"/>
      <c r="CV704" s="76"/>
      <c r="CW704" s="404"/>
      <c r="CX704" s="405"/>
      <c r="CY704" s="405"/>
      <c r="CZ704" s="405"/>
      <c r="DA704" s="405"/>
      <c r="DB704" s="405"/>
      <c r="DG704" s="76"/>
    </row>
    <row r="705" spans="1:111" s="377" customFormat="1" ht="11.1" customHeight="1" x14ac:dyDescent="0.25">
      <c r="A705" s="76"/>
      <c r="Z705" s="437"/>
      <c r="AA705" s="437"/>
      <c r="AB705" s="437"/>
      <c r="AC705" s="437"/>
      <c r="AD705" s="437"/>
      <c r="AE705" s="437"/>
      <c r="AF705" s="437"/>
      <c r="AG705" s="437"/>
      <c r="AH705" s="437"/>
      <c r="AI705" s="437"/>
      <c r="AJ705" s="437"/>
      <c r="AK705" s="437"/>
      <c r="AL705" s="437"/>
      <c r="AM705" s="437"/>
      <c r="AN705" s="437"/>
      <c r="AO705" s="437"/>
      <c r="AP705" s="437"/>
      <c r="AQ705" s="437"/>
      <c r="AR705" s="437"/>
      <c r="AS705" s="437"/>
      <c r="AT705" s="437"/>
      <c r="AU705" s="437"/>
      <c r="AV705" s="437"/>
      <c r="AW705" s="437"/>
      <c r="AX705" s="437"/>
      <c r="AY705" s="437"/>
      <c r="BA705" s="98"/>
      <c r="BB705" s="98"/>
      <c r="BC705" s="98"/>
      <c r="BD705" s="98"/>
      <c r="BE705" s="98"/>
      <c r="BF705" s="98"/>
      <c r="BH705" s="380"/>
      <c r="BI705" s="380"/>
      <c r="BJ705" s="380"/>
      <c r="BK705" s="379"/>
      <c r="BL705" s="379"/>
      <c r="BM705" s="382"/>
      <c r="BN705" s="168"/>
      <c r="BO705" s="382"/>
      <c r="BP705" s="382"/>
      <c r="BQ705" s="368"/>
      <c r="BR705"/>
      <c r="BS705" s="368"/>
      <c r="BT705"/>
      <c r="BU705"/>
      <c r="BV705"/>
      <c r="BW705" s="368"/>
      <c r="BX705" s="368"/>
      <c r="BY705" s="368"/>
      <c r="BZ705" s="368"/>
      <c r="CA705" s="368"/>
      <c r="CB705" s="141"/>
      <c r="CC705" s="230"/>
      <c r="CD705" s="230"/>
      <c r="CE705" s="230"/>
      <c r="CF705" s="76"/>
      <c r="CG705" s="281"/>
      <c r="CH705" s="281"/>
      <c r="CI705" s="76"/>
      <c r="CJ705" s="76"/>
      <c r="CK705" s="76"/>
      <c r="CL705" s="127"/>
      <c r="CM705" s="127"/>
      <c r="CN705" s="127"/>
      <c r="CO705" s="127"/>
      <c r="CP705" s="127"/>
      <c r="CQ705" s="127"/>
      <c r="CR705"/>
      <c r="CS705"/>
      <c r="CT705"/>
      <c r="CU705"/>
      <c r="CV705" s="76"/>
      <c r="CW705" s="404"/>
      <c r="CX705" s="405"/>
      <c r="CY705" s="405"/>
      <c r="CZ705" s="405"/>
      <c r="DA705" s="405"/>
      <c r="DB705" s="405"/>
      <c r="DG705" s="76"/>
    </row>
    <row r="706" spans="1:111" s="377" customFormat="1" ht="11.1" customHeight="1" x14ac:dyDescent="0.25">
      <c r="A706" s="76"/>
      <c r="Z706" s="437"/>
      <c r="AA706" s="437"/>
      <c r="AB706" s="437"/>
      <c r="AC706" s="437"/>
      <c r="AD706" s="437"/>
      <c r="AE706" s="437"/>
      <c r="AF706" s="437"/>
      <c r="AG706" s="437"/>
      <c r="AH706" s="437"/>
      <c r="AI706" s="437"/>
      <c r="AJ706" s="437"/>
      <c r="AK706" s="437"/>
      <c r="AL706" s="437"/>
      <c r="AM706" s="437"/>
      <c r="AN706" s="437"/>
      <c r="AO706" s="437"/>
      <c r="AP706" s="437"/>
      <c r="AQ706" s="437"/>
      <c r="AR706" s="437"/>
      <c r="AS706" s="437"/>
      <c r="AT706" s="437"/>
      <c r="AU706" s="437"/>
      <c r="AV706" s="437"/>
      <c r="AW706" s="437"/>
      <c r="AX706" s="437"/>
      <c r="AY706" s="437"/>
      <c r="BA706" s="98"/>
      <c r="BB706" s="98"/>
      <c r="BC706" s="98"/>
      <c r="BD706" s="98"/>
      <c r="BE706" s="98"/>
      <c r="BF706" s="98"/>
      <c r="BH706" s="380"/>
      <c r="BI706" s="380"/>
      <c r="BJ706" s="380"/>
      <c r="BK706" s="379"/>
      <c r="BL706" s="379"/>
      <c r="BM706" s="382"/>
      <c r="BN706" s="168"/>
      <c r="BO706" s="382"/>
      <c r="BP706" s="382"/>
      <c r="BQ706" s="368"/>
      <c r="BR706"/>
      <c r="BS706" s="368"/>
      <c r="BT706"/>
      <c r="BU706"/>
      <c r="BV706"/>
      <c r="BW706" s="368"/>
      <c r="BX706" s="368"/>
      <c r="BY706" s="368"/>
      <c r="BZ706" s="368"/>
      <c r="CA706" s="368"/>
      <c r="CB706" s="141"/>
      <c r="CC706" s="230"/>
      <c r="CD706" s="230"/>
      <c r="CE706" s="230"/>
      <c r="CF706" s="76"/>
      <c r="CG706" s="281"/>
      <c r="CH706" s="281"/>
      <c r="CI706" s="76"/>
      <c r="CJ706" s="76"/>
      <c r="CK706" s="76"/>
      <c r="CL706" s="127"/>
      <c r="CM706" s="127"/>
      <c r="CN706" s="127"/>
      <c r="CO706" s="127"/>
      <c r="CP706" s="127"/>
      <c r="CQ706" s="127"/>
      <c r="CR706"/>
      <c r="CS706"/>
      <c r="CT706"/>
      <c r="CU706"/>
      <c r="CV706" s="76"/>
      <c r="CW706" s="404"/>
      <c r="CX706" s="405"/>
      <c r="CY706" s="405"/>
      <c r="CZ706" s="405"/>
      <c r="DA706" s="405"/>
      <c r="DB706" s="405"/>
      <c r="DG706" s="76"/>
    </row>
    <row r="707" spans="1:111" s="377" customFormat="1" ht="11.1" customHeight="1" x14ac:dyDescent="0.25">
      <c r="A707" s="76"/>
      <c r="Z707" s="437"/>
      <c r="AA707" s="437"/>
      <c r="AB707" s="437"/>
      <c r="AC707" s="437"/>
      <c r="AD707" s="437"/>
      <c r="AE707" s="437"/>
      <c r="AF707" s="437"/>
      <c r="AG707" s="437"/>
      <c r="AH707" s="437"/>
      <c r="AI707" s="437"/>
      <c r="AJ707" s="437"/>
      <c r="AK707" s="437"/>
      <c r="AL707" s="437"/>
      <c r="AM707" s="437"/>
      <c r="AN707" s="437"/>
      <c r="AO707" s="437"/>
      <c r="AP707" s="437"/>
      <c r="AQ707" s="437"/>
      <c r="AR707" s="437"/>
      <c r="AS707" s="437"/>
      <c r="AT707" s="437"/>
      <c r="AU707" s="437"/>
      <c r="AV707" s="437"/>
      <c r="AW707" s="437"/>
      <c r="AX707" s="437"/>
      <c r="AY707" s="437"/>
      <c r="BA707" s="98"/>
      <c r="BB707" s="98"/>
      <c r="BC707" s="98"/>
      <c r="BD707" s="98"/>
      <c r="BE707" s="98"/>
      <c r="BF707" s="98"/>
      <c r="BH707" s="380"/>
      <c r="BI707" s="380"/>
      <c r="BJ707" s="380"/>
      <c r="BK707" s="379"/>
      <c r="BL707" s="379"/>
      <c r="BM707" s="382"/>
      <c r="BN707" s="168"/>
      <c r="BO707" s="382"/>
      <c r="BP707" s="382"/>
      <c r="BQ707" s="368"/>
      <c r="BR707"/>
      <c r="BS707" s="368"/>
      <c r="BT707"/>
      <c r="BU707"/>
      <c r="BV707"/>
      <c r="BW707" s="368"/>
      <c r="BX707" s="368"/>
      <c r="BY707" s="368"/>
      <c r="BZ707" s="368"/>
      <c r="CA707" s="368"/>
      <c r="CB707" s="141"/>
      <c r="CC707" s="230"/>
      <c r="CD707" s="230"/>
      <c r="CE707" s="230"/>
      <c r="CF707" s="76"/>
      <c r="CG707" s="281"/>
      <c r="CH707" s="281"/>
      <c r="CI707" s="76"/>
      <c r="CJ707" s="76"/>
      <c r="CK707" s="76"/>
      <c r="CL707" s="127"/>
      <c r="CM707" s="127"/>
      <c r="CN707" s="127"/>
      <c r="CO707" s="127"/>
      <c r="CP707" s="127"/>
      <c r="CQ707" s="127"/>
      <c r="CR707"/>
      <c r="CS707"/>
      <c r="CT707"/>
      <c r="CU707"/>
      <c r="CV707" s="76"/>
      <c r="CW707" s="404"/>
      <c r="CX707" s="405"/>
      <c r="CY707" s="405"/>
      <c r="CZ707" s="405"/>
      <c r="DA707" s="405"/>
      <c r="DB707" s="405"/>
      <c r="DG707" s="76"/>
    </row>
    <row r="708" spans="1:111" s="377" customFormat="1" ht="11.1" customHeight="1" x14ac:dyDescent="0.25">
      <c r="A708" s="76"/>
      <c r="Z708" s="437"/>
      <c r="AA708" s="437"/>
      <c r="AB708" s="437"/>
      <c r="AC708" s="437"/>
      <c r="AD708" s="437"/>
      <c r="AE708" s="437"/>
      <c r="AF708" s="437"/>
      <c r="AG708" s="437"/>
      <c r="AH708" s="437"/>
      <c r="AI708" s="437"/>
      <c r="AJ708" s="437"/>
      <c r="AK708" s="437"/>
      <c r="AL708" s="437"/>
      <c r="AM708" s="437"/>
      <c r="AN708" s="437"/>
      <c r="AO708" s="437"/>
      <c r="AP708" s="437"/>
      <c r="AQ708" s="437"/>
      <c r="AR708" s="437"/>
      <c r="AS708" s="437"/>
      <c r="AT708" s="437"/>
      <c r="AU708" s="437"/>
      <c r="AV708" s="437"/>
      <c r="AW708" s="437"/>
      <c r="AX708" s="437"/>
      <c r="AY708" s="437"/>
      <c r="BA708" s="98"/>
      <c r="BB708" s="98"/>
      <c r="BC708" s="98"/>
      <c r="BD708" s="98"/>
      <c r="BE708" s="98"/>
      <c r="BF708" s="98"/>
      <c r="BH708" s="380"/>
      <c r="BI708" s="380"/>
      <c r="BJ708" s="380"/>
      <c r="BK708" s="379"/>
      <c r="BL708" s="379"/>
      <c r="BM708" s="382"/>
      <c r="BN708" s="168"/>
      <c r="BO708" s="382"/>
      <c r="BP708" s="382"/>
      <c r="BQ708" s="368"/>
      <c r="BR708"/>
      <c r="BS708" s="368"/>
      <c r="BT708"/>
      <c r="BU708"/>
      <c r="BV708"/>
      <c r="BW708" s="368"/>
      <c r="BX708" s="368"/>
      <c r="BY708" s="368"/>
      <c r="BZ708" s="368"/>
      <c r="CA708" s="368"/>
      <c r="CB708" s="141"/>
      <c r="CC708" s="230"/>
      <c r="CD708" s="230"/>
      <c r="CE708" s="230"/>
      <c r="CF708" s="76"/>
      <c r="CG708" s="281"/>
      <c r="CH708" s="281"/>
      <c r="CI708" s="76"/>
      <c r="CJ708" s="76"/>
      <c r="CK708" s="76"/>
      <c r="CL708" s="127"/>
      <c r="CM708" s="127"/>
      <c r="CN708" s="127"/>
      <c r="CO708" s="127"/>
      <c r="CP708" s="127"/>
      <c r="CQ708" s="127"/>
      <c r="CR708"/>
      <c r="CS708"/>
      <c r="CT708"/>
      <c r="CU708"/>
      <c r="CV708" s="76"/>
      <c r="CW708" s="404"/>
      <c r="CX708" s="405"/>
      <c r="CY708" s="405"/>
      <c r="CZ708" s="405"/>
      <c r="DA708" s="405"/>
      <c r="DB708" s="405"/>
      <c r="DG708" s="76"/>
    </row>
    <row r="709" spans="1:111" s="377" customFormat="1" ht="11.1" customHeight="1" x14ac:dyDescent="0.25">
      <c r="A709" s="76"/>
      <c r="Z709" s="437"/>
      <c r="AA709" s="437"/>
      <c r="AB709" s="437"/>
      <c r="AC709" s="437"/>
      <c r="AD709" s="437"/>
      <c r="AE709" s="437"/>
      <c r="AF709" s="437"/>
      <c r="AG709" s="437"/>
      <c r="AH709" s="437"/>
      <c r="AI709" s="437"/>
      <c r="AJ709" s="437"/>
      <c r="AK709" s="437"/>
      <c r="AL709" s="437"/>
      <c r="AM709" s="437"/>
      <c r="AN709" s="437"/>
      <c r="AO709" s="437"/>
      <c r="AP709" s="437"/>
      <c r="AQ709" s="437"/>
      <c r="AR709" s="437"/>
      <c r="AS709" s="437"/>
      <c r="AT709" s="437"/>
      <c r="AU709" s="437"/>
      <c r="AV709" s="437"/>
      <c r="AW709" s="437"/>
      <c r="AX709" s="437"/>
      <c r="AY709" s="437"/>
      <c r="BA709" s="98"/>
      <c r="BB709" s="98"/>
      <c r="BC709" s="98"/>
      <c r="BD709" s="98"/>
      <c r="BE709" s="98"/>
      <c r="BF709" s="98"/>
      <c r="BH709" s="380"/>
      <c r="BI709" s="380"/>
      <c r="BJ709" s="380"/>
      <c r="BK709" s="379"/>
      <c r="BL709" s="379"/>
      <c r="BM709" s="382"/>
      <c r="BN709" s="168"/>
      <c r="BO709" s="382"/>
      <c r="BP709" s="382"/>
      <c r="BQ709" s="368"/>
      <c r="BR709"/>
      <c r="BS709" s="368"/>
      <c r="BT709"/>
      <c r="BU709"/>
      <c r="BV709"/>
      <c r="BW709" s="368"/>
      <c r="BX709" s="368"/>
      <c r="BY709" s="368"/>
      <c r="BZ709" s="368"/>
      <c r="CA709" s="368"/>
      <c r="CB709" s="141"/>
      <c r="CC709" s="230"/>
      <c r="CD709" s="230"/>
      <c r="CE709" s="230"/>
      <c r="CF709" s="76"/>
      <c r="CG709" s="281"/>
      <c r="CH709" s="281"/>
      <c r="CI709" s="76"/>
      <c r="CJ709" s="76"/>
      <c r="CK709" s="76"/>
      <c r="CL709" s="127"/>
      <c r="CM709" s="127"/>
      <c r="CN709" s="127"/>
      <c r="CO709" s="127"/>
      <c r="CP709" s="127"/>
      <c r="CQ709" s="127"/>
      <c r="CR709"/>
      <c r="CS709"/>
      <c r="CT709"/>
      <c r="CU709"/>
      <c r="CV709" s="76"/>
      <c r="CW709" s="404"/>
      <c r="CX709" s="405"/>
      <c r="CY709" s="405"/>
      <c r="CZ709" s="405"/>
      <c r="DA709" s="405"/>
      <c r="DB709" s="405"/>
      <c r="DG709" s="76"/>
    </row>
    <row r="710" spans="1:111" s="377" customFormat="1" ht="11.1" customHeight="1" x14ac:dyDescent="0.25">
      <c r="A710" s="76"/>
      <c r="Z710" s="437"/>
      <c r="AA710" s="437"/>
      <c r="AB710" s="437"/>
      <c r="AC710" s="437"/>
      <c r="AD710" s="437"/>
      <c r="AE710" s="437"/>
      <c r="AF710" s="437"/>
      <c r="AG710" s="437"/>
      <c r="AH710" s="437"/>
      <c r="AI710" s="437"/>
      <c r="AJ710" s="437"/>
      <c r="AK710" s="437"/>
      <c r="AL710" s="437"/>
      <c r="AM710" s="437"/>
      <c r="AN710" s="437"/>
      <c r="AO710" s="437"/>
      <c r="AP710" s="437"/>
      <c r="AQ710" s="437"/>
      <c r="AR710" s="437"/>
      <c r="AS710" s="437"/>
      <c r="AT710" s="437"/>
      <c r="AU710" s="437"/>
      <c r="AV710" s="437"/>
      <c r="AW710" s="437"/>
      <c r="AX710" s="437"/>
      <c r="AY710" s="437"/>
      <c r="BA710" s="98"/>
      <c r="BB710" s="98"/>
      <c r="BC710" s="98"/>
      <c r="BD710" s="98"/>
      <c r="BE710" s="98"/>
      <c r="BF710" s="98"/>
      <c r="BH710" s="380"/>
      <c r="BI710" s="380"/>
      <c r="BJ710" s="380"/>
      <c r="BK710" s="379"/>
      <c r="BL710" s="379"/>
      <c r="BM710" s="382"/>
      <c r="BN710" s="168"/>
      <c r="BO710" s="382"/>
      <c r="BP710" s="382"/>
      <c r="BQ710" s="368"/>
      <c r="BR710"/>
      <c r="BS710" s="368"/>
      <c r="BT710"/>
      <c r="BU710"/>
      <c r="BV710"/>
      <c r="BW710" s="368"/>
      <c r="BX710" s="368"/>
      <c r="BY710" s="368"/>
      <c r="BZ710" s="368"/>
      <c r="CA710" s="368"/>
      <c r="CB710" s="141"/>
      <c r="CC710" s="230"/>
      <c r="CD710" s="230"/>
      <c r="CE710" s="230"/>
      <c r="CF710" s="76"/>
      <c r="CG710" s="281"/>
      <c r="CH710" s="281"/>
      <c r="CI710" s="76"/>
      <c r="CJ710" s="76"/>
      <c r="CK710" s="76"/>
      <c r="CL710" s="127"/>
      <c r="CM710" s="127"/>
      <c r="CN710" s="127"/>
      <c r="CO710" s="127"/>
      <c r="CP710" s="127"/>
      <c r="CQ710" s="127"/>
      <c r="CR710"/>
      <c r="CS710"/>
      <c r="CT710"/>
      <c r="CU710"/>
      <c r="CV710" s="76"/>
      <c r="CW710" s="404"/>
      <c r="CX710" s="405"/>
      <c r="CY710" s="405"/>
      <c r="CZ710" s="405"/>
      <c r="DA710" s="405"/>
      <c r="DB710" s="405"/>
      <c r="DG710" s="76"/>
    </row>
    <row r="711" spans="1:111" s="377" customFormat="1" ht="11.1" customHeight="1" x14ac:dyDescent="0.25">
      <c r="A711" s="76"/>
      <c r="Z711" s="437"/>
      <c r="AA711" s="437"/>
      <c r="AB711" s="437"/>
      <c r="AC711" s="437"/>
      <c r="AD711" s="437"/>
      <c r="AE711" s="437"/>
      <c r="AF711" s="437"/>
      <c r="AG711" s="437"/>
      <c r="AH711" s="437"/>
      <c r="AI711" s="437"/>
      <c r="AJ711" s="437"/>
      <c r="AK711" s="437"/>
      <c r="AL711" s="437"/>
      <c r="AM711" s="437"/>
      <c r="AN711" s="437"/>
      <c r="AO711" s="437"/>
      <c r="AP711" s="437"/>
      <c r="AQ711" s="437"/>
      <c r="AR711" s="437"/>
      <c r="AS711" s="437"/>
      <c r="AT711" s="437"/>
      <c r="AU711" s="437"/>
      <c r="AV711" s="437"/>
      <c r="AW711" s="437"/>
      <c r="AX711" s="437"/>
      <c r="AY711" s="437"/>
      <c r="BA711" s="98"/>
      <c r="BB711" s="98"/>
      <c r="BC711" s="98"/>
      <c r="BD711" s="98"/>
      <c r="BE711" s="98"/>
      <c r="BF711" s="98"/>
      <c r="BH711" s="380"/>
      <c r="BI711" s="380"/>
      <c r="BJ711" s="380"/>
      <c r="BK711" s="379"/>
      <c r="BL711" s="379"/>
      <c r="BM711" s="382"/>
      <c r="BN711" s="168"/>
      <c r="BO711" s="382"/>
      <c r="BP711" s="382"/>
      <c r="BQ711" s="368"/>
      <c r="BR711"/>
      <c r="BS711" s="368"/>
      <c r="BT711"/>
      <c r="BU711"/>
      <c r="BV711"/>
      <c r="BW711" s="368"/>
      <c r="BX711" s="368"/>
      <c r="BY711" s="368"/>
      <c r="BZ711" s="368"/>
      <c r="CA711" s="368"/>
      <c r="CB711" s="141"/>
      <c r="CC711" s="230"/>
      <c r="CD711" s="230"/>
      <c r="CE711" s="230"/>
      <c r="CF711" s="76"/>
      <c r="CG711" s="281"/>
      <c r="CH711" s="281"/>
      <c r="CI711" s="76"/>
      <c r="CJ711" s="76"/>
      <c r="CK711" s="76"/>
      <c r="CL711" s="127"/>
      <c r="CM711" s="127"/>
      <c r="CN711" s="127"/>
      <c r="CO711" s="127"/>
      <c r="CP711" s="127"/>
      <c r="CQ711" s="127"/>
      <c r="CR711"/>
      <c r="CS711"/>
      <c r="CT711"/>
      <c r="CU711"/>
      <c r="CV711" s="76"/>
      <c r="CW711" s="404"/>
      <c r="CX711" s="405"/>
      <c r="CY711" s="405"/>
      <c r="CZ711" s="405"/>
      <c r="DA711" s="405"/>
      <c r="DB711" s="405"/>
      <c r="DG711" s="76"/>
    </row>
    <row r="712" spans="1:111" s="377" customFormat="1" ht="11.1" customHeight="1" x14ac:dyDescent="0.25">
      <c r="A712" s="76"/>
      <c r="Z712" s="437"/>
      <c r="AA712" s="437"/>
      <c r="AB712" s="437"/>
      <c r="AC712" s="437"/>
      <c r="AD712" s="437"/>
      <c r="AE712" s="437"/>
      <c r="AF712" s="437"/>
      <c r="AG712" s="437"/>
      <c r="AH712" s="437"/>
      <c r="AI712" s="437"/>
      <c r="AJ712" s="437"/>
      <c r="AK712" s="437"/>
      <c r="AL712" s="437"/>
      <c r="AM712" s="437"/>
      <c r="AN712" s="437"/>
      <c r="AO712" s="437"/>
      <c r="AP712" s="437"/>
      <c r="AQ712" s="437"/>
      <c r="AR712" s="437"/>
      <c r="AS712" s="437"/>
      <c r="AT712" s="437"/>
      <c r="AU712" s="437"/>
      <c r="AV712" s="437"/>
      <c r="AW712" s="437"/>
      <c r="AX712" s="437"/>
      <c r="AY712" s="437"/>
      <c r="BA712" s="98"/>
      <c r="BB712" s="98"/>
      <c r="BC712" s="98"/>
      <c r="BD712" s="98"/>
      <c r="BE712" s="98"/>
      <c r="BF712" s="98"/>
      <c r="BH712" s="380"/>
      <c r="BI712" s="380"/>
      <c r="BJ712" s="380"/>
      <c r="BK712" s="379"/>
      <c r="BL712" s="379"/>
      <c r="BM712" s="382"/>
      <c r="BN712" s="168"/>
      <c r="BO712" s="382"/>
      <c r="BP712" s="382"/>
      <c r="BQ712" s="368"/>
      <c r="BR712"/>
      <c r="BS712" s="368"/>
      <c r="BT712"/>
      <c r="BU712"/>
      <c r="BV712"/>
      <c r="BW712" s="368"/>
      <c r="BX712" s="368"/>
      <c r="BY712" s="368"/>
      <c r="BZ712" s="368"/>
      <c r="CA712" s="368"/>
      <c r="CB712" s="141"/>
      <c r="CC712" s="230"/>
      <c r="CD712" s="230"/>
      <c r="CE712" s="230"/>
      <c r="CF712" s="76"/>
      <c r="CG712" s="281"/>
      <c r="CH712" s="281"/>
      <c r="CI712" s="76"/>
      <c r="CJ712" s="76"/>
      <c r="CK712" s="76"/>
      <c r="CL712" s="127"/>
      <c r="CM712" s="127"/>
      <c r="CN712" s="127"/>
      <c r="CO712" s="127"/>
      <c r="CP712" s="127"/>
      <c r="CQ712" s="127"/>
      <c r="CR712"/>
      <c r="CS712"/>
      <c r="CT712"/>
      <c r="CU712"/>
      <c r="CV712" s="76"/>
      <c r="CW712" s="404"/>
      <c r="CX712" s="405"/>
      <c r="CY712" s="405"/>
      <c r="CZ712" s="405"/>
      <c r="DA712" s="405"/>
      <c r="DB712" s="405"/>
      <c r="DG712" s="76"/>
    </row>
    <row r="713" spans="1:111" s="377" customFormat="1" ht="11.1" customHeight="1" x14ac:dyDescent="0.25">
      <c r="A713" s="76"/>
      <c r="Z713" s="437"/>
      <c r="AA713" s="437"/>
      <c r="AB713" s="437"/>
      <c r="AC713" s="437"/>
      <c r="AD713" s="437"/>
      <c r="AE713" s="437"/>
      <c r="AF713" s="437"/>
      <c r="AG713" s="437"/>
      <c r="AH713" s="437"/>
      <c r="AI713" s="437"/>
      <c r="AJ713" s="437"/>
      <c r="AK713" s="437"/>
      <c r="AL713" s="437"/>
      <c r="AM713" s="437"/>
      <c r="AN713" s="437"/>
      <c r="AO713" s="437"/>
      <c r="AP713" s="437"/>
      <c r="AQ713" s="437"/>
      <c r="AR713" s="437"/>
      <c r="AS713" s="437"/>
      <c r="AT713" s="437"/>
      <c r="AU713" s="437"/>
      <c r="AV713" s="437"/>
      <c r="AW713" s="437"/>
      <c r="AX713" s="437"/>
      <c r="AY713" s="437"/>
      <c r="BA713" s="98"/>
      <c r="BB713" s="98"/>
      <c r="BC713" s="98"/>
      <c r="BD713" s="98"/>
      <c r="BE713" s="98"/>
      <c r="BF713" s="98"/>
      <c r="BH713" s="380"/>
      <c r="BI713" s="380"/>
      <c r="BJ713" s="380"/>
      <c r="BK713" s="379"/>
      <c r="BL713" s="379"/>
      <c r="BM713" s="382"/>
      <c r="BN713" s="168"/>
      <c r="BO713" s="382"/>
      <c r="BP713" s="382"/>
      <c r="BQ713" s="368"/>
      <c r="BR713"/>
      <c r="BS713" s="368"/>
      <c r="BT713"/>
      <c r="BU713"/>
      <c r="BV713"/>
      <c r="BW713" s="368"/>
      <c r="BX713" s="368"/>
      <c r="BY713" s="368"/>
      <c r="BZ713" s="368"/>
      <c r="CA713" s="368"/>
      <c r="CB713" s="141"/>
      <c r="CC713" s="230"/>
      <c r="CD713" s="230"/>
      <c r="CE713" s="230"/>
      <c r="CF713" s="76"/>
      <c r="CG713" s="281"/>
      <c r="CH713" s="281"/>
      <c r="CI713" s="76"/>
      <c r="CJ713" s="76"/>
      <c r="CK713" s="76"/>
      <c r="CL713" s="127"/>
      <c r="CM713" s="127"/>
      <c r="CN713" s="127"/>
      <c r="CO713" s="127"/>
      <c r="CP713" s="127"/>
      <c r="CQ713" s="127"/>
      <c r="CR713"/>
      <c r="CS713"/>
      <c r="CT713"/>
      <c r="CU713"/>
      <c r="CV713" s="76"/>
      <c r="CW713" s="404"/>
      <c r="CX713" s="405"/>
      <c r="CY713" s="405"/>
      <c r="CZ713" s="405"/>
      <c r="DA713" s="405"/>
      <c r="DB713" s="405"/>
      <c r="DG713" s="76"/>
    </row>
    <row r="714" spans="1:111" s="377" customFormat="1" ht="11.1" customHeight="1" x14ac:dyDescent="0.25">
      <c r="A714" s="76"/>
      <c r="Z714" s="437"/>
      <c r="AA714" s="437"/>
      <c r="AB714" s="437"/>
      <c r="AC714" s="437"/>
      <c r="AD714" s="437"/>
      <c r="AE714" s="437"/>
      <c r="AF714" s="437"/>
      <c r="AG714" s="437"/>
      <c r="AH714" s="437"/>
      <c r="AI714" s="437"/>
      <c r="AJ714" s="437"/>
      <c r="AK714" s="437"/>
      <c r="AL714" s="437"/>
      <c r="AM714" s="437"/>
      <c r="AN714" s="437"/>
      <c r="AO714" s="437"/>
      <c r="AP714" s="437"/>
      <c r="AQ714" s="437"/>
      <c r="AR714" s="437"/>
      <c r="AS714" s="437"/>
      <c r="AT714" s="437"/>
      <c r="AU714" s="437"/>
      <c r="AV714" s="437"/>
      <c r="AW714" s="437"/>
      <c r="AX714" s="437"/>
      <c r="AY714" s="437"/>
      <c r="BA714" s="98"/>
      <c r="BB714" s="98"/>
      <c r="BC714" s="98"/>
      <c r="BD714" s="98"/>
      <c r="BE714" s="98"/>
      <c r="BF714" s="98"/>
      <c r="BH714" s="380"/>
      <c r="BI714" s="380"/>
      <c r="BJ714" s="380"/>
      <c r="BK714" s="379"/>
      <c r="BL714" s="379"/>
      <c r="BM714" s="382"/>
      <c r="BN714" s="168"/>
      <c r="BO714" s="382"/>
      <c r="BP714" s="382"/>
      <c r="BQ714" s="368"/>
      <c r="BR714"/>
      <c r="BS714" s="368"/>
      <c r="BT714"/>
      <c r="BU714"/>
      <c r="BV714"/>
      <c r="BW714" s="368"/>
      <c r="BX714" s="368"/>
      <c r="BY714" s="368"/>
      <c r="BZ714" s="368"/>
      <c r="CA714" s="368"/>
      <c r="CB714" s="141"/>
      <c r="CC714" s="230"/>
      <c r="CD714" s="230"/>
      <c r="CE714" s="230"/>
      <c r="CF714" s="76"/>
      <c r="CG714" s="281"/>
      <c r="CH714" s="281"/>
      <c r="CI714" s="76"/>
      <c r="CJ714" s="76"/>
      <c r="CK714" s="76"/>
      <c r="CL714" s="127"/>
      <c r="CM714" s="127"/>
      <c r="CN714" s="127"/>
      <c r="CO714" s="127"/>
      <c r="CP714" s="127"/>
      <c r="CQ714" s="127"/>
      <c r="CR714"/>
      <c r="CS714"/>
      <c r="CT714"/>
      <c r="CU714"/>
      <c r="CV714" s="76"/>
      <c r="CW714" s="404"/>
      <c r="CX714" s="405"/>
      <c r="CY714" s="405"/>
      <c r="CZ714" s="405"/>
      <c r="DA714" s="405"/>
      <c r="DB714" s="405"/>
      <c r="DG714" s="76"/>
    </row>
    <row r="715" spans="1:111" s="377" customFormat="1" ht="11.1" customHeight="1" x14ac:dyDescent="0.25">
      <c r="A715" s="76"/>
      <c r="Z715" s="437"/>
      <c r="AA715" s="437"/>
      <c r="AB715" s="437"/>
      <c r="AC715" s="437"/>
      <c r="AD715" s="437"/>
      <c r="AE715" s="437"/>
      <c r="AF715" s="437"/>
      <c r="AG715" s="437"/>
      <c r="AH715" s="437"/>
      <c r="AI715" s="437"/>
      <c r="AJ715" s="437"/>
      <c r="AK715" s="437"/>
      <c r="AL715" s="437"/>
      <c r="AM715" s="437"/>
      <c r="AN715" s="437"/>
      <c r="AO715" s="437"/>
      <c r="AP715" s="437"/>
      <c r="AQ715" s="437"/>
      <c r="AR715" s="437"/>
      <c r="AS715" s="437"/>
      <c r="AT715" s="437"/>
      <c r="AU715" s="437"/>
      <c r="AV715" s="437"/>
      <c r="AW715" s="437"/>
      <c r="AX715" s="437"/>
      <c r="AY715" s="437"/>
      <c r="BA715" s="98"/>
      <c r="BB715" s="98"/>
      <c r="BC715" s="98"/>
      <c r="BD715" s="98"/>
      <c r="BE715" s="98"/>
      <c r="BF715" s="98"/>
      <c r="BH715" s="380"/>
      <c r="BI715" s="380"/>
      <c r="BJ715" s="380"/>
      <c r="BK715" s="379"/>
      <c r="BL715" s="379"/>
      <c r="BM715" s="382"/>
      <c r="BN715" s="168"/>
      <c r="BO715" s="382"/>
      <c r="BP715" s="382"/>
      <c r="BQ715" s="368"/>
      <c r="BR715"/>
      <c r="BS715" s="368"/>
      <c r="BT715"/>
      <c r="BU715"/>
      <c r="BV715"/>
      <c r="BW715" s="368"/>
      <c r="BX715" s="368"/>
      <c r="BY715" s="368"/>
      <c r="BZ715" s="368"/>
      <c r="CA715" s="368"/>
      <c r="CB715" s="141"/>
      <c r="CC715" s="230"/>
      <c r="CD715" s="230"/>
      <c r="CE715" s="230"/>
      <c r="CF715" s="76"/>
      <c r="CG715" s="281"/>
      <c r="CH715" s="281"/>
      <c r="CI715" s="76"/>
      <c r="CJ715" s="76"/>
      <c r="CK715" s="76"/>
      <c r="CL715" s="127"/>
      <c r="CM715" s="127"/>
      <c r="CN715" s="127"/>
      <c r="CO715" s="127"/>
      <c r="CP715" s="127"/>
      <c r="CQ715" s="127"/>
      <c r="CR715"/>
      <c r="CS715"/>
      <c r="CT715"/>
      <c r="CU715"/>
      <c r="CV715" s="76"/>
      <c r="CW715" s="404"/>
      <c r="CX715" s="405"/>
      <c r="CY715" s="405"/>
      <c r="CZ715" s="405"/>
      <c r="DA715" s="405"/>
      <c r="DB715" s="405"/>
      <c r="DG715" s="76"/>
    </row>
    <row r="716" spans="1:111" s="377" customFormat="1" ht="11.1" customHeight="1" x14ac:dyDescent="0.25">
      <c r="A716" s="76"/>
      <c r="Z716" s="437"/>
      <c r="AA716" s="437"/>
      <c r="AB716" s="437"/>
      <c r="AC716" s="437"/>
      <c r="AD716" s="437"/>
      <c r="AE716" s="437"/>
      <c r="AF716" s="437"/>
      <c r="AG716" s="437"/>
      <c r="AH716" s="437"/>
      <c r="AI716" s="437"/>
      <c r="AJ716" s="437"/>
      <c r="AK716" s="437"/>
      <c r="AL716" s="437"/>
      <c r="AM716" s="437"/>
      <c r="AN716" s="437"/>
      <c r="AO716" s="437"/>
      <c r="AP716" s="437"/>
      <c r="AQ716" s="437"/>
      <c r="AR716" s="437"/>
      <c r="AS716" s="437"/>
      <c r="AT716" s="437"/>
      <c r="AU716" s="437"/>
      <c r="AV716" s="437"/>
      <c r="AW716" s="437"/>
      <c r="AX716" s="437"/>
      <c r="AY716" s="437"/>
      <c r="BA716" s="98"/>
      <c r="BB716" s="98"/>
      <c r="BC716" s="98"/>
      <c r="BD716" s="98"/>
      <c r="BE716" s="98"/>
      <c r="BF716" s="98"/>
      <c r="BH716" s="380"/>
      <c r="BI716" s="380"/>
      <c r="BJ716" s="380"/>
      <c r="BK716" s="379"/>
      <c r="BL716" s="379"/>
      <c r="BM716" s="382"/>
      <c r="BN716" s="168"/>
      <c r="BO716" s="382"/>
      <c r="BP716" s="382"/>
      <c r="BQ716" s="368"/>
      <c r="BR716"/>
      <c r="BS716" s="368"/>
      <c r="BT716"/>
      <c r="BU716"/>
      <c r="BV716"/>
      <c r="BW716" s="368"/>
      <c r="BX716" s="368"/>
      <c r="BY716" s="368"/>
      <c r="BZ716" s="368"/>
      <c r="CA716" s="368"/>
      <c r="CB716" s="141"/>
      <c r="CC716" s="230"/>
      <c r="CD716" s="230"/>
      <c r="CE716" s="230"/>
      <c r="CF716" s="76"/>
      <c r="CG716" s="281"/>
      <c r="CH716" s="281"/>
      <c r="CI716" s="76"/>
      <c r="CJ716" s="76"/>
      <c r="CK716" s="76"/>
      <c r="CL716" s="127"/>
      <c r="CM716" s="127"/>
      <c r="CN716" s="127"/>
      <c r="CO716" s="127"/>
      <c r="CP716" s="127"/>
      <c r="CQ716" s="127"/>
      <c r="CR716"/>
      <c r="CS716"/>
      <c r="CT716"/>
      <c r="CU716"/>
      <c r="CV716" s="76"/>
      <c r="CW716" s="404"/>
      <c r="CX716" s="405"/>
      <c r="CY716" s="405"/>
      <c r="CZ716" s="405"/>
      <c r="DA716" s="405"/>
      <c r="DB716" s="405"/>
      <c r="DG716" s="76"/>
    </row>
    <row r="717" spans="1:111" s="377" customFormat="1" ht="11.1" customHeight="1" x14ac:dyDescent="0.25">
      <c r="A717" s="76"/>
      <c r="Z717" s="437"/>
      <c r="AA717" s="437"/>
      <c r="AB717" s="437"/>
      <c r="AC717" s="437"/>
      <c r="AD717" s="437"/>
      <c r="AE717" s="437"/>
      <c r="AF717" s="437"/>
      <c r="AG717" s="437"/>
      <c r="AH717" s="437"/>
      <c r="AI717" s="437"/>
      <c r="AJ717" s="437"/>
      <c r="AK717" s="437"/>
      <c r="AL717" s="437"/>
      <c r="AM717" s="437"/>
      <c r="AN717" s="437"/>
      <c r="AO717" s="437"/>
      <c r="AP717" s="437"/>
      <c r="AQ717" s="437"/>
      <c r="AR717" s="437"/>
      <c r="AS717" s="437"/>
      <c r="AT717" s="437"/>
      <c r="AU717" s="437"/>
      <c r="AV717" s="437"/>
      <c r="AW717" s="437"/>
      <c r="AX717" s="437"/>
      <c r="AY717" s="437"/>
      <c r="BA717" s="98"/>
      <c r="BB717" s="98"/>
      <c r="BC717" s="98"/>
      <c r="BD717" s="98"/>
      <c r="BE717" s="98"/>
      <c r="BF717" s="98"/>
      <c r="BH717" s="380"/>
      <c r="BI717" s="380"/>
      <c r="BJ717" s="380"/>
      <c r="BK717" s="379"/>
      <c r="BL717" s="379"/>
      <c r="BM717" s="382"/>
      <c r="BN717" s="168"/>
      <c r="BO717" s="382"/>
      <c r="BP717" s="382"/>
      <c r="BQ717" s="368"/>
      <c r="BR717"/>
      <c r="BS717" s="368"/>
      <c r="BT717"/>
      <c r="BU717"/>
      <c r="BV717"/>
      <c r="BW717" s="368"/>
      <c r="BX717" s="368"/>
      <c r="BY717" s="368"/>
      <c r="BZ717" s="368"/>
      <c r="CA717" s="368"/>
      <c r="CB717" s="141"/>
      <c r="CC717" s="230"/>
      <c r="CD717" s="230"/>
      <c r="CE717" s="230"/>
      <c r="CF717" s="76"/>
      <c r="CG717" s="281"/>
      <c r="CH717" s="281"/>
      <c r="CI717" s="76"/>
      <c r="CJ717" s="76"/>
      <c r="CK717" s="76"/>
      <c r="CL717" s="127"/>
      <c r="CM717" s="127"/>
      <c r="CN717" s="127"/>
      <c r="CO717" s="127"/>
      <c r="CP717" s="127"/>
      <c r="CQ717" s="127"/>
      <c r="CR717"/>
      <c r="CS717"/>
      <c r="CT717"/>
      <c r="CU717"/>
      <c r="CV717" s="76"/>
      <c r="CW717" s="404"/>
      <c r="CX717" s="405"/>
      <c r="CY717" s="405"/>
      <c r="CZ717" s="405"/>
      <c r="DA717" s="405"/>
      <c r="DB717" s="405"/>
      <c r="DG717" s="76"/>
    </row>
    <row r="718" spans="1:111" s="377" customFormat="1" ht="11.1" customHeight="1" x14ac:dyDescent="0.25">
      <c r="A718" s="76"/>
      <c r="Z718" s="437"/>
      <c r="AA718" s="437"/>
      <c r="AB718" s="437"/>
      <c r="AC718" s="437"/>
      <c r="AD718" s="437"/>
      <c r="AE718" s="437"/>
      <c r="AF718" s="437"/>
      <c r="AG718" s="437"/>
      <c r="AH718" s="437"/>
      <c r="AI718" s="437"/>
      <c r="AJ718" s="437"/>
      <c r="AK718" s="437"/>
      <c r="AL718" s="437"/>
      <c r="AM718" s="437"/>
      <c r="AN718" s="437"/>
      <c r="AO718" s="437"/>
      <c r="AP718" s="437"/>
      <c r="AQ718" s="437"/>
      <c r="AR718" s="437"/>
      <c r="AS718" s="437"/>
      <c r="AT718" s="437"/>
      <c r="AU718" s="437"/>
      <c r="AV718" s="437"/>
      <c r="AW718" s="437"/>
      <c r="AX718" s="437"/>
      <c r="AY718" s="437"/>
      <c r="BA718" s="98"/>
      <c r="BB718" s="98"/>
      <c r="BC718" s="98"/>
      <c r="BD718" s="98"/>
      <c r="BE718" s="98"/>
      <c r="BF718" s="98"/>
      <c r="BH718" s="380"/>
      <c r="BI718" s="380"/>
      <c r="BJ718" s="380"/>
      <c r="BK718" s="379"/>
      <c r="BL718" s="379"/>
      <c r="BM718" s="382"/>
      <c r="BN718" s="168"/>
      <c r="BO718" s="382"/>
      <c r="BP718" s="382"/>
      <c r="BQ718" s="368"/>
      <c r="BR718"/>
      <c r="BS718" s="368"/>
      <c r="BT718"/>
      <c r="BU718"/>
      <c r="BV718"/>
      <c r="BW718" s="368"/>
      <c r="BX718" s="368"/>
      <c r="BY718" s="368"/>
      <c r="BZ718" s="368"/>
      <c r="CA718" s="368"/>
      <c r="CB718" s="141"/>
      <c r="CC718" s="230"/>
      <c r="CD718" s="230"/>
      <c r="CE718" s="230"/>
      <c r="CF718" s="76"/>
      <c r="CG718" s="281"/>
      <c r="CH718" s="281"/>
      <c r="CI718" s="76"/>
      <c r="CJ718" s="76"/>
      <c r="CK718" s="76"/>
      <c r="CL718" s="127"/>
      <c r="CM718" s="127"/>
      <c r="CN718" s="127"/>
      <c r="CO718" s="127"/>
      <c r="CP718" s="127"/>
      <c r="CQ718" s="127"/>
      <c r="CR718"/>
      <c r="CS718"/>
      <c r="CT718"/>
      <c r="CU718"/>
      <c r="CV718" s="76"/>
      <c r="CW718" s="404"/>
      <c r="CX718" s="405"/>
      <c r="CY718" s="405"/>
      <c r="CZ718" s="405"/>
      <c r="DA718" s="405"/>
      <c r="DB718" s="405"/>
      <c r="DG718" s="76"/>
    </row>
    <row r="719" spans="1:111" s="377" customFormat="1" ht="11.1" customHeight="1" x14ac:dyDescent="0.25">
      <c r="A719" s="76"/>
      <c r="Z719" s="437"/>
      <c r="AA719" s="437"/>
      <c r="AB719" s="437"/>
      <c r="AC719" s="437"/>
      <c r="AD719" s="437"/>
      <c r="AE719" s="437"/>
      <c r="AF719" s="437"/>
      <c r="AG719" s="437"/>
      <c r="AH719" s="437"/>
      <c r="AI719" s="437"/>
      <c r="AJ719" s="437"/>
      <c r="AK719" s="437"/>
      <c r="AL719" s="437"/>
      <c r="AM719" s="437"/>
      <c r="AN719" s="437"/>
      <c r="AO719" s="437"/>
      <c r="AP719" s="437"/>
      <c r="AQ719" s="437"/>
      <c r="AR719" s="437"/>
      <c r="AS719" s="437"/>
      <c r="AT719" s="437"/>
      <c r="AU719" s="437"/>
      <c r="AV719" s="437"/>
      <c r="AW719" s="437"/>
      <c r="AX719" s="437"/>
      <c r="AY719" s="437"/>
      <c r="BA719" s="98"/>
      <c r="BB719" s="98"/>
      <c r="BC719" s="98"/>
      <c r="BD719" s="98"/>
      <c r="BE719" s="98"/>
      <c r="BF719" s="98"/>
      <c r="BH719" s="380"/>
      <c r="BI719" s="380"/>
      <c r="BJ719" s="380"/>
      <c r="BK719" s="379"/>
      <c r="BL719" s="379"/>
      <c r="BM719" s="382"/>
      <c r="BN719" s="168"/>
      <c r="BO719" s="382"/>
      <c r="BP719" s="382"/>
      <c r="BQ719" s="368"/>
      <c r="BR719"/>
      <c r="BS719" s="368"/>
      <c r="BT719"/>
      <c r="BU719"/>
      <c r="BV719"/>
      <c r="BW719" s="368"/>
      <c r="BX719" s="368"/>
      <c r="BY719" s="368"/>
      <c r="BZ719" s="368"/>
      <c r="CA719" s="368"/>
      <c r="CB719" s="141"/>
      <c r="CC719" s="230"/>
      <c r="CD719" s="230"/>
      <c r="CE719" s="230"/>
      <c r="CF719" s="76"/>
      <c r="CG719" s="281"/>
      <c r="CH719" s="281"/>
      <c r="CI719" s="76"/>
      <c r="CJ719" s="76"/>
      <c r="CK719" s="76"/>
      <c r="CL719" s="127"/>
      <c r="CM719" s="127"/>
      <c r="CN719" s="127"/>
      <c r="CO719" s="127"/>
      <c r="CP719" s="127"/>
      <c r="CQ719" s="127"/>
      <c r="CR719"/>
      <c r="CS719"/>
      <c r="CT719"/>
      <c r="CU719"/>
      <c r="CV719" s="76"/>
      <c r="CW719" s="404"/>
      <c r="CX719" s="405"/>
      <c r="CY719" s="405"/>
      <c r="CZ719" s="405"/>
      <c r="DA719" s="405"/>
      <c r="DB719" s="405"/>
      <c r="DG719" s="76"/>
    </row>
    <row r="720" spans="1:111" s="377" customFormat="1" ht="11.1" customHeight="1" x14ac:dyDescent="0.25">
      <c r="A720" s="76"/>
      <c r="Z720" s="437"/>
      <c r="AA720" s="437"/>
      <c r="AB720" s="437"/>
      <c r="AC720" s="437"/>
      <c r="AD720" s="437"/>
      <c r="AE720" s="437"/>
      <c r="AF720" s="437"/>
      <c r="AG720" s="437"/>
      <c r="AH720" s="437"/>
      <c r="AI720" s="437"/>
      <c r="AJ720" s="437"/>
      <c r="AK720" s="437"/>
      <c r="AL720" s="437"/>
      <c r="AM720" s="437"/>
      <c r="AN720" s="437"/>
      <c r="AO720" s="437"/>
      <c r="AP720" s="437"/>
      <c r="AQ720" s="437"/>
      <c r="AR720" s="437"/>
      <c r="AS720" s="437"/>
      <c r="AT720" s="437"/>
      <c r="AU720" s="437"/>
      <c r="AV720" s="437"/>
      <c r="AW720" s="437"/>
      <c r="AX720" s="437"/>
      <c r="AY720" s="437"/>
      <c r="BA720" s="98"/>
      <c r="BB720" s="98"/>
      <c r="BC720" s="98"/>
      <c r="BD720" s="98"/>
      <c r="BE720" s="98"/>
      <c r="BF720" s="98"/>
      <c r="BH720" s="380"/>
      <c r="BI720" s="380"/>
      <c r="BJ720" s="380"/>
      <c r="BK720" s="379"/>
      <c r="BL720" s="379"/>
      <c r="BM720" s="382"/>
      <c r="BN720" s="168"/>
      <c r="BO720" s="382"/>
      <c r="BP720" s="382"/>
      <c r="BQ720" s="368"/>
      <c r="BR720"/>
      <c r="BS720" s="368"/>
      <c r="BT720"/>
      <c r="BU720"/>
      <c r="BV720"/>
      <c r="BW720" s="368"/>
      <c r="BX720" s="368"/>
      <c r="BY720" s="368"/>
      <c r="BZ720" s="368"/>
      <c r="CA720" s="368"/>
      <c r="CB720" s="141"/>
      <c r="CC720" s="230"/>
      <c r="CD720" s="230"/>
      <c r="CE720" s="230"/>
      <c r="CF720" s="76"/>
      <c r="CG720" s="281"/>
      <c r="CH720" s="281"/>
      <c r="CI720" s="76"/>
      <c r="CJ720" s="76"/>
      <c r="CK720" s="76"/>
      <c r="CL720" s="127"/>
      <c r="CM720" s="127"/>
      <c r="CN720" s="127"/>
      <c r="CO720" s="127"/>
      <c r="CP720" s="127"/>
      <c r="CQ720" s="127"/>
      <c r="CR720"/>
      <c r="CS720"/>
      <c r="CT720"/>
      <c r="CU720"/>
      <c r="CV720" s="76"/>
      <c r="CW720" s="404"/>
      <c r="CX720" s="405"/>
      <c r="CY720" s="405"/>
      <c r="CZ720" s="405"/>
      <c r="DA720" s="405"/>
      <c r="DB720" s="405"/>
      <c r="DG720" s="76"/>
    </row>
    <row r="721" spans="1:111" s="377" customFormat="1" ht="11.1" customHeight="1" x14ac:dyDescent="0.25">
      <c r="A721" s="76"/>
      <c r="Z721" s="437"/>
      <c r="AA721" s="437"/>
      <c r="AB721" s="437"/>
      <c r="AC721" s="437"/>
      <c r="AD721" s="437"/>
      <c r="AE721" s="437"/>
      <c r="AF721" s="437"/>
      <c r="AG721" s="437"/>
      <c r="AH721" s="437"/>
      <c r="AI721" s="437"/>
      <c r="AJ721" s="437"/>
      <c r="AK721" s="437"/>
      <c r="AL721" s="437"/>
      <c r="AM721" s="437"/>
      <c r="AN721" s="437"/>
      <c r="AO721" s="437"/>
      <c r="AP721" s="437"/>
      <c r="AQ721" s="437"/>
      <c r="AR721" s="437"/>
      <c r="AS721" s="437"/>
      <c r="AT721" s="437"/>
      <c r="AU721" s="437"/>
      <c r="AV721" s="437"/>
      <c r="AW721" s="437"/>
      <c r="AX721" s="437"/>
      <c r="AY721" s="437"/>
      <c r="BA721" s="98"/>
      <c r="BB721" s="98"/>
      <c r="BC721" s="98"/>
      <c r="BD721" s="98"/>
      <c r="BE721" s="98"/>
      <c r="BF721" s="98"/>
      <c r="BH721" s="380"/>
      <c r="BI721" s="380"/>
      <c r="BJ721" s="380"/>
      <c r="BK721" s="379"/>
      <c r="BL721" s="379"/>
      <c r="BM721" s="382"/>
      <c r="BN721" s="168"/>
      <c r="BO721" s="382"/>
      <c r="BP721" s="382"/>
      <c r="BQ721" s="368"/>
      <c r="BR721"/>
      <c r="BS721" s="368"/>
      <c r="BT721"/>
      <c r="BU721"/>
      <c r="BV721"/>
      <c r="BW721" s="368"/>
      <c r="BX721" s="368"/>
      <c r="BY721" s="368"/>
      <c r="BZ721" s="368"/>
      <c r="CA721" s="368"/>
      <c r="CB721" s="141"/>
      <c r="CC721" s="230"/>
      <c r="CD721" s="230"/>
      <c r="CE721" s="230"/>
      <c r="CF721" s="76"/>
      <c r="CG721" s="281"/>
      <c r="CH721" s="281"/>
      <c r="CI721" s="76"/>
      <c r="CJ721" s="76"/>
      <c r="CK721" s="76"/>
      <c r="CL721" s="127"/>
      <c r="CM721" s="127"/>
      <c r="CN721" s="127"/>
      <c r="CO721" s="127"/>
      <c r="CP721" s="127"/>
      <c r="CQ721" s="127"/>
      <c r="CR721"/>
      <c r="CS721"/>
      <c r="CT721"/>
      <c r="CU721"/>
      <c r="CV721" s="76"/>
      <c r="CW721" s="404"/>
      <c r="CX721" s="405"/>
      <c r="CY721" s="405"/>
      <c r="CZ721" s="405"/>
      <c r="DA721" s="405"/>
      <c r="DB721" s="405"/>
      <c r="DG721" s="76"/>
    </row>
    <row r="722" spans="1:111" s="377" customFormat="1" ht="11.1" customHeight="1" x14ac:dyDescent="0.25">
      <c r="A722" s="76"/>
      <c r="Z722" s="437"/>
      <c r="AA722" s="437"/>
      <c r="AB722" s="437"/>
      <c r="AC722" s="437"/>
      <c r="AD722" s="437"/>
      <c r="AE722" s="437"/>
      <c r="AF722" s="437"/>
      <c r="AG722" s="437"/>
      <c r="AH722" s="437"/>
      <c r="AI722" s="437"/>
      <c r="AJ722" s="437"/>
      <c r="AK722" s="437"/>
      <c r="AL722" s="437"/>
      <c r="AM722" s="437"/>
      <c r="AN722" s="437"/>
      <c r="AO722" s="437"/>
      <c r="AP722" s="437"/>
      <c r="AQ722" s="437"/>
      <c r="AR722" s="437"/>
      <c r="AS722" s="437"/>
      <c r="AT722" s="437"/>
      <c r="AU722" s="437"/>
      <c r="AV722" s="437"/>
      <c r="AW722" s="437"/>
      <c r="AX722" s="437"/>
      <c r="AY722" s="437"/>
      <c r="BA722" s="98"/>
      <c r="BB722" s="98"/>
      <c r="BC722" s="98"/>
      <c r="BD722" s="98"/>
      <c r="BE722" s="98"/>
      <c r="BF722" s="98"/>
      <c r="BH722" s="380"/>
      <c r="BI722" s="380"/>
      <c r="BJ722" s="380"/>
      <c r="BK722" s="379"/>
      <c r="BL722" s="379"/>
      <c r="BM722" s="382"/>
      <c r="BN722" s="168"/>
      <c r="BO722" s="382"/>
      <c r="BP722" s="382"/>
      <c r="BQ722" s="368"/>
      <c r="BR722"/>
      <c r="BS722" s="368"/>
      <c r="BT722"/>
      <c r="BU722"/>
      <c r="BV722"/>
      <c r="BW722" s="368"/>
      <c r="BX722" s="368"/>
      <c r="BY722" s="368"/>
      <c r="BZ722" s="368"/>
      <c r="CA722" s="368"/>
      <c r="CB722" s="141"/>
      <c r="CC722" s="230"/>
      <c r="CD722" s="230"/>
      <c r="CE722" s="230"/>
      <c r="CF722" s="76"/>
      <c r="CG722" s="281"/>
      <c r="CH722" s="281"/>
      <c r="CI722" s="76"/>
      <c r="CJ722" s="76"/>
      <c r="CK722" s="76"/>
      <c r="CL722" s="127"/>
      <c r="CM722" s="127"/>
      <c r="CN722" s="127"/>
      <c r="CO722" s="127"/>
      <c r="CP722" s="127"/>
      <c r="CQ722" s="127"/>
      <c r="CR722"/>
      <c r="CS722"/>
      <c r="CT722"/>
      <c r="CU722"/>
      <c r="CV722" s="76"/>
      <c r="CW722" s="404"/>
      <c r="CX722" s="405"/>
      <c r="CY722" s="405"/>
      <c r="CZ722" s="405"/>
      <c r="DA722" s="405"/>
      <c r="DB722" s="405"/>
      <c r="DG722" s="76"/>
    </row>
    <row r="723" spans="1:111" s="377" customFormat="1" ht="11.1" customHeight="1" x14ac:dyDescent="0.25">
      <c r="A723" s="76"/>
      <c r="Z723" s="437"/>
      <c r="AA723" s="437"/>
      <c r="AB723" s="437"/>
      <c r="AC723" s="437"/>
      <c r="AD723" s="437"/>
      <c r="AE723" s="437"/>
      <c r="AF723" s="437"/>
      <c r="AG723" s="437"/>
      <c r="AH723" s="437"/>
      <c r="AI723" s="437"/>
      <c r="AJ723" s="437"/>
      <c r="AK723" s="437"/>
      <c r="AL723" s="437"/>
      <c r="AM723" s="437"/>
      <c r="AN723" s="437"/>
      <c r="AO723" s="437"/>
      <c r="AP723" s="437"/>
      <c r="AQ723" s="437"/>
      <c r="AR723" s="437"/>
      <c r="AS723" s="437"/>
      <c r="AT723" s="437"/>
      <c r="AU723" s="437"/>
      <c r="AV723" s="437"/>
      <c r="AW723" s="437"/>
      <c r="AX723" s="437"/>
      <c r="AY723" s="437"/>
      <c r="BA723" s="98"/>
      <c r="BB723" s="98"/>
      <c r="BC723" s="98"/>
      <c r="BD723" s="98"/>
      <c r="BE723" s="98"/>
      <c r="BF723" s="98"/>
      <c r="BH723" s="380"/>
      <c r="BI723" s="380"/>
      <c r="BJ723" s="380"/>
      <c r="BK723" s="379"/>
      <c r="BL723" s="379"/>
      <c r="BM723" s="382"/>
      <c r="BN723" s="168"/>
      <c r="BO723" s="382"/>
      <c r="BP723" s="382"/>
      <c r="BQ723" s="368"/>
      <c r="BR723"/>
      <c r="BS723" s="368"/>
      <c r="BT723"/>
      <c r="BU723"/>
      <c r="BV723"/>
      <c r="BW723" s="368"/>
      <c r="BX723" s="368"/>
      <c r="BY723" s="368"/>
      <c r="BZ723" s="368"/>
      <c r="CA723" s="368"/>
      <c r="CB723" s="141"/>
      <c r="CC723" s="230"/>
      <c r="CD723" s="230"/>
      <c r="CE723" s="230"/>
      <c r="CF723" s="76"/>
      <c r="CG723" s="281"/>
      <c r="CH723" s="281"/>
      <c r="CI723" s="76"/>
      <c r="CJ723" s="76"/>
      <c r="CK723" s="76"/>
      <c r="CL723" s="127"/>
      <c r="CM723" s="127"/>
      <c r="CN723" s="127"/>
      <c r="CO723" s="127"/>
      <c r="CP723" s="127"/>
      <c r="CQ723" s="127"/>
      <c r="CR723"/>
      <c r="CS723"/>
      <c r="CT723"/>
      <c r="CU723"/>
      <c r="CV723" s="76"/>
      <c r="CW723" s="404"/>
      <c r="CX723" s="405"/>
      <c r="CY723" s="405"/>
      <c r="CZ723" s="405"/>
      <c r="DA723" s="405"/>
      <c r="DB723" s="405"/>
      <c r="DG723" s="76"/>
    </row>
    <row r="724" spans="1:111" s="377" customFormat="1" ht="11.1" customHeight="1" x14ac:dyDescent="0.25">
      <c r="A724" s="76"/>
      <c r="Z724" s="437"/>
      <c r="AA724" s="437"/>
      <c r="AB724" s="437"/>
      <c r="AC724" s="437"/>
      <c r="AD724" s="437"/>
      <c r="AE724" s="437"/>
      <c r="AF724" s="437"/>
      <c r="AG724" s="437"/>
      <c r="AH724" s="437"/>
      <c r="AI724" s="437"/>
      <c r="AJ724" s="437"/>
      <c r="AK724" s="437"/>
      <c r="AL724" s="437"/>
      <c r="AM724" s="437"/>
      <c r="AN724" s="437"/>
      <c r="AO724" s="437"/>
      <c r="AP724" s="437"/>
      <c r="AQ724" s="437"/>
      <c r="AR724" s="437"/>
      <c r="AS724" s="437"/>
      <c r="AT724" s="437"/>
      <c r="AU724" s="437"/>
      <c r="AV724" s="437"/>
      <c r="AW724" s="437"/>
      <c r="AX724" s="437"/>
      <c r="AY724" s="437"/>
      <c r="BA724" s="98"/>
      <c r="BB724" s="98"/>
      <c r="BC724" s="98"/>
      <c r="BD724" s="98"/>
      <c r="BE724" s="98"/>
      <c r="BF724" s="98"/>
      <c r="BH724" s="380"/>
      <c r="BI724" s="380"/>
      <c r="BJ724" s="380"/>
      <c r="BK724" s="379"/>
      <c r="BL724" s="379"/>
      <c r="BM724" s="382"/>
      <c r="BN724" s="168"/>
      <c r="BO724" s="382"/>
      <c r="BP724" s="382"/>
      <c r="BQ724" s="368"/>
      <c r="BR724"/>
      <c r="BS724" s="368"/>
      <c r="BT724"/>
      <c r="BU724"/>
      <c r="BV724"/>
      <c r="BW724" s="368"/>
      <c r="BX724" s="368"/>
      <c r="BY724" s="368"/>
      <c r="BZ724" s="368"/>
      <c r="CA724" s="368"/>
      <c r="CB724" s="141"/>
      <c r="CC724" s="230"/>
      <c r="CD724" s="230"/>
      <c r="CE724" s="230"/>
      <c r="CF724" s="76"/>
      <c r="CG724" s="281"/>
      <c r="CH724" s="281"/>
      <c r="CI724" s="76"/>
      <c r="CJ724" s="76"/>
      <c r="CK724" s="76"/>
      <c r="CL724" s="127"/>
      <c r="CM724" s="127"/>
      <c r="CN724" s="127"/>
      <c r="CO724" s="127"/>
      <c r="CP724" s="127"/>
      <c r="CQ724" s="127"/>
      <c r="CR724"/>
      <c r="CS724"/>
      <c r="CT724"/>
      <c r="CU724"/>
      <c r="CV724" s="76"/>
      <c r="CW724" s="404"/>
      <c r="CX724" s="405"/>
      <c r="CY724" s="405"/>
      <c r="CZ724" s="405"/>
      <c r="DA724" s="405"/>
      <c r="DB724" s="405"/>
      <c r="DG724" s="76"/>
    </row>
    <row r="725" spans="1:111" s="377" customFormat="1" ht="11.1" customHeight="1" x14ac:dyDescent="0.25">
      <c r="A725" s="76"/>
      <c r="Z725" s="437"/>
      <c r="AA725" s="437"/>
      <c r="AB725" s="437"/>
      <c r="AC725" s="437"/>
      <c r="AD725" s="437"/>
      <c r="AE725" s="437"/>
      <c r="AF725" s="437"/>
      <c r="AG725" s="437"/>
      <c r="AH725" s="437"/>
      <c r="AI725" s="437"/>
      <c r="AJ725" s="437"/>
      <c r="AK725" s="437"/>
      <c r="AL725" s="437"/>
      <c r="AM725" s="437"/>
      <c r="AN725" s="437"/>
      <c r="AO725" s="437"/>
      <c r="AP725" s="437"/>
      <c r="AQ725" s="437"/>
      <c r="AR725" s="437"/>
      <c r="AS725" s="437"/>
      <c r="AT725" s="437"/>
      <c r="AU725" s="437"/>
      <c r="AV725" s="437"/>
      <c r="AW725" s="437"/>
      <c r="AX725" s="437"/>
      <c r="AY725" s="437"/>
      <c r="BA725" s="98"/>
      <c r="BB725" s="98"/>
      <c r="BC725" s="98"/>
      <c r="BD725" s="98"/>
      <c r="BE725" s="98"/>
      <c r="BF725" s="98"/>
      <c r="BH725" s="380"/>
      <c r="BI725" s="380"/>
      <c r="BJ725" s="380"/>
      <c r="BK725" s="379"/>
      <c r="BL725" s="379"/>
      <c r="BM725" s="382"/>
      <c r="BN725" s="168"/>
      <c r="BO725" s="382"/>
      <c r="BP725" s="382"/>
      <c r="BQ725" s="368"/>
      <c r="BR725"/>
      <c r="BS725" s="368"/>
      <c r="BT725"/>
      <c r="BU725"/>
      <c r="BV725"/>
      <c r="BW725" s="368"/>
      <c r="BX725" s="368"/>
      <c r="BY725" s="368"/>
      <c r="BZ725" s="368"/>
      <c r="CA725" s="368"/>
      <c r="CB725" s="141"/>
      <c r="CC725" s="230"/>
      <c r="CD725" s="230"/>
      <c r="CE725" s="230"/>
      <c r="CF725" s="76"/>
      <c r="CG725" s="281"/>
      <c r="CH725" s="281"/>
      <c r="CI725" s="76"/>
      <c r="CJ725" s="76"/>
      <c r="CK725" s="76"/>
      <c r="CL725" s="127"/>
      <c r="CM725" s="127"/>
      <c r="CN725" s="127"/>
      <c r="CO725" s="127"/>
      <c r="CP725" s="127"/>
      <c r="CQ725" s="127"/>
      <c r="CR725"/>
      <c r="CS725"/>
      <c r="CT725"/>
      <c r="CU725"/>
      <c r="CV725" s="76"/>
      <c r="CW725" s="404"/>
      <c r="CX725" s="405"/>
      <c r="CY725" s="405"/>
      <c r="CZ725" s="405"/>
      <c r="DA725" s="405"/>
      <c r="DB725" s="405"/>
      <c r="DG725" s="76"/>
    </row>
    <row r="726" spans="1:111" s="377" customFormat="1" ht="11.1" customHeight="1" x14ac:dyDescent="0.25">
      <c r="A726" s="76"/>
      <c r="Z726" s="437"/>
      <c r="AA726" s="437"/>
      <c r="AB726" s="437"/>
      <c r="AC726" s="437"/>
      <c r="AD726" s="437"/>
      <c r="AE726" s="437"/>
      <c r="AF726" s="437"/>
      <c r="AG726" s="437"/>
      <c r="AH726" s="437"/>
      <c r="AI726" s="437"/>
      <c r="AJ726" s="437"/>
      <c r="AK726" s="437"/>
      <c r="AL726" s="437"/>
      <c r="AM726" s="437"/>
      <c r="AN726" s="437"/>
      <c r="AO726" s="437"/>
      <c r="AP726" s="437"/>
      <c r="AQ726" s="437"/>
      <c r="AR726" s="437"/>
      <c r="AS726" s="437"/>
      <c r="AT726" s="437"/>
      <c r="AU726" s="437"/>
      <c r="AV726" s="437"/>
      <c r="AW726" s="437"/>
      <c r="AX726" s="437"/>
      <c r="AY726" s="437"/>
      <c r="BA726" s="98"/>
      <c r="BB726" s="98"/>
      <c r="BC726" s="98"/>
      <c r="BD726" s="98"/>
      <c r="BE726" s="98"/>
      <c r="BF726" s="98"/>
      <c r="BH726" s="380"/>
      <c r="BI726" s="380"/>
      <c r="BJ726" s="380"/>
      <c r="BK726" s="379"/>
      <c r="BL726" s="379"/>
      <c r="BM726" s="382"/>
      <c r="BN726" s="168"/>
      <c r="BO726" s="382"/>
      <c r="BP726" s="382"/>
      <c r="BQ726" s="368"/>
      <c r="BR726"/>
      <c r="BS726" s="368"/>
      <c r="BT726"/>
      <c r="BU726"/>
      <c r="BV726"/>
      <c r="BW726" s="368"/>
      <c r="BX726" s="368"/>
      <c r="BY726" s="368"/>
      <c r="BZ726" s="368"/>
      <c r="CA726" s="368"/>
      <c r="CB726" s="141"/>
      <c r="CC726" s="230"/>
      <c r="CD726" s="230"/>
      <c r="CE726" s="230"/>
      <c r="CF726" s="76"/>
      <c r="CG726" s="281"/>
      <c r="CH726" s="281"/>
      <c r="CI726" s="76"/>
      <c r="CJ726" s="76"/>
      <c r="CK726" s="76"/>
      <c r="CL726" s="127"/>
      <c r="CM726" s="127"/>
      <c r="CN726" s="127"/>
      <c r="CO726" s="127"/>
      <c r="CP726" s="127"/>
      <c r="CQ726" s="127"/>
      <c r="CR726"/>
      <c r="CS726"/>
      <c r="CT726"/>
      <c r="CU726"/>
      <c r="CV726" s="76"/>
      <c r="CW726" s="404"/>
      <c r="CX726" s="405"/>
      <c r="CY726" s="405"/>
      <c r="CZ726" s="405"/>
      <c r="DA726" s="405"/>
      <c r="DB726" s="405"/>
      <c r="DG726" s="76"/>
    </row>
    <row r="727" spans="1:111" s="377" customFormat="1" ht="11.1" customHeight="1" x14ac:dyDescent="0.25">
      <c r="A727" s="76"/>
      <c r="Z727" s="437"/>
      <c r="AA727" s="437"/>
      <c r="AB727" s="437"/>
      <c r="AC727" s="437"/>
      <c r="AD727" s="437"/>
      <c r="AE727" s="437"/>
      <c r="AF727" s="437"/>
      <c r="AG727" s="437"/>
      <c r="AH727" s="437"/>
      <c r="AI727" s="437"/>
      <c r="AJ727" s="437"/>
      <c r="AK727" s="437"/>
      <c r="AL727" s="437"/>
      <c r="AM727" s="437"/>
      <c r="AN727" s="437"/>
      <c r="AO727" s="437"/>
      <c r="AP727" s="437"/>
      <c r="AQ727" s="437"/>
      <c r="AR727" s="437"/>
      <c r="AS727" s="437"/>
      <c r="AT727" s="437"/>
      <c r="AU727" s="437"/>
      <c r="AV727" s="437"/>
      <c r="AW727" s="437"/>
      <c r="AX727" s="437"/>
      <c r="AY727" s="437"/>
      <c r="BA727" s="98"/>
      <c r="BB727" s="98"/>
      <c r="BC727" s="98"/>
      <c r="BD727" s="98"/>
      <c r="BE727" s="98"/>
      <c r="BF727" s="98"/>
      <c r="BH727" s="380"/>
      <c r="BI727" s="380"/>
      <c r="BJ727" s="380"/>
      <c r="BK727" s="379"/>
      <c r="BL727" s="379"/>
      <c r="BM727" s="382"/>
      <c r="BN727" s="168"/>
      <c r="BO727" s="382"/>
      <c r="BP727" s="382"/>
      <c r="BQ727" s="368"/>
      <c r="BR727"/>
      <c r="BS727" s="368"/>
      <c r="BT727"/>
      <c r="BU727"/>
      <c r="BV727"/>
      <c r="BW727" s="368"/>
      <c r="BX727" s="368"/>
      <c r="BY727" s="368"/>
      <c r="BZ727" s="368"/>
      <c r="CA727" s="368"/>
      <c r="CB727" s="141"/>
      <c r="CC727" s="230"/>
      <c r="CD727" s="230"/>
      <c r="CE727" s="230"/>
      <c r="CF727" s="76"/>
      <c r="CG727" s="281"/>
      <c r="CH727" s="281"/>
      <c r="CI727" s="76"/>
      <c r="CJ727" s="76"/>
      <c r="CK727" s="76"/>
      <c r="CL727" s="127"/>
      <c r="CM727" s="127"/>
      <c r="CN727" s="127"/>
      <c r="CO727" s="127"/>
      <c r="CP727" s="127"/>
      <c r="CQ727" s="127"/>
      <c r="CR727"/>
      <c r="CS727"/>
      <c r="CT727"/>
      <c r="CU727"/>
      <c r="CV727" s="76"/>
      <c r="CW727" s="404"/>
      <c r="CX727" s="405"/>
      <c r="CY727" s="405"/>
      <c r="CZ727" s="405"/>
      <c r="DA727" s="405"/>
      <c r="DB727" s="405"/>
      <c r="DG727" s="76"/>
    </row>
    <row r="728" spans="1:111" s="377" customFormat="1" ht="11.1" customHeight="1" x14ac:dyDescent="0.25">
      <c r="A728" s="76"/>
      <c r="Z728" s="437"/>
      <c r="AA728" s="437"/>
      <c r="AB728" s="437"/>
      <c r="AC728" s="437"/>
      <c r="AD728" s="437"/>
      <c r="AE728" s="437"/>
      <c r="AF728" s="437"/>
      <c r="AG728" s="437"/>
      <c r="AH728" s="437"/>
      <c r="AI728" s="437"/>
      <c r="AJ728" s="437"/>
      <c r="AK728" s="437"/>
      <c r="AL728" s="437"/>
      <c r="AM728" s="437"/>
      <c r="AN728" s="437"/>
      <c r="AO728" s="437"/>
      <c r="AP728" s="437"/>
      <c r="AQ728" s="437"/>
      <c r="AR728" s="437"/>
      <c r="AS728" s="437"/>
      <c r="AT728" s="437"/>
      <c r="AU728" s="437"/>
      <c r="AV728" s="437"/>
      <c r="AW728" s="437"/>
      <c r="AX728" s="437"/>
      <c r="AY728" s="437"/>
      <c r="BA728" s="98"/>
      <c r="BB728" s="98"/>
      <c r="BC728" s="98"/>
      <c r="BD728" s="98"/>
      <c r="BE728" s="98"/>
      <c r="BF728" s="98"/>
      <c r="BH728" s="380"/>
      <c r="BI728" s="380"/>
      <c r="BJ728" s="380"/>
      <c r="BK728" s="379"/>
      <c r="BL728" s="379"/>
      <c r="BM728" s="382"/>
      <c r="BN728" s="168"/>
      <c r="BO728" s="382"/>
      <c r="BP728" s="382"/>
      <c r="BQ728" s="368"/>
      <c r="BR728"/>
      <c r="BS728" s="368"/>
      <c r="BT728"/>
      <c r="BU728"/>
      <c r="BV728"/>
      <c r="BW728" s="368"/>
      <c r="BX728" s="368"/>
      <c r="BY728" s="368"/>
      <c r="BZ728" s="368"/>
      <c r="CA728" s="368"/>
      <c r="CB728" s="141"/>
      <c r="CC728" s="230"/>
      <c r="CD728" s="230"/>
      <c r="CE728" s="230"/>
      <c r="CF728" s="76"/>
      <c r="CG728" s="281"/>
      <c r="CH728" s="281"/>
      <c r="CI728" s="76"/>
      <c r="CJ728" s="76"/>
      <c r="CK728" s="76"/>
      <c r="CL728" s="127"/>
      <c r="CM728" s="127"/>
      <c r="CN728" s="127"/>
      <c r="CO728" s="127"/>
      <c r="CP728" s="127"/>
      <c r="CQ728" s="127"/>
      <c r="CR728"/>
      <c r="CS728"/>
      <c r="CT728"/>
      <c r="CU728"/>
      <c r="CV728" s="76"/>
      <c r="CW728" s="404"/>
      <c r="CX728" s="405"/>
      <c r="CY728" s="405"/>
      <c r="CZ728" s="405"/>
      <c r="DA728" s="405"/>
      <c r="DB728" s="405"/>
      <c r="DG728" s="76"/>
    </row>
    <row r="729" spans="1:111" s="377" customFormat="1" ht="11.1" customHeight="1" x14ac:dyDescent="0.25">
      <c r="A729" s="76"/>
      <c r="Z729" s="437"/>
      <c r="AA729" s="437"/>
      <c r="AB729" s="437"/>
      <c r="AC729" s="437"/>
      <c r="AD729" s="437"/>
      <c r="AE729" s="437"/>
      <c r="AF729" s="437"/>
      <c r="AG729" s="437"/>
      <c r="AH729" s="437"/>
      <c r="AI729" s="437"/>
      <c r="AJ729" s="437"/>
      <c r="AK729" s="437"/>
      <c r="AL729" s="437"/>
      <c r="AM729" s="437"/>
      <c r="AN729" s="437"/>
      <c r="AO729" s="437"/>
      <c r="AP729" s="437"/>
      <c r="AQ729" s="437"/>
      <c r="AR729" s="437"/>
      <c r="AS729" s="437"/>
      <c r="AT729" s="437"/>
      <c r="AU729" s="437"/>
      <c r="AV729" s="437"/>
      <c r="AW729" s="437"/>
      <c r="AX729" s="437"/>
      <c r="AY729" s="437"/>
      <c r="BA729" s="98"/>
      <c r="BB729" s="98"/>
      <c r="BC729" s="98"/>
      <c r="BD729" s="98"/>
      <c r="BE729" s="98"/>
      <c r="BF729" s="98"/>
      <c r="BH729" s="380"/>
      <c r="BI729" s="380"/>
      <c r="BJ729" s="380"/>
      <c r="BK729" s="379"/>
      <c r="BL729" s="379"/>
      <c r="BM729" s="382"/>
      <c r="BN729" s="168"/>
      <c r="BO729" s="382"/>
      <c r="BP729" s="382"/>
      <c r="BQ729" s="368"/>
      <c r="BR729"/>
      <c r="BS729" s="368"/>
      <c r="BT729"/>
      <c r="BU729"/>
      <c r="BV729"/>
      <c r="BW729" s="368"/>
      <c r="BX729" s="368"/>
      <c r="BY729" s="368"/>
      <c r="BZ729" s="368"/>
      <c r="CA729" s="368"/>
      <c r="CB729" s="141"/>
      <c r="CC729" s="230"/>
      <c r="CD729" s="230"/>
      <c r="CE729" s="230"/>
      <c r="CF729" s="76"/>
      <c r="CG729" s="281"/>
      <c r="CH729" s="281"/>
      <c r="CI729" s="76"/>
      <c r="CJ729" s="76"/>
      <c r="CK729" s="76"/>
      <c r="CL729" s="127"/>
      <c r="CM729" s="127"/>
      <c r="CN729" s="127"/>
      <c r="CO729" s="127"/>
      <c r="CP729" s="127"/>
      <c r="CQ729" s="127"/>
      <c r="CR729"/>
      <c r="CS729"/>
      <c r="CT729"/>
      <c r="CU729"/>
      <c r="CV729" s="76"/>
      <c r="CW729" s="404"/>
      <c r="CX729" s="405"/>
      <c r="CY729" s="405"/>
      <c r="CZ729" s="405"/>
      <c r="DA729" s="405"/>
      <c r="DB729" s="405"/>
      <c r="DG729" s="76"/>
    </row>
    <row r="730" spans="1:111" s="377" customFormat="1" ht="11.1" customHeight="1" x14ac:dyDescent="0.25">
      <c r="A730" s="76"/>
      <c r="Z730" s="437"/>
      <c r="AA730" s="437"/>
      <c r="AB730" s="437"/>
      <c r="AC730" s="437"/>
      <c r="AD730" s="437"/>
      <c r="AE730" s="437"/>
      <c r="AF730" s="437"/>
      <c r="AG730" s="437"/>
      <c r="AH730" s="437"/>
      <c r="AI730" s="437"/>
      <c r="AJ730" s="437"/>
      <c r="AK730" s="437"/>
      <c r="AL730" s="437"/>
      <c r="AM730" s="437"/>
      <c r="AN730" s="437"/>
      <c r="AO730" s="437"/>
      <c r="AP730" s="437"/>
      <c r="AQ730" s="437"/>
      <c r="AR730" s="437"/>
      <c r="AS730" s="437"/>
      <c r="AT730" s="437"/>
      <c r="AU730" s="437"/>
      <c r="AV730" s="437"/>
      <c r="AW730" s="437"/>
      <c r="AX730" s="437"/>
      <c r="AY730" s="437"/>
      <c r="BA730" s="98"/>
      <c r="BB730" s="98"/>
      <c r="BC730" s="98"/>
      <c r="BD730" s="98"/>
      <c r="BE730" s="98"/>
      <c r="BF730" s="98"/>
      <c r="BH730" s="380"/>
      <c r="BI730" s="380"/>
      <c r="BJ730" s="380"/>
      <c r="BK730" s="379"/>
      <c r="BL730" s="379"/>
      <c r="BM730" s="382"/>
      <c r="BN730" s="168"/>
      <c r="BO730" s="382"/>
      <c r="BP730" s="382"/>
      <c r="BQ730" s="368"/>
      <c r="BR730"/>
      <c r="BS730" s="368"/>
      <c r="BT730"/>
      <c r="BU730"/>
      <c r="BV730"/>
      <c r="BW730" s="368"/>
      <c r="BX730" s="368"/>
      <c r="BY730" s="368"/>
      <c r="BZ730" s="368"/>
      <c r="CA730" s="368"/>
      <c r="CB730" s="141"/>
      <c r="CC730" s="230"/>
      <c r="CD730" s="230"/>
      <c r="CE730" s="230"/>
      <c r="CF730" s="76"/>
      <c r="CG730" s="281"/>
      <c r="CH730" s="281"/>
      <c r="CI730" s="76"/>
      <c r="CJ730" s="76"/>
      <c r="CK730" s="76"/>
      <c r="CL730" s="127"/>
      <c r="CM730" s="127"/>
      <c r="CN730" s="127"/>
      <c r="CO730" s="127"/>
      <c r="CP730" s="127"/>
      <c r="CQ730" s="127"/>
      <c r="CR730"/>
      <c r="CS730"/>
      <c r="CT730"/>
      <c r="CU730"/>
      <c r="CV730" s="76"/>
      <c r="CW730" s="404"/>
      <c r="CX730" s="405"/>
      <c r="CY730" s="405"/>
      <c r="CZ730" s="405"/>
      <c r="DA730" s="405"/>
      <c r="DB730" s="405"/>
      <c r="DG730" s="76"/>
    </row>
    <row r="731" spans="1:111" s="377" customFormat="1" ht="11.1" customHeight="1" x14ac:dyDescent="0.25">
      <c r="A731" s="76"/>
      <c r="Z731" s="437"/>
      <c r="AA731" s="437"/>
      <c r="AB731" s="437"/>
      <c r="AC731" s="437"/>
      <c r="AD731" s="437"/>
      <c r="AE731" s="437"/>
      <c r="AF731" s="437"/>
      <c r="AG731" s="437"/>
      <c r="AH731" s="437"/>
      <c r="AI731" s="437"/>
      <c r="AJ731" s="437"/>
      <c r="AK731" s="437"/>
      <c r="AL731" s="437"/>
      <c r="AM731" s="437"/>
      <c r="AN731" s="437"/>
      <c r="AO731" s="437"/>
      <c r="AP731" s="437"/>
      <c r="AQ731" s="437"/>
      <c r="AR731" s="437"/>
      <c r="AS731" s="437"/>
      <c r="AT731" s="437"/>
      <c r="AU731" s="437"/>
      <c r="AV731" s="437"/>
      <c r="AW731" s="437"/>
      <c r="AX731" s="437"/>
      <c r="AY731" s="437"/>
      <c r="BA731" s="98"/>
      <c r="BB731" s="98"/>
      <c r="BC731" s="98"/>
      <c r="BD731" s="98"/>
      <c r="BE731" s="98"/>
      <c r="BF731" s="98"/>
      <c r="BH731" s="380"/>
      <c r="BI731" s="380"/>
      <c r="BJ731" s="380"/>
      <c r="BK731" s="379"/>
      <c r="BL731" s="379"/>
      <c r="BM731" s="382"/>
      <c r="BN731" s="168"/>
      <c r="BO731" s="382"/>
      <c r="BP731" s="382"/>
      <c r="BQ731" s="368"/>
      <c r="BR731"/>
      <c r="BS731" s="368"/>
      <c r="BT731"/>
      <c r="BU731"/>
      <c r="BV731"/>
      <c r="BW731" s="368"/>
      <c r="BX731" s="368"/>
      <c r="BY731" s="368"/>
      <c r="BZ731" s="368"/>
      <c r="CA731" s="368"/>
      <c r="CB731" s="141"/>
      <c r="CC731" s="230"/>
      <c r="CD731" s="230"/>
      <c r="CE731" s="230"/>
      <c r="CF731" s="76"/>
      <c r="CG731" s="281"/>
      <c r="CH731" s="281"/>
      <c r="CI731" s="76"/>
      <c r="CJ731" s="76"/>
      <c r="CK731" s="76"/>
      <c r="CL731" s="127"/>
      <c r="CM731" s="127"/>
      <c r="CN731" s="127"/>
      <c r="CO731" s="127"/>
      <c r="CP731" s="127"/>
      <c r="CQ731" s="127"/>
      <c r="CR731"/>
      <c r="CS731"/>
      <c r="CT731"/>
      <c r="CU731"/>
      <c r="CV731" s="76"/>
      <c r="CW731" s="404"/>
      <c r="CX731" s="405"/>
      <c r="CY731" s="405"/>
      <c r="CZ731" s="405"/>
      <c r="DA731" s="405"/>
      <c r="DB731" s="405"/>
      <c r="DG731" s="76"/>
    </row>
    <row r="732" spans="1:111" s="377" customFormat="1" ht="11.1" customHeight="1" x14ac:dyDescent="0.25">
      <c r="A732" s="76"/>
      <c r="Z732" s="437"/>
      <c r="AA732" s="437"/>
      <c r="AB732" s="437"/>
      <c r="AC732" s="437"/>
      <c r="AD732" s="437"/>
      <c r="AE732" s="437"/>
      <c r="AF732" s="437"/>
      <c r="AG732" s="437"/>
      <c r="AH732" s="437"/>
      <c r="AI732" s="437"/>
      <c r="AJ732" s="437"/>
      <c r="AK732" s="437"/>
      <c r="AL732" s="437"/>
      <c r="AM732" s="437"/>
      <c r="AN732" s="437"/>
      <c r="AO732" s="437"/>
      <c r="AP732" s="437"/>
      <c r="AQ732" s="437"/>
      <c r="AR732" s="437"/>
      <c r="AS732" s="437"/>
      <c r="AT732" s="437"/>
      <c r="AU732" s="437"/>
      <c r="AV732" s="437"/>
      <c r="AW732" s="437"/>
      <c r="AX732" s="437"/>
      <c r="AY732" s="437"/>
      <c r="BA732" s="98"/>
      <c r="BB732" s="98"/>
      <c r="BC732" s="98"/>
      <c r="BD732" s="98"/>
      <c r="BE732" s="98"/>
      <c r="BF732" s="98"/>
      <c r="BH732" s="380"/>
      <c r="BI732" s="380"/>
      <c r="BJ732" s="380"/>
      <c r="BK732" s="379"/>
      <c r="BL732" s="379"/>
      <c r="BM732" s="382"/>
      <c r="BN732" s="168"/>
      <c r="BO732" s="382"/>
      <c r="BP732" s="382"/>
      <c r="BQ732" s="368"/>
      <c r="BR732"/>
      <c r="BS732" s="368"/>
      <c r="BT732"/>
      <c r="BU732"/>
      <c r="BV732"/>
      <c r="BW732" s="368"/>
      <c r="BX732" s="368"/>
      <c r="BY732" s="368"/>
      <c r="BZ732" s="368"/>
      <c r="CA732" s="368"/>
      <c r="CB732" s="141"/>
      <c r="CC732" s="230"/>
      <c r="CD732" s="230"/>
      <c r="CE732" s="230"/>
      <c r="CF732" s="76"/>
      <c r="CG732" s="281"/>
      <c r="CH732" s="281"/>
      <c r="CI732" s="76"/>
      <c r="CJ732" s="76"/>
      <c r="CK732" s="76"/>
      <c r="CL732" s="127"/>
      <c r="CM732" s="127"/>
      <c r="CN732" s="127"/>
      <c r="CO732" s="127"/>
      <c r="CP732" s="127"/>
      <c r="CQ732" s="127"/>
      <c r="CR732"/>
      <c r="CS732"/>
      <c r="CT732"/>
      <c r="CU732"/>
      <c r="CV732" s="76"/>
      <c r="CW732" s="404"/>
      <c r="CX732" s="405"/>
      <c r="CY732" s="405"/>
      <c r="CZ732" s="405"/>
      <c r="DA732" s="405"/>
      <c r="DB732" s="405"/>
      <c r="DG732" s="76"/>
    </row>
    <row r="733" spans="1:111" s="377" customFormat="1" ht="11.1" customHeight="1" x14ac:dyDescent="0.25">
      <c r="A733" s="76"/>
      <c r="Z733" s="437"/>
      <c r="AA733" s="437"/>
      <c r="AB733" s="437"/>
      <c r="AC733" s="437"/>
      <c r="AD733" s="437"/>
      <c r="AE733" s="437"/>
      <c r="AF733" s="437"/>
      <c r="AG733" s="437"/>
      <c r="AH733" s="437"/>
      <c r="AI733" s="437"/>
      <c r="AJ733" s="437"/>
      <c r="AK733" s="437"/>
      <c r="AL733" s="437"/>
      <c r="AM733" s="437"/>
      <c r="AN733" s="437"/>
      <c r="AO733" s="437"/>
      <c r="AP733" s="437"/>
      <c r="AQ733" s="437"/>
      <c r="AR733" s="437"/>
      <c r="AS733" s="437"/>
      <c r="AT733" s="437"/>
      <c r="AU733" s="437"/>
      <c r="AV733" s="437"/>
      <c r="AW733" s="437"/>
      <c r="AX733" s="437"/>
      <c r="AY733" s="437"/>
      <c r="BA733" s="98"/>
      <c r="BB733" s="98"/>
      <c r="BC733" s="98"/>
      <c r="BD733" s="98"/>
      <c r="BE733" s="98"/>
      <c r="BF733" s="98"/>
      <c r="BH733" s="380"/>
      <c r="BI733" s="380"/>
      <c r="BJ733" s="380"/>
      <c r="BK733" s="379"/>
      <c r="BL733" s="379"/>
      <c r="BM733" s="382"/>
      <c r="BN733" s="168"/>
      <c r="BO733" s="382"/>
      <c r="BP733" s="382"/>
      <c r="BQ733" s="368"/>
      <c r="BR733"/>
      <c r="BS733" s="368"/>
      <c r="BT733"/>
      <c r="BU733"/>
      <c r="BV733"/>
      <c r="BW733" s="368"/>
      <c r="BX733" s="368"/>
      <c r="BY733" s="368"/>
      <c r="BZ733" s="368"/>
      <c r="CA733" s="368"/>
      <c r="CB733" s="141"/>
      <c r="CC733" s="230"/>
      <c r="CD733" s="230"/>
      <c r="CE733" s="230"/>
      <c r="CF733" s="76"/>
      <c r="CG733" s="281"/>
      <c r="CH733" s="281"/>
      <c r="CI733" s="76"/>
      <c r="CJ733" s="76"/>
      <c r="CK733" s="76"/>
      <c r="CL733" s="127"/>
      <c r="CM733" s="127"/>
      <c r="CN733" s="127"/>
      <c r="CO733" s="127"/>
      <c r="CP733" s="127"/>
      <c r="CQ733" s="127"/>
      <c r="CR733"/>
      <c r="CS733"/>
      <c r="CT733"/>
      <c r="CU733"/>
      <c r="CV733" s="76"/>
      <c r="CW733" s="404"/>
      <c r="CX733" s="405"/>
      <c r="CY733" s="405"/>
      <c r="CZ733" s="405"/>
      <c r="DA733" s="405"/>
      <c r="DB733" s="405"/>
      <c r="DG733" s="76"/>
    </row>
    <row r="734" spans="1:111" s="377" customFormat="1" ht="11.1" customHeight="1" x14ac:dyDescent="0.25">
      <c r="A734" s="76"/>
      <c r="Z734" s="437"/>
      <c r="AA734" s="437"/>
      <c r="AB734" s="437"/>
      <c r="AC734" s="437"/>
      <c r="AD734" s="437"/>
      <c r="AE734" s="437"/>
      <c r="AF734" s="437"/>
      <c r="AG734" s="437"/>
      <c r="AH734" s="437"/>
      <c r="AI734" s="437"/>
      <c r="AJ734" s="437"/>
      <c r="AK734" s="437"/>
      <c r="AL734" s="437"/>
      <c r="AM734" s="437"/>
      <c r="AN734" s="437"/>
      <c r="AO734" s="437"/>
      <c r="AP734" s="437"/>
      <c r="AQ734" s="437"/>
      <c r="AR734" s="437"/>
      <c r="AS734" s="437"/>
      <c r="AT734" s="437"/>
      <c r="AU734" s="437"/>
      <c r="AV734" s="437"/>
      <c r="AW734" s="437"/>
      <c r="AX734" s="437"/>
      <c r="AY734" s="437"/>
      <c r="BA734" s="98"/>
      <c r="BB734" s="98"/>
      <c r="BC734" s="98"/>
      <c r="BD734" s="98"/>
      <c r="BE734" s="98"/>
      <c r="BF734" s="98"/>
      <c r="BH734" s="380"/>
      <c r="BI734" s="380"/>
      <c r="BJ734" s="380"/>
      <c r="BK734" s="379"/>
      <c r="BL734" s="379"/>
      <c r="BM734" s="382"/>
      <c r="BN734" s="168"/>
      <c r="BO734" s="382"/>
      <c r="BP734" s="382"/>
      <c r="BQ734" s="368"/>
      <c r="BR734"/>
      <c r="BS734" s="368"/>
      <c r="BT734"/>
      <c r="BU734"/>
      <c r="BV734"/>
      <c r="BW734" s="368"/>
      <c r="BX734" s="368"/>
      <c r="BY734" s="368"/>
      <c r="BZ734" s="368"/>
      <c r="CA734" s="368"/>
      <c r="CB734" s="141"/>
      <c r="CC734" s="230"/>
      <c r="CD734" s="230"/>
      <c r="CE734" s="230"/>
      <c r="CF734" s="76"/>
      <c r="CG734" s="281"/>
      <c r="CH734" s="281"/>
      <c r="CI734" s="76"/>
      <c r="CJ734" s="76"/>
      <c r="CK734" s="76"/>
      <c r="CL734" s="127"/>
      <c r="CM734" s="127"/>
      <c r="CN734" s="127"/>
      <c r="CO734" s="127"/>
      <c r="CP734" s="127"/>
      <c r="CQ734" s="127"/>
      <c r="CR734"/>
      <c r="CS734"/>
      <c r="CT734"/>
      <c r="CU734"/>
      <c r="CV734" s="76"/>
      <c r="CW734" s="404"/>
      <c r="CX734" s="405"/>
      <c r="CY734" s="405"/>
      <c r="CZ734" s="405"/>
      <c r="DA734" s="405"/>
      <c r="DB734" s="405"/>
      <c r="DG734" s="76"/>
    </row>
    <row r="735" spans="1:111" s="377" customFormat="1" ht="11.1" customHeight="1" x14ac:dyDescent="0.25">
      <c r="A735" s="76"/>
      <c r="Z735" s="437"/>
      <c r="AA735" s="437"/>
      <c r="AB735" s="437"/>
      <c r="AC735" s="437"/>
      <c r="AD735" s="437"/>
      <c r="AE735" s="437"/>
      <c r="AF735" s="437"/>
      <c r="AG735" s="437"/>
      <c r="AH735" s="437"/>
      <c r="AI735" s="437"/>
      <c r="AJ735" s="437"/>
      <c r="AK735" s="437"/>
      <c r="AL735" s="437"/>
      <c r="AM735" s="437"/>
      <c r="AN735" s="437"/>
      <c r="AO735" s="437"/>
      <c r="AP735" s="437"/>
      <c r="AQ735" s="437"/>
      <c r="AR735" s="437"/>
      <c r="AS735" s="437"/>
      <c r="AT735" s="437"/>
      <c r="AU735" s="437"/>
      <c r="AV735" s="437"/>
      <c r="AW735" s="437"/>
      <c r="AX735" s="437"/>
      <c r="AY735" s="437"/>
      <c r="BA735" s="98"/>
      <c r="BB735" s="98"/>
      <c r="BC735" s="98"/>
      <c r="BD735" s="98"/>
      <c r="BE735" s="98"/>
      <c r="BF735" s="98"/>
      <c r="BH735" s="380"/>
      <c r="BI735" s="380"/>
      <c r="BJ735" s="380"/>
      <c r="BK735" s="379"/>
      <c r="BL735" s="379"/>
      <c r="BM735" s="382"/>
      <c r="BN735" s="168"/>
      <c r="BO735" s="382"/>
      <c r="BP735" s="382"/>
      <c r="BQ735" s="368"/>
      <c r="BR735"/>
      <c r="BS735" s="368"/>
      <c r="BT735"/>
      <c r="BU735"/>
      <c r="BV735"/>
      <c r="BW735" s="368"/>
      <c r="BX735" s="368"/>
      <c r="BY735" s="368"/>
      <c r="BZ735" s="368"/>
      <c r="CA735" s="368"/>
      <c r="CB735" s="141"/>
      <c r="CC735" s="230"/>
      <c r="CD735" s="230"/>
      <c r="CE735" s="230"/>
      <c r="CF735" s="76"/>
      <c r="CG735" s="281"/>
      <c r="CH735" s="281"/>
      <c r="CI735" s="76"/>
      <c r="CJ735" s="76"/>
      <c r="CK735" s="76"/>
      <c r="CL735" s="127"/>
      <c r="CM735" s="127"/>
      <c r="CN735" s="127"/>
      <c r="CO735" s="127"/>
      <c r="CP735" s="127"/>
      <c r="CQ735" s="127"/>
      <c r="CR735"/>
      <c r="CS735"/>
      <c r="CT735"/>
      <c r="CU735"/>
      <c r="CV735" s="76"/>
      <c r="CW735" s="404"/>
      <c r="CX735" s="405"/>
      <c r="CY735" s="405"/>
      <c r="CZ735" s="405"/>
      <c r="DA735" s="405"/>
      <c r="DB735" s="405"/>
      <c r="DG735" s="76"/>
    </row>
    <row r="736" spans="1:111" s="377" customFormat="1" ht="11.1" customHeight="1" x14ac:dyDescent="0.25">
      <c r="A736" s="76"/>
      <c r="Z736" s="437"/>
      <c r="AA736" s="437"/>
      <c r="AB736" s="437"/>
      <c r="AC736" s="437"/>
      <c r="AD736" s="437"/>
      <c r="AE736" s="437"/>
      <c r="AF736" s="437"/>
      <c r="AG736" s="437"/>
      <c r="AH736" s="437"/>
      <c r="AI736" s="437"/>
      <c r="AJ736" s="437"/>
      <c r="AK736" s="437"/>
      <c r="AL736" s="437"/>
      <c r="AM736" s="437"/>
      <c r="AN736" s="437"/>
      <c r="AO736" s="437"/>
      <c r="AP736" s="437"/>
      <c r="AQ736" s="437"/>
      <c r="AR736" s="437"/>
      <c r="AS736" s="437"/>
      <c r="AT736" s="437"/>
      <c r="AU736" s="437"/>
      <c r="AV736" s="437"/>
      <c r="AW736" s="437"/>
      <c r="AX736" s="437"/>
      <c r="AY736" s="437"/>
      <c r="BA736" s="98"/>
      <c r="BB736" s="98"/>
      <c r="BC736" s="98"/>
      <c r="BD736" s="98"/>
      <c r="BE736" s="98"/>
      <c r="BF736" s="98"/>
      <c r="BH736" s="380"/>
      <c r="BI736" s="380"/>
      <c r="BJ736" s="380"/>
      <c r="BK736" s="379"/>
      <c r="BL736" s="379"/>
      <c r="BM736" s="382"/>
      <c r="BN736" s="168"/>
      <c r="BO736" s="382"/>
      <c r="BP736" s="382"/>
      <c r="BQ736" s="368"/>
      <c r="BR736"/>
      <c r="BS736" s="368"/>
      <c r="BT736"/>
      <c r="BU736"/>
      <c r="BV736"/>
      <c r="BW736" s="368"/>
      <c r="BX736" s="368"/>
      <c r="BY736" s="368"/>
      <c r="BZ736" s="368"/>
      <c r="CA736" s="368"/>
      <c r="CB736" s="141"/>
      <c r="CC736" s="230"/>
      <c r="CD736" s="230"/>
      <c r="CE736" s="230"/>
      <c r="CF736" s="76"/>
      <c r="CG736" s="281"/>
      <c r="CH736" s="281"/>
      <c r="CI736" s="76"/>
      <c r="CJ736" s="76"/>
      <c r="CK736" s="76"/>
      <c r="CL736" s="127"/>
      <c r="CM736" s="127"/>
      <c r="CN736" s="127"/>
      <c r="CO736" s="127"/>
      <c r="CP736" s="127"/>
      <c r="CQ736" s="127"/>
      <c r="CR736"/>
      <c r="CS736"/>
      <c r="CT736"/>
      <c r="CU736"/>
      <c r="CV736" s="76"/>
      <c r="CW736" s="404"/>
      <c r="CX736" s="405"/>
      <c r="CY736" s="405"/>
      <c r="CZ736" s="405"/>
      <c r="DA736" s="405"/>
      <c r="DB736" s="405"/>
      <c r="DG736" s="76"/>
    </row>
    <row r="737" spans="1:111" s="377" customFormat="1" ht="11.1" customHeight="1" x14ac:dyDescent="0.25">
      <c r="A737" s="76"/>
      <c r="Z737" s="437"/>
      <c r="AA737" s="437"/>
      <c r="AB737" s="437"/>
      <c r="AC737" s="437"/>
      <c r="AD737" s="437"/>
      <c r="AE737" s="437"/>
      <c r="AF737" s="437"/>
      <c r="AG737" s="437"/>
      <c r="AH737" s="437"/>
      <c r="AI737" s="437"/>
      <c r="AJ737" s="437"/>
      <c r="AK737" s="437"/>
      <c r="AL737" s="437"/>
      <c r="AM737" s="437"/>
      <c r="AN737" s="437"/>
      <c r="AO737" s="437"/>
      <c r="AP737" s="437"/>
      <c r="AQ737" s="437"/>
      <c r="AR737" s="437"/>
      <c r="AS737" s="437"/>
      <c r="AT737" s="437"/>
      <c r="AU737" s="437"/>
      <c r="AV737" s="437"/>
      <c r="AW737" s="437"/>
      <c r="AX737" s="437"/>
      <c r="AY737" s="437"/>
      <c r="BA737" s="98"/>
      <c r="BB737" s="98"/>
      <c r="BC737" s="98"/>
      <c r="BD737" s="98"/>
      <c r="BE737" s="98"/>
      <c r="BF737" s="98"/>
      <c r="BH737" s="380"/>
      <c r="BI737" s="380"/>
      <c r="BJ737" s="380"/>
      <c r="BK737" s="379"/>
      <c r="BL737" s="379"/>
      <c r="BM737" s="382"/>
      <c r="BN737" s="168"/>
      <c r="BO737" s="382"/>
      <c r="BP737" s="382"/>
      <c r="BQ737" s="368"/>
      <c r="BR737"/>
      <c r="BS737" s="368"/>
      <c r="BT737"/>
      <c r="BU737"/>
      <c r="BV737"/>
      <c r="BW737" s="368"/>
      <c r="BX737" s="368"/>
      <c r="BY737" s="368"/>
      <c r="BZ737" s="368"/>
      <c r="CA737" s="368"/>
      <c r="CB737" s="141"/>
      <c r="CC737" s="230"/>
      <c r="CD737" s="230"/>
      <c r="CE737" s="230"/>
      <c r="CF737" s="76"/>
      <c r="CG737" s="281"/>
      <c r="CH737" s="281"/>
      <c r="CI737" s="76"/>
      <c r="CJ737" s="76"/>
      <c r="CK737" s="76"/>
      <c r="CL737" s="127"/>
      <c r="CM737" s="127"/>
      <c r="CN737" s="127"/>
      <c r="CO737" s="127"/>
      <c r="CP737" s="127"/>
      <c r="CQ737" s="127"/>
      <c r="CR737"/>
      <c r="CS737"/>
      <c r="CT737"/>
      <c r="CU737"/>
      <c r="CV737" s="76"/>
      <c r="CW737" s="404"/>
      <c r="CX737" s="405"/>
      <c r="CY737" s="405"/>
      <c r="CZ737" s="405"/>
      <c r="DA737" s="405"/>
      <c r="DB737" s="405"/>
      <c r="DG737" s="76"/>
    </row>
    <row r="738" spans="1:111" s="377" customFormat="1" ht="11.1" customHeight="1" x14ac:dyDescent="0.25">
      <c r="A738" s="76"/>
      <c r="Z738" s="437"/>
      <c r="AA738" s="437"/>
      <c r="AB738" s="437"/>
      <c r="AC738" s="437"/>
      <c r="AD738" s="437"/>
      <c r="AE738" s="437"/>
      <c r="AF738" s="437"/>
      <c r="AG738" s="437"/>
      <c r="AH738" s="437"/>
      <c r="AI738" s="437"/>
      <c r="AJ738" s="437"/>
      <c r="AK738" s="437"/>
      <c r="AL738" s="437"/>
      <c r="AM738" s="437"/>
      <c r="AN738" s="437"/>
      <c r="AO738" s="437"/>
      <c r="AP738" s="437"/>
      <c r="AQ738" s="437"/>
      <c r="AR738" s="437"/>
      <c r="AS738" s="437"/>
      <c r="AT738" s="437"/>
      <c r="AU738" s="437"/>
      <c r="AV738" s="437"/>
      <c r="AW738" s="437"/>
      <c r="AX738" s="437"/>
      <c r="AY738" s="437"/>
      <c r="BA738" s="98"/>
      <c r="BB738" s="98"/>
      <c r="BC738" s="98"/>
      <c r="BD738" s="98"/>
      <c r="BE738" s="98"/>
      <c r="BF738" s="98"/>
      <c r="BH738" s="380"/>
      <c r="BI738" s="380"/>
      <c r="BJ738" s="380"/>
      <c r="BK738" s="379"/>
      <c r="BL738" s="379"/>
      <c r="BM738" s="382"/>
      <c r="BN738" s="168"/>
      <c r="BO738" s="382"/>
      <c r="BP738" s="382"/>
      <c r="BQ738" s="368"/>
      <c r="BR738"/>
      <c r="BS738" s="368"/>
      <c r="BT738"/>
      <c r="BU738"/>
      <c r="BV738"/>
      <c r="BW738" s="368"/>
      <c r="BX738" s="368"/>
      <c r="BY738" s="368"/>
      <c r="BZ738" s="368"/>
      <c r="CA738" s="368"/>
      <c r="CB738" s="141"/>
      <c r="CC738" s="230"/>
      <c r="CD738" s="230"/>
      <c r="CE738" s="230"/>
      <c r="CF738" s="76"/>
      <c r="CG738" s="281"/>
      <c r="CH738" s="281"/>
      <c r="CI738" s="76"/>
      <c r="CJ738" s="76"/>
      <c r="CK738" s="76"/>
      <c r="CL738" s="127"/>
      <c r="CM738" s="127"/>
      <c r="CN738" s="127"/>
      <c r="CO738" s="127"/>
      <c r="CP738" s="127"/>
      <c r="CQ738" s="127"/>
      <c r="CR738"/>
      <c r="CS738"/>
      <c r="CT738"/>
      <c r="CU738"/>
      <c r="CV738" s="76"/>
      <c r="CW738" s="404"/>
      <c r="CX738" s="405"/>
      <c r="CY738" s="405"/>
      <c r="CZ738" s="405"/>
      <c r="DA738" s="405"/>
      <c r="DB738" s="405"/>
      <c r="DG738" s="76"/>
    </row>
    <row r="739" spans="1:111" s="377" customFormat="1" ht="11.1" customHeight="1" x14ac:dyDescent="0.25">
      <c r="A739" s="76"/>
      <c r="Z739" s="437"/>
      <c r="AA739" s="437"/>
      <c r="AB739" s="437"/>
      <c r="AC739" s="437"/>
      <c r="AD739" s="437"/>
      <c r="AE739" s="437"/>
      <c r="AF739" s="437"/>
      <c r="AG739" s="437"/>
      <c r="AH739" s="437"/>
      <c r="AI739" s="437"/>
      <c r="AJ739" s="437"/>
      <c r="AK739" s="437"/>
      <c r="AL739" s="437"/>
      <c r="AM739" s="437"/>
      <c r="AN739" s="437"/>
      <c r="AO739" s="437"/>
      <c r="AP739" s="437"/>
      <c r="AQ739" s="437"/>
      <c r="AR739" s="437"/>
      <c r="AS739" s="437"/>
      <c r="AT739" s="437"/>
      <c r="AU739" s="437"/>
      <c r="AV739" s="437"/>
      <c r="AW739" s="437"/>
      <c r="AX739" s="437"/>
      <c r="AY739" s="437"/>
      <c r="BA739" s="98"/>
      <c r="BB739" s="98"/>
      <c r="BC739" s="98"/>
      <c r="BD739" s="98"/>
      <c r="BE739" s="98"/>
      <c r="BF739" s="98"/>
      <c r="BH739" s="380"/>
      <c r="BI739" s="380"/>
      <c r="BJ739" s="380"/>
      <c r="BK739" s="379"/>
      <c r="BL739" s="379"/>
      <c r="BM739" s="382"/>
      <c r="BN739" s="168"/>
      <c r="BO739" s="382"/>
      <c r="BP739" s="382"/>
      <c r="BQ739" s="368"/>
      <c r="BR739"/>
      <c r="BS739" s="368"/>
      <c r="BT739"/>
      <c r="BU739"/>
      <c r="BV739"/>
      <c r="BW739" s="368"/>
      <c r="BX739" s="368"/>
      <c r="BY739" s="368"/>
      <c r="BZ739" s="368"/>
      <c r="CA739" s="368"/>
      <c r="CB739" s="141"/>
      <c r="CC739" s="230"/>
      <c r="CD739" s="230"/>
      <c r="CE739" s="230"/>
      <c r="CF739" s="76"/>
      <c r="CG739" s="281"/>
      <c r="CH739" s="281"/>
      <c r="CI739" s="76"/>
      <c r="CJ739" s="76"/>
      <c r="CK739" s="76"/>
      <c r="CL739" s="127"/>
      <c r="CM739" s="127"/>
      <c r="CN739" s="127"/>
      <c r="CO739" s="127"/>
      <c r="CP739" s="127"/>
      <c r="CQ739" s="127"/>
      <c r="CR739"/>
      <c r="CS739"/>
      <c r="CT739"/>
      <c r="CU739"/>
      <c r="CV739" s="76"/>
      <c r="CW739" s="404"/>
      <c r="CX739" s="405"/>
      <c r="CY739" s="405"/>
      <c r="CZ739" s="405"/>
      <c r="DA739" s="405"/>
      <c r="DB739" s="405"/>
      <c r="DG739" s="76"/>
    </row>
    <row r="740" spans="1:111" s="377" customFormat="1" ht="11.1" customHeight="1" x14ac:dyDescent="0.25">
      <c r="A740" s="76"/>
      <c r="Z740" s="437"/>
      <c r="AA740" s="437"/>
      <c r="AB740" s="437"/>
      <c r="AC740" s="437"/>
      <c r="AD740" s="437"/>
      <c r="AE740" s="437"/>
      <c r="AF740" s="437"/>
      <c r="AG740" s="437"/>
      <c r="AH740" s="437"/>
      <c r="AI740" s="437"/>
      <c r="AJ740" s="437"/>
      <c r="AK740" s="437"/>
      <c r="AL740" s="437"/>
      <c r="AM740" s="437"/>
      <c r="AN740" s="437"/>
      <c r="AO740" s="437"/>
      <c r="AP740" s="437"/>
      <c r="AQ740" s="437"/>
      <c r="AR740" s="437"/>
      <c r="AS740" s="437"/>
      <c r="AT740" s="437"/>
      <c r="AU740" s="437"/>
      <c r="AV740" s="437"/>
      <c r="AW740" s="437"/>
      <c r="AX740" s="437"/>
      <c r="AY740" s="437"/>
      <c r="BA740" s="98"/>
      <c r="BB740" s="98"/>
      <c r="BC740" s="98"/>
      <c r="BD740" s="98"/>
      <c r="BE740" s="98"/>
      <c r="BF740" s="98"/>
      <c r="BH740" s="380"/>
      <c r="BI740" s="380"/>
      <c r="BJ740" s="380"/>
      <c r="BK740" s="379"/>
      <c r="BL740" s="379"/>
      <c r="BM740" s="382"/>
      <c r="BN740" s="168"/>
      <c r="BO740" s="382"/>
      <c r="BP740" s="382"/>
      <c r="BQ740" s="368"/>
      <c r="BR740"/>
      <c r="BS740" s="368"/>
      <c r="BT740"/>
      <c r="BU740"/>
      <c r="BV740"/>
      <c r="BW740" s="368"/>
      <c r="BX740" s="368"/>
      <c r="BY740" s="368"/>
      <c r="BZ740" s="368"/>
      <c r="CA740" s="368"/>
      <c r="CB740" s="141"/>
      <c r="CC740" s="230"/>
      <c r="CD740" s="230"/>
      <c r="CE740" s="230"/>
      <c r="CF740" s="76"/>
      <c r="CG740" s="281"/>
      <c r="CH740" s="281"/>
      <c r="CI740" s="76"/>
      <c r="CJ740" s="76"/>
      <c r="CK740" s="76"/>
      <c r="CL740" s="127"/>
      <c r="CM740" s="127"/>
      <c r="CN740" s="127"/>
      <c r="CO740" s="127"/>
      <c r="CP740" s="127"/>
      <c r="CQ740" s="127"/>
      <c r="CR740"/>
      <c r="CS740"/>
      <c r="CT740"/>
      <c r="CU740"/>
      <c r="CV740" s="76"/>
      <c r="CW740" s="404"/>
      <c r="CX740" s="405"/>
      <c r="CY740" s="405"/>
      <c r="CZ740" s="405"/>
      <c r="DA740" s="405"/>
      <c r="DB740" s="405"/>
      <c r="DG740" s="76"/>
    </row>
    <row r="741" spans="1:111" s="377" customFormat="1" ht="11.1" customHeight="1" x14ac:dyDescent="0.25">
      <c r="A741" s="76"/>
      <c r="Z741" s="437"/>
      <c r="AA741" s="437"/>
      <c r="AB741" s="437"/>
      <c r="AC741" s="437"/>
      <c r="AD741" s="437"/>
      <c r="AE741" s="437"/>
      <c r="AF741" s="437"/>
      <c r="AG741" s="437"/>
      <c r="AH741" s="437"/>
      <c r="AI741" s="437"/>
      <c r="AJ741" s="437"/>
      <c r="AK741" s="437"/>
      <c r="AL741" s="437"/>
      <c r="AM741" s="437"/>
      <c r="AN741" s="437"/>
      <c r="AO741" s="437"/>
      <c r="AP741" s="437"/>
      <c r="AQ741" s="437"/>
      <c r="AR741" s="437"/>
      <c r="AS741" s="437"/>
      <c r="AT741" s="437"/>
      <c r="AU741" s="437"/>
      <c r="AV741" s="437"/>
      <c r="AW741" s="437"/>
      <c r="AX741" s="437"/>
      <c r="AY741" s="437"/>
      <c r="BA741" s="98"/>
      <c r="BB741" s="98"/>
      <c r="BC741" s="98"/>
      <c r="BD741" s="98"/>
      <c r="BE741" s="98"/>
      <c r="BF741" s="98"/>
      <c r="BH741" s="380"/>
      <c r="BI741" s="380"/>
      <c r="BJ741" s="380"/>
      <c r="BK741" s="379"/>
      <c r="BL741" s="379"/>
      <c r="BM741" s="382"/>
      <c r="BN741" s="168"/>
      <c r="BO741" s="382"/>
      <c r="BP741" s="382"/>
      <c r="BQ741" s="368"/>
      <c r="BR741"/>
      <c r="BS741" s="368"/>
      <c r="BT741"/>
      <c r="BU741"/>
      <c r="BV741"/>
      <c r="BW741" s="368"/>
      <c r="BX741" s="368"/>
      <c r="BY741" s="368"/>
      <c r="BZ741" s="368"/>
      <c r="CA741" s="368"/>
      <c r="CB741" s="141"/>
      <c r="CC741" s="230"/>
      <c r="CD741" s="230"/>
      <c r="CE741" s="230"/>
      <c r="CF741" s="76"/>
      <c r="CG741" s="281"/>
      <c r="CH741" s="281"/>
      <c r="CI741" s="76"/>
      <c r="CJ741" s="76"/>
      <c r="CK741" s="76"/>
      <c r="CL741" s="127"/>
      <c r="CM741" s="127"/>
      <c r="CN741" s="127"/>
      <c r="CO741" s="127"/>
      <c r="CP741" s="127"/>
      <c r="CQ741" s="127"/>
      <c r="CR741"/>
      <c r="CS741"/>
      <c r="CT741"/>
      <c r="CU741"/>
      <c r="CV741" s="76"/>
      <c r="CW741" s="404"/>
      <c r="CX741" s="405"/>
      <c r="CY741" s="405"/>
      <c r="CZ741" s="405"/>
      <c r="DA741" s="405"/>
      <c r="DB741" s="405"/>
      <c r="DG741" s="76"/>
    </row>
    <row r="742" spans="1:111" s="377" customFormat="1" ht="11.1" customHeight="1" x14ac:dyDescent="0.25">
      <c r="A742" s="76"/>
      <c r="Z742" s="437"/>
      <c r="AA742" s="437"/>
      <c r="AB742" s="437"/>
      <c r="AC742" s="437"/>
      <c r="AD742" s="437"/>
      <c r="AE742" s="437"/>
      <c r="AF742" s="437"/>
      <c r="AG742" s="437"/>
      <c r="AH742" s="437"/>
      <c r="AI742" s="437"/>
      <c r="AJ742" s="437"/>
      <c r="AK742" s="437"/>
      <c r="AL742" s="437"/>
      <c r="AM742" s="437"/>
      <c r="AN742" s="437"/>
      <c r="AO742" s="437"/>
      <c r="AP742" s="437"/>
      <c r="AQ742" s="437"/>
      <c r="AR742" s="437"/>
      <c r="AS742" s="437"/>
      <c r="AT742" s="437"/>
      <c r="AU742" s="437"/>
      <c r="AV742" s="437"/>
      <c r="AW742" s="437"/>
      <c r="AX742" s="437"/>
      <c r="AY742" s="437"/>
      <c r="BA742" s="98"/>
      <c r="BB742" s="98"/>
      <c r="BC742" s="98"/>
      <c r="BD742" s="98"/>
      <c r="BE742" s="98"/>
      <c r="BF742" s="98"/>
      <c r="BH742" s="380"/>
      <c r="BI742" s="380"/>
      <c r="BJ742" s="380"/>
      <c r="BK742" s="379"/>
      <c r="BL742" s="379"/>
      <c r="BM742" s="382"/>
      <c r="BN742" s="168"/>
      <c r="BO742" s="382"/>
      <c r="BP742" s="382"/>
      <c r="BQ742" s="368"/>
      <c r="BR742"/>
      <c r="BS742" s="368"/>
      <c r="BT742"/>
      <c r="BU742"/>
      <c r="BV742"/>
      <c r="BW742" s="368"/>
      <c r="BX742" s="368"/>
      <c r="BY742" s="368"/>
      <c r="BZ742" s="368"/>
      <c r="CA742" s="368"/>
      <c r="CB742" s="141"/>
      <c r="CC742" s="230"/>
      <c r="CD742" s="230"/>
      <c r="CE742" s="230"/>
      <c r="CF742" s="76"/>
      <c r="CG742" s="281"/>
      <c r="CH742" s="281"/>
      <c r="CI742" s="76"/>
      <c r="CJ742" s="76"/>
      <c r="CK742" s="76"/>
      <c r="CL742" s="127"/>
      <c r="CM742" s="127"/>
      <c r="CN742" s="127"/>
      <c r="CO742" s="127"/>
      <c r="CP742" s="127"/>
      <c r="CQ742" s="127"/>
      <c r="CR742"/>
      <c r="CS742"/>
      <c r="CT742"/>
      <c r="CU742"/>
      <c r="CV742" s="76"/>
      <c r="CW742" s="404"/>
      <c r="CX742" s="405"/>
      <c r="CY742" s="405"/>
      <c r="CZ742" s="405"/>
      <c r="DA742" s="405"/>
      <c r="DB742" s="405"/>
      <c r="DG742" s="76"/>
    </row>
    <row r="743" spans="1:111" s="377" customFormat="1" ht="11.1" customHeight="1" x14ac:dyDescent="0.25">
      <c r="A743" s="76"/>
      <c r="Z743" s="437"/>
      <c r="AA743" s="437"/>
      <c r="AB743" s="437"/>
      <c r="AC743" s="437"/>
      <c r="AD743" s="437"/>
      <c r="AE743" s="437"/>
      <c r="AF743" s="437"/>
      <c r="AG743" s="437"/>
      <c r="AH743" s="437"/>
      <c r="AI743" s="437"/>
      <c r="AJ743" s="437"/>
      <c r="AK743" s="437"/>
      <c r="AL743" s="437"/>
      <c r="AM743" s="437"/>
      <c r="AN743" s="437"/>
      <c r="AO743" s="437"/>
      <c r="AP743" s="437"/>
      <c r="AQ743" s="437"/>
      <c r="AR743" s="437"/>
      <c r="AS743" s="437"/>
      <c r="AT743" s="437"/>
      <c r="AU743" s="437"/>
      <c r="AV743" s="437"/>
      <c r="AW743" s="437"/>
      <c r="AX743" s="437"/>
      <c r="AY743" s="437"/>
      <c r="BA743" s="98"/>
      <c r="BB743" s="98"/>
      <c r="BC743" s="98"/>
      <c r="BD743" s="98"/>
      <c r="BE743" s="98"/>
      <c r="BF743" s="98"/>
      <c r="BH743" s="380"/>
      <c r="BI743" s="380"/>
      <c r="BJ743" s="380"/>
      <c r="BK743" s="379"/>
      <c r="BL743" s="379"/>
      <c r="BM743" s="382"/>
      <c r="BN743" s="168"/>
      <c r="BO743" s="382"/>
      <c r="BP743" s="382"/>
      <c r="BQ743" s="368"/>
      <c r="BR743"/>
      <c r="BS743" s="368"/>
      <c r="BT743"/>
      <c r="BU743"/>
      <c r="BV743"/>
      <c r="BW743" s="368"/>
      <c r="BX743" s="368"/>
      <c r="BY743" s="368"/>
      <c r="BZ743" s="368"/>
      <c r="CA743" s="368"/>
      <c r="CB743" s="141"/>
      <c r="CC743" s="230"/>
      <c r="CD743" s="230"/>
      <c r="CE743" s="230"/>
      <c r="CF743" s="76"/>
      <c r="CG743" s="281"/>
      <c r="CH743" s="281"/>
      <c r="CI743" s="76"/>
      <c r="CJ743" s="76"/>
      <c r="CK743" s="76"/>
      <c r="CL743" s="127"/>
      <c r="CM743" s="127"/>
      <c r="CN743" s="127"/>
      <c r="CO743" s="127"/>
      <c r="CP743" s="127"/>
      <c r="CQ743" s="127"/>
      <c r="CR743"/>
      <c r="CS743"/>
      <c r="CT743"/>
      <c r="CU743"/>
      <c r="CV743" s="76"/>
      <c r="CW743" s="404"/>
      <c r="CX743" s="405"/>
      <c r="CY743" s="405"/>
      <c r="CZ743" s="405"/>
      <c r="DA743" s="405"/>
      <c r="DB743" s="405"/>
      <c r="DG743" s="76"/>
    </row>
    <row r="744" spans="1:111" s="377" customFormat="1" ht="11.1" customHeight="1" x14ac:dyDescent="0.25">
      <c r="A744" s="76"/>
      <c r="Z744" s="437"/>
      <c r="AA744" s="437"/>
      <c r="AB744" s="437"/>
      <c r="AC744" s="437"/>
      <c r="AD744" s="437"/>
      <c r="AE744" s="437"/>
      <c r="AF744" s="437"/>
      <c r="AG744" s="437"/>
      <c r="AH744" s="437"/>
      <c r="AI744" s="437"/>
      <c r="AJ744" s="437"/>
      <c r="AK744" s="437"/>
      <c r="AL744" s="437"/>
      <c r="AM744" s="437"/>
      <c r="AN744" s="437"/>
      <c r="AO744" s="437"/>
      <c r="AP744" s="437"/>
      <c r="AQ744" s="437"/>
      <c r="AR744" s="437"/>
      <c r="AS744" s="437"/>
      <c r="AT744" s="437"/>
      <c r="AU744" s="437"/>
      <c r="AV744" s="437"/>
      <c r="AW744" s="437"/>
      <c r="AX744" s="437"/>
      <c r="AY744" s="437"/>
      <c r="BA744" s="98"/>
      <c r="BB744" s="98"/>
      <c r="BC744" s="98"/>
      <c r="BD744" s="98"/>
      <c r="BE744" s="98"/>
      <c r="BF744" s="98"/>
      <c r="BH744" s="380"/>
      <c r="BI744" s="380"/>
      <c r="BJ744" s="380"/>
      <c r="BK744" s="379"/>
      <c r="BL744" s="379"/>
      <c r="BM744" s="382"/>
      <c r="BN744" s="168"/>
      <c r="BO744" s="382"/>
      <c r="BP744" s="382"/>
      <c r="BQ744" s="368"/>
      <c r="BR744"/>
      <c r="BS744" s="368"/>
      <c r="BT744"/>
      <c r="BU744"/>
      <c r="BV744"/>
      <c r="BW744" s="368"/>
      <c r="BX744" s="368"/>
      <c r="BY744" s="368"/>
      <c r="BZ744" s="368"/>
      <c r="CA744" s="368"/>
      <c r="CB744" s="141"/>
      <c r="CC744" s="230"/>
      <c r="CD744" s="230"/>
      <c r="CE744" s="230"/>
      <c r="CF744" s="76"/>
      <c r="CG744" s="281"/>
      <c r="CH744" s="281"/>
      <c r="CI744" s="76"/>
      <c r="CJ744" s="76"/>
      <c r="CK744" s="76"/>
      <c r="CL744" s="127"/>
      <c r="CM744" s="127"/>
      <c r="CN744" s="127"/>
      <c r="CO744" s="127"/>
      <c r="CP744" s="127"/>
      <c r="CQ744" s="127"/>
      <c r="CR744"/>
      <c r="CS744"/>
      <c r="CT744"/>
      <c r="CU744"/>
      <c r="CV744" s="76"/>
      <c r="CW744" s="404"/>
      <c r="CX744" s="405"/>
      <c r="CY744" s="405"/>
      <c r="CZ744" s="405"/>
      <c r="DA744" s="405"/>
      <c r="DB744" s="405"/>
      <c r="DG744" s="76"/>
    </row>
    <row r="745" spans="1:111" s="377" customFormat="1" ht="11.1" customHeight="1" x14ac:dyDescent="0.25">
      <c r="A745" s="76"/>
      <c r="Z745" s="437"/>
      <c r="AA745" s="437"/>
      <c r="AB745" s="437"/>
      <c r="AC745" s="437"/>
      <c r="AD745" s="437"/>
      <c r="AE745" s="437"/>
      <c r="AF745" s="437"/>
      <c r="AG745" s="437"/>
      <c r="AH745" s="437"/>
      <c r="AI745" s="437"/>
      <c r="AJ745" s="437"/>
      <c r="AK745" s="437"/>
      <c r="AL745" s="437"/>
      <c r="AM745" s="437"/>
      <c r="AN745" s="437"/>
      <c r="AO745" s="437"/>
      <c r="AP745" s="437"/>
      <c r="AQ745" s="437"/>
      <c r="AR745" s="437"/>
      <c r="AS745" s="437"/>
      <c r="AT745" s="437"/>
      <c r="AU745" s="437"/>
      <c r="AV745" s="437"/>
      <c r="AW745" s="437"/>
      <c r="AX745" s="437"/>
      <c r="AY745" s="437"/>
      <c r="BA745" s="98"/>
      <c r="BB745" s="98"/>
      <c r="BC745" s="98"/>
      <c r="BD745" s="98"/>
      <c r="BE745" s="98"/>
      <c r="BF745" s="98"/>
      <c r="BH745" s="380"/>
      <c r="BI745" s="380"/>
      <c r="BJ745" s="380"/>
      <c r="BK745" s="379"/>
      <c r="BL745" s="379"/>
      <c r="BM745" s="382"/>
      <c r="BN745" s="168"/>
      <c r="BO745" s="382"/>
      <c r="BP745" s="382"/>
      <c r="BQ745" s="368"/>
      <c r="BR745"/>
      <c r="BS745" s="368"/>
      <c r="BT745"/>
      <c r="BU745"/>
      <c r="BV745"/>
      <c r="BW745" s="368"/>
      <c r="BX745" s="368"/>
      <c r="BY745" s="368"/>
      <c r="BZ745" s="368"/>
      <c r="CA745" s="368"/>
      <c r="CB745" s="141"/>
      <c r="CC745" s="230"/>
      <c r="CD745" s="230"/>
      <c r="CE745" s="230"/>
      <c r="CF745" s="76"/>
      <c r="CG745" s="281"/>
      <c r="CH745" s="281"/>
      <c r="CI745" s="76"/>
      <c r="CJ745" s="76"/>
      <c r="CK745" s="76"/>
      <c r="CL745" s="127"/>
      <c r="CM745" s="127"/>
      <c r="CN745" s="127"/>
      <c r="CO745" s="127"/>
      <c r="CP745" s="127"/>
      <c r="CQ745" s="127"/>
      <c r="CR745"/>
      <c r="CS745"/>
      <c r="CT745"/>
      <c r="CU745"/>
      <c r="CV745" s="76"/>
      <c r="CW745" s="404"/>
      <c r="CX745" s="405"/>
      <c r="CY745" s="405"/>
      <c r="CZ745" s="405"/>
      <c r="DA745" s="405"/>
      <c r="DB745" s="405"/>
      <c r="DG745" s="76"/>
    </row>
    <row r="746" spans="1:111" s="377" customFormat="1" ht="11.1" customHeight="1" x14ac:dyDescent="0.25">
      <c r="A746" s="76"/>
      <c r="Z746" s="437"/>
      <c r="AA746" s="437"/>
      <c r="AB746" s="437"/>
      <c r="AC746" s="437"/>
      <c r="AD746" s="437"/>
      <c r="AE746" s="437"/>
      <c r="AF746" s="437"/>
      <c r="AG746" s="437"/>
      <c r="AH746" s="437"/>
      <c r="AI746" s="437"/>
      <c r="AJ746" s="437"/>
      <c r="AK746" s="437"/>
      <c r="AL746" s="437"/>
      <c r="AM746" s="437"/>
      <c r="AN746" s="437"/>
      <c r="AO746" s="437"/>
      <c r="AP746" s="437"/>
      <c r="AQ746" s="437"/>
      <c r="AR746" s="437"/>
      <c r="AS746" s="437"/>
      <c r="AT746" s="437"/>
      <c r="AU746" s="437"/>
      <c r="AV746" s="437"/>
      <c r="AW746" s="437"/>
      <c r="AX746" s="437"/>
      <c r="AY746" s="437"/>
      <c r="BA746" s="98"/>
      <c r="BB746" s="98"/>
      <c r="BC746" s="98"/>
      <c r="BD746" s="98"/>
      <c r="BE746" s="98"/>
      <c r="BF746" s="98"/>
      <c r="BH746" s="380"/>
      <c r="BI746" s="380"/>
      <c r="BJ746" s="380"/>
      <c r="BK746" s="379"/>
      <c r="BL746" s="379"/>
      <c r="BM746" s="382"/>
      <c r="BN746" s="168"/>
      <c r="BO746" s="382"/>
      <c r="BP746" s="382"/>
      <c r="BQ746" s="368"/>
      <c r="BR746"/>
      <c r="BS746" s="368"/>
      <c r="BT746"/>
      <c r="BU746"/>
      <c r="BV746"/>
      <c r="BW746" s="368"/>
      <c r="BX746" s="368"/>
      <c r="BY746" s="368"/>
      <c r="BZ746" s="368"/>
      <c r="CA746" s="368"/>
      <c r="CB746" s="141"/>
      <c r="CC746" s="230"/>
      <c r="CD746" s="230"/>
      <c r="CE746" s="230"/>
      <c r="CF746" s="76"/>
      <c r="CG746" s="281"/>
      <c r="CH746" s="281"/>
      <c r="CI746" s="76"/>
      <c r="CJ746" s="76"/>
      <c r="CK746" s="76"/>
      <c r="CL746" s="127"/>
      <c r="CM746" s="127"/>
      <c r="CN746" s="127"/>
      <c r="CO746" s="127"/>
      <c r="CP746" s="127"/>
      <c r="CQ746" s="127"/>
      <c r="CR746"/>
      <c r="CS746"/>
      <c r="CT746"/>
      <c r="CU746"/>
      <c r="CV746" s="76"/>
      <c r="CW746" s="404"/>
      <c r="CX746" s="405"/>
      <c r="CY746" s="405"/>
      <c r="CZ746" s="405"/>
      <c r="DA746" s="405"/>
      <c r="DB746" s="405"/>
      <c r="DG746" s="76"/>
    </row>
    <row r="747" spans="1:111" s="377" customFormat="1" ht="11.1" customHeight="1" x14ac:dyDescent="0.25">
      <c r="A747" s="76"/>
      <c r="Z747" s="437"/>
      <c r="AA747" s="437"/>
      <c r="AB747" s="437"/>
      <c r="AC747" s="437"/>
      <c r="AD747" s="437"/>
      <c r="AE747" s="437"/>
      <c r="AF747" s="437"/>
      <c r="AG747" s="437"/>
      <c r="AH747" s="437"/>
      <c r="AI747" s="437"/>
      <c r="AJ747" s="437"/>
      <c r="AK747" s="437"/>
      <c r="AL747" s="437"/>
      <c r="AM747" s="437"/>
      <c r="AN747" s="437"/>
      <c r="AO747" s="437"/>
      <c r="AP747" s="437"/>
      <c r="AQ747" s="437"/>
      <c r="AR747" s="437"/>
      <c r="AS747" s="437"/>
      <c r="AT747" s="437"/>
      <c r="AU747" s="437"/>
      <c r="AV747" s="437"/>
      <c r="AW747" s="437"/>
      <c r="AX747" s="437"/>
      <c r="AY747" s="437"/>
      <c r="BA747" s="98"/>
      <c r="BB747" s="98"/>
      <c r="BC747" s="98"/>
      <c r="BD747" s="98"/>
      <c r="BE747" s="98"/>
      <c r="BF747" s="98"/>
      <c r="BH747" s="380"/>
      <c r="BI747" s="380"/>
      <c r="BJ747" s="380"/>
      <c r="BK747" s="379"/>
      <c r="BL747" s="379"/>
      <c r="BM747" s="382"/>
      <c r="BN747" s="168"/>
      <c r="BO747" s="382"/>
      <c r="BP747" s="382"/>
      <c r="BQ747" s="368"/>
      <c r="BR747"/>
      <c r="BS747" s="368"/>
      <c r="BT747"/>
      <c r="BU747"/>
      <c r="BV747"/>
      <c r="BW747" s="368"/>
      <c r="BX747" s="368"/>
      <c r="BY747" s="368"/>
      <c r="BZ747" s="368"/>
      <c r="CA747" s="368"/>
      <c r="CB747" s="141"/>
      <c r="CC747" s="230"/>
      <c r="CD747" s="230"/>
      <c r="CE747" s="230"/>
      <c r="CF747" s="76"/>
      <c r="CG747" s="281"/>
      <c r="CH747" s="281"/>
      <c r="CI747" s="76"/>
      <c r="CJ747" s="76"/>
      <c r="CK747" s="76"/>
      <c r="CL747" s="127"/>
      <c r="CM747" s="127"/>
      <c r="CN747" s="127"/>
      <c r="CO747" s="127"/>
      <c r="CP747" s="127"/>
      <c r="CQ747" s="127"/>
      <c r="CR747"/>
      <c r="CS747"/>
      <c r="CT747"/>
      <c r="CU747"/>
      <c r="CV747" s="76"/>
      <c r="CW747" s="404"/>
      <c r="CX747" s="405"/>
      <c r="CY747" s="405"/>
      <c r="CZ747" s="405"/>
      <c r="DA747" s="405"/>
      <c r="DB747" s="405"/>
      <c r="DG747" s="76"/>
    </row>
    <row r="748" spans="1:111" s="377" customFormat="1" ht="11.1" customHeight="1" x14ac:dyDescent="0.25">
      <c r="A748" s="76"/>
      <c r="Z748" s="437"/>
      <c r="AA748" s="437"/>
      <c r="AB748" s="437"/>
      <c r="AC748" s="437"/>
      <c r="AD748" s="437"/>
      <c r="AE748" s="437"/>
      <c r="AF748" s="437"/>
      <c r="AG748" s="437"/>
      <c r="AH748" s="437"/>
      <c r="AI748" s="437"/>
      <c r="AJ748" s="437"/>
      <c r="AK748" s="437"/>
      <c r="AL748" s="437"/>
      <c r="AM748" s="437"/>
      <c r="AN748" s="437"/>
      <c r="AO748" s="437"/>
      <c r="AP748" s="437"/>
      <c r="AQ748" s="437"/>
      <c r="AR748" s="437"/>
      <c r="AS748" s="437"/>
      <c r="AT748" s="437"/>
      <c r="AU748" s="437"/>
      <c r="AV748" s="437"/>
      <c r="AW748" s="437"/>
      <c r="AX748" s="437"/>
      <c r="AY748" s="437"/>
      <c r="BA748" s="98"/>
      <c r="BB748" s="98"/>
      <c r="BC748" s="98"/>
      <c r="BD748" s="98"/>
      <c r="BE748" s="98"/>
      <c r="BF748" s="98"/>
      <c r="BH748" s="380"/>
      <c r="BI748" s="380"/>
      <c r="BJ748" s="380"/>
      <c r="BK748" s="379"/>
      <c r="BL748" s="379"/>
      <c r="BM748" s="382"/>
      <c r="BN748" s="168"/>
      <c r="BO748" s="382"/>
      <c r="BP748" s="382"/>
      <c r="BQ748" s="368"/>
      <c r="BR748"/>
      <c r="BS748" s="368"/>
      <c r="BT748"/>
      <c r="BU748"/>
      <c r="BV748"/>
      <c r="BW748" s="368"/>
      <c r="BX748" s="368"/>
      <c r="BY748" s="368"/>
      <c r="BZ748" s="368"/>
      <c r="CA748" s="368"/>
      <c r="CB748" s="141"/>
      <c r="CC748" s="230"/>
      <c r="CD748" s="230"/>
      <c r="CE748" s="230"/>
      <c r="CF748" s="76"/>
      <c r="CG748" s="281"/>
      <c r="CH748" s="281"/>
      <c r="CI748" s="76"/>
      <c r="CJ748" s="76"/>
      <c r="CK748" s="76"/>
      <c r="CL748" s="127"/>
      <c r="CM748" s="127"/>
      <c r="CN748" s="127"/>
      <c r="CO748" s="127"/>
      <c r="CP748" s="127"/>
      <c r="CQ748" s="127"/>
      <c r="CR748"/>
      <c r="CS748"/>
      <c r="CT748"/>
      <c r="CU748"/>
      <c r="CV748" s="76"/>
      <c r="CW748" s="404"/>
      <c r="CX748" s="405"/>
      <c r="CY748" s="405"/>
      <c r="CZ748" s="405"/>
      <c r="DA748" s="405"/>
      <c r="DB748" s="405"/>
      <c r="DG748" s="76"/>
    </row>
    <row r="749" spans="1:111" s="377" customFormat="1" ht="11.1" customHeight="1" x14ac:dyDescent="0.25">
      <c r="A749" s="76"/>
      <c r="Z749" s="437"/>
      <c r="AA749" s="437"/>
      <c r="AB749" s="437"/>
      <c r="AC749" s="437"/>
      <c r="AD749" s="437"/>
      <c r="AE749" s="437"/>
      <c r="AF749" s="437"/>
      <c r="AG749" s="437"/>
      <c r="AH749" s="437"/>
      <c r="AI749" s="437"/>
      <c r="AJ749" s="437"/>
      <c r="AK749" s="437"/>
      <c r="AL749" s="437"/>
      <c r="AM749" s="437"/>
      <c r="AN749" s="437"/>
      <c r="AO749" s="437"/>
      <c r="AP749" s="437"/>
      <c r="AQ749" s="437"/>
      <c r="AR749" s="437"/>
      <c r="AS749" s="437"/>
      <c r="AT749" s="437"/>
      <c r="AU749" s="437"/>
      <c r="AV749" s="437"/>
      <c r="AW749" s="437"/>
      <c r="AX749" s="437"/>
      <c r="AY749" s="437"/>
      <c r="BA749" s="98"/>
      <c r="BB749" s="98"/>
      <c r="BC749" s="98"/>
      <c r="BD749" s="98"/>
      <c r="BE749" s="98"/>
      <c r="BF749" s="98"/>
      <c r="BH749" s="380"/>
      <c r="BI749" s="380"/>
      <c r="BJ749" s="380"/>
      <c r="BK749" s="379"/>
      <c r="BL749" s="379"/>
      <c r="BM749" s="382"/>
      <c r="BN749" s="168"/>
      <c r="BO749" s="382"/>
      <c r="BP749" s="382"/>
      <c r="BQ749" s="368"/>
      <c r="BR749"/>
      <c r="BS749" s="368"/>
      <c r="BT749"/>
      <c r="BU749"/>
      <c r="BV749"/>
      <c r="BW749" s="368"/>
      <c r="BX749" s="368"/>
      <c r="BY749" s="368"/>
      <c r="BZ749" s="368"/>
      <c r="CA749" s="368"/>
      <c r="CB749" s="141"/>
      <c r="CC749" s="230"/>
      <c r="CD749" s="230"/>
      <c r="CE749" s="230"/>
      <c r="CF749" s="76"/>
      <c r="CG749" s="281"/>
      <c r="CH749" s="281"/>
      <c r="CI749" s="76"/>
      <c r="CJ749" s="76"/>
      <c r="CK749" s="76"/>
      <c r="CL749" s="127"/>
      <c r="CM749" s="127"/>
      <c r="CN749" s="127"/>
      <c r="CO749" s="127"/>
      <c r="CP749" s="127"/>
      <c r="CQ749" s="127"/>
      <c r="CR749"/>
      <c r="CS749"/>
      <c r="CT749"/>
      <c r="CU749"/>
      <c r="CV749" s="76"/>
      <c r="CW749" s="404"/>
      <c r="CX749" s="405"/>
      <c r="CY749" s="405"/>
      <c r="CZ749" s="405"/>
      <c r="DA749" s="405"/>
      <c r="DB749" s="405"/>
      <c r="DG749" s="76"/>
    </row>
    <row r="750" spans="1:111" s="377" customFormat="1" ht="11.1" customHeight="1" x14ac:dyDescent="0.25">
      <c r="A750" s="76"/>
      <c r="Z750" s="437"/>
      <c r="AA750" s="437"/>
      <c r="AB750" s="437"/>
      <c r="AC750" s="437"/>
      <c r="AD750" s="437"/>
      <c r="AE750" s="437"/>
      <c r="AF750" s="437"/>
      <c r="AG750" s="437"/>
      <c r="AH750" s="437"/>
      <c r="AI750" s="437"/>
      <c r="AJ750" s="437"/>
      <c r="AK750" s="437"/>
      <c r="AL750" s="437"/>
      <c r="AM750" s="437"/>
      <c r="AN750" s="437"/>
      <c r="AO750" s="437"/>
      <c r="AP750" s="437"/>
      <c r="AQ750" s="437"/>
      <c r="AR750" s="437"/>
      <c r="AS750" s="437"/>
      <c r="AT750" s="437"/>
      <c r="AU750" s="437"/>
      <c r="AV750" s="437"/>
      <c r="AW750" s="437"/>
      <c r="AX750" s="437"/>
      <c r="AY750" s="437"/>
      <c r="BA750" s="98"/>
      <c r="BB750" s="98"/>
      <c r="BC750" s="98"/>
      <c r="BD750" s="98"/>
      <c r="BE750" s="98"/>
      <c r="BF750" s="98"/>
      <c r="BH750" s="380"/>
      <c r="BI750" s="380"/>
      <c r="BJ750" s="380"/>
      <c r="BK750" s="379"/>
      <c r="BL750" s="379"/>
      <c r="BM750" s="382"/>
      <c r="BN750" s="168"/>
      <c r="BO750" s="382"/>
      <c r="BP750" s="382"/>
      <c r="BQ750" s="368"/>
      <c r="BR750"/>
      <c r="BS750" s="368"/>
      <c r="BT750"/>
      <c r="BU750"/>
      <c r="BV750"/>
      <c r="BW750" s="368"/>
      <c r="BX750" s="368"/>
      <c r="BY750" s="368"/>
      <c r="BZ750" s="368"/>
      <c r="CA750" s="368"/>
      <c r="CB750" s="141"/>
      <c r="CC750" s="230"/>
      <c r="CD750" s="230"/>
      <c r="CE750" s="230"/>
      <c r="CF750" s="76"/>
      <c r="CG750" s="281"/>
      <c r="CH750" s="281"/>
      <c r="CI750" s="76"/>
      <c r="CJ750" s="76"/>
      <c r="CK750" s="76"/>
      <c r="CL750" s="127"/>
      <c r="CM750" s="127"/>
      <c r="CN750" s="127"/>
      <c r="CO750" s="127"/>
      <c r="CP750" s="127"/>
      <c r="CQ750" s="127"/>
      <c r="CR750"/>
      <c r="CS750"/>
      <c r="CT750"/>
      <c r="CU750"/>
      <c r="CV750" s="76"/>
      <c r="CW750" s="404"/>
      <c r="CX750" s="405"/>
      <c r="CY750" s="405"/>
      <c r="CZ750" s="405"/>
      <c r="DA750" s="405"/>
      <c r="DB750" s="405"/>
      <c r="DG750" s="76"/>
    </row>
    <row r="751" spans="1:111" s="377" customFormat="1" ht="11.1" customHeight="1" x14ac:dyDescent="0.25">
      <c r="A751" s="76"/>
      <c r="Z751" s="437"/>
      <c r="AA751" s="437"/>
      <c r="AB751" s="437"/>
      <c r="AC751" s="437"/>
      <c r="AD751" s="437"/>
      <c r="AE751" s="437"/>
      <c r="AF751" s="437"/>
      <c r="AG751" s="437"/>
      <c r="AH751" s="437"/>
      <c r="AI751" s="437"/>
      <c r="AJ751" s="437"/>
      <c r="AK751" s="437"/>
      <c r="AL751" s="437"/>
      <c r="AM751" s="437"/>
      <c r="AN751" s="437"/>
      <c r="AO751" s="437"/>
      <c r="AP751" s="437"/>
      <c r="AQ751" s="437"/>
      <c r="AR751" s="437"/>
      <c r="AS751" s="437"/>
      <c r="AT751" s="437"/>
      <c r="AU751" s="437"/>
      <c r="AV751" s="437"/>
      <c r="AW751" s="437"/>
      <c r="AX751" s="437"/>
      <c r="AY751" s="437"/>
      <c r="BA751" s="98"/>
      <c r="BB751" s="98"/>
      <c r="BC751" s="98"/>
      <c r="BD751" s="98"/>
      <c r="BE751" s="98"/>
      <c r="BF751" s="98"/>
      <c r="BH751" s="380"/>
      <c r="BI751" s="380"/>
      <c r="BJ751" s="380"/>
      <c r="BK751" s="379"/>
      <c r="BL751" s="379"/>
      <c r="BM751" s="382"/>
      <c r="BN751" s="168"/>
      <c r="BO751" s="382"/>
      <c r="BP751" s="382"/>
      <c r="BQ751" s="368"/>
      <c r="BR751"/>
      <c r="BS751" s="368"/>
      <c r="BT751"/>
      <c r="BU751"/>
      <c r="BV751"/>
      <c r="BW751" s="368"/>
      <c r="BX751" s="368"/>
      <c r="BY751" s="368"/>
      <c r="BZ751" s="368"/>
      <c r="CA751" s="368"/>
      <c r="CB751" s="141"/>
      <c r="CC751" s="230"/>
      <c r="CD751" s="230"/>
      <c r="CE751" s="230"/>
      <c r="CF751" s="76"/>
      <c r="CG751" s="281"/>
      <c r="CH751" s="281"/>
      <c r="CI751" s="76"/>
      <c r="CJ751" s="76"/>
      <c r="CK751" s="76"/>
      <c r="CL751" s="127"/>
      <c r="CM751" s="127"/>
      <c r="CN751" s="127"/>
      <c r="CO751" s="127"/>
      <c r="CP751" s="127"/>
      <c r="CQ751" s="127"/>
      <c r="CR751"/>
      <c r="CS751"/>
      <c r="CT751"/>
      <c r="CU751"/>
      <c r="CV751" s="76"/>
      <c r="CW751" s="404"/>
      <c r="CX751" s="405"/>
      <c r="CY751" s="405"/>
      <c r="CZ751" s="405"/>
      <c r="DA751" s="405"/>
      <c r="DB751" s="405"/>
      <c r="DG751" s="76"/>
    </row>
    <row r="752" spans="1:111" s="377" customFormat="1" ht="11.1" customHeight="1" x14ac:dyDescent="0.25">
      <c r="A752" s="76"/>
      <c r="Z752" s="437"/>
      <c r="AA752" s="437"/>
      <c r="AB752" s="437"/>
      <c r="AC752" s="437"/>
      <c r="AD752" s="437"/>
      <c r="AE752" s="437"/>
      <c r="AF752" s="437"/>
      <c r="AG752" s="437"/>
      <c r="AH752" s="437"/>
      <c r="AI752" s="437"/>
      <c r="AJ752" s="437"/>
      <c r="AK752" s="437"/>
      <c r="AL752" s="437"/>
      <c r="AM752" s="437"/>
      <c r="AN752" s="437"/>
      <c r="AO752" s="437"/>
      <c r="AP752" s="437"/>
      <c r="AQ752" s="437"/>
      <c r="AR752" s="437"/>
      <c r="AS752" s="437"/>
      <c r="AT752" s="437"/>
      <c r="AU752" s="437"/>
      <c r="AV752" s="437"/>
      <c r="AW752" s="437"/>
      <c r="AX752" s="437"/>
      <c r="AY752" s="437"/>
      <c r="BA752" s="98"/>
      <c r="BB752" s="98"/>
      <c r="BC752" s="98"/>
      <c r="BD752" s="98"/>
      <c r="BE752" s="98"/>
      <c r="BF752" s="98"/>
      <c r="BH752" s="380"/>
      <c r="BI752" s="380"/>
      <c r="BJ752" s="380"/>
      <c r="BK752" s="379"/>
      <c r="BL752" s="379"/>
      <c r="BM752" s="382"/>
      <c r="BN752" s="168"/>
      <c r="BO752" s="382"/>
      <c r="BP752" s="382"/>
      <c r="BQ752" s="368"/>
      <c r="BR752"/>
      <c r="BS752" s="368"/>
      <c r="BT752"/>
      <c r="BU752"/>
      <c r="BV752"/>
      <c r="BW752" s="368"/>
      <c r="BX752" s="368"/>
      <c r="BY752" s="368"/>
      <c r="BZ752" s="368"/>
      <c r="CA752" s="368"/>
      <c r="CB752" s="141"/>
      <c r="CC752" s="230"/>
      <c r="CD752" s="230"/>
      <c r="CE752" s="230"/>
      <c r="CF752" s="76"/>
      <c r="CG752" s="281"/>
      <c r="CH752" s="281"/>
      <c r="CI752" s="76"/>
      <c r="CJ752" s="76"/>
      <c r="CK752" s="76"/>
      <c r="CL752" s="127"/>
      <c r="CM752" s="127"/>
      <c r="CN752" s="127"/>
      <c r="CO752" s="127"/>
      <c r="CP752" s="127"/>
      <c r="CQ752" s="127"/>
      <c r="CR752"/>
      <c r="CS752"/>
      <c r="CT752"/>
      <c r="CU752"/>
      <c r="CV752" s="76"/>
      <c r="CW752" s="404"/>
      <c r="CX752" s="405"/>
      <c r="CY752" s="405"/>
      <c r="CZ752" s="405"/>
      <c r="DA752" s="405"/>
      <c r="DB752" s="405"/>
      <c r="DG752" s="76"/>
    </row>
    <row r="753" spans="1:111" s="377" customFormat="1" ht="11.1" customHeight="1" x14ac:dyDescent="0.25">
      <c r="A753" s="76"/>
      <c r="Z753" s="437"/>
      <c r="AA753" s="437"/>
      <c r="AB753" s="437"/>
      <c r="AC753" s="437"/>
      <c r="AD753" s="437"/>
      <c r="AE753" s="437"/>
      <c r="AF753" s="437"/>
      <c r="AG753" s="437"/>
      <c r="AH753" s="437"/>
      <c r="AI753" s="437"/>
      <c r="AJ753" s="437"/>
      <c r="AK753" s="437"/>
      <c r="AL753" s="437"/>
      <c r="AM753" s="437"/>
      <c r="AN753" s="437"/>
      <c r="AO753" s="437"/>
      <c r="AP753" s="437"/>
      <c r="AQ753" s="437"/>
      <c r="AR753" s="437"/>
      <c r="AS753" s="437"/>
      <c r="AT753" s="437"/>
      <c r="AU753" s="437"/>
      <c r="AV753" s="437"/>
      <c r="AW753" s="437"/>
      <c r="AX753" s="437"/>
      <c r="AY753" s="437"/>
      <c r="BA753" s="98"/>
      <c r="BB753" s="98"/>
      <c r="BC753" s="98"/>
      <c r="BD753" s="98"/>
      <c r="BE753" s="98"/>
      <c r="BF753" s="98"/>
      <c r="BH753" s="380"/>
      <c r="BI753" s="380"/>
      <c r="BJ753" s="380"/>
      <c r="BK753" s="379"/>
      <c r="BL753" s="379"/>
      <c r="BM753" s="382"/>
      <c r="BN753" s="168"/>
      <c r="BO753" s="382"/>
      <c r="BP753" s="382"/>
      <c r="BQ753" s="368"/>
      <c r="BR753"/>
      <c r="BS753" s="368"/>
      <c r="BT753"/>
      <c r="BU753"/>
      <c r="BV753"/>
      <c r="BW753" s="368"/>
      <c r="BX753" s="368"/>
      <c r="BY753" s="368"/>
      <c r="BZ753" s="368"/>
      <c r="CA753" s="368"/>
      <c r="CB753" s="141"/>
      <c r="CC753" s="230"/>
      <c r="CD753" s="230"/>
      <c r="CE753" s="230"/>
      <c r="CF753" s="76"/>
      <c r="CG753" s="281"/>
      <c r="CH753" s="281"/>
      <c r="CI753" s="76"/>
      <c r="CJ753" s="76"/>
      <c r="CK753" s="76"/>
      <c r="CL753" s="127"/>
      <c r="CM753" s="127"/>
      <c r="CN753" s="127"/>
      <c r="CO753" s="127"/>
      <c r="CP753" s="127"/>
      <c r="CQ753" s="127"/>
      <c r="CR753"/>
      <c r="CS753"/>
      <c r="CT753"/>
      <c r="CU753"/>
      <c r="CV753" s="76"/>
      <c r="CW753" s="404"/>
      <c r="CX753" s="405"/>
      <c r="CY753" s="405"/>
      <c r="CZ753" s="405"/>
      <c r="DA753" s="405"/>
      <c r="DB753" s="405"/>
      <c r="DG753" s="76"/>
    </row>
    <row r="754" spans="1:111" s="377" customFormat="1" ht="11.1" customHeight="1" x14ac:dyDescent="0.25">
      <c r="A754" s="76"/>
      <c r="Z754" s="437"/>
      <c r="AA754" s="437"/>
      <c r="AB754" s="437"/>
      <c r="AC754" s="437"/>
      <c r="AD754" s="437"/>
      <c r="AE754" s="437"/>
      <c r="AF754" s="437"/>
      <c r="AG754" s="437"/>
      <c r="AH754" s="437"/>
      <c r="AI754" s="437"/>
      <c r="AJ754" s="437"/>
      <c r="AK754" s="437"/>
      <c r="AL754" s="437"/>
      <c r="AM754" s="437"/>
      <c r="AN754" s="437"/>
      <c r="AO754" s="437"/>
      <c r="AP754" s="437"/>
      <c r="AQ754" s="437"/>
      <c r="AR754" s="437"/>
      <c r="AS754" s="437"/>
      <c r="AT754" s="437"/>
      <c r="AU754" s="437"/>
      <c r="AV754" s="437"/>
      <c r="AW754" s="437"/>
      <c r="AX754" s="437"/>
      <c r="AY754" s="437"/>
      <c r="BA754" s="98"/>
      <c r="BB754" s="98"/>
      <c r="BC754" s="98"/>
      <c r="BD754" s="98"/>
      <c r="BE754" s="98"/>
      <c r="BF754" s="98"/>
      <c r="BH754" s="380"/>
      <c r="BI754" s="380"/>
      <c r="BJ754" s="380"/>
      <c r="BK754" s="379"/>
      <c r="BL754" s="379"/>
      <c r="BM754" s="382"/>
      <c r="BN754" s="168"/>
      <c r="BO754" s="382"/>
      <c r="BP754" s="382"/>
      <c r="BQ754" s="368"/>
      <c r="BR754"/>
      <c r="BS754" s="368"/>
      <c r="BT754"/>
      <c r="BU754"/>
      <c r="BV754"/>
      <c r="BW754" s="368"/>
      <c r="BX754" s="368"/>
      <c r="BY754" s="368"/>
      <c r="BZ754" s="368"/>
      <c r="CA754" s="368"/>
      <c r="CB754" s="141"/>
      <c r="CC754" s="230"/>
      <c r="CD754" s="230"/>
      <c r="CE754" s="230"/>
      <c r="CF754" s="76"/>
      <c r="CG754" s="281"/>
      <c r="CH754" s="281"/>
      <c r="CI754" s="76"/>
      <c r="CJ754" s="76"/>
      <c r="CK754" s="76"/>
      <c r="CL754" s="127"/>
      <c r="CM754" s="127"/>
      <c r="CN754" s="127"/>
      <c r="CO754" s="127"/>
      <c r="CP754" s="127"/>
      <c r="CQ754" s="127"/>
      <c r="CR754"/>
      <c r="CS754"/>
      <c r="CT754"/>
      <c r="CU754"/>
      <c r="CV754" s="76"/>
      <c r="CW754" s="404"/>
      <c r="CX754" s="405"/>
      <c r="CY754" s="405"/>
      <c r="CZ754" s="405"/>
      <c r="DA754" s="405"/>
      <c r="DB754" s="405"/>
      <c r="DG754" s="76"/>
    </row>
    <row r="755" spans="1:111" s="377" customFormat="1" ht="11.1" customHeight="1" x14ac:dyDescent="0.25">
      <c r="A755" s="76"/>
      <c r="Z755" s="437"/>
      <c r="AA755" s="437"/>
      <c r="AB755" s="437"/>
      <c r="AC755" s="437"/>
      <c r="AD755" s="437"/>
      <c r="AE755" s="437"/>
      <c r="AF755" s="437"/>
      <c r="AG755" s="437"/>
      <c r="AH755" s="437"/>
      <c r="AI755" s="437"/>
      <c r="AJ755" s="437"/>
      <c r="AK755" s="437"/>
      <c r="AL755" s="437"/>
      <c r="AM755" s="437"/>
      <c r="AN755" s="437"/>
      <c r="AO755" s="437"/>
      <c r="AP755" s="437"/>
      <c r="AQ755" s="437"/>
      <c r="AR755" s="437"/>
      <c r="AS755" s="437"/>
      <c r="AT755" s="437"/>
      <c r="AU755" s="437"/>
      <c r="AV755" s="437"/>
      <c r="AW755" s="437"/>
      <c r="AX755" s="437"/>
      <c r="AY755" s="437"/>
      <c r="BA755" s="98"/>
      <c r="BB755" s="98"/>
      <c r="BC755" s="98"/>
      <c r="BD755" s="98"/>
      <c r="BE755" s="98"/>
      <c r="BF755" s="98"/>
      <c r="BH755" s="380"/>
      <c r="BI755" s="380"/>
      <c r="BJ755" s="380"/>
      <c r="BK755" s="379"/>
      <c r="BL755" s="379"/>
      <c r="BM755" s="382"/>
      <c r="BN755" s="168"/>
      <c r="BO755" s="382"/>
      <c r="BP755" s="382"/>
      <c r="BQ755" s="368"/>
      <c r="BR755"/>
      <c r="BS755" s="368"/>
      <c r="BT755"/>
      <c r="BU755"/>
      <c r="BV755"/>
      <c r="BW755" s="368"/>
      <c r="BX755" s="368"/>
      <c r="BY755" s="368"/>
      <c r="BZ755" s="368"/>
      <c r="CA755" s="368"/>
      <c r="CB755" s="141"/>
      <c r="CC755" s="230"/>
      <c r="CD755" s="230"/>
      <c r="CE755" s="230"/>
      <c r="CF755" s="76"/>
      <c r="CG755" s="281"/>
      <c r="CH755" s="281"/>
      <c r="CI755" s="76"/>
      <c r="CJ755" s="76"/>
      <c r="CK755" s="76"/>
      <c r="CL755" s="127"/>
      <c r="CM755" s="127"/>
      <c r="CN755" s="127"/>
      <c r="CO755" s="127"/>
      <c r="CP755" s="127"/>
      <c r="CQ755" s="127"/>
      <c r="CR755"/>
      <c r="CS755"/>
      <c r="CT755"/>
      <c r="CU755"/>
      <c r="CV755" s="76"/>
      <c r="CW755" s="404"/>
      <c r="CX755" s="405"/>
      <c r="CY755" s="405"/>
      <c r="CZ755" s="405"/>
      <c r="DA755" s="405"/>
      <c r="DB755" s="405"/>
      <c r="DG755" s="76"/>
    </row>
    <row r="756" spans="1:111" s="377" customFormat="1" ht="11.1" customHeight="1" x14ac:dyDescent="0.25">
      <c r="A756" s="76"/>
      <c r="Z756" s="437"/>
      <c r="AA756" s="437"/>
      <c r="AB756" s="437"/>
      <c r="AC756" s="437"/>
      <c r="AD756" s="437"/>
      <c r="AE756" s="437"/>
      <c r="AF756" s="437"/>
      <c r="AG756" s="437"/>
      <c r="AH756" s="437"/>
      <c r="AI756" s="437"/>
      <c r="AJ756" s="437"/>
      <c r="AK756" s="437"/>
      <c r="AL756" s="437"/>
      <c r="AM756" s="437"/>
      <c r="AN756" s="437"/>
      <c r="AO756" s="437"/>
      <c r="AP756" s="437"/>
      <c r="AQ756" s="437"/>
      <c r="AR756" s="437"/>
      <c r="AS756" s="437"/>
      <c r="AT756" s="437"/>
      <c r="AU756" s="437"/>
      <c r="AV756" s="437"/>
      <c r="AW756" s="437"/>
      <c r="AX756" s="437"/>
      <c r="AY756" s="437"/>
      <c r="BA756" s="98"/>
      <c r="BB756" s="98"/>
      <c r="BC756" s="98"/>
      <c r="BD756" s="98"/>
      <c r="BE756" s="98"/>
      <c r="BF756" s="98"/>
      <c r="BH756" s="380"/>
      <c r="BI756" s="380"/>
      <c r="BJ756" s="380"/>
      <c r="BK756" s="379"/>
      <c r="BL756" s="379"/>
      <c r="BM756" s="382"/>
      <c r="BN756" s="168"/>
      <c r="BO756" s="382"/>
      <c r="BP756" s="382"/>
      <c r="BQ756" s="368"/>
      <c r="BR756"/>
      <c r="BS756" s="368"/>
      <c r="BT756"/>
      <c r="BU756"/>
      <c r="BV756"/>
      <c r="BW756" s="368"/>
      <c r="BX756" s="368"/>
      <c r="BY756" s="368"/>
      <c r="BZ756" s="368"/>
      <c r="CA756" s="368"/>
      <c r="CB756" s="141"/>
      <c r="CC756" s="230"/>
      <c r="CD756" s="230"/>
      <c r="CE756" s="230"/>
      <c r="CF756" s="76"/>
      <c r="CG756" s="281"/>
      <c r="CH756" s="281"/>
      <c r="CI756" s="76"/>
      <c r="CJ756" s="76"/>
      <c r="CK756" s="76"/>
      <c r="CL756" s="127"/>
      <c r="CM756" s="127"/>
      <c r="CN756" s="127"/>
      <c r="CO756" s="127"/>
      <c r="CP756" s="127"/>
      <c r="CQ756" s="127"/>
      <c r="CR756"/>
      <c r="CS756"/>
      <c r="CT756"/>
      <c r="CU756"/>
      <c r="CV756" s="76"/>
      <c r="CW756" s="404"/>
      <c r="CX756" s="405"/>
      <c r="CY756" s="405"/>
      <c r="CZ756" s="405"/>
      <c r="DA756" s="405"/>
      <c r="DB756" s="405"/>
      <c r="DG756" s="76"/>
    </row>
    <row r="757" spans="1:111" s="377" customFormat="1" ht="11.1" customHeight="1" x14ac:dyDescent="0.25">
      <c r="A757" s="76"/>
      <c r="Z757" s="437"/>
      <c r="AA757" s="437"/>
      <c r="AB757" s="437"/>
      <c r="AC757" s="437"/>
      <c r="AD757" s="437"/>
      <c r="AE757" s="437"/>
      <c r="AF757" s="437"/>
      <c r="AG757" s="437"/>
      <c r="AH757" s="437"/>
      <c r="AI757" s="437"/>
      <c r="AJ757" s="437"/>
      <c r="AK757" s="437"/>
      <c r="AL757" s="437"/>
      <c r="AM757" s="437"/>
      <c r="AN757" s="437"/>
      <c r="AO757" s="437"/>
      <c r="AP757" s="437"/>
      <c r="AQ757" s="437"/>
      <c r="AR757" s="437"/>
      <c r="AS757" s="437"/>
      <c r="AT757" s="437"/>
      <c r="AU757" s="437"/>
      <c r="AV757" s="437"/>
      <c r="AW757" s="437"/>
      <c r="AX757" s="437"/>
      <c r="AY757" s="437"/>
      <c r="BA757" s="98"/>
      <c r="BB757" s="98"/>
      <c r="BC757" s="98"/>
      <c r="BD757" s="98"/>
      <c r="BE757" s="98"/>
      <c r="BF757" s="98"/>
      <c r="BH757" s="380"/>
      <c r="BI757" s="380"/>
      <c r="BJ757" s="380"/>
      <c r="BK757" s="379"/>
      <c r="BL757" s="379"/>
      <c r="BM757" s="382"/>
      <c r="BN757" s="168"/>
      <c r="BO757" s="382"/>
      <c r="BP757" s="382"/>
      <c r="BQ757" s="368"/>
      <c r="BR757"/>
      <c r="BS757" s="368"/>
      <c r="BT757"/>
      <c r="BU757"/>
      <c r="BV757"/>
      <c r="BW757" s="368"/>
      <c r="BX757" s="368"/>
      <c r="BY757" s="368"/>
      <c r="BZ757" s="368"/>
      <c r="CA757" s="368"/>
      <c r="CB757" s="141"/>
      <c r="CC757" s="230"/>
      <c r="CD757" s="230"/>
      <c r="CE757" s="230"/>
      <c r="CF757" s="76"/>
      <c r="CG757" s="281"/>
      <c r="CH757" s="281"/>
      <c r="CI757" s="76"/>
      <c r="CJ757" s="76"/>
      <c r="CK757" s="76"/>
      <c r="CL757" s="127"/>
      <c r="CM757" s="127"/>
      <c r="CN757" s="127"/>
      <c r="CO757" s="127"/>
      <c r="CP757" s="127"/>
      <c r="CQ757" s="127"/>
      <c r="CR757"/>
      <c r="CS757"/>
      <c r="CT757"/>
      <c r="CU757"/>
      <c r="CV757" s="76"/>
      <c r="CW757" s="404"/>
      <c r="CX757" s="405"/>
      <c r="CY757" s="405"/>
      <c r="CZ757" s="405"/>
      <c r="DA757" s="405"/>
      <c r="DB757" s="405"/>
      <c r="DG757" s="76"/>
    </row>
    <row r="758" spans="1:111" s="377" customFormat="1" ht="11.1" customHeight="1" x14ac:dyDescent="0.25">
      <c r="A758" s="76"/>
      <c r="Z758" s="437"/>
      <c r="AA758" s="437"/>
      <c r="AB758" s="437"/>
      <c r="AC758" s="437"/>
      <c r="AD758" s="437"/>
      <c r="AE758" s="437"/>
      <c r="AF758" s="437"/>
      <c r="AG758" s="437"/>
      <c r="AH758" s="437"/>
      <c r="AI758" s="437"/>
      <c r="AJ758" s="437"/>
      <c r="AK758" s="437"/>
      <c r="AL758" s="437"/>
      <c r="AM758" s="437"/>
      <c r="AN758" s="437"/>
      <c r="AO758" s="437"/>
      <c r="AP758" s="437"/>
      <c r="AQ758" s="437"/>
      <c r="AR758" s="437"/>
      <c r="AS758" s="437"/>
      <c r="AT758" s="437"/>
      <c r="AU758" s="437"/>
      <c r="AV758" s="437"/>
      <c r="AW758" s="437"/>
      <c r="AX758" s="437"/>
      <c r="AY758" s="437"/>
      <c r="BA758" s="98"/>
      <c r="BB758" s="98"/>
      <c r="BC758" s="98"/>
      <c r="BD758" s="98"/>
      <c r="BE758" s="98"/>
      <c r="BF758" s="98"/>
      <c r="BH758" s="380"/>
      <c r="BI758" s="380"/>
      <c r="BJ758" s="380"/>
      <c r="BK758" s="379"/>
      <c r="BL758" s="379"/>
      <c r="BM758" s="382"/>
      <c r="BN758" s="168"/>
      <c r="BO758" s="382"/>
      <c r="BP758" s="382"/>
      <c r="BQ758" s="368"/>
      <c r="BR758"/>
      <c r="BS758" s="368"/>
      <c r="BT758"/>
      <c r="BU758"/>
      <c r="BV758"/>
      <c r="BW758" s="368"/>
      <c r="BX758" s="368"/>
      <c r="BY758" s="368"/>
      <c r="BZ758" s="368"/>
      <c r="CA758" s="368"/>
      <c r="CB758" s="141"/>
      <c r="CC758" s="230"/>
      <c r="CD758" s="230"/>
      <c r="CE758" s="230"/>
      <c r="CF758" s="76"/>
      <c r="CG758" s="281"/>
      <c r="CH758" s="281"/>
      <c r="CI758" s="76"/>
      <c r="CJ758" s="76"/>
      <c r="CK758" s="76"/>
      <c r="CL758" s="127"/>
      <c r="CM758" s="127"/>
      <c r="CN758" s="127"/>
      <c r="CO758" s="127"/>
      <c r="CP758" s="127"/>
      <c r="CQ758" s="127"/>
      <c r="CR758"/>
      <c r="CS758"/>
      <c r="CT758"/>
      <c r="CU758"/>
      <c r="CV758" s="76"/>
      <c r="CW758" s="404"/>
      <c r="CX758" s="405"/>
      <c r="CY758" s="405"/>
      <c r="CZ758" s="405"/>
      <c r="DA758" s="405"/>
      <c r="DB758" s="405"/>
      <c r="DG758" s="76"/>
    </row>
    <row r="759" spans="1:111" s="377" customFormat="1" ht="11.1" customHeight="1" x14ac:dyDescent="0.25">
      <c r="A759" s="76"/>
      <c r="Z759" s="437"/>
      <c r="AA759" s="437"/>
      <c r="AB759" s="437"/>
      <c r="AC759" s="437"/>
      <c r="AD759" s="437"/>
      <c r="AE759" s="437"/>
      <c r="AF759" s="437"/>
      <c r="AG759" s="437"/>
      <c r="AH759" s="437"/>
      <c r="AI759" s="437"/>
      <c r="AJ759" s="437"/>
      <c r="AK759" s="437"/>
      <c r="AL759" s="437"/>
      <c r="AM759" s="437"/>
      <c r="AN759" s="437"/>
      <c r="AO759" s="437"/>
      <c r="AP759" s="437"/>
      <c r="AQ759" s="437"/>
      <c r="AR759" s="437"/>
      <c r="AS759" s="437"/>
      <c r="AT759" s="437"/>
      <c r="AU759" s="437"/>
      <c r="AV759" s="437"/>
      <c r="AW759" s="437"/>
      <c r="AX759" s="437"/>
      <c r="AY759" s="437"/>
      <c r="BA759" s="98"/>
      <c r="BB759" s="98"/>
      <c r="BC759" s="98"/>
      <c r="BD759" s="98"/>
      <c r="BE759" s="98"/>
      <c r="BF759" s="98"/>
      <c r="BH759" s="380"/>
      <c r="BI759" s="380"/>
      <c r="BJ759" s="380"/>
      <c r="BK759" s="379"/>
      <c r="BL759" s="379"/>
      <c r="BM759" s="382"/>
      <c r="BN759" s="168"/>
      <c r="BO759" s="382"/>
      <c r="BP759" s="382"/>
      <c r="BQ759" s="368"/>
      <c r="BR759"/>
      <c r="BS759" s="368"/>
      <c r="BT759"/>
      <c r="BU759"/>
      <c r="BV759"/>
      <c r="BW759" s="368"/>
      <c r="BX759" s="368"/>
      <c r="BY759" s="368"/>
      <c r="BZ759" s="368"/>
      <c r="CA759" s="368"/>
      <c r="CB759" s="141"/>
      <c r="CC759" s="230"/>
      <c r="CD759" s="230"/>
      <c r="CE759" s="230"/>
      <c r="CF759" s="76"/>
      <c r="CG759" s="281"/>
      <c r="CH759" s="281"/>
      <c r="CI759" s="76"/>
      <c r="CJ759" s="76"/>
      <c r="CK759" s="76"/>
      <c r="CL759" s="127"/>
      <c r="CM759" s="127"/>
      <c r="CN759" s="127"/>
      <c r="CO759" s="127"/>
      <c r="CP759" s="127"/>
      <c r="CQ759" s="127"/>
      <c r="CR759"/>
      <c r="CS759"/>
      <c r="CT759"/>
      <c r="CU759"/>
      <c r="CV759" s="76"/>
      <c r="CW759" s="404"/>
      <c r="CX759" s="405"/>
      <c r="CY759" s="405"/>
      <c r="CZ759" s="405"/>
      <c r="DA759" s="405"/>
      <c r="DB759" s="405"/>
      <c r="DG759" s="76"/>
    </row>
    <row r="760" spans="1:111" s="377" customFormat="1" ht="11.1" customHeight="1" x14ac:dyDescent="0.25">
      <c r="A760" s="76"/>
      <c r="Z760" s="437"/>
      <c r="AA760" s="437"/>
      <c r="AB760" s="437"/>
      <c r="AC760" s="437"/>
      <c r="AD760" s="437"/>
      <c r="AE760" s="437"/>
      <c r="AF760" s="437"/>
      <c r="AG760" s="437"/>
      <c r="AH760" s="437"/>
      <c r="AI760" s="437"/>
      <c r="AJ760" s="437"/>
      <c r="AK760" s="437"/>
      <c r="AL760" s="437"/>
      <c r="AM760" s="437"/>
      <c r="AN760" s="437"/>
      <c r="AO760" s="437"/>
      <c r="AP760" s="437"/>
      <c r="AQ760" s="437"/>
      <c r="AR760" s="437"/>
      <c r="AS760" s="437"/>
      <c r="AT760" s="437"/>
      <c r="AU760" s="437"/>
      <c r="AV760" s="437"/>
      <c r="AW760" s="437"/>
      <c r="AX760" s="437"/>
      <c r="AY760" s="437"/>
      <c r="BA760" s="98"/>
      <c r="BB760" s="98"/>
      <c r="BC760" s="98"/>
      <c r="BD760" s="98"/>
      <c r="BE760" s="98"/>
      <c r="BF760" s="98"/>
      <c r="BH760" s="380"/>
      <c r="BI760" s="380"/>
      <c r="BJ760" s="380"/>
      <c r="BK760" s="379"/>
      <c r="BL760" s="379"/>
      <c r="BM760" s="382"/>
      <c r="BN760" s="168"/>
      <c r="BO760" s="382"/>
      <c r="BP760" s="382"/>
      <c r="BQ760" s="368"/>
      <c r="BR760"/>
      <c r="BS760" s="368"/>
      <c r="BT760"/>
      <c r="BU760"/>
      <c r="BV760"/>
      <c r="BW760" s="368"/>
      <c r="BX760" s="368"/>
      <c r="BY760" s="368"/>
      <c r="BZ760" s="368"/>
      <c r="CA760" s="368"/>
      <c r="CB760" s="141"/>
      <c r="CC760" s="230"/>
      <c r="CD760" s="230"/>
      <c r="CE760" s="230"/>
      <c r="CF760" s="76"/>
      <c r="CG760" s="281"/>
      <c r="CH760" s="281"/>
      <c r="CI760" s="76"/>
      <c r="CJ760" s="76"/>
      <c r="CK760" s="76"/>
      <c r="CL760" s="127"/>
      <c r="CM760" s="127"/>
      <c r="CN760" s="127"/>
      <c r="CO760" s="127"/>
      <c r="CP760" s="127"/>
      <c r="CQ760" s="127"/>
      <c r="CR760"/>
      <c r="CS760"/>
      <c r="CT760"/>
      <c r="CU760"/>
      <c r="CV760" s="76"/>
      <c r="CW760" s="404"/>
      <c r="CX760" s="405"/>
      <c r="CY760" s="405"/>
      <c r="CZ760" s="405"/>
      <c r="DA760" s="405"/>
      <c r="DB760" s="405"/>
      <c r="DG760" s="76"/>
    </row>
    <row r="761" spans="1:111" s="377" customFormat="1" ht="11.1" customHeight="1" x14ac:dyDescent="0.25">
      <c r="A761" s="76"/>
      <c r="Z761" s="437"/>
      <c r="AA761" s="437"/>
      <c r="AB761" s="437"/>
      <c r="AC761" s="437"/>
      <c r="AD761" s="437"/>
      <c r="AE761" s="437"/>
      <c r="AF761" s="437"/>
      <c r="AG761" s="437"/>
      <c r="AH761" s="437"/>
      <c r="AI761" s="437"/>
      <c r="AJ761" s="437"/>
      <c r="AK761" s="437"/>
      <c r="AL761" s="437"/>
      <c r="AM761" s="437"/>
      <c r="AN761" s="437"/>
      <c r="AO761" s="437"/>
      <c r="AP761" s="437"/>
      <c r="AQ761" s="437"/>
      <c r="AR761" s="437"/>
      <c r="AS761" s="437"/>
      <c r="AT761" s="437"/>
      <c r="AU761" s="437"/>
      <c r="AV761" s="437"/>
      <c r="AW761" s="437"/>
      <c r="AX761" s="437"/>
      <c r="AY761" s="437"/>
      <c r="BA761" s="98"/>
      <c r="BB761" s="98"/>
      <c r="BC761" s="98"/>
      <c r="BD761" s="98"/>
      <c r="BE761" s="98"/>
      <c r="BF761" s="98"/>
      <c r="BH761" s="380"/>
      <c r="BI761" s="380"/>
      <c r="BJ761" s="380"/>
      <c r="BK761" s="379"/>
      <c r="BL761" s="379"/>
      <c r="BM761" s="382"/>
      <c r="BN761" s="168"/>
      <c r="BO761" s="382"/>
      <c r="BP761" s="382"/>
      <c r="BQ761" s="368"/>
      <c r="BR761"/>
      <c r="BS761" s="368"/>
      <c r="BT761"/>
      <c r="BU761"/>
      <c r="BV761"/>
      <c r="BW761" s="368"/>
      <c r="BX761" s="368"/>
      <c r="BY761" s="368"/>
      <c r="BZ761" s="368"/>
      <c r="CA761" s="368"/>
      <c r="CB761" s="141"/>
      <c r="CC761" s="230"/>
      <c r="CD761" s="230"/>
      <c r="CE761" s="230"/>
      <c r="CF761" s="76"/>
      <c r="CG761" s="281"/>
      <c r="CH761" s="281"/>
      <c r="CI761" s="76"/>
      <c r="CJ761" s="76"/>
      <c r="CK761" s="76"/>
      <c r="CL761" s="127"/>
      <c r="CM761" s="127"/>
      <c r="CN761" s="127"/>
      <c r="CO761" s="127"/>
      <c r="CP761" s="127"/>
      <c r="CQ761" s="127"/>
      <c r="CR761"/>
      <c r="CS761"/>
      <c r="CT761"/>
      <c r="CU761"/>
      <c r="CV761" s="76"/>
      <c r="CW761" s="404"/>
      <c r="CX761" s="405"/>
      <c r="CY761" s="405"/>
      <c r="CZ761" s="405"/>
      <c r="DA761" s="405"/>
      <c r="DB761" s="405"/>
      <c r="DG761" s="76"/>
    </row>
    <row r="762" spans="1:111" s="377" customFormat="1" ht="11.1" customHeight="1" x14ac:dyDescent="0.25">
      <c r="A762" s="76"/>
      <c r="Z762" s="437"/>
      <c r="AA762" s="437"/>
      <c r="AB762" s="437"/>
      <c r="AC762" s="437"/>
      <c r="AD762" s="437"/>
      <c r="AE762" s="437"/>
      <c r="AF762" s="437"/>
      <c r="AG762" s="437"/>
      <c r="AH762" s="437"/>
      <c r="AI762" s="437"/>
      <c r="AJ762" s="437"/>
      <c r="AK762" s="437"/>
      <c r="AL762" s="437"/>
      <c r="AM762" s="437"/>
      <c r="AN762" s="437"/>
      <c r="AO762" s="437"/>
      <c r="AP762" s="437"/>
      <c r="AQ762" s="437"/>
      <c r="AR762" s="437"/>
      <c r="AS762" s="437"/>
      <c r="AT762" s="437"/>
      <c r="AU762" s="437"/>
      <c r="AV762" s="437"/>
      <c r="AW762" s="437"/>
      <c r="AX762" s="437"/>
      <c r="AY762" s="437"/>
      <c r="BA762" s="98"/>
      <c r="BB762" s="98"/>
      <c r="BC762" s="98"/>
      <c r="BD762" s="98"/>
      <c r="BE762" s="98"/>
      <c r="BF762" s="98"/>
      <c r="BH762" s="380"/>
      <c r="BI762" s="380"/>
      <c r="BJ762" s="380"/>
      <c r="BK762" s="379"/>
      <c r="BL762" s="379"/>
      <c r="BM762" s="382"/>
      <c r="BN762" s="168"/>
      <c r="BO762" s="382"/>
      <c r="BP762" s="382"/>
      <c r="BQ762" s="368"/>
      <c r="BR762"/>
      <c r="BS762" s="368"/>
      <c r="BT762"/>
      <c r="BU762"/>
      <c r="BV762"/>
      <c r="BW762" s="368"/>
      <c r="BX762" s="368"/>
      <c r="BY762" s="368"/>
      <c r="BZ762" s="368"/>
      <c r="CA762" s="368"/>
      <c r="CB762" s="141"/>
      <c r="CC762" s="230"/>
      <c r="CD762" s="230"/>
      <c r="CE762" s="230"/>
      <c r="CF762" s="76"/>
      <c r="CG762" s="281"/>
      <c r="CH762" s="281"/>
      <c r="CI762" s="76"/>
      <c r="CJ762" s="76"/>
      <c r="CK762" s="76"/>
      <c r="CL762" s="127"/>
      <c r="CM762" s="127"/>
      <c r="CN762" s="127"/>
      <c r="CO762" s="127"/>
      <c r="CP762" s="127"/>
      <c r="CQ762" s="127"/>
      <c r="CR762"/>
      <c r="CS762"/>
      <c r="CT762"/>
      <c r="CU762"/>
      <c r="CV762" s="76"/>
      <c r="CW762" s="404"/>
      <c r="CX762" s="405"/>
      <c r="CY762" s="405"/>
      <c r="CZ762" s="405"/>
      <c r="DA762" s="405"/>
      <c r="DB762" s="405"/>
      <c r="DG762" s="76"/>
    </row>
    <row r="763" spans="1:111" s="377" customFormat="1" ht="11.1" customHeight="1" x14ac:dyDescent="0.25">
      <c r="A763" s="76"/>
      <c r="Z763" s="437"/>
      <c r="AA763" s="437"/>
      <c r="AB763" s="437"/>
      <c r="AC763" s="437"/>
      <c r="AD763" s="437"/>
      <c r="AE763" s="437"/>
      <c r="AF763" s="437"/>
      <c r="AG763" s="437"/>
      <c r="AH763" s="437"/>
      <c r="AI763" s="437"/>
      <c r="AJ763" s="437"/>
      <c r="AK763" s="437"/>
      <c r="AL763" s="437"/>
      <c r="AM763" s="437"/>
      <c r="AN763" s="437"/>
      <c r="AO763" s="437"/>
      <c r="AP763" s="437"/>
      <c r="AQ763" s="437"/>
      <c r="AR763" s="437"/>
      <c r="AS763" s="437"/>
      <c r="AT763" s="437"/>
      <c r="AU763" s="437"/>
      <c r="AV763" s="437"/>
      <c r="AW763" s="437"/>
      <c r="AX763" s="437"/>
      <c r="AY763" s="437"/>
      <c r="BA763" s="98"/>
      <c r="BB763" s="98"/>
      <c r="BC763" s="98"/>
      <c r="BD763" s="98"/>
      <c r="BE763" s="98"/>
      <c r="BF763" s="98"/>
      <c r="BH763" s="380"/>
      <c r="BI763" s="380"/>
      <c r="BJ763" s="380"/>
      <c r="BK763" s="379"/>
      <c r="BL763" s="379"/>
      <c r="BM763" s="382"/>
      <c r="BN763" s="168"/>
      <c r="BO763" s="382"/>
      <c r="BP763" s="382"/>
      <c r="BQ763" s="368"/>
      <c r="BR763"/>
      <c r="BS763" s="368"/>
      <c r="BT763"/>
      <c r="BU763"/>
      <c r="BV763"/>
      <c r="BW763" s="368"/>
      <c r="BX763" s="368"/>
      <c r="BY763" s="368"/>
      <c r="BZ763" s="368"/>
      <c r="CA763" s="368"/>
      <c r="CB763" s="141"/>
      <c r="CC763" s="230"/>
      <c r="CD763" s="230"/>
      <c r="CE763" s="230"/>
      <c r="CF763" s="76"/>
      <c r="CG763" s="281"/>
      <c r="CH763" s="281"/>
      <c r="CI763" s="76"/>
      <c r="CJ763" s="76"/>
      <c r="CK763" s="76"/>
      <c r="CL763" s="127"/>
      <c r="CM763" s="127"/>
      <c r="CN763" s="127"/>
      <c r="CO763" s="127"/>
      <c r="CP763" s="127"/>
      <c r="CQ763" s="127"/>
      <c r="CR763"/>
      <c r="CS763"/>
      <c r="CT763"/>
      <c r="CU763"/>
      <c r="CV763" s="76"/>
      <c r="CW763" s="404"/>
      <c r="CX763" s="405"/>
      <c r="CY763" s="405"/>
      <c r="CZ763" s="405"/>
      <c r="DA763" s="405"/>
      <c r="DB763" s="405"/>
      <c r="DG763" s="76"/>
    </row>
    <row r="764" spans="1:111" s="377" customFormat="1" ht="11.1" customHeight="1" x14ac:dyDescent="0.25">
      <c r="A764" s="76"/>
      <c r="Z764" s="437"/>
      <c r="AA764" s="437"/>
      <c r="AB764" s="437"/>
      <c r="AC764" s="437"/>
      <c r="AD764" s="437"/>
      <c r="AE764" s="437"/>
      <c r="AF764" s="437"/>
      <c r="AG764" s="437"/>
      <c r="AH764" s="437"/>
      <c r="AI764" s="437"/>
      <c r="AJ764" s="437"/>
      <c r="AK764" s="437"/>
      <c r="AL764" s="437"/>
      <c r="AM764" s="437"/>
      <c r="AN764" s="437"/>
      <c r="AO764" s="437"/>
      <c r="AP764" s="437"/>
      <c r="AQ764" s="437"/>
      <c r="AR764" s="437"/>
      <c r="AS764" s="437"/>
      <c r="AT764" s="437"/>
      <c r="AU764" s="437"/>
      <c r="AV764" s="437"/>
      <c r="AW764" s="437"/>
      <c r="AX764" s="437"/>
      <c r="AY764" s="437"/>
      <c r="BA764" s="98"/>
      <c r="BB764" s="98"/>
      <c r="BC764" s="98"/>
      <c r="BD764" s="98"/>
      <c r="BE764" s="98"/>
      <c r="BF764" s="98"/>
      <c r="BH764" s="380"/>
      <c r="BI764" s="380"/>
      <c r="BJ764" s="380"/>
      <c r="BK764" s="379"/>
      <c r="BL764" s="379"/>
      <c r="BM764" s="382"/>
      <c r="BN764" s="168"/>
      <c r="BO764" s="382"/>
      <c r="BP764" s="382"/>
      <c r="BQ764" s="368"/>
      <c r="BR764"/>
      <c r="BS764" s="368"/>
      <c r="BT764"/>
      <c r="BU764"/>
      <c r="BV764"/>
      <c r="BW764" s="368"/>
      <c r="BX764" s="368"/>
      <c r="BY764" s="368"/>
      <c r="BZ764" s="368"/>
      <c r="CA764" s="368"/>
      <c r="CB764" s="141"/>
      <c r="CC764" s="230"/>
      <c r="CD764" s="230"/>
      <c r="CE764" s="230"/>
      <c r="CF764" s="76"/>
      <c r="CG764" s="281"/>
      <c r="CH764" s="281"/>
      <c r="CI764" s="76"/>
      <c r="CJ764" s="76"/>
      <c r="CK764" s="76"/>
      <c r="CL764" s="127"/>
      <c r="CM764" s="127"/>
      <c r="CN764" s="127"/>
      <c r="CO764" s="127"/>
      <c r="CP764" s="127"/>
      <c r="CQ764" s="127"/>
      <c r="CR764"/>
      <c r="CS764"/>
      <c r="CT764"/>
      <c r="CU764"/>
      <c r="CV764" s="76"/>
      <c r="CW764" s="404"/>
      <c r="CX764" s="405"/>
      <c r="CY764" s="405"/>
      <c r="CZ764" s="405"/>
      <c r="DA764" s="405"/>
      <c r="DB764" s="405"/>
      <c r="DG764" s="76"/>
    </row>
    <row r="765" spans="1:111" s="377" customFormat="1" ht="11.1" customHeight="1" x14ac:dyDescent="0.25">
      <c r="A765" s="76"/>
      <c r="Z765" s="437"/>
      <c r="AA765" s="437"/>
      <c r="AB765" s="437"/>
      <c r="AC765" s="437"/>
      <c r="AD765" s="437"/>
      <c r="AE765" s="437"/>
      <c r="AF765" s="437"/>
      <c r="AG765" s="437"/>
      <c r="AH765" s="437"/>
      <c r="AI765" s="437"/>
      <c r="AJ765" s="437"/>
      <c r="AK765" s="437"/>
      <c r="AL765" s="437"/>
      <c r="AM765" s="437"/>
      <c r="AN765" s="437"/>
      <c r="AO765" s="437"/>
      <c r="AP765" s="437"/>
      <c r="AQ765" s="437"/>
      <c r="AR765" s="437"/>
      <c r="AS765" s="437"/>
      <c r="AT765" s="437"/>
      <c r="AU765" s="437"/>
      <c r="AV765" s="437"/>
      <c r="AW765" s="437"/>
      <c r="AX765" s="437"/>
      <c r="AY765" s="437"/>
      <c r="BA765" s="98"/>
      <c r="BB765" s="98"/>
      <c r="BC765" s="98"/>
      <c r="BD765" s="98"/>
      <c r="BE765" s="98"/>
      <c r="BF765" s="98"/>
      <c r="BH765" s="380"/>
      <c r="BI765" s="380"/>
      <c r="BJ765" s="380"/>
      <c r="BK765" s="379"/>
      <c r="BL765" s="379"/>
      <c r="BM765" s="382"/>
      <c r="BN765" s="168"/>
      <c r="BO765" s="382"/>
      <c r="BP765" s="382"/>
      <c r="BQ765" s="368"/>
      <c r="BR765"/>
      <c r="BS765" s="368"/>
      <c r="BT765"/>
      <c r="BU765"/>
      <c r="BV765"/>
      <c r="BW765" s="368"/>
      <c r="BX765" s="368"/>
      <c r="BY765" s="368"/>
      <c r="BZ765" s="368"/>
      <c r="CA765" s="368"/>
      <c r="CB765" s="141"/>
      <c r="CC765" s="230"/>
      <c r="CD765" s="230"/>
      <c r="CE765" s="230"/>
      <c r="CF765" s="76"/>
      <c r="CG765" s="281"/>
      <c r="CH765" s="281"/>
      <c r="CI765" s="76"/>
      <c r="CJ765" s="76"/>
      <c r="CK765" s="76"/>
      <c r="CL765" s="127"/>
      <c r="CM765" s="127"/>
      <c r="CN765" s="127"/>
      <c r="CO765" s="127"/>
      <c r="CP765" s="127"/>
      <c r="CQ765" s="127"/>
      <c r="CR765"/>
      <c r="CS765"/>
      <c r="CT765"/>
      <c r="CU765"/>
      <c r="CV765" s="76"/>
      <c r="CW765" s="404"/>
      <c r="CX765" s="405"/>
      <c r="CY765" s="405"/>
      <c r="CZ765" s="405"/>
      <c r="DA765" s="405"/>
      <c r="DB765" s="405"/>
      <c r="DG765" s="76"/>
    </row>
    <row r="766" spans="1:111" s="377" customFormat="1" ht="11.1" customHeight="1" x14ac:dyDescent="0.25">
      <c r="A766" s="76"/>
      <c r="Z766" s="437"/>
      <c r="AA766" s="437"/>
      <c r="AB766" s="437"/>
      <c r="AC766" s="437"/>
      <c r="AD766" s="437"/>
      <c r="AE766" s="437"/>
      <c r="AF766" s="437"/>
      <c r="AG766" s="437"/>
      <c r="AH766" s="437"/>
      <c r="AI766" s="437"/>
      <c r="AJ766" s="437"/>
      <c r="AK766" s="437"/>
      <c r="AL766" s="437"/>
      <c r="AM766" s="437"/>
      <c r="AN766" s="437"/>
      <c r="AO766" s="437"/>
      <c r="AP766" s="437"/>
      <c r="AQ766" s="437"/>
      <c r="AR766" s="437"/>
      <c r="AS766" s="437"/>
      <c r="AT766" s="437"/>
      <c r="AU766" s="437"/>
      <c r="AV766" s="437"/>
      <c r="AW766" s="437"/>
      <c r="AX766" s="437"/>
      <c r="AY766" s="437"/>
      <c r="BA766" s="98"/>
      <c r="BB766" s="98"/>
      <c r="BC766" s="98"/>
      <c r="BD766" s="98"/>
      <c r="BE766" s="98"/>
      <c r="BF766" s="98"/>
      <c r="BH766" s="380"/>
      <c r="BI766" s="380"/>
      <c r="BJ766" s="380"/>
      <c r="BK766" s="379"/>
      <c r="BL766" s="379"/>
      <c r="BM766" s="382"/>
      <c r="BN766" s="168"/>
      <c r="BO766" s="382"/>
      <c r="BP766" s="382"/>
      <c r="BQ766" s="368"/>
      <c r="BR766"/>
      <c r="BS766" s="368"/>
      <c r="BT766"/>
      <c r="BU766"/>
      <c r="BV766"/>
      <c r="BW766" s="368"/>
      <c r="BX766" s="368"/>
      <c r="BY766" s="368"/>
      <c r="BZ766" s="368"/>
      <c r="CA766" s="368"/>
      <c r="CB766" s="141"/>
      <c r="CC766" s="230"/>
      <c r="CD766" s="230"/>
      <c r="CE766" s="230"/>
      <c r="CF766" s="76"/>
      <c r="CG766" s="281"/>
      <c r="CH766" s="281"/>
      <c r="CI766" s="76"/>
      <c r="CJ766" s="76"/>
      <c r="CK766" s="76"/>
      <c r="CL766" s="127"/>
      <c r="CM766" s="127"/>
      <c r="CN766" s="127"/>
      <c r="CO766" s="127"/>
      <c r="CP766" s="127"/>
      <c r="CQ766" s="127"/>
      <c r="CR766"/>
      <c r="CS766"/>
      <c r="CT766"/>
      <c r="CU766"/>
      <c r="CV766" s="76"/>
      <c r="CW766" s="404"/>
      <c r="CX766" s="405"/>
      <c r="CY766" s="405"/>
      <c r="CZ766" s="405"/>
      <c r="DA766" s="405"/>
      <c r="DB766" s="405"/>
      <c r="DG766" s="76"/>
    </row>
    <row r="767" spans="1:111" s="377" customFormat="1" ht="11.1" customHeight="1" x14ac:dyDescent="0.25">
      <c r="A767" s="76"/>
      <c r="Z767" s="437"/>
      <c r="AA767" s="437"/>
      <c r="AB767" s="437"/>
      <c r="AC767" s="437"/>
      <c r="AD767" s="437"/>
      <c r="AE767" s="437"/>
      <c r="AF767" s="437"/>
      <c r="AG767" s="437"/>
      <c r="AH767" s="437"/>
      <c r="AI767" s="437"/>
      <c r="AJ767" s="437"/>
      <c r="AK767" s="437"/>
      <c r="AL767" s="437"/>
      <c r="AM767" s="437"/>
      <c r="AN767" s="437"/>
      <c r="AO767" s="437"/>
      <c r="AP767" s="437"/>
      <c r="AQ767" s="437"/>
      <c r="AR767" s="437"/>
      <c r="AS767" s="437"/>
      <c r="AT767" s="437"/>
      <c r="AU767" s="437"/>
      <c r="AV767" s="437"/>
      <c r="AW767" s="437"/>
      <c r="AX767" s="437"/>
      <c r="AY767" s="437"/>
      <c r="BA767" s="98"/>
      <c r="BB767" s="98"/>
      <c r="BC767" s="98"/>
      <c r="BD767" s="98"/>
      <c r="BE767" s="98"/>
      <c r="BF767" s="98"/>
      <c r="BH767" s="380"/>
      <c r="BI767" s="380"/>
      <c r="BJ767" s="380"/>
      <c r="BK767" s="379"/>
      <c r="BL767" s="379"/>
      <c r="BM767" s="382"/>
      <c r="BN767" s="168"/>
      <c r="BO767" s="382"/>
      <c r="BP767" s="382"/>
      <c r="BQ767" s="368"/>
      <c r="BR767"/>
      <c r="BS767" s="368"/>
      <c r="BT767"/>
      <c r="BU767"/>
      <c r="BV767"/>
      <c r="BW767" s="368"/>
      <c r="BX767" s="368"/>
      <c r="BY767" s="368"/>
      <c r="BZ767" s="368"/>
      <c r="CA767" s="368"/>
      <c r="CB767" s="141"/>
      <c r="CC767" s="230"/>
      <c r="CD767" s="230"/>
      <c r="CE767" s="230"/>
      <c r="CF767" s="76"/>
      <c r="CG767" s="281"/>
      <c r="CH767" s="281"/>
      <c r="CI767" s="76"/>
      <c r="CJ767" s="76"/>
      <c r="CK767" s="76"/>
      <c r="CL767" s="127"/>
      <c r="CM767" s="127"/>
      <c r="CN767" s="127"/>
      <c r="CO767" s="127"/>
      <c r="CP767" s="127"/>
      <c r="CQ767" s="127"/>
      <c r="CR767"/>
      <c r="CS767"/>
      <c r="CT767"/>
      <c r="CU767"/>
      <c r="CV767" s="76"/>
      <c r="CW767" s="404"/>
      <c r="CX767" s="405"/>
      <c r="CY767" s="405"/>
      <c r="CZ767" s="405"/>
      <c r="DA767" s="405"/>
      <c r="DB767" s="405"/>
      <c r="DG767" s="76"/>
    </row>
    <row r="768" spans="1:111" s="377" customFormat="1" ht="11.1" customHeight="1" x14ac:dyDescent="0.25">
      <c r="A768" s="76"/>
      <c r="Z768" s="437"/>
      <c r="AA768" s="437"/>
      <c r="AB768" s="437"/>
      <c r="AC768" s="437"/>
      <c r="AD768" s="437"/>
      <c r="AE768" s="437"/>
      <c r="AF768" s="437"/>
      <c r="AG768" s="437"/>
      <c r="AH768" s="437"/>
      <c r="AI768" s="437"/>
      <c r="AJ768" s="437"/>
      <c r="AK768" s="437"/>
      <c r="AL768" s="437"/>
      <c r="AM768" s="437"/>
      <c r="AN768" s="437"/>
      <c r="AO768" s="437"/>
      <c r="AP768" s="437"/>
      <c r="AQ768" s="437"/>
      <c r="AR768" s="437"/>
      <c r="AS768" s="437"/>
      <c r="AT768" s="437"/>
      <c r="AU768" s="437"/>
      <c r="AV768" s="437"/>
      <c r="AW768" s="437"/>
      <c r="AX768" s="437"/>
      <c r="AY768" s="437"/>
      <c r="BA768" s="98"/>
      <c r="BB768" s="98"/>
      <c r="BC768" s="98"/>
      <c r="BD768" s="98"/>
      <c r="BE768" s="98"/>
      <c r="BF768" s="98"/>
      <c r="BH768" s="380"/>
      <c r="BI768" s="380"/>
      <c r="BJ768" s="380"/>
      <c r="BK768" s="379"/>
      <c r="BL768" s="379"/>
      <c r="BM768" s="382"/>
      <c r="BN768" s="168"/>
      <c r="BO768" s="382"/>
      <c r="BP768" s="382"/>
      <c r="BQ768" s="368"/>
      <c r="BR768"/>
      <c r="BS768" s="368"/>
      <c r="BT768"/>
      <c r="BU768"/>
      <c r="BV768"/>
      <c r="BW768" s="368"/>
      <c r="BX768" s="368"/>
      <c r="BY768" s="368"/>
      <c r="BZ768" s="368"/>
      <c r="CA768" s="368"/>
      <c r="CB768" s="141"/>
      <c r="CC768" s="230"/>
      <c r="CD768" s="230"/>
      <c r="CE768" s="230"/>
      <c r="CF768" s="76"/>
      <c r="CG768" s="281"/>
      <c r="CH768" s="281"/>
      <c r="CI768" s="76"/>
      <c r="CJ768" s="76"/>
      <c r="CK768" s="76"/>
      <c r="CL768" s="127"/>
      <c r="CM768" s="127"/>
      <c r="CN768" s="127"/>
      <c r="CO768" s="127"/>
      <c r="CP768" s="127"/>
      <c r="CQ768" s="127"/>
      <c r="CR768"/>
      <c r="CS768"/>
      <c r="CT768"/>
      <c r="CU768"/>
      <c r="CV768" s="76"/>
      <c r="CW768" s="404"/>
      <c r="CX768" s="405"/>
      <c r="CY768" s="405"/>
      <c r="CZ768" s="405"/>
      <c r="DA768" s="405"/>
      <c r="DB768" s="405"/>
      <c r="DG768" s="76"/>
    </row>
    <row r="769" spans="1:111" s="377" customFormat="1" ht="11.1" customHeight="1" x14ac:dyDescent="0.25">
      <c r="A769" s="76"/>
      <c r="Z769" s="437"/>
      <c r="AA769" s="437"/>
      <c r="AB769" s="437"/>
      <c r="AC769" s="437"/>
      <c r="AD769" s="437"/>
      <c r="AE769" s="437"/>
      <c r="AF769" s="437"/>
      <c r="AG769" s="437"/>
      <c r="AH769" s="437"/>
      <c r="AI769" s="437"/>
      <c r="AJ769" s="437"/>
      <c r="AK769" s="437"/>
      <c r="AL769" s="437"/>
      <c r="AM769" s="437"/>
      <c r="AN769" s="437"/>
      <c r="AO769" s="437"/>
      <c r="AP769" s="437"/>
      <c r="AQ769" s="437"/>
      <c r="AR769" s="437"/>
      <c r="AS769" s="437"/>
      <c r="AT769" s="437"/>
      <c r="AU769" s="437"/>
      <c r="AV769" s="437"/>
      <c r="AW769" s="437"/>
      <c r="AX769" s="437"/>
      <c r="AY769" s="437"/>
      <c r="BA769" s="98"/>
      <c r="BB769" s="98"/>
      <c r="BC769" s="98"/>
      <c r="BD769" s="98"/>
      <c r="BE769" s="98"/>
      <c r="BF769" s="98"/>
      <c r="BH769" s="380"/>
      <c r="BI769" s="380"/>
      <c r="BJ769" s="380"/>
      <c r="BK769" s="379"/>
      <c r="BL769" s="379"/>
      <c r="BM769" s="382"/>
      <c r="BN769" s="168"/>
      <c r="BO769" s="382"/>
      <c r="BP769" s="382"/>
      <c r="BQ769" s="368"/>
      <c r="BR769"/>
      <c r="BS769" s="368"/>
      <c r="BT769"/>
      <c r="BU769"/>
      <c r="BV769"/>
      <c r="BW769" s="368"/>
      <c r="BX769" s="368"/>
      <c r="BY769" s="368"/>
      <c r="BZ769" s="368"/>
      <c r="CA769" s="368"/>
      <c r="CB769" s="141"/>
      <c r="CC769" s="230"/>
      <c r="CD769" s="230"/>
      <c r="CE769" s="230"/>
      <c r="CF769" s="76"/>
      <c r="CG769" s="281"/>
      <c r="CH769" s="281"/>
      <c r="CI769" s="76"/>
      <c r="CJ769" s="76"/>
      <c r="CK769" s="76"/>
      <c r="CL769" s="127"/>
      <c r="CM769" s="127"/>
      <c r="CN769" s="127"/>
      <c r="CO769" s="127"/>
      <c r="CP769" s="127"/>
      <c r="CQ769" s="127"/>
      <c r="CR769"/>
      <c r="CS769"/>
      <c r="CT769"/>
      <c r="CU769"/>
      <c r="CV769" s="76"/>
      <c r="CW769" s="404"/>
      <c r="CX769" s="405"/>
      <c r="CY769" s="405"/>
      <c r="CZ769" s="405"/>
      <c r="DA769" s="405"/>
      <c r="DB769" s="405"/>
      <c r="DG769" s="76"/>
    </row>
    <row r="770" spans="1:111" s="377" customFormat="1" ht="11.1" customHeight="1" x14ac:dyDescent="0.25">
      <c r="A770" s="76"/>
      <c r="Z770" s="437"/>
      <c r="AA770" s="437"/>
      <c r="AB770" s="437"/>
      <c r="AC770" s="437"/>
      <c r="AD770" s="437"/>
      <c r="AE770" s="437"/>
      <c r="AF770" s="437"/>
      <c r="AG770" s="437"/>
      <c r="AH770" s="437"/>
      <c r="AI770" s="437"/>
      <c r="AJ770" s="437"/>
      <c r="AK770" s="437"/>
      <c r="AL770" s="437"/>
      <c r="AM770" s="437"/>
      <c r="AN770" s="437"/>
      <c r="AO770" s="437"/>
      <c r="AP770" s="437"/>
      <c r="AQ770" s="437"/>
      <c r="AR770" s="437"/>
      <c r="AS770" s="437"/>
      <c r="AT770" s="437"/>
      <c r="AU770" s="437"/>
      <c r="AV770" s="437"/>
      <c r="AW770" s="437"/>
      <c r="AX770" s="437"/>
      <c r="AY770" s="437"/>
      <c r="BA770" s="98"/>
      <c r="BB770" s="98"/>
      <c r="BC770" s="98"/>
      <c r="BD770" s="98"/>
      <c r="BE770" s="98"/>
      <c r="BF770" s="98"/>
      <c r="BH770" s="380"/>
      <c r="BI770" s="380"/>
      <c r="BJ770" s="380"/>
      <c r="BK770" s="379"/>
      <c r="BL770" s="379"/>
      <c r="BM770" s="382"/>
      <c r="BN770" s="168"/>
      <c r="BO770" s="382"/>
      <c r="BP770" s="382"/>
      <c r="BQ770" s="368"/>
      <c r="BR770"/>
      <c r="BS770" s="368"/>
      <c r="BT770"/>
      <c r="BU770"/>
      <c r="BV770"/>
      <c r="BW770" s="368"/>
      <c r="BX770" s="368"/>
      <c r="BY770" s="368"/>
      <c r="BZ770" s="368"/>
      <c r="CA770" s="368"/>
      <c r="CB770" s="141"/>
      <c r="CC770" s="230"/>
      <c r="CD770" s="230"/>
      <c r="CE770" s="230"/>
      <c r="CF770" s="76"/>
      <c r="CG770" s="281"/>
      <c r="CH770" s="281"/>
      <c r="CI770" s="76"/>
      <c r="CJ770" s="76"/>
      <c r="CK770" s="76"/>
      <c r="CL770" s="127"/>
      <c r="CM770" s="127"/>
      <c r="CN770" s="127"/>
      <c r="CO770" s="127"/>
      <c r="CP770" s="127"/>
      <c r="CQ770" s="127"/>
      <c r="CR770"/>
      <c r="CS770"/>
      <c r="CT770"/>
      <c r="CU770"/>
      <c r="CV770" s="76"/>
      <c r="CW770" s="404"/>
      <c r="CX770" s="405"/>
      <c r="CY770" s="405"/>
      <c r="CZ770" s="405"/>
      <c r="DA770" s="405"/>
      <c r="DB770" s="405"/>
      <c r="DG770" s="76"/>
    </row>
    <row r="771" spans="1:111" s="377" customFormat="1" ht="11.1" customHeight="1" x14ac:dyDescent="0.25">
      <c r="A771" s="76"/>
      <c r="Z771" s="437"/>
      <c r="AA771" s="437"/>
      <c r="AB771" s="437"/>
      <c r="AC771" s="437"/>
      <c r="AD771" s="437"/>
      <c r="AE771" s="437"/>
      <c r="AF771" s="437"/>
      <c r="AG771" s="437"/>
      <c r="AH771" s="437"/>
      <c r="AI771" s="437"/>
      <c r="AJ771" s="437"/>
      <c r="AK771" s="437"/>
      <c r="AL771" s="437"/>
      <c r="AM771" s="437"/>
      <c r="AN771" s="437"/>
      <c r="AO771" s="437"/>
      <c r="AP771" s="437"/>
      <c r="AQ771" s="437"/>
      <c r="AR771" s="437"/>
      <c r="AS771" s="437"/>
      <c r="AT771" s="437"/>
      <c r="AU771" s="437"/>
      <c r="AV771" s="437"/>
      <c r="AW771" s="437"/>
      <c r="AX771" s="437"/>
      <c r="AY771" s="437"/>
      <c r="BA771" s="98"/>
      <c r="BB771" s="98"/>
      <c r="BC771" s="98"/>
      <c r="BD771" s="98"/>
      <c r="BE771" s="98"/>
      <c r="BF771" s="98"/>
      <c r="BH771" s="380"/>
      <c r="BI771" s="380"/>
      <c r="BJ771" s="380"/>
      <c r="BK771" s="379"/>
      <c r="BL771" s="379"/>
      <c r="BM771" s="382"/>
      <c r="BN771" s="168"/>
      <c r="BO771" s="382"/>
      <c r="BP771" s="382"/>
      <c r="BQ771" s="368"/>
      <c r="BR771"/>
      <c r="BS771" s="368"/>
      <c r="BT771"/>
      <c r="BU771"/>
      <c r="BV771"/>
      <c r="BW771" s="368"/>
      <c r="BX771" s="368"/>
      <c r="BY771" s="368"/>
      <c r="BZ771" s="368"/>
      <c r="CA771" s="368"/>
      <c r="CB771" s="141"/>
      <c r="CC771" s="230"/>
      <c r="CD771" s="230"/>
      <c r="CE771" s="230"/>
      <c r="CF771" s="76"/>
      <c r="CG771" s="281"/>
      <c r="CH771" s="281"/>
      <c r="CI771" s="76"/>
      <c r="CJ771" s="76"/>
      <c r="CK771" s="76"/>
      <c r="CL771" s="127"/>
      <c r="CM771" s="127"/>
      <c r="CN771" s="127"/>
      <c r="CO771" s="127"/>
      <c r="CP771" s="127"/>
      <c r="CQ771" s="127"/>
      <c r="CR771"/>
      <c r="CS771"/>
      <c r="CT771"/>
      <c r="CU771"/>
      <c r="CV771" s="76"/>
      <c r="CW771" s="404"/>
      <c r="CX771" s="405"/>
      <c r="CY771" s="405"/>
      <c r="CZ771" s="405"/>
      <c r="DA771" s="405"/>
      <c r="DB771" s="405"/>
      <c r="DG771" s="76"/>
    </row>
    <row r="772" spans="1:111" s="377" customFormat="1" ht="11.1" customHeight="1" x14ac:dyDescent="0.25">
      <c r="A772" s="76"/>
      <c r="Z772" s="437"/>
      <c r="AA772" s="437"/>
      <c r="AB772" s="437"/>
      <c r="AC772" s="437"/>
      <c r="AD772" s="437"/>
      <c r="AE772" s="437"/>
      <c r="AF772" s="437"/>
      <c r="AG772" s="437"/>
      <c r="AH772" s="437"/>
      <c r="AI772" s="437"/>
      <c r="AJ772" s="437"/>
      <c r="AK772" s="437"/>
      <c r="AL772" s="437"/>
      <c r="AM772" s="437"/>
      <c r="AN772" s="437"/>
      <c r="AO772" s="437"/>
      <c r="AP772" s="437"/>
      <c r="AQ772" s="437"/>
      <c r="AR772" s="437"/>
      <c r="AS772" s="437"/>
      <c r="AT772" s="437"/>
      <c r="AU772" s="437"/>
      <c r="AV772" s="437"/>
      <c r="AW772" s="437"/>
      <c r="AX772" s="437"/>
      <c r="AY772" s="437"/>
      <c r="BA772" s="98"/>
      <c r="BB772" s="98"/>
      <c r="BC772" s="98"/>
      <c r="BD772" s="98"/>
      <c r="BE772" s="98"/>
      <c r="BF772" s="98"/>
      <c r="BH772" s="380"/>
      <c r="BI772" s="380"/>
      <c r="BJ772" s="380"/>
      <c r="BK772" s="379"/>
      <c r="BL772" s="379"/>
      <c r="BM772" s="382"/>
      <c r="BN772" s="168"/>
      <c r="BO772" s="382"/>
      <c r="BP772" s="382"/>
      <c r="BQ772" s="368"/>
      <c r="BR772"/>
      <c r="BS772" s="368"/>
      <c r="BT772"/>
      <c r="BU772"/>
      <c r="BV772"/>
      <c r="BW772" s="368"/>
      <c r="BX772" s="368"/>
      <c r="BY772" s="368"/>
      <c r="BZ772" s="368"/>
      <c r="CA772" s="368"/>
      <c r="CB772" s="141"/>
      <c r="CC772" s="230"/>
      <c r="CD772" s="230"/>
      <c r="CE772" s="230"/>
      <c r="CF772" s="76"/>
      <c r="CG772" s="281"/>
      <c r="CH772" s="281"/>
      <c r="CI772" s="76"/>
      <c r="CJ772" s="76"/>
      <c r="CK772" s="76"/>
      <c r="CL772" s="127"/>
      <c r="CM772" s="127"/>
      <c r="CN772" s="127"/>
      <c r="CO772" s="127"/>
      <c r="CP772" s="127"/>
      <c r="CQ772" s="127"/>
      <c r="CR772"/>
      <c r="CS772"/>
      <c r="CT772"/>
      <c r="CU772"/>
      <c r="CV772" s="76"/>
      <c r="CW772" s="404"/>
      <c r="CX772" s="405"/>
      <c r="CY772" s="405"/>
      <c r="CZ772" s="405"/>
      <c r="DA772" s="405"/>
      <c r="DB772" s="405"/>
      <c r="DG772" s="76"/>
    </row>
    <row r="773" spans="1:111" s="377" customFormat="1" ht="11.1" customHeight="1" x14ac:dyDescent="0.25">
      <c r="A773" s="76"/>
      <c r="Z773" s="437"/>
      <c r="AA773" s="437"/>
      <c r="AB773" s="437"/>
      <c r="AC773" s="437"/>
      <c r="AD773" s="437"/>
      <c r="AE773" s="437"/>
      <c r="AF773" s="437"/>
      <c r="AG773" s="437"/>
      <c r="AH773" s="437"/>
      <c r="AI773" s="437"/>
      <c r="AJ773" s="437"/>
      <c r="AK773" s="437"/>
      <c r="AL773" s="437"/>
      <c r="AM773" s="437"/>
      <c r="AN773" s="437"/>
      <c r="AO773" s="437"/>
      <c r="AP773" s="437"/>
      <c r="AQ773" s="437"/>
      <c r="AR773" s="437"/>
      <c r="AS773" s="437"/>
      <c r="AT773" s="437"/>
      <c r="AU773" s="437"/>
      <c r="AV773" s="437"/>
      <c r="AW773" s="437"/>
      <c r="AX773" s="437"/>
      <c r="AY773" s="437"/>
      <c r="BA773" s="98"/>
      <c r="BB773" s="98"/>
      <c r="BC773" s="98"/>
      <c r="BD773" s="98"/>
      <c r="BE773" s="98"/>
      <c r="BF773" s="98"/>
      <c r="BH773" s="380"/>
      <c r="BI773" s="380"/>
      <c r="BJ773" s="380"/>
      <c r="BK773" s="379"/>
      <c r="BL773" s="379"/>
      <c r="BM773" s="382"/>
      <c r="BN773" s="168"/>
      <c r="BO773" s="382"/>
      <c r="BP773" s="382"/>
      <c r="BQ773" s="368"/>
      <c r="BR773"/>
      <c r="BS773" s="368"/>
      <c r="BT773"/>
      <c r="BU773"/>
      <c r="BV773"/>
      <c r="BW773" s="368"/>
      <c r="BX773" s="368"/>
      <c r="BY773" s="368"/>
      <c r="BZ773" s="368"/>
      <c r="CA773" s="368"/>
      <c r="CB773" s="141"/>
      <c r="CC773" s="230"/>
      <c r="CD773" s="230"/>
      <c r="CE773" s="230"/>
      <c r="CF773" s="76"/>
      <c r="CG773" s="281"/>
      <c r="CH773" s="281"/>
      <c r="CI773" s="76"/>
      <c r="CJ773" s="76"/>
      <c r="CK773" s="76"/>
      <c r="CL773" s="127"/>
      <c r="CM773" s="127"/>
      <c r="CN773" s="127"/>
      <c r="CO773" s="127"/>
      <c r="CP773" s="127"/>
      <c r="CQ773" s="127"/>
      <c r="CR773"/>
      <c r="CS773"/>
      <c r="CT773"/>
      <c r="CU773"/>
      <c r="CV773" s="76"/>
      <c r="CW773" s="404"/>
      <c r="CX773" s="405"/>
      <c r="CY773" s="405"/>
      <c r="CZ773" s="405"/>
      <c r="DA773" s="405"/>
      <c r="DB773" s="405"/>
      <c r="DG773" s="76"/>
    </row>
    <row r="774" spans="1:111" s="377" customFormat="1" ht="11.1" customHeight="1" x14ac:dyDescent="0.25">
      <c r="A774" s="76"/>
      <c r="Z774" s="437"/>
      <c r="AA774" s="437"/>
      <c r="AB774" s="437"/>
      <c r="AC774" s="437"/>
      <c r="AD774" s="437"/>
      <c r="AE774" s="437"/>
      <c r="AF774" s="437"/>
      <c r="AG774" s="437"/>
      <c r="AH774" s="437"/>
      <c r="AI774" s="437"/>
      <c r="AJ774" s="437"/>
      <c r="AK774" s="437"/>
      <c r="AL774" s="437"/>
      <c r="AM774" s="437"/>
      <c r="AN774" s="437"/>
      <c r="AO774" s="437"/>
      <c r="AP774" s="437"/>
      <c r="AQ774" s="437"/>
      <c r="AR774" s="437"/>
      <c r="AS774" s="437"/>
      <c r="AT774" s="437"/>
      <c r="AU774" s="437"/>
      <c r="AV774" s="437"/>
      <c r="AW774" s="437"/>
      <c r="AX774" s="437"/>
      <c r="AY774" s="437"/>
      <c r="BA774" s="98"/>
      <c r="BB774" s="98"/>
      <c r="BC774" s="98"/>
      <c r="BD774" s="98"/>
      <c r="BE774" s="98"/>
      <c r="BF774" s="98"/>
      <c r="BH774" s="380"/>
      <c r="BI774" s="380"/>
      <c r="BJ774" s="380"/>
      <c r="BK774" s="379"/>
      <c r="BL774" s="379"/>
      <c r="BM774" s="382"/>
      <c r="BN774" s="168"/>
      <c r="BO774" s="382"/>
      <c r="BP774" s="382"/>
      <c r="BQ774" s="368"/>
      <c r="BR774"/>
      <c r="BS774" s="368"/>
      <c r="BT774"/>
      <c r="BU774"/>
      <c r="BV774"/>
      <c r="BW774" s="368"/>
      <c r="BX774" s="368"/>
      <c r="BY774" s="368"/>
      <c r="BZ774" s="368"/>
      <c r="CA774" s="368"/>
      <c r="CB774" s="141"/>
      <c r="CC774" s="230"/>
      <c r="CD774" s="230"/>
      <c r="CE774" s="230"/>
      <c r="CF774" s="76"/>
      <c r="CG774" s="281"/>
      <c r="CH774" s="281"/>
      <c r="CI774" s="76"/>
      <c r="CJ774" s="76"/>
      <c r="CK774" s="76"/>
      <c r="CL774" s="127"/>
      <c r="CM774" s="127"/>
      <c r="CN774" s="127"/>
      <c r="CO774" s="127"/>
      <c r="CP774" s="127"/>
      <c r="CQ774" s="127"/>
      <c r="CR774"/>
      <c r="CS774"/>
      <c r="CT774"/>
      <c r="CU774"/>
      <c r="CV774" s="76"/>
      <c r="CW774" s="404"/>
      <c r="CX774" s="405"/>
      <c r="CY774" s="405"/>
      <c r="CZ774" s="405"/>
      <c r="DA774" s="405"/>
      <c r="DB774" s="405"/>
      <c r="DG774" s="76"/>
    </row>
    <row r="775" spans="1:111" s="377" customFormat="1" ht="11.1" customHeight="1" x14ac:dyDescent="0.25">
      <c r="A775" s="76"/>
      <c r="Z775" s="437"/>
      <c r="AA775" s="437"/>
      <c r="AB775" s="437"/>
      <c r="AC775" s="437"/>
      <c r="AD775" s="437"/>
      <c r="AE775" s="437"/>
      <c r="AF775" s="437"/>
      <c r="AG775" s="437"/>
      <c r="AH775" s="437"/>
      <c r="AI775" s="437"/>
      <c r="AJ775" s="437"/>
      <c r="AK775" s="437"/>
      <c r="AL775" s="437"/>
      <c r="AM775" s="437"/>
      <c r="AN775" s="437"/>
      <c r="AO775" s="437"/>
      <c r="AP775" s="437"/>
      <c r="AQ775" s="437"/>
      <c r="AR775" s="437"/>
      <c r="AS775" s="437"/>
      <c r="AT775" s="437"/>
      <c r="AU775" s="437"/>
      <c r="AV775" s="437"/>
      <c r="AW775" s="437"/>
      <c r="AX775" s="437"/>
      <c r="AY775" s="437"/>
      <c r="BA775" s="98"/>
      <c r="BB775" s="98"/>
      <c r="BC775" s="98"/>
      <c r="BD775" s="98"/>
      <c r="BE775" s="98"/>
      <c r="BF775" s="98"/>
      <c r="BH775" s="380"/>
      <c r="BI775" s="380"/>
      <c r="BJ775" s="380"/>
      <c r="BK775" s="379"/>
      <c r="BL775" s="379"/>
      <c r="BM775" s="382"/>
      <c r="BN775" s="168"/>
      <c r="BO775" s="382"/>
      <c r="BP775" s="382"/>
      <c r="BQ775" s="368"/>
      <c r="BR775"/>
      <c r="BS775" s="368"/>
      <c r="BT775"/>
      <c r="BU775"/>
      <c r="BV775"/>
      <c r="BW775" s="368"/>
      <c r="BX775" s="368"/>
      <c r="BY775" s="368"/>
      <c r="BZ775" s="368"/>
      <c r="CA775" s="368"/>
      <c r="CB775" s="141"/>
      <c r="CC775" s="230"/>
      <c r="CD775" s="230"/>
      <c r="CE775" s="230"/>
      <c r="CF775" s="76"/>
      <c r="CG775" s="281"/>
      <c r="CH775" s="281"/>
      <c r="CI775" s="76"/>
      <c r="CJ775" s="76"/>
      <c r="CK775" s="76"/>
      <c r="CL775" s="127"/>
      <c r="CM775" s="127"/>
      <c r="CN775" s="127"/>
      <c r="CO775" s="127"/>
      <c r="CP775" s="127"/>
      <c r="CQ775" s="127"/>
      <c r="CR775"/>
      <c r="CS775"/>
      <c r="CT775"/>
      <c r="CU775"/>
      <c r="CV775" s="76"/>
      <c r="CW775" s="404"/>
      <c r="CX775" s="405"/>
      <c r="CY775" s="405"/>
      <c r="CZ775" s="405"/>
      <c r="DA775" s="405"/>
      <c r="DB775" s="405"/>
      <c r="DG775" s="76"/>
    </row>
    <row r="776" spans="1:111" s="377" customFormat="1" ht="11.1" customHeight="1" x14ac:dyDescent="0.25">
      <c r="A776" s="76"/>
      <c r="Z776" s="437"/>
      <c r="AA776" s="437"/>
      <c r="AB776" s="437"/>
      <c r="AC776" s="437"/>
      <c r="AD776" s="437"/>
      <c r="AE776" s="437"/>
      <c r="AF776" s="437"/>
      <c r="AG776" s="437"/>
      <c r="AH776" s="437"/>
      <c r="AI776" s="437"/>
      <c r="AJ776" s="437"/>
      <c r="AK776" s="437"/>
      <c r="AL776" s="437"/>
      <c r="AM776" s="437"/>
      <c r="AN776" s="437"/>
      <c r="AO776" s="437"/>
      <c r="AP776" s="437"/>
      <c r="AQ776" s="437"/>
      <c r="AR776" s="437"/>
      <c r="AS776" s="437"/>
      <c r="AT776" s="437"/>
      <c r="AU776" s="437"/>
      <c r="AV776" s="437"/>
      <c r="AW776" s="437"/>
      <c r="AX776" s="437"/>
      <c r="AY776" s="437"/>
      <c r="BA776" s="98"/>
      <c r="BB776" s="98"/>
      <c r="BC776" s="98"/>
      <c r="BD776" s="98"/>
      <c r="BE776" s="98"/>
      <c r="BF776" s="98"/>
      <c r="BH776" s="380"/>
      <c r="BI776" s="380"/>
      <c r="BJ776" s="380"/>
      <c r="BK776" s="379"/>
      <c r="BL776" s="379"/>
      <c r="BM776" s="382"/>
      <c r="BN776" s="168"/>
      <c r="BO776" s="382"/>
      <c r="BP776" s="382"/>
      <c r="BQ776" s="368"/>
      <c r="BR776"/>
      <c r="BS776" s="368"/>
      <c r="BT776"/>
      <c r="BU776"/>
      <c r="BV776"/>
      <c r="BW776" s="368"/>
      <c r="BX776" s="368"/>
      <c r="BY776" s="368"/>
      <c r="BZ776" s="368"/>
      <c r="CA776" s="368"/>
      <c r="CB776" s="141"/>
      <c r="CC776" s="230"/>
      <c r="CD776" s="230"/>
      <c r="CE776" s="230"/>
      <c r="CF776" s="76"/>
      <c r="CG776" s="281"/>
      <c r="CH776" s="281"/>
      <c r="CI776" s="76"/>
      <c r="CJ776" s="76"/>
      <c r="CK776" s="76"/>
      <c r="CL776" s="127"/>
      <c r="CM776" s="127"/>
      <c r="CN776" s="127"/>
      <c r="CO776" s="127"/>
      <c r="CP776" s="127"/>
      <c r="CQ776" s="127"/>
      <c r="CR776"/>
      <c r="CS776"/>
      <c r="CT776"/>
      <c r="CU776"/>
      <c r="CV776" s="76"/>
      <c r="CW776" s="404"/>
      <c r="CX776" s="405"/>
      <c r="CY776" s="405"/>
      <c r="CZ776" s="405"/>
      <c r="DA776" s="405"/>
      <c r="DB776" s="405"/>
      <c r="DG776" s="76"/>
    </row>
    <row r="777" spans="1:111" s="377" customFormat="1" ht="11.1" customHeight="1" x14ac:dyDescent="0.25">
      <c r="A777" s="76"/>
      <c r="Z777" s="437"/>
      <c r="AA777" s="437"/>
      <c r="AB777" s="437"/>
      <c r="AC777" s="437"/>
      <c r="AD777" s="437"/>
      <c r="AE777" s="437"/>
      <c r="AF777" s="437"/>
      <c r="AG777" s="437"/>
      <c r="AH777" s="437"/>
      <c r="AI777" s="437"/>
      <c r="AJ777" s="437"/>
      <c r="AK777" s="437"/>
      <c r="AL777" s="437"/>
      <c r="AM777" s="437"/>
      <c r="AN777" s="437"/>
      <c r="AO777" s="437"/>
      <c r="AP777" s="437"/>
      <c r="AQ777" s="437"/>
      <c r="AR777" s="437"/>
      <c r="AS777" s="437"/>
      <c r="AT777" s="437"/>
      <c r="AU777" s="437"/>
      <c r="AV777" s="437"/>
      <c r="AW777" s="437"/>
      <c r="AX777" s="437"/>
      <c r="AY777" s="437"/>
      <c r="BA777" s="98"/>
      <c r="BB777" s="98"/>
      <c r="BC777" s="98"/>
      <c r="BD777" s="98"/>
      <c r="BE777" s="98"/>
      <c r="BF777" s="98"/>
      <c r="BH777" s="380"/>
      <c r="BI777" s="380"/>
      <c r="BJ777" s="380"/>
      <c r="BK777" s="379"/>
      <c r="BL777" s="379"/>
      <c r="BM777" s="382"/>
      <c r="BN777" s="168"/>
      <c r="BO777" s="382"/>
      <c r="BP777" s="382"/>
      <c r="BQ777" s="368"/>
      <c r="BR777"/>
      <c r="BS777" s="368"/>
      <c r="BT777"/>
      <c r="BU777"/>
      <c r="BV777"/>
      <c r="BW777" s="368"/>
      <c r="BX777" s="368"/>
      <c r="BY777" s="368"/>
      <c r="BZ777" s="368"/>
      <c r="CA777" s="368"/>
      <c r="CB777" s="141"/>
      <c r="CC777" s="230"/>
      <c r="CD777" s="230"/>
      <c r="CE777" s="230"/>
      <c r="CF777" s="76"/>
      <c r="CG777" s="281"/>
      <c r="CH777" s="281"/>
      <c r="CI777" s="76"/>
      <c r="CJ777" s="76"/>
      <c r="CK777" s="76"/>
      <c r="CL777" s="127"/>
      <c r="CM777" s="127"/>
      <c r="CN777" s="127"/>
      <c r="CO777" s="127"/>
      <c r="CP777" s="127"/>
      <c r="CQ777" s="127"/>
      <c r="CR777"/>
      <c r="CS777"/>
      <c r="CT777"/>
      <c r="CU777"/>
      <c r="CV777" s="76"/>
      <c r="CW777" s="404"/>
      <c r="CX777" s="405"/>
      <c r="CY777" s="405"/>
      <c r="CZ777" s="405"/>
      <c r="DA777" s="405"/>
      <c r="DB777" s="405"/>
      <c r="DG777" s="76"/>
    </row>
    <row r="778" spans="1:111" s="377" customFormat="1" ht="11.1" customHeight="1" x14ac:dyDescent="0.25">
      <c r="A778" s="76"/>
      <c r="Z778" s="437"/>
      <c r="AA778" s="437"/>
      <c r="AB778" s="437"/>
      <c r="AC778" s="437"/>
      <c r="AD778" s="437"/>
      <c r="AE778" s="437"/>
      <c r="AF778" s="437"/>
      <c r="AG778" s="437"/>
      <c r="AH778" s="437"/>
      <c r="AI778" s="437"/>
      <c r="AJ778" s="437"/>
      <c r="AK778" s="437"/>
      <c r="AL778" s="437"/>
      <c r="AM778" s="437"/>
      <c r="AN778" s="437"/>
      <c r="AO778" s="437"/>
      <c r="AP778" s="437"/>
      <c r="AQ778" s="437"/>
      <c r="AR778" s="437"/>
      <c r="AS778" s="437"/>
      <c r="AT778" s="437"/>
      <c r="AU778" s="437"/>
      <c r="AV778" s="437"/>
      <c r="AW778" s="437"/>
      <c r="AX778" s="437"/>
      <c r="AY778" s="437"/>
      <c r="BA778" s="98"/>
      <c r="BB778" s="98"/>
      <c r="BC778" s="98"/>
      <c r="BD778" s="98"/>
      <c r="BE778" s="98"/>
      <c r="BF778" s="98"/>
      <c r="BH778" s="380"/>
      <c r="BI778" s="380"/>
      <c r="BJ778" s="380"/>
      <c r="BK778" s="379"/>
      <c r="BL778" s="379"/>
      <c r="BM778" s="382"/>
      <c r="BN778" s="168"/>
      <c r="BO778" s="382"/>
      <c r="BP778" s="382"/>
      <c r="BQ778" s="368"/>
      <c r="BR778"/>
      <c r="BS778" s="368"/>
      <c r="BT778"/>
      <c r="BU778"/>
      <c r="BV778"/>
      <c r="BW778" s="368"/>
      <c r="BX778" s="368"/>
      <c r="BY778" s="368"/>
      <c r="BZ778" s="368"/>
      <c r="CA778" s="368"/>
      <c r="CB778" s="141"/>
      <c r="CC778" s="230"/>
      <c r="CD778" s="230"/>
      <c r="CE778" s="230"/>
      <c r="CF778" s="76"/>
      <c r="CG778" s="281"/>
      <c r="CH778" s="281"/>
      <c r="CI778" s="76"/>
      <c r="CJ778" s="76"/>
      <c r="CK778" s="76"/>
      <c r="CL778" s="127"/>
      <c r="CM778" s="127"/>
      <c r="CN778" s="127"/>
      <c r="CO778" s="127"/>
      <c r="CP778" s="127"/>
      <c r="CQ778" s="127"/>
      <c r="CR778"/>
      <c r="CS778"/>
      <c r="CT778"/>
      <c r="CU778"/>
      <c r="CV778" s="76"/>
      <c r="CW778" s="404"/>
      <c r="CX778" s="405"/>
      <c r="CY778" s="405"/>
      <c r="CZ778" s="405"/>
      <c r="DA778" s="405"/>
      <c r="DB778" s="405"/>
      <c r="DG778" s="76"/>
    </row>
    <row r="779" spans="1:111" s="377" customFormat="1" ht="11.1" customHeight="1" x14ac:dyDescent="0.25">
      <c r="A779" s="76"/>
      <c r="Z779" s="437"/>
      <c r="AA779" s="437"/>
      <c r="AB779" s="437"/>
      <c r="AC779" s="437"/>
      <c r="AD779" s="437"/>
      <c r="AE779" s="437"/>
      <c r="AF779" s="437"/>
      <c r="AG779" s="437"/>
      <c r="AH779" s="437"/>
      <c r="AI779" s="437"/>
      <c r="AJ779" s="437"/>
      <c r="AK779" s="437"/>
      <c r="AL779" s="437"/>
      <c r="AM779" s="437"/>
      <c r="AN779" s="437"/>
      <c r="AO779" s="437"/>
      <c r="AP779" s="437"/>
      <c r="AQ779" s="437"/>
      <c r="AR779" s="437"/>
      <c r="AS779" s="437"/>
      <c r="AT779" s="437"/>
      <c r="AU779" s="437"/>
      <c r="AV779" s="437"/>
      <c r="AW779" s="437"/>
      <c r="AX779" s="437"/>
      <c r="AY779" s="437"/>
      <c r="BA779" s="98"/>
      <c r="BB779" s="98"/>
      <c r="BC779" s="98"/>
      <c r="BD779" s="98"/>
      <c r="BE779" s="98"/>
      <c r="BF779" s="98"/>
      <c r="BH779" s="380"/>
      <c r="BI779" s="380"/>
      <c r="BJ779" s="380"/>
      <c r="BK779" s="379"/>
      <c r="BL779" s="379"/>
      <c r="BM779" s="382"/>
      <c r="BN779" s="168"/>
      <c r="BO779" s="382"/>
      <c r="BP779" s="382"/>
      <c r="BQ779" s="368"/>
      <c r="BR779"/>
      <c r="BS779" s="368"/>
      <c r="BT779"/>
      <c r="BU779"/>
      <c r="BV779"/>
      <c r="BW779" s="368"/>
      <c r="BX779" s="368"/>
      <c r="BY779" s="368"/>
      <c r="BZ779" s="368"/>
      <c r="CA779" s="368"/>
      <c r="CB779" s="141"/>
      <c r="CC779" s="230"/>
      <c r="CD779" s="230"/>
      <c r="CE779" s="230"/>
      <c r="CF779" s="76"/>
      <c r="CG779" s="281"/>
      <c r="CH779" s="281"/>
      <c r="CI779" s="76"/>
      <c r="CJ779" s="76"/>
      <c r="CK779" s="76"/>
      <c r="CL779" s="127"/>
      <c r="CM779" s="127"/>
      <c r="CN779" s="127"/>
      <c r="CO779" s="127"/>
      <c r="CP779" s="127"/>
      <c r="CQ779" s="127"/>
      <c r="CR779"/>
      <c r="CS779"/>
      <c r="CT779"/>
      <c r="CU779"/>
      <c r="CV779" s="76"/>
      <c r="CW779" s="404"/>
      <c r="CX779" s="405"/>
      <c r="CY779" s="405"/>
      <c r="CZ779" s="405"/>
      <c r="DA779" s="405"/>
      <c r="DB779" s="405"/>
      <c r="DG779" s="76"/>
    </row>
    <row r="780" spans="1:111" s="377" customFormat="1" ht="11.1" customHeight="1" x14ac:dyDescent="0.25">
      <c r="A780" s="76"/>
      <c r="Z780" s="437"/>
      <c r="AA780" s="437"/>
      <c r="AB780" s="437"/>
      <c r="AC780" s="437"/>
      <c r="AD780" s="437"/>
      <c r="AE780" s="437"/>
      <c r="AF780" s="437"/>
      <c r="AG780" s="437"/>
      <c r="AH780" s="437"/>
      <c r="AI780" s="437"/>
      <c r="AJ780" s="437"/>
      <c r="AK780" s="437"/>
      <c r="AL780" s="437"/>
      <c r="AM780" s="437"/>
      <c r="AN780" s="437"/>
      <c r="AO780" s="437"/>
      <c r="AP780" s="437"/>
      <c r="AQ780" s="437"/>
      <c r="AR780" s="437"/>
      <c r="AS780" s="437"/>
      <c r="AT780" s="437"/>
      <c r="AU780" s="437"/>
      <c r="AV780" s="437"/>
      <c r="AW780" s="437"/>
      <c r="AX780" s="437"/>
      <c r="AY780" s="437"/>
      <c r="BA780" s="98"/>
      <c r="BB780" s="98"/>
      <c r="BC780" s="98"/>
      <c r="BD780" s="98"/>
      <c r="BE780" s="98"/>
      <c r="BF780" s="98"/>
      <c r="BH780" s="380"/>
      <c r="BI780" s="380"/>
      <c r="BJ780" s="380"/>
      <c r="BK780" s="379"/>
      <c r="BL780" s="379"/>
      <c r="BM780" s="382"/>
      <c r="BN780" s="168"/>
      <c r="BO780" s="382"/>
      <c r="BP780" s="382"/>
      <c r="BQ780" s="368"/>
      <c r="BR780"/>
      <c r="BS780" s="368"/>
      <c r="BT780"/>
      <c r="BU780"/>
      <c r="BV780"/>
      <c r="BW780" s="368"/>
      <c r="BX780" s="368"/>
      <c r="BY780" s="368"/>
      <c r="BZ780" s="368"/>
      <c r="CA780" s="368"/>
      <c r="CB780" s="141"/>
      <c r="CC780" s="230"/>
      <c r="CD780" s="230"/>
      <c r="CE780" s="230"/>
      <c r="CF780" s="76"/>
      <c r="CG780" s="281"/>
      <c r="CH780" s="281"/>
      <c r="CI780" s="76"/>
      <c r="CJ780" s="76"/>
      <c r="CK780" s="76"/>
      <c r="CL780" s="127"/>
      <c r="CM780" s="127"/>
      <c r="CN780" s="127"/>
      <c r="CO780" s="127"/>
      <c r="CP780" s="127"/>
      <c r="CQ780" s="127"/>
      <c r="CR780"/>
      <c r="CS780"/>
      <c r="CT780"/>
      <c r="CU780"/>
      <c r="CV780" s="76"/>
      <c r="CW780" s="404"/>
      <c r="CX780" s="405"/>
      <c r="CY780" s="405"/>
      <c r="CZ780" s="405"/>
      <c r="DA780" s="405"/>
      <c r="DB780" s="405"/>
      <c r="DG780" s="76"/>
    </row>
    <row r="781" spans="1:111" s="377" customFormat="1" ht="11.1" customHeight="1" x14ac:dyDescent="0.25">
      <c r="A781" s="76"/>
      <c r="Z781" s="437"/>
      <c r="AA781" s="437"/>
      <c r="AB781" s="437"/>
      <c r="AC781" s="437"/>
      <c r="AD781" s="437"/>
      <c r="AE781" s="437"/>
      <c r="AF781" s="437"/>
      <c r="AG781" s="437"/>
      <c r="AH781" s="437"/>
      <c r="AI781" s="437"/>
      <c r="AJ781" s="437"/>
      <c r="AK781" s="437"/>
      <c r="AL781" s="437"/>
      <c r="AM781" s="437"/>
      <c r="AN781" s="437"/>
      <c r="AO781" s="437"/>
      <c r="AP781" s="437"/>
      <c r="AQ781" s="437"/>
      <c r="AR781" s="437"/>
      <c r="AS781" s="437"/>
      <c r="AT781" s="437"/>
      <c r="AU781" s="437"/>
      <c r="AV781" s="437"/>
      <c r="AW781" s="437"/>
      <c r="AX781" s="437"/>
      <c r="AY781" s="437"/>
      <c r="BA781" s="98"/>
      <c r="BB781" s="98"/>
      <c r="BC781" s="98"/>
      <c r="BD781" s="98"/>
      <c r="BE781" s="98"/>
      <c r="BF781" s="98"/>
      <c r="BH781" s="380"/>
      <c r="BI781" s="380"/>
      <c r="BJ781" s="380"/>
      <c r="BK781" s="379"/>
      <c r="BL781" s="379"/>
      <c r="BM781" s="382"/>
      <c r="BN781" s="168"/>
      <c r="BO781" s="382"/>
      <c r="BP781" s="382"/>
      <c r="BQ781" s="368"/>
      <c r="BR781"/>
      <c r="BS781" s="368"/>
      <c r="BT781"/>
      <c r="BU781"/>
      <c r="BV781"/>
      <c r="BW781" s="368"/>
      <c r="BX781" s="368"/>
      <c r="BY781" s="368"/>
      <c r="BZ781" s="368"/>
      <c r="CA781" s="368"/>
      <c r="CB781" s="141"/>
      <c r="CC781" s="230"/>
      <c r="CD781" s="230"/>
      <c r="CE781" s="230"/>
      <c r="CF781" s="76"/>
      <c r="CG781" s="281"/>
      <c r="CH781" s="281"/>
      <c r="CI781" s="76"/>
      <c r="CJ781" s="76"/>
      <c r="CK781" s="76"/>
      <c r="CL781" s="127"/>
      <c r="CM781" s="127"/>
      <c r="CN781" s="127"/>
      <c r="CO781" s="127"/>
      <c r="CP781" s="127"/>
      <c r="CQ781" s="127"/>
      <c r="CR781"/>
      <c r="CS781"/>
      <c r="CT781"/>
      <c r="CU781"/>
      <c r="CV781" s="76"/>
      <c r="CW781" s="404"/>
      <c r="CX781" s="405"/>
      <c r="CY781" s="405"/>
      <c r="CZ781" s="405"/>
      <c r="DA781" s="405"/>
      <c r="DB781" s="405"/>
      <c r="DG781" s="76"/>
    </row>
    <row r="782" spans="1:111" s="377" customFormat="1" ht="11.1" customHeight="1" x14ac:dyDescent="0.25">
      <c r="A782" s="76"/>
      <c r="Z782" s="437"/>
      <c r="AA782" s="437"/>
      <c r="AB782" s="437"/>
      <c r="AC782" s="437"/>
      <c r="AD782" s="437"/>
      <c r="AE782" s="437"/>
      <c r="AF782" s="437"/>
      <c r="AG782" s="437"/>
      <c r="AH782" s="437"/>
      <c r="AI782" s="437"/>
      <c r="AJ782" s="437"/>
      <c r="AK782" s="437"/>
      <c r="AL782" s="437"/>
      <c r="AM782" s="437"/>
      <c r="AN782" s="437"/>
      <c r="AO782" s="437"/>
      <c r="AP782" s="437"/>
      <c r="AQ782" s="437"/>
      <c r="AR782" s="437"/>
      <c r="AS782" s="437"/>
      <c r="AT782" s="437"/>
      <c r="AU782" s="437"/>
      <c r="AV782" s="437"/>
      <c r="AW782" s="437"/>
      <c r="AX782" s="437"/>
      <c r="AY782" s="437"/>
      <c r="BA782" s="98"/>
      <c r="BB782" s="98"/>
      <c r="BC782" s="98"/>
      <c r="BD782" s="98"/>
      <c r="BE782" s="98"/>
      <c r="BF782" s="98"/>
      <c r="BH782" s="380"/>
      <c r="BI782" s="380"/>
      <c r="BJ782" s="380"/>
      <c r="BK782" s="379"/>
      <c r="BL782" s="379"/>
      <c r="BM782" s="382"/>
      <c r="BN782" s="168"/>
      <c r="BO782" s="382"/>
      <c r="BP782" s="382"/>
      <c r="BQ782" s="368"/>
      <c r="BR782"/>
      <c r="BS782" s="368"/>
      <c r="BT782"/>
      <c r="BU782"/>
      <c r="BV782"/>
      <c r="BW782" s="368"/>
      <c r="BX782" s="368"/>
      <c r="BY782" s="368"/>
      <c r="BZ782" s="368"/>
      <c r="CA782" s="368"/>
      <c r="CB782" s="141"/>
      <c r="CC782" s="230"/>
      <c r="CD782" s="230"/>
      <c r="CE782" s="230"/>
      <c r="CF782" s="76"/>
      <c r="CG782" s="281"/>
      <c r="CH782" s="281"/>
      <c r="CI782" s="76"/>
      <c r="CJ782" s="76"/>
      <c r="CK782" s="76"/>
      <c r="CL782" s="127"/>
      <c r="CM782" s="127"/>
      <c r="CN782" s="127"/>
      <c r="CO782" s="127"/>
      <c r="CP782" s="127"/>
      <c r="CQ782" s="127"/>
      <c r="CR782"/>
      <c r="CS782"/>
      <c r="CT782"/>
      <c r="CU782"/>
      <c r="CV782" s="76"/>
      <c r="CW782" s="404"/>
      <c r="CX782" s="405"/>
      <c r="CY782" s="405"/>
      <c r="CZ782" s="405"/>
      <c r="DA782" s="405"/>
      <c r="DB782" s="405"/>
      <c r="DG782" s="76"/>
    </row>
    <row r="783" spans="1:111" s="377" customFormat="1" ht="11.1" customHeight="1" x14ac:dyDescent="0.25">
      <c r="A783" s="76"/>
      <c r="Z783" s="437"/>
      <c r="AA783" s="437"/>
      <c r="AB783" s="437"/>
      <c r="AC783" s="437"/>
      <c r="AD783" s="437"/>
      <c r="AE783" s="437"/>
      <c r="AF783" s="437"/>
      <c r="AG783" s="437"/>
      <c r="AH783" s="437"/>
      <c r="AI783" s="437"/>
      <c r="AJ783" s="437"/>
      <c r="AK783" s="437"/>
      <c r="AL783" s="437"/>
      <c r="AM783" s="437"/>
      <c r="AN783" s="437"/>
      <c r="AO783" s="437"/>
      <c r="AP783" s="437"/>
      <c r="AQ783" s="437"/>
      <c r="AR783" s="437"/>
      <c r="AS783" s="437"/>
      <c r="AT783" s="437"/>
      <c r="AU783" s="437"/>
      <c r="AV783" s="437"/>
      <c r="AW783" s="437"/>
      <c r="AX783" s="437"/>
      <c r="AY783" s="437"/>
      <c r="BA783" s="98"/>
      <c r="BB783" s="98"/>
      <c r="BC783" s="98"/>
      <c r="BD783" s="98"/>
      <c r="BE783" s="98"/>
      <c r="BF783" s="98"/>
      <c r="BH783" s="380"/>
      <c r="BI783" s="380"/>
      <c r="BJ783" s="380"/>
      <c r="BK783" s="379"/>
      <c r="BL783" s="379"/>
      <c r="BM783" s="382"/>
      <c r="BN783" s="168"/>
      <c r="BO783" s="382"/>
      <c r="BP783" s="382"/>
      <c r="BQ783" s="368"/>
      <c r="BR783"/>
      <c r="BS783" s="368"/>
      <c r="BT783"/>
      <c r="BU783"/>
      <c r="BV783"/>
      <c r="BW783" s="368"/>
      <c r="BX783" s="368"/>
      <c r="BY783" s="368"/>
      <c r="BZ783" s="368"/>
      <c r="CA783" s="368"/>
      <c r="CB783" s="141"/>
      <c r="CC783" s="230"/>
      <c r="CD783" s="230"/>
      <c r="CE783" s="230"/>
      <c r="CF783" s="76"/>
      <c r="CG783" s="281"/>
      <c r="CH783" s="281"/>
      <c r="CI783" s="76"/>
      <c r="CJ783" s="76"/>
      <c r="CK783" s="76"/>
      <c r="CL783" s="127"/>
      <c r="CM783" s="127"/>
      <c r="CN783" s="127"/>
      <c r="CO783" s="127"/>
      <c r="CP783" s="127"/>
      <c r="CQ783" s="127"/>
      <c r="CR783"/>
      <c r="CS783"/>
      <c r="CT783"/>
      <c r="CU783"/>
      <c r="CV783" s="76"/>
      <c r="CW783" s="404"/>
      <c r="CX783" s="405"/>
      <c r="CY783" s="405"/>
      <c r="CZ783" s="405"/>
      <c r="DA783" s="405"/>
      <c r="DB783" s="405"/>
      <c r="DG783" s="76"/>
    </row>
    <row r="784" spans="1:111" s="377" customFormat="1" ht="11.1" customHeight="1" x14ac:dyDescent="0.25">
      <c r="A784" s="76"/>
      <c r="Z784" s="437"/>
      <c r="AA784" s="437"/>
      <c r="AB784" s="437"/>
      <c r="AC784" s="437"/>
      <c r="AD784" s="437"/>
      <c r="AE784" s="437"/>
      <c r="AF784" s="437"/>
      <c r="AG784" s="437"/>
      <c r="AH784" s="437"/>
      <c r="AI784" s="437"/>
      <c r="AJ784" s="437"/>
      <c r="AK784" s="437"/>
      <c r="AL784" s="437"/>
      <c r="AM784" s="437"/>
      <c r="AN784" s="437"/>
      <c r="AO784" s="437"/>
      <c r="AP784" s="437"/>
      <c r="AQ784" s="437"/>
      <c r="AR784" s="437"/>
      <c r="AS784" s="437"/>
      <c r="AT784" s="437"/>
      <c r="AU784" s="437"/>
      <c r="AV784" s="437"/>
      <c r="AW784" s="437"/>
      <c r="AX784" s="437"/>
      <c r="AY784" s="437"/>
      <c r="BA784" s="98"/>
      <c r="BB784" s="98"/>
      <c r="BC784" s="98"/>
      <c r="BD784" s="98"/>
      <c r="BE784" s="98"/>
      <c r="BF784" s="98"/>
      <c r="BH784" s="380"/>
      <c r="BI784" s="380"/>
      <c r="BJ784" s="380"/>
      <c r="BK784" s="379"/>
      <c r="BL784" s="379"/>
      <c r="BM784" s="382"/>
      <c r="BN784" s="168"/>
      <c r="BO784" s="382"/>
      <c r="BP784" s="382"/>
      <c r="BQ784" s="368"/>
      <c r="BR784"/>
      <c r="BS784" s="368"/>
      <c r="BT784"/>
      <c r="BU784"/>
      <c r="BV784"/>
      <c r="BW784" s="368"/>
      <c r="BX784" s="368"/>
      <c r="BY784" s="368"/>
      <c r="BZ784" s="368"/>
      <c r="CA784" s="368"/>
      <c r="CB784" s="141"/>
      <c r="CC784" s="230"/>
      <c r="CD784" s="230"/>
      <c r="CE784" s="230"/>
      <c r="CF784" s="76"/>
      <c r="CG784" s="281"/>
      <c r="CH784" s="281"/>
      <c r="CI784" s="76"/>
      <c r="CJ784" s="76"/>
      <c r="CK784" s="76"/>
      <c r="CL784" s="127"/>
      <c r="CM784" s="127"/>
      <c r="CN784" s="127"/>
      <c r="CO784" s="127"/>
      <c r="CP784" s="127"/>
      <c r="CQ784" s="127"/>
      <c r="CR784"/>
      <c r="CS784"/>
      <c r="CT784"/>
      <c r="CU784"/>
      <c r="CV784" s="76"/>
      <c r="CW784" s="404"/>
      <c r="CX784" s="405"/>
      <c r="CY784" s="405"/>
      <c r="CZ784" s="405"/>
      <c r="DA784" s="405"/>
      <c r="DB784" s="405"/>
      <c r="DG784" s="76"/>
    </row>
    <row r="785" spans="1:111" s="377" customFormat="1" ht="11.1" customHeight="1" x14ac:dyDescent="0.25">
      <c r="A785" s="76"/>
      <c r="Z785" s="437"/>
      <c r="AA785" s="437"/>
      <c r="AB785" s="437"/>
      <c r="AC785" s="437"/>
      <c r="AD785" s="437"/>
      <c r="AE785" s="437"/>
      <c r="AF785" s="437"/>
      <c r="AG785" s="437"/>
      <c r="AH785" s="437"/>
      <c r="AI785" s="437"/>
      <c r="AJ785" s="437"/>
      <c r="AK785" s="437"/>
      <c r="AL785" s="437"/>
      <c r="AM785" s="437"/>
      <c r="AN785" s="437"/>
      <c r="AO785" s="437"/>
      <c r="AP785" s="437"/>
      <c r="AQ785" s="437"/>
      <c r="AR785" s="437"/>
      <c r="AS785" s="437"/>
      <c r="AT785" s="437"/>
      <c r="AU785" s="437"/>
      <c r="AV785" s="437"/>
      <c r="AW785" s="437"/>
      <c r="AX785" s="437"/>
      <c r="AY785" s="437"/>
      <c r="BA785" s="98"/>
      <c r="BB785" s="98"/>
      <c r="BC785" s="98"/>
      <c r="BD785" s="98"/>
      <c r="BE785" s="98"/>
      <c r="BF785" s="98"/>
      <c r="BH785" s="380"/>
      <c r="BI785" s="380"/>
      <c r="BJ785" s="380"/>
      <c r="BK785" s="379"/>
      <c r="BL785" s="379"/>
      <c r="BM785" s="382"/>
      <c r="BN785" s="168"/>
      <c r="BO785" s="382"/>
      <c r="BP785" s="382"/>
      <c r="BQ785" s="368"/>
      <c r="BR785"/>
      <c r="BS785" s="368"/>
      <c r="BT785"/>
      <c r="BU785"/>
      <c r="BV785"/>
      <c r="BW785" s="368"/>
      <c r="BX785" s="368"/>
      <c r="BY785" s="368"/>
      <c r="BZ785" s="368"/>
      <c r="CA785" s="368"/>
      <c r="CB785" s="141"/>
      <c r="CC785" s="230"/>
      <c r="CD785" s="230"/>
      <c r="CE785" s="230"/>
      <c r="CF785" s="76"/>
      <c r="CG785" s="281"/>
      <c r="CH785" s="281"/>
      <c r="CI785" s="76"/>
      <c r="CJ785" s="76"/>
      <c r="CK785" s="76"/>
      <c r="CL785" s="127"/>
      <c r="CM785" s="127"/>
      <c r="CN785" s="127"/>
      <c r="CO785" s="127"/>
      <c r="CP785" s="127"/>
      <c r="CQ785" s="127"/>
      <c r="CR785"/>
      <c r="CS785"/>
      <c r="CT785"/>
      <c r="CU785"/>
      <c r="CV785" s="76"/>
      <c r="CW785" s="404"/>
      <c r="CX785" s="405"/>
      <c r="CY785" s="405"/>
      <c r="CZ785" s="405"/>
      <c r="DA785" s="405"/>
      <c r="DB785" s="405"/>
      <c r="DG785" s="76"/>
    </row>
    <row r="786" spans="1:111" s="377" customFormat="1" ht="11.1" customHeight="1" x14ac:dyDescent="0.25">
      <c r="A786" s="76"/>
      <c r="Z786" s="437"/>
      <c r="AA786" s="437"/>
      <c r="AB786" s="437"/>
      <c r="AC786" s="437"/>
      <c r="AD786" s="437"/>
      <c r="AE786" s="437"/>
      <c r="AF786" s="437"/>
      <c r="AG786" s="437"/>
      <c r="AH786" s="437"/>
      <c r="AI786" s="437"/>
      <c r="AJ786" s="437"/>
      <c r="AK786" s="437"/>
      <c r="AL786" s="437"/>
      <c r="AM786" s="437"/>
      <c r="AN786" s="437"/>
      <c r="AO786" s="437"/>
      <c r="AP786" s="437"/>
      <c r="AQ786" s="437"/>
      <c r="AR786" s="437"/>
      <c r="AS786" s="437"/>
      <c r="AT786" s="437"/>
      <c r="AU786" s="437"/>
      <c r="AV786" s="437"/>
      <c r="AW786" s="437"/>
      <c r="AX786" s="437"/>
      <c r="AY786" s="437"/>
      <c r="BA786" s="98"/>
      <c r="BB786" s="98"/>
      <c r="BC786" s="98"/>
      <c r="BD786" s="98"/>
      <c r="BE786" s="98"/>
      <c r="BF786" s="98"/>
      <c r="BH786" s="380"/>
      <c r="BI786" s="380"/>
      <c r="BJ786" s="380"/>
      <c r="BK786" s="379"/>
      <c r="BL786" s="379"/>
      <c r="BM786" s="382"/>
      <c r="BN786" s="168"/>
      <c r="BO786" s="382"/>
      <c r="BP786" s="382"/>
      <c r="BQ786" s="368"/>
      <c r="BR786"/>
      <c r="BS786" s="368"/>
      <c r="BT786"/>
      <c r="BU786"/>
      <c r="BV786"/>
      <c r="BW786" s="368"/>
      <c r="BX786" s="368"/>
      <c r="BY786" s="368"/>
      <c r="BZ786" s="368"/>
      <c r="CA786" s="368"/>
      <c r="CB786" s="141"/>
      <c r="CC786" s="230"/>
      <c r="CD786" s="230"/>
      <c r="CE786" s="230"/>
      <c r="CF786" s="76"/>
      <c r="CG786" s="281"/>
      <c r="CH786" s="281"/>
      <c r="CI786" s="76"/>
      <c r="CJ786" s="76"/>
      <c r="CK786" s="76"/>
      <c r="CL786" s="127"/>
      <c r="CM786" s="127"/>
      <c r="CN786" s="127"/>
      <c r="CO786" s="127"/>
      <c r="CP786" s="127"/>
      <c r="CQ786" s="127"/>
      <c r="CR786"/>
      <c r="CS786"/>
      <c r="CT786"/>
      <c r="CU786"/>
      <c r="CV786" s="76"/>
      <c r="CW786" s="404"/>
      <c r="CX786" s="405"/>
      <c r="CY786" s="405"/>
      <c r="CZ786" s="405"/>
      <c r="DA786" s="405"/>
      <c r="DB786" s="405"/>
      <c r="DG786" s="76"/>
    </row>
    <row r="787" spans="1:111" s="377" customFormat="1" ht="11.1" customHeight="1" x14ac:dyDescent="0.25">
      <c r="A787" s="76"/>
      <c r="Z787" s="437"/>
      <c r="AA787" s="437"/>
      <c r="AB787" s="437"/>
      <c r="AC787" s="437"/>
      <c r="AD787" s="437"/>
      <c r="AE787" s="437"/>
      <c r="AF787" s="437"/>
      <c r="AG787" s="437"/>
      <c r="AH787" s="437"/>
      <c r="AI787" s="437"/>
      <c r="AJ787" s="437"/>
      <c r="AK787" s="437"/>
      <c r="AL787" s="437"/>
      <c r="AM787" s="437"/>
      <c r="AN787" s="437"/>
      <c r="AO787" s="437"/>
      <c r="AP787" s="437"/>
      <c r="AQ787" s="437"/>
      <c r="AR787" s="437"/>
      <c r="AS787" s="437"/>
      <c r="AT787" s="437"/>
      <c r="AU787" s="437"/>
      <c r="AV787" s="437"/>
      <c r="AW787" s="437"/>
      <c r="AX787" s="437"/>
      <c r="AY787" s="437"/>
      <c r="BA787" s="98"/>
      <c r="BB787" s="98"/>
      <c r="BC787" s="98"/>
      <c r="BD787" s="98"/>
      <c r="BE787" s="98"/>
      <c r="BF787" s="98"/>
      <c r="BH787" s="380"/>
      <c r="BI787" s="380"/>
      <c r="BJ787" s="380"/>
      <c r="BK787" s="379"/>
      <c r="BL787" s="379"/>
      <c r="BM787" s="382"/>
      <c r="BN787" s="168"/>
      <c r="BO787" s="382"/>
      <c r="BP787" s="382"/>
      <c r="BQ787" s="368"/>
      <c r="BR787"/>
      <c r="BS787" s="368"/>
      <c r="BT787"/>
      <c r="BU787"/>
      <c r="BV787"/>
      <c r="BW787" s="368"/>
      <c r="BX787" s="368"/>
      <c r="BY787" s="368"/>
      <c r="BZ787" s="368"/>
      <c r="CA787" s="368"/>
      <c r="CB787" s="141"/>
      <c r="CC787" s="230"/>
      <c r="CD787" s="230"/>
      <c r="CE787" s="230"/>
      <c r="CF787" s="76"/>
      <c r="CG787" s="281"/>
      <c r="CH787" s="281"/>
      <c r="CI787" s="76"/>
      <c r="CJ787" s="76"/>
      <c r="CK787" s="76"/>
      <c r="CL787" s="127"/>
      <c r="CM787" s="127"/>
      <c r="CN787" s="127"/>
      <c r="CO787" s="127"/>
      <c r="CP787" s="127"/>
      <c r="CQ787" s="127"/>
      <c r="CR787"/>
      <c r="CS787"/>
      <c r="CT787"/>
      <c r="CU787"/>
      <c r="CV787" s="76"/>
      <c r="CW787" s="404"/>
      <c r="CX787" s="405"/>
      <c r="CY787" s="405"/>
      <c r="CZ787" s="405"/>
      <c r="DA787" s="405"/>
      <c r="DB787" s="405"/>
      <c r="DG787" s="76"/>
    </row>
    <row r="788" spans="1:111" s="377" customFormat="1" ht="11.1" customHeight="1" x14ac:dyDescent="0.25">
      <c r="A788" s="76"/>
      <c r="Z788" s="437"/>
      <c r="AA788" s="437"/>
      <c r="AB788" s="437"/>
      <c r="AC788" s="437"/>
      <c r="AD788" s="437"/>
      <c r="AE788" s="437"/>
      <c r="AF788" s="437"/>
      <c r="AG788" s="437"/>
      <c r="AH788" s="437"/>
      <c r="AI788" s="437"/>
      <c r="AJ788" s="437"/>
      <c r="AK788" s="437"/>
      <c r="AL788" s="437"/>
      <c r="AM788" s="437"/>
      <c r="AN788" s="437"/>
      <c r="AO788" s="437"/>
      <c r="AP788" s="437"/>
      <c r="AQ788" s="437"/>
      <c r="AR788" s="437"/>
      <c r="AS788" s="437"/>
      <c r="AT788" s="437"/>
      <c r="AU788" s="437"/>
      <c r="AV788" s="437"/>
      <c r="AW788" s="437"/>
      <c r="AX788" s="437"/>
      <c r="AY788" s="437"/>
      <c r="BA788" s="98"/>
      <c r="BB788" s="98"/>
      <c r="BC788" s="98"/>
      <c r="BD788" s="98"/>
      <c r="BE788" s="98"/>
      <c r="BF788" s="98"/>
      <c r="BH788" s="380"/>
      <c r="BI788" s="380"/>
      <c r="BJ788" s="380"/>
      <c r="BK788" s="379"/>
      <c r="BL788" s="379"/>
      <c r="BM788" s="382"/>
      <c r="BN788" s="168"/>
      <c r="BO788" s="382"/>
      <c r="BP788" s="382"/>
      <c r="BQ788" s="368"/>
      <c r="BR788"/>
      <c r="BS788" s="368"/>
      <c r="BT788"/>
      <c r="BU788"/>
      <c r="BV788"/>
      <c r="BW788" s="368"/>
      <c r="BX788" s="368"/>
      <c r="BY788" s="368"/>
      <c r="BZ788" s="368"/>
      <c r="CA788" s="368"/>
      <c r="CB788" s="141"/>
      <c r="CC788" s="230"/>
      <c r="CD788" s="230"/>
      <c r="CE788" s="230"/>
      <c r="CF788" s="76"/>
      <c r="CG788" s="281"/>
      <c r="CH788" s="281"/>
      <c r="CI788" s="76"/>
      <c r="CJ788" s="76"/>
      <c r="CK788" s="76"/>
      <c r="CL788" s="127"/>
      <c r="CM788" s="127"/>
      <c r="CN788" s="127"/>
      <c r="CO788" s="127"/>
      <c r="CP788" s="127"/>
      <c r="CQ788" s="127"/>
      <c r="CR788"/>
      <c r="CS788"/>
      <c r="CT788"/>
      <c r="CU788"/>
      <c r="CV788" s="76"/>
      <c r="CW788" s="404"/>
      <c r="CX788" s="405"/>
      <c r="CY788" s="405"/>
      <c r="CZ788" s="405"/>
      <c r="DA788" s="405"/>
      <c r="DB788" s="405"/>
      <c r="DG788" s="76"/>
    </row>
    <row r="789" spans="1:111" s="377" customFormat="1" ht="11.1" customHeight="1" x14ac:dyDescent="0.25">
      <c r="A789" s="76"/>
      <c r="Z789" s="437"/>
      <c r="AA789" s="437"/>
      <c r="AB789" s="437"/>
      <c r="AC789" s="437"/>
      <c r="AD789" s="437"/>
      <c r="AE789" s="437"/>
      <c r="AF789" s="437"/>
      <c r="AG789" s="437"/>
      <c r="AH789" s="437"/>
      <c r="AI789" s="437"/>
      <c r="AJ789" s="437"/>
      <c r="AK789" s="437"/>
      <c r="AL789" s="437"/>
      <c r="AM789" s="437"/>
      <c r="AN789" s="437"/>
      <c r="AO789" s="437"/>
      <c r="AP789" s="437"/>
      <c r="AQ789" s="437"/>
      <c r="AR789" s="437"/>
      <c r="AS789" s="437"/>
      <c r="AT789" s="437"/>
      <c r="AU789" s="437"/>
      <c r="AV789" s="437"/>
      <c r="AW789" s="437"/>
      <c r="AX789" s="437"/>
      <c r="AY789" s="437"/>
      <c r="BA789" s="98"/>
      <c r="BB789" s="98"/>
      <c r="BC789" s="98"/>
      <c r="BD789" s="98"/>
      <c r="BE789" s="98"/>
      <c r="BF789" s="98"/>
      <c r="BH789" s="380"/>
      <c r="BI789" s="380"/>
      <c r="BJ789" s="380"/>
      <c r="BK789" s="379"/>
      <c r="BL789" s="379"/>
      <c r="BM789" s="382"/>
      <c r="BN789" s="168"/>
      <c r="BO789" s="382"/>
      <c r="BP789" s="382"/>
      <c r="BQ789" s="368"/>
      <c r="BR789"/>
      <c r="BS789" s="368"/>
      <c r="BT789"/>
      <c r="BU789"/>
      <c r="BV789"/>
      <c r="BW789" s="368"/>
      <c r="BX789" s="368"/>
      <c r="BY789" s="368"/>
      <c r="BZ789" s="368"/>
      <c r="CA789" s="368"/>
      <c r="CB789" s="141"/>
      <c r="CC789" s="230"/>
      <c r="CD789" s="230"/>
      <c r="CE789" s="230"/>
      <c r="CF789" s="76"/>
      <c r="CG789" s="281"/>
      <c r="CH789" s="281"/>
      <c r="CI789" s="76"/>
      <c r="CJ789" s="76"/>
      <c r="CK789" s="76"/>
      <c r="CL789" s="127"/>
      <c r="CM789" s="127"/>
      <c r="CN789" s="127"/>
      <c r="CO789" s="127"/>
      <c r="CP789" s="127"/>
      <c r="CQ789" s="127"/>
      <c r="CR789"/>
      <c r="CS789"/>
      <c r="CT789"/>
      <c r="CU789"/>
      <c r="CV789" s="76"/>
      <c r="CW789" s="404"/>
      <c r="CX789" s="405"/>
      <c r="CY789" s="405"/>
      <c r="CZ789" s="405"/>
      <c r="DA789" s="405"/>
      <c r="DB789" s="405"/>
      <c r="DG789" s="76"/>
    </row>
    <row r="790" spans="1:111" s="377" customFormat="1" ht="11.1" customHeight="1" x14ac:dyDescent="0.25">
      <c r="A790" s="76"/>
      <c r="Z790" s="437"/>
      <c r="AA790" s="437"/>
      <c r="AB790" s="437"/>
      <c r="AC790" s="437"/>
      <c r="AD790" s="437"/>
      <c r="AE790" s="437"/>
      <c r="AF790" s="437"/>
      <c r="AG790" s="437"/>
      <c r="AH790" s="437"/>
      <c r="AI790" s="437"/>
      <c r="AJ790" s="437"/>
      <c r="AK790" s="437"/>
      <c r="AL790" s="437"/>
      <c r="AM790" s="437"/>
      <c r="AN790" s="437"/>
      <c r="AO790" s="437"/>
      <c r="AP790" s="437"/>
      <c r="AQ790" s="437"/>
      <c r="AR790" s="437"/>
      <c r="AS790" s="437"/>
      <c r="AT790" s="437"/>
      <c r="AU790" s="437"/>
      <c r="AV790" s="437"/>
      <c r="AW790" s="437"/>
      <c r="AX790" s="437"/>
      <c r="AY790" s="437"/>
      <c r="BA790" s="98"/>
      <c r="BB790" s="98"/>
      <c r="BC790" s="98"/>
      <c r="BD790" s="98"/>
      <c r="BE790" s="98"/>
      <c r="BF790" s="98"/>
      <c r="BH790" s="380"/>
      <c r="BI790" s="380"/>
      <c r="BJ790" s="380"/>
      <c r="BK790" s="379"/>
      <c r="BL790" s="379"/>
      <c r="BM790" s="382"/>
      <c r="BN790" s="168"/>
      <c r="BO790" s="382"/>
      <c r="BP790" s="382"/>
      <c r="BQ790" s="368"/>
      <c r="BR790"/>
      <c r="BS790" s="368"/>
      <c r="BT790"/>
      <c r="BU790"/>
      <c r="BV790"/>
      <c r="BW790" s="368"/>
      <c r="BX790" s="368"/>
      <c r="BY790" s="368"/>
      <c r="BZ790" s="368"/>
      <c r="CA790" s="368"/>
      <c r="CB790" s="141"/>
      <c r="CC790" s="230"/>
      <c r="CD790" s="230"/>
      <c r="CE790" s="230"/>
      <c r="CF790" s="76"/>
      <c r="CG790" s="281"/>
      <c r="CH790" s="281"/>
      <c r="CI790" s="76"/>
      <c r="CJ790" s="76"/>
      <c r="CK790" s="76"/>
      <c r="CL790" s="127"/>
      <c r="CM790" s="127"/>
      <c r="CN790" s="127"/>
      <c r="CO790" s="127"/>
      <c r="CP790" s="127"/>
      <c r="CQ790" s="127"/>
      <c r="CR790"/>
      <c r="CS790"/>
      <c r="CT790"/>
      <c r="CU790"/>
      <c r="CV790" s="76"/>
      <c r="CW790" s="404"/>
      <c r="CX790" s="405"/>
      <c r="CY790" s="405"/>
      <c r="CZ790" s="405"/>
      <c r="DA790" s="405"/>
      <c r="DB790" s="405"/>
      <c r="DG790" s="76"/>
    </row>
    <row r="791" spans="1:111" s="377" customFormat="1" ht="11.1" customHeight="1" x14ac:dyDescent="0.25">
      <c r="A791" s="76"/>
      <c r="Z791" s="437"/>
      <c r="AA791" s="437"/>
      <c r="AB791" s="437"/>
      <c r="AC791" s="437"/>
      <c r="AD791" s="437"/>
      <c r="AE791" s="437"/>
      <c r="AF791" s="437"/>
      <c r="AG791" s="437"/>
      <c r="AH791" s="437"/>
      <c r="AI791" s="437"/>
      <c r="AJ791" s="437"/>
      <c r="AK791" s="437"/>
      <c r="AL791" s="437"/>
      <c r="AM791" s="437"/>
      <c r="AN791" s="437"/>
      <c r="AO791" s="437"/>
      <c r="AP791" s="437"/>
      <c r="AQ791" s="437"/>
      <c r="AR791" s="437"/>
      <c r="AS791" s="437"/>
      <c r="AT791" s="437"/>
      <c r="AU791" s="437"/>
      <c r="AV791" s="437"/>
      <c r="AW791" s="437"/>
      <c r="AX791" s="437"/>
      <c r="AY791" s="437"/>
      <c r="BA791" s="98"/>
      <c r="BB791" s="98"/>
      <c r="BC791" s="98"/>
      <c r="BD791" s="98"/>
      <c r="BE791" s="98"/>
      <c r="BF791" s="98"/>
      <c r="BH791" s="380"/>
      <c r="BI791" s="380"/>
      <c r="BJ791" s="380"/>
      <c r="BK791" s="379"/>
      <c r="BL791" s="379"/>
      <c r="BM791" s="382"/>
      <c r="BN791" s="168"/>
      <c r="BO791" s="382"/>
      <c r="BP791" s="382"/>
      <c r="BQ791" s="368"/>
      <c r="BR791"/>
      <c r="BS791" s="368"/>
      <c r="BT791"/>
      <c r="BU791"/>
      <c r="BV791"/>
      <c r="BW791" s="368"/>
      <c r="BX791" s="368"/>
      <c r="BY791" s="368"/>
      <c r="BZ791" s="368"/>
      <c r="CA791" s="368"/>
      <c r="CB791" s="141"/>
      <c r="CC791" s="230"/>
      <c r="CD791" s="230"/>
      <c r="CE791" s="230"/>
      <c r="CF791" s="76"/>
      <c r="CG791" s="281"/>
      <c r="CH791" s="281"/>
      <c r="CI791" s="76"/>
      <c r="CJ791" s="76"/>
      <c r="CK791" s="76"/>
      <c r="CL791" s="127"/>
      <c r="CM791" s="127"/>
      <c r="CN791" s="127"/>
      <c r="CO791" s="127"/>
      <c r="CP791" s="127"/>
      <c r="CQ791" s="127"/>
      <c r="CR791"/>
      <c r="CS791"/>
      <c r="CT791"/>
      <c r="CU791"/>
      <c r="CV791" s="76"/>
      <c r="CW791" s="404"/>
      <c r="CX791" s="405"/>
      <c r="CY791" s="405"/>
      <c r="CZ791" s="405"/>
      <c r="DA791" s="405"/>
      <c r="DB791" s="405"/>
      <c r="DG791" s="76"/>
    </row>
    <row r="792" spans="1:111" s="377" customFormat="1" ht="11.1" customHeight="1" x14ac:dyDescent="0.25">
      <c r="A792" s="76"/>
      <c r="Z792" s="437"/>
      <c r="AA792" s="437"/>
      <c r="AB792" s="437"/>
      <c r="AC792" s="437"/>
      <c r="AD792" s="437"/>
      <c r="AE792" s="437"/>
      <c r="AF792" s="437"/>
      <c r="AG792" s="437"/>
      <c r="AH792" s="437"/>
      <c r="AI792" s="437"/>
      <c r="AJ792" s="437"/>
      <c r="AK792" s="437"/>
      <c r="AL792" s="437"/>
      <c r="AM792" s="437"/>
      <c r="AN792" s="437"/>
      <c r="AO792" s="437"/>
      <c r="AP792" s="437"/>
      <c r="AQ792" s="437"/>
      <c r="AR792" s="437"/>
      <c r="AS792" s="437"/>
      <c r="AT792" s="437"/>
      <c r="AU792" s="437"/>
      <c r="AV792" s="437"/>
      <c r="AW792" s="437"/>
      <c r="AX792" s="437"/>
      <c r="AY792" s="437"/>
      <c r="BA792" s="98"/>
      <c r="BB792" s="98"/>
      <c r="BC792" s="98"/>
      <c r="BD792" s="98"/>
      <c r="BE792" s="98"/>
      <c r="BF792" s="98"/>
      <c r="BH792" s="380"/>
      <c r="BI792" s="380"/>
      <c r="BJ792" s="380"/>
      <c r="BK792" s="379"/>
      <c r="BL792" s="379"/>
      <c r="BM792" s="382"/>
      <c r="BN792" s="168"/>
      <c r="BO792" s="382"/>
      <c r="BP792" s="382"/>
      <c r="BQ792" s="368"/>
      <c r="BR792"/>
      <c r="BS792" s="368"/>
      <c r="BT792"/>
      <c r="BU792"/>
      <c r="BV792"/>
      <c r="BW792" s="368"/>
      <c r="BX792" s="368"/>
      <c r="BY792" s="368"/>
      <c r="BZ792" s="368"/>
      <c r="CA792" s="368"/>
      <c r="CB792" s="141"/>
      <c r="CC792" s="230"/>
      <c r="CD792" s="230"/>
      <c r="CE792" s="230"/>
      <c r="CF792" s="76"/>
      <c r="CG792" s="281"/>
      <c r="CH792" s="281"/>
      <c r="CI792" s="76"/>
      <c r="CJ792" s="76"/>
      <c r="CK792" s="76"/>
      <c r="CL792" s="127"/>
      <c r="CM792" s="127"/>
      <c r="CN792" s="127"/>
      <c r="CO792" s="127"/>
      <c r="CP792" s="127"/>
      <c r="CQ792" s="127"/>
      <c r="CR792"/>
      <c r="CS792"/>
      <c r="CT792"/>
      <c r="CU792"/>
      <c r="CV792" s="76"/>
      <c r="CW792" s="404"/>
      <c r="CX792" s="405"/>
      <c r="CY792" s="405"/>
      <c r="CZ792" s="405"/>
      <c r="DA792" s="405"/>
      <c r="DB792" s="405"/>
      <c r="DG792" s="76"/>
    </row>
    <row r="793" spans="1:111" s="377" customFormat="1" ht="11.1" customHeight="1" x14ac:dyDescent="0.25">
      <c r="A793" s="76"/>
      <c r="Z793" s="437"/>
      <c r="AA793" s="437"/>
      <c r="AB793" s="437"/>
      <c r="AC793" s="437"/>
      <c r="AD793" s="437"/>
      <c r="AE793" s="437"/>
      <c r="AF793" s="437"/>
      <c r="AG793" s="437"/>
      <c r="AH793" s="437"/>
      <c r="AI793" s="437"/>
      <c r="AJ793" s="437"/>
      <c r="AK793" s="437"/>
      <c r="AL793" s="437"/>
      <c r="AM793" s="437"/>
      <c r="AN793" s="437"/>
      <c r="AO793" s="437"/>
      <c r="AP793" s="437"/>
      <c r="AQ793" s="437"/>
      <c r="AR793" s="437"/>
      <c r="AS793" s="437"/>
      <c r="AT793" s="437"/>
      <c r="AU793" s="437"/>
      <c r="AV793" s="437"/>
      <c r="AW793" s="437"/>
      <c r="AX793" s="437"/>
      <c r="AY793" s="437"/>
      <c r="BA793" s="98"/>
      <c r="BB793" s="98"/>
      <c r="BC793" s="98"/>
      <c r="BD793" s="98"/>
      <c r="BE793" s="98"/>
      <c r="BF793" s="98"/>
      <c r="BH793" s="380"/>
      <c r="BI793" s="380"/>
      <c r="BJ793" s="380"/>
      <c r="BK793" s="379"/>
      <c r="BL793" s="379"/>
      <c r="BM793" s="382"/>
      <c r="BN793" s="168"/>
      <c r="BO793" s="382"/>
      <c r="BP793" s="382"/>
      <c r="BQ793" s="368"/>
      <c r="BR793"/>
      <c r="BS793" s="368"/>
      <c r="BT793"/>
      <c r="BU793"/>
      <c r="BV793"/>
      <c r="BW793" s="368"/>
      <c r="BX793" s="368"/>
      <c r="BY793" s="368"/>
      <c r="BZ793" s="368"/>
      <c r="CA793" s="368"/>
      <c r="CB793" s="141"/>
      <c r="CC793" s="230"/>
      <c r="CD793" s="230"/>
      <c r="CE793" s="230"/>
      <c r="CF793" s="76"/>
      <c r="CG793" s="281"/>
      <c r="CH793" s="281"/>
      <c r="CI793" s="76"/>
      <c r="CJ793" s="76"/>
      <c r="CK793" s="76"/>
      <c r="CL793" s="127"/>
      <c r="CM793" s="127"/>
      <c r="CN793" s="127"/>
      <c r="CO793" s="127"/>
      <c r="CP793" s="127"/>
      <c r="CQ793" s="127"/>
      <c r="CR793"/>
      <c r="CS793"/>
      <c r="CT793"/>
      <c r="CU793"/>
      <c r="CV793" s="76"/>
      <c r="CW793" s="404"/>
      <c r="CX793" s="405"/>
      <c r="CY793" s="405"/>
      <c r="CZ793" s="405"/>
      <c r="DA793" s="405"/>
      <c r="DB793" s="405"/>
      <c r="DG793" s="76"/>
    </row>
    <row r="794" spans="1:111" s="377" customFormat="1" ht="11.1" customHeight="1" x14ac:dyDescent="0.25">
      <c r="A794" s="76"/>
      <c r="Z794" s="437"/>
      <c r="AA794" s="437"/>
      <c r="AB794" s="437"/>
      <c r="AC794" s="437"/>
      <c r="AD794" s="437"/>
      <c r="AE794" s="437"/>
      <c r="AF794" s="437"/>
      <c r="AG794" s="437"/>
      <c r="AH794" s="437"/>
      <c r="AI794" s="437"/>
      <c r="AJ794" s="437"/>
      <c r="AK794" s="437"/>
      <c r="AL794" s="437"/>
      <c r="AM794" s="437"/>
      <c r="AN794" s="437"/>
      <c r="AO794" s="437"/>
      <c r="AP794" s="437"/>
      <c r="AQ794" s="437"/>
      <c r="AR794" s="437"/>
      <c r="AS794" s="437"/>
      <c r="AT794" s="437"/>
      <c r="AU794" s="437"/>
      <c r="AV794" s="437"/>
      <c r="AW794" s="437"/>
      <c r="AX794" s="437"/>
      <c r="AY794" s="437"/>
      <c r="BA794" s="98"/>
      <c r="BB794" s="98"/>
      <c r="BC794" s="98"/>
      <c r="BD794" s="98"/>
      <c r="BE794" s="98"/>
      <c r="BF794" s="98"/>
      <c r="BH794" s="380"/>
      <c r="BI794" s="380"/>
      <c r="BJ794" s="380"/>
      <c r="BK794" s="379"/>
      <c r="BL794" s="379"/>
      <c r="BM794" s="382"/>
      <c r="BN794" s="168"/>
      <c r="BO794" s="382"/>
      <c r="BP794" s="382"/>
      <c r="BQ794" s="368"/>
      <c r="BR794"/>
      <c r="BS794" s="368"/>
      <c r="BT794"/>
      <c r="BU794"/>
      <c r="BV794"/>
      <c r="BW794" s="368"/>
      <c r="BX794" s="368"/>
      <c r="BY794" s="368"/>
      <c r="BZ794" s="368"/>
      <c r="CA794" s="368"/>
      <c r="CB794" s="141"/>
      <c r="CC794" s="230"/>
      <c r="CD794" s="230"/>
      <c r="CE794" s="230"/>
      <c r="CF794" s="76"/>
      <c r="CG794" s="281"/>
      <c r="CH794" s="281"/>
      <c r="CI794" s="76"/>
      <c r="CJ794" s="76"/>
      <c r="CK794" s="76"/>
      <c r="CL794" s="127"/>
      <c r="CM794" s="127"/>
      <c r="CN794" s="127"/>
      <c r="CO794" s="127"/>
      <c r="CP794" s="127"/>
      <c r="CQ794" s="127"/>
      <c r="CR794"/>
      <c r="CS794"/>
      <c r="CT794"/>
      <c r="CU794"/>
      <c r="CV794" s="76"/>
      <c r="CW794" s="404"/>
      <c r="CX794" s="405"/>
      <c r="CY794" s="405"/>
      <c r="CZ794" s="405"/>
      <c r="DA794" s="405"/>
      <c r="DB794" s="405"/>
      <c r="DG794" s="76"/>
    </row>
    <row r="795" spans="1:111" s="377" customFormat="1" ht="11.1" customHeight="1" x14ac:dyDescent="0.25">
      <c r="A795" s="76"/>
      <c r="Z795" s="437"/>
      <c r="AA795" s="437"/>
      <c r="AB795" s="437"/>
      <c r="AC795" s="437"/>
      <c r="AD795" s="437"/>
      <c r="AE795" s="437"/>
      <c r="AF795" s="437"/>
      <c r="AG795" s="437"/>
      <c r="AH795" s="437"/>
      <c r="AI795" s="437"/>
      <c r="AJ795" s="437"/>
      <c r="AK795" s="437"/>
      <c r="AL795" s="437"/>
      <c r="AM795" s="437"/>
      <c r="AN795" s="437"/>
      <c r="AO795" s="437"/>
      <c r="AP795" s="437"/>
      <c r="AQ795" s="437"/>
      <c r="AR795" s="437"/>
      <c r="AS795" s="437"/>
      <c r="AT795" s="437"/>
      <c r="AU795" s="437"/>
      <c r="AV795" s="437"/>
      <c r="AW795" s="437"/>
      <c r="AX795" s="437"/>
      <c r="AY795" s="437"/>
      <c r="BA795" s="98"/>
      <c r="BB795" s="98"/>
      <c r="BC795" s="98"/>
      <c r="BD795" s="98"/>
      <c r="BE795" s="98"/>
      <c r="BF795" s="98"/>
      <c r="BH795" s="380"/>
      <c r="BI795" s="380"/>
      <c r="BJ795" s="380"/>
      <c r="BK795" s="379"/>
      <c r="BL795" s="379"/>
      <c r="BM795" s="382"/>
      <c r="BN795" s="168"/>
      <c r="BO795" s="382"/>
      <c r="BP795" s="382"/>
      <c r="BQ795" s="368"/>
      <c r="BR795"/>
      <c r="BS795" s="368"/>
      <c r="BT795"/>
      <c r="BU795"/>
      <c r="BV795"/>
      <c r="BW795" s="368"/>
      <c r="BX795" s="368"/>
      <c r="BY795" s="368"/>
      <c r="BZ795" s="368"/>
      <c r="CA795" s="368"/>
      <c r="CB795" s="141"/>
      <c r="CC795" s="230"/>
      <c r="CD795" s="230"/>
      <c r="CE795" s="230"/>
      <c r="CF795" s="76"/>
      <c r="CG795" s="281"/>
      <c r="CH795" s="281"/>
      <c r="CI795" s="76"/>
      <c r="CJ795" s="76"/>
      <c r="CK795" s="76"/>
      <c r="CL795" s="127"/>
      <c r="CM795" s="127"/>
      <c r="CN795" s="127"/>
      <c r="CO795" s="127"/>
      <c r="CP795" s="127"/>
      <c r="CQ795" s="127"/>
      <c r="CR795"/>
      <c r="CS795"/>
      <c r="CT795"/>
      <c r="CU795"/>
      <c r="CV795" s="76"/>
      <c r="CW795" s="404"/>
      <c r="CX795" s="405"/>
      <c r="CY795" s="405"/>
      <c r="CZ795" s="405"/>
      <c r="DA795" s="405"/>
      <c r="DB795" s="405"/>
      <c r="DG795" s="76"/>
    </row>
    <row r="796" spans="1:111" s="377" customFormat="1" ht="11.1" customHeight="1" x14ac:dyDescent="0.25">
      <c r="A796" s="76"/>
      <c r="Z796" s="437"/>
      <c r="AA796" s="437"/>
      <c r="AB796" s="437"/>
      <c r="AC796" s="437"/>
      <c r="AD796" s="437"/>
      <c r="AE796" s="437"/>
      <c r="AF796" s="437"/>
      <c r="AG796" s="437"/>
      <c r="AH796" s="437"/>
      <c r="AI796" s="437"/>
      <c r="AJ796" s="437"/>
      <c r="AK796" s="437"/>
      <c r="AL796" s="437"/>
      <c r="AM796" s="437"/>
      <c r="AN796" s="437"/>
      <c r="AO796" s="437"/>
      <c r="AP796" s="437"/>
      <c r="AQ796" s="437"/>
      <c r="AR796" s="437"/>
      <c r="AS796" s="437"/>
      <c r="AT796" s="437"/>
      <c r="AU796" s="437"/>
      <c r="AV796" s="437"/>
      <c r="AW796" s="437"/>
      <c r="AX796" s="437"/>
      <c r="AY796" s="437"/>
      <c r="BA796" s="98"/>
      <c r="BB796" s="98"/>
      <c r="BC796" s="98"/>
      <c r="BD796" s="98"/>
      <c r="BE796" s="98"/>
      <c r="BF796" s="98"/>
      <c r="BH796" s="380"/>
      <c r="BI796" s="380"/>
      <c r="BJ796" s="380"/>
      <c r="BK796" s="379"/>
      <c r="BL796" s="379"/>
      <c r="BM796" s="382"/>
      <c r="BN796" s="168"/>
      <c r="BO796" s="382"/>
      <c r="BP796" s="382"/>
      <c r="BQ796" s="368"/>
      <c r="BR796"/>
      <c r="BS796" s="368"/>
      <c r="BT796"/>
      <c r="BU796"/>
      <c r="BV796"/>
      <c r="BW796" s="368"/>
      <c r="BX796" s="368"/>
      <c r="BY796" s="368"/>
      <c r="BZ796" s="368"/>
      <c r="CA796" s="368"/>
      <c r="CB796" s="141"/>
      <c r="CC796" s="230"/>
      <c r="CD796" s="230"/>
      <c r="CE796" s="230"/>
      <c r="CF796" s="76"/>
      <c r="CG796" s="281"/>
      <c r="CH796" s="281"/>
      <c r="CI796" s="76"/>
      <c r="CJ796" s="76"/>
      <c r="CK796" s="76"/>
      <c r="CL796" s="127"/>
      <c r="CM796" s="127"/>
      <c r="CN796" s="127"/>
      <c r="CO796" s="127"/>
      <c r="CP796" s="127"/>
      <c r="CQ796" s="127"/>
      <c r="CR796"/>
      <c r="CS796"/>
      <c r="CT796"/>
      <c r="CU796"/>
      <c r="CV796" s="76"/>
      <c r="CW796" s="404"/>
      <c r="CX796" s="405"/>
      <c r="CY796" s="405"/>
      <c r="CZ796" s="405"/>
      <c r="DA796" s="405"/>
      <c r="DB796" s="405"/>
      <c r="DG796" s="76"/>
    </row>
    <row r="797" spans="1:111" s="377" customFormat="1" ht="11.1" customHeight="1" x14ac:dyDescent="0.25">
      <c r="A797" s="76"/>
      <c r="Z797" s="437"/>
      <c r="AA797" s="437"/>
      <c r="AB797" s="437"/>
      <c r="AC797" s="437"/>
      <c r="AD797" s="437"/>
      <c r="AE797" s="437"/>
      <c r="AF797" s="437"/>
      <c r="AG797" s="437"/>
      <c r="AH797" s="437"/>
      <c r="AI797" s="437"/>
      <c r="AJ797" s="437"/>
      <c r="AK797" s="437"/>
      <c r="AL797" s="437"/>
      <c r="AM797" s="437"/>
      <c r="AN797" s="437"/>
      <c r="AO797" s="437"/>
      <c r="AP797" s="437"/>
      <c r="AQ797" s="437"/>
      <c r="AR797" s="437"/>
      <c r="AS797" s="437"/>
      <c r="AT797" s="437"/>
      <c r="AU797" s="437"/>
      <c r="AV797" s="437"/>
      <c r="AW797" s="437"/>
      <c r="AX797" s="437"/>
      <c r="AY797" s="437"/>
      <c r="BA797" s="98"/>
      <c r="BB797" s="98"/>
      <c r="BC797" s="98"/>
      <c r="BD797" s="98"/>
      <c r="BE797" s="98"/>
      <c r="BF797" s="98"/>
      <c r="BH797" s="380"/>
      <c r="BI797" s="380"/>
      <c r="BJ797" s="380"/>
      <c r="BK797" s="379"/>
      <c r="BL797" s="379"/>
      <c r="BM797" s="382"/>
      <c r="BN797" s="168"/>
      <c r="BO797" s="382"/>
      <c r="BP797" s="382"/>
      <c r="BQ797" s="368"/>
      <c r="BR797"/>
      <c r="BS797" s="368"/>
      <c r="BT797"/>
      <c r="BU797"/>
      <c r="BV797"/>
      <c r="BW797" s="368"/>
      <c r="BX797" s="368"/>
      <c r="BY797" s="368"/>
      <c r="BZ797" s="368"/>
      <c r="CA797" s="368"/>
      <c r="CB797" s="141"/>
      <c r="CC797" s="230"/>
      <c r="CD797" s="230"/>
      <c r="CE797" s="230"/>
      <c r="CF797" s="76"/>
      <c r="CG797" s="281"/>
      <c r="CH797" s="281"/>
      <c r="CI797" s="76"/>
      <c r="CJ797" s="76"/>
      <c r="CK797" s="76"/>
      <c r="CL797" s="127"/>
      <c r="CM797" s="127"/>
      <c r="CN797" s="127"/>
      <c r="CO797" s="127"/>
      <c r="CP797" s="127"/>
      <c r="CQ797" s="127"/>
      <c r="CR797"/>
      <c r="CS797"/>
      <c r="CT797"/>
      <c r="CU797"/>
      <c r="CV797" s="76"/>
      <c r="CW797" s="404"/>
      <c r="CX797" s="405"/>
      <c r="CY797" s="405"/>
      <c r="CZ797" s="405"/>
      <c r="DA797" s="405"/>
      <c r="DB797" s="405"/>
      <c r="DG797" s="76"/>
    </row>
    <row r="798" spans="1:111" s="377" customFormat="1" ht="11.1" customHeight="1" x14ac:dyDescent="0.25">
      <c r="A798" s="76"/>
      <c r="Z798" s="437"/>
      <c r="AA798" s="437"/>
      <c r="AB798" s="437"/>
      <c r="AC798" s="437"/>
      <c r="AD798" s="437"/>
      <c r="AE798" s="437"/>
      <c r="AF798" s="437"/>
      <c r="AG798" s="437"/>
      <c r="AH798" s="437"/>
      <c r="AI798" s="437"/>
      <c r="AJ798" s="437"/>
      <c r="AK798" s="437"/>
      <c r="AL798" s="437"/>
      <c r="AM798" s="437"/>
      <c r="AN798" s="437"/>
      <c r="AO798" s="437"/>
      <c r="AP798" s="437"/>
      <c r="AQ798" s="437"/>
      <c r="AR798" s="437"/>
      <c r="AS798" s="437"/>
      <c r="AT798" s="437"/>
      <c r="AU798" s="437"/>
      <c r="AV798" s="437"/>
      <c r="AW798" s="437"/>
      <c r="AX798" s="437"/>
      <c r="AY798" s="437"/>
      <c r="BA798" s="98"/>
      <c r="BB798" s="98"/>
      <c r="BC798" s="98"/>
      <c r="BD798" s="98"/>
      <c r="BE798" s="98"/>
      <c r="BF798" s="98"/>
      <c r="BH798" s="380"/>
      <c r="BI798" s="380"/>
      <c r="BJ798" s="380"/>
      <c r="BK798" s="379"/>
      <c r="BL798" s="379"/>
      <c r="BM798" s="382"/>
      <c r="BN798" s="168"/>
      <c r="BO798" s="382"/>
      <c r="BP798" s="382"/>
      <c r="BQ798" s="368"/>
      <c r="BR798"/>
      <c r="BS798" s="368"/>
      <c r="BT798"/>
      <c r="BU798"/>
      <c r="BV798"/>
      <c r="BW798" s="368"/>
      <c r="BX798" s="368"/>
      <c r="BY798" s="368"/>
      <c r="BZ798" s="368"/>
      <c r="CA798" s="368"/>
      <c r="CB798" s="141"/>
      <c r="CC798" s="230"/>
      <c r="CD798" s="230"/>
      <c r="CE798" s="230"/>
      <c r="CF798" s="76"/>
      <c r="CG798" s="281"/>
      <c r="CH798" s="281"/>
      <c r="CI798" s="76"/>
      <c r="CJ798" s="76"/>
      <c r="CK798" s="76"/>
      <c r="CL798" s="127"/>
      <c r="CM798" s="127"/>
      <c r="CN798" s="127"/>
      <c r="CO798" s="127"/>
      <c r="CP798" s="127"/>
      <c r="CQ798" s="127"/>
      <c r="CR798"/>
      <c r="CS798"/>
      <c r="CT798"/>
      <c r="CU798"/>
      <c r="CV798" s="76"/>
      <c r="CW798" s="404"/>
      <c r="CX798" s="405"/>
      <c r="CY798" s="405"/>
      <c r="CZ798" s="405"/>
      <c r="DA798" s="405"/>
      <c r="DB798" s="405"/>
      <c r="DG798" s="76"/>
    </row>
    <row r="799" spans="1:111" s="377" customFormat="1" ht="11.1" customHeight="1" x14ac:dyDescent="0.25">
      <c r="A799" s="76"/>
      <c r="Z799" s="437"/>
      <c r="AA799" s="437"/>
      <c r="AB799" s="437"/>
      <c r="AC799" s="437"/>
      <c r="AD799" s="437"/>
      <c r="AE799" s="437"/>
      <c r="AF799" s="437"/>
      <c r="AG799" s="437"/>
      <c r="AH799" s="437"/>
      <c r="AI799" s="437"/>
      <c r="AJ799" s="437"/>
      <c r="AK799" s="437"/>
      <c r="AL799" s="437"/>
      <c r="AM799" s="437"/>
      <c r="AN799" s="437"/>
      <c r="AO799" s="437"/>
      <c r="AP799" s="437"/>
      <c r="AQ799" s="437"/>
      <c r="AR799" s="437"/>
      <c r="AS799" s="437"/>
      <c r="AT799" s="437"/>
      <c r="AU799" s="437"/>
      <c r="AV799" s="437"/>
      <c r="AW799" s="437"/>
      <c r="AX799" s="437"/>
      <c r="AY799" s="437"/>
      <c r="BA799" s="98"/>
      <c r="BB799" s="98"/>
      <c r="BC799" s="98"/>
      <c r="BD799" s="98"/>
      <c r="BE799" s="98"/>
      <c r="BF799" s="98"/>
      <c r="BH799" s="380"/>
      <c r="BI799" s="380"/>
      <c r="BJ799" s="380"/>
      <c r="BK799" s="379"/>
      <c r="BL799" s="379"/>
      <c r="BM799" s="382"/>
      <c r="BN799" s="168"/>
      <c r="BO799" s="382"/>
      <c r="BP799" s="382"/>
      <c r="BQ799" s="368"/>
      <c r="BR799"/>
      <c r="BS799" s="368"/>
      <c r="BT799"/>
      <c r="BU799"/>
      <c r="BV799"/>
      <c r="BW799" s="368"/>
      <c r="BX799" s="368"/>
      <c r="BY799" s="368"/>
      <c r="BZ799" s="368"/>
      <c r="CA799" s="368"/>
      <c r="CB799" s="141"/>
      <c r="CC799" s="230"/>
      <c r="CD799" s="230"/>
      <c r="CE799" s="230"/>
      <c r="CF799" s="76"/>
      <c r="CG799" s="281"/>
      <c r="CH799" s="281"/>
      <c r="CI799" s="76"/>
      <c r="CJ799" s="76"/>
      <c r="CK799" s="76"/>
      <c r="CL799" s="127"/>
      <c r="CM799" s="127"/>
      <c r="CN799" s="127"/>
      <c r="CO799" s="127"/>
      <c r="CP799" s="127"/>
      <c r="CQ799" s="127"/>
      <c r="CR799"/>
      <c r="CS799"/>
      <c r="CT799"/>
      <c r="CU799"/>
      <c r="CV799" s="76"/>
      <c r="CW799" s="404"/>
      <c r="CX799" s="405"/>
      <c r="CY799" s="405"/>
      <c r="CZ799" s="405"/>
      <c r="DA799" s="405"/>
      <c r="DB799" s="405"/>
      <c r="DG799" s="76"/>
    </row>
    <row r="800" spans="1:111" s="377" customFormat="1" ht="11.1" customHeight="1" x14ac:dyDescent="0.25">
      <c r="A800" s="76"/>
      <c r="Z800" s="437"/>
      <c r="AA800" s="437"/>
      <c r="AB800" s="437"/>
      <c r="AC800" s="437"/>
      <c r="AD800" s="437"/>
      <c r="AE800" s="437"/>
      <c r="AF800" s="437"/>
      <c r="AG800" s="437"/>
      <c r="AH800" s="437"/>
      <c r="AI800" s="437"/>
      <c r="AJ800" s="437"/>
      <c r="AK800" s="437"/>
      <c r="AL800" s="437"/>
      <c r="AM800" s="437"/>
      <c r="AN800" s="437"/>
      <c r="AO800" s="437"/>
      <c r="AP800" s="437"/>
      <c r="AQ800" s="437"/>
      <c r="AR800" s="437"/>
      <c r="AS800" s="437"/>
      <c r="AT800" s="437"/>
      <c r="AU800" s="437"/>
      <c r="AV800" s="437"/>
      <c r="AW800" s="437"/>
      <c r="AX800" s="437"/>
      <c r="AY800" s="437"/>
      <c r="BA800" s="98"/>
      <c r="BB800" s="98"/>
      <c r="BC800" s="98"/>
      <c r="BD800" s="98"/>
      <c r="BE800" s="98"/>
      <c r="BF800" s="98"/>
      <c r="BH800" s="380"/>
      <c r="BI800" s="380"/>
      <c r="BJ800" s="380"/>
      <c r="BK800" s="379"/>
      <c r="BL800" s="379"/>
      <c r="BM800" s="382"/>
      <c r="BN800" s="168"/>
      <c r="BO800" s="382"/>
      <c r="BP800" s="382"/>
      <c r="BQ800" s="368"/>
      <c r="BR800"/>
      <c r="BS800" s="368"/>
      <c r="BT800"/>
      <c r="BU800"/>
      <c r="BV800"/>
      <c r="BW800" s="368"/>
      <c r="BX800" s="368"/>
      <c r="BY800" s="368"/>
      <c r="BZ800" s="368"/>
      <c r="CA800" s="368"/>
      <c r="CB800" s="141"/>
      <c r="CC800" s="230"/>
      <c r="CD800" s="230"/>
      <c r="CE800" s="230"/>
      <c r="CF800" s="76"/>
      <c r="CG800" s="281"/>
      <c r="CH800" s="281"/>
      <c r="CI800" s="76"/>
      <c r="CJ800" s="76"/>
      <c r="CK800" s="76"/>
      <c r="CL800" s="127"/>
      <c r="CM800" s="127"/>
      <c r="CN800" s="127"/>
      <c r="CO800" s="127"/>
      <c r="CP800" s="127"/>
      <c r="CQ800" s="127"/>
      <c r="CR800"/>
      <c r="CS800"/>
      <c r="CT800"/>
      <c r="CU800"/>
      <c r="CV800" s="76"/>
      <c r="CW800" s="404"/>
      <c r="CX800" s="405"/>
      <c r="CY800" s="405"/>
      <c r="CZ800" s="405"/>
      <c r="DA800" s="405"/>
      <c r="DB800" s="405"/>
      <c r="DG800" s="76"/>
    </row>
    <row r="801" spans="1:111" s="377" customFormat="1" ht="11.1" customHeight="1" x14ac:dyDescent="0.25">
      <c r="A801" s="76"/>
      <c r="Z801" s="437"/>
      <c r="AA801" s="437"/>
      <c r="AB801" s="437"/>
      <c r="AC801" s="437"/>
      <c r="AD801" s="437"/>
      <c r="AE801" s="437"/>
      <c r="AF801" s="437"/>
      <c r="AG801" s="437"/>
      <c r="AH801" s="437"/>
      <c r="AI801" s="437"/>
      <c r="AJ801" s="437"/>
      <c r="AK801" s="437"/>
      <c r="AL801" s="437"/>
      <c r="AM801" s="437"/>
      <c r="AN801" s="437"/>
      <c r="AO801" s="437"/>
      <c r="AP801" s="437"/>
      <c r="AQ801" s="437"/>
      <c r="AR801" s="437"/>
      <c r="AS801" s="437"/>
      <c r="AT801" s="437"/>
      <c r="AU801" s="437"/>
      <c r="AV801" s="437"/>
      <c r="AW801" s="437"/>
      <c r="AX801" s="437"/>
      <c r="AY801" s="437"/>
      <c r="BA801" s="98"/>
      <c r="BB801" s="98"/>
      <c r="BC801" s="98"/>
      <c r="BD801" s="98"/>
      <c r="BE801" s="98"/>
      <c r="BF801" s="98"/>
      <c r="BH801" s="380"/>
      <c r="BI801" s="380"/>
      <c r="BJ801" s="380"/>
      <c r="BK801" s="379"/>
      <c r="BL801" s="379"/>
      <c r="BM801" s="382"/>
      <c r="BN801" s="168"/>
      <c r="BO801" s="382"/>
      <c r="BP801" s="382"/>
      <c r="BQ801" s="368"/>
      <c r="BR801"/>
      <c r="BS801" s="368"/>
      <c r="BT801"/>
      <c r="BU801"/>
      <c r="BV801"/>
      <c r="BW801" s="368"/>
      <c r="BX801" s="368"/>
      <c r="BY801" s="368"/>
      <c r="BZ801" s="368"/>
      <c r="CA801" s="368"/>
      <c r="CB801" s="141"/>
      <c r="CC801" s="230"/>
      <c r="CD801" s="230"/>
      <c r="CE801" s="230"/>
      <c r="CF801" s="76"/>
      <c r="CG801" s="281"/>
      <c r="CH801" s="281"/>
      <c r="CI801" s="76"/>
      <c r="CJ801" s="76"/>
      <c r="CK801" s="76"/>
      <c r="CL801" s="127"/>
      <c r="CM801" s="127"/>
      <c r="CN801" s="127"/>
      <c r="CO801" s="127"/>
      <c r="CP801" s="127"/>
      <c r="CQ801" s="127"/>
      <c r="CR801"/>
      <c r="CS801"/>
      <c r="CT801"/>
      <c r="CU801"/>
      <c r="CV801" s="76"/>
      <c r="CW801" s="404"/>
      <c r="CX801" s="405"/>
      <c r="CY801" s="405"/>
      <c r="CZ801" s="405"/>
      <c r="DA801" s="405"/>
      <c r="DB801" s="405"/>
      <c r="DG801" s="76"/>
    </row>
    <row r="802" spans="1:111" s="377" customFormat="1" ht="11.1" customHeight="1" x14ac:dyDescent="0.25">
      <c r="A802" s="76"/>
      <c r="Z802" s="437"/>
      <c r="AA802" s="437"/>
      <c r="AB802" s="437"/>
      <c r="AC802" s="437"/>
      <c r="AD802" s="437"/>
      <c r="AE802" s="437"/>
      <c r="AF802" s="437"/>
      <c r="AG802" s="437"/>
      <c r="AH802" s="437"/>
      <c r="AI802" s="437"/>
      <c r="AJ802" s="437"/>
      <c r="AK802" s="437"/>
      <c r="AL802" s="437"/>
      <c r="AM802" s="437"/>
      <c r="AN802" s="437"/>
      <c r="AO802" s="437"/>
      <c r="AP802" s="437"/>
      <c r="AQ802" s="437"/>
      <c r="AR802" s="437"/>
      <c r="AS802" s="437"/>
      <c r="AT802" s="437"/>
      <c r="AU802" s="437"/>
      <c r="AV802" s="437"/>
      <c r="AW802" s="437"/>
      <c r="AX802" s="437"/>
      <c r="AY802" s="437"/>
      <c r="BA802" s="98"/>
      <c r="BB802" s="98"/>
      <c r="BC802" s="98"/>
      <c r="BD802" s="98"/>
      <c r="BE802" s="98"/>
      <c r="BF802" s="98"/>
      <c r="BH802" s="380"/>
      <c r="BI802" s="380"/>
      <c r="BJ802" s="380"/>
      <c r="BK802" s="379"/>
      <c r="BL802" s="379"/>
      <c r="BM802" s="382"/>
      <c r="BN802" s="168"/>
      <c r="BO802" s="382"/>
      <c r="BP802" s="382"/>
      <c r="BQ802" s="368"/>
      <c r="BR802"/>
      <c r="BS802" s="368"/>
      <c r="BT802"/>
      <c r="BU802"/>
      <c r="BV802"/>
      <c r="BW802" s="368"/>
      <c r="BX802" s="368"/>
      <c r="BY802" s="368"/>
      <c r="BZ802" s="368"/>
      <c r="CA802" s="368"/>
      <c r="CB802" s="141"/>
      <c r="CC802" s="230"/>
      <c r="CD802" s="230"/>
      <c r="CE802" s="230"/>
      <c r="CF802" s="76"/>
      <c r="CG802" s="281"/>
      <c r="CH802" s="281"/>
      <c r="CI802" s="76"/>
      <c r="CJ802" s="76"/>
      <c r="CK802" s="76"/>
      <c r="CL802" s="127"/>
      <c r="CM802" s="127"/>
      <c r="CN802" s="127"/>
      <c r="CO802" s="127"/>
      <c r="CP802" s="127"/>
      <c r="CQ802" s="127"/>
      <c r="CR802"/>
      <c r="CS802"/>
      <c r="CT802"/>
      <c r="CU802"/>
      <c r="CV802" s="76"/>
      <c r="CW802" s="404"/>
      <c r="CX802" s="405"/>
      <c r="CY802" s="405"/>
      <c r="CZ802" s="405"/>
      <c r="DA802" s="405"/>
      <c r="DB802" s="405"/>
      <c r="DG802" s="76"/>
    </row>
    <row r="803" spans="1:111" s="377" customFormat="1" ht="11.1" customHeight="1" x14ac:dyDescent="0.25">
      <c r="A803" s="76"/>
      <c r="Z803" s="437"/>
      <c r="AA803" s="437"/>
      <c r="AB803" s="437"/>
      <c r="AC803" s="437"/>
      <c r="AD803" s="437"/>
      <c r="AE803" s="437"/>
      <c r="AF803" s="437"/>
      <c r="AG803" s="437"/>
      <c r="AH803" s="437"/>
      <c r="AI803" s="437"/>
      <c r="AJ803" s="437"/>
      <c r="AK803" s="437"/>
      <c r="AL803" s="437"/>
      <c r="AM803" s="437"/>
      <c r="AN803" s="437"/>
      <c r="AO803" s="437"/>
      <c r="AP803" s="437"/>
      <c r="AQ803" s="437"/>
      <c r="AR803" s="437"/>
      <c r="AS803" s="437"/>
      <c r="AT803" s="437"/>
      <c r="AU803" s="437"/>
      <c r="AV803" s="437"/>
      <c r="AW803" s="437"/>
      <c r="AX803" s="437"/>
      <c r="AY803" s="437"/>
      <c r="BA803" s="98"/>
      <c r="BB803" s="98"/>
      <c r="BC803" s="98"/>
      <c r="BD803" s="98"/>
      <c r="BE803" s="98"/>
      <c r="BF803" s="98"/>
      <c r="BH803" s="380"/>
      <c r="BI803" s="380"/>
      <c r="BJ803" s="380"/>
      <c r="BK803" s="379"/>
      <c r="BL803" s="379"/>
      <c r="BM803" s="382"/>
      <c r="BN803" s="168"/>
      <c r="BO803" s="382"/>
      <c r="BP803" s="382"/>
      <c r="BQ803" s="368"/>
      <c r="BR803"/>
      <c r="BS803" s="368"/>
      <c r="BT803"/>
      <c r="BU803"/>
      <c r="BV803"/>
      <c r="BW803" s="368"/>
      <c r="BX803" s="368"/>
      <c r="BY803" s="368"/>
      <c r="BZ803" s="368"/>
      <c r="CA803" s="368"/>
      <c r="CB803" s="141"/>
      <c r="CC803" s="230"/>
      <c r="CD803" s="230"/>
      <c r="CE803" s="230"/>
      <c r="CF803" s="76"/>
      <c r="CG803" s="281"/>
      <c r="CH803" s="281"/>
      <c r="CI803" s="76"/>
      <c r="CJ803" s="76"/>
      <c r="CK803" s="76"/>
      <c r="CL803" s="127"/>
      <c r="CM803" s="127"/>
      <c r="CN803" s="127"/>
      <c r="CO803" s="127"/>
      <c r="CP803" s="127"/>
      <c r="CQ803" s="127"/>
      <c r="CR803"/>
      <c r="CS803"/>
      <c r="CT803"/>
      <c r="CU803"/>
      <c r="CV803" s="76"/>
      <c r="CW803" s="404"/>
      <c r="CX803" s="405"/>
      <c r="CY803" s="405"/>
      <c r="CZ803" s="405"/>
      <c r="DA803" s="405"/>
      <c r="DB803" s="405"/>
      <c r="DG803" s="76"/>
    </row>
    <row r="804" spans="1:111" s="377" customFormat="1" ht="11.1" customHeight="1" x14ac:dyDescent="0.25">
      <c r="A804" s="76"/>
      <c r="Z804" s="437"/>
      <c r="AA804" s="437"/>
      <c r="AB804" s="437"/>
      <c r="AC804" s="437"/>
      <c r="AD804" s="437"/>
      <c r="AE804" s="437"/>
      <c r="AF804" s="437"/>
      <c r="AG804" s="437"/>
      <c r="AH804" s="437"/>
      <c r="AI804" s="437"/>
      <c r="AJ804" s="437"/>
      <c r="AK804" s="437"/>
      <c r="AL804" s="437"/>
      <c r="AM804" s="437"/>
      <c r="AN804" s="437"/>
      <c r="AO804" s="437"/>
      <c r="AP804" s="437"/>
      <c r="AQ804" s="437"/>
      <c r="AR804" s="437"/>
      <c r="AS804" s="437"/>
      <c r="AT804" s="437"/>
      <c r="AU804" s="437"/>
      <c r="AV804" s="437"/>
      <c r="AW804" s="437"/>
      <c r="AX804" s="437"/>
      <c r="AY804" s="437"/>
      <c r="BA804" s="98"/>
      <c r="BB804" s="98"/>
      <c r="BC804" s="98"/>
      <c r="BD804" s="98"/>
      <c r="BE804" s="98"/>
      <c r="BF804" s="98"/>
      <c r="BH804" s="380"/>
      <c r="BI804" s="380"/>
      <c r="BJ804" s="380"/>
      <c r="BK804" s="379"/>
      <c r="BL804" s="379"/>
      <c r="BM804" s="382"/>
      <c r="BN804" s="168"/>
      <c r="BO804" s="382"/>
      <c r="BP804" s="382"/>
      <c r="BQ804" s="368"/>
      <c r="BR804"/>
      <c r="BS804" s="368"/>
      <c r="BT804"/>
      <c r="BU804"/>
      <c r="BV804"/>
      <c r="BW804" s="368"/>
      <c r="BX804" s="368"/>
      <c r="BY804" s="368"/>
      <c r="BZ804" s="368"/>
      <c r="CA804" s="368"/>
      <c r="CB804" s="141"/>
      <c r="CC804" s="230"/>
      <c r="CD804" s="230"/>
      <c r="CE804" s="230"/>
      <c r="CF804" s="76"/>
      <c r="CG804" s="281"/>
      <c r="CH804" s="281"/>
      <c r="CI804" s="76"/>
      <c r="CJ804" s="76"/>
      <c r="CK804" s="76"/>
      <c r="CL804" s="127"/>
      <c r="CM804" s="127"/>
      <c r="CN804" s="127"/>
      <c r="CO804" s="127"/>
      <c r="CP804" s="127"/>
      <c r="CQ804" s="127"/>
      <c r="CR804"/>
      <c r="CS804"/>
      <c r="CT804"/>
      <c r="CU804"/>
      <c r="CV804" s="76"/>
      <c r="CW804" s="404"/>
      <c r="CX804" s="405"/>
      <c r="CY804" s="405"/>
      <c r="CZ804" s="405"/>
      <c r="DA804" s="405"/>
      <c r="DB804" s="405"/>
      <c r="DG804" s="76"/>
    </row>
    <row r="805" spans="1:111" s="377" customFormat="1" ht="11.1" customHeight="1" x14ac:dyDescent="0.25">
      <c r="A805" s="76"/>
      <c r="Z805" s="437"/>
      <c r="AA805" s="437"/>
      <c r="AB805" s="437"/>
      <c r="AC805" s="437"/>
      <c r="AD805" s="437"/>
      <c r="AE805" s="437"/>
      <c r="AF805" s="437"/>
      <c r="AG805" s="437"/>
      <c r="AH805" s="437"/>
      <c r="AI805" s="437"/>
      <c r="AJ805" s="437"/>
      <c r="AK805" s="437"/>
      <c r="AL805" s="437"/>
      <c r="AM805" s="437"/>
      <c r="AN805" s="437"/>
      <c r="AO805" s="437"/>
      <c r="AP805" s="437"/>
      <c r="AQ805" s="437"/>
      <c r="AR805" s="437"/>
      <c r="AS805" s="437"/>
      <c r="AT805" s="437"/>
      <c r="AU805" s="437"/>
      <c r="AV805" s="437"/>
      <c r="AW805" s="437"/>
      <c r="AX805" s="437"/>
      <c r="AY805" s="437"/>
      <c r="BA805" s="98"/>
      <c r="BB805" s="98"/>
      <c r="BC805" s="98"/>
      <c r="BD805" s="98"/>
      <c r="BE805" s="98"/>
      <c r="BF805" s="98"/>
      <c r="BH805" s="380"/>
      <c r="BI805" s="380"/>
      <c r="BJ805" s="380"/>
      <c r="BK805" s="379"/>
      <c r="BL805" s="379"/>
      <c r="BM805" s="382"/>
      <c r="BN805" s="168"/>
      <c r="BO805" s="382"/>
      <c r="BP805" s="382"/>
      <c r="BQ805" s="368"/>
      <c r="BR805"/>
      <c r="BS805" s="368"/>
      <c r="BT805"/>
      <c r="BU805"/>
      <c r="BV805"/>
      <c r="BW805" s="368"/>
      <c r="BX805" s="368"/>
      <c r="BY805" s="368"/>
      <c r="BZ805" s="368"/>
      <c r="CA805" s="368"/>
      <c r="CB805" s="141"/>
      <c r="CC805" s="230"/>
      <c r="CD805" s="230"/>
      <c r="CE805" s="230"/>
      <c r="CF805" s="76"/>
      <c r="CG805" s="281"/>
      <c r="CH805" s="281"/>
      <c r="CI805" s="76"/>
      <c r="CJ805" s="76"/>
      <c r="CK805" s="76"/>
      <c r="CL805" s="127"/>
      <c r="CM805" s="127"/>
      <c r="CN805" s="127"/>
      <c r="CO805" s="127"/>
      <c r="CP805" s="127"/>
      <c r="CQ805" s="127"/>
      <c r="CR805"/>
      <c r="CS805"/>
      <c r="CT805"/>
      <c r="CU805"/>
      <c r="CV805" s="76"/>
      <c r="CW805" s="404"/>
      <c r="CX805" s="405"/>
      <c r="CY805" s="405"/>
      <c r="CZ805" s="405"/>
      <c r="DA805" s="405"/>
      <c r="DB805" s="405"/>
      <c r="DG805" s="76"/>
    </row>
    <row r="806" spans="1:111" s="377" customFormat="1" ht="11.1" customHeight="1" x14ac:dyDescent="0.25">
      <c r="A806" s="76"/>
      <c r="Z806" s="437"/>
      <c r="AA806" s="437"/>
      <c r="AB806" s="437"/>
      <c r="AC806" s="437"/>
      <c r="AD806" s="437"/>
      <c r="AE806" s="437"/>
      <c r="AF806" s="437"/>
      <c r="AG806" s="437"/>
      <c r="AH806" s="437"/>
      <c r="AI806" s="437"/>
      <c r="AJ806" s="437"/>
      <c r="AK806" s="437"/>
      <c r="AL806" s="437"/>
      <c r="AM806" s="437"/>
      <c r="AN806" s="437"/>
      <c r="AO806" s="437"/>
      <c r="AP806" s="437"/>
      <c r="AQ806" s="437"/>
      <c r="AR806" s="437"/>
      <c r="AS806" s="437"/>
      <c r="AT806" s="437"/>
      <c r="AU806" s="437"/>
      <c r="AV806" s="437"/>
      <c r="AW806" s="437"/>
      <c r="AX806" s="437"/>
      <c r="AY806" s="437"/>
      <c r="BA806" s="98"/>
      <c r="BB806" s="98"/>
      <c r="BC806" s="98"/>
      <c r="BD806" s="98"/>
      <c r="BE806" s="98"/>
      <c r="BF806" s="98"/>
      <c r="BH806" s="380"/>
      <c r="BI806" s="380"/>
      <c r="BJ806" s="380"/>
      <c r="BK806" s="379"/>
      <c r="BL806" s="379"/>
      <c r="BM806" s="382"/>
      <c r="BN806" s="168"/>
      <c r="BO806" s="382"/>
      <c r="BP806" s="382"/>
      <c r="BQ806" s="368"/>
      <c r="BR806"/>
      <c r="BS806" s="368"/>
      <c r="BT806"/>
      <c r="BU806"/>
      <c r="BV806"/>
      <c r="BW806" s="368"/>
      <c r="BX806" s="368"/>
      <c r="BY806" s="368"/>
      <c r="BZ806" s="368"/>
      <c r="CA806" s="368"/>
      <c r="CB806" s="141"/>
      <c r="CC806" s="230"/>
      <c r="CD806" s="230"/>
      <c r="CE806" s="230"/>
      <c r="CF806" s="76"/>
      <c r="CG806" s="281"/>
      <c r="CH806" s="281"/>
      <c r="CI806" s="76"/>
      <c r="CJ806" s="76"/>
      <c r="CK806" s="76"/>
      <c r="CL806" s="127"/>
      <c r="CM806" s="127"/>
      <c r="CN806" s="127"/>
      <c r="CO806" s="127"/>
      <c r="CP806" s="127"/>
      <c r="CQ806" s="127"/>
      <c r="CR806"/>
      <c r="CS806"/>
      <c r="CT806"/>
      <c r="CU806"/>
      <c r="CV806" s="76"/>
      <c r="CW806" s="404"/>
      <c r="CX806" s="405"/>
      <c r="CY806" s="405"/>
      <c r="CZ806" s="405"/>
      <c r="DA806" s="405"/>
      <c r="DB806" s="405"/>
      <c r="DG806" s="76"/>
    </row>
    <row r="807" spans="1:111" s="377" customFormat="1" ht="11.1" customHeight="1" x14ac:dyDescent="0.25">
      <c r="A807" s="76"/>
      <c r="Z807" s="437"/>
      <c r="AA807" s="437"/>
      <c r="AB807" s="437"/>
      <c r="AC807" s="437"/>
      <c r="AD807" s="437"/>
      <c r="AE807" s="437"/>
      <c r="AF807" s="437"/>
      <c r="AG807" s="437"/>
      <c r="AH807" s="437"/>
      <c r="AI807" s="437"/>
      <c r="AJ807" s="437"/>
      <c r="AK807" s="437"/>
      <c r="AL807" s="437"/>
      <c r="AM807" s="437"/>
      <c r="AN807" s="437"/>
      <c r="AO807" s="437"/>
      <c r="AP807" s="437"/>
      <c r="AQ807" s="437"/>
      <c r="AR807" s="437"/>
      <c r="AS807" s="437"/>
      <c r="AT807" s="437"/>
      <c r="AU807" s="437"/>
      <c r="AV807" s="437"/>
      <c r="AW807" s="437"/>
      <c r="AX807" s="437"/>
      <c r="AY807" s="437"/>
      <c r="BA807" s="98"/>
      <c r="BB807" s="98"/>
      <c r="BC807" s="98"/>
      <c r="BD807" s="98"/>
      <c r="BE807" s="98"/>
      <c r="BF807" s="98"/>
      <c r="BH807" s="380"/>
      <c r="BI807" s="380"/>
      <c r="BJ807" s="380"/>
      <c r="BK807" s="379"/>
      <c r="BL807" s="379"/>
      <c r="BM807" s="382"/>
      <c r="BN807" s="168"/>
      <c r="BO807" s="382"/>
      <c r="BP807" s="382"/>
      <c r="BQ807" s="368"/>
      <c r="BR807"/>
      <c r="BS807" s="368"/>
      <c r="BT807"/>
      <c r="BU807"/>
      <c r="BV807"/>
      <c r="BW807" s="368"/>
      <c r="BX807" s="368"/>
      <c r="BY807" s="368"/>
      <c r="BZ807" s="368"/>
      <c r="CA807" s="368"/>
      <c r="CB807" s="141"/>
      <c r="CC807" s="230"/>
      <c r="CD807" s="230"/>
      <c r="CE807" s="230"/>
      <c r="CF807" s="76"/>
      <c r="CG807" s="281"/>
      <c r="CH807" s="281"/>
      <c r="CI807" s="76"/>
      <c r="CJ807" s="76"/>
      <c r="CK807" s="76"/>
      <c r="CL807" s="127"/>
      <c r="CM807" s="127"/>
      <c r="CN807" s="127"/>
      <c r="CO807" s="127"/>
      <c r="CP807" s="127"/>
      <c r="CQ807" s="127"/>
      <c r="CR807"/>
      <c r="CS807"/>
      <c r="CT807"/>
      <c r="CU807"/>
      <c r="CV807" s="76"/>
      <c r="CW807" s="404"/>
      <c r="CX807" s="405"/>
      <c r="CY807" s="405"/>
      <c r="CZ807" s="405"/>
      <c r="DA807" s="405"/>
      <c r="DB807" s="405"/>
      <c r="DG807" s="76"/>
    </row>
    <row r="808" spans="1:111" s="377" customFormat="1" ht="11.1" customHeight="1" x14ac:dyDescent="0.25">
      <c r="A808" s="76"/>
      <c r="Z808" s="437"/>
      <c r="AA808" s="437"/>
      <c r="AB808" s="437"/>
      <c r="AC808" s="437"/>
      <c r="AD808" s="437"/>
      <c r="AE808" s="437"/>
      <c r="AF808" s="437"/>
      <c r="AG808" s="437"/>
      <c r="AH808" s="437"/>
      <c r="AI808" s="437"/>
      <c r="AJ808" s="437"/>
      <c r="AK808" s="437"/>
      <c r="AL808" s="437"/>
      <c r="AM808" s="437"/>
      <c r="AN808" s="437"/>
      <c r="AO808" s="437"/>
      <c r="AP808" s="437"/>
      <c r="AQ808" s="437"/>
      <c r="AR808" s="437"/>
      <c r="AS808" s="437"/>
      <c r="AT808" s="437"/>
      <c r="AU808" s="437"/>
      <c r="AV808" s="437"/>
      <c r="AW808" s="437"/>
      <c r="AX808" s="437"/>
      <c r="AY808" s="437"/>
      <c r="BA808" s="98"/>
      <c r="BB808" s="98"/>
      <c r="BC808" s="98"/>
      <c r="BD808" s="98"/>
      <c r="BE808" s="98"/>
      <c r="BF808" s="98"/>
      <c r="BH808" s="380"/>
      <c r="BI808" s="380"/>
      <c r="BJ808" s="380"/>
      <c r="BK808" s="379"/>
      <c r="BL808" s="379"/>
      <c r="BM808" s="382"/>
      <c r="BN808" s="168"/>
      <c r="BO808" s="382"/>
      <c r="BP808" s="382"/>
      <c r="BQ808" s="368"/>
      <c r="BR808"/>
      <c r="BS808" s="368"/>
      <c r="BT808"/>
      <c r="BU808"/>
      <c r="BV808"/>
      <c r="BW808" s="368"/>
      <c r="BX808" s="368"/>
      <c r="BY808" s="368"/>
      <c r="BZ808" s="368"/>
      <c r="CA808" s="368"/>
      <c r="CB808" s="141"/>
      <c r="CC808" s="230"/>
      <c r="CD808" s="230"/>
      <c r="CE808" s="230"/>
      <c r="CF808" s="76"/>
      <c r="CG808" s="281"/>
      <c r="CH808" s="281"/>
      <c r="CI808" s="76"/>
      <c r="CJ808" s="76"/>
      <c r="CK808" s="76"/>
      <c r="CL808" s="127"/>
      <c r="CM808" s="127"/>
      <c r="CN808" s="127"/>
      <c r="CO808" s="127"/>
      <c r="CP808" s="127"/>
      <c r="CQ808" s="127"/>
      <c r="CR808"/>
      <c r="CS808"/>
      <c r="CT808"/>
      <c r="CU808"/>
      <c r="CV808" s="76"/>
      <c r="CW808" s="404"/>
      <c r="CX808" s="405"/>
      <c r="CY808" s="405"/>
      <c r="CZ808" s="405"/>
      <c r="DA808" s="405"/>
      <c r="DB808" s="405"/>
      <c r="DG808" s="76"/>
    </row>
    <row r="809" spans="1:111" s="377" customFormat="1" ht="11.1" customHeight="1" x14ac:dyDescent="0.25">
      <c r="A809" s="76"/>
      <c r="Z809" s="437"/>
      <c r="AA809" s="437"/>
      <c r="AB809" s="437"/>
      <c r="AC809" s="437"/>
      <c r="AD809" s="437"/>
      <c r="AE809" s="437"/>
      <c r="AF809" s="437"/>
      <c r="AG809" s="437"/>
      <c r="AH809" s="437"/>
      <c r="AI809" s="437"/>
      <c r="AJ809" s="437"/>
      <c r="AK809" s="437"/>
      <c r="AL809" s="437"/>
      <c r="AM809" s="437"/>
      <c r="AN809" s="437"/>
      <c r="AO809" s="437"/>
      <c r="AP809" s="437"/>
      <c r="AQ809" s="437"/>
      <c r="AR809" s="437"/>
      <c r="AS809" s="437"/>
      <c r="AT809" s="437"/>
      <c r="AU809" s="437"/>
      <c r="AV809" s="437"/>
      <c r="AW809" s="437"/>
      <c r="AX809" s="437"/>
      <c r="AY809" s="437"/>
      <c r="BA809" s="98"/>
      <c r="BB809" s="98"/>
      <c r="BC809" s="98"/>
      <c r="BD809" s="98"/>
      <c r="BE809" s="98"/>
      <c r="BF809" s="98"/>
      <c r="BH809" s="380"/>
      <c r="BI809" s="380"/>
      <c r="BJ809" s="380"/>
      <c r="BK809" s="379"/>
      <c r="BL809" s="379"/>
      <c r="BM809" s="382"/>
      <c r="BN809" s="168"/>
      <c r="BO809" s="382"/>
      <c r="BP809" s="382"/>
      <c r="BQ809" s="368"/>
      <c r="BR809"/>
      <c r="BS809" s="368"/>
      <c r="BT809"/>
      <c r="BU809"/>
      <c r="BV809"/>
      <c r="BW809" s="368"/>
      <c r="BX809" s="368"/>
      <c r="BY809" s="368"/>
      <c r="BZ809" s="368"/>
      <c r="CA809" s="368"/>
      <c r="CB809" s="141"/>
      <c r="CC809" s="230"/>
      <c r="CD809" s="230"/>
      <c r="CE809" s="230"/>
      <c r="CF809" s="76"/>
      <c r="CG809" s="281"/>
      <c r="CH809" s="281"/>
      <c r="CI809" s="76"/>
      <c r="CJ809" s="76"/>
      <c r="CK809" s="76"/>
      <c r="CL809" s="127"/>
      <c r="CM809" s="127"/>
      <c r="CN809" s="127"/>
      <c r="CO809" s="127"/>
      <c r="CP809" s="127"/>
      <c r="CQ809" s="127"/>
      <c r="CR809"/>
      <c r="CS809"/>
      <c r="CT809"/>
      <c r="CU809"/>
      <c r="CV809" s="76"/>
      <c r="CW809" s="404"/>
      <c r="CX809" s="405"/>
      <c r="CY809" s="405"/>
      <c r="CZ809" s="405"/>
      <c r="DA809" s="405"/>
      <c r="DB809" s="405"/>
      <c r="DG809" s="76"/>
    </row>
    <row r="810" spans="1:111" s="377" customFormat="1" ht="11.1" customHeight="1" x14ac:dyDescent="0.25">
      <c r="A810" s="76"/>
      <c r="Z810" s="437"/>
      <c r="AA810" s="437"/>
      <c r="AB810" s="437"/>
      <c r="AC810" s="437"/>
      <c r="AD810" s="437"/>
      <c r="AE810" s="437"/>
      <c r="AF810" s="437"/>
      <c r="AG810" s="437"/>
      <c r="AH810" s="437"/>
      <c r="AI810" s="437"/>
      <c r="AJ810" s="437"/>
      <c r="AK810" s="437"/>
      <c r="AL810" s="437"/>
      <c r="AM810" s="437"/>
      <c r="AN810" s="437"/>
      <c r="AO810" s="437"/>
      <c r="AP810" s="437"/>
      <c r="AQ810" s="437"/>
      <c r="AR810" s="437"/>
      <c r="AS810" s="437"/>
      <c r="AT810" s="437"/>
      <c r="AU810" s="437"/>
      <c r="AV810" s="437"/>
      <c r="AW810" s="437"/>
      <c r="AX810" s="437"/>
      <c r="AY810" s="437"/>
      <c r="BA810" s="98"/>
      <c r="BB810" s="98"/>
      <c r="BC810" s="98"/>
      <c r="BD810" s="98"/>
      <c r="BE810" s="98"/>
      <c r="BF810" s="98"/>
      <c r="BH810" s="380"/>
      <c r="BI810" s="380"/>
      <c r="BJ810" s="380"/>
      <c r="BK810" s="379"/>
      <c r="BL810" s="379"/>
      <c r="BM810" s="382"/>
      <c r="BN810" s="168"/>
      <c r="BO810" s="382"/>
      <c r="BP810" s="382"/>
      <c r="BQ810" s="368"/>
      <c r="BR810"/>
      <c r="BS810" s="368"/>
      <c r="BT810"/>
      <c r="BU810"/>
      <c r="BV810"/>
      <c r="BW810" s="368"/>
      <c r="BX810" s="368"/>
      <c r="BY810" s="368"/>
      <c r="BZ810" s="368"/>
      <c r="CA810" s="368"/>
      <c r="CB810" s="141"/>
      <c r="CC810" s="230"/>
      <c r="CD810" s="230"/>
      <c r="CE810" s="230"/>
      <c r="CF810" s="76"/>
      <c r="CG810" s="281"/>
      <c r="CH810" s="281"/>
      <c r="CI810" s="76"/>
      <c r="CJ810" s="76"/>
      <c r="CK810" s="76"/>
      <c r="CL810" s="127"/>
      <c r="CM810" s="127"/>
      <c r="CN810" s="127"/>
      <c r="CO810" s="127"/>
      <c r="CP810" s="127"/>
      <c r="CQ810" s="127"/>
      <c r="CR810"/>
      <c r="CS810"/>
      <c r="CT810"/>
      <c r="CU810"/>
      <c r="CV810" s="76"/>
      <c r="CW810" s="404"/>
      <c r="CX810" s="405"/>
      <c r="CY810" s="405"/>
      <c r="CZ810" s="405"/>
      <c r="DA810" s="405"/>
      <c r="DB810" s="405"/>
      <c r="DG810" s="76"/>
    </row>
    <row r="811" spans="1:111" s="377" customFormat="1" ht="11.1" customHeight="1" x14ac:dyDescent="0.25">
      <c r="A811" s="76"/>
      <c r="Z811" s="437"/>
      <c r="AA811" s="437"/>
      <c r="AB811" s="437"/>
      <c r="AC811" s="437"/>
      <c r="AD811" s="437"/>
      <c r="AE811" s="437"/>
      <c r="AF811" s="437"/>
      <c r="AG811" s="437"/>
      <c r="AH811" s="437"/>
      <c r="AI811" s="437"/>
      <c r="AJ811" s="437"/>
      <c r="AK811" s="437"/>
      <c r="AL811" s="437"/>
      <c r="AM811" s="437"/>
      <c r="AN811" s="437"/>
      <c r="AO811" s="437"/>
      <c r="AP811" s="437"/>
      <c r="AQ811" s="437"/>
      <c r="AR811" s="437"/>
      <c r="AS811" s="437"/>
      <c r="AT811" s="437"/>
      <c r="AU811" s="437"/>
      <c r="AV811" s="437"/>
      <c r="AW811" s="437"/>
      <c r="AX811" s="437"/>
      <c r="AY811" s="437"/>
      <c r="BA811" s="98"/>
      <c r="BB811" s="98"/>
      <c r="BC811" s="98"/>
      <c r="BD811" s="98"/>
      <c r="BE811" s="98"/>
      <c r="BF811" s="98"/>
      <c r="BH811" s="380"/>
      <c r="BI811" s="380"/>
      <c r="BJ811" s="380"/>
      <c r="BK811" s="379"/>
      <c r="BL811" s="379"/>
      <c r="BM811" s="382"/>
      <c r="BN811" s="168"/>
      <c r="BO811" s="382"/>
      <c r="BP811" s="382"/>
      <c r="BQ811" s="368"/>
      <c r="BR811"/>
      <c r="BS811" s="368"/>
      <c r="BT811"/>
      <c r="BU811"/>
      <c r="BV811"/>
      <c r="BW811" s="368"/>
      <c r="BX811" s="368"/>
      <c r="BY811" s="368"/>
      <c r="BZ811" s="368"/>
      <c r="CA811" s="368"/>
      <c r="CB811" s="141"/>
      <c r="CC811" s="230"/>
      <c r="CD811" s="230"/>
      <c r="CE811" s="230"/>
      <c r="CF811" s="76"/>
      <c r="CG811" s="281"/>
      <c r="CH811" s="281"/>
      <c r="CI811" s="76"/>
      <c r="CJ811" s="76"/>
      <c r="CK811" s="76"/>
      <c r="CL811" s="127"/>
      <c r="CM811" s="127"/>
      <c r="CN811" s="127"/>
      <c r="CO811" s="127"/>
      <c r="CP811" s="127"/>
      <c r="CQ811" s="127"/>
      <c r="CR811"/>
      <c r="CS811"/>
      <c r="CT811"/>
      <c r="CU811"/>
      <c r="CV811" s="76"/>
      <c r="CW811" s="404"/>
      <c r="CX811" s="405"/>
      <c r="CY811" s="405"/>
      <c r="CZ811" s="405"/>
      <c r="DA811" s="405"/>
      <c r="DB811" s="405"/>
      <c r="DG811" s="76"/>
    </row>
    <row r="812" spans="1:111" s="377" customFormat="1" ht="11.1" customHeight="1" x14ac:dyDescent="0.25">
      <c r="A812" s="76"/>
      <c r="Z812" s="437"/>
      <c r="AA812" s="437"/>
      <c r="AB812" s="437"/>
      <c r="AC812" s="437"/>
      <c r="AD812" s="437"/>
      <c r="AE812" s="437"/>
      <c r="AF812" s="437"/>
      <c r="AG812" s="437"/>
      <c r="AH812" s="437"/>
      <c r="AI812" s="437"/>
      <c r="AJ812" s="437"/>
      <c r="AK812" s="437"/>
      <c r="AL812" s="437"/>
      <c r="AM812" s="437"/>
      <c r="AN812" s="437"/>
      <c r="AO812" s="437"/>
      <c r="AP812" s="437"/>
      <c r="AQ812" s="437"/>
      <c r="AR812" s="437"/>
      <c r="AS812" s="437"/>
      <c r="AT812" s="437"/>
      <c r="AU812" s="437"/>
      <c r="AV812" s="437"/>
      <c r="AW812" s="437"/>
      <c r="AX812" s="437"/>
      <c r="AY812" s="437"/>
      <c r="BA812" s="98"/>
      <c r="BB812" s="98"/>
      <c r="BC812" s="98"/>
      <c r="BD812" s="98"/>
      <c r="BE812" s="98"/>
      <c r="BF812" s="98"/>
      <c r="BH812" s="380"/>
      <c r="BI812" s="380"/>
      <c r="BJ812" s="380"/>
      <c r="BK812" s="379"/>
      <c r="BL812" s="379"/>
      <c r="BM812" s="382"/>
      <c r="BN812" s="168"/>
      <c r="BO812" s="382"/>
      <c r="BP812" s="382"/>
      <c r="BQ812" s="368"/>
      <c r="BR812"/>
      <c r="BS812" s="368"/>
      <c r="BT812"/>
      <c r="BU812"/>
      <c r="BV812"/>
      <c r="BW812" s="368"/>
      <c r="BX812" s="368"/>
      <c r="BY812" s="368"/>
      <c r="BZ812" s="368"/>
      <c r="CA812" s="368"/>
      <c r="CB812" s="141"/>
      <c r="CC812" s="230"/>
      <c r="CD812" s="230"/>
      <c r="CE812" s="230"/>
      <c r="CF812" s="76"/>
      <c r="CG812" s="281"/>
      <c r="CH812" s="281"/>
      <c r="CI812" s="76"/>
      <c r="CJ812" s="76"/>
      <c r="CK812" s="76"/>
      <c r="CL812" s="127"/>
      <c r="CM812" s="127"/>
      <c r="CN812" s="127"/>
      <c r="CO812" s="127"/>
      <c r="CP812" s="127"/>
      <c r="CQ812" s="127"/>
      <c r="CR812"/>
      <c r="CS812"/>
      <c r="CT812"/>
      <c r="CU812"/>
      <c r="CV812" s="76"/>
      <c r="CW812" s="404"/>
      <c r="CX812" s="405"/>
      <c r="CY812" s="405"/>
      <c r="CZ812" s="405"/>
      <c r="DA812" s="405"/>
      <c r="DB812" s="405"/>
      <c r="DG812" s="76"/>
    </row>
    <row r="813" spans="1:111" s="377" customFormat="1" ht="11.1" customHeight="1" x14ac:dyDescent="0.25">
      <c r="A813" s="76"/>
      <c r="Z813" s="437"/>
      <c r="AA813" s="437"/>
      <c r="AB813" s="437"/>
      <c r="AC813" s="437"/>
      <c r="AD813" s="437"/>
      <c r="AE813" s="437"/>
      <c r="AF813" s="437"/>
      <c r="AG813" s="437"/>
      <c r="AH813" s="437"/>
      <c r="AI813" s="437"/>
      <c r="AJ813" s="437"/>
      <c r="AK813" s="437"/>
      <c r="AL813" s="437"/>
      <c r="AM813" s="437"/>
      <c r="AN813" s="437"/>
      <c r="AO813" s="437"/>
      <c r="AP813" s="437"/>
      <c r="AQ813" s="437"/>
      <c r="AR813" s="437"/>
      <c r="AS813" s="437"/>
      <c r="AT813" s="437"/>
      <c r="AU813" s="437"/>
      <c r="AV813" s="437"/>
      <c r="AW813" s="437"/>
      <c r="AX813" s="437"/>
      <c r="AY813" s="437"/>
      <c r="BA813" s="98"/>
      <c r="BB813" s="98"/>
      <c r="BC813" s="98"/>
      <c r="BD813" s="98"/>
      <c r="BE813" s="98"/>
      <c r="BF813" s="98"/>
      <c r="BH813" s="380"/>
      <c r="BI813" s="380"/>
      <c r="BJ813" s="380"/>
      <c r="BK813" s="379"/>
      <c r="BL813" s="379"/>
      <c r="BM813" s="382"/>
      <c r="BN813" s="168"/>
      <c r="BO813" s="382"/>
      <c r="BP813" s="382"/>
      <c r="BQ813" s="368"/>
      <c r="BR813"/>
      <c r="BS813" s="368"/>
      <c r="BT813"/>
      <c r="BU813"/>
      <c r="BV813"/>
      <c r="BW813" s="368"/>
      <c r="BX813" s="368"/>
      <c r="BY813" s="368"/>
      <c r="BZ813" s="368"/>
      <c r="CA813" s="368"/>
      <c r="CB813" s="141"/>
      <c r="CC813" s="230"/>
      <c r="CD813" s="230"/>
      <c r="CE813" s="230"/>
      <c r="CF813" s="76"/>
      <c r="CG813" s="281"/>
      <c r="CH813" s="281"/>
      <c r="CI813" s="76"/>
      <c r="CJ813" s="76"/>
      <c r="CK813" s="76"/>
      <c r="CL813" s="127"/>
      <c r="CM813" s="127"/>
      <c r="CN813" s="127"/>
      <c r="CO813" s="127"/>
      <c r="CP813" s="127"/>
      <c r="CQ813" s="127"/>
      <c r="CR813"/>
      <c r="CS813"/>
      <c r="CT813"/>
      <c r="CU813"/>
      <c r="CV813" s="76"/>
      <c r="CW813" s="404"/>
      <c r="CX813" s="405"/>
      <c r="CY813" s="405"/>
      <c r="CZ813" s="405"/>
      <c r="DA813" s="405"/>
      <c r="DB813" s="405"/>
      <c r="DG813" s="76"/>
    </row>
    <row r="814" spans="1:111" s="377" customFormat="1" ht="11.1" customHeight="1" x14ac:dyDescent="0.25">
      <c r="A814" s="76"/>
      <c r="Z814" s="437"/>
      <c r="AA814" s="437"/>
      <c r="AB814" s="437"/>
      <c r="AC814" s="437"/>
      <c r="AD814" s="437"/>
      <c r="AE814" s="437"/>
      <c r="AF814" s="437"/>
      <c r="AG814" s="437"/>
      <c r="AH814" s="437"/>
      <c r="AI814" s="437"/>
      <c r="AJ814" s="437"/>
      <c r="AK814" s="437"/>
      <c r="AL814" s="437"/>
      <c r="AM814" s="437"/>
      <c r="AN814" s="437"/>
      <c r="AO814" s="437"/>
      <c r="AP814" s="437"/>
      <c r="AQ814" s="437"/>
      <c r="AR814" s="437"/>
      <c r="AS814" s="437"/>
      <c r="AT814" s="437"/>
      <c r="AU814" s="437"/>
      <c r="AV814" s="437"/>
      <c r="AW814" s="437"/>
      <c r="AX814" s="437"/>
      <c r="AY814" s="437"/>
      <c r="BA814" s="98"/>
      <c r="BB814" s="98"/>
      <c r="BC814" s="98"/>
      <c r="BD814" s="98"/>
      <c r="BE814" s="98"/>
      <c r="BF814" s="98"/>
      <c r="BH814" s="380"/>
      <c r="BI814" s="380"/>
      <c r="BJ814" s="380"/>
      <c r="BK814" s="379"/>
      <c r="BL814" s="379"/>
      <c r="BM814" s="382"/>
      <c r="BN814" s="168"/>
      <c r="BO814" s="382"/>
      <c r="BP814" s="382"/>
      <c r="BQ814" s="368"/>
      <c r="BR814"/>
      <c r="BS814" s="368"/>
      <c r="BT814"/>
      <c r="BU814"/>
      <c r="BV814"/>
      <c r="BW814" s="368"/>
      <c r="BX814" s="368"/>
      <c r="BY814" s="368"/>
      <c r="BZ814" s="368"/>
      <c r="CA814" s="368"/>
      <c r="CB814" s="141"/>
      <c r="CC814" s="230"/>
      <c r="CD814" s="230"/>
      <c r="CE814" s="230"/>
      <c r="CF814" s="76"/>
      <c r="CG814" s="281"/>
      <c r="CH814" s="281"/>
      <c r="CI814" s="76"/>
      <c r="CJ814" s="76"/>
      <c r="CK814" s="76"/>
      <c r="CL814" s="127"/>
      <c r="CM814" s="127"/>
      <c r="CN814" s="127"/>
      <c r="CO814" s="127"/>
      <c r="CP814" s="127"/>
      <c r="CQ814" s="127"/>
      <c r="CR814"/>
      <c r="CS814"/>
      <c r="CT814"/>
      <c r="CU814"/>
      <c r="CV814" s="76"/>
      <c r="CW814" s="404"/>
      <c r="CX814" s="405"/>
      <c r="CY814" s="405"/>
      <c r="CZ814" s="405"/>
      <c r="DA814" s="405"/>
      <c r="DB814" s="405"/>
      <c r="DG814" s="76"/>
    </row>
    <row r="815" spans="1:111" s="377" customFormat="1" ht="11.1" customHeight="1" x14ac:dyDescent="0.25">
      <c r="A815" s="76"/>
      <c r="Z815" s="437"/>
      <c r="AA815" s="437"/>
      <c r="AB815" s="437"/>
      <c r="AC815" s="437"/>
      <c r="AD815" s="437"/>
      <c r="AE815" s="437"/>
      <c r="AF815" s="437"/>
      <c r="AG815" s="437"/>
      <c r="AH815" s="437"/>
      <c r="AI815" s="437"/>
      <c r="AJ815" s="437"/>
      <c r="AK815" s="437"/>
      <c r="AL815" s="437"/>
      <c r="AM815" s="437"/>
      <c r="AN815" s="437"/>
      <c r="AO815" s="437"/>
      <c r="AP815" s="437"/>
      <c r="AQ815" s="437"/>
      <c r="AR815" s="437"/>
      <c r="AS815" s="437"/>
      <c r="AT815" s="437"/>
      <c r="AU815" s="437"/>
      <c r="AV815" s="437"/>
      <c r="AW815" s="437"/>
      <c r="AX815" s="437"/>
      <c r="AY815" s="437"/>
      <c r="BA815" s="98"/>
      <c r="BB815" s="98"/>
      <c r="BC815" s="98"/>
      <c r="BD815" s="98"/>
      <c r="BE815" s="98"/>
      <c r="BF815" s="98"/>
      <c r="BH815" s="380"/>
      <c r="BI815" s="380"/>
      <c r="BJ815" s="380"/>
      <c r="BK815" s="379"/>
      <c r="BL815" s="379"/>
      <c r="BM815" s="382"/>
      <c r="BN815" s="168"/>
      <c r="BO815" s="382"/>
      <c r="BP815" s="382"/>
      <c r="BQ815" s="368"/>
      <c r="BR815"/>
      <c r="BS815" s="368"/>
      <c r="BT815"/>
      <c r="BU815"/>
      <c r="BV815"/>
      <c r="BW815" s="368"/>
      <c r="BX815" s="368"/>
      <c r="BY815" s="368"/>
      <c r="BZ815" s="368"/>
      <c r="CA815" s="368"/>
      <c r="CB815" s="141"/>
      <c r="CC815" s="230"/>
      <c r="CD815" s="230"/>
      <c r="CE815" s="230"/>
      <c r="CF815" s="76"/>
      <c r="CG815" s="281"/>
      <c r="CH815" s="281"/>
      <c r="CI815" s="76"/>
      <c r="CJ815" s="76"/>
      <c r="CK815" s="76"/>
      <c r="CL815" s="127"/>
      <c r="CM815" s="127"/>
      <c r="CN815" s="127"/>
      <c r="CO815" s="127"/>
      <c r="CP815" s="127"/>
      <c r="CQ815" s="127"/>
      <c r="CR815"/>
      <c r="CS815"/>
      <c r="CT815"/>
      <c r="CU815"/>
      <c r="CV815" s="76"/>
      <c r="CW815" s="404"/>
      <c r="CX815" s="405"/>
      <c r="CY815" s="405"/>
      <c r="CZ815" s="405"/>
      <c r="DA815" s="405"/>
      <c r="DB815" s="405"/>
      <c r="DG815" s="76"/>
    </row>
    <row r="816" spans="1:111" s="377" customFormat="1" ht="11.1" customHeight="1" x14ac:dyDescent="0.25">
      <c r="A816" s="76"/>
      <c r="Z816" s="437"/>
      <c r="AA816" s="437"/>
      <c r="AB816" s="437"/>
      <c r="AC816" s="437"/>
      <c r="AD816" s="437"/>
      <c r="AE816" s="437"/>
      <c r="AF816" s="437"/>
      <c r="AG816" s="437"/>
      <c r="AH816" s="437"/>
      <c r="AI816" s="437"/>
      <c r="AJ816" s="437"/>
      <c r="AK816" s="437"/>
      <c r="AL816" s="437"/>
      <c r="AM816" s="437"/>
      <c r="AN816" s="437"/>
      <c r="AO816" s="437"/>
      <c r="AP816" s="437"/>
      <c r="AQ816" s="437"/>
      <c r="AR816" s="437"/>
      <c r="AS816" s="437"/>
      <c r="AT816" s="437"/>
      <c r="AU816" s="437"/>
      <c r="AV816" s="437"/>
      <c r="AW816" s="437"/>
      <c r="AX816" s="437"/>
      <c r="AY816" s="437"/>
      <c r="BA816" s="98"/>
      <c r="BB816" s="98"/>
      <c r="BC816" s="98"/>
      <c r="BD816" s="98"/>
      <c r="BE816" s="98"/>
      <c r="BF816" s="98"/>
      <c r="BH816" s="380"/>
      <c r="BI816" s="380"/>
      <c r="BJ816" s="380"/>
      <c r="BK816" s="379"/>
      <c r="BL816" s="379"/>
      <c r="BM816" s="382"/>
      <c r="BN816" s="168"/>
      <c r="BO816" s="382"/>
      <c r="BP816" s="382"/>
      <c r="BQ816" s="368"/>
      <c r="BR816"/>
      <c r="BS816" s="368"/>
      <c r="BT816"/>
      <c r="BU816"/>
      <c r="BV816"/>
      <c r="BW816" s="368"/>
      <c r="BX816" s="368"/>
      <c r="BY816" s="368"/>
      <c r="BZ816" s="368"/>
      <c r="CA816" s="368"/>
      <c r="CB816" s="141"/>
      <c r="CC816" s="230"/>
      <c r="CD816" s="230"/>
      <c r="CE816" s="230"/>
      <c r="CF816" s="76"/>
      <c r="CG816" s="281"/>
      <c r="CH816" s="281"/>
      <c r="CI816" s="76"/>
      <c r="CJ816" s="76"/>
      <c r="CK816" s="76"/>
      <c r="CL816" s="127"/>
      <c r="CM816" s="127"/>
      <c r="CN816" s="127"/>
      <c r="CO816" s="127"/>
      <c r="CP816" s="127"/>
      <c r="CQ816" s="127"/>
      <c r="CR816"/>
      <c r="CS816"/>
      <c r="CT816"/>
      <c r="CU816"/>
      <c r="CV816" s="76"/>
      <c r="CW816" s="404"/>
      <c r="CX816" s="405"/>
      <c r="CY816" s="405"/>
      <c r="CZ816" s="405"/>
      <c r="DA816" s="405"/>
      <c r="DB816" s="405"/>
      <c r="DG816" s="76"/>
    </row>
    <row r="817" spans="1:111" s="377" customFormat="1" ht="11.1" customHeight="1" x14ac:dyDescent="0.25">
      <c r="A817" s="76"/>
      <c r="Z817" s="437"/>
      <c r="AA817" s="437"/>
      <c r="AB817" s="437"/>
      <c r="AC817" s="437"/>
      <c r="AD817" s="437"/>
      <c r="AE817" s="437"/>
      <c r="AF817" s="437"/>
      <c r="AG817" s="437"/>
      <c r="AH817" s="437"/>
      <c r="AI817" s="437"/>
      <c r="AJ817" s="437"/>
      <c r="AK817" s="437"/>
      <c r="AL817" s="437"/>
      <c r="AM817" s="437"/>
      <c r="AN817" s="437"/>
      <c r="AO817" s="437"/>
      <c r="AP817" s="437"/>
      <c r="AQ817" s="437"/>
      <c r="AR817" s="437"/>
      <c r="AS817" s="437"/>
      <c r="AT817" s="437"/>
      <c r="AU817" s="437"/>
      <c r="AV817" s="437"/>
      <c r="AW817" s="437"/>
      <c r="AX817" s="437"/>
      <c r="AY817" s="437"/>
      <c r="BA817" s="98"/>
      <c r="BB817" s="98"/>
      <c r="BC817" s="98"/>
      <c r="BD817" s="98"/>
      <c r="BE817" s="98"/>
      <c r="BF817" s="98"/>
      <c r="BH817" s="380"/>
      <c r="BI817" s="380"/>
      <c r="BJ817" s="380"/>
      <c r="BK817" s="379"/>
      <c r="BL817" s="379"/>
      <c r="BM817" s="382"/>
      <c r="BN817" s="168"/>
      <c r="BO817" s="382"/>
      <c r="BP817" s="382"/>
      <c r="BQ817" s="368"/>
      <c r="BR817"/>
      <c r="BS817" s="368"/>
      <c r="BT817"/>
      <c r="BU817"/>
      <c r="BV817"/>
      <c r="BW817" s="368"/>
      <c r="BX817" s="368"/>
      <c r="BY817" s="368"/>
      <c r="BZ817" s="368"/>
      <c r="CA817" s="368"/>
      <c r="CB817" s="141"/>
      <c r="CC817" s="230"/>
      <c r="CD817" s="230"/>
      <c r="CE817" s="230"/>
      <c r="CF817" s="76"/>
      <c r="CG817" s="281"/>
      <c r="CH817" s="281"/>
      <c r="CI817" s="76"/>
      <c r="CJ817" s="76"/>
      <c r="CK817" s="76"/>
      <c r="CL817" s="127"/>
      <c r="CM817" s="127"/>
      <c r="CN817" s="127"/>
      <c r="CO817" s="127"/>
      <c r="CP817" s="127"/>
      <c r="CQ817" s="127"/>
      <c r="CR817"/>
      <c r="CS817"/>
      <c r="CT817"/>
      <c r="CU817"/>
      <c r="CV817" s="76"/>
      <c r="CW817" s="404"/>
      <c r="CX817" s="405"/>
      <c r="CY817" s="405"/>
      <c r="CZ817" s="405"/>
      <c r="DA817" s="405"/>
      <c r="DB817" s="405"/>
      <c r="DG817" s="76"/>
    </row>
    <row r="818" spans="1:111" s="377" customFormat="1" ht="11.1" customHeight="1" x14ac:dyDescent="0.25">
      <c r="A818" s="76"/>
      <c r="Z818" s="437"/>
      <c r="AA818" s="437"/>
      <c r="AB818" s="437"/>
      <c r="AC818" s="437"/>
      <c r="AD818" s="437"/>
      <c r="AE818" s="437"/>
      <c r="AF818" s="437"/>
      <c r="AG818" s="437"/>
      <c r="AH818" s="437"/>
      <c r="AI818" s="437"/>
      <c r="AJ818" s="437"/>
      <c r="AK818" s="437"/>
      <c r="AL818" s="437"/>
      <c r="AM818" s="437"/>
      <c r="AN818" s="437"/>
      <c r="AO818" s="437"/>
      <c r="AP818" s="437"/>
      <c r="AQ818" s="437"/>
      <c r="AR818" s="437"/>
      <c r="AS818" s="437"/>
      <c r="AT818" s="437"/>
      <c r="AU818" s="437"/>
      <c r="AV818" s="437"/>
      <c r="AW818" s="437"/>
      <c r="AX818" s="437"/>
      <c r="AY818" s="437"/>
      <c r="BA818" s="98"/>
      <c r="BB818" s="98"/>
      <c r="BC818" s="98"/>
      <c r="BD818" s="98"/>
      <c r="BE818" s="98"/>
      <c r="BF818" s="98"/>
      <c r="BH818" s="380"/>
      <c r="BI818" s="380"/>
      <c r="BJ818" s="380"/>
      <c r="BK818" s="379"/>
      <c r="BL818" s="379"/>
      <c r="BM818" s="382"/>
      <c r="BN818" s="168"/>
      <c r="BO818" s="382"/>
      <c r="BP818" s="382"/>
      <c r="BQ818" s="368"/>
      <c r="BR818"/>
      <c r="BS818" s="368"/>
      <c r="BT818"/>
      <c r="BU818"/>
      <c r="BV818"/>
      <c r="BW818" s="368"/>
      <c r="BX818" s="368"/>
      <c r="BY818" s="368"/>
      <c r="BZ818" s="368"/>
      <c r="CA818" s="368"/>
      <c r="CB818" s="141"/>
      <c r="CC818" s="230"/>
      <c r="CD818" s="230"/>
      <c r="CE818" s="230"/>
      <c r="CF818" s="76"/>
      <c r="CG818" s="281"/>
      <c r="CH818" s="281"/>
      <c r="CI818" s="76"/>
      <c r="CJ818" s="76"/>
      <c r="CK818" s="76"/>
      <c r="CL818" s="127"/>
      <c r="CM818" s="127"/>
      <c r="CN818" s="127"/>
      <c r="CO818" s="127"/>
      <c r="CP818" s="127"/>
      <c r="CQ818" s="127"/>
      <c r="CR818"/>
      <c r="CS818"/>
      <c r="CT818"/>
      <c r="CU818"/>
      <c r="CV818" s="76"/>
      <c r="CW818" s="404"/>
      <c r="CX818" s="405"/>
      <c r="CY818" s="405"/>
      <c r="CZ818" s="405"/>
      <c r="DA818" s="405"/>
      <c r="DB818" s="405"/>
      <c r="DG818" s="76"/>
    </row>
    <row r="819" spans="1:111" s="377" customFormat="1" ht="11.1" customHeight="1" x14ac:dyDescent="0.25">
      <c r="A819" s="76"/>
      <c r="Z819" s="437"/>
      <c r="AA819" s="437"/>
      <c r="AB819" s="437"/>
      <c r="AC819" s="437"/>
      <c r="AD819" s="437"/>
      <c r="AE819" s="437"/>
      <c r="AF819" s="437"/>
      <c r="AG819" s="437"/>
      <c r="AH819" s="437"/>
      <c r="AI819" s="437"/>
      <c r="AJ819" s="437"/>
      <c r="AK819" s="437"/>
      <c r="AL819" s="437"/>
      <c r="AM819" s="437"/>
      <c r="AN819" s="437"/>
      <c r="AO819" s="437"/>
      <c r="AP819" s="437"/>
      <c r="AQ819" s="437"/>
      <c r="AR819" s="437"/>
      <c r="AS819" s="437"/>
      <c r="AT819" s="437"/>
      <c r="AU819" s="437"/>
      <c r="AV819" s="437"/>
      <c r="AW819" s="437"/>
      <c r="AX819" s="437"/>
      <c r="AY819" s="437"/>
      <c r="BA819" s="98"/>
      <c r="BB819" s="98"/>
      <c r="BC819" s="98"/>
      <c r="BD819" s="98"/>
      <c r="BE819" s="98"/>
      <c r="BF819" s="98"/>
      <c r="BH819" s="380"/>
      <c r="BI819" s="380"/>
      <c r="BJ819" s="380"/>
      <c r="BK819" s="379"/>
      <c r="BL819" s="379"/>
      <c r="BM819" s="382"/>
      <c r="BN819" s="168"/>
      <c r="BO819" s="382"/>
      <c r="BP819" s="382"/>
      <c r="BQ819" s="368"/>
      <c r="BR819"/>
      <c r="BS819" s="368"/>
      <c r="BT819"/>
      <c r="BU819"/>
      <c r="BV819"/>
      <c r="BW819" s="368"/>
      <c r="BX819" s="368"/>
      <c r="BY819" s="368"/>
      <c r="BZ819" s="368"/>
      <c r="CA819" s="368"/>
      <c r="CB819" s="141"/>
      <c r="CC819" s="230"/>
      <c r="CD819" s="230"/>
      <c r="CE819" s="230"/>
      <c r="CF819" s="76"/>
      <c r="CG819" s="281"/>
      <c r="CH819" s="281"/>
      <c r="CI819" s="76"/>
      <c r="CJ819" s="76"/>
      <c r="CK819" s="76"/>
      <c r="CL819" s="127"/>
      <c r="CM819" s="127"/>
      <c r="CN819" s="127"/>
      <c r="CO819" s="127"/>
      <c r="CP819" s="127"/>
      <c r="CQ819" s="127"/>
      <c r="CR819"/>
      <c r="CS819"/>
      <c r="CT819"/>
      <c r="CU819"/>
      <c r="CV819" s="76"/>
      <c r="CW819" s="404"/>
      <c r="CX819" s="405"/>
      <c r="CY819" s="405"/>
      <c r="CZ819" s="405"/>
      <c r="DA819" s="405"/>
      <c r="DB819" s="405"/>
      <c r="DG819" s="76"/>
    </row>
    <row r="820" spans="1:111" s="377" customFormat="1" ht="11.1" customHeight="1" x14ac:dyDescent="0.25">
      <c r="A820" s="76"/>
      <c r="Z820" s="437"/>
      <c r="AA820" s="437"/>
      <c r="AB820" s="437"/>
      <c r="AC820" s="437"/>
      <c r="AD820" s="437"/>
      <c r="AE820" s="437"/>
      <c r="AF820" s="437"/>
      <c r="AG820" s="437"/>
      <c r="AH820" s="437"/>
      <c r="AI820" s="437"/>
      <c r="AJ820" s="437"/>
      <c r="AK820" s="437"/>
      <c r="AL820" s="437"/>
      <c r="AM820" s="437"/>
      <c r="AN820" s="437"/>
      <c r="AO820" s="437"/>
      <c r="AP820" s="437"/>
      <c r="AQ820" s="437"/>
      <c r="AR820" s="437"/>
      <c r="AS820" s="437"/>
      <c r="AT820" s="437"/>
      <c r="AU820" s="437"/>
      <c r="AV820" s="437"/>
      <c r="AW820" s="437"/>
      <c r="AX820" s="437"/>
      <c r="AY820" s="437"/>
      <c r="BA820" s="98"/>
      <c r="BB820" s="98"/>
      <c r="BC820" s="98"/>
      <c r="BD820" s="98"/>
      <c r="BE820" s="98"/>
      <c r="BF820" s="98"/>
      <c r="BH820" s="380"/>
      <c r="BI820" s="380"/>
      <c r="BJ820" s="380"/>
      <c r="BK820" s="379"/>
      <c r="BL820" s="379"/>
      <c r="BM820" s="382"/>
      <c r="BN820" s="168"/>
      <c r="BO820" s="382"/>
      <c r="BP820" s="382"/>
      <c r="BQ820" s="368"/>
      <c r="BR820"/>
      <c r="BS820" s="368"/>
      <c r="BT820"/>
      <c r="BU820"/>
      <c r="BV820"/>
      <c r="BW820" s="368"/>
      <c r="BX820" s="368"/>
      <c r="BY820" s="368"/>
      <c r="BZ820" s="368"/>
      <c r="CA820" s="368"/>
      <c r="CB820" s="141"/>
      <c r="CC820" s="230"/>
      <c r="CD820" s="230"/>
      <c r="CE820" s="230"/>
      <c r="CF820" s="76"/>
      <c r="CG820" s="281"/>
      <c r="CH820" s="281"/>
      <c r="CI820" s="76"/>
      <c r="CJ820" s="76"/>
      <c r="CK820" s="76"/>
      <c r="CL820" s="127"/>
      <c r="CM820" s="127"/>
      <c r="CN820" s="127"/>
      <c r="CO820" s="127"/>
      <c r="CP820" s="127"/>
      <c r="CQ820" s="127"/>
      <c r="CR820"/>
      <c r="CS820"/>
      <c r="CT820"/>
      <c r="CU820"/>
      <c r="CV820" s="76"/>
      <c r="CW820" s="404"/>
      <c r="CX820" s="405"/>
      <c r="CY820" s="405"/>
      <c r="CZ820" s="405"/>
      <c r="DA820" s="405"/>
      <c r="DB820" s="405"/>
      <c r="DG820" s="76"/>
    </row>
    <row r="821" spans="1:111" s="377" customFormat="1" ht="11.1" customHeight="1" x14ac:dyDescent="0.25">
      <c r="A821" s="76"/>
      <c r="Z821" s="437"/>
      <c r="AA821" s="437"/>
      <c r="AB821" s="437"/>
      <c r="AC821" s="437"/>
      <c r="AD821" s="437"/>
      <c r="AE821" s="437"/>
      <c r="AF821" s="437"/>
      <c r="AG821" s="437"/>
      <c r="AH821" s="437"/>
      <c r="AI821" s="437"/>
      <c r="AJ821" s="437"/>
      <c r="AK821" s="437"/>
      <c r="AL821" s="437"/>
      <c r="AM821" s="437"/>
      <c r="AN821" s="437"/>
      <c r="AO821" s="437"/>
      <c r="AP821" s="437"/>
      <c r="AQ821" s="437"/>
      <c r="AR821" s="437"/>
      <c r="AS821" s="437"/>
      <c r="AT821" s="437"/>
      <c r="AU821" s="437"/>
      <c r="AV821" s="437"/>
      <c r="AW821" s="437"/>
      <c r="AX821" s="437"/>
      <c r="AY821" s="437"/>
      <c r="BA821" s="98"/>
      <c r="BB821" s="98"/>
      <c r="BC821" s="98"/>
      <c r="BD821" s="98"/>
      <c r="BE821" s="98"/>
      <c r="BF821" s="98"/>
      <c r="BH821" s="380"/>
      <c r="BI821" s="380"/>
      <c r="BJ821" s="380"/>
      <c r="BK821" s="379"/>
      <c r="BL821" s="379"/>
      <c r="BM821" s="382"/>
      <c r="BN821" s="168"/>
      <c r="BO821" s="382"/>
      <c r="BP821" s="382"/>
      <c r="BQ821" s="368"/>
      <c r="BR821"/>
      <c r="BS821" s="368"/>
      <c r="BT821"/>
      <c r="BU821"/>
      <c r="BV821"/>
      <c r="BW821" s="368"/>
      <c r="BX821" s="368"/>
      <c r="BY821" s="368"/>
      <c r="BZ821" s="368"/>
      <c r="CA821" s="368"/>
      <c r="CB821" s="141"/>
      <c r="CC821" s="230"/>
      <c r="CD821" s="230"/>
      <c r="CE821" s="230"/>
      <c r="CF821" s="76"/>
      <c r="CG821" s="281"/>
      <c r="CH821" s="281"/>
      <c r="CI821" s="76"/>
      <c r="CJ821" s="76"/>
      <c r="CK821" s="76"/>
      <c r="CL821" s="127"/>
      <c r="CM821" s="127"/>
      <c r="CN821" s="127"/>
      <c r="CO821" s="127"/>
      <c r="CP821" s="127"/>
      <c r="CQ821" s="127"/>
      <c r="CR821"/>
      <c r="CS821"/>
      <c r="CT821"/>
      <c r="CU821"/>
      <c r="CV821" s="76"/>
      <c r="CW821" s="404"/>
      <c r="CX821" s="405"/>
      <c r="CY821" s="405"/>
      <c r="CZ821" s="405"/>
      <c r="DA821" s="405"/>
      <c r="DB821" s="405"/>
      <c r="DG821" s="76"/>
    </row>
    <row r="822" spans="1:111" s="377" customFormat="1" ht="11.1" customHeight="1" x14ac:dyDescent="0.25">
      <c r="A822" s="76"/>
      <c r="Z822" s="437"/>
      <c r="AA822" s="437"/>
      <c r="AB822" s="437"/>
      <c r="AC822" s="437"/>
      <c r="AD822" s="437"/>
      <c r="AE822" s="437"/>
      <c r="AF822" s="437"/>
      <c r="AG822" s="437"/>
      <c r="AH822" s="437"/>
      <c r="AI822" s="437"/>
      <c r="AJ822" s="437"/>
      <c r="AK822" s="437"/>
      <c r="AL822" s="437"/>
      <c r="AM822" s="437"/>
      <c r="AN822" s="437"/>
      <c r="AO822" s="437"/>
      <c r="AP822" s="437"/>
      <c r="AQ822" s="437"/>
      <c r="AR822" s="437"/>
      <c r="AS822" s="437"/>
      <c r="AT822" s="437"/>
      <c r="AU822" s="437"/>
      <c r="AV822" s="437"/>
      <c r="AW822" s="437"/>
      <c r="AX822" s="437"/>
      <c r="AY822" s="437"/>
      <c r="BA822" s="98"/>
      <c r="BB822" s="98"/>
      <c r="BC822" s="98"/>
      <c r="BD822" s="98"/>
      <c r="BE822" s="98"/>
      <c r="BF822" s="98"/>
      <c r="BH822" s="380"/>
      <c r="BI822" s="380"/>
      <c r="BJ822" s="380"/>
      <c r="BK822" s="379"/>
      <c r="BL822" s="379"/>
      <c r="BM822" s="382"/>
      <c r="BN822" s="168"/>
      <c r="BO822" s="382"/>
      <c r="BP822" s="382"/>
      <c r="BQ822" s="368"/>
      <c r="BR822"/>
      <c r="BS822" s="368"/>
      <c r="BT822"/>
      <c r="BU822"/>
      <c r="BV822"/>
      <c r="BW822" s="368"/>
      <c r="BX822" s="368"/>
      <c r="BY822" s="368"/>
      <c r="BZ822" s="368"/>
      <c r="CA822" s="368"/>
      <c r="CB822" s="141"/>
      <c r="CC822" s="230"/>
      <c r="CD822" s="230"/>
      <c r="CE822" s="230"/>
      <c r="CF822" s="76"/>
      <c r="CG822" s="281"/>
      <c r="CH822" s="281"/>
      <c r="CI822" s="76"/>
      <c r="CJ822" s="76"/>
      <c r="CK822" s="76"/>
      <c r="CL822" s="127"/>
      <c r="CM822" s="127"/>
      <c r="CN822" s="127"/>
      <c r="CO822" s="127"/>
      <c r="CP822" s="127"/>
      <c r="CQ822" s="127"/>
      <c r="CR822"/>
      <c r="CS822"/>
      <c r="CT822"/>
      <c r="CU822"/>
      <c r="CV822" s="76"/>
      <c r="CW822" s="404"/>
      <c r="CX822" s="405"/>
      <c r="CY822" s="405"/>
      <c r="CZ822" s="405"/>
      <c r="DA822" s="405"/>
      <c r="DB822" s="405"/>
      <c r="DG822" s="76"/>
    </row>
    <row r="823" spans="1:111" s="377" customFormat="1" ht="11.1" customHeight="1" x14ac:dyDescent="0.25">
      <c r="A823" s="76"/>
      <c r="Z823" s="437"/>
      <c r="AA823" s="437"/>
      <c r="AB823" s="437"/>
      <c r="AC823" s="437"/>
      <c r="AD823" s="437"/>
      <c r="AE823" s="437"/>
      <c r="AF823" s="437"/>
      <c r="AG823" s="437"/>
      <c r="AH823" s="437"/>
      <c r="AI823" s="437"/>
      <c r="AJ823" s="437"/>
      <c r="AK823" s="437"/>
      <c r="AL823" s="437"/>
      <c r="AM823" s="437"/>
      <c r="AN823" s="437"/>
      <c r="AO823" s="437"/>
      <c r="AP823" s="437"/>
      <c r="AQ823" s="437"/>
      <c r="AR823" s="437"/>
      <c r="AS823" s="437"/>
      <c r="AT823" s="437"/>
      <c r="AU823" s="437"/>
      <c r="AV823" s="437"/>
      <c r="AW823" s="437"/>
      <c r="AX823" s="437"/>
      <c r="AY823" s="437"/>
      <c r="BA823" s="98"/>
      <c r="BB823" s="98"/>
      <c r="BC823" s="98"/>
      <c r="BD823" s="98"/>
      <c r="BE823" s="98"/>
      <c r="BF823" s="98"/>
      <c r="BH823" s="380"/>
      <c r="BI823" s="380"/>
      <c r="BJ823" s="380"/>
      <c r="BK823" s="379"/>
      <c r="BL823" s="379"/>
      <c r="BM823" s="382"/>
      <c r="BN823" s="168"/>
      <c r="BO823" s="382"/>
      <c r="BP823" s="382"/>
      <c r="BQ823" s="368"/>
      <c r="BR823"/>
      <c r="BS823" s="368"/>
      <c r="BT823"/>
      <c r="BU823"/>
      <c r="BV823"/>
      <c r="BW823" s="368"/>
      <c r="BX823" s="368"/>
      <c r="BY823" s="368"/>
      <c r="BZ823" s="368"/>
      <c r="CA823" s="368"/>
      <c r="CB823" s="141"/>
      <c r="CC823" s="230"/>
      <c r="CD823" s="230"/>
      <c r="CE823" s="230"/>
      <c r="CF823" s="76"/>
      <c r="CG823" s="281"/>
      <c r="CH823" s="281"/>
      <c r="CI823" s="76"/>
      <c r="CJ823" s="76"/>
      <c r="CK823" s="76"/>
      <c r="CL823" s="127"/>
      <c r="CM823" s="127"/>
      <c r="CN823" s="127"/>
      <c r="CO823" s="127"/>
      <c r="CP823" s="127"/>
      <c r="CQ823" s="127"/>
      <c r="CR823"/>
      <c r="CS823"/>
      <c r="CT823"/>
      <c r="CU823"/>
      <c r="CV823" s="76"/>
      <c r="CW823" s="404"/>
      <c r="CX823" s="405"/>
      <c r="CY823" s="405"/>
      <c r="CZ823" s="405"/>
      <c r="DA823" s="405"/>
      <c r="DB823" s="405"/>
      <c r="DG823" s="76"/>
    </row>
    <row r="824" spans="1:111" s="377" customFormat="1" ht="11.1" customHeight="1" x14ac:dyDescent="0.25">
      <c r="A824" s="76"/>
      <c r="Z824" s="437"/>
      <c r="AA824" s="437"/>
      <c r="AB824" s="437"/>
      <c r="AC824" s="437"/>
      <c r="AD824" s="437"/>
      <c r="AE824" s="437"/>
      <c r="AF824" s="437"/>
      <c r="AG824" s="437"/>
      <c r="AH824" s="437"/>
      <c r="AI824" s="437"/>
      <c r="AJ824" s="437"/>
      <c r="AK824" s="437"/>
      <c r="AL824" s="437"/>
      <c r="AM824" s="437"/>
      <c r="AN824" s="437"/>
      <c r="AO824" s="437"/>
      <c r="AP824" s="437"/>
      <c r="AQ824" s="437"/>
      <c r="AR824" s="437"/>
      <c r="AS824" s="437"/>
      <c r="AT824" s="437"/>
      <c r="AU824" s="437"/>
      <c r="AV824" s="437"/>
      <c r="AW824" s="437"/>
      <c r="AX824" s="437"/>
      <c r="AY824" s="437"/>
      <c r="BA824" s="98"/>
      <c r="BB824" s="98"/>
      <c r="BC824" s="98"/>
      <c r="BD824" s="98"/>
      <c r="BE824" s="98"/>
      <c r="BF824" s="98"/>
      <c r="BH824" s="380"/>
      <c r="BI824" s="380"/>
      <c r="BJ824" s="380"/>
      <c r="BK824" s="379"/>
      <c r="BL824" s="379"/>
      <c r="BM824" s="382"/>
      <c r="BN824" s="168"/>
      <c r="BO824" s="382"/>
      <c r="BP824" s="382"/>
      <c r="BQ824" s="368"/>
      <c r="BR824"/>
      <c r="BS824" s="368"/>
      <c r="BT824"/>
      <c r="BU824"/>
      <c r="BV824"/>
      <c r="BW824" s="368"/>
      <c r="BX824" s="368"/>
      <c r="BY824" s="368"/>
      <c r="BZ824" s="368"/>
      <c r="CA824" s="368"/>
      <c r="CB824" s="141"/>
      <c r="CC824" s="230"/>
      <c r="CD824" s="230"/>
      <c r="CE824" s="230"/>
      <c r="CF824" s="76"/>
      <c r="CG824" s="281"/>
      <c r="CH824" s="281"/>
      <c r="CI824" s="76"/>
      <c r="CJ824" s="76"/>
      <c r="CK824" s="76"/>
      <c r="CL824" s="127"/>
      <c r="CM824" s="127"/>
      <c r="CN824" s="127"/>
      <c r="CO824" s="127"/>
      <c r="CP824" s="127"/>
      <c r="CQ824" s="127"/>
      <c r="CR824"/>
      <c r="CS824"/>
      <c r="CT824"/>
      <c r="CU824"/>
      <c r="CV824" s="76"/>
      <c r="CW824" s="404"/>
      <c r="CX824" s="405"/>
      <c r="CY824" s="405"/>
      <c r="CZ824" s="405"/>
      <c r="DA824" s="405"/>
      <c r="DB824" s="405"/>
      <c r="DG824" s="76"/>
    </row>
    <row r="825" spans="1:111" s="377" customFormat="1" ht="11.1" customHeight="1" x14ac:dyDescent="0.25">
      <c r="A825" s="76"/>
      <c r="Z825" s="437"/>
      <c r="AA825" s="437"/>
      <c r="AB825" s="437"/>
      <c r="AC825" s="437"/>
      <c r="AD825" s="437"/>
      <c r="AE825" s="437"/>
      <c r="AF825" s="437"/>
      <c r="AG825" s="437"/>
      <c r="AH825" s="437"/>
      <c r="AI825" s="437"/>
      <c r="AJ825" s="437"/>
      <c r="AK825" s="437"/>
      <c r="AL825" s="437"/>
      <c r="AM825" s="437"/>
      <c r="AN825" s="437"/>
      <c r="AO825" s="437"/>
      <c r="AP825" s="437"/>
      <c r="AQ825" s="437"/>
      <c r="AR825" s="437"/>
      <c r="AS825" s="437"/>
      <c r="AT825" s="437"/>
      <c r="AU825" s="437"/>
      <c r="AV825" s="437"/>
      <c r="AW825" s="437"/>
      <c r="AX825" s="437"/>
      <c r="AY825" s="437"/>
      <c r="BA825" s="98"/>
      <c r="BB825" s="98"/>
      <c r="BC825" s="98"/>
      <c r="BD825" s="98"/>
      <c r="BE825" s="98"/>
      <c r="BF825" s="98"/>
      <c r="BH825" s="380"/>
      <c r="BI825" s="380"/>
      <c r="BJ825" s="380"/>
      <c r="BK825" s="379"/>
      <c r="BL825" s="379"/>
      <c r="BM825" s="382"/>
      <c r="BN825" s="168"/>
      <c r="BO825" s="382"/>
      <c r="BP825" s="382"/>
      <c r="BQ825" s="368"/>
      <c r="BR825"/>
      <c r="BS825" s="368"/>
      <c r="BT825"/>
      <c r="BU825"/>
      <c r="BV825"/>
      <c r="BW825" s="368"/>
      <c r="BX825" s="368"/>
      <c r="BY825" s="368"/>
      <c r="BZ825" s="368"/>
      <c r="CA825" s="368"/>
      <c r="CB825" s="141"/>
      <c r="CC825" s="230"/>
      <c r="CD825" s="230"/>
      <c r="CE825" s="230"/>
      <c r="CF825" s="76"/>
      <c r="CG825" s="281"/>
      <c r="CH825" s="281"/>
      <c r="CI825" s="76"/>
      <c r="CJ825" s="76"/>
      <c r="CK825" s="76"/>
      <c r="CL825" s="127"/>
      <c r="CM825" s="127"/>
      <c r="CN825" s="127"/>
      <c r="CO825" s="127"/>
      <c r="CP825" s="127"/>
      <c r="CQ825" s="127"/>
      <c r="CR825"/>
      <c r="CS825"/>
      <c r="CT825"/>
      <c r="CU825"/>
      <c r="CV825" s="76"/>
      <c r="CW825" s="404"/>
      <c r="CX825" s="405"/>
      <c r="CY825" s="405"/>
      <c r="CZ825" s="405"/>
      <c r="DA825" s="405"/>
      <c r="DB825" s="405"/>
      <c r="DG825" s="76"/>
    </row>
    <row r="826" spans="1:111" s="377" customFormat="1" ht="11.1" customHeight="1" x14ac:dyDescent="0.25">
      <c r="A826" s="76"/>
      <c r="Z826" s="437"/>
      <c r="AA826" s="437"/>
      <c r="AB826" s="437"/>
      <c r="AC826" s="437"/>
      <c r="AD826" s="437"/>
      <c r="AE826" s="437"/>
      <c r="AF826" s="437"/>
      <c r="AG826" s="437"/>
      <c r="AH826" s="437"/>
      <c r="AI826" s="437"/>
      <c r="AJ826" s="437"/>
      <c r="AK826" s="437"/>
      <c r="AL826" s="437"/>
      <c r="AM826" s="437"/>
      <c r="AN826" s="437"/>
      <c r="AO826" s="437"/>
      <c r="AP826" s="437"/>
      <c r="AQ826" s="437"/>
      <c r="AR826" s="437"/>
      <c r="AS826" s="437"/>
      <c r="AT826" s="437"/>
      <c r="AU826" s="437"/>
      <c r="AV826" s="437"/>
      <c r="AW826" s="437"/>
      <c r="AX826" s="437"/>
      <c r="AY826" s="437"/>
      <c r="BA826" s="98"/>
      <c r="BB826" s="98"/>
      <c r="BC826" s="98"/>
      <c r="BD826" s="98"/>
      <c r="BE826" s="98"/>
      <c r="BF826" s="98"/>
      <c r="BH826" s="380"/>
      <c r="BI826" s="380"/>
      <c r="BJ826" s="380"/>
      <c r="BK826" s="379"/>
      <c r="BL826" s="379"/>
      <c r="BM826" s="382"/>
      <c r="BN826" s="168"/>
      <c r="BO826" s="382"/>
      <c r="BP826" s="382"/>
      <c r="BQ826" s="368"/>
      <c r="BR826"/>
      <c r="BS826" s="368"/>
      <c r="BT826"/>
      <c r="BU826"/>
      <c r="BV826"/>
      <c r="BW826" s="368"/>
      <c r="BX826" s="368"/>
      <c r="BY826" s="368"/>
      <c r="BZ826" s="368"/>
      <c r="CA826" s="368"/>
      <c r="CB826" s="141"/>
      <c r="CC826" s="230"/>
      <c r="CD826" s="230"/>
      <c r="CE826" s="230"/>
      <c r="CF826" s="76"/>
      <c r="CG826" s="281"/>
      <c r="CH826" s="281"/>
      <c r="CI826" s="76"/>
      <c r="CJ826" s="76"/>
      <c r="CK826" s="76"/>
      <c r="CL826" s="127"/>
      <c r="CM826" s="127"/>
      <c r="CN826" s="127"/>
      <c r="CO826" s="127"/>
      <c r="CP826" s="127"/>
      <c r="CQ826" s="127"/>
      <c r="CR826"/>
      <c r="CS826"/>
      <c r="CT826"/>
      <c r="CU826"/>
      <c r="CV826" s="76"/>
      <c r="CW826" s="404"/>
      <c r="CX826" s="405"/>
      <c r="CY826" s="405"/>
      <c r="CZ826" s="405"/>
      <c r="DA826" s="405"/>
      <c r="DB826" s="405"/>
      <c r="DG826" s="76"/>
    </row>
    <row r="827" spans="1:111" s="377" customFormat="1" ht="11.1" customHeight="1" x14ac:dyDescent="0.25">
      <c r="A827" s="76"/>
      <c r="Z827" s="437"/>
      <c r="AA827" s="437"/>
      <c r="AB827" s="437"/>
      <c r="AC827" s="437"/>
      <c r="AD827" s="437"/>
      <c r="AE827" s="437"/>
      <c r="AF827" s="437"/>
      <c r="AG827" s="437"/>
      <c r="AH827" s="437"/>
      <c r="AI827" s="437"/>
      <c r="AJ827" s="437"/>
      <c r="AK827" s="437"/>
      <c r="AL827" s="437"/>
      <c r="AM827" s="437"/>
      <c r="AN827" s="437"/>
      <c r="AO827" s="437"/>
      <c r="AP827" s="437"/>
      <c r="AQ827" s="437"/>
      <c r="AR827" s="437"/>
      <c r="AS827" s="437"/>
      <c r="AT827" s="437"/>
      <c r="AU827" s="437"/>
      <c r="AV827" s="437"/>
      <c r="AW827" s="437"/>
      <c r="AX827" s="437"/>
      <c r="AY827" s="437"/>
      <c r="BA827" s="98"/>
      <c r="BB827" s="98"/>
      <c r="BC827" s="98"/>
      <c r="BD827" s="98"/>
      <c r="BE827" s="98"/>
      <c r="BF827" s="98"/>
      <c r="BH827" s="380"/>
      <c r="BI827" s="380"/>
      <c r="BJ827" s="380"/>
      <c r="BK827" s="379"/>
      <c r="BL827" s="379"/>
      <c r="BM827" s="382"/>
      <c r="BN827" s="168"/>
      <c r="BO827" s="382"/>
      <c r="BP827" s="382"/>
      <c r="BQ827" s="368"/>
      <c r="BR827"/>
      <c r="BS827" s="368"/>
      <c r="BT827"/>
      <c r="BU827"/>
      <c r="BV827"/>
      <c r="BW827" s="368"/>
      <c r="BX827" s="368"/>
      <c r="BY827" s="368"/>
      <c r="BZ827" s="368"/>
      <c r="CA827" s="368"/>
      <c r="CB827" s="141"/>
      <c r="CC827" s="230"/>
      <c r="CD827" s="230"/>
      <c r="CE827" s="230"/>
      <c r="CF827" s="76"/>
      <c r="CG827" s="281"/>
      <c r="CH827" s="281"/>
      <c r="CI827" s="76"/>
      <c r="CJ827" s="76"/>
      <c r="CK827" s="76"/>
      <c r="CL827" s="127"/>
      <c r="CM827" s="127"/>
      <c r="CN827" s="127"/>
      <c r="CO827" s="127"/>
      <c r="CP827" s="127"/>
      <c r="CQ827" s="127"/>
      <c r="CR827"/>
      <c r="CS827"/>
      <c r="CT827"/>
      <c r="CU827"/>
      <c r="CV827" s="76"/>
      <c r="CW827" s="404"/>
      <c r="CX827" s="405"/>
      <c r="CY827" s="405"/>
      <c r="CZ827" s="405"/>
      <c r="DA827" s="405"/>
      <c r="DB827" s="405"/>
      <c r="DG827" s="76"/>
    </row>
    <row r="828" spans="1:111" s="377" customFormat="1" ht="11.1" customHeight="1" x14ac:dyDescent="0.25">
      <c r="A828" s="76"/>
      <c r="Z828" s="437"/>
      <c r="AA828" s="437"/>
      <c r="AB828" s="437"/>
      <c r="AC828" s="437"/>
      <c r="AD828" s="437"/>
      <c r="AE828" s="437"/>
      <c r="AF828" s="437"/>
      <c r="AG828" s="437"/>
      <c r="AH828" s="437"/>
      <c r="AI828" s="437"/>
      <c r="AJ828" s="437"/>
      <c r="AK828" s="437"/>
      <c r="AL828" s="437"/>
      <c r="AM828" s="437"/>
      <c r="AN828" s="437"/>
      <c r="AO828" s="437"/>
      <c r="AP828" s="437"/>
      <c r="AQ828" s="437"/>
      <c r="AR828" s="437"/>
      <c r="AS828" s="437"/>
      <c r="AT828" s="437"/>
      <c r="AU828" s="437"/>
      <c r="AV828" s="437"/>
      <c r="AW828" s="437"/>
      <c r="AX828" s="437"/>
      <c r="AY828" s="437"/>
      <c r="BA828" s="98"/>
      <c r="BB828" s="98"/>
      <c r="BC828" s="98"/>
      <c r="BD828" s="98"/>
      <c r="BE828" s="98"/>
      <c r="BF828" s="98"/>
      <c r="BH828" s="380"/>
      <c r="BI828" s="380"/>
      <c r="BJ828" s="380"/>
      <c r="BK828" s="379"/>
      <c r="BL828" s="379"/>
      <c r="BM828" s="382"/>
      <c r="BN828" s="168"/>
      <c r="BO828" s="382"/>
      <c r="BP828" s="382"/>
      <c r="BQ828" s="368"/>
      <c r="BR828"/>
      <c r="BS828" s="368"/>
      <c r="BT828"/>
      <c r="BU828"/>
      <c r="BV828"/>
      <c r="BW828" s="368"/>
      <c r="BX828" s="368"/>
      <c r="BY828" s="368"/>
      <c r="BZ828" s="368"/>
      <c r="CA828" s="368"/>
      <c r="CB828" s="141"/>
      <c r="CC828" s="230"/>
      <c r="CD828" s="230"/>
      <c r="CE828" s="230"/>
      <c r="CF828" s="76"/>
      <c r="CG828" s="281"/>
      <c r="CH828" s="281"/>
      <c r="CI828" s="76"/>
      <c r="CJ828" s="76"/>
      <c r="CK828" s="76"/>
      <c r="CL828" s="127"/>
      <c r="CM828" s="127"/>
      <c r="CN828" s="127"/>
      <c r="CO828" s="127"/>
      <c r="CP828" s="127"/>
      <c r="CQ828" s="127"/>
      <c r="CR828"/>
      <c r="CS828"/>
      <c r="CT828"/>
      <c r="CU828"/>
      <c r="CV828" s="76"/>
      <c r="CW828" s="404"/>
      <c r="CX828" s="405"/>
      <c r="CY828" s="405"/>
      <c r="CZ828" s="405"/>
      <c r="DA828" s="405"/>
      <c r="DB828" s="405"/>
      <c r="DG828" s="76"/>
    </row>
    <row r="829" spans="1:111" s="377" customFormat="1" ht="11.1" customHeight="1" x14ac:dyDescent="0.25">
      <c r="A829" s="76"/>
      <c r="Z829" s="437"/>
      <c r="AA829" s="437"/>
      <c r="AB829" s="437"/>
      <c r="AC829" s="437"/>
      <c r="AD829" s="437"/>
      <c r="AE829" s="437"/>
      <c r="AF829" s="437"/>
      <c r="AG829" s="437"/>
      <c r="AH829" s="437"/>
      <c r="AI829" s="437"/>
      <c r="AJ829" s="437"/>
      <c r="AK829" s="437"/>
      <c r="AL829" s="437"/>
      <c r="AM829" s="437"/>
      <c r="AN829" s="437"/>
      <c r="AO829" s="437"/>
      <c r="AP829" s="437"/>
      <c r="AQ829" s="437"/>
      <c r="AR829" s="437"/>
      <c r="AS829" s="437"/>
      <c r="AT829" s="437"/>
      <c r="AU829" s="437"/>
      <c r="AV829" s="437"/>
      <c r="AW829" s="437"/>
      <c r="AX829" s="437"/>
      <c r="AY829" s="437"/>
      <c r="BA829" s="98"/>
      <c r="BB829" s="98"/>
      <c r="BC829" s="98"/>
      <c r="BD829" s="98"/>
      <c r="BE829" s="98"/>
      <c r="BF829" s="98"/>
      <c r="BH829" s="380"/>
      <c r="BI829" s="380"/>
      <c r="BJ829" s="380"/>
      <c r="BK829" s="379"/>
      <c r="BL829" s="379"/>
      <c r="BM829" s="382"/>
      <c r="BN829" s="168"/>
      <c r="BO829" s="382"/>
      <c r="BP829" s="382"/>
      <c r="BQ829" s="368"/>
      <c r="BR829"/>
      <c r="BS829" s="368"/>
      <c r="BT829"/>
      <c r="BU829"/>
      <c r="BV829"/>
      <c r="BW829" s="368"/>
      <c r="BX829" s="368"/>
      <c r="BY829" s="368"/>
      <c r="BZ829" s="368"/>
      <c r="CA829" s="368"/>
      <c r="CB829" s="141"/>
      <c r="CC829" s="230"/>
      <c r="CD829" s="230"/>
      <c r="CE829" s="230"/>
      <c r="CF829" s="76"/>
      <c r="CG829" s="281"/>
      <c r="CH829" s="281"/>
      <c r="CI829" s="76"/>
      <c r="CJ829" s="76"/>
      <c r="CK829" s="76"/>
      <c r="CL829" s="127"/>
      <c r="CM829" s="127"/>
      <c r="CN829" s="127"/>
      <c r="CO829" s="127"/>
      <c r="CP829" s="127"/>
      <c r="CQ829" s="127"/>
      <c r="CR829"/>
      <c r="CS829"/>
      <c r="CT829"/>
      <c r="CU829"/>
      <c r="CV829" s="76"/>
      <c r="CW829" s="404"/>
      <c r="CX829" s="405"/>
      <c r="CY829" s="405"/>
      <c r="CZ829" s="405"/>
      <c r="DA829" s="405"/>
      <c r="DB829" s="405"/>
      <c r="DG829" s="76"/>
    </row>
    <row r="830" spans="1:111" s="377" customFormat="1" ht="11.1" customHeight="1" x14ac:dyDescent="0.25">
      <c r="A830" s="76"/>
      <c r="Z830" s="437"/>
      <c r="AA830" s="437"/>
      <c r="AB830" s="437"/>
      <c r="AC830" s="437"/>
      <c r="AD830" s="437"/>
      <c r="AE830" s="437"/>
      <c r="AF830" s="437"/>
      <c r="AG830" s="437"/>
      <c r="AH830" s="437"/>
      <c r="AI830" s="437"/>
      <c r="AJ830" s="437"/>
      <c r="AK830" s="437"/>
      <c r="AL830" s="437"/>
      <c r="AM830" s="437"/>
      <c r="AN830" s="437"/>
      <c r="AO830" s="437"/>
      <c r="AP830" s="437"/>
      <c r="AQ830" s="437"/>
      <c r="AR830" s="437"/>
      <c r="AS830" s="437"/>
      <c r="AT830" s="437"/>
      <c r="AU830" s="437"/>
      <c r="AV830" s="437"/>
      <c r="AW830" s="437"/>
      <c r="AX830" s="437"/>
      <c r="AY830" s="437"/>
      <c r="BA830" s="98"/>
      <c r="BB830" s="98"/>
      <c r="BC830" s="98"/>
      <c r="BD830" s="98"/>
      <c r="BE830" s="98"/>
      <c r="BF830" s="98"/>
      <c r="BH830" s="380"/>
      <c r="BI830" s="380"/>
      <c r="BJ830" s="380"/>
      <c r="BK830" s="379"/>
      <c r="BL830" s="379"/>
      <c r="BM830" s="382"/>
      <c r="BN830" s="168"/>
      <c r="BO830" s="382"/>
      <c r="BP830" s="382"/>
      <c r="BQ830" s="368"/>
      <c r="BR830"/>
      <c r="BS830" s="368"/>
      <c r="BT830"/>
      <c r="BU830"/>
      <c r="BV830"/>
      <c r="BW830" s="368"/>
      <c r="BX830" s="368"/>
      <c r="BY830" s="368"/>
      <c r="BZ830" s="368"/>
      <c r="CA830" s="368"/>
      <c r="CB830" s="141"/>
      <c r="CC830" s="230"/>
      <c r="CD830" s="230"/>
      <c r="CE830" s="230"/>
      <c r="CF830" s="76"/>
      <c r="CG830" s="281"/>
      <c r="CH830" s="281"/>
      <c r="CI830" s="76"/>
      <c r="CJ830" s="76"/>
      <c r="CK830" s="76"/>
      <c r="CL830" s="127"/>
      <c r="CM830" s="127"/>
      <c r="CN830" s="127"/>
      <c r="CO830" s="127"/>
      <c r="CP830" s="127"/>
      <c r="CQ830" s="127"/>
      <c r="CR830"/>
      <c r="CS830"/>
      <c r="CT830"/>
      <c r="CU830"/>
      <c r="CV830" s="76"/>
      <c r="CW830" s="404"/>
      <c r="CX830" s="405"/>
      <c r="CY830" s="405"/>
      <c r="CZ830" s="405"/>
      <c r="DA830" s="405"/>
      <c r="DB830" s="405"/>
      <c r="DG830" s="76"/>
    </row>
    <row r="831" spans="1:111" s="377" customFormat="1" ht="11.1" customHeight="1" x14ac:dyDescent="0.25">
      <c r="A831" s="76"/>
      <c r="Z831" s="437"/>
      <c r="AA831" s="437"/>
      <c r="AB831" s="437"/>
      <c r="AC831" s="437"/>
      <c r="AD831" s="437"/>
      <c r="AE831" s="437"/>
      <c r="AF831" s="437"/>
      <c r="AG831" s="437"/>
      <c r="AH831" s="437"/>
      <c r="AI831" s="437"/>
      <c r="AJ831" s="437"/>
      <c r="AK831" s="437"/>
      <c r="AL831" s="437"/>
      <c r="AM831" s="437"/>
      <c r="AN831" s="437"/>
      <c r="AO831" s="437"/>
      <c r="AP831" s="437"/>
      <c r="AQ831" s="437"/>
      <c r="AR831" s="437"/>
      <c r="AS831" s="437"/>
      <c r="AT831" s="437"/>
      <c r="AU831" s="437"/>
      <c r="AV831" s="437"/>
      <c r="AW831" s="437"/>
      <c r="AX831" s="437"/>
      <c r="AY831" s="437"/>
      <c r="BA831" s="98"/>
      <c r="BB831" s="98"/>
      <c r="BC831" s="98"/>
      <c r="BD831" s="98"/>
      <c r="BE831" s="98"/>
      <c r="BF831" s="98"/>
      <c r="BH831" s="380"/>
      <c r="BI831" s="380"/>
      <c r="BJ831" s="380"/>
      <c r="BK831" s="379"/>
      <c r="BL831" s="379"/>
      <c r="BM831" s="382"/>
      <c r="BN831" s="168"/>
      <c r="BO831" s="382"/>
      <c r="BP831" s="382"/>
      <c r="BQ831" s="368"/>
      <c r="BR831"/>
      <c r="BS831" s="368"/>
      <c r="BT831"/>
      <c r="BU831"/>
      <c r="BV831"/>
      <c r="BW831" s="368"/>
      <c r="BX831" s="368"/>
      <c r="BY831" s="368"/>
      <c r="BZ831" s="368"/>
      <c r="CA831" s="368"/>
      <c r="CB831" s="141"/>
      <c r="CC831" s="230"/>
      <c r="CD831" s="230"/>
      <c r="CE831" s="230"/>
      <c r="CF831" s="76"/>
      <c r="CG831" s="281"/>
      <c r="CH831" s="281"/>
      <c r="CI831" s="76"/>
      <c r="CJ831" s="76"/>
      <c r="CK831" s="76"/>
      <c r="CL831" s="127"/>
      <c r="CM831" s="127"/>
      <c r="CN831" s="127"/>
      <c r="CO831" s="127"/>
      <c r="CP831" s="127"/>
      <c r="CQ831" s="127"/>
      <c r="CR831"/>
      <c r="CS831"/>
      <c r="CT831"/>
      <c r="CU831"/>
      <c r="CV831" s="76"/>
      <c r="CW831" s="404"/>
      <c r="CX831" s="405"/>
      <c r="CY831" s="405"/>
      <c r="CZ831" s="405"/>
      <c r="DA831" s="405"/>
      <c r="DB831" s="405"/>
      <c r="DG831" s="76"/>
    </row>
    <row r="832" spans="1:111" s="377" customFormat="1" ht="11.1" customHeight="1" x14ac:dyDescent="0.25">
      <c r="A832" s="76"/>
      <c r="Z832" s="437"/>
      <c r="AA832" s="437"/>
      <c r="AB832" s="437"/>
      <c r="AC832" s="437"/>
      <c r="AD832" s="437"/>
      <c r="AE832" s="437"/>
      <c r="AF832" s="437"/>
      <c r="AG832" s="437"/>
      <c r="AH832" s="437"/>
      <c r="AI832" s="437"/>
      <c r="AJ832" s="437"/>
      <c r="AK832" s="437"/>
      <c r="AL832" s="437"/>
      <c r="AM832" s="437"/>
      <c r="AN832" s="437"/>
      <c r="AO832" s="437"/>
      <c r="AP832" s="437"/>
      <c r="AQ832" s="437"/>
      <c r="AR832" s="437"/>
      <c r="AS832" s="437"/>
      <c r="AT832" s="437"/>
      <c r="AU832" s="437"/>
      <c r="AV832" s="437"/>
      <c r="AW832" s="437"/>
      <c r="AX832" s="437"/>
      <c r="AY832" s="437"/>
      <c r="BA832" s="98"/>
      <c r="BB832" s="98"/>
      <c r="BC832" s="98"/>
      <c r="BD832" s="98"/>
      <c r="BE832" s="98"/>
      <c r="BF832" s="98"/>
      <c r="BH832" s="380"/>
      <c r="BI832" s="380"/>
      <c r="BJ832" s="380"/>
      <c r="BK832" s="379"/>
      <c r="BL832" s="379"/>
      <c r="BM832" s="382"/>
      <c r="BN832" s="168"/>
      <c r="BO832" s="382"/>
      <c r="BP832" s="382"/>
      <c r="BQ832" s="368"/>
      <c r="BR832"/>
      <c r="BS832" s="368"/>
      <c r="BT832"/>
      <c r="BU832"/>
      <c r="BV832"/>
      <c r="BW832" s="368"/>
      <c r="BX832" s="368"/>
      <c r="BY832" s="368"/>
      <c r="BZ832" s="368"/>
      <c r="CA832" s="368"/>
      <c r="CB832" s="141"/>
      <c r="CC832" s="230"/>
      <c r="CD832" s="230"/>
      <c r="CE832" s="230"/>
      <c r="CF832" s="76"/>
      <c r="CG832" s="281"/>
      <c r="CH832" s="281"/>
      <c r="CI832" s="76"/>
      <c r="CJ832" s="76"/>
      <c r="CK832" s="76"/>
      <c r="CL832" s="127"/>
      <c r="CM832" s="127"/>
      <c r="CN832" s="127"/>
      <c r="CO832" s="127"/>
      <c r="CP832" s="127"/>
      <c r="CQ832" s="127"/>
      <c r="CR832"/>
      <c r="CS832"/>
      <c r="CT832"/>
      <c r="CU832"/>
      <c r="CV832" s="76"/>
      <c r="CW832" s="404"/>
      <c r="CX832" s="405"/>
      <c r="CY832" s="405"/>
      <c r="CZ832" s="405"/>
      <c r="DA832" s="405"/>
      <c r="DB832" s="405"/>
      <c r="DG832" s="76"/>
    </row>
    <row r="833" spans="1:111" s="377" customFormat="1" ht="11.1" customHeight="1" x14ac:dyDescent="0.25">
      <c r="A833" s="76"/>
      <c r="Z833" s="437"/>
      <c r="AA833" s="437"/>
      <c r="AB833" s="437"/>
      <c r="AC833" s="437"/>
      <c r="AD833" s="437"/>
      <c r="AE833" s="437"/>
      <c r="AF833" s="437"/>
      <c r="AG833" s="437"/>
      <c r="AH833" s="437"/>
      <c r="AI833" s="437"/>
      <c r="AJ833" s="437"/>
      <c r="AK833" s="437"/>
      <c r="AL833" s="437"/>
      <c r="AM833" s="437"/>
      <c r="AN833" s="437"/>
      <c r="AO833" s="437"/>
      <c r="AP833" s="437"/>
      <c r="AQ833" s="437"/>
      <c r="AR833" s="437"/>
      <c r="AS833" s="437"/>
      <c r="AT833" s="437"/>
      <c r="AU833" s="437"/>
      <c r="AV833" s="437"/>
      <c r="AW833" s="437"/>
      <c r="AX833" s="437"/>
      <c r="AY833" s="437"/>
      <c r="BA833" s="98"/>
      <c r="BB833" s="98"/>
      <c r="BC833" s="98"/>
      <c r="BD833" s="98"/>
      <c r="BE833" s="98"/>
      <c r="BF833" s="98"/>
      <c r="BH833" s="380"/>
      <c r="BI833" s="380"/>
      <c r="BJ833" s="380"/>
      <c r="BK833" s="379"/>
      <c r="BL833" s="379"/>
      <c r="BM833" s="382"/>
      <c r="BN833" s="168"/>
      <c r="BO833" s="382"/>
      <c r="BP833" s="382"/>
      <c r="BQ833" s="368"/>
      <c r="BR833"/>
      <c r="BS833" s="368"/>
      <c r="BT833"/>
      <c r="BU833"/>
      <c r="BV833"/>
      <c r="BW833" s="368"/>
      <c r="BX833" s="368"/>
      <c r="BY833" s="368"/>
      <c r="BZ833" s="368"/>
      <c r="CA833" s="368"/>
      <c r="CB833" s="141"/>
      <c r="CC833" s="230"/>
      <c r="CD833" s="230"/>
      <c r="CE833" s="230"/>
      <c r="CF833" s="76"/>
      <c r="CG833" s="281"/>
      <c r="CH833" s="281"/>
      <c r="CI833" s="76"/>
      <c r="CJ833" s="76"/>
      <c r="CK833" s="76"/>
      <c r="CL833" s="127"/>
      <c r="CM833" s="127"/>
      <c r="CN833" s="127"/>
      <c r="CO833" s="127"/>
      <c r="CP833" s="127"/>
      <c r="CQ833" s="127"/>
      <c r="CR833"/>
      <c r="CS833"/>
      <c r="CT833"/>
      <c r="CU833"/>
      <c r="CV833" s="76"/>
      <c r="CW833" s="404"/>
      <c r="CX833" s="405"/>
      <c r="CY833" s="405"/>
      <c r="CZ833" s="405"/>
      <c r="DA833" s="405"/>
      <c r="DB833" s="405"/>
      <c r="DG833" s="76"/>
    </row>
    <row r="834" spans="1:111" s="377" customFormat="1" ht="11.1" customHeight="1" x14ac:dyDescent="0.25">
      <c r="A834" s="76"/>
      <c r="Z834" s="437"/>
      <c r="AA834" s="437"/>
      <c r="AB834" s="437"/>
      <c r="AC834" s="437"/>
      <c r="AD834" s="437"/>
      <c r="AE834" s="437"/>
      <c r="AF834" s="437"/>
      <c r="AG834" s="437"/>
      <c r="AH834" s="437"/>
      <c r="AI834" s="437"/>
      <c r="AJ834" s="437"/>
      <c r="AK834" s="437"/>
      <c r="AL834" s="437"/>
      <c r="AM834" s="437"/>
      <c r="AN834" s="437"/>
      <c r="AO834" s="437"/>
      <c r="AP834" s="437"/>
      <c r="AQ834" s="437"/>
      <c r="AR834" s="437"/>
      <c r="AS834" s="437"/>
      <c r="AT834" s="437"/>
      <c r="AU834" s="437"/>
      <c r="AV834" s="437"/>
      <c r="AW834" s="437"/>
      <c r="AX834" s="437"/>
      <c r="AY834" s="437"/>
      <c r="BA834" s="98"/>
      <c r="BB834" s="98"/>
      <c r="BC834" s="98"/>
      <c r="BD834" s="98"/>
      <c r="BE834" s="98"/>
      <c r="BF834" s="98"/>
      <c r="BH834" s="380"/>
      <c r="BI834" s="380"/>
      <c r="BJ834" s="380"/>
      <c r="BK834" s="379"/>
      <c r="BL834" s="379"/>
      <c r="BM834" s="382"/>
      <c r="BN834" s="168"/>
      <c r="BO834" s="382"/>
      <c r="BP834" s="382"/>
      <c r="BQ834" s="368"/>
      <c r="BR834"/>
      <c r="BS834" s="368"/>
      <c r="BT834"/>
      <c r="BU834"/>
      <c r="BV834"/>
      <c r="BW834" s="368"/>
      <c r="BX834" s="368"/>
      <c r="BY834" s="368"/>
      <c r="BZ834" s="368"/>
      <c r="CA834" s="368"/>
      <c r="CB834" s="141"/>
      <c r="CC834" s="230"/>
      <c r="CD834" s="230"/>
      <c r="CE834" s="230"/>
      <c r="CF834" s="76"/>
      <c r="CG834" s="281"/>
      <c r="CH834" s="281"/>
      <c r="CI834" s="76"/>
      <c r="CJ834" s="76"/>
      <c r="CK834" s="76"/>
      <c r="CL834" s="127"/>
      <c r="CM834" s="127"/>
      <c r="CN834" s="127"/>
      <c r="CO834" s="127"/>
      <c r="CP834" s="127"/>
      <c r="CQ834" s="127"/>
      <c r="CR834"/>
      <c r="CS834"/>
      <c r="CT834"/>
      <c r="CU834"/>
      <c r="CV834" s="76"/>
      <c r="CW834" s="404"/>
      <c r="CX834" s="405"/>
      <c r="CY834" s="405"/>
      <c r="CZ834" s="405"/>
      <c r="DA834" s="405"/>
      <c r="DB834" s="405"/>
      <c r="DG834" s="76"/>
    </row>
    <row r="835" spans="1:111" s="377" customFormat="1" ht="11.1" customHeight="1" x14ac:dyDescent="0.25">
      <c r="A835" s="76"/>
      <c r="Z835" s="437"/>
      <c r="AA835" s="437"/>
      <c r="AB835" s="437"/>
      <c r="AC835" s="437"/>
      <c r="AD835" s="437"/>
      <c r="AE835" s="437"/>
      <c r="AF835" s="437"/>
      <c r="AG835" s="437"/>
      <c r="AH835" s="437"/>
      <c r="AI835" s="437"/>
      <c r="AJ835" s="437"/>
      <c r="AK835" s="437"/>
      <c r="AL835" s="437"/>
      <c r="AM835" s="437"/>
      <c r="AN835" s="437"/>
      <c r="AO835" s="437"/>
      <c r="AP835" s="437"/>
      <c r="AQ835" s="437"/>
      <c r="AR835" s="437"/>
      <c r="AS835" s="437"/>
      <c r="AT835" s="437"/>
      <c r="AU835" s="437"/>
      <c r="AV835" s="437"/>
      <c r="AW835" s="437"/>
      <c r="AX835" s="437"/>
      <c r="AY835" s="437"/>
      <c r="BA835" s="98"/>
      <c r="BB835" s="98"/>
      <c r="BC835" s="98"/>
      <c r="BD835" s="98"/>
      <c r="BE835" s="98"/>
      <c r="BF835" s="98"/>
      <c r="BH835" s="380"/>
      <c r="BI835" s="380"/>
      <c r="BJ835" s="380"/>
      <c r="BK835" s="379"/>
      <c r="BL835" s="379"/>
      <c r="BM835" s="382"/>
      <c r="BN835" s="168"/>
      <c r="BO835" s="382"/>
      <c r="BP835" s="382"/>
      <c r="BQ835" s="368"/>
      <c r="BR835"/>
      <c r="BS835" s="368"/>
      <c r="BT835"/>
      <c r="BU835"/>
      <c r="BV835"/>
      <c r="BW835" s="368"/>
      <c r="BX835" s="368"/>
      <c r="BY835" s="368"/>
      <c r="BZ835" s="368"/>
      <c r="CA835" s="368"/>
      <c r="CB835" s="141"/>
      <c r="CC835" s="230"/>
      <c r="CD835" s="230"/>
      <c r="CE835" s="230"/>
      <c r="CF835" s="76"/>
      <c r="CG835" s="281"/>
      <c r="CH835" s="281"/>
      <c r="CI835" s="76"/>
      <c r="CJ835" s="76"/>
      <c r="CK835" s="76"/>
      <c r="CL835" s="127"/>
      <c r="CM835" s="127"/>
      <c r="CN835" s="127"/>
      <c r="CO835" s="127"/>
      <c r="CP835" s="127"/>
      <c r="CQ835" s="127"/>
      <c r="CR835"/>
      <c r="CS835"/>
      <c r="CT835"/>
      <c r="CU835"/>
      <c r="CV835" s="76"/>
      <c r="CW835" s="404"/>
      <c r="CX835" s="405"/>
      <c r="CY835" s="405"/>
      <c r="CZ835" s="405"/>
      <c r="DA835" s="405"/>
      <c r="DB835" s="405"/>
      <c r="DG835" s="76"/>
    </row>
    <row r="836" spans="1:111" s="377" customFormat="1" ht="11.1" customHeight="1" x14ac:dyDescent="0.25">
      <c r="A836" s="76"/>
      <c r="Z836" s="437"/>
      <c r="AA836" s="437"/>
      <c r="AB836" s="437"/>
      <c r="AC836" s="437"/>
      <c r="AD836" s="437"/>
      <c r="AE836" s="437"/>
      <c r="AF836" s="437"/>
      <c r="AG836" s="437"/>
      <c r="AH836" s="437"/>
      <c r="AI836" s="437"/>
      <c r="AJ836" s="437"/>
      <c r="AK836" s="437"/>
      <c r="AL836" s="437"/>
      <c r="AM836" s="437"/>
      <c r="AN836" s="437"/>
      <c r="AO836" s="437"/>
      <c r="AP836" s="437"/>
      <c r="AQ836" s="437"/>
      <c r="AR836" s="437"/>
      <c r="AS836" s="437"/>
      <c r="AT836" s="437"/>
      <c r="AU836" s="437"/>
      <c r="AV836" s="437"/>
      <c r="AW836" s="437"/>
      <c r="AX836" s="437"/>
      <c r="AY836" s="437"/>
      <c r="BA836" s="98"/>
      <c r="BB836" s="98"/>
      <c r="BC836" s="98"/>
      <c r="BD836" s="98"/>
      <c r="BE836" s="98"/>
      <c r="BF836" s="98"/>
      <c r="BH836" s="380"/>
      <c r="BI836" s="380"/>
      <c r="BJ836" s="380"/>
      <c r="BK836" s="379"/>
      <c r="BL836" s="379"/>
      <c r="BM836" s="382"/>
      <c r="BN836" s="168"/>
      <c r="BO836" s="382"/>
      <c r="BP836" s="382"/>
      <c r="BQ836" s="368"/>
      <c r="BR836"/>
      <c r="BS836" s="368"/>
      <c r="BT836"/>
      <c r="BU836"/>
      <c r="BV836"/>
      <c r="BW836" s="368"/>
      <c r="BX836" s="368"/>
      <c r="BY836" s="368"/>
      <c r="BZ836" s="368"/>
      <c r="CA836" s="368"/>
      <c r="CB836" s="141"/>
      <c r="CC836" s="230"/>
      <c r="CD836" s="230"/>
      <c r="CE836" s="230"/>
      <c r="CF836" s="76"/>
      <c r="CG836" s="281"/>
      <c r="CH836" s="281"/>
      <c r="CI836" s="76"/>
      <c r="CJ836" s="76"/>
      <c r="CK836" s="76"/>
      <c r="CL836" s="127"/>
      <c r="CM836" s="127"/>
      <c r="CN836" s="127"/>
      <c r="CO836" s="127"/>
      <c r="CP836" s="127"/>
      <c r="CQ836" s="127"/>
      <c r="CR836"/>
      <c r="CS836"/>
      <c r="CT836"/>
      <c r="CU836"/>
      <c r="CV836" s="76"/>
      <c r="CW836" s="404"/>
      <c r="CX836" s="405"/>
      <c r="CY836" s="405"/>
      <c r="CZ836" s="405"/>
      <c r="DA836" s="405"/>
      <c r="DB836" s="405"/>
      <c r="DG836" s="76"/>
    </row>
    <row r="837" spans="1:111" s="377" customFormat="1" ht="11.1" customHeight="1" x14ac:dyDescent="0.25">
      <c r="A837" s="76"/>
      <c r="Z837" s="437"/>
      <c r="AA837" s="437"/>
      <c r="AB837" s="437"/>
      <c r="AC837" s="437"/>
      <c r="AD837" s="437"/>
      <c r="AE837" s="437"/>
      <c r="AF837" s="437"/>
      <c r="AG837" s="437"/>
      <c r="AH837" s="437"/>
      <c r="AI837" s="437"/>
      <c r="AJ837" s="437"/>
      <c r="AK837" s="437"/>
      <c r="AL837" s="437"/>
      <c r="AM837" s="437"/>
      <c r="AN837" s="437"/>
      <c r="AO837" s="437"/>
      <c r="AP837" s="437"/>
      <c r="AQ837" s="437"/>
      <c r="AR837" s="437"/>
      <c r="AS837" s="437"/>
      <c r="AT837" s="437"/>
      <c r="AU837" s="437"/>
      <c r="AV837" s="437"/>
      <c r="AW837" s="437"/>
      <c r="AX837" s="437"/>
      <c r="AY837" s="437"/>
      <c r="BA837" s="98"/>
      <c r="BB837" s="98"/>
      <c r="BC837" s="98"/>
      <c r="BD837" s="98"/>
      <c r="BE837" s="98"/>
      <c r="BF837" s="98"/>
      <c r="BH837" s="380"/>
      <c r="BI837" s="380"/>
      <c r="BJ837" s="380"/>
      <c r="BK837" s="379"/>
      <c r="BL837" s="379"/>
      <c r="BM837" s="382"/>
      <c r="BN837" s="168"/>
      <c r="BO837" s="382"/>
      <c r="BP837" s="382"/>
      <c r="BQ837" s="368"/>
      <c r="BR837"/>
      <c r="BS837" s="368"/>
      <c r="BT837"/>
      <c r="BU837"/>
      <c r="BV837"/>
      <c r="BW837" s="368"/>
      <c r="BX837" s="368"/>
      <c r="BY837" s="368"/>
      <c r="BZ837" s="368"/>
      <c r="CA837" s="368"/>
      <c r="CB837" s="141"/>
      <c r="CC837" s="230"/>
      <c r="CD837" s="230"/>
      <c r="CE837" s="230"/>
      <c r="CF837" s="76"/>
      <c r="CG837" s="281"/>
      <c r="CH837" s="281"/>
      <c r="CI837" s="76"/>
      <c r="CJ837" s="76"/>
      <c r="CK837" s="76"/>
      <c r="CL837" s="127"/>
      <c r="CM837" s="127"/>
      <c r="CN837" s="127"/>
      <c r="CO837" s="127"/>
      <c r="CP837" s="127"/>
      <c r="CQ837" s="127"/>
      <c r="CR837"/>
      <c r="CS837"/>
      <c r="CT837"/>
      <c r="CU837"/>
      <c r="CV837" s="76"/>
      <c r="CW837" s="404"/>
      <c r="CX837" s="405"/>
      <c r="CY837" s="405"/>
      <c r="CZ837" s="405"/>
      <c r="DA837" s="405"/>
      <c r="DB837" s="405"/>
      <c r="DG837" s="76"/>
    </row>
    <row r="838" spans="1:111" s="377" customFormat="1" ht="11.1" customHeight="1" x14ac:dyDescent="0.25">
      <c r="A838" s="76"/>
      <c r="Z838" s="437"/>
      <c r="AA838" s="437"/>
      <c r="AB838" s="437"/>
      <c r="AC838" s="437"/>
      <c r="AD838" s="437"/>
      <c r="AE838" s="437"/>
      <c r="AF838" s="437"/>
      <c r="AG838" s="437"/>
      <c r="AH838" s="437"/>
      <c r="AI838" s="437"/>
      <c r="AJ838" s="437"/>
      <c r="AK838" s="437"/>
      <c r="AL838" s="437"/>
      <c r="AM838" s="437"/>
      <c r="AN838" s="437"/>
      <c r="AO838" s="437"/>
      <c r="AP838" s="437"/>
      <c r="AQ838" s="437"/>
      <c r="AR838" s="437"/>
      <c r="AS838" s="437"/>
      <c r="AT838" s="437"/>
      <c r="AU838" s="437"/>
      <c r="AV838" s="437"/>
      <c r="AW838" s="437"/>
      <c r="AX838" s="437"/>
      <c r="AY838" s="437"/>
      <c r="BA838" s="98"/>
      <c r="BB838" s="98"/>
      <c r="BC838" s="98"/>
      <c r="BD838" s="98"/>
      <c r="BE838" s="98"/>
      <c r="BF838" s="98"/>
      <c r="BH838" s="380"/>
      <c r="BI838" s="380"/>
      <c r="BJ838" s="380"/>
      <c r="BK838" s="379"/>
      <c r="BL838" s="379"/>
      <c r="BM838" s="382"/>
      <c r="BN838" s="168"/>
      <c r="BO838" s="382"/>
      <c r="BP838" s="382"/>
      <c r="BQ838" s="368"/>
      <c r="BR838"/>
      <c r="BS838" s="368"/>
      <c r="BT838"/>
      <c r="BU838"/>
      <c r="BV838"/>
      <c r="BW838" s="368"/>
      <c r="BX838" s="368"/>
      <c r="BY838" s="368"/>
      <c r="BZ838" s="368"/>
      <c r="CA838" s="368"/>
      <c r="CB838" s="141"/>
      <c r="CC838" s="230"/>
      <c r="CD838" s="230"/>
      <c r="CE838" s="230"/>
      <c r="CF838" s="76"/>
      <c r="CG838" s="281"/>
      <c r="CH838" s="281"/>
      <c r="CI838" s="76"/>
      <c r="CJ838" s="76"/>
      <c r="CK838" s="76"/>
      <c r="CL838" s="127"/>
      <c r="CM838" s="127"/>
      <c r="CN838" s="127"/>
      <c r="CO838" s="127"/>
      <c r="CP838" s="127"/>
      <c r="CQ838" s="127"/>
      <c r="CR838"/>
      <c r="CS838"/>
      <c r="CT838"/>
      <c r="CU838"/>
      <c r="CV838" s="76"/>
      <c r="CW838" s="404"/>
      <c r="CX838" s="405"/>
      <c r="CY838" s="405"/>
      <c r="CZ838" s="405"/>
      <c r="DA838" s="405"/>
      <c r="DB838" s="405"/>
      <c r="DG838" s="76"/>
    </row>
    <row r="839" spans="1:111" s="377" customFormat="1" ht="11.1" customHeight="1" x14ac:dyDescent="0.25">
      <c r="A839" s="76"/>
      <c r="Z839" s="437"/>
      <c r="AA839" s="437"/>
      <c r="AB839" s="437"/>
      <c r="AC839" s="437"/>
      <c r="AD839" s="437"/>
      <c r="AE839" s="437"/>
      <c r="AF839" s="437"/>
      <c r="AG839" s="437"/>
      <c r="AH839" s="437"/>
      <c r="AI839" s="437"/>
      <c r="AJ839" s="437"/>
      <c r="AK839" s="437"/>
      <c r="AL839" s="437"/>
      <c r="AM839" s="437"/>
      <c r="AN839" s="437"/>
      <c r="AO839" s="437"/>
      <c r="AP839" s="437"/>
      <c r="AQ839" s="437"/>
      <c r="AR839" s="437"/>
      <c r="AS839" s="437"/>
      <c r="AT839" s="437"/>
      <c r="AU839" s="437"/>
      <c r="AV839" s="437"/>
      <c r="AW839" s="437"/>
      <c r="AX839" s="437"/>
      <c r="AY839" s="437"/>
      <c r="BA839" s="98"/>
      <c r="BB839" s="98"/>
      <c r="BC839" s="98"/>
      <c r="BD839" s="98"/>
      <c r="BE839" s="98"/>
      <c r="BF839" s="98"/>
      <c r="BH839" s="380"/>
      <c r="BI839" s="380"/>
      <c r="BJ839" s="380"/>
      <c r="BK839" s="379"/>
      <c r="BL839" s="379"/>
      <c r="BM839" s="382"/>
      <c r="BN839" s="168"/>
      <c r="BO839" s="382"/>
      <c r="BP839" s="382"/>
      <c r="BQ839" s="368"/>
      <c r="BR839"/>
      <c r="BS839" s="368"/>
      <c r="BT839"/>
      <c r="BU839"/>
      <c r="BV839"/>
      <c r="BW839" s="368"/>
      <c r="BX839" s="368"/>
      <c r="BY839" s="368"/>
      <c r="BZ839" s="368"/>
      <c r="CA839" s="368"/>
      <c r="CB839" s="141"/>
      <c r="CC839" s="230"/>
      <c r="CD839" s="230"/>
      <c r="CE839" s="230"/>
      <c r="CF839" s="76"/>
      <c r="CG839" s="281"/>
      <c r="CH839" s="281"/>
      <c r="CI839" s="76"/>
      <c r="CJ839" s="76"/>
      <c r="CK839" s="76"/>
      <c r="CL839" s="127"/>
      <c r="CM839" s="127"/>
      <c r="CN839" s="127"/>
      <c r="CO839" s="127"/>
      <c r="CP839" s="127"/>
      <c r="CQ839" s="127"/>
      <c r="CR839"/>
      <c r="CS839"/>
      <c r="CT839"/>
      <c r="CU839"/>
      <c r="CV839" s="76"/>
      <c r="CW839" s="404"/>
      <c r="CX839" s="405"/>
      <c r="CY839" s="405"/>
      <c r="CZ839" s="405"/>
      <c r="DA839" s="405"/>
      <c r="DB839" s="405"/>
      <c r="DG839" s="76"/>
    </row>
    <row r="840" spans="1:111" s="377" customFormat="1" ht="11.1" customHeight="1" x14ac:dyDescent="0.25">
      <c r="A840" s="76"/>
      <c r="Z840" s="437"/>
      <c r="AA840" s="437"/>
      <c r="AB840" s="437"/>
      <c r="AC840" s="437"/>
      <c r="AD840" s="437"/>
      <c r="AE840" s="437"/>
      <c r="AF840" s="437"/>
      <c r="AG840" s="437"/>
      <c r="AH840" s="437"/>
      <c r="AI840" s="437"/>
      <c r="AJ840" s="437"/>
      <c r="AK840" s="437"/>
      <c r="AL840" s="437"/>
      <c r="AM840" s="437"/>
      <c r="AN840" s="437"/>
      <c r="AO840" s="437"/>
      <c r="AP840" s="437"/>
      <c r="AQ840" s="437"/>
      <c r="AR840" s="437"/>
      <c r="AS840" s="437"/>
      <c r="AT840" s="437"/>
      <c r="AU840" s="437"/>
      <c r="AV840" s="437"/>
      <c r="AW840" s="437"/>
      <c r="AX840" s="437"/>
      <c r="AY840" s="437"/>
      <c r="BA840" s="98"/>
      <c r="BB840" s="98"/>
      <c r="BC840" s="98"/>
      <c r="BD840" s="98"/>
      <c r="BE840" s="98"/>
      <c r="BF840" s="98"/>
      <c r="BH840" s="380"/>
      <c r="BI840" s="380"/>
      <c r="BJ840" s="380"/>
      <c r="BK840" s="379"/>
      <c r="BL840" s="379"/>
      <c r="BM840" s="382"/>
      <c r="BN840" s="168"/>
      <c r="BO840" s="382"/>
      <c r="BP840" s="382"/>
      <c r="BQ840" s="368"/>
      <c r="BR840"/>
      <c r="BS840" s="368"/>
      <c r="BT840"/>
      <c r="BU840"/>
      <c r="BV840"/>
      <c r="BW840" s="368"/>
      <c r="BX840" s="368"/>
      <c r="BY840" s="368"/>
      <c r="BZ840" s="368"/>
      <c r="CA840" s="368"/>
      <c r="CB840" s="141"/>
      <c r="CC840" s="230"/>
      <c r="CD840" s="230"/>
      <c r="CE840" s="230"/>
      <c r="CF840" s="76"/>
      <c r="CG840" s="281"/>
      <c r="CH840" s="281"/>
      <c r="CI840" s="76"/>
      <c r="CJ840" s="76"/>
      <c r="CK840" s="76"/>
      <c r="CL840" s="127"/>
      <c r="CM840" s="127"/>
      <c r="CN840" s="127"/>
      <c r="CO840" s="127"/>
      <c r="CP840" s="127"/>
      <c r="CQ840" s="127"/>
      <c r="CR840"/>
      <c r="CS840"/>
      <c r="CT840"/>
      <c r="CU840"/>
      <c r="CV840" s="76"/>
      <c r="CW840" s="404"/>
      <c r="CX840" s="405"/>
      <c r="CY840" s="405"/>
      <c r="CZ840" s="405"/>
      <c r="DA840" s="405"/>
      <c r="DB840" s="405"/>
      <c r="DG840" s="76"/>
    </row>
    <row r="841" spans="1:111" s="377" customFormat="1" ht="11.1" customHeight="1" x14ac:dyDescent="0.25">
      <c r="A841" s="76"/>
      <c r="Z841" s="437"/>
      <c r="AA841" s="437"/>
      <c r="AB841" s="437"/>
      <c r="AC841" s="437"/>
      <c r="AD841" s="437"/>
      <c r="AE841" s="437"/>
      <c r="AF841" s="437"/>
      <c r="AG841" s="437"/>
      <c r="AH841" s="437"/>
      <c r="AI841" s="437"/>
      <c r="AJ841" s="437"/>
      <c r="AK841" s="437"/>
      <c r="AL841" s="437"/>
      <c r="AM841" s="437"/>
      <c r="AN841" s="437"/>
      <c r="AO841" s="437"/>
      <c r="AP841" s="437"/>
      <c r="AQ841" s="437"/>
      <c r="AR841" s="437"/>
      <c r="AS841" s="437"/>
      <c r="AT841" s="437"/>
      <c r="AU841" s="437"/>
      <c r="AV841" s="437"/>
      <c r="AW841" s="437"/>
      <c r="AX841" s="437"/>
      <c r="AY841" s="437"/>
      <c r="BA841" s="98"/>
      <c r="BB841" s="98"/>
      <c r="BC841" s="98"/>
      <c r="BD841" s="98"/>
      <c r="BE841" s="98"/>
      <c r="BF841" s="98"/>
      <c r="BH841" s="380"/>
      <c r="BI841" s="380"/>
      <c r="BJ841" s="380"/>
      <c r="BK841" s="379"/>
      <c r="BL841" s="379"/>
      <c r="BM841" s="382"/>
      <c r="BN841" s="168"/>
      <c r="BO841" s="382"/>
      <c r="BP841" s="382"/>
      <c r="BQ841" s="368"/>
      <c r="BR841"/>
      <c r="BS841" s="368"/>
      <c r="BT841"/>
      <c r="BU841"/>
      <c r="BV841"/>
      <c r="BW841" s="368"/>
      <c r="BX841" s="368"/>
      <c r="BY841" s="368"/>
      <c r="BZ841" s="368"/>
      <c r="CA841" s="368"/>
      <c r="CB841" s="141"/>
      <c r="CC841" s="230"/>
      <c r="CD841" s="230"/>
      <c r="CE841" s="230"/>
      <c r="CF841" s="76"/>
      <c r="CG841" s="281"/>
      <c r="CH841" s="281"/>
      <c r="CI841" s="76"/>
      <c r="CJ841" s="76"/>
      <c r="CK841" s="76"/>
      <c r="CL841" s="127"/>
      <c r="CM841" s="127"/>
      <c r="CN841" s="127"/>
      <c r="CO841" s="127"/>
      <c r="CP841" s="127"/>
      <c r="CQ841" s="127"/>
      <c r="CR841"/>
      <c r="CS841"/>
      <c r="CT841"/>
      <c r="CU841"/>
      <c r="CV841" s="76"/>
      <c r="CW841" s="404"/>
      <c r="CX841" s="405"/>
      <c r="CY841" s="405"/>
      <c r="CZ841" s="405"/>
      <c r="DA841" s="405"/>
      <c r="DB841" s="405"/>
      <c r="DG841" s="76"/>
    </row>
    <row r="842" spans="1:111" s="377" customFormat="1" ht="11.1" customHeight="1" x14ac:dyDescent="0.25">
      <c r="A842" s="76"/>
      <c r="Z842" s="437"/>
      <c r="AA842" s="437"/>
      <c r="AB842" s="437"/>
      <c r="AC842" s="437"/>
      <c r="AD842" s="437"/>
      <c r="AE842" s="437"/>
      <c r="AF842" s="437"/>
      <c r="AG842" s="437"/>
      <c r="AH842" s="437"/>
      <c r="AI842" s="437"/>
      <c r="AJ842" s="437"/>
      <c r="AK842" s="437"/>
      <c r="AL842" s="437"/>
      <c r="AM842" s="437"/>
      <c r="AN842" s="437"/>
      <c r="AO842" s="437"/>
      <c r="AP842" s="437"/>
      <c r="AQ842" s="437"/>
      <c r="AR842" s="437"/>
      <c r="AS842" s="437"/>
      <c r="AT842" s="437"/>
      <c r="AU842" s="437"/>
      <c r="AV842" s="437"/>
      <c r="AW842" s="437"/>
      <c r="AX842" s="437"/>
      <c r="AY842" s="437"/>
      <c r="BA842" s="98"/>
      <c r="BB842" s="98"/>
      <c r="BC842" s="98"/>
      <c r="BD842" s="98"/>
      <c r="BE842" s="98"/>
      <c r="BF842" s="98"/>
      <c r="BH842" s="380"/>
      <c r="BI842" s="380"/>
      <c r="BJ842" s="380"/>
      <c r="BK842" s="379"/>
      <c r="BL842" s="379"/>
      <c r="BM842" s="382"/>
      <c r="BN842" s="168"/>
      <c r="BO842" s="382"/>
      <c r="BP842" s="382"/>
      <c r="BQ842" s="368"/>
      <c r="BR842"/>
      <c r="BS842" s="368"/>
      <c r="BT842"/>
      <c r="BU842"/>
      <c r="BV842"/>
      <c r="BW842" s="368"/>
      <c r="BX842" s="368"/>
      <c r="BY842" s="368"/>
      <c r="BZ842" s="368"/>
      <c r="CA842" s="368"/>
      <c r="CB842" s="141"/>
      <c r="CC842" s="230"/>
      <c r="CD842" s="230"/>
      <c r="CE842" s="230"/>
      <c r="CF842" s="76"/>
      <c r="CG842" s="281"/>
      <c r="CH842" s="281"/>
      <c r="CI842" s="76"/>
      <c r="CJ842" s="76"/>
      <c r="CK842" s="76"/>
      <c r="CL842" s="127"/>
      <c r="CM842" s="127"/>
      <c r="CN842" s="127"/>
      <c r="CO842" s="127"/>
      <c r="CP842" s="127"/>
      <c r="CQ842" s="127"/>
      <c r="CR842"/>
      <c r="CS842"/>
      <c r="CT842"/>
      <c r="CU842"/>
      <c r="CV842" s="76"/>
      <c r="CW842" s="404"/>
      <c r="CX842" s="405"/>
      <c r="CY842" s="405"/>
      <c r="CZ842" s="405"/>
      <c r="DA842" s="405"/>
      <c r="DB842" s="405"/>
      <c r="DG842" s="76"/>
    </row>
    <row r="843" spans="1:111" s="377" customFormat="1" ht="11.1" customHeight="1" x14ac:dyDescent="0.25">
      <c r="A843" s="76"/>
      <c r="Z843" s="437"/>
      <c r="AA843" s="437"/>
      <c r="AB843" s="437"/>
      <c r="AC843" s="437"/>
      <c r="AD843" s="437"/>
      <c r="AE843" s="437"/>
      <c r="AF843" s="437"/>
      <c r="AG843" s="437"/>
      <c r="AH843" s="437"/>
      <c r="AI843" s="437"/>
      <c r="AJ843" s="437"/>
      <c r="AK843" s="437"/>
      <c r="AL843" s="437"/>
      <c r="AM843" s="437"/>
      <c r="AN843" s="437"/>
      <c r="AO843" s="437"/>
      <c r="AP843" s="437"/>
      <c r="AQ843" s="437"/>
      <c r="AR843" s="437"/>
      <c r="AS843" s="437"/>
      <c r="AT843" s="437"/>
      <c r="AU843" s="437"/>
      <c r="AV843" s="437"/>
      <c r="AW843" s="437"/>
      <c r="AX843" s="437"/>
      <c r="AY843" s="437"/>
      <c r="BA843" s="98"/>
      <c r="BB843" s="98"/>
      <c r="BC843" s="98"/>
      <c r="BD843" s="98"/>
      <c r="BE843" s="98"/>
      <c r="BF843" s="98"/>
      <c r="BH843" s="380"/>
      <c r="BI843" s="380"/>
      <c r="BJ843" s="380"/>
      <c r="BK843" s="379"/>
      <c r="BL843" s="379"/>
      <c r="BM843" s="382"/>
      <c r="BN843" s="168"/>
      <c r="BO843" s="382"/>
      <c r="BP843" s="382"/>
      <c r="BQ843" s="368"/>
      <c r="BR843"/>
      <c r="BS843" s="368"/>
      <c r="BT843"/>
      <c r="BU843"/>
      <c r="BV843"/>
      <c r="BW843" s="368"/>
      <c r="BX843" s="368"/>
      <c r="BY843" s="368"/>
      <c r="BZ843" s="368"/>
      <c r="CA843" s="368"/>
      <c r="CB843" s="141"/>
      <c r="CC843" s="230"/>
      <c r="CD843" s="230"/>
      <c r="CE843" s="230"/>
      <c r="CF843" s="76"/>
      <c r="CG843" s="281"/>
      <c r="CH843" s="281"/>
      <c r="CI843" s="76"/>
      <c r="CJ843" s="76"/>
      <c r="CK843" s="76"/>
      <c r="CL843" s="127"/>
      <c r="CM843" s="127"/>
      <c r="CN843" s="127"/>
      <c r="CO843" s="127"/>
      <c r="CP843" s="127"/>
      <c r="CQ843" s="127"/>
      <c r="CR843"/>
      <c r="CS843"/>
      <c r="CT843"/>
      <c r="CU843"/>
      <c r="CV843" s="76"/>
      <c r="CW843" s="404"/>
      <c r="CX843" s="405"/>
      <c r="CY843" s="405"/>
      <c r="CZ843" s="405"/>
      <c r="DA843" s="405"/>
      <c r="DB843" s="405"/>
      <c r="DG843" s="76"/>
    </row>
    <row r="844" spans="1:111" s="377" customFormat="1" ht="11.1" customHeight="1" x14ac:dyDescent="0.25">
      <c r="A844" s="76"/>
      <c r="Z844" s="437"/>
      <c r="AA844" s="437"/>
      <c r="AB844" s="437"/>
      <c r="AC844" s="437"/>
      <c r="AD844" s="437"/>
      <c r="AE844" s="437"/>
      <c r="AF844" s="437"/>
      <c r="AG844" s="437"/>
      <c r="AH844" s="437"/>
      <c r="AI844" s="437"/>
      <c r="AJ844" s="437"/>
      <c r="AK844" s="437"/>
      <c r="AL844" s="437"/>
      <c r="AM844" s="437"/>
      <c r="AN844" s="437"/>
      <c r="AO844" s="437"/>
      <c r="AP844" s="437"/>
      <c r="AQ844" s="437"/>
      <c r="AR844" s="437"/>
      <c r="AS844" s="437"/>
      <c r="AT844" s="437"/>
      <c r="AU844" s="437"/>
      <c r="AV844" s="437"/>
      <c r="AW844" s="437"/>
      <c r="AX844" s="437"/>
      <c r="AY844" s="437"/>
      <c r="BA844" s="98"/>
      <c r="BB844" s="98"/>
      <c r="BC844" s="98"/>
      <c r="BD844" s="98"/>
      <c r="BE844" s="98"/>
      <c r="BF844" s="98"/>
      <c r="BH844" s="380"/>
      <c r="BI844" s="380"/>
      <c r="BJ844" s="380"/>
      <c r="BK844" s="379"/>
      <c r="BL844" s="379"/>
      <c r="BM844" s="382"/>
      <c r="BN844" s="168"/>
      <c r="BO844" s="382"/>
      <c r="BP844" s="382"/>
      <c r="BQ844" s="368"/>
      <c r="BR844"/>
      <c r="BS844" s="368"/>
      <c r="BT844"/>
      <c r="BU844"/>
      <c r="BV844"/>
      <c r="BW844" s="368"/>
      <c r="BX844" s="368"/>
      <c r="BY844" s="368"/>
      <c r="BZ844" s="368"/>
      <c r="CA844" s="368"/>
      <c r="CB844" s="141"/>
      <c r="CC844" s="230"/>
      <c r="CD844" s="230"/>
      <c r="CE844" s="230"/>
      <c r="CF844" s="76"/>
      <c r="CG844" s="281"/>
      <c r="CH844" s="281"/>
      <c r="CI844" s="76"/>
      <c r="CJ844" s="76"/>
      <c r="CK844" s="76"/>
      <c r="CL844" s="127"/>
      <c r="CM844" s="127"/>
      <c r="CN844" s="127"/>
      <c r="CO844" s="127"/>
      <c r="CP844" s="127"/>
      <c r="CQ844" s="127"/>
      <c r="CR844"/>
      <c r="CS844"/>
      <c r="CT844"/>
      <c r="CU844"/>
      <c r="CV844" s="76"/>
      <c r="CW844" s="404"/>
      <c r="CX844" s="405"/>
      <c r="CY844" s="405"/>
      <c r="CZ844" s="405"/>
      <c r="DA844" s="405"/>
      <c r="DB844" s="405"/>
      <c r="DG844" s="76"/>
    </row>
    <row r="845" spans="1:111" s="377" customFormat="1" ht="11.1" customHeight="1" x14ac:dyDescent="0.25">
      <c r="A845" s="76"/>
      <c r="Z845" s="437"/>
      <c r="AA845" s="437"/>
      <c r="AB845" s="437"/>
      <c r="AC845" s="437"/>
      <c r="AD845" s="437"/>
      <c r="AE845" s="437"/>
      <c r="AF845" s="437"/>
      <c r="AG845" s="437"/>
      <c r="AH845" s="437"/>
      <c r="AI845" s="437"/>
      <c r="AJ845" s="437"/>
      <c r="AK845" s="437"/>
      <c r="AL845" s="437"/>
      <c r="AM845" s="437"/>
      <c r="AN845" s="437"/>
      <c r="AO845" s="437"/>
      <c r="AP845" s="437"/>
      <c r="AQ845" s="437"/>
      <c r="AR845" s="437"/>
      <c r="AS845" s="437"/>
      <c r="AT845" s="437"/>
      <c r="AU845" s="437"/>
      <c r="AV845" s="437"/>
      <c r="AW845" s="437"/>
      <c r="AX845" s="437"/>
      <c r="AY845" s="437"/>
      <c r="BA845" s="98"/>
      <c r="BB845" s="98"/>
      <c r="BC845" s="98"/>
      <c r="BD845" s="98"/>
      <c r="BE845" s="98"/>
      <c r="BF845" s="98"/>
      <c r="BH845" s="380"/>
      <c r="BI845" s="380"/>
      <c r="BJ845" s="380"/>
      <c r="BK845" s="379"/>
      <c r="BL845" s="379"/>
      <c r="BM845" s="382"/>
      <c r="BN845" s="168"/>
      <c r="BO845" s="382"/>
      <c r="BP845" s="382"/>
      <c r="BQ845" s="368"/>
      <c r="BR845"/>
      <c r="BS845" s="368"/>
      <c r="BT845"/>
      <c r="BU845"/>
      <c r="BV845"/>
      <c r="BW845" s="368"/>
      <c r="BX845" s="368"/>
      <c r="BY845" s="368"/>
      <c r="BZ845" s="368"/>
      <c r="CA845" s="368"/>
      <c r="CB845" s="141"/>
      <c r="CC845" s="230"/>
      <c r="CD845" s="230"/>
      <c r="CE845" s="230"/>
      <c r="CF845" s="76"/>
      <c r="CG845" s="281"/>
      <c r="CH845" s="281"/>
      <c r="CI845" s="76"/>
      <c r="CJ845" s="76"/>
      <c r="CK845" s="76"/>
      <c r="CL845" s="127"/>
      <c r="CM845" s="127"/>
      <c r="CN845" s="127"/>
      <c r="CO845" s="127"/>
      <c r="CP845" s="127"/>
      <c r="CQ845" s="127"/>
      <c r="CR845"/>
      <c r="CS845"/>
      <c r="CT845"/>
      <c r="CU845"/>
      <c r="CV845" s="76"/>
      <c r="CW845" s="404"/>
      <c r="CX845" s="405"/>
      <c r="CY845" s="405"/>
      <c r="CZ845" s="405"/>
      <c r="DA845" s="405"/>
      <c r="DB845" s="405"/>
      <c r="DG845" s="76"/>
    </row>
    <row r="846" spans="1:111" s="377" customFormat="1" ht="11.1" customHeight="1" x14ac:dyDescent="0.25">
      <c r="A846" s="76"/>
      <c r="Z846" s="437"/>
      <c r="AA846" s="437"/>
      <c r="AB846" s="437"/>
      <c r="AC846" s="437"/>
      <c r="AD846" s="437"/>
      <c r="AE846" s="437"/>
      <c r="AF846" s="437"/>
      <c r="AG846" s="437"/>
      <c r="AH846" s="437"/>
      <c r="AI846" s="437"/>
      <c r="AJ846" s="437"/>
      <c r="AK846" s="437"/>
      <c r="AL846" s="437"/>
      <c r="AM846" s="437"/>
      <c r="AN846" s="437"/>
      <c r="AO846" s="437"/>
      <c r="AP846" s="437"/>
      <c r="AQ846" s="437"/>
      <c r="AR846" s="437"/>
      <c r="AS846" s="437"/>
      <c r="AT846" s="437"/>
      <c r="AU846" s="437"/>
      <c r="AV846" s="437"/>
      <c r="AW846" s="437"/>
      <c r="AX846" s="437"/>
      <c r="AY846" s="437"/>
      <c r="BA846" s="98"/>
      <c r="BB846" s="98"/>
      <c r="BC846" s="98"/>
      <c r="BD846" s="98"/>
      <c r="BE846" s="98"/>
      <c r="BF846" s="98"/>
      <c r="BH846" s="380"/>
      <c r="BI846" s="380"/>
      <c r="BJ846" s="380"/>
      <c r="BK846" s="379"/>
      <c r="BL846" s="379"/>
      <c r="BM846" s="382"/>
      <c r="BN846" s="168"/>
      <c r="BO846" s="382"/>
      <c r="BP846" s="382"/>
      <c r="BQ846" s="368"/>
      <c r="BR846"/>
      <c r="BS846" s="368"/>
      <c r="BT846"/>
      <c r="BU846"/>
      <c r="BV846"/>
      <c r="BW846" s="368"/>
      <c r="BX846" s="368"/>
      <c r="BY846" s="368"/>
      <c r="BZ846" s="368"/>
      <c r="CA846" s="368"/>
      <c r="CB846" s="141"/>
      <c r="CC846" s="230"/>
      <c r="CD846" s="230"/>
      <c r="CE846" s="230"/>
      <c r="CF846" s="76"/>
      <c r="CG846" s="281"/>
      <c r="CH846" s="281"/>
      <c r="CI846" s="76"/>
      <c r="CJ846" s="76"/>
      <c r="CK846" s="76"/>
      <c r="CL846" s="127"/>
      <c r="CM846" s="127"/>
      <c r="CN846" s="127"/>
      <c r="CO846" s="127"/>
      <c r="CP846" s="127"/>
      <c r="CQ846" s="127"/>
      <c r="CR846"/>
      <c r="CS846"/>
      <c r="CT846"/>
      <c r="CU846"/>
      <c r="CV846" s="76"/>
      <c r="CW846" s="404"/>
      <c r="CX846" s="405"/>
      <c r="CY846" s="405"/>
      <c r="CZ846" s="405"/>
      <c r="DA846" s="405"/>
      <c r="DB846" s="405"/>
      <c r="DG846" s="76"/>
    </row>
    <row r="847" spans="1:111" s="377" customFormat="1" ht="11.1" customHeight="1" x14ac:dyDescent="0.25">
      <c r="A847" s="76"/>
      <c r="Z847" s="437"/>
      <c r="AA847" s="437"/>
      <c r="AB847" s="437"/>
      <c r="AC847" s="437"/>
      <c r="AD847" s="437"/>
      <c r="AE847" s="437"/>
      <c r="AF847" s="437"/>
      <c r="AG847" s="437"/>
      <c r="AH847" s="437"/>
      <c r="AI847" s="437"/>
      <c r="AJ847" s="437"/>
      <c r="AK847" s="437"/>
      <c r="AL847" s="437"/>
      <c r="AM847" s="437"/>
      <c r="AN847" s="437"/>
      <c r="AO847" s="437"/>
      <c r="AP847" s="437"/>
      <c r="AQ847" s="437"/>
      <c r="AR847" s="437"/>
      <c r="AS847" s="437"/>
      <c r="AT847" s="437"/>
      <c r="AU847" s="437"/>
      <c r="AV847" s="437"/>
      <c r="AW847" s="437"/>
      <c r="AX847" s="437"/>
      <c r="AY847" s="437"/>
      <c r="BA847" s="98"/>
      <c r="BB847" s="98"/>
      <c r="BC847" s="98"/>
      <c r="BD847" s="98"/>
      <c r="BE847" s="98"/>
      <c r="BF847" s="98"/>
      <c r="BH847" s="380"/>
      <c r="BI847" s="380"/>
      <c r="BJ847" s="380"/>
      <c r="BK847" s="379"/>
      <c r="BL847" s="379"/>
      <c r="BM847" s="382"/>
      <c r="BN847" s="168"/>
      <c r="BO847" s="382"/>
      <c r="BP847" s="382"/>
      <c r="BQ847" s="368"/>
      <c r="BR847"/>
      <c r="BS847" s="368"/>
      <c r="BT847"/>
      <c r="BU847"/>
      <c r="BV847"/>
      <c r="BW847" s="368"/>
      <c r="BX847" s="368"/>
      <c r="BY847" s="368"/>
      <c r="BZ847" s="368"/>
      <c r="CA847" s="368"/>
      <c r="CB847" s="141"/>
      <c r="CC847" s="230"/>
      <c r="CD847" s="230"/>
      <c r="CE847" s="230"/>
      <c r="CF847" s="76"/>
      <c r="CG847" s="281"/>
      <c r="CH847" s="281"/>
      <c r="CI847" s="76"/>
      <c r="CJ847" s="76"/>
      <c r="CK847" s="76"/>
      <c r="CL847" s="127"/>
      <c r="CM847" s="127"/>
      <c r="CN847" s="127"/>
      <c r="CO847" s="127"/>
      <c r="CP847" s="127"/>
      <c r="CQ847" s="127"/>
      <c r="CR847"/>
      <c r="CS847"/>
      <c r="CT847"/>
      <c r="CU847"/>
      <c r="CV847" s="76"/>
      <c r="CW847" s="404"/>
      <c r="CX847" s="405"/>
      <c r="CY847" s="405"/>
      <c r="CZ847" s="405"/>
      <c r="DA847" s="405"/>
      <c r="DB847" s="405"/>
      <c r="DG847" s="76"/>
    </row>
    <row r="848" spans="1:111" s="377" customFormat="1" ht="11.1" customHeight="1" x14ac:dyDescent="0.25">
      <c r="A848" s="76"/>
      <c r="Z848" s="437"/>
      <c r="AA848" s="437"/>
      <c r="AB848" s="437"/>
      <c r="AC848" s="437"/>
      <c r="AD848" s="437"/>
      <c r="AE848" s="437"/>
      <c r="AF848" s="437"/>
      <c r="AG848" s="437"/>
      <c r="AH848" s="437"/>
      <c r="AI848" s="437"/>
      <c r="AJ848" s="437"/>
      <c r="AK848" s="437"/>
      <c r="AL848" s="437"/>
      <c r="AM848" s="437"/>
      <c r="AN848" s="437"/>
      <c r="AO848" s="437"/>
      <c r="AP848" s="437"/>
      <c r="AQ848" s="437"/>
      <c r="AR848" s="437"/>
      <c r="AS848" s="437"/>
      <c r="AT848" s="437"/>
      <c r="AU848" s="437"/>
      <c r="AV848" s="437"/>
      <c r="AW848" s="437"/>
      <c r="AX848" s="437"/>
      <c r="AY848" s="437"/>
      <c r="BA848" s="98"/>
      <c r="BB848" s="98"/>
      <c r="BC848" s="98"/>
      <c r="BD848" s="98"/>
      <c r="BE848" s="98"/>
      <c r="BF848" s="98"/>
      <c r="BH848" s="380"/>
      <c r="BI848" s="380"/>
      <c r="BJ848" s="380"/>
      <c r="BK848" s="379"/>
      <c r="BL848" s="379"/>
      <c r="BM848" s="382"/>
      <c r="BN848" s="168"/>
      <c r="BO848" s="382"/>
      <c r="BP848" s="382"/>
      <c r="BQ848" s="368"/>
      <c r="BR848"/>
      <c r="BS848" s="368"/>
      <c r="BT848"/>
      <c r="BU848"/>
      <c r="BV848"/>
      <c r="BW848" s="368"/>
      <c r="BX848" s="368"/>
      <c r="BY848" s="368"/>
      <c r="BZ848" s="368"/>
      <c r="CA848" s="368"/>
      <c r="CB848" s="141"/>
      <c r="CC848" s="230"/>
      <c r="CD848" s="230"/>
      <c r="CE848" s="230"/>
      <c r="CF848" s="76"/>
      <c r="CG848" s="281"/>
      <c r="CH848" s="281"/>
      <c r="CI848" s="76"/>
      <c r="CJ848" s="76"/>
      <c r="CK848" s="76"/>
      <c r="CL848" s="127"/>
      <c r="CM848" s="127"/>
      <c r="CN848" s="127"/>
      <c r="CO848" s="127"/>
      <c r="CP848" s="127"/>
      <c r="CQ848" s="127"/>
      <c r="CR848"/>
      <c r="CS848"/>
      <c r="CT848"/>
      <c r="CU848"/>
      <c r="CV848" s="76"/>
      <c r="CW848" s="404"/>
      <c r="CX848" s="405"/>
      <c r="CY848" s="405"/>
      <c r="CZ848" s="405"/>
      <c r="DA848" s="405"/>
      <c r="DB848" s="405"/>
      <c r="DG848" s="76"/>
    </row>
    <row r="849" spans="1:111" s="377" customFormat="1" ht="11.1" customHeight="1" x14ac:dyDescent="0.25">
      <c r="A849" s="76"/>
      <c r="Z849" s="437"/>
      <c r="AA849" s="437"/>
      <c r="AB849" s="437"/>
      <c r="AC849" s="437"/>
      <c r="AD849" s="437"/>
      <c r="AE849" s="437"/>
      <c r="AF849" s="437"/>
      <c r="AG849" s="437"/>
      <c r="AH849" s="437"/>
      <c r="AI849" s="437"/>
      <c r="AJ849" s="437"/>
      <c r="AK849" s="437"/>
      <c r="AL849" s="437"/>
      <c r="AM849" s="437"/>
      <c r="AN849" s="437"/>
      <c r="AO849" s="437"/>
      <c r="AP849" s="437"/>
      <c r="AQ849" s="437"/>
      <c r="AR849" s="437"/>
      <c r="AS849" s="437"/>
      <c r="AT849" s="437"/>
      <c r="AU849" s="437"/>
      <c r="AV849" s="437"/>
      <c r="AW849" s="437"/>
      <c r="AX849" s="437"/>
      <c r="AY849" s="437"/>
      <c r="BA849" s="98"/>
      <c r="BB849" s="98"/>
      <c r="BC849" s="98"/>
      <c r="BD849" s="98"/>
      <c r="BE849" s="98"/>
      <c r="BF849" s="98"/>
      <c r="BH849" s="380"/>
      <c r="BI849" s="380"/>
      <c r="BJ849" s="380"/>
      <c r="BK849" s="379"/>
      <c r="BL849" s="379"/>
      <c r="BM849" s="382"/>
      <c r="BN849" s="168"/>
      <c r="BO849" s="382"/>
      <c r="BP849" s="382"/>
      <c r="BQ849" s="368"/>
      <c r="BR849"/>
      <c r="BS849" s="368"/>
      <c r="BT849"/>
      <c r="BU849"/>
      <c r="BV849"/>
      <c r="BW849" s="368"/>
      <c r="BX849" s="368"/>
      <c r="BY849" s="368"/>
      <c r="BZ849" s="368"/>
      <c r="CA849" s="368"/>
      <c r="CB849" s="141"/>
      <c r="CC849" s="230"/>
      <c r="CD849" s="230"/>
      <c r="CE849" s="230"/>
      <c r="CF849" s="76"/>
      <c r="CG849" s="281"/>
      <c r="CH849" s="281"/>
      <c r="CI849" s="76"/>
      <c r="CJ849" s="76"/>
      <c r="CK849" s="76"/>
      <c r="CL849" s="127"/>
      <c r="CM849" s="127"/>
      <c r="CN849" s="127"/>
      <c r="CO849" s="127"/>
      <c r="CP849" s="127"/>
      <c r="CQ849" s="127"/>
      <c r="CR849"/>
      <c r="CS849"/>
      <c r="CT849"/>
      <c r="CU849"/>
      <c r="CV849" s="76"/>
      <c r="CW849" s="404"/>
      <c r="CX849" s="405"/>
      <c r="CY849" s="405"/>
      <c r="CZ849" s="405"/>
      <c r="DA849" s="405"/>
      <c r="DB849" s="405"/>
      <c r="DG849" s="76"/>
    </row>
    <row r="850" spans="1:111" s="377" customFormat="1" ht="11.1" customHeight="1" x14ac:dyDescent="0.25">
      <c r="A850" s="76"/>
      <c r="Z850" s="437"/>
      <c r="AA850" s="437"/>
      <c r="AB850" s="437"/>
      <c r="AC850" s="437"/>
      <c r="AD850" s="437"/>
      <c r="AE850" s="437"/>
      <c r="AF850" s="437"/>
      <c r="AG850" s="437"/>
      <c r="AH850" s="437"/>
      <c r="AI850" s="437"/>
      <c r="AJ850" s="437"/>
      <c r="AK850" s="437"/>
      <c r="AL850" s="437"/>
      <c r="AM850" s="437"/>
      <c r="AN850" s="437"/>
      <c r="AO850" s="437"/>
      <c r="AP850" s="437"/>
      <c r="AQ850" s="437"/>
      <c r="AR850" s="437"/>
      <c r="AS850" s="437"/>
      <c r="AT850" s="437"/>
      <c r="AU850" s="437"/>
      <c r="AV850" s="437"/>
      <c r="AW850" s="437"/>
      <c r="AX850" s="437"/>
      <c r="AY850" s="437"/>
      <c r="BA850" s="98"/>
      <c r="BB850" s="98"/>
      <c r="BC850" s="98"/>
      <c r="BD850" s="98"/>
      <c r="BE850" s="98"/>
      <c r="BF850" s="98"/>
      <c r="BH850" s="380"/>
      <c r="BI850" s="380"/>
      <c r="BJ850" s="380"/>
      <c r="BK850" s="379"/>
      <c r="BL850" s="379"/>
      <c r="BM850" s="382"/>
      <c r="BN850" s="168"/>
      <c r="BO850" s="382"/>
      <c r="BP850" s="382"/>
      <c r="BQ850" s="368"/>
      <c r="BR850"/>
      <c r="BS850" s="368"/>
      <c r="BT850"/>
      <c r="BU850"/>
      <c r="BV850"/>
      <c r="BW850" s="368"/>
      <c r="BX850" s="368"/>
      <c r="BY850" s="368"/>
      <c r="BZ850" s="368"/>
      <c r="CA850" s="368"/>
      <c r="CB850" s="141"/>
      <c r="CC850" s="230"/>
      <c r="CD850" s="230"/>
      <c r="CE850" s="230"/>
      <c r="CF850" s="76"/>
      <c r="CG850" s="281"/>
      <c r="CH850" s="281"/>
      <c r="CI850" s="76"/>
      <c r="CJ850" s="76"/>
      <c r="CK850" s="76"/>
      <c r="CL850" s="127"/>
      <c r="CM850" s="127"/>
      <c r="CN850" s="127"/>
      <c r="CO850" s="127"/>
      <c r="CP850" s="127"/>
      <c r="CQ850" s="127"/>
      <c r="CR850"/>
      <c r="CS850"/>
      <c r="CT850"/>
      <c r="CU850"/>
      <c r="CV850" s="76"/>
      <c r="CW850" s="404"/>
      <c r="CX850" s="405"/>
      <c r="CY850" s="405"/>
      <c r="CZ850" s="405"/>
      <c r="DA850" s="405"/>
      <c r="DB850" s="405"/>
      <c r="DG850" s="76"/>
    </row>
    <row r="851" spans="1:111" s="377" customFormat="1" ht="11.1" customHeight="1" x14ac:dyDescent="0.25">
      <c r="A851" s="76"/>
      <c r="Z851" s="437"/>
      <c r="AA851" s="437"/>
      <c r="AB851" s="437"/>
      <c r="AC851" s="437"/>
      <c r="AD851" s="437"/>
      <c r="AE851" s="437"/>
      <c r="AF851" s="437"/>
      <c r="AG851" s="437"/>
      <c r="AH851" s="437"/>
      <c r="AI851" s="437"/>
      <c r="AJ851" s="437"/>
      <c r="AK851" s="437"/>
      <c r="AL851" s="437"/>
      <c r="AM851" s="437"/>
      <c r="AN851" s="437"/>
      <c r="AO851" s="437"/>
      <c r="AP851" s="437"/>
      <c r="AQ851" s="437"/>
      <c r="AR851" s="437"/>
      <c r="AS851" s="437"/>
      <c r="AT851" s="437"/>
      <c r="AU851" s="437"/>
      <c r="AV851" s="437"/>
      <c r="AW851" s="437"/>
      <c r="AX851" s="437"/>
      <c r="AY851" s="437"/>
      <c r="BA851" s="98"/>
      <c r="BB851" s="98"/>
      <c r="BC851" s="98"/>
      <c r="BD851" s="98"/>
      <c r="BE851" s="98"/>
      <c r="BF851" s="98"/>
      <c r="BH851" s="380"/>
      <c r="BI851" s="380"/>
      <c r="BJ851" s="380"/>
      <c r="BK851" s="379"/>
      <c r="BL851" s="379"/>
      <c r="BM851" s="382"/>
      <c r="BN851" s="168"/>
      <c r="BO851" s="382"/>
      <c r="BP851" s="382"/>
      <c r="BQ851" s="368"/>
      <c r="BR851"/>
      <c r="BS851" s="368"/>
      <c r="BT851"/>
      <c r="BU851"/>
      <c r="BV851"/>
      <c r="BW851" s="368"/>
      <c r="BX851" s="368"/>
      <c r="BY851" s="368"/>
      <c r="BZ851" s="368"/>
      <c r="CA851" s="368"/>
      <c r="CB851" s="141"/>
      <c r="CC851" s="230"/>
      <c r="CD851" s="230"/>
      <c r="CE851" s="230"/>
      <c r="CF851" s="76"/>
      <c r="CG851" s="281"/>
      <c r="CH851" s="281"/>
      <c r="CI851" s="76"/>
      <c r="CJ851" s="76"/>
      <c r="CK851" s="76"/>
      <c r="CL851" s="127"/>
      <c r="CM851" s="127"/>
      <c r="CN851" s="127"/>
      <c r="CO851" s="127"/>
      <c r="CP851" s="127"/>
      <c r="CQ851" s="127"/>
      <c r="CR851"/>
      <c r="CS851"/>
      <c r="CT851"/>
      <c r="CU851"/>
      <c r="CV851" s="76"/>
      <c r="CW851" s="404"/>
      <c r="CX851" s="405"/>
      <c r="CY851" s="405"/>
      <c r="CZ851" s="405"/>
      <c r="DA851" s="405"/>
      <c r="DB851" s="405"/>
      <c r="DG851" s="76"/>
    </row>
    <row r="852" spans="1:111" s="377" customFormat="1" ht="11.1" customHeight="1" x14ac:dyDescent="0.25">
      <c r="A852" s="76"/>
      <c r="Z852" s="437"/>
      <c r="AA852" s="437"/>
      <c r="AB852" s="437"/>
      <c r="AC852" s="437"/>
      <c r="AD852" s="437"/>
      <c r="AE852" s="437"/>
      <c r="AF852" s="437"/>
      <c r="AG852" s="437"/>
      <c r="AH852" s="437"/>
      <c r="AI852" s="437"/>
      <c r="AJ852" s="437"/>
      <c r="AK852" s="437"/>
      <c r="AL852" s="437"/>
      <c r="AM852" s="437"/>
      <c r="AN852" s="437"/>
      <c r="AO852" s="437"/>
      <c r="AP852" s="437"/>
      <c r="AQ852" s="437"/>
      <c r="AR852" s="437"/>
      <c r="AS852" s="437"/>
      <c r="AT852" s="437"/>
      <c r="AU852" s="437"/>
      <c r="AV852" s="437"/>
      <c r="AW852" s="437"/>
      <c r="AX852" s="437"/>
      <c r="AY852" s="437"/>
      <c r="BA852" s="98"/>
      <c r="BB852" s="98"/>
      <c r="BC852" s="98"/>
      <c r="BD852" s="98"/>
      <c r="BE852" s="98"/>
      <c r="BF852" s="98"/>
      <c r="BH852" s="380"/>
      <c r="BI852" s="380"/>
      <c r="BJ852" s="380"/>
      <c r="BK852" s="379"/>
      <c r="BL852" s="379"/>
      <c r="BM852" s="382"/>
      <c r="BN852" s="168"/>
      <c r="BO852" s="382"/>
      <c r="BP852" s="382"/>
      <c r="BQ852" s="368"/>
      <c r="BR852"/>
      <c r="BS852" s="368"/>
      <c r="BT852"/>
      <c r="BU852"/>
      <c r="BV852"/>
      <c r="BW852" s="368"/>
      <c r="BX852" s="368"/>
      <c r="BY852" s="368"/>
      <c r="BZ852" s="368"/>
      <c r="CA852" s="368"/>
      <c r="CB852" s="141"/>
      <c r="CC852" s="230"/>
      <c r="CD852" s="230"/>
      <c r="CE852" s="230"/>
      <c r="CF852" s="76"/>
      <c r="CG852" s="281"/>
      <c r="CH852" s="281"/>
      <c r="CI852" s="76"/>
      <c r="CJ852" s="76"/>
      <c r="CK852" s="76"/>
      <c r="CL852" s="127"/>
      <c r="CM852" s="127"/>
      <c r="CN852" s="127"/>
      <c r="CO852" s="127"/>
      <c r="CP852" s="127"/>
      <c r="CQ852" s="127"/>
      <c r="CR852"/>
      <c r="CS852"/>
      <c r="CT852"/>
      <c r="CU852"/>
      <c r="CV852" s="76"/>
      <c r="CW852" s="404"/>
      <c r="CX852" s="405"/>
      <c r="CY852" s="405"/>
      <c r="CZ852" s="405"/>
      <c r="DA852" s="405"/>
      <c r="DB852" s="405"/>
      <c r="DG852" s="76"/>
    </row>
    <row r="853" spans="1:111" s="377" customFormat="1" ht="11.1" customHeight="1" x14ac:dyDescent="0.25">
      <c r="A853" s="76"/>
      <c r="Z853" s="437"/>
      <c r="AA853" s="437"/>
      <c r="AB853" s="437"/>
      <c r="AC853" s="437"/>
      <c r="AD853" s="437"/>
      <c r="AE853" s="437"/>
      <c r="AF853" s="437"/>
      <c r="AG853" s="437"/>
      <c r="AH853" s="437"/>
      <c r="AI853" s="437"/>
      <c r="AJ853" s="437"/>
      <c r="AK853" s="437"/>
      <c r="AL853" s="437"/>
      <c r="AM853" s="437"/>
      <c r="AN853" s="437"/>
      <c r="AO853" s="437"/>
      <c r="AP853" s="437"/>
      <c r="AQ853" s="437"/>
      <c r="AR853" s="437"/>
      <c r="AS853" s="437"/>
      <c r="AT853" s="437"/>
      <c r="AU853" s="437"/>
      <c r="AV853" s="437"/>
      <c r="AW853" s="437"/>
      <c r="AX853" s="437"/>
      <c r="AY853" s="437"/>
      <c r="BA853" s="98"/>
      <c r="BB853" s="98"/>
      <c r="BC853" s="98"/>
      <c r="BD853" s="98"/>
      <c r="BE853" s="98"/>
      <c r="BF853" s="98"/>
      <c r="BH853" s="380"/>
      <c r="BI853" s="380"/>
      <c r="BJ853" s="380"/>
      <c r="BK853" s="379"/>
      <c r="BL853" s="379"/>
      <c r="BM853" s="382"/>
      <c r="BN853" s="168"/>
      <c r="BO853" s="382"/>
      <c r="BP853" s="382"/>
      <c r="BQ853" s="368"/>
      <c r="BR853"/>
      <c r="BS853" s="368"/>
      <c r="BT853"/>
      <c r="BU853"/>
      <c r="BV853"/>
      <c r="BW853" s="368"/>
      <c r="BX853" s="368"/>
      <c r="BY853" s="368"/>
      <c r="BZ853" s="368"/>
      <c r="CA853" s="368"/>
      <c r="CB853" s="141"/>
      <c r="CC853" s="230"/>
      <c r="CD853" s="230"/>
      <c r="CE853" s="230"/>
      <c r="CF853" s="76"/>
      <c r="CG853" s="281"/>
      <c r="CH853" s="281"/>
      <c r="CI853" s="76"/>
      <c r="CJ853" s="76"/>
      <c r="CK853" s="76"/>
      <c r="CL853" s="127"/>
      <c r="CM853" s="127"/>
      <c r="CN853" s="127"/>
      <c r="CO853" s="127"/>
      <c r="CP853" s="127"/>
      <c r="CQ853" s="127"/>
      <c r="CR853"/>
      <c r="CS853"/>
      <c r="CT853"/>
      <c r="CU853"/>
      <c r="CV853" s="76"/>
      <c r="CW853" s="404"/>
      <c r="CX853" s="405"/>
      <c r="CY853" s="405"/>
      <c r="CZ853" s="405"/>
      <c r="DA853" s="405"/>
      <c r="DB853" s="405"/>
      <c r="DG853" s="76"/>
    </row>
    <row r="854" spans="1:111" s="377" customFormat="1" ht="11.1" customHeight="1" x14ac:dyDescent="0.25">
      <c r="A854" s="76"/>
      <c r="Z854" s="437"/>
      <c r="AA854" s="437"/>
      <c r="AB854" s="437"/>
      <c r="AC854" s="437"/>
      <c r="AD854" s="437"/>
      <c r="AE854" s="437"/>
      <c r="AF854" s="437"/>
      <c r="AG854" s="437"/>
      <c r="AH854" s="437"/>
      <c r="AI854" s="437"/>
      <c r="AJ854" s="437"/>
      <c r="AK854" s="437"/>
      <c r="AL854" s="437"/>
      <c r="AM854" s="437"/>
      <c r="AN854" s="437"/>
      <c r="AO854" s="437"/>
      <c r="AP854" s="437"/>
      <c r="AQ854" s="437"/>
      <c r="AR854" s="437"/>
      <c r="AS854" s="437"/>
      <c r="AT854" s="437"/>
      <c r="AU854" s="437"/>
      <c r="AV854" s="437"/>
      <c r="AW854" s="437"/>
      <c r="AX854" s="437"/>
      <c r="AY854" s="437"/>
      <c r="BA854" s="98"/>
      <c r="BB854" s="98"/>
      <c r="BC854" s="98"/>
      <c r="BD854" s="98"/>
      <c r="BE854" s="98"/>
      <c r="BF854" s="98"/>
      <c r="BH854" s="380"/>
      <c r="BI854" s="380"/>
      <c r="BJ854" s="380"/>
      <c r="BK854" s="379"/>
      <c r="BL854" s="379"/>
      <c r="BM854" s="382"/>
      <c r="BN854" s="168"/>
      <c r="BO854" s="382"/>
      <c r="BP854" s="382"/>
      <c r="BQ854" s="368"/>
      <c r="BR854"/>
      <c r="BS854" s="368"/>
      <c r="BT854"/>
      <c r="BU854"/>
      <c r="BV854"/>
      <c r="BW854" s="368"/>
      <c r="BX854" s="368"/>
      <c r="BY854" s="368"/>
      <c r="BZ854" s="368"/>
      <c r="CA854" s="368"/>
      <c r="CB854" s="141"/>
      <c r="CC854" s="230"/>
      <c r="CD854" s="230"/>
      <c r="CE854" s="230"/>
      <c r="CF854" s="76"/>
      <c r="CG854" s="281"/>
      <c r="CH854" s="281"/>
      <c r="CI854" s="76"/>
      <c r="CJ854" s="76"/>
      <c r="CK854" s="76"/>
      <c r="CL854" s="127"/>
      <c r="CM854" s="127"/>
      <c r="CN854" s="127"/>
      <c r="CO854" s="127"/>
      <c r="CP854" s="127"/>
      <c r="CQ854" s="127"/>
      <c r="CR854"/>
      <c r="CS854"/>
      <c r="CT854"/>
      <c r="CU854"/>
      <c r="CV854" s="76"/>
      <c r="CW854" s="404"/>
      <c r="CX854" s="405"/>
      <c r="CY854" s="405"/>
      <c r="CZ854" s="405"/>
      <c r="DA854" s="405"/>
      <c r="DB854" s="405"/>
      <c r="DG854" s="76"/>
    </row>
    <row r="855" spans="1:111" s="377" customFormat="1" ht="11.1" customHeight="1" x14ac:dyDescent="0.25">
      <c r="A855" s="76"/>
      <c r="Z855" s="437"/>
      <c r="AA855" s="437"/>
      <c r="AB855" s="437"/>
      <c r="AC855" s="437"/>
      <c r="AD855" s="437"/>
      <c r="AE855" s="437"/>
      <c r="AF855" s="437"/>
      <c r="AG855" s="437"/>
      <c r="AH855" s="437"/>
      <c r="AI855" s="437"/>
      <c r="AJ855" s="437"/>
      <c r="AK855" s="437"/>
      <c r="AL855" s="437"/>
      <c r="AM855" s="437"/>
      <c r="AN855" s="437"/>
      <c r="AO855" s="437"/>
      <c r="AP855" s="437"/>
      <c r="AQ855" s="437"/>
      <c r="AR855" s="437"/>
      <c r="AS855" s="437"/>
      <c r="AT855" s="437"/>
      <c r="AU855" s="437"/>
      <c r="AV855" s="437"/>
      <c r="AW855" s="437"/>
      <c r="AX855" s="437"/>
      <c r="AY855" s="437"/>
      <c r="BA855" s="98"/>
      <c r="BB855" s="98"/>
      <c r="BC855" s="98"/>
      <c r="BD855" s="98"/>
      <c r="BE855" s="98"/>
      <c r="BF855" s="98"/>
      <c r="BH855" s="380"/>
      <c r="BI855" s="380"/>
      <c r="BJ855" s="380"/>
      <c r="BK855" s="379"/>
      <c r="BL855" s="379"/>
      <c r="BM855" s="382"/>
      <c r="BN855" s="168"/>
      <c r="BO855" s="382"/>
      <c r="BP855" s="382"/>
      <c r="BQ855" s="368"/>
      <c r="BR855"/>
      <c r="BS855" s="368"/>
      <c r="BT855"/>
      <c r="BU855"/>
      <c r="BV855"/>
      <c r="BW855" s="368"/>
      <c r="BX855" s="368"/>
      <c r="BY855" s="368"/>
      <c r="BZ855" s="368"/>
      <c r="CA855" s="368"/>
      <c r="CB855" s="141"/>
      <c r="CC855" s="230"/>
      <c r="CD855" s="230"/>
      <c r="CE855" s="230"/>
      <c r="CF855" s="76"/>
      <c r="CG855" s="281"/>
      <c r="CH855" s="281"/>
      <c r="CI855" s="76"/>
      <c r="CJ855" s="76"/>
      <c r="CK855" s="76"/>
      <c r="CL855" s="127"/>
      <c r="CM855" s="127"/>
      <c r="CN855" s="127"/>
      <c r="CO855" s="127"/>
      <c r="CP855" s="127"/>
      <c r="CQ855" s="127"/>
      <c r="CR855"/>
      <c r="CS855"/>
      <c r="CT855"/>
      <c r="CU855"/>
      <c r="CV855" s="76"/>
      <c r="CW855" s="404"/>
      <c r="CX855" s="405"/>
      <c r="CY855" s="405"/>
      <c r="CZ855" s="405"/>
      <c r="DA855" s="405"/>
      <c r="DB855" s="405"/>
      <c r="DG855" s="76"/>
    </row>
    <row r="856" spans="1:111" s="377" customFormat="1" ht="11.1" customHeight="1" x14ac:dyDescent="0.25">
      <c r="A856" s="76"/>
      <c r="Z856" s="437"/>
      <c r="AA856" s="437"/>
      <c r="AB856" s="437"/>
      <c r="AC856" s="437"/>
      <c r="AD856" s="437"/>
      <c r="AE856" s="437"/>
      <c r="AF856" s="437"/>
      <c r="AG856" s="437"/>
      <c r="AH856" s="437"/>
      <c r="AI856" s="437"/>
      <c r="AJ856" s="437"/>
      <c r="AK856" s="437"/>
      <c r="AL856" s="437"/>
      <c r="AM856" s="437"/>
      <c r="AN856" s="437"/>
      <c r="AO856" s="437"/>
      <c r="AP856" s="437"/>
      <c r="AQ856" s="437"/>
      <c r="AR856" s="437"/>
      <c r="AS856" s="437"/>
      <c r="AT856" s="437"/>
      <c r="AU856" s="437"/>
      <c r="AV856" s="437"/>
      <c r="AW856" s="437"/>
      <c r="AX856" s="437"/>
      <c r="AY856" s="437"/>
      <c r="BA856" s="98"/>
      <c r="BB856" s="98"/>
      <c r="BC856" s="98"/>
      <c r="BD856" s="98"/>
      <c r="BE856" s="98"/>
      <c r="BF856" s="98"/>
      <c r="BH856" s="380"/>
      <c r="BI856" s="380"/>
      <c r="BJ856" s="380"/>
      <c r="BK856" s="379"/>
      <c r="BL856" s="379"/>
      <c r="BM856" s="382"/>
      <c r="BN856" s="168"/>
      <c r="BO856" s="382"/>
      <c r="BP856" s="382"/>
      <c r="BQ856" s="368"/>
      <c r="BR856"/>
      <c r="BS856" s="368"/>
      <c r="BT856"/>
      <c r="BU856"/>
      <c r="BV856"/>
      <c r="BW856" s="368"/>
      <c r="BX856" s="368"/>
      <c r="BY856" s="368"/>
      <c r="BZ856" s="368"/>
      <c r="CA856" s="368"/>
      <c r="CB856" s="141"/>
      <c r="CC856" s="230"/>
      <c r="CD856" s="230"/>
      <c r="CE856" s="230"/>
      <c r="CF856" s="76"/>
      <c r="CG856" s="281"/>
      <c r="CH856" s="281"/>
      <c r="CI856" s="76"/>
      <c r="CJ856" s="76"/>
      <c r="CK856" s="76"/>
      <c r="CL856" s="127"/>
      <c r="CM856" s="127"/>
      <c r="CN856" s="127"/>
      <c r="CO856" s="127"/>
      <c r="CP856" s="127"/>
      <c r="CQ856" s="127"/>
      <c r="CR856"/>
      <c r="CS856"/>
      <c r="CT856"/>
      <c r="CU856"/>
      <c r="CV856" s="76"/>
      <c r="CW856" s="404"/>
      <c r="CX856" s="405"/>
      <c r="CY856" s="405"/>
      <c r="CZ856" s="405"/>
      <c r="DA856" s="405"/>
      <c r="DB856" s="405"/>
      <c r="DG856" s="76"/>
    </row>
    <row r="857" spans="1:111" s="377" customFormat="1" ht="11.1" customHeight="1" x14ac:dyDescent="0.25">
      <c r="A857" s="76"/>
      <c r="Z857" s="437"/>
      <c r="AA857" s="437"/>
      <c r="AB857" s="437"/>
      <c r="AC857" s="437"/>
      <c r="AD857" s="437"/>
      <c r="AE857" s="437"/>
      <c r="AF857" s="437"/>
      <c r="AG857" s="437"/>
      <c r="AH857" s="437"/>
      <c r="AI857" s="437"/>
      <c r="AJ857" s="437"/>
      <c r="AK857" s="437"/>
      <c r="AL857" s="437"/>
      <c r="AM857" s="437"/>
      <c r="AN857" s="437"/>
      <c r="AO857" s="437"/>
      <c r="AP857" s="437"/>
      <c r="AQ857" s="437"/>
      <c r="AR857" s="437"/>
      <c r="AS857" s="437"/>
      <c r="AT857" s="437"/>
      <c r="AU857" s="437"/>
      <c r="AV857" s="437"/>
      <c r="AW857" s="437"/>
      <c r="AX857" s="437"/>
      <c r="AY857" s="437"/>
      <c r="BA857" s="98"/>
      <c r="BB857" s="98"/>
      <c r="BC857" s="98"/>
      <c r="BD857" s="98"/>
      <c r="BE857" s="98"/>
      <c r="BF857" s="98"/>
      <c r="BH857" s="380"/>
      <c r="BI857" s="380"/>
      <c r="BJ857" s="380"/>
      <c r="BK857" s="379"/>
      <c r="BL857" s="379"/>
      <c r="BM857" s="382"/>
      <c r="BN857" s="168"/>
      <c r="BO857" s="382"/>
      <c r="BP857" s="382"/>
      <c r="BQ857" s="368"/>
      <c r="BR857"/>
      <c r="BS857" s="368"/>
      <c r="BT857"/>
      <c r="BU857"/>
      <c r="BV857"/>
      <c r="BW857" s="368"/>
      <c r="BX857" s="368"/>
      <c r="BY857" s="368"/>
      <c r="BZ857" s="368"/>
      <c r="CA857" s="368"/>
      <c r="CB857" s="141"/>
      <c r="CC857" s="230"/>
      <c r="CD857" s="230"/>
      <c r="CE857" s="230"/>
      <c r="CF857" s="76"/>
      <c r="CG857" s="281"/>
      <c r="CH857" s="281"/>
      <c r="CI857" s="76"/>
      <c r="CJ857" s="76"/>
      <c r="CK857" s="76"/>
      <c r="CL857" s="127"/>
      <c r="CM857" s="127"/>
      <c r="CN857" s="127"/>
      <c r="CO857" s="127"/>
      <c r="CP857" s="127"/>
      <c r="CQ857" s="127"/>
      <c r="CR857"/>
      <c r="CS857"/>
      <c r="CT857"/>
      <c r="CU857"/>
      <c r="CV857" s="76"/>
      <c r="CW857" s="404"/>
      <c r="CX857" s="405"/>
      <c r="CY857" s="405"/>
      <c r="CZ857" s="405"/>
      <c r="DA857" s="405"/>
      <c r="DB857" s="405"/>
      <c r="DG857" s="76"/>
    </row>
    <row r="858" spans="1:111" s="377" customFormat="1" ht="11.1" customHeight="1" x14ac:dyDescent="0.25">
      <c r="A858" s="76"/>
      <c r="Z858" s="437"/>
      <c r="AA858" s="437"/>
      <c r="AB858" s="437"/>
      <c r="AC858" s="437"/>
      <c r="AD858" s="437"/>
      <c r="AE858" s="437"/>
      <c r="AF858" s="437"/>
      <c r="AG858" s="437"/>
      <c r="AH858" s="437"/>
      <c r="AI858" s="437"/>
      <c r="AJ858" s="437"/>
      <c r="AK858" s="437"/>
      <c r="AL858" s="437"/>
      <c r="AM858" s="437"/>
      <c r="AN858" s="437"/>
      <c r="AO858" s="437"/>
      <c r="AP858" s="437"/>
      <c r="AQ858" s="437"/>
      <c r="AR858" s="437"/>
      <c r="AS858" s="437"/>
      <c r="AT858" s="437"/>
      <c r="AU858" s="437"/>
      <c r="AV858" s="437"/>
      <c r="AW858" s="437"/>
      <c r="AX858" s="437"/>
      <c r="AY858" s="437"/>
      <c r="BA858" s="98"/>
      <c r="BB858" s="98"/>
      <c r="BC858" s="98"/>
      <c r="BD858" s="98"/>
      <c r="BE858" s="98"/>
      <c r="BF858" s="98"/>
      <c r="BH858" s="380"/>
      <c r="BI858" s="380"/>
      <c r="BJ858" s="380"/>
      <c r="BK858" s="379"/>
      <c r="BL858" s="379"/>
      <c r="BM858" s="382"/>
      <c r="BN858" s="168"/>
      <c r="BO858" s="382"/>
      <c r="BP858" s="382"/>
      <c r="BQ858" s="368"/>
      <c r="BR858"/>
      <c r="BS858" s="368"/>
      <c r="BT858"/>
      <c r="BU858"/>
      <c r="BV858"/>
      <c r="BW858" s="368"/>
      <c r="BX858" s="368"/>
      <c r="BY858" s="368"/>
      <c r="BZ858" s="368"/>
      <c r="CA858" s="368"/>
      <c r="CB858" s="141"/>
      <c r="CC858" s="230"/>
      <c r="CD858" s="230"/>
      <c r="CE858" s="230"/>
      <c r="CF858" s="76"/>
      <c r="CG858" s="281"/>
      <c r="CH858" s="281"/>
      <c r="CI858" s="76"/>
      <c r="CJ858" s="76"/>
      <c r="CK858" s="76"/>
      <c r="CL858" s="127"/>
      <c r="CM858" s="127"/>
      <c r="CN858" s="127"/>
      <c r="CO858" s="127"/>
      <c r="CP858" s="127"/>
      <c r="CQ858" s="127"/>
      <c r="CR858"/>
      <c r="CS858"/>
      <c r="CT858"/>
      <c r="CU858"/>
      <c r="CV858" s="76"/>
      <c r="CW858" s="404"/>
      <c r="CX858" s="405"/>
      <c r="CY858" s="405"/>
      <c r="CZ858" s="405"/>
      <c r="DA858" s="405"/>
      <c r="DB858" s="405"/>
      <c r="DG858" s="76"/>
    </row>
    <row r="859" spans="1:111" s="377" customFormat="1" ht="11.1" customHeight="1" x14ac:dyDescent="0.25">
      <c r="A859" s="76"/>
      <c r="Z859" s="437"/>
      <c r="AA859" s="437"/>
      <c r="AB859" s="437"/>
      <c r="AC859" s="437"/>
      <c r="AD859" s="437"/>
      <c r="AE859" s="437"/>
      <c r="AF859" s="437"/>
      <c r="AG859" s="437"/>
      <c r="AH859" s="437"/>
      <c r="AI859" s="437"/>
      <c r="AJ859" s="437"/>
      <c r="AK859" s="437"/>
      <c r="AL859" s="437"/>
      <c r="AM859" s="437"/>
      <c r="AN859" s="437"/>
      <c r="AO859" s="437"/>
      <c r="AP859" s="437"/>
      <c r="AQ859" s="437"/>
      <c r="AR859" s="437"/>
      <c r="AS859" s="437"/>
      <c r="AT859" s="437"/>
      <c r="AU859" s="437"/>
      <c r="AV859" s="437"/>
      <c r="AW859" s="437"/>
      <c r="AX859" s="437"/>
      <c r="AY859" s="437"/>
      <c r="BA859" s="98"/>
      <c r="BB859" s="98"/>
      <c r="BC859" s="98"/>
      <c r="BD859" s="98"/>
      <c r="BE859" s="98"/>
      <c r="BF859" s="98"/>
      <c r="BH859" s="380"/>
      <c r="BI859" s="380"/>
      <c r="BJ859" s="380"/>
      <c r="BK859" s="379"/>
      <c r="BL859" s="379"/>
      <c r="BM859" s="382"/>
      <c r="BN859" s="168"/>
      <c r="BO859" s="382"/>
      <c r="BP859" s="382"/>
      <c r="BQ859" s="368"/>
      <c r="BR859"/>
      <c r="BS859" s="368"/>
      <c r="BT859"/>
      <c r="BU859"/>
      <c r="BV859"/>
      <c r="BW859" s="368"/>
      <c r="BX859" s="368"/>
      <c r="BY859" s="368"/>
      <c r="BZ859" s="368"/>
      <c r="CA859" s="368"/>
      <c r="CB859" s="141"/>
      <c r="CC859" s="230"/>
      <c r="CD859" s="230"/>
      <c r="CE859" s="230"/>
      <c r="CF859" s="76"/>
      <c r="CG859" s="281"/>
      <c r="CH859" s="281"/>
      <c r="CI859" s="76"/>
      <c r="CJ859" s="76"/>
      <c r="CK859" s="76"/>
      <c r="CL859" s="127"/>
      <c r="CM859" s="127"/>
      <c r="CN859" s="127"/>
      <c r="CO859" s="127"/>
      <c r="CP859" s="127"/>
      <c r="CQ859" s="127"/>
      <c r="CR859"/>
      <c r="CS859"/>
      <c r="CT859"/>
      <c r="CU859"/>
      <c r="CV859" s="76"/>
      <c r="CW859" s="404"/>
      <c r="CX859" s="405"/>
      <c r="CY859" s="405"/>
      <c r="CZ859" s="405"/>
      <c r="DA859" s="405"/>
      <c r="DB859" s="405"/>
      <c r="DG859" s="76"/>
    </row>
    <row r="860" spans="1:111" s="377" customFormat="1" ht="11.1" customHeight="1" x14ac:dyDescent="0.25">
      <c r="A860" s="76"/>
      <c r="Z860" s="437"/>
      <c r="AA860" s="437"/>
      <c r="AB860" s="437"/>
      <c r="AC860" s="437"/>
      <c r="AD860" s="437"/>
      <c r="AE860" s="437"/>
      <c r="AF860" s="437"/>
      <c r="AG860" s="437"/>
      <c r="AH860" s="437"/>
      <c r="AI860" s="437"/>
      <c r="AJ860" s="437"/>
      <c r="AK860" s="437"/>
      <c r="AL860" s="437"/>
      <c r="AM860" s="437"/>
      <c r="AN860" s="437"/>
      <c r="AO860" s="437"/>
      <c r="AP860" s="437"/>
      <c r="AQ860" s="437"/>
      <c r="AR860" s="437"/>
      <c r="AS860" s="437"/>
      <c r="AT860" s="437"/>
      <c r="AU860" s="437"/>
      <c r="AV860" s="437"/>
      <c r="AW860" s="437"/>
      <c r="AX860" s="437"/>
      <c r="AY860" s="437"/>
      <c r="BA860" s="98"/>
      <c r="BB860" s="98"/>
      <c r="BC860" s="98"/>
      <c r="BD860" s="98"/>
      <c r="BE860" s="98"/>
      <c r="BF860" s="98"/>
      <c r="BH860" s="380"/>
      <c r="BI860" s="380"/>
      <c r="BJ860" s="380"/>
      <c r="BK860" s="379"/>
      <c r="BL860" s="379"/>
      <c r="BM860" s="382"/>
      <c r="BN860" s="168"/>
      <c r="BO860" s="382"/>
      <c r="BP860" s="382"/>
      <c r="BQ860" s="368"/>
      <c r="BR860"/>
      <c r="BS860" s="368"/>
      <c r="BT860"/>
      <c r="BU860"/>
      <c r="BV860"/>
      <c r="BW860" s="368"/>
      <c r="BX860" s="368"/>
      <c r="BY860" s="368"/>
      <c r="BZ860" s="368"/>
      <c r="CA860" s="368"/>
      <c r="CB860" s="141"/>
      <c r="CC860" s="230"/>
      <c r="CD860" s="230"/>
      <c r="CE860" s="230"/>
      <c r="CF860" s="76"/>
      <c r="CG860" s="281"/>
      <c r="CH860" s="281"/>
      <c r="CI860" s="76"/>
      <c r="CJ860" s="76"/>
      <c r="CK860" s="76"/>
      <c r="CL860" s="127"/>
      <c r="CM860" s="127"/>
      <c r="CN860" s="127"/>
      <c r="CO860" s="127"/>
      <c r="CP860" s="127"/>
      <c r="CQ860" s="127"/>
      <c r="CR860"/>
      <c r="CS860"/>
      <c r="CT860"/>
      <c r="CU860"/>
      <c r="CV860" s="76"/>
      <c r="CW860" s="404"/>
      <c r="CX860" s="405"/>
      <c r="CY860" s="405"/>
      <c r="CZ860" s="405"/>
      <c r="DA860" s="405"/>
      <c r="DB860" s="405"/>
      <c r="DG860" s="76"/>
    </row>
    <row r="861" spans="1:111" s="377" customFormat="1" ht="11.1" customHeight="1" x14ac:dyDescent="0.25">
      <c r="A861" s="76"/>
      <c r="Z861" s="437"/>
      <c r="AA861" s="437"/>
      <c r="AB861" s="437"/>
      <c r="AC861" s="437"/>
      <c r="AD861" s="437"/>
      <c r="AE861" s="437"/>
      <c r="AF861" s="437"/>
      <c r="AG861" s="437"/>
      <c r="AH861" s="437"/>
      <c r="AI861" s="437"/>
      <c r="AJ861" s="437"/>
      <c r="AK861" s="437"/>
      <c r="AL861" s="437"/>
      <c r="AM861" s="437"/>
      <c r="AN861" s="437"/>
      <c r="AO861" s="437"/>
      <c r="AP861" s="437"/>
      <c r="AQ861" s="437"/>
      <c r="AR861" s="437"/>
      <c r="AS861" s="437"/>
      <c r="AT861" s="437"/>
      <c r="AU861" s="437"/>
      <c r="AV861" s="437"/>
      <c r="AW861" s="437"/>
      <c r="AX861" s="437"/>
      <c r="AY861" s="437"/>
      <c r="BA861" s="98"/>
      <c r="BB861" s="98"/>
      <c r="BC861" s="98"/>
      <c r="BD861" s="98"/>
      <c r="BE861" s="98"/>
      <c r="BF861" s="98"/>
      <c r="BH861" s="380"/>
      <c r="BI861" s="380"/>
      <c r="BJ861" s="380"/>
      <c r="BK861" s="379"/>
      <c r="BL861" s="379"/>
      <c r="BM861" s="382"/>
      <c r="BN861" s="168"/>
      <c r="BO861" s="382"/>
      <c r="BP861" s="382"/>
      <c r="BQ861" s="368"/>
      <c r="BR861"/>
      <c r="BS861" s="368"/>
      <c r="BT861"/>
      <c r="BU861"/>
      <c r="BV861"/>
      <c r="BW861" s="368"/>
      <c r="BX861" s="368"/>
      <c r="BY861" s="368"/>
      <c r="BZ861" s="368"/>
      <c r="CA861" s="368"/>
      <c r="CB861" s="141"/>
      <c r="CC861" s="230"/>
      <c r="CD861" s="230"/>
      <c r="CE861" s="230"/>
      <c r="CF861" s="76"/>
      <c r="CG861" s="281"/>
      <c r="CH861" s="281"/>
      <c r="CI861" s="76"/>
      <c r="CJ861" s="76"/>
      <c r="CK861" s="76"/>
      <c r="CL861" s="127"/>
      <c r="CM861" s="127"/>
      <c r="CN861" s="127"/>
      <c r="CO861" s="127"/>
      <c r="CP861" s="127"/>
      <c r="CQ861" s="127"/>
      <c r="CR861"/>
      <c r="CS861"/>
      <c r="CT861"/>
      <c r="CU861"/>
      <c r="CV861" s="76"/>
      <c r="CW861" s="404"/>
      <c r="CX861" s="405"/>
      <c r="CY861" s="405"/>
      <c r="CZ861" s="405"/>
      <c r="DA861" s="405"/>
      <c r="DB861" s="405"/>
      <c r="DG861" s="76"/>
    </row>
    <row r="862" spans="1:111" s="377" customFormat="1" ht="11.1" customHeight="1" x14ac:dyDescent="0.25">
      <c r="A862" s="76"/>
      <c r="Z862" s="437"/>
      <c r="AA862" s="437"/>
      <c r="AB862" s="437"/>
      <c r="AC862" s="437"/>
      <c r="AD862" s="437"/>
      <c r="AE862" s="437"/>
      <c r="AF862" s="437"/>
      <c r="AG862" s="437"/>
      <c r="AH862" s="437"/>
      <c r="AI862" s="437"/>
      <c r="AJ862" s="437"/>
      <c r="AK862" s="437"/>
      <c r="AL862" s="437"/>
      <c r="AM862" s="437"/>
      <c r="AN862" s="437"/>
      <c r="AO862" s="437"/>
      <c r="AP862" s="437"/>
      <c r="AQ862" s="437"/>
      <c r="AR862" s="437"/>
      <c r="AS862" s="437"/>
      <c r="AT862" s="437"/>
      <c r="AU862" s="437"/>
      <c r="AV862" s="437"/>
      <c r="AW862" s="437"/>
      <c r="AX862" s="437"/>
      <c r="AY862" s="437"/>
      <c r="BA862" s="98"/>
      <c r="BB862" s="98"/>
      <c r="BC862" s="98"/>
      <c r="BD862" s="98"/>
      <c r="BE862" s="98"/>
      <c r="BF862" s="98"/>
      <c r="BH862" s="380"/>
      <c r="BI862" s="380"/>
      <c r="BJ862" s="380"/>
      <c r="BK862" s="379"/>
      <c r="BL862" s="379"/>
      <c r="BM862" s="382"/>
      <c r="BN862" s="168"/>
      <c r="BO862" s="382"/>
      <c r="BP862" s="382"/>
      <c r="BQ862" s="368"/>
      <c r="BR862"/>
      <c r="BS862" s="368"/>
      <c r="BT862"/>
      <c r="BU862"/>
      <c r="BV862"/>
      <c r="BW862" s="368"/>
      <c r="BX862" s="368"/>
      <c r="BY862" s="368"/>
      <c r="BZ862" s="368"/>
      <c r="CA862" s="368"/>
      <c r="CB862" s="141"/>
      <c r="CC862" s="230"/>
      <c r="CD862" s="230"/>
      <c r="CE862" s="230"/>
      <c r="CF862" s="76"/>
      <c r="CG862" s="281"/>
      <c r="CH862" s="281"/>
      <c r="CI862" s="76"/>
      <c r="CJ862" s="76"/>
      <c r="CK862" s="76"/>
      <c r="CL862" s="127"/>
      <c r="CM862" s="127"/>
      <c r="CN862" s="127"/>
      <c r="CO862" s="127"/>
      <c r="CP862" s="127"/>
      <c r="CQ862" s="127"/>
      <c r="CR862"/>
      <c r="CS862"/>
      <c r="CT862"/>
      <c r="CU862"/>
      <c r="CV862" s="76"/>
      <c r="CW862" s="404"/>
      <c r="CX862" s="405"/>
      <c r="CY862" s="405"/>
      <c r="CZ862" s="405"/>
      <c r="DA862" s="405"/>
      <c r="DB862" s="405"/>
      <c r="DG862" s="76"/>
    </row>
    <row r="863" spans="1:111" s="377" customFormat="1" ht="11.1" customHeight="1" x14ac:dyDescent="0.25">
      <c r="A863" s="76"/>
      <c r="Z863" s="437"/>
      <c r="AA863" s="437"/>
      <c r="AB863" s="437"/>
      <c r="AC863" s="437"/>
      <c r="AD863" s="437"/>
      <c r="AE863" s="437"/>
      <c r="AF863" s="437"/>
      <c r="AG863" s="437"/>
      <c r="AH863" s="437"/>
      <c r="AI863" s="437"/>
      <c r="AJ863" s="437"/>
      <c r="AK863" s="437"/>
      <c r="AL863" s="437"/>
      <c r="AM863" s="437"/>
      <c r="AN863" s="437"/>
      <c r="AO863" s="437"/>
      <c r="AP863" s="437"/>
      <c r="AQ863" s="437"/>
      <c r="AR863" s="437"/>
      <c r="AS863" s="437"/>
      <c r="AT863" s="437"/>
      <c r="AU863" s="437"/>
      <c r="AV863" s="437"/>
      <c r="AW863" s="437"/>
      <c r="AX863" s="437"/>
      <c r="AY863" s="437"/>
      <c r="BA863" s="98"/>
      <c r="BB863" s="98"/>
      <c r="BC863" s="98"/>
      <c r="BD863" s="98"/>
      <c r="BE863" s="98"/>
      <c r="BF863" s="98"/>
      <c r="BH863" s="380"/>
      <c r="BI863" s="380"/>
      <c r="BJ863" s="380"/>
      <c r="BK863" s="379"/>
      <c r="BL863" s="379"/>
      <c r="BM863" s="382"/>
      <c r="BN863" s="168"/>
      <c r="BO863" s="382"/>
      <c r="BP863" s="382"/>
      <c r="BQ863" s="368"/>
      <c r="BR863"/>
      <c r="BS863" s="368"/>
      <c r="BT863"/>
      <c r="BU863"/>
      <c r="BV863"/>
      <c r="BW863" s="368"/>
      <c r="BX863" s="368"/>
      <c r="BY863" s="368"/>
      <c r="BZ863" s="368"/>
      <c r="CA863" s="368"/>
      <c r="CB863" s="141"/>
      <c r="CC863" s="230"/>
      <c r="CD863" s="230"/>
      <c r="CE863" s="230"/>
      <c r="CF863" s="76"/>
      <c r="CG863" s="281"/>
      <c r="CH863" s="281"/>
      <c r="CI863" s="76"/>
      <c r="CJ863" s="76"/>
      <c r="CK863" s="76"/>
      <c r="CL863" s="127"/>
      <c r="CM863" s="127"/>
      <c r="CN863" s="127"/>
      <c r="CO863" s="127"/>
      <c r="CP863" s="127"/>
      <c r="CQ863" s="127"/>
      <c r="CR863"/>
      <c r="CS863"/>
      <c r="CT863"/>
      <c r="CU863"/>
      <c r="CV863" s="76"/>
      <c r="CW863" s="404"/>
      <c r="CX863" s="405"/>
      <c r="CY863" s="405"/>
      <c r="CZ863" s="405"/>
      <c r="DA863" s="405"/>
      <c r="DB863" s="405"/>
      <c r="DG863" s="76"/>
    </row>
    <row r="864" spans="1:111" s="377" customFormat="1" ht="11.1" customHeight="1" x14ac:dyDescent="0.25">
      <c r="A864" s="76"/>
      <c r="Z864" s="437"/>
      <c r="AA864" s="437"/>
      <c r="AB864" s="437"/>
      <c r="AC864" s="437"/>
      <c r="AD864" s="437"/>
      <c r="AE864" s="437"/>
      <c r="AF864" s="437"/>
      <c r="AG864" s="437"/>
      <c r="AH864" s="437"/>
      <c r="AI864" s="437"/>
      <c r="AJ864" s="437"/>
      <c r="AK864" s="437"/>
      <c r="AL864" s="437"/>
      <c r="AM864" s="437"/>
      <c r="AN864" s="437"/>
      <c r="AO864" s="437"/>
      <c r="AP864" s="437"/>
      <c r="AQ864" s="437"/>
      <c r="AR864" s="437"/>
      <c r="AS864" s="437"/>
      <c r="AT864" s="437"/>
      <c r="AU864" s="437"/>
      <c r="AV864" s="437"/>
      <c r="AW864" s="437"/>
      <c r="AX864" s="437"/>
      <c r="AY864" s="437"/>
      <c r="BA864" s="98"/>
      <c r="BB864" s="98"/>
      <c r="BC864" s="98"/>
      <c r="BD864" s="98"/>
      <c r="BE864" s="98"/>
      <c r="BF864" s="98"/>
      <c r="BH864" s="380"/>
      <c r="BI864" s="380"/>
      <c r="BJ864" s="380"/>
      <c r="BK864" s="379"/>
      <c r="BL864" s="379"/>
      <c r="BM864" s="382"/>
      <c r="BN864" s="168"/>
      <c r="BO864" s="382"/>
      <c r="BP864" s="382"/>
      <c r="BQ864" s="368"/>
      <c r="BR864"/>
      <c r="BS864" s="368"/>
      <c r="BT864"/>
      <c r="BU864"/>
      <c r="BV864"/>
      <c r="BW864" s="368"/>
      <c r="BX864" s="368"/>
      <c r="BY864" s="368"/>
      <c r="BZ864" s="368"/>
      <c r="CA864" s="368"/>
      <c r="CB864" s="141"/>
      <c r="CC864" s="230"/>
      <c r="CD864" s="230"/>
      <c r="CE864" s="230"/>
      <c r="CF864" s="76"/>
      <c r="CG864" s="281"/>
      <c r="CH864" s="281"/>
      <c r="CI864" s="76"/>
      <c r="CJ864" s="76"/>
      <c r="CK864" s="76"/>
      <c r="CL864" s="127"/>
      <c r="CM864" s="127"/>
      <c r="CN864" s="127"/>
      <c r="CO864" s="127"/>
      <c r="CP864" s="127"/>
      <c r="CQ864" s="127"/>
      <c r="CR864"/>
      <c r="CS864"/>
      <c r="CT864"/>
      <c r="CU864"/>
      <c r="CV864" s="76"/>
      <c r="CW864" s="404"/>
      <c r="CX864" s="405"/>
      <c r="CY864" s="405"/>
      <c r="CZ864" s="405"/>
      <c r="DA864" s="405"/>
      <c r="DB864" s="405"/>
      <c r="DG864" s="76"/>
    </row>
    <row r="865" spans="1:111" s="377" customFormat="1" ht="11.1" customHeight="1" x14ac:dyDescent="0.25">
      <c r="A865" s="76"/>
      <c r="Z865" s="437"/>
      <c r="AA865" s="437"/>
      <c r="AB865" s="437"/>
      <c r="AC865" s="437"/>
      <c r="AD865" s="437"/>
      <c r="AE865" s="437"/>
      <c r="AF865" s="437"/>
      <c r="AG865" s="437"/>
      <c r="AH865" s="437"/>
      <c r="AI865" s="437"/>
      <c r="AJ865" s="437"/>
      <c r="AK865" s="437"/>
      <c r="AL865" s="437"/>
      <c r="AM865" s="437"/>
      <c r="AN865" s="437"/>
      <c r="AO865" s="437"/>
      <c r="AP865" s="437"/>
      <c r="AQ865" s="437"/>
      <c r="AR865" s="437"/>
      <c r="AS865" s="437"/>
      <c r="AT865" s="437"/>
      <c r="AU865" s="437"/>
      <c r="AV865" s="437"/>
      <c r="AW865" s="437"/>
      <c r="AX865" s="437"/>
      <c r="AY865" s="437"/>
      <c r="BA865" s="98"/>
      <c r="BB865" s="98"/>
      <c r="BC865" s="98"/>
      <c r="BD865" s="98"/>
      <c r="BE865" s="98"/>
      <c r="BF865" s="98"/>
      <c r="BH865" s="380"/>
      <c r="BI865" s="380"/>
      <c r="BJ865" s="380"/>
      <c r="BK865" s="379"/>
      <c r="BL865" s="379"/>
      <c r="BM865" s="382"/>
      <c r="BN865" s="168"/>
      <c r="BO865" s="382"/>
      <c r="BP865" s="382"/>
      <c r="BQ865" s="368"/>
      <c r="BR865"/>
      <c r="BS865" s="368"/>
      <c r="BT865"/>
      <c r="BU865"/>
      <c r="BV865"/>
      <c r="BW865" s="368"/>
      <c r="BX865" s="368"/>
      <c r="BY865" s="368"/>
      <c r="BZ865" s="368"/>
      <c r="CA865" s="368"/>
      <c r="CB865" s="141"/>
      <c r="CC865" s="230"/>
      <c r="CD865" s="230"/>
      <c r="CE865" s="230"/>
      <c r="CF865" s="76"/>
      <c r="CG865" s="281"/>
      <c r="CH865" s="281"/>
      <c r="CI865" s="76"/>
      <c r="CJ865" s="76"/>
      <c r="CK865" s="76"/>
      <c r="CL865" s="127"/>
      <c r="CM865" s="127"/>
      <c r="CN865" s="127"/>
      <c r="CO865" s="127"/>
      <c r="CP865" s="127"/>
      <c r="CQ865" s="127"/>
      <c r="CR865"/>
      <c r="CS865"/>
      <c r="CT865"/>
      <c r="CU865"/>
      <c r="CV865" s="76"/>
      <c r="CW865" s="404"/>
      <c r="CX865" s="405"/>
      <c r="CY865" s="405"/>
      <c r="CZ865" s="405"/>
      <c r="DA865" s="405"/>
      <c r="DB865" s="405"/>
      <c r="DG865" s="76"/>
    </row>
    <row r="866" spans="1:111" s="377" customFormat="1" ht="11.1" customHeight="1" x14ac:dyDescent="0.25">
      <c r="A866" s="76"/>
      <c r="Z866" s="437"/>
      <c r="AA866" s="437"/>
      <c r="AB866" s="437"/>
      <c r="AC866" s="437"/>
      <c r="AD866" s="437"/>
      <c r="AE866" s="437"/>
      <c r="AF866" s="437"/>
      <c r="AG866" s="437"/>
      <c r="AH866" s="437"/>
      <c r="AI866" s="437"/>
      <c r="AJ866" s="437"/>
      <c r="AK866" s="437"/>
      <c r="AL866" s="437"/>
      <c r="AM866" s="437"/>
      <c r="AN866" s="437"/>
      <c r="AO866" s="437"/>
      <c r="AP866" s="437"/>
      <c r="AQ866" s="437"/>
      <c r="AR866" s="437"/>
      <c r="AS866" s="437"/>
      <c r="AT866" s="437"/>
      <c r="AU866" s="437"/>
      <c r="AV866" s="437"/>
      <c r="AW866" s="437"/>
      <c r="AX866" s="437"/>
      <c r="AY866" s="437"/>
      <c r="BA866" s="98"/>
      <c r="BB866" s="98"/>
      <c r="BC866" s="98"/>
      <c r="BD866" s="98"/>
      <c r="BE866" s="98"/>
      <c r="BF866" s="98"/>
      <c r="BH866" s="380"/>
      <c r="BI866" s="380"/>
      <c r="BJ866" s="380"/>
      <c r="BK866" s="379"/>
      <c r="BL866" s="379"/>
      <c r="BM866" s="382"/>
      <c r="BN866" s="168"/>
      <c r="BO866" s="382"/>
      <c r="BP866" s="382"/>
      <c r="BQ866" s="368"/>
      <c r="BR866"/>
      <c r="BS866" s="368"/>
      <c r="BT866"/>
      <c r="BU866"/>
      <c r="BV866"/>
      <c r="BW866" s="368"/>
      <c r="BX866" s="368"/>
      <c r="BY866" s="368"/>
      <c r="BZ866" s="368"/>
      <c r="CA866" s="368"/>
      <c r="CB866" s="141"/>
      <c r="CC866" s="230"/>
      <c r="CD866" s="230"/>
      <c r="CE866" s="230"/>
      <c r="CF866" s="76"/>
      <c r="CG866" s="281"/>
      <c r="CH866" s="281"/>
      <c r="CI866" s="76"/>
      <c r="CJ866" s="76"/>
      <c r="CK866" s="76"/>
      <c r="CL866" s="127"/>
      <c r="CM866" s="127"/>
      <c r="CN866" s="127"/>
      <c r="CO866" s="127"/>
      <c r="CP866" s="127"/>
      <c r="CQ866" s="127"/>
      <c r="CR866"/>
      <c r="CS866"/>
      <c r="CT866"/>
      <c r="CU866"/>
      <c r="CV866" s="76"/>
      <c r="CW866" s="404"/>
      <c r="CX866" s="405"/>
      <c r="CY866" s="405"/>
      <c r="CZ866" s="405"/>
      <c r="DA866" s="405"/>
      <c r="DB866" s="405"/>
      <c r="DG866" s="76"/>
    </row>
    <row r="867" spans="1:111" s="377" customFormat="1" ht="11.1" customHeight="1" x14ac:dyDescent="0.25">
      <c r="A867" s="76"/>
      <c r="Z867" s="437"/>
      <c r="AA867" s="437"/>
      <c r="AB867" s="437"/>
      <c r="AC867" s="437"/>
      <c r="AD867" s="437"/>
      <c r="AE867" s="437"/>
      <c r="AF867" s="437"/>
      <c r="AG867" s="437"/>
      <c r="AH867" s="437"/>
      <c r="AI867" s="437"/>
      <c r="AJ867" s="437"/>
      <c r="AK867" s="437"/>
      <c r="AL867" s="437"/>
      <c r="AM867" s="437"/>
      <c r="AN867" s="437"/>
      <c r="AO867" s="437"/>
      <c r="AP867" s="437"/>
      <c r="AQ867" s="437"/>
      <c r="AR867" s="437"/>
      <c r="AS867" s="437"/>
      <c r="AT867" s="437"/>
      <c r="AU867" s="437"/>
      <c r="AV867" s="437"/>
      <c r="AW867" s="437"/>
      <c r="AX867" s="437"/>
      <c r="AY867" s="437"/>
      <c r="BA867" s="98"/>
      <c r="BB867" s="98"/>
      <c r="BC867" s="98"/>
      <c r="BD867" s="98"/>
      <c r="BE867" s="98"/>
      <c r="BF867" s="98"/>
      <c r="BH867" s="380"/>
      <c r="BI867" s="380"/>
      <c r="BJ867" s="380"/>
      <c r="BK867" s="379"/>
      <c r="BL867" s="379"/>
      <c r="BM867" s="382"/>
      <c r="BN867" s="168"/>
      <c r="BO867" s="382"/>
      <c r="BP867" s="382"/>
      <c r="BQ867" s="368"/>
      <c r="BR867"/>
      <c r="BS867" s="368"/>
      <c r="BT867"/>
      <c r="BU867"/>
      <c r="BV867"/>
      <c r="BW867" s="368"/>
      <c r="BX867" s="368"/>
      <c r="BY867" s="368"/>
      <c r="BZ867" s="368"/>
      <c r="CA867" s="368"/>
      <c r="CB867" s="141"/>
      <c r="CC867" s="230"/>
      <c r="CD867" s="230"/>
      <c r="CE867" s="230"/>
      <c r="CF867" s="76"/>
      <c r="CG867" s="281"/>
      <c r="CH867" s="281"/>
      <c r="CI867" s="76"/>
      <c r="CJ867" s="76"/>
      <c r="CK867" s="76"/>
      <c r="CL867" s="127"/>
      <c r="CM867" s="127"/>
      <c r="CN867" s="127"/>
      <c r="CO867" s="127"/>
      <c r="CP867" s="127"/>
      <c r="CQ867" s="127"/>
      <c r="CR867"/>
      <c r="CS867"/>
      <c r="CT867"/>
      <c r="CU867"/>
      <c r="CV867" s="76"/>
      <c r="CW867" s="404"/>
      <c r="CX867" s="405"/>
      <c r="CY867" s="405"/>
      <c r="CZ867" s="405"/>
      <c r="DA867" s="405"/>
      <c r="DB867" s="405"/>
      <c r="DG867" s="76"/>
    </row>
    <row r="868" spans="1:111" s="377" customFormat="1" ht="11.1" customHeight="1" x14ac:dyDescent="0.25">
      <c r="A868" s="76"/>
      <c r="Z868" s="437"/>
      <c r="AA868" s="437"/>
      <c r="AB868" s="437"/>
      <c r="AC868" s="437"/>
      <c r="AD868" s="437"/>
      <c r="AE868" s="437"/>
      <c r="AF868" s="437"/>
      <c r="AG868" s="437"/>
      <c r="AH868" s="437"/>
      <c r="AI868" s="437"/>
      <c r="AJ868" s="437"/>
      <c r="AK868" s="437"/>
      <c r="AL868" s="437"/>
      <c r="AM868" s="437"/>
      <c r="AN868" s="437"/>
      <c r="AO868" s="437"/>
      <c r="AP868" s="437"/>
      <c r="AQ868" s="437"/>
      <c r="AR868" s="437"/>
      <c r="AS868" s="437"/>
      <c r="AT868" s="437"/>
      <c r="AU868" s="437"/>
      <c r="AV868" s="437"/>
      <c r="AW868" s="437"/>
      <c r="AX868" s="437"/>
      <c r="AY868" s="437"/>
      <c r="BA868" s="98"/>
      <c r="BB868" s="98"/>
      <c r="BC868" s="98"/>
      <c r="BD868" s="98"/>
      <c r="BE868" s="98"/>
      <c r="BF868" s="98"/>
      <c r="BH868" s="380"/>
      <c r="BI868" s="380"/>
      <c r="BJ868" s="380"/>
      <c r="BK868" s="379"/>
      <c r="BL868" s="379"/>
      <c r="BM868" s="382"/>
      <c r="BN868" s="168"/>
      <c r="BO868" s="382"/>
      <c r="BP868" s="382"/>
      <c r="BQ868" s="368"/>
      <c r="BR868"/>
      <c r="BS868" s="368"/>
      <c r="BT868"/>
      <c r="BU868"/>
      <c r="BV868"/>
      <c r="BW868" s="368"/>
      <c r="BX868" s="368"/>
      <c r="BY868" s="368"/>
      <c r="BZ868" s="368"/>
      <c r="CA868" s="368"/>
      <c r="CB868" s="141"/>
      <c r="CC868" s="230"/>
      <c r="CD868" s="230"/>
      <c r="CE868" s="230"/>
      <c r="CF868" s="76"/>
      <c r="CG868" s="281"/>
      <c r="CH868" s="281"/>
      <c r="CI868" s="76"/>
      <c r="CJ868" s="76"/>
      <c r="CK868" s="76"/>
      <c r="CL868" s="127"/>
      <c r="CM868" s="127"/>
      <c r="CN868" s="127"/>
      <c r="CO868" s="127"/>
      <c r="CP868" s="127"/>
      <c r="CQ868" s="127"/>
      <c r="CR868"/>
      <c r="CS868"/>
      <c r="CT868"/>
      <c r="CU868"/>
      <c r="CV868" s="76"/>
      <c r="CW868" s="404"/>
      <c r="CX868" s="405"/>
      <c r="CY868" s="405"/>
      <c r="CZ868" s="405"/>
      <c r="DA868" s="405"/>
      <c r="DB868" s="405"/>
      <c r="DG868" s="76"/>
    </row>
    <row r="869" spans="1:111" s="377" customFormat="1" ht="11.1" customHeight="1" x14ac:dyDescent="0.25">
      <c r="A869" s="76"/>
      <c r="Z869" s="437"/>
      <c r="AA869" s="437"/>
      <c r="AB869" s="437"/>
      <c r="AC869" s="437"/>
      <c r="AD869" s="437"/>
      <c r="AE869" s="437"/>
      <c r="AF869" s="437"/>
      <c r="AG869" s="437"/>
      <c r="AH869" s="437"/>
      <c r="AI869" s="437"/>
      <c r="AJ869" s="437"/>
      <c r="AK869" s="437"/>
      <c r="AL869" s="437"/>
      <c r="AM869" s="437"/>
      <c r="AN869" s="437"/>
      <c r="AO869" s="437"/>
      <c r="AP869" s="437"/>
      <c r="AQ869" s="437"/>
      <c r="AR869" s="437"/>
      <c r="AS869" s="437"/>
      <c r="AT869" s="437"/>
      <c r="AU869" s="437"/>
      <c r="AV869" s="437"/>
      <c r="AW869" s="437"/>
      <c r="AX869" s="437"/>
      <c r="AY869" s="437"/>
      <c r="BA869" s="98"/>
      <c r="BB869" s="98"/>
      <c r="BC869" s="98"/>
      <c r="BD869" s="98"/>
      <c r="BE869" s="98"/>
      <c r="BF869" s="98"/>
      <c r="BH869" s="380"/>
      <c r="BI869" s="380"/>
      <c r="BJ869" s="380"/>
      <c r="BK869" s="379"/>
      <c r="BL869" s="379"/>
      <c r="BM869" s="382"/>
      <c r="BN869" s="168"/>
      <c r="BO869" s="382"/>
      <c r="BP869" s="382"/>
      <c r="BQ869" s="368"/>
      <c r="BR869"/>
      <c r="BS869" s="368"/>
      <c r="BT869"/>
      <c r="BU869"/>
      <c r="BV869"/>
      <c r="BW869" s="368"/>
      <c r="BX869" s="368"/>
      <c r="BY869" s="368"/>
      <c r="BZ869" s="368"/>
      <c r="CA869" s="368"/>
      <c r="CB869" s="141"/>
      <c r="CC869" s="230"/>
      <c r="CD869" s="230"/>
      <c r="CE869" s="230"/>
      <c r="CF869" s="76"/>
      <c r="CG869" s="281"/>
      <c r="CH869" s="281"/>
      <c r="CI869" s="76"/>
      <c r="CJ869" s="76"/>
      <c r="CK869" s="76"/>
      <c r="CL869" s="127"/>
      <c r="CM869" s="127"/>
      <c r="CN869" s="127"/>
      <c r="CO869" s="127"/>
      <c r="CP869" s="127"/>
      <c r="CQ869" s="127"/>
      <c r="CR869"/>
      <c r="CS869"/>
      <c r="CT869"/>
      <c r="CU869"/>
      <c r="CV869" s="76"/>
      <c r="CW869" s="404"/>
      <c r="CX869" s="405"/>
      <c r="CY869" s="405"/>
      <c r="CZ869" s="405"/>
      <c r="DA869" s="405"/>
      <c r="DB869" s="405"/>
      <c r="DG869" s="76"/>
    </row>
    <row r="870" spans="1:111" s="377" customFormat="1" ht="11.1" customHeight="1" x14ac:dyDescent="0.25">
      <c r="A870" s="76"/>
      <c r="Z870" s="437"/>
      <c r="AA870" s="437"/>
      <c r="AB870" s="437"/>
      <c r="AC870" s="437"/>
      <c r="AD870" s="437"/>
      <c r="AE870" s="437"/>
      <c r="AF870" s="437"/>
      <c r="AG870" s="437"/>
      <c r="AH870" s="437"/>
      <c r="AI870" s="437"/>
      <c r="AJ870" s="437"/>
      <c r="AK870" s="437"/>
      <c r="AL870" s="437"/>
      <c r="AM870" s="437"/>
      <c r="AN870" s="437"/>
      <c r="AO870" s="437"/>
      <c r="AP870" s="437"/>
      <c r="AQ870" s="437"/>
      <c r="AR870" s="437"/>
      <c r="AS870" s="437"/>
      <c r="AT870" s="437"/>
      <c r="AU870" s="437"/>
      <c r="AV870" s="437"/>
      <c r="AW870" s="437"/>
      <c r="AX870" s="437"/>
      <c r="AY870" s="437"/>
      <c r="BA870" s="98"/>
      <c r="BB870" s="98"/>
      <c r="BC870" s="98"/>
      <c r="BD870" s="98"/>
      <c r="BE870" s="98"/>
      <c r="BF870" s="98"/>
      <c r="BH870" s="380"/>
      <c r="BI870" s="380"/>
      <c r="BJ870" s="380"/>
      <c r="BK870" s="379"/>
      <c r="BL870" s="379"/>
      <c r="BM870" s="382"/>
      <c r="BN870" s="168"/>
      <c r="BO870" s="382"/>
      <c r="BP870" s="382"/>
      <c r="BQ870" s="368"/>
      <c r="BR870"/>
      <c r="BS870" s="368"/>
      <c r="BT870"/>
      <c r="BU870"/>
      <c r="BV870"/>
      <c r="BW870" s="368"/>
      <c r="BX870" s="368"/>
      <c r="BY870" s="368"/>
      <c r="BZ870" s="368"/>
      <c r="CA870" s="368"/>
      <c r="CB870" s="141"/>
      <c r="CC870" s="230"/>
      <c r="CD870" s="230"/>
      <c r="CE870" s="230"/>
      <c r="CF870" s="76"/>
      <c r="CG870" s="281"/>
      <c r="CH870" s="281"/>
      <c r="CI870" s="76"/>
      <c r="CJ870" s="76"/>
      <c r="CK870" s="76"/>
      <c r="CL870" s="127"/>
      <c r="CM870" s="127"/>
      <c r="CN870" s="127"/>
      <c r="CO870" s="127"/>
      <c r="CP870" s="127"/>
      <c r="CQ870" s="127"/>
      <c r="CR870"/>
      <c r="CS870"/>
      <c r="CT870"/>
      <c r="CU870"/>
      <c r="CV870" s="76"/>
      <c r="CW870" s="404"/>
      <c r="CX870" s="405"/>
      <c r="CY870" s="405"/>
      <c r="CZ870" s="405"/>
      <c r="DA870" s="405"/>
      <c r="DB870" s="405"/>
      <c r="DG870" s="76"/>
    </row>
    <row r="871" spans="1:111" s="377" customFormat="1" ht="11.1" customHeight="1" x14ac:dyDescent="0.25">
      <c r="A871" s="76"/>
      <c r="Z871" s="437"/>
      <c r="AA871" s="437"/>
      <c r="AB871" s="437"/>
      <c r="AC871" s="437"/>
      <c r="AD871" s="437"/>
      <c r="AE871" s="437"/>
      <c r="AF871" s="437"/>
      <c r="AG871" s="437"/>
      <c r="AH871" s="437"/>
      <c r="AI871" s="437"/>
      <c r="AJ871" s="437"/>
      <c r="AK871" s="437"/>
      <c r="AL871" s="437"/>
      <c r="AM871" s="437"/>
      <c r="AN871" s="437"/>
      <c r="AO871" s="437"/>
      <c r="AP871" s="437"/>
      <c r="AQ871" s="437"/>
      <c r="AR871" s="437"/>
      <c r="AS871" s="437"/>
      <c r="AT871" s="437"/>
      <c r="AU871" s="437"/>
      <c r="AV871" s="437"/>
      <c r="AW871" s="437"/>
      <c r="AX871" s="437"/>
      <c r="AY871" s="437"/>
      <c r="BA871" s="98"/>
      <c r="BB871" s="98"/>
      <c r="BC871" s="98"/>
      <c r="BD871" s="98"/>
      <c r="BE871" s="98"/>
      <c r="BF871" s="98"/>
      <c r="BH871" s="380"/>
      <c r="BI871" s="380"/>
      <c r="BJ871" s="380"/>
      <c r="BK871" s="379"/>
      <c r="BL871" s="379"/>
      <c r="BM871" s="382"/>
      <c r="BN871" s="168"/>
      <c r="BO871" s="382"/>
      <c r="BP871" s="382"/>
      <c r="BQ871" s="368"/>
      <c r="BR871"/>
      <c r="BS871" s="368"/>
      <c r="BT871"/>
      <c r="BU871"/>
      <c r="BV871"/>
      <c r="BW871" s="368"/>
      <c r="BX871" s="368"/>
      <c r="BY871" s="368"/>
      <c r="BZ871" s="368"/>
      <c r="CA871" s="368"/>
      <c r="CB871" s="141"/>
      <c r="CC871" s="230"/>
      <c r="CD871" s="230"/>
      <c r="CE871" s="230"/>
      <c r="CF871" s="76"/>
      <c r="CG871" s="281"/>
      <c r="CH871" s="281"/>
      <c r="CI871" s="76"/>
      <c r="CJ871" s="76"/>
      <c r="CK871" s="76"/>
      <c r="CL871" s="127"/>
      <c r="CM871" s="127"/>
      <c r="CN871" s="127"/>
      <c r="CO871" s="127"/>
      <c r="CP871" s="127"/>
      <c r="CQ871" s="127"/>
      <c r="CR871"/>
      <c r="CS871"/>
      <c r="CT871"/>
      <c r="CU871"/>
      <c r="CV871" s="76"/>
      <c r="CW871" s="404"/>
      <c r="CX871" s="405"/>
      <c r="CY871" s="405"/>
      <c r="CZ871" s="405"/>
      <c r="DA871" s="405"/>
      <c r="DB871" s="405"/>
      <c r="DG871" s="76"/>
    </row>
    <row r="872" spans="1:111" s="377" customFormat="1" ht="11.1" customHeight="1" x14ac:dyDescent="0.25">
      <c r="A872" s="76"/>
      <c r="Z872" s="437"/>
      <c r="AA872" s="437"/>
      <c r="AB872" s="437"/>
      <c r="AC872" s="437"/>
      <c r="AD872" s="437"/>
      <c r="AE872" s="437"/>
      <c r="AF872" s="437"/>
      <c r="AG872" s="437"/>
      <c r="AH872" s="437"/>
      <c r="AI872" s="437"/>
      <c r="AJ872" s="437"/>
      <c r="AK872" s="437"/>
      <c r="AL872" s="437"/>
      <c r="AM872" s="437"/>
      <c r="AN872" s="437"/>
      <c r="AO872" s="437"/>
      <c r="AP872" s="437"/>
      <c r="AQ872" s="437"/>
      <c r="AR872" s="437"/>
      <c r="AS872" s="437"/>
      <c r="AT872" s="437"/>
      <c r="AU872" s="437"/>
      <c r="AV872" s="437"/>
      <c r="AW872" s="437"/>
      <c r="AX872" s="437"/>
      <c r="AY872" s="437"/>
      <c r="BA872" s="98"/>
      <c r="BB872" s="98"/>
      <c r="BC872" s="98"/>
      <c r="BD872" s="98"/>
      <c r="BE872" s="98"/>
      <c r="BF872" s="98"/>
      <c r="BH872" s="380"/>
      <c r="BI872" s="380"/>
      <c r="BJ872" s="380"/>
      <c r="BK872" s="379"/>
      <c r="BL872" s="379"/>
      <c r="BM872" s="382"/>
      <c r="BN872" s="168"/>
      <c r="BO872" s="382"/>
      <c r="BP872" s="382"/>
      <c r="BQ872" s="368"/>
      <c r="BR872"/>
      <c r="BS872" s="368"/>
      <c r="BT872"/>
      <c r="BU872"/>
      <c r="BV872"/>
      <c r="BW872" s="368"/>
      <c r="BX872" s="368"/>
      <c r="BY872" s="368"/>
      <c r="BZ872" s="368"/>
      <c r="CA872" s="368"/>
      <c r="CB872" s="141"/>
      <c r="CC872" s="230"/>
      <c r="CD872" s="230"/>
      <c r="CE872" s="230"/>
      <c r="CF872" s="76"/>
      <c r="CG872" s="281"/>
      <c r="CH872" s="281"/>
      <c r="CI872" s="76"/>
      <c r="CJ872" s="76"/>
      <c r="CK872" s="76"/>
      <c r="CL872" s="127"/>
      <c r="CM872" s="127"/>
      <c r="CN872" s="127"/>
      <c r="CO872" s="127"/>
      <c r="CP872" s="127"/>
      <c r="CQ872" s="127"/>
      <c r="CR872"/>
      <c r="CS872"/>
      <c r="CT872"/>
      <c r="CU872"/>
      <c r="CV872" s="76"/>
      <c r="CW872" s="404"/>
      <c r="CX872" s="405"/>
      <c r="CY872" s="405"/>
      <c r="CZ872" s="405"/>
      <c r="DA872" s="405"/>
      <c r="DB872" s="405"/>
      <c r="DG872" s="76"/>
    </row>
    <row r="873" spans="1:111" s="377" customFormat="1" ht="11.1" customHeight="1" x14ac:dyDescent="0.25">
      <c r="A873" s="76"/>
      <c r="Z873" s="437"/>
      <c r="AA873" s="437"/>
      <c r="AB873" s="437"/>
      <c r="AC873" s="437"/>
      <c r="AD873" s="437"/>
      <c r="AE873" s="437"/>
      <c r="AF873" s="437"/>
      <c r="AG873" s="437"/>
      <c r="AH873" s="437"/>
      <c r="AI873" s="437"/>
      <c r="AJ873" s="437"/>
      <c r="AK873" s="437"/>
      <c r="AL873" s="437"/>
      <c r="AM873" s="437"/>
      <c r="AN873" s="437"/>
      <c r="AO873" s="437"/>
      <c r="AP873" s="437"/>
      <c r="AQ873" s="437"/>
      <c r="AR873" s="437"/>
      <c r="AS873" s="437"/>
      <c r="AT873" s="437"/>
      <c r="AU873" s="437"/>
      <c r="AV873" s="437"/>
      <c r="AW873" s="437"/>
      <c r="AX873" s="437"/>
      <c r="AY873" s="437"/>
      <c r="BA873" s="98"/>
      <c r="BB873" s="98"/>
      <c r="BC873" s="98"/>
      <c r="BD873" s="98"/>
      <c r="BE873" s="98"/>
      <c r="BF873" s="98"/>
      <c r="BH873" s="380"/>
      <c r="BI873" s="380"/>
      <c r="BJ873" s="380"/>
      <c r="BK873" s="379"/>
      <c r="BL873" s="379"/>
      <c r="BM873" s="382"/>
      <c r="BN873" s="168"/>
      <c r="BO873" s="382"/>
      <c r="BP873" s="382"/>
      <c r="BQ873" s="368"/>
      <c r="BR873"/>
      <c r="BS873" s="368"/>
      <c r="BT873"/>
      <c r="BU873"/>
      <c r="BV873"/>
      <c r="BW873" s="368"/>
      <c r="BX873" s="368"/>
      <c r="BY873" s="368"/>
      <c r="BZ873" s="368"/>
      <c r="CA873" s="368"/>
      <c r="CB873" s="141"/>
      <c r="CC873" s="230"/>
      <c r="CD873" s="230"/>
      <c r="CE873" s="230"/>
      <c r="CF873" s="76"/>
      <c r="CG873" s="281"/>
      <c r="CH873" s="281"/>
      <c r="CI873" s="76"/>
      <c r="CJ873" s="76"/>
      <c r="CK873" s="76"/>
      <c r="CL873" s="127"/>
      <c r="CM873" s="127"/>
      <c r="CN873" s="127"/>
      <c r="CO873" s="127"/>
      <c r="CP873" s="127"/>
      <c r="CQ873" s="127"/>
      <c r="CR873"/>
      <c r="CS873"/>
      <c r="CT873"/>
      <c r="CU873"/>
      <c r="CV873" s="76"/>
      <c r="CW873" s="404"/>
      <c r="CX873" s="405"/>
      <c r="CY873" s="405"/>
      <c r="CZ873" s="405"/>
      <c r="DA873" s="405"/>
      <c r="DB873" s="405"/>
      <c r="DG873" s="76"/>
    </row>
    <row r="874" spans="1:111" s="377" customFormat="1" ht="11.1" customHeight="1" x14ac:dyDescent="0.25">
      <c r="A874" s="76"/>
      <c r="Z874" s="437"/>
      <c r="AA874" s="437"/>
      <c r="AB874" s="437"/>
      <c r="AC874" s="437"/>
      <c r="AD874" s="437"/>
      <c r="AE874" s="437"/>
      <c r="AF874" s="437"/>
      <c r="AG874" s="437"/>
      <c r="AH874" s="437"/>
      <c r="AI874" s="437"/>
      <c r="AJ874" s="437"/>
      <c r="AK874" s="437"/>
      <c r="AL874" s="437"/>
      <c r="AM874" s="437"/>
      <c r="AN874" s="437"/>
      <c r="AO874" s="437"/>
      <c r="AP874" s="437"/>
      <c r="AQ874" s="437"/>
      <c r="AR874" s="437"/>
      <c r="AS874" s="437"/>
      <c r="AT874" s="437"/>
      <c r="AU874" s="437"/>
      <c r="AV874" s="437"/>
      <c r="AW874" s="437"/>
      <c r="AX874" s="437"/>
      <c r="AY874" s="437"/>
      <c r="BA874" s="98"/>
      <c r="BB874" s="98"/>
      <c r="BC874" s="98"/>
      <c r="BD874" s="98"/>
      <c r="BE874" s="98"/>
      <c r="BF874" s="98"/>
      <c r="BH874" s="380"/>
      <c r="BI874" s="380"/>
      <c r="BJ874" s="380"/>
      <c r="BK874" s="379"/>
      <c r="BL874" s="379"/>
      <c r="BM874" s="382"/>
      <c r="BN874" s="168"/>
      <c r="BO874" s="382"/>
      <c r="BP874" s="382"/>
      <c r="BQ874" s="368"/>
      <c r="BR874"/>
      <c r="BS874" s="368"/>
      <c r="BT874"/>
      <c r="BU874"/>
      <c r="BV874"/>
      <c r="BW874" s="368"/>
      <c r="BX874" s="368"/>
      <c r="BY874" s="368"/>
      <c r="BZ874" s="368"/>
      <c r="CA874" s="368"/>
      <c r="CB874" s="141"/>
      <c r="CC874" s="230"/>
      <c r="CD874" s="230"/>
      <c r="CE874" s="230"/>
      <c r="CF874" s="76"/>
      <c r="CG874" s="281"/>
      <c r="CH874" s="281"/>
      <c r="CI874" s="76"/>
      <c r="CJ874" s="76"/>
      <c r="CK874" s="76"/>
      <c r="CL874" s="127"/>
      <c r="CM874" s="127"/>
      <c r="CN874" s="127"/>
      <c r="CO874" s="127"/>
      <c r="CP874" s="127"/>
      <c r="CQ874" s="127"/>
      <c r="CR874"/>
      <c r="CS874"/>
      <c r="CT874"/>
      <c r="CU874"/>
      <c r="CV874" s="76"/>
      <c r="CW874" s="404"/>
      <c r="CX874" s="405"/>
      <c r="CY874" s="405"/>
      <c r="CZ874" s="405"/>
      <c r="DA874" s="405"/>
      <c r="DB874" s="405"/>
      <c r="DG874" s="76"/>
    </row>
    <row r="875" spans="1:111" s="377" customFormat="1" ht="11.1" customHeight="1" x14ac:dyDescent="0.25">
      <c r="A875" s="76"/>
      <c r="Z875" s="437"/>
      <c r="AA875" s="437"/>
      <c r="AB875" s="437"/>
      <c r="AC875" s="437"/>
      <c r="AD875" s="437"/>
      <c r="AE875" s="437"/>
      <c r="AF875" s="437"/>
      <c r="AG875" s="437"/>
      <c r="AH875" s="437"/>
      <c r="AI875" s="437"/>
      <c r="AJ875" s="437"/>
      <c r="AK875" s="437"/>
      <c r="AL875" s="437"/>
      <c r="AM875" s="437"/>
      <c r="AN875" s="437"/>
      <c r="AO875" s="437"/>
      <c r="AP875" s="437"/>
      <c r="AQ875" s="437"/>
      <c r="AR875" s="437"/>
      <c r="AS875" s="437"/>
      <c r="AT875" s="437"/>
      <c r="AU875" s="437"/>
      <c r="AV875" s="437"/>
      <c r="AW875" s="437"/>
      <c r="AX875" s="437"/>
      <c r="AY875" s="437"/>
      <c r="BA875" s="98"/>
      <c r="BB875" s="98"/>
      <c r="BC875" s="98"/>
      <c r="BD875" s="98"/>
      <c r="BE875" s="98"/>
      <c r="BF875" s="98"/>
      <c r="BH875" s="380"/>
      <c r="BI875" s="380"/>
      <c r="BJ875" s="380"/>
      <c r="BK875" s="379"/>
      <c r="BL875" s="379"/>
      <c r="BM875" s="382"/>
      <c r="BN875" s="168"/>
      <c r="BO875" s="382"/>
      <c r="BP875" s="382"/>
      <c r="BQ875" s="368"/>
      <c r="BR875"/>
      <c r="BS875" s="368"/>
      <c r="BT875"/>
      <c r="BU875"/>
      <c r="BV875"/>
      <c r="BW875" s="368"/>
      <c r="BX875" s="368"/>
      <c r="BY875" s="368"/>
      <c r="BZ875" s="368"/>
      <c r="CA875" s="368"/>
      <c r="CB875" s="141"/>
      <c r="CC875" s="230"/>
      <c r="CD875" s="230"/>
      <c r="CE875" s="230"/>
      <c r="CF875" s="76"/>
      <c r="CG875" s="281"/>
      <c r="CH875" s="281"/>
      <c r="CI875" s="76"/>
      <c r="CJ875" s="76"/>
      <c r="CK875" s="76"/>
      <c r="CL875" s="127"/>
      <c r="CM875" s="127"/>
      <c r="CN875" s="127"/>
      <c r="CO875" s="127"/>
      <c r="CP875" s="127"/>
      <c r="CQ875" s="127"/>
      <c r="CR875"/>
      <c r="CS875"/>
      <c r="CT875"/>
      <c r="CU875"/>
      <c r="CV875" s="76"/>
      <c r="CW875" s="404"/>
      <c r="CX875" s="405"/>
      <c r="CY875" s="405"/>
      <c r="CZ875" s="405"/>
      <c r="DA875" s="405"/>
      <c r="DB875" s="405"/>
      <c r="DG875" s="76"/>
    </row>
    <row r="876" spans="1:111" s="377" customFormat="1" ht="11.1" customHeight="1" x14ac:dyDescent="0.25">
      <c r="A876" s="76"/>
      <c r="Z876" s="437"/>
      <c r="AA876" s="437"/>
      <c r="AB876" s="437"/>
      <c r="AC876" s="437"/>
      <c r="AD876" s="437"/>
      <c r="AE876" s="437"/>
      <c r="AF876" s="437"/>
      <c r="AG876" s="437"/>
      <c r="AH876" s="437"/>
      <c r="AI876" s="437"/>
      <c r="AJ876" s="437"/>
      <c r="AK876" s="437"/>
      <c r="AL876" s="437"/>
      <c r="AM876" s="437"/>
      <c r="AN876" s="437"/>
      <c r="AO876" s="437"/>
      <c r="AP876" s="437"/>
      <c r="AQ876" s="437"/>
      <c r="AR876" s="437"/>
      <c r="AS876" s="437"/>
      <c r="AT876" s="437"/>
      <c r="AU876" s="437"/>
      <c r="AV876" s="437"/>
      <c r="AW876" s="437"/>
      <c r="AX876" s="437"/>
      <c r="AY876" s="437"/>
      <c r="BA876" s="98"/>
      <c r="BB876" s="98"/>
      <c r="BC876" s="98"/>
      <c r="BD876" s="98"/>
      <c r="BE876" s="98"/>
      <c r="BF876" s="98"/>
      <c r="BH876" s="380"/>
      <c r="BI876" s="380"/>
      <c r="BJ876" s="380"/>
      <c r="BK876" s="379"/>
      <c r="BL876" s="379"/>
      <c r="BM876" s="382"/>
      <c r="BN876" s="168"/>
      <c r="BO876" s="382"/>
      <c r="BP876" s="382"/>
      <c r="BQ876" s="368"/>
      <c r="BR876"/>
      <c r="BS876" s="368"/>
      <c r="BT876"/>
      <c r="BU876"/>
      <c r="BV876"/>
      <c r="BW876" s="368"/>
      <c r="BX876" s="368"/>
      <c r="BY876" s="368"/>
      <c r="BZ876" s="368"/>
      <c r="CA876" s="368"/>
      <c r="CB876" s="141"/>
      <c r="CC876" s="230"/>
      <c r="CD876" s="230"/>
      <c r="CE876" s="230"/>
      <c r="CF876" s="76"/>
      <c r="CG876" s="281"/>
      <c r="CH876" s="281"/>
      <c r="CI876" s="76"/>
      <c r="CJ876" s="76"/>
      <c r="CK876" s="76"/>
      <c r="CL876" s="127"/>
      <c r="CM876" s="127"/>
      <c r="CN876" s="127"/>
      <c r="CO876" s="127"/>
      <c r="CP876" s="127"/>
      <c r="CQ876" s="127"/>
      <c r="CR876"/>
      <c r="CS876"/>
      <c r="CT876"/>
      <c r="CU876"/>
      <c r="CV876" s="76"/>
      <c r="CW876" s="404"/>
      <c r="CX876" s="405"/>
      <c r="CY876" s="405"/>
      <c r="CZ876" s="405"/>
      <c r="DA876" s="405"/>
      <c r="DB876" s="405"/>
      <c r="DG876" s="76"/>
    </row>
    <row r="877" spans="1:111" s="377" customFormat="1" ht="11.1" customHeight="1" x14ac:dyDescent="0.25">
      <c r="A877" s="76"/>
      <c r="Z877" s="437"/>
      <c r="AA877" s="437"/>
      <c r="AB877" s="437"/>
      <c r="AC877" s="437"/>
      <c r="AD877" s="437"/>
      <c r="AE877" s="437"/>
      <c r="AF877" s="437"/>
      <c r="AG877" s="437"/>
      <c r="AH877" s="437"/>
      <c r="AI877" s="437"/>
      <c r="AJ877" s="437"/>
      <c r="AK877" s="437"/>
      <c r="AL877" s="437"/>
      <c r="AM877" s="437"/>
      <c r="AN877" s="437"/>
      <c r="AO877" s="437"/>
      <c r="AP877" s="437"/>
      <c r="AQ877" s="437"/>
      <c r="AR877" s="437"/>
      <c r="AS877" s="437"/>
      <c r="AT877" s="437"/>
      <c r="AU877" s="437"/>
      <c r="AV877" s="437"/>
      <c r="AW877" s="437"/>
      <c r="AX877" s="437"/>
      <c r="AY877" s="437"/>
      <c r="BA877" s="98"/>
      <c r="BB877" s="98"/>
      <c r="BC877" s="98"/>
      <c r="BD877" s="98"/>
      <c r="BE877" s="98"/>
      <c r="BF877" s="98"/>
      <c r="BH877" s="380"/>
      <c r="BI877" s="380"/>
      <c r="BJ877" s="380"/>
      <c r="BK877" s="379"/>
      <c r="BL877" s="379"/>
      <c r="BM877" s="382"/>
      <c r="BN877" s="168"/>
      <c r="BO877" s="382"/>
      <c r="BP877" s="382"/>
      <c r="BQ877" s="368"/>
      <c r="BR877"/>
      <c r="BS877" s="368"/>
      <c r="BT877"/>
      <c r="BU877"/>
      <c r="BV877"/>
      <c r="BW877" s="368"/>
      <c r="BX877" s="368"/>
      <c r="BY877" s="368"/>
      <c r="BZ877" s="368"/>
      <c r="CA877" s="368"/>
      <c r="CB877" s="141"/>
      <c r="CC877" s="230"/>
      <c r="CD877" s="230"/>
      <c r="CE877" s="230"/>
      <c r="CF877" s="76"/>
      <c r="CG877" s="281"/>
      <c r="CH877" s="281"/>
      <c r="CI877" s="76"/>
      <c r="CJ877" s="76"/>
      <c r="CK877" s="76"/>
      <c r="CL877" s="127"/>
      <c r="CM877" s="127"/>
      <c r="CN877" s="127"/>
      <c r="CO877" s="127"/>
      <c r="CP877" s="127"/>
      <c r="CQ877" s="127"/>
      <c r="CR877"/>
      <c r="CS877"/>
      <c r="CT877"/>
      <c r="CU877"/>
      <c r="CV877" s="76"/>
      <c r="CW877" s="404"/>
      <c r="CX877" s="405"/>
      <c r="CY877" s="405"/>
      <c r="CZ877" s="405"/>
      <c r="DA877" s="405"/>
      <c r="DB877" s="405"/>
      <c r="DG877" s="76"/>
    </row>
    <row r="878" spans="1:111" s="377" customFormat="1" ht="11.1" customHeight="1" x14ac:dyDescent="0.25">
      <c r="A878" s="76"/>
      <c r="Z878" s="437"/>
      <c r="AA878" s="437"/>
      <c r="AB878" s="437"/>
      <c r="AC878" s="437"/>
      <c r="AD878" s="437"/>
      <c r="AE878" s="437"/>
      <c r="AF878" s="437"/>
      <c r="AG878" s="437"/>
      <c r="AH878" s="437"/>
      <c r="AI878" s="437"/>
      <c r="AJ878" s="437"/>
      <c r="AK878" s="437"/>
      <c r="AL878" s="437"/>
      <c r="AM878" s="437"/>
      <c r="AN878" s="437"/>
      <c r="AO878" s="437"/>
      <c r="AP878" s="437"/>
      <c r="AQ878" s="437"/>
      <c r="AR878" s="437"/>
      <c r="AS878" s="437"/>
      <c r="AT878" s="437"/>
      <c r="AU878" s="437"/>
      <c r="AV878" s="437"/>
      <c r="AW878" s="437"/>
      <c r="AX878" s="437"/>
      <c r="AY878" s="437"/>
      <c r="BA878" s="98"/>
      <c r="BB878" s="98"/>
      <c r="BC878" s="98"/>
      <c r="BD878" s="98"/>
      <c r="BE878" s="98"/>
      <c r="BF878" s="98"/>
      <c r="BH878" s="380"/>
      <c r="BI878" s="380"/>
      <c r="BJ878" s="380"/>
      <c r="BK878" s="379"/>
      <c r="BL878" s="379"/>
      <c r="BM878" s="382"/>
      <c r="BN878" s="168"/>
      <c r="BO878" s="382"/>
      <c r="BP878" s="382"/>
      <c r="BQ878" s="368"/>
      <c r="BR878"/>
      <c r="BS878" s="368"/>
      <c r="BT878"/>
      <c r="BU878"/>
      <c r="BV878"/>
      <c r="BW878" s="368"/>
      <c r="BX878" s="368"/>
      <c r="BY878" s="368"/>
      <c r="BZ878" s="368"/>
      <c r="CA878" s="368"/>
      <c r="CB878" s="141"/>
      <c r="CC878" s="230"/>
      <c r="CD878" s="230"/>
      <c r="CE878" s="230"/>
      <c r="CF878" s="76"/>
      <c r="CG878" s="281"/>
      <c r="CH878" s="281"/>
      <c r="CI878" s="76"/>
      <c r="CJ878" s="76"/>
      <c r="CK878" s="76"/>
      <c r="CL878" s="127"/>
      <c r="CM878" s="127"/>
      <c r="CN878" s="127"/>
      <c r="CO878" s="127"/>
      <c r="CP878" s="127"/>
      <c r="CQ878" s="127"/>
      <c r="CR878"/>
      <c r="CS878"/>
      <c r="CT878"/>
      <c r="CU878"/>
      <c r="CV878" s="76"/>
      <c r="CW878" s="404"/>
      <c r="CX878" s="405"/>
      <c r="CY878" s="405"/>
      <c r="CZ878" s="405"/>
      <c r="DA878" s="405"/>
      <c r="DB878" s="405"/>
      <c r="DG878" s="76"/>
    </row>
    <row r="879" spans="1:111" s="377" customFormat="1" ht="11.1" customHeight="1" x14ac:dyDescent="0.25">
      <c r="A879" s="76"/>
      <c r="Z879" s="437"/>
      <c r="AA879" s="437"/>
      <c r="AB879" s="437"/>
      <c r="AC879" s="437"/>
      <c r="AD879" s="437"/>
      <c r="AE879" s="437"/>
      <c r="AF879" s="437"/>
      <c r="AG879" s="437"/>
      <c r="AH879" s="437"/>
      <c r="AI879" s="437"/>
      <c r="AJ879" s="437"/>
      <c r="AK879" s="437"/>
      <c r="AL879" s="437"/>
      <c r="AM879" s="437"/>
      <c r="AN879" s="437"/>
      <c r="AO879" s="437"/>
      <c r="AP879" s="437"/>
      <c r="AQ879" s="437"/>
      <c r="AR879" s="437"/>
      <c r="AS879" s="437"/>
      <c r="AT879" s="437"/>
      <c r="AU879" s="437"/>
      <c r="AV879" s="437"/>
      <c r="AW879" s="437"/>
      <c r="AX879" s="437"/>
      <c r="AY879" s="437"/>
      <c r="BA879" s="98"/>
      <c r="BB879" s="98"/>
      <c r="BC879" s="98"/>
      <c r="BD879" s="98"/>
      <c r="BE879" s="98"/>
      <c r="BF879" s="98"/>
      <c r="BH879" s="380"/>
      <c r="BI879" s="380"/>
      <c r="BJ879" s="380"/>
      <c r="BK879" s="379"/>
      <c r="BL879" s="379"/>
      <c r="BM879" s="382"/>
      <c r="BN879" s="168"/>
      <c r="BO879" s="382"/>
      <c r="BP879" s="382"/>
      <c r="BQ879" s="368"/>
      <c r="BR879"/>
      <c r="BS879" s="368"/>
      <c r="BT879"/>
      <c r="BU879"/>
      <c r="BV879"/>
      <c r="BW879" s="368"/>
      <c r="BX879" s="368"/>
      <c r="BY879" s="368"/>
      <c r="BZ879" s="368"/>
      <c r="CA879" s="368"/>
      <c r="CB879" s="141"/>
      <c r="CC879" s="230"/>
      <c r="CD879" s="230"/>
      <c r="CE879" s="230"/>
      <c r="CF879" s="76"/>
      <c r="CG879" s="281"/>
      <c r="CH879" s="281"/>
      <c r="CI879" s="76"/>
      <c r="CJ879" s="76"/>
      <c r="CK879" s="76"/>
      <c r="CL879" s="127"/>
      <c r="CM879" s="127"/>
      <c r="CN879" s="127"/>
      <c r="CO879" s="127"/>
      <c r="CP879" s="127"/>
      <c r="CQ879" s="127"/>
      <c r="CR879"/>
      <c r="CS879"/>
      <c r="CT879"/>
      <c r="CU879"/>
      <c r="CV879" s="76"/>
      <c r="CW879" s="404"/>
      <c r="CX879" s="405"/>
      <c r="CY879" s="405"/>
      <c r="CZ879" s="405"/>
      <c r="DA879" s="405"/>
      <c r="DB879" s="405"/>
      <c r="DG879" s="76"/>
    </row>
    <row r="880" spans="1:111" s="377" customFormat="1" ht="11.1" customHeight="1" x14ac:dyDescent="0.25">
      <c r="A880" s="76"/>
      <c r="Z880" s="437"/>
      <c r="AA880" s="437"/>
      <c r="AB880" s="437"/>
      <c r="AC880" s="437"/>
      <c r="AD880" s="437"/>
      <c r="AE880" s="437"/>
      <c r="AF880" s="437"/>
      <c r="AG880" s="437"/>
      <c r="AH880" s="437"/>
      <c r="AI880" s="437"/>
      <c r="AJ880" s="437"/>
      <c r="AK880" s="437"/>
      <c r="AL880" s="437"/>
      <c r="AM880" s="437"/>
      <c r="AN880" s="437"/>
      <c r="AO880" s="437"/>
      <c r="AP880" s="437"/>
      <c r="AQ880" s="437"/>
      <c r="AR880" s="437"/>
      <c r="AS880" s="437"/>
      <c r="AT880" s="437"/>
      <c r="AU880" s="437"/>
      <c r="AV880" s="437"/>
      <c r="AW880" s="437"/>
      <c r="AX880" s="437"/>
      <c r="AY880" s="437"/>
      <c r="BA880" s="98"/>
      <c r="BB880" s="98"/>
      <c r="BC880" s="98"/>
      <c r="BD880" s="98"/>
      <c r="BE880" s="98"/>
      <c r="BF880" s="98"/>
      <c r="BH880" s="380"/>
      <c r="BI880" s="380"/>
      <c r="BJ880" s="380"/>
      <c r="BK880" s="379"/>
      <c r="BL880" s="379"/>
      <c r="BM880" s="382"/>
      <c r="BN880" s="168"/>
      <c r="BO880" s="382"/>
      <c r="BP880" s="382"/>
      <c r="BQ880" s="368"/>
      <c r="BR880"/>
      <c r="BS880" s="368"/>
      <c r="BT880"/>
      <c r="BU880"/>
      <c r="BV880"/>
      <c r="BW880" s="368"/>
      <c r="BX880" s="368"/>
      <c r="BY880" s="368"/>
      <c r="BZ880" s="368"/>
      <c r="CA880" s="368"/>
      <c r="CB880" s="141"/>
      <c r="CC880" s="230"/>
      <c r="CD880" s="230"/>
      <c r="CE880" s="230"/>
      <c r="CF880" s="76"/>
      <c r="CG880" s="281"/>
      <c r="CH880" s="281"/>
      <c r="CI880" s="76"/>
      <c r="CJ880" s="76"/>
      <c r="CK880" s="76"/>
      <c r="CL880" s="127"/>
      <c r="CM880" s="127"/>
      <c r="CN880" s="127"/>
      <c r="CO880" s="127"/>
      <c r="CP880" s="127"/>
      <c r="CQ880" s="127"/>
      <c r="CR880"/>
      <c r="CS880"/>
      <c r="CT880"/>
      <c r="CU880"/>
      <c r="CV880" s="76"/>
      <c r="CW880" s="404"/>
      <c r="CX880" s="405"/>
      <c r="CY880" s="405"/>
      <c r="CZ880" s="405"/>
      <c r="DA880" s="405"/>
      <c r="DB880" s="405"/>
      <c r="DG880" s="76"/>
    </row>
    <row r="881" spans="1:111" s="377" customFormat="1" ht="11.1" customHeight="1" x14ac:dyDescent="0.25">
      <c r="A881" s="76"/>
      <c r="Z881" s="437"/>
      <c r="AA881" s="437"/>
      <c r="AB881" s="437"/>
      <c r="AC881" s="437"/>
      <c r="AD881" s="437"/>
      <c r="AE881" s="437"/>
      <c r="AF881" s="437"/>
      <c r="AG881" s="437"/>
      <c r="AH881" s="437"/>
      <c r="AI881" s="437"/>
      <c r="AJ881" s="437"/>
      <c r="AK881" s="437"/>
      <c r="AL881" s="437"/>
      <c r="AM881" s="437"/>
      <c r="AN881" s="437"/>
      <c r="AO881" s="437"/>
      <c r="AP881" s="437"/>
      <c r="AQ881" s="437"/>
      <c r="AR881" s="437"/>
      <c r="AS881" s="437"/>
      <c r="AT881" s="437"/>
      <c r="AU881" s="437"/>
      <c r="AV881" s="437"/>
      <c r="AW881" s="437"/>
      <c r="AX881" s="437"/>
      <c r="AY881" s="437"/>
      <c r="BA881" s="98"/>
      <c r="BB881" s="98"/>
      <c r="BC881" s="98"/>
      <c r="BD881" s="98"/>
      <c r="BE881" s="98"/>
      <c r="BF881" s="98"/>
      <c r="BH881" s="380"/>
      <c r="BI881" s="380"/>
      <c r="BJ881" s="380"/>
      <c r="BK881" s="379"/>
      <c r="BL881" s="379"/>
      <c r="BM881" s="382"/>
      <c r="BN881" s="168"/>
      <c r="BO881" s="382"/>
      <c r="BP881" s="382"/>
      <c r="BQ881" s="368"/>
      <c r="BR881"/>
      <c r="BS881" s="368"/>
      <c r="BT881"/>
      <c r="BU881"/>
      <c r="BV881"/>
      <c r="BW881" s="368"/>
      <c r="BX881" s="368"/>
      <c r="BY881" s="368"/>
      <c r="BZ881" s="368"/>
      <c r="CA881" s="368"/>
      <c r="CB881" s="141"/>
      <c r="CC881" s="230"/>
      <c r="CD881" s="230"/>
      <c r="CE881" s="230"/>
      <c r="CF881" s="76"/>
      <c r="CG881" s="281"/>
      <c r="CH881" s="281"/>
      <c r="CI881" s="76"/>
      <c r="CJ881" s="76"/>
      <c r="CK881" s="76"/>
      <c r="CL881" s="127"/>
      <c r="CM881" s="127"/>
      <c r="CN881" s="127"/>
      <c r="CO881" s="127"/>
      <c r="CP881" s="127"/>
      <c r="CQ881" s="127"/>
      <c r="CR881"/>
      <c r="CS881"/>
      <c r="CT881"/>
      <c r="CU881"/>
      <c r="CV881" s="76"/>
      <c r="CW881" s="404"/>
      <c r="CX881" s="405"/>
      <c r="CY881" s="405"/>
      <c r="CZ881" s="405"/>
      <c r="DA881" s="405"/>
      <c r="DB881" s="405"/>
      <c r="DG881" s="76"/>
    </row>
    <row r="882" spans="1:111" s="377" customFormat="1" ht="11.1" customHeight="1" x14ac:dyDescent="0.25">
      <c r="A882" s="76"/>
      <c r="Z882" s="437"/>
      <c r="AA882" s="437"/>
      <c r="AB882" s="437"/>
      <c r="AC882" s="437"/>
      <c r="AD882" s="437"/>
      <c r="AE882" s="437"/>
      <c r="AF882" s="437"/>
      <c r="AG882" s="437"/>
      <c r="AH882" s="437"/>
      <c r="AI882" s="437"/>
      <c r="AJ882" s="437"/>
      <c r="AK882" s="437"/>
      <c r="AL882" s="437"/>
      <c r="AM882" s="437"/>
      <c r="AN882" s="437"/>
      <c r="AO882" s="437"/>
      <c r="AP882" s="437"/>
      <c r="AQ882" s="437"/>
      <c r="AR882" s="437"/>
      <c r="AS882" s="437"/>
      <c r="AT882" s="437"/>
      <c r="AU882" s="437"/>
      <c r="AV882" s="437"/>
      <c r="AW882" s="437"/>
      <c r="AX882" s="437"/>
      <c r="AY882" s="437"/>
      <c r="BA882" s="98"/>
      <c r="BB882" s="98"/>
      <c r="BC882" s="98"/>
      <c r="BD882" s="98"/>
      <c r="BE882" s="98"/>
      <c r="BF882" s="98"/>
      <c r="BH882" s="380"/>
      <c r="BI882" s="380"/>
      <c r="BJ882" s="380"/>
      <c r="BK882" s="379"/>
      <c r="BL882" s="379"/>
      <c r="BM882" s="382"/>
      <c r="BN882" s="168"/>
      <c r="BO882" s="382"/>
      <c r="BP882" s="382"/>
      <c r="BQ882" s="368"/>
      <c r="BR882"/>
      <c r="BS882" s="368"/>
      <c r="BT882"/>
      <c r="BU882"/>
      <c r="BV882"/>
      <c r="BW882" s="368"/>
      <c r="BX882" s="368"/>
      <c r="BY882" s="368"/>
      <c r="BZ882" s="368"/>
      <c r="CA882" s="368"/>
      <c r="CB882" s="141"/>
      <c r="CC882" s="230"/>
      <c r="CD882" s="230"/>
      <c r="CE882" s="230"/>
      <c r="CF882" s="76"/>
      <c r="CG882" s="281"/>
      <c r="CH882" s="281"/>
      <c r="CI882" s="76"/>
      <c r="CJ882" s="76"/>
      <c r="CK882" s="76"/>
      <c r="CL882" s="127"/>
      <c r="CM882" s="127"/>
      <c r="CN882" s="127"/>
      <c r="CO882" s="127"/>
      <c r="CP882" s="127"/>
      <c r="CQ882" s="127"/>
      <c r="CR882"/>
      <c r="CS882"/>
      <c r="CT882"/>
      <c r="CU882"/>
      <c r="CV882" s="76"/>
      <c r="CW882" s="404"/>
      <c r="CX882" s="405"/>
      <c r="CY882" s="405"/>
      <c r="CZ882" s="405"/>
      <c r="DA882" s="405"/>
      <c r="DB882" s="405"/>
      <c r="DG882" s="76"/>
    </row>
    <row r="883" spans="1:111" s="377" customFormat="1" ht="11.1" customHeight="1" x14ac:dyDescent="0.25">
      <c r="A883" s="76"/>
      <c r="Z883" s="437"/>
      <c r="AA883" s="437"/>
      <c r="AB883" s="437"/>
      <c r="AC883" s="437"/>
      <c r="AD883" s="437"/>
      <c r="AE883" s="437"/>
      <c r="AF883" s="437"/>
      <c r="AG883" s="437"/>
      <c r="AH883" s="437"/>
      <c r="AI883" s="437"/>
      <c r="AJ883" s="437"/>
      <c r="AK883" s="437"/>
      <c r="AL883" s="437"/>
      <c r="AM883" s="437"/>
      <c r="AN883" s="437"/>
      <c r="AO883" s="437"/>
      <c r="AP883" s="437"/>
      <c r="AQ883" s="437"/>
      <c r="AR883" s="437"/>
      <c r="AS883" s="437"/>
      <c r="AT883" s="437"/>
      <c r="AU883" s="437"/>
      <c r="AV883" s="437"/>
      <c r="AW883" s="437"/>
      <c r="AX883" s="437"/>
      <c r="AY883" s="437"/>
      <c r="BA883" s="98"/>
      <c r="BB883" s="98"/>
      <c r="BC883" s="98"/>
      <c r="BD883" s="98"/>
      <c r="BE883" s="98"/>
      <c r="BF883" s="98"/>
      <c r="BH883" s="380"/>
      <c r="BI883" s="380"/>
      <c r="BJ883" s="380"/>
      <c r="BK883" s="379"/>
      <c r="BL883" s="379"/>
      <c r="BM883" s="382"/>
      <c r="BN883" s="168"/>
      <c r="BO883" s="382"/>
      <c r="BP883" s="382"/>
      <c r="BQ883" s="368"/>
      <c r="BR883"/>
      <c r="BS883" s="368"/>
      <c r="BT883"/>
      <c r="BU883"/>
      <c r="BV883"/>
      <c r="BW883" s="368"/>
      <c r="BX883" s="368"/>
      <c r="BY883" s="368"/>
      <c r="BZ883" s="368"/>
      <c r="CA883" s="368"/>
      <c r="CB883" s="141"/>
      <c r="CC883" s="230"/>
      <c r="CD883" s="230"/>
      <c r="CE883" s="230"/>
      <c r="CF883" s="76"/>
      <c r="CG883" s="281"/>
      <c r="CH883" s="281"/>
      <c r="CI883" s="76"/>
      <c r="CJ883" s="76"/>
      <c r="CK883" s="76"/>
      <c r="CL883" s="127"/>
      <c r="CM883" s="127"/>
      <c r="CN883" s="127"/>
      <c r="CO883" s="127"/>
      <c r="CP883" s="127"/>
      <c r="CQ883" s="127"/>
      <c r="CR883"/>
      <c r="CS883"/>
      <c r="CT883"/>
      <c r="CU883"/>
      <c r="CV883" s="76"/>
      <c r="CW883" s="404"/>
      <c r="CX883" s="405"/>
      <c r="CY883" s="405"/>
      <c r="CZ883" s="405"/>
      <c r="DA883" s="405"/>
      <c r="DB883" s="405"/>
      <c r="DG883" s="76"/>
    </row>
    <row r="884" spans="1:111" s="377" customFormat="1" ht="11.1" customHeight="1" x14ac:dyDescent="0.25">
      <c r="A884" s="76"/>
      <c r="Z884" s="437"/>
      <c r="AA884" s="437"/>
      <c r="AB884" s="437"/>
      <c r="AC884" s="437"/>
      <c r="AD884" s="437"/>
      <c r="AE884" s="437"/>
      <c r="AF884" s="437"/>
      <c r="AG884" s="437"/>
      <c r="AH884" s="437"/>
      <c r="AI884" s="437"/>
      <c r="AJ884" s="437"/>
      <c r="AK884" s="437"/>
      <c r="AL884" s="437"/>
      <c r="AM884" s="437"/>
      <c r="AN884" s="437"/>
      <c r="AO884" s="437"/>
      <c r="AP884" s="437"/>
      <c r="AQ884" s="437"/>
      <c r="AR884" s="437"/>
      <c r="AS884" s="437"/>
      <c r="AT884" s="437"/>
      <c r="AU884" s="437"/>
      <c r="AV884" s="437"/>
      <c r="AW884" s="437"/>
      <c r="AX884" s="437"/>
      <c r="AY884" s="437"/>
      <c r="BA884" s="98"/>
      <c r="BB884" s="98"/>
      <c r="BC884" s="98"/>
      <c r="BD884" s="98"/>
      <c r="BE884" s="98"/>
      <c r="BF884" s="98"/>
      <c r="BH884" s="380"/>
      <c r="BI884" s="380"/>
      <c r="BJ884" s="380"/>
      <c r="BK884" s="379"/>
      <c r="BL884" s="379"/>
      <c r="BM884" s="382"/>
      <c r="BN884" s="168"/>
      <c r="BO884" s="382"/>
      <c r="BP884" s="382"/>
      <c r="BQ884" s="368"/>
      <c r="BR884"/>
      <c r="BS884" s="368"/>
      <c r="BT884"/>
      <c r="BU884"/>
      <c r="BV884"/>
      <c r="BW884" s="368"/>
      <c r="BX884" s="368"/>
      <c r="BY884" s="368"/>
      <c r="BZ884" s="368"/>
      <c r="CA884" s="368"/>
      <c r="CB884" s="141"/>
      <c r="CC884" s="230"/>
      <c r="CD884" s="230"/>
      <c r="CE884" s="230"/>
      <c r="CF884" s="76"/>
      <c r="CG884" s="281"/>
      <c r="CH884" s="281"/>
      <c r="CI884" s="76"/>
      <c r="CJ884" s="76"/>
      <c r="CK884" s="76"/>
      <c r="CL884" s="127"/>
      <c r="CM884" s="127"/>
      <c r="CN884" s="127"/>
      <c r="CO884" s="127"/>
      <c r="CP884" s="127"/>
      <c r="CQ884" s="127"/>
      <c r="CR884"/>
      <c r="CS884"/>
      <c r="CT884"/>
      <c r="CU884"/>
      <c r="CV884" s="76"/>
      <c r="CW884" s="404"/>
      <c r="CX884" s="405"/>
      <c r="CY884" s="405"/>
      <c r="CZ884" s="405"/>
      <c r="DA884" s="405"/>
      <c r="DB884" s="405"/>
      <c r="DG884" s="76"/>
    </row>
    <row r="885" spans="1:111" s="377" customFormat="1" ht="11.1" customHeight="1" x14ac:dyDescent="0.25">
      <c r="A885" s="76"/>
      <c r="Z885" s="437"/>
      <c r="AA885" s="437"/>
      <c r="AB885" s="437"/>
      <c r="AC885" s="437"/>
      <c r="AD885" s="437"/>
      <c r="AE885" s="437"/>
      <c r="AF885" s="437"/>
      <c r="AG885" s="437"/>
      <c r="AH885" s="437"/>
      <c r="AI885" s="437"/>
      <c r="AJ885" s="437"/>
      <c r="AK885" s="437"/>
      <c r="AL885" s="437"/>
      <c r="AM885" s="437"/>
      <c r="AN885" s="437"/>
      <c r="AO885" s="437"/>
      <c r="AP885" s="437"/>
      <c r="AQ885" s="437"/>
      <c r="AR885" s="437"/>
      <c r="AS885" s="437"/>
      <c r="AT885" s="437"/>
      <c r="AU885" s="437"/>
      <c r="AV885" s="437"/>
      <c r="AW885" s="437"/>
      <c r="AX885" s="437"/>
      <c r="AY885" s="437"/>
      <c r="BA885" s="98"/>
      <c r="BB885" s="98"/>
      <c r="BC885" s="98"/>
      <c r="BD885" s="98"/>
      <c r="BE885" s="98"/>
      <c r="BF885" s="98"/>
      <c r="BH885" s="380"/>
      <c r="BI885" s="380"/>
      <c r="BJ885" s="380"/>
      <c r="BK885" s="379"/>
      <c r="BL885" s="379"/>
      <c r="BM885" s="382"/>
      <c r="BN885" s="168"/>
      <c r="BO885" s="382"/>
      <c r="BP885" s="382"/>
      <c r="BQ885" s="368"/>
      <c r="BR885"/>
      <c r="BS885" s="368"/>
      <c r="BT885"/>
      <c r="BU885"/>
      <c r="BV885"/>
      <c r="BW885" s="368"/>
      <c r="BX885" s="368"/>
      <c r="BY885" s="368"/>
      <c r="BZ885" s="368"/>
      <c r="CA885" s="368"/>
      <c r="CB885" s="141"/>
      <c r="CC885" s="230"/>
      <c r="CD885" s="230"/>
      <c r="CE885" s="230"/>
      <c r="CF885" s="76"/>
      <c r="CG885" s="281"/>
      <c r="CH885" s="281"/>
      <c r="CI885" s="76"/>
      <c r="CJ885" s="76"/>
      <c r="CK885" s="76"/>
      <c r="CL885" s="127"/>
      <c r="CM885" s="127"/>
      <c r="CN885" s="127"/>
      <c r="CO885" s="127"/>
      <c r="CP885" s="127"/>
      <c r="CQ885" s="127"/>
      <c r="CR885"/>
      <c r="CS885"/>
      <c r="CT885"/>
      <c r="CU885"/>
      <c r="CV885" s="76"/>
      <c r="CW885" s="404"/>
      <c r="CX885" s="405"/>
      <c r="CY885" s="405"/>
      <c r="CZ885" s="405"/>
      <c r="DA885" s="405"/>
      <c r="DB885" s="405"/>
      <c r="DG885" s="76"/>
    </row>
    <row r="886" spans="1:111" s="377" customFormat="1" ht="11.1" customHeight="1" x14ac:dyDescent="0.25">
      <c r="A886" s="76"/>
      <c r="Z886" s="437"/>
      <c r="AA886" s="437"/>
      <c r="AB886" s="437"/>
      <c r="AC886" s="437"/>
      <c r="AD886" s="437"/>
      <c r="AE886" s="437"/>
      <c r="AF886" s="437"/>
      <c r="AG886" s="437"/>
      <c r="AH886" s="437"/>
      <c r="AI886" s="437"/>
      <c r="AJ886" s="437"/>
      <c r="AK886" s="437"/>
      <c r="AL886" s="437"/>
      <c r="AM886" s="437"/>
      <c r="AN886" s="437"/>
      <c r="AO886" s="437"/>
      <c r="AP886" s="437"/>
      <c r="AQ886" s="437"/>
      <c r="AR886" s="437"/>
      <c r="AS886" s="437"/>
      <c r="AT886" s="437"/>
      <c r="AU886" s="437"/>
      <c r="AV886" s="437"/>
      <c r="AW886" s="437"/>
      <c r="AX886" s="437"/>
      <c r="AY886" s="437"/>
      <c r="BA886" s="98"/>
      <c r="BB886" s="98"/>
      <c r="BC886" s="98"/>
      <c r="BD886" s="98"/>
      <c r="BE886" s="98"/>
      <c r="BF886" s="98"/>
      <c r="BH886" s="380"/>
      <c r="BI886" s="380"/>
      <c r="BJ886" s="380"/>
      <c r="BK886" s="379"/>
      <c r="BL886" s="379"/>
      <c r="BM886" s="382"/>
      <c r="BN886" s="168"/>
      <c r="BO886" s="382"/>
      <c r="BP886" s="382"/>
      <c r="BQ886" s="368"/>
      <c r="BR886"/>
      <c r="BS886" s="368"/>
      <c r="BT886"/>
      <c r="BU886"/>
      <c r="BV886"/>
      <c r="BW886" s="368"/>
      <c r="BX886" s="368"/>
      <c r="BY886" s="368"/>
      <c r="BZ886" s="368"/>
      <c r="CA886" s="368"/>
      <c r="CB886" s="141"/>
      <c r="CC886" s="230"/>
      <c r="CD886" s="230"/>
      <c r="CE886" s="230"/>
      <c r="CF886" s="76"/>
      <c r="CG886" s="281"/>
      <c r="CH886" s="281"/>
      <c r="CI886" s="76"/>
      <c r="CJ886" s="76"/>
      <c r="CK886" s="76"/>
      <c r="CL886" s="127"/>
      <c r="CM886" s="127"/>
      <c r="CN886" s="127"/>
      <c r="CO886" s="127"/>
      <c r="CP886" s="127"/>
      <c r="CQ886" s="127"/>
      <c r="CR886"/>
      <c r="CS886"/>
      <c r="CT886"/>
      <c r="CU886"/>
      <c r="CV886" s="76"/>
      <c r="CW886" s="404"/>
      <c r="CX886" s="405"/>
      <c r="CY886" s="405"/>
      <c r="CZ886" s="405"/>
      <c r="DA886" s="405"/>
      <c r="DB886" s="405"/>
      <c r="DG886" s="76"/>
    </row>
    <row r="887" spans="1:111" s="377" customFormat="1" ht="11.1" customHeight="1" x14ac:dyDescent="0.25">
      <c r="A887" s="76"/>
      <c r="Z887" s="437"/>
      <c r="AA887" s="437"/>
      <c r="AB887" s="437"/>
      <c r="AC887" s="437"/>
      <c r="AD887" s="437"/>
      <c r="AE887" s="437"/>
      <c r="AF887" s="437"/>
      <c r="AG887" s="437"/>
      <c r="AH887" s="437"/>
      <c r="AI887" s="437"/>
      <c r="AJ887" s="437"/>
      <c r="AK887" s="437"/>
      <c r="AL887" s="437"/>
      <c r="AM887" s="437"/>
      <c r="AN887" s="437"/>
      <c r="AO887" s="437"/>
      <c r="AP887" s="437"/>
      <c r="AQ887" s="437"/>
      <c r="AR887" s="437"/>
      <c r="AS887" s="437"/>
      <c r="AT887" s="437"/>
      <c r="AU887" s="437"/>
      <c r="AV887" s="437"/>
      <c r="AW887" s="437"/>
      <c r="AX887" s="437"/>
      <c r="AY887" s="437"/>
      <c r="BA887" s="98"/>
      <c r="BB887" s="98"/>
      <c r="BC887" s="98"/>
      <c r="BD887" s="98"/>
      <c r="BE887" s="98"/>
      <c r="BF887" s="98"/>
      <c r="BH887" s="380"/>
      <c r="BI887" s="380"/>
      <c r="BJ887" s="380"/>
      <c r="BK887" s="379"/>
      <c r="BL887" s="379"/>
      <c r="BM887" s="382"/>
      <c r="BN887" s="168"/>
      <c r="BO887" s="382"/>
      <c r="BP887" s="382"/>
      <c r="BQ887" s="368"/>
      <c r="BR887"/>
      <c r="BS887" s="368"/>
      <c r="BT887"/>
      <c r="BU887"/>
      <c r="BV887"/>
      <c r="BW887" s="368"/>
      <c r="BX887" s="368"/>
      <c r="BY887" s="368"/>
      <c r="BZ887" s="368"/>
      <c r="CA887" s="368"/>
      <c r="CB887" s="141"/>
      <c r="CC887" s="230"/>
      <c r="CD887" s="230"/>
      <c r="CE887" s="230"/>
      <c r="CF887" s="76"/>
      <c r="CG887" s="281"/>
      <c r="CH887" s="281"/>
      <c r="CI887" s="76"/>
      <c r="CJ887" s="76"/>
      <c r="CK887" s="76"/>
      <c r="CL887" s="127"/>
      <c r="CM887" s="127"/>
      <c r="CN887" s="127"/>
      <c r="CO887" s="127"/>
      <c r="CP887" s="127"/>
      <c r="CQ887" s="127"/>
      <c r="CR887"/>
      <c r="CS887"/>
      <c r="CT887"/>
      <c r="CU887"/>
      <c r="CV887" s="76"/>
      <c r="CW887" s="404"/>
      <c r="CX887" s="405"/>
      <c r="CY887" s="405"/>
      <c r="CZ887" s="405"/>
      <c r="DA887" s="405"/>
      <c r="DB887" s="405"/>
      <c r="DG887" s="76"/>
    </row>
    <row r="888" spans="1:111" s="377" customFormat="1" ht="11.1" customHeight="1" x14ac:dyDescent="0.25">
      <c r="A888" s="76"/>
      <c r="Z888" s="437"/>
      <c r="AA888" s="437"/>
      <c r="AB888" s="437"/>
      <c r="AC888" s="437"/>
      <c r="AD888" s="437"/>
      <c r="AE888" s="437"/>
      <c r="AF888" s="437"/>
      <c r="AG888" s="437"/>
      <c r="AH888" s="437"/>
      <c r="AI888" s="437"/>
      <c r="AJ888" s="437"/>
      <c r="AK888" s="437"/>
      <c r="AL888" s="437"/>
      <c r="AM888" s="437"/>
      <c r="AN888" s="437"/>
      <c r="AO888" s="437"/>
      <c r="AP888" s="437"/>
      <c r="AQ888" s="437"/>
      <c r="AR888" s="437"/>
      <c r="AS888" s="437"/>
      <c r="AT888" s="437"/>
      <c r="AU888" s="437"/>
      <c r="AV888" s="437"/>
      <c r="AW888" s="437"/>
      <c r="AX888" s="437"/>
      <c r="AY888" s="437"/>
      <c r="BA888" s="98"/>
      <c r="BB888" s="98"/>
      <c r="BC888" s="98"/>
      <c r="BD888" s="98"/>
      <c r="BE888" s="98"/>
      <c r="BF888" s="98"/>
      <c r="BH888" s="380"/>
      <c r="BI888" s="380"/>
      <c r="BJ888" s="380"/>
      <c r="BK888" s="379"/>
      <c r="BL888" s="379"/>
      <c r="BM888" s="382"/>
      <c r="BN888" s="168"/>
      <c r="BO888" s="382"/>
      <c r="BP888" s="382"/>
      <c r="BQ888" s="368"/>
      <c r="BR888"/>
      <c r="BS888" s="368"/>
      <c r="BT888"/>
      <c r="BU888"/>
      <c r="BV888"/>
      <c r="BW888" s="368"/>
      <c r="BX888" s="368"/>
      <c r="BY888" s="368"/>
      <c r="BZ888" s="368"/>
      <c r="CA888" s="368"/>
      <c r="CB888" s="141"/>
      <c r="CC888" s="230"/>
      <c r="CD888" s="230"/>
      <c r="CE888" s="230"/>
      <c r="CF888" s="76"/>
      <c r="CG888" s="281"/>
      <c r="CH888" s="281"/>
      <c r="CI888" s="76"/>
      <c r="CJ888" s="76"/>
      <c r="CK888" s="76"/>
      <c r="CL888" s="127"/>
      <c r="CM888" s="127"/>
      <c r="CN888" s="127"/>
      <c r="CO888" s="127"/>
      <c r="CP888" s="127"/>
      <c r="CQ888" s="127"/>
      <c r="CR888"/>
      <c r="CS888"/>
      <c r="CT888"/>
      <c r="CU888"/>
      <c r="CV888" s="76"/>
      <c r="CW888" s="404"/>
      <c r="CX888" s="405"/>
      <c r="CY888" s="405"/>
      <c r="CZ888" s="405"/>
      <c r="DA888" s="405"/>
      <c r="DB888" s="405"/>
      <c r="DG888" s="76"/>
    </row>
    <row r="889" spans="1:111" s="377" customFormat="1" ht="11.1" customHeight="1" x14ac:dyDescent="0.25">
      <c r="A889" s="76"/>
      <c r="Z889" s="437"/>
      <c r="AA889" s="437"/>
      <c r="AB889" s="437"/>
      <c r="AC889" s="437"/>
      <c r="AD889" s="437"/>
      <c r="AE889" s="437"/>
      <c r="AF889" s="437"/>
      <c r="AG889" s="437"/>
      <c r="AH889" s="437"/>
      <c r="AI889" s="437"/>
      <c r="AJ889" s="437"/>
      <c r="AK889" s="437"/>
      <c r="AL889" s="437"/>
      <c r="AM889" s="437"/>
      <c r="AN889" s="437"/>
      <c r="AO889" s="437"/>
      <c r="AP889" s="437"/>
      <c r="AQ889" s="437"/>
      <c r="AR889" s="437"/>
      <c r="AS889" s="437"/>
      <c r="AT889" s="437"/>
      <c r="AU889" s="437"/>
      <c r="AV889" s="437"/>
      <c r="AW889" s="437"/>
      <c r="AX889" s="437"/>
      <c r="AY889" s="437"/>
      <c r="BA889" s="98"/>
      <c r="BB889" s="98"/>
      <c r="BC889" s="98"/>
      <c r="BD889" s="98"/>
      <c r="BE889" s="98"/>
      <c r="BF889" s="98"/>
      <c r="BH889" s="380"/>
      <c r="BI889" s="380"/>
      <c r="BJ889" s="380"/>
      <c r="BK889" s="379"/>
      <c r="BL889" s="379"/>
      <c r="BM889" s="382"/>
      <c r="BN889" s="168"/>
      <c r="BO889" s="382"/>
      <c r="BP889" s="382"/>
      <c r="BQ889" s="368"/>
      <c r="BR889"/>
      <c r="BS889" s="368"/>
      <c r="BT889"/>
      <c r="BU889"/>
      <c r="BV889"/>
      <c r="BW889" s="368"/>
      <c r="BX889" s="368"/>
      <c r="BY889" s="368"/>
      <c r="BZ889" s="368"/>
      <c r="CA889" s="368"/>
      <c r="CB889" s="141"/>
      <c r="CC889" s="230"/>
      <c r="CD889" s="230"/>
      <c r="CE889" s="230"/>
      <c r="CF889" s="76"/>
      <c r="CG889" s="281"/>
      <c r="CH889" s="281"/>
      <c r="CI889" s="76"/>
      <c r="CJ889" s="76"/>
      <c r="CK889" s="76"/>
      <c r="CL889" s="127"/>
      <c r="CM889" s="127"/>
      <c r="CN889" s="127"/>
      <c r="CO889" s="127"/>
      <c r="CP889" s="127"/>
      <c r="CQ889" s="127"/>
      <c r="CR889"/>
      <c r="CS889"/>
      <c r="CT889"/>
      <c r="CU889"/>
      <c r="CV889" s="76"/>
      <c r="CW889" s="404"/>
      <c r="CX889" s="405"/>
      <c r="CY889" s="405"/>
      <c r="CZ889" s="405"/>
      <c r="DA889" s="405"/>
      <c r="DB889" s="405"/>
      <c r="DG889" s="76"/>
    </row>
    <row r="890" spans="1:111" s="377" customFormat="1" ht="11.1" customHeight="1" x14ac:dyDescent="0.25">
      <c r="A890" s="76"/>
      <c r="Z890" s="437"/>
      <c r="AA890" s="437"/>
      <c r="AB890" s="437"/>
      <c r="AC890" s="437"/>
      <c r="AD890" s="437"/>
      <c r="AE890" s="437"/>
      <c r="AF890" s="437"/>
      <c r="AG890" s="437"/>
      <c r="AH890" s="437"/>
      <c r="AI890" s="437"/>
      <c r="AJ890" s="437"/>
      <c r="AK890" s="437"/>
      <c r="AL890" s="437"/>
      <c r="AM890" s="437"/>
      <c r="AN890" s="437"/>
      <c r="AO890" s="437"/>
      <c r="AP890" s="437"/>
      <c r="AQ890" s="437"/>
      <c r="AR890" s="437"/>
      <c r="AS890" s="437"/>
      <c r="AT890" s="437"/>
      <c r="AU890" s="437"/>
      <c r="AV890" s="437"/>
      <c r="AW890" s="437"/>
      <c r="AX890" s="437"/>
      <c r="AY890" s="437"/>
      <c r="BA890" s="98"/>
      <c r="BB890" s="98"/>
      <c r="BC890" s="98"/>
      <c r="BD890" s="98"/>
      <c r="BE890" s="98"/>
      <c r="BF890" s="98"/>
      <c r="BH890" s="380"/>
      <c r="BI890" s="380"/>
      <c r="BJ890" s="380"/>
      <c r="BK890" s="379"/>
      <c r="BL890" s="379"/>
      <c r="BM890" s="382"/>
      <c r="BN890" s="168"/>
      <c r="BO890" s="382"/>
      <c r="BP890" s="382"/>
      <c r="BQ890" s="368"/>
      <c r="BR890"/>
      <c r="BS890" s="368"/>
      <c r="BT890"/>
      <c r="BU890"/>
      <c r="BV890"/>
      <c r="BW890" s="368"/>
      <c r="BX890" s="368"/>
      <c r="BY890" s="368"/>
      <c r="BZ890" s="368"/>
      <c r="CA890" s="368"/>
      <c r="CB890" s="141"/>
      <c r="CC890" s="230"/>
      <c r="CD890" s="230"/>
      <c r="CE890" s="230"/>
      <c r="CF890" s="76"/>
      <c r="CG890" s="281"/>
      <c r="CH890" s="281"/>
      <c r="CI890" s="76"/>
      <c r="CJ890" s="76"/>
      <c r="CK890" s="76"/>
      <c r="CL890" s="127"/>
      <c r="CM890" s="127"/>
      <c r="CN890" s="127"/>
      <c r="CO890" s="127"/>
      <c r="CP890" s="127"/>
      <c r="CQ890" s="127"/>
      <c r="CR890"/>
      <c r="CS890"/>
      <c r="CT890"/>
      <c r="CU890"/>
      <c r="CV890" s="76"/>
      <c r="CW890" s="404"/>
      <c r="CX890" s="405"/>
      <c r="CY890" s="405"/>
      <c r="CZ890" s="405"/>
      <c r="DA890" s="405"/>
      <c r="DB890" s="405"/>
      <c r="DG890" s="76"/>
    </row>
    <row r="891" spans="1:111" s="377" customFormat="1" ht="11.1" customHeight="1" x14ac:dyDescent="0.25">
      <c r="A891" s="76"/>
      <c r="Z891" s="437"/>
      <c r="AA891" s="437"/>
      <c r="AB891" s="437"/>
      <c r="AC891" s="437"/>
      <c r="AD891" s="437"/>
      <c r="AE891" s="437"/>
      <c r="AF891" s="437"/>
      <c r="AG891" s="437"/>
      <c r="AH891" s="437"/>
      <c r="AI891" s="437"/>
      <c r="AJ891" s="437"/>
      <c r="AK891" s="437"/>
      <c r="AL891" s="437"/>
      <c r="AM891" s="437"/>
      <c r="AN891" s="437"/>
      <c r="AO891" s="437"/>
      <c r="AP891" s="437"/>
      <c r="AQ891" s="437"/>
      <c r="AR891" s="437"/>
      <c r="AS891" s="437"/>
      <c r="AT891" s="437"/>
      <c r="AU891" s="437"/>
      <c r="AV891" s="437"/>
      <c r="AW891" s="437"/>
      <c r="AX891" s="437"/>
      <c r="AY891" s="437"/>
      <c r="BA891" s="98"/>
      <c r="BB891" s="98"/>
      <c r="BC891" s="98"/>
      <c r="BD891" s="98"/>
      <c r="BE891" s="98"/>
      <c r="BF891" s="98"/>
      <c r="BH891" s="380"/>
      <c r="BI891" s="380"/>
      <c r="BJ891" s="380"/>
      <c r="BK891" s="379"/>
      <c r="BL891" s="379"/>
      <c r="BM891" s="382"/>
      <c r="BN891" s="168"/>
      <c r="BO891" s="382"/>
      <c r="BP891" s="382"/>
      <c r="BQ891" s="368"/>
      <c r="BR891"/>
      <c r="BS891" s="368"/>
      <c r="BT891"/>
      <c r="BU891"/>
      <c r="BV891"/>
      <c r="BW891" s="368"/>
      <c r="BX891" s="368"/>
      <c r="BY891" s="368"/>
      <c r="BZ891" s="368"/>
      <c r="CA891" s="368"/>
      <c r="CB891" s="141"/>
      <c r="CC891" s="230"/>
      <c r="CD891" s="230"/>
      <c r="CE891" s="230"/>
      <c r="CF891" s="76"/>
      <c r="CG891" s="281"/>
      <c r="CH891" s="281"/>
      <c r="CI891" s="76"/>
      <c r="CJ891" s="76"/>
      <c r="CK891" s="76"/>
      <c r="CL891" s="127"/>
      <c r="CM891" s="127"/>
      <c r="CN891" s="127"/>
      <c r="CO891" s="127"/>
      <c r="CP891" s="127"/>
      <c r="CQ891" s="127"/>
      <c r="CR891"/>
      <c r="CS891"/>
      <c r="CT891"/>
      <c r="CU891"/>
      <c r="CV891" s="76"/>
      <c r="CW891" s="404"/>
      <c r="CX891" s="405"/>
      <c r="CY891" s="405"/>
      <c r="CZ891" s="405"/>
      <c r="DA891" s="405"/>
      <c r="DB891" s="405"/>
      <c r="DG891" s="76"/>
    </row>
    <row r="892" spans="1:111" s="377" customFormat="1" ht="11.1" customHeight="1" x14ac:dyDescent="0.25">
      <c r="A892" s="76"/>
      <c r="Z892" s="437"/>
      <c r="AA892" s="437"/>
      <c r="AB892" s="437"/>
      <c r="AC892" s="437"/>
      <c r="AD892" s="437"/>
      <c r="AE892" s="437"/>
      <c r="AF892" s="437"/>
      <c r="AG892" s="437"/>
      <c r="AH892" s="437"/>
      <c r="AI892" s="437"/>
      <c r="AJ892" s="437"/>
      <c r="AK892" s="437"/>
      <c r="AL892" s="437"/>
      <c r="AM892" s="437"/>
      <c r="AN892" s="437"/>
      <c r="AO892" s="437"/>
      <c r="AP892" s="437"/>
      <c r="AQ892" s="437"/>
      <c r="AR892" s="437"/>
      <c r="AS892" s="437"/>
      <c r="AT892" s="437"/>
      <c r="AU892" s="437"/>
      <c r="AV892" s="437"/>
      <c r="AW892" s="437"/>
      <c r="AX892" s="437"/>
      <c r="AY892" s="437"/>
      <c r="BA892" s="98"/>
      <c r="BB892" s="98"/>
      <c r="BC892" s="98"/>
      <c r="BD892" s="98"/>
      <c r="BE892" s="98"/>
      <c r="BF892" s="98"/>
      <c r="BH892" s="380"/>
      <c r="BI892" s="380"/>
      <c r="BJ892" s="380"/>
      <c r="BK892" s="379"/>
      <c r="BL892" s="379"/>
      <c r="BM892" s="382"/>
      <c r="BN892" s="168"/>
      <c r="BO892" s="382"/>
      <c r="BP892" s="382"/>
      <c r="BQ892" s="368"/>
      <c r="BR892"/>
      <c r="BS892" s="368"/>
      <c r="BT892"/>
      <c r="BU892"/>
      <c r="BV892"/>
      <c r="BW892" s="368"/>
      <c r="BX892" s="368"/>
      <c r="BY892" s="368"/>
      <c r="BZ892" s="368"/>
      <c r="CA892" s="368"/>
      <c r="CB892" s="141"/>
      <c r="CC892" s="230"/>
      <c r="CD892" s="230"/>
      <c r="CE892" s="230"/>
      <c r="CF892" s="76"/>
      <c r="CG892" s="281"/>
      <c r="CH892" s="281"/>
      <c r="CI892" s="76"/>
      <c r="CJ892" s="76"/>
      <c r="CK892" s="76"/>
      <c r="CL892" s="127"/>
      <c r="CM892" s="127"/>
      <c r="CN892" s="127"/>
      <c r="CO892" s="127"/>
      <c r="CP892" s="127"/>
      <c r="CQ892" s="127"/>
      <c r="CR892"/>
      <c r="CS892"/>
      <c r="CT892"/>
      <c r="CU892"/>
      <c r="CV892" s="76"/>
      <c r="CW892" s="404"/>
      <c r="CX892" s="405"/>
      <c r="CY892" s="405"/>
      <c r="CZ892" s="405"/>
      <c r="DA892" s="405"/>
      <c r="DB892" s="405"/>
      <c r="DG892" s="76"/>
    </row>
    <row r="893" spans="1:111" s="377" customFormat="1" ht="11.1" customHeight="1" x14ac:dyDescent="0.25">
      <c r="A893" s="76"/>
      <c r="Z893" s="437"/>
      <c r="AA893" s="437"/>
      <c r="AB893" s="437"/>
      <c r="AC893" s="437"/>
      <c r="AD893" s="437"/>
      <c r="AE893" s="437"/>
      <c r="AF893" s="437"/>
      <c r="AG893" s="437"/>
      <c r="AH893" s="437"/>
      <c r="AI893" s="437"/>
      <c r="AJ893" s="437"/>
      <c r="AK893" s="437"/>
      <c r="AL893" s="437"/>
      <c r="AM893" s="437"/>
      <c r="AN893" s="437"/>
      <c r="AO893" s="437"/>
      <c r="AP893" s="437"/>
      <c r="AQ893" s="437"/>
      <c r="AR893" s="437"/>
      <c r="AS893" s="437"/>
      <c r="AT893" s="437"/>
      <c r="AU893" s="437"/>
      <c r="AV893" s="437"/>
      <c r="AW893" s="437"/>
      <c r="AX893" s="437"/>
      <c r="AY893" s="437"/>
      <c r="BA893" s="98"/>
      <c r="BB893" s="98"/>
      <c r="BC893" s="98"/>
      <c r="BD893" s="98"/>
      <c r="BE893" s="98"/>
      <c r="BF893" s="98"/>
      <c r="BH893" s="380"/>
      <c r="BI893" s="380"/>
      <c r="BJ893" s="380"/>
      <c r="BK893" s="379"/>
      <c r="BL893" s="379"/>
      <c r="BM893" s="382"/>
      <c r="BN893" s="168"/>
      <c r="BO893" s="382"/>
      <c r="BP893" s="382"/>
      <c r="BQ893" s="368"/>
      <c r="BR893"/>
      <c r="BS893" s="368"/>
      <c r="BT893"/>
      <c r="BU893"/>
      <c r="BV893"/>
      <c r="BW893" s="368"/>
      <c r="BX893" s="368"/>
      <c r="BY893" s="368"/>
      <c r="BZ893" s="368"/>
      <c r="CA893" s="368"/>
      <c r="CB893" s="141"/>
      <c r="CC893" s="230"/>
      <c r="CD893" s="230"/>
      <c r="CE893" s="230"/>
      <c r="CF893" s="76"/>
      <c r="CG893" s="281"/>
      <c r="CH893" s="281"/>
      <c r="CI893" s="76"/>
      <c r="CJ893" s="76"/>
      <c r="CK893" s="76"/>
      <c r="CL893" s="127"/>
      <c r="CM893" s="127"/>
      <c r="CN893" s="127"/>
      <c r="CO893" s="127"/>
      <c r="CP893" s="127"/>
      <c r="CQ893" s="127"/>
      <c r="CR893"/>
      <c r="CS893"/>
      <c r="CT893"/>
      <c r="CU893"/>
      <c r="CV893" s="76"/>
      <c r="CW893" s="404"/>
      <c r="CX893" s="405"/>
      <c r="CY893" s="405"/>
      <c r="CZ893" s="405"/>
      <c r="DA893" s="405"/>
      <c r="DB893" s="405"/>
      <c r="DG893" s="76"/>
    </row>
    <row r="894" spans="1:111" s="377" customFormat="1" ht="11.1" customHeight="1" x14ac:dyDescent="0.25">
      <c r="A894" s="76"/>
      <c r="Z894" s="437"/>
      <c r="AA894" s="437"/>
      <c r="AB894" s="437"/>
      <c r="AC894" s="437"/>
      <c r="AD894" s="437"/>
      <c r="AE894" s="437"/>
      <c r="AF894" s="437"/>
      <c r="AG894" s="437"/>
      <c r="AH894" s="437"/>
      <c r="AI894" s="437"/>
      <c r="AJ894" s="437"/>
      <c r="AK894" s="437"/>
      <c r="AL894" s="437"/>
      <c r="AM894" s="437"/>
      <c r="AN894" s="437"/>
      <c r="AO894" s="437"/>
      <c r="AP894" s="437"/>
      <c r="AQ894" s="437"/>
      <c r="AR894" s="437"/>
      <c r="AS894" s="437"/>
      <c r="AT894" s="437"/>
      <c r="AU894" s="437"/>
      <c r="AV894" s="437"/>
      <c r="AW894" s="437"/>
      <c r="AX894" s="437"/>
      <c r="AY894" s="437"/>
      <c r="BA894" s="98"/>
      <c r="BB894" s="98"/>
      <c r="BC894" s="98"/>
      <c r="BD894" s="98"/>
      <c r="BE894" s="98"/>
      <c r="BF894" s="98"/>
      <c r="BH894" s="380"/>
      <c r="BI894" s="380"/>
      <c r="BJ894" s="380"/>
      <c r="BK894" s="379"/>
      <c r="BL894" s="379"/>
      <c r="BM894" s="382"/>
      <c r="BN894" s="168"/>
      <c r="BO894" s="382"/>
      <c r="BP894" s="382"/>
      <c r="BQ894" s="368"/>
      <c r="BR894"/>
      <c r="BS894" s="368"/>
      <c r="BT894"/>
      <c r="BU894"/>
      <c r="BV894"/>
      <c r="BW894" s="368"/>
      <c r="BX894" s="368"/>
      <c r="BY894" s="368"/>
      <c r="BZ894" s="368"/>
      <c r="CA894" s="368"/>
      <c r="CB894" s="141"/>
      <c r="CC894" s="230"/>
      <c r="CD894" s="230"/>
      <c r="CE894" s="230"/>
      <c r="CF894" s="76"/>
      <c r="CG894" s="281"/>
      <c r="CH894" s="281"/>
      <c r="CI894" s="76"/>
      <c r="CJ894" s="76"/>
      <c r="CK894" s="76"/>
      <c r="CL894" s="127"/>
      <c r="CM894" s="127"/>
      <c r="CN894" s="127"/>
      <c r="CO894" s="127"/>
      <c r="CP894" s="127"/>
      <c r="CQ894" s="127"/>
      <c r="CR894"/>
      <c r="CS894"/>
      <c r="CT894"/>
      <c r="CU894"/>
      <c r="CV894" s="76"/>
      <c r="CW894" s="404"/>
      <c r="CX894" s="405"/>
      <c r="CY894" s="405"/>
      <c r="CZ894" s="405"/>
      <c r="DA894" s="405"/>
      <c r="DB894" s="405"/>
      <c r="DG894" s="76"/>
    </row>
    <row r="895" spans="1:111" s="377" customFormat="1" ht="11.1" customHeight="1" x14ac:dyDescent="0.25">
      <c r="A895" s="76"/>
      <c r="Z895" s="437"/>
      <c r="AA895" s="437"/>
      <c r="AB895" s="437"/>
      <c r="AC895" s="437"/>
      <c r="AD895" s="437"/>
      <c r="AE895" s="437"/>
      <c r="AF895" s="437"/>
      <c r="AG895" s="437"/>
      <c r="AH895" s="437"/>
      <c r="AI895" s="437"/>
      <c r="AJ895" s="437"/>
      <c r="AK895" s="437"/>
      <c r="AL895" s="437"/>
      <c r="AM895" s="437"/>
      <c r="AN895" s="437"/>
      <c r="AO895" s="437"/>
      <c r="AP895" s="437"/>
      <c r="AQ895" s="437"/>
      <c r="AR895" s="437"/>
      <c r="AS895" s="437"/>
      <c r="AT895" s="437"/>
      <c r="AU895" s="437"/>
      <c r="AV895" s="437"/>
      <c r="AW895" s="437"/>
      <c r="AX895" s="437"/>
      <c r="AY895" s="437"/>
      <c r="BA895" s="98"/>
      <c r="BB895" s="98"/>
      <c r="BC895" s="98"/>
      <c r="BD895" s="98"/>
      <c r="BE895" s="98"/>
      <c r="BF895" s="98"/>
      <c r="BH895" s="380"/>
      <c r="BI895" s="380"/>
      <c r="BJ895" s="380"/>
      <c r="BK895" s="379"/>
      <c r="BL895" s="379"/>
      <c r="BM895" s="382"/>
      <c r="BN895" s="168"/>
      <c r="BO895" s="382"/>
      <c r="BP895" s="382"/>
      <c r="BQ895" s="368"/>
      <c r="BR895"/>
      <c r="BS895" s="368"/>
      <c r="BT895"/>
      <c r="BU895"/>
      <c r="BV895"/>
      <c r="BW895" s="368"/>
      <c r="BX895" s="368"/>
      <c r="BY895" s="368"/>
      <c r="BZ895" s="368"/>
      <c r="CA895" s="368"/>
      <c r="CB895" s="141"/>
      <c r="CC895" s="230"/>
      <c r="CD895" s="230"/>
      <c r="CE895" s="230"/>
      <c r="CF895" s="76"/>
      <c r="CG895" s="281"/>
      <c r="CH895" s="281"/>
      <c r="CI895" s="76"/>
      <c r="CJ895" s="76"/>
      <c r="CK895" s="76"/>
      <c r="CL895" s="127"/>
      <c r="CM895" s="127"/>
      <c r="CN895" s="127"/>
      <c r="CO895" s="127"/>
      <c r="CP895" s="127"/>
      <c r="CQ895" s="127"/>
      <c r="CR895"/>
      <c r="CS895"/>
      <c r="CT895"/>
      <c r="CU895"/>
      <c r="CV895" s="76"/>
      <c r="CW895" s="404"/>
      <c r="CX895" s="405"/>
      <c r="CY895" s="405"/>
      <c r="CZ895" s="405"/>
      <c r="DA895" s="405"/>
      <c r="DB895" s="405"/>
      <c r="DG895" s="76"/>
    </row>
    <row r="896" spans="1:111" s="377" customFormat="1" ht="11.1" customHeight="1" x14ac:dyDescent="0.25">
      <c r="A896" s="76"/>
      <c r="Z896" s="437"/>
      <c r="AA896" s="437"/>
      <c r="AB896" s="437"/>
      <c r="AC896" s="437"/>
      <c r="AD896" s="437"/>
      <c r="AE896" s="437"/>
      <c r="AF896" s="437"/>
      <c r="AG896" s="437"/>
      <c r="AH896" s="437"/>
      <c r="AI896" s="437"/>
      <c r="AJ896" s="437"/>
      <c r="AK896" s="437"/>
      <c r="AL896" s="437"/>
      <c r="AM896" s="437"/>
      <c r="AN896" s="437"/>
      <c r="AO896" s="437"/>
      <c r="AP896" s="437"/>
      <c r="AQ896" s="437"/>
      <c r="AR896" s="437"/>
      <c r="AS896" s="437"/>
      <c r="AT896" s="437"/>
      <c r="AU896" s="437"/>
      <c r="AV896" s="437"/>
      <c r="AW896" s="437"/>
      <c r="AX896" s="437"/>
      <c r="AY896" s="437"/>
      <c r="BA896" s="98"/>
      <c r="BB896" s="98"/>
      <c r="BC896" s="98"/>
      <c r="BD896" s="98"/>
      <c r="BE896" s="98"/>
      <c r="BF896" s="98"/>
      <c r="BH896" s="380"/>
      <c r="BI896" s="380"/>
      <c r="BJ896" s="380"/>
      <c r="BK896" s="379"/>
      <c r="BL896" s="379"/>
      <c r="BM896" s="382"/>
      <c r="BN896" s="168"/>
      <c r="BO896" s="382"/>
      <c r="BP896" s="382"/>
      <c r="BQ896" s="368"/>
      <c r="BR896"/>
      <c r="BS896" s="368"/>
      <c r="BT896"/>
      <c r="BU896"/>
      <c r="BV896"/>
      <c r="BW896" s="368"/>
      <c r="BX896" s="368"/>
      <c r="BY896" s="368"/>
      <c r="BZ896" s="368"/>
      <c r="CA896" s="368"/>
      <c r="CB896" s="141"/>
      <c r="CC896" s="230"/>
      <c r="CD896" s="230"/>
      <c r="CE896" s="230"/>
      <c r="CF896" s="76"/>
      <c r="CG896" s="281"/>
      <c r="CH896" s="281"/>
      <c r="CI896" s="76"/>
      <c r="CJ896" s="76"/>
      <c r="CK896" s="76"/>
      <c r="CL896" s="127"/>
      <c r="CM896" s="127"/>
      <c r="CN896" s="127"/>
      <c r="CO896" s="127"/>
      <c r="CP896" s="127"/>
      <c r="CQ896" s="127"/>
      <c r="CR896"/>
      <c r="CS896"/>
      <c r="CT896"/>
      <c r="CU896"/>
      <c r="CV896" s="76"/>
      <c r="CW896" s="404"/>
      <c r="CX896" s="405"/>
      <c r="CY896" s="405"/>
      <c r="CZ896" s="405"/>
      <c r="DA896" s="405"/>
      <c r="DB896" s="405"/>
      <c r="DG896" s="76"/>
    </row>
    <row r="897" spans="1:111" s="377" customFormat="1" ht="11.1" customHeight="1" x14ac:dyDescent="0.25">
      <c r="A897" s="76"/>
      <c r="Z897" s="437"/>
      <c r="AA897" s="437"/>
      <c r="AB897" s="437"/>
      <c r="AC897" s="437"/>
      <c r="AD897" s="437"/>
      <c r="AE897" s="437"/>
      <c r="AF897" s="437"/>
      <c r="AG897" s="437"/>
      <c r="AH897" s="437"/>
      <c r="AI897" s="437"/>
      <c r="AJ897" s="437"/>
      <c r="AK897" s="437"/>
      <c r="AL897" s="437"/>
      <c r="AM897" s="437"/>
      <c r="AN897" s="437"/>
      <c r="AO897" s="437"/>
      <c r="AP897" s="437"/>
      <c r="AQ897" s="437"/>
      <c r="AR897" s="437"/>
      <c r="AS897" s="437"/>
      <c r="AT897" s="437"/>
      <c r="AU897" s="437"/>
      <c r="AV897" s="437"/>
      <c r="AW897" s="437"/>
      <c r="AX897" s="437"/>
      <c r="AY897" s="437"/>
      <c r="BA897" s="98"/>
      <c r="BB897" s="98"/>
      <c r="BC897" s="98"/>
      <c r="BD897" s="98"/>
      <c r="BE897" s="98"/>
      <c r="BF897" s="98"/>
      <c r="BH897" s="380"/>
      <c r="BI897" s="380"/>
      <c r="BJ897" s="380"/>
      <c r="BK897" s="379"/>
      <c r="BL897" s="379"/>
      <c r="BM897" s="382"/>
      <c r="BN897" s="168"/>
      <c r="BO897" s="382"/>
      <c r="BP897" s="382"/>
      <c r="BQ897" s="368"/>
      <c r="BR897"/>
      <c r="BS897" s="368"/>
      <c r="BT897"/>
      <c r="BU897"/>
      <c r="BV897"/>
      <c r="BW897" s="368"/>
      <c r="BX897" s="368"/>
      <c r="BY897" s="368"/>
      <c r="BZ897" s="368"/>
      <c r="CA897" s="368"/>
      <c r="CB897" s="141"/>
      <c r="CC897" s="230"/>
      <c r="CD897" s="230"/>
      <c r="CE897" s="230"/>
      <c r="CF897" s="76"/>
      <c r="CG897" s="281"/>
      <c r="CH897" s="281"/>
      <c r="CI897" s="76"/>
      <c r="CJ897" s="76"/>
      <c r="CK897" s="76"/>
      <c r="CL897" s="127"/>
      <c r="CM897" s="127"/>
      <c r="CN897" s="127"/>
      <c r="CO897" s="127"/>
      <c r="CP897" s="127"/>
      <c r="CQ897" s="127"/>
      <c r="CR897"/>
      <c r="CS897"/>
      <c r="CT897"/>
      <c r="CU897"/>
      <c r="CV897" s="76"/>
      <c r="CW897" s="404"/>
      <c r="CX897" s="405"/>
      <c r="CY897" s="405"/>
      <c r="CZ897" s="405"/>
      <c r="DA897" s="405"/>
      <c r="DB897" s="405"/>
      <c r="DG897" s="76"/>
    </row>
    <row r="898" spans="1:111" s="377" customFormat="1" ht="11.1" customHeight="1" x14ac:dyDescent="0.25">
      <c r="A898" s="76"/>
      <c r="Z898" s="437"/>
      <c r="AA898" s="437"/>
      <c r="AB898" s="437"/>
      <c r="AC898" s="437"/>
      <c r="AD898" s="437"/>
      <c r="AE898" s="437"/>
      <c r="AF898" s="437"/>
      <c r="AG898" s="437"/>
      <c r="AH898" s="437"/>
      <c r="AI898" s="437"/>
      <c r="AJ898" s="437"/>
      <c r="AK898" s="437"/>
      <c r="AL898" s="437"/>
      <c r="AM898" s="437"/>
      <c r="AN898" s="437"/>
      <c r="AO898" s="437"/>
      <c r="AP898" s="437"/>
      <c r="AQ898" s="437"/>
      <c r="AR898" s="437"/>
      <c r="AS898" s="437"/>
      <c r="AT898" s="437"/>
      <c r="AU898" s="437"/>
      <c r="AV898" s="437"/>
      <c r="AW898" s="437"/>
      <c r="AX898" s="437"/>
      <c r="AY898" s="437"/>
      <c r="BA898" s="98"/>
      <c r="BB898" s="98"/>
      <c r="BC898" s="98"/>
      <c r="BD898" s="98"/>
      <c r="BE898" s="98"/>
      <c r="BF898" s="98"/>
      <c r="BH898" s="380"/>
      <c r="BI898" s="380"/>
      <c r="BJ898" s="380"/>
      <c r="BK898" s="379"/>
      <c r="BL898" s="379"/>
      <c r="BM898" s="382"/>
      <c r="BN898" s="168"/>
      <c r="BO898" s="382"/>
      <c r="BP898" s="382"/>
      <c r="BQ898" s="368"/>
      <c r="BR898"/>
      <c r="BS898" s="368"/>
      <c r="BT898"/>
      <c r="BU898"/>
      <c r="BV898"/>
      <c r="BW898" s="368"/>
      <c r="BX898" s="368"/>
      <c r="BY898" s="368"/>
      <c r="BZ898" s="368"/>
      <c r="CA898" s="368"/>
      <c r="CB898" s="141"/>
      <c r="CC898" s="230"/>
      <c r="CD898" s="230"/>
      <c r="CE898" s="230"/>
      <c r="CF898" s="76"/>
      <c r="CG898" s="281"/>
      <c r="CH898" s="281"/>
      <c r="CI898" s="76"/>
      <c r="CJ898" s="76"/>
      <c r="CK898" s="76"/>
      <c r="CL898" s="127"/>
      <c r="CM898" s="127"/>
      <c r="CN898" s="127"/>
      <c r="CO898" s="127"/>
      <c r="CP898" s="127"/>
      <c r="CQ898" s="127"/>
      <c r="CR898"/>
      <c r="CS898"/>
      <c r="CT898"/>
      <c r="CU898"/>
      <c r="CV898" s="76"/>
      <c r="CW898" s="404"/>
      <c r="CX898" s="405"/>
      <c r="CY898" s="405"/>
      <c r="CZ898" s="405"/>
      <c r="DA898" s="405"/>
      <c r="DB898" s="405"/>
      <c r="DG898" s="76"/>
    </row>
    <row r="899" spans="1:111" s="377" customFormat="1" ht="11.1" customHeight="1" x14ac:dyDescent="0.25">
      <c r="A899" s="76"/>
      <c r="Z899" s="437"/>
      <c r="AA899" s="437"/>
      <c r="AB899" s="437"/>
      <c r="AC899" s="437"/>
      <c r="AD899" s="437"/>
      <c r="AE899" s="437"/>
      <c r="AF899" s="437"/>
      <c r="AG899" s="437"/>
      <c r="AH899" s="437"/>
      <c r="AI899" s="437"/>
      <c r="AJ899" s="437"/>
      <c r="AK899" s="437"/>
      <c r="AL899" s="437"/>
      <c r="AM899" s="437"/>
      <c r="AN899" s="437"/>
      <c r="AO899" s="437"/>
      <c r="AP899" s="437"/>
      <c r="AQ899" s="437"/>
      <c r="AR899" s="437"/>
      <c r="AS899" s="437"/>
      <c r="AT899" s="437"/>
      <c r="AU899" s="437"/>
      <c r="AV899" s="437"/>
      <c r="AW899" s="437"/>
      <c r="AX899" s="437"/>
      <c r="AY899" s="437"/>
      <c r="BA899" s="98"/>
      <c r="BB899" s="98"/>
      <c r="BC899" s="98"/>
      <c r="BD899" s="98"/>
      <c r="BE899" s="98"/>
      <c r="BF899" s="98"/>
      <c r="BH899" s="380"/>
      <c r="BI899" s="380"/>
      <c r="BJ899" s="380"/>
      <c r="BK899" s="379"/>
      <c r="BL899" s="379"/>
      <c r="BM899" s="382"/>
      <c r="BN899" s="168"/>
      <c r="BO899" s="382"/>
      <c r="BP899" s="382"/>
      <c r="BQ899" s="368"/>
      <c r="BR899"/>
      <c r="BS899" s="368"/>
      <c r="BT899"/>
      <c r="BU899"/>
      <c r="BV899"/>
      <c r="BW899" s="368"/>
      <c r="BX899" s="368"/>
      <c r="BY899" s="368"/>
      <c r="BZ899" s="368"/>
      <c r="CA899" s="368"/>
      <c r="CB899" s="141"/>
      <c r="CC899" s="230"/>
      <c r="CD899" s="230"/>
      <c r="CE899" s="230"/>
      <c r="CF899" s="76"/>
      <c r="CG899" s="281"/>
      <c r="CH899" s="281"/>
      <c r="CI899" s="76"/>
      <c r="CJ899" s="76"/>
      <c r="CK899" s="76"/>
      <c r="CL899" s="127"/>
      <c r="CM899" s="127"/>
      <c r="CN899" s="127"/>
      <c r="CO899" s="127"/>
      <c r="CP899" s="127"/>
      <c r="CQ899" s="127"/>
      <c r="CR899"/>
      <c r="CS899"/>
      <c r="CT899"/>
      <c r="CU899"/>
      <c r="CV899" s="76"/>
      <c r="CW899" s="404"/>
      <c r="CX899" s="405"/>
      <c r="CY899" s="405"/>
      <c r="CZ899" s="405"/>
      <c r="DA899" s="405"/>
      <c r="DB899" s="405"/>
      <c r="DG899" s="76"/>
    </row>
    <row r="900" spans="1:111" s="377" customFormat="1" ht="11.1" customHeight="1" x14ac:dyDescent="0.25">
      <c r="A900" s="76"/>
      <c r="Z900" s="437"/>
      <c r="AA900" s="437"/>
      <c r="AB900" s="437"/>
      <c r="AC900" s="437"/>
      <c r="AD900" s="437"/>
      <c r="AE900" s="437"/>
      <c r="AF900" s="437"/>
      <c r="AG900" s="437"/>
      <c r="AH900" s="437"/>
      <c r="AI900" s="437"/>
      <c r="AJ900" s="437"/>
      <c r="AK900" s="437"/>
      <c r="AL900" s="437"/>
      <c r="AM900" s="437"/>
      <c r="AN900" s="437"/>
      <c r="AO900" s="437"/>
      <c r="AP900" s="437"/>
      <c r="AQ900" s="437"/>
      <c r="AR900" s="437"/>
      <c r="AS900" s="437"/>
      <c r="AT900" s="437"/>
      <c r="AU900" s="437"/>
      <c r="AV900" s="437"/>
      <c r="AW900" s="437"/>
      <c r="AX900" s="437"/>
      <c r="AY900" s="437"/>
      <c r="BA900" s="98"/>
      <c r="BB900" s="98"/>
      <c r="BC900" s="98"/>
      <c r="BD900" s="98"/>
      <c r="BE900" s="98"/>
      <c r="BF900" s="98"/>
      <c r="BH900" s="380"/>
      <c r="BI900" s="380"/>
      <c r="BJ900" s="380"/>
      <c r="BK900" s="379"/>
      <c r="BL900" s="379"/>
      <c r="BM900" s="382"/>
      <c r="BN900" s="168"/>
      <c r="BO900" s="382"/>
      <c r="BP900" s="382"/>
      <c r="BQ900" s="368"/>
      <c r="BR900"/>
      <c r="BS900" s="368"/>
      <c r="BT900"/>
      <c r="BU900"/>
      <c r="BV900"/>
      <c r="BW900" s="368"/>
      <c r="BX900" s="368"/>
      <c r="BY900" s="368"/>
      <c r="BZ900" s="368"/>
      <c r="CA900" s="368"/>
      <c r="CB900" s="141"/>
      <c r="CC900" s="230"/>
      <c r="CD900" s="230"/>
      <c r="CE900" s="230"/>
      <c r="CF900" s="76"/>
      <c r="CG900" s="281"/>
      <c r="CH900" s="281"/>
      <c r="CI900" s="76"/>
      <c r="CJ900" s="76"/>
      <c r="CK900" s="76"/>
      <c r="CL900" s="127"/>
      <c r="CM900" s="127"/>
      <c r="CN900" s="127"/>
      <c r="CO900" s="127"/>
      <c r="CP900" s="127"/>
      <c r="CQ900" s="127"/>
      <c r="CR900"/>
      <c r="CS900"/>
      <c r="CT900"/>
      <c r="CU900"/>
      <c r="CV900" s="76"/>
      <c r="CW900" s="404"/>
      <c r="CX900" s="405"/>
      <c r="CY900" s="405"/>
      <c r="CZ900" s="405"/>
      <c r="DA900" s="405"/>
      <c r="DB900" s="405"/>
      <c r="DG900" s="76"/>
    </row>
    <row r="901" spans="1:111" s="377" customFormat="1" ht="11.1" customHeight="1" x14ac:dyDescent="0.25">
      <c r="A901" s="76"/>
      <c r="Z901" s="437"/>
      <c r="AA901" s="437"/>
      <c r="AB901" s="437"/>
      <c r="AC901" s="437"/>
      <c r="AD901" s="437"/>
      <c r="AE901" s="437"/>
      <c r="AF901" s="437"/>
      <c r="AG901" s="437"/>
      <c r="AH901" s="437"/>
      <c r="AI901" s="437"/>
      <c r="AJ901" s="437"/>
      <c r="AK901" s="437"/>
      <c r="AL901" s="437"/>
      <c r="AM901" s="437"/>
      <c r="AN901" s="437"/>
      <c r="AO901" s="437"/>
      <c r="AP901" s="437"/>
      <c r="AQ901" s="437"/>
      <c r="AR901" s="437"/>
      <c r="AS901" s="437"/>
      <c r="AT901" s="437"/>
      <c r="AU901" s="437"/>
      <c r="AV901" s="437"/>
      <c r="AW901" s="437"/>
      <c r="AX901" s="437"/>
      <c r="AY901" s="437"/>
      <c r="BA901" s="98"/>
      <c r="BB901" s="98"/>
      <c r="BC901" s="98"/>
      <c r="BD901" s="98"/>
      <c r="BE901" s="98"/>
      <c r="BF901" s="98"/>
      <c r="BH901" s="380"/>
      <c r="BI901" s="380"/>
      <c r="BJ901" s="380"/>
      <c r="BK901" s="379"/>
      <c r="BL901" s="379"/>
      <c r="BM901" s="382"/>
      <c r="BN901" s="168"/>
      <c r="BO901" s="382"/>
      <c r="BP901" s="382"/>
      <c r="BQ901" s="368"/>
      <c r="BR901"/>
      <c r="BS901" s="368"/>
      <c r="BT901"/>
      <c r="BU901"/>
      <c r="BV901"/>
      <c r="BW901" s="368"/>
      <c r="BX901" s="368"/>
      <c r="BY901" s="368"/>
      <c r="BZ901" s="368"/>
      <c r="CA901" s="368"/>
      <c r="CB901" s="141"/>
      <c r="CC901" s="230"/>
      <c r="CD901" s="230"/>
      <c r="CE901" s="230"/>
      <c r="CF901" s="76"/>
      <c r="CG901" s="281"/>
      <c r="CH901" s="281"/>
      <c r="CI901" s="76"/>
      <c r="CJ901" s="76"/>
      <c r="CK901" s="76"/>
      <c r="CL901" s="127"/>
      <c r="CM901" s="127"/>
      <c r="CN901" s="127"/>
      <c r="CO901" s="127"/>
      <c r="CP901" s="127"/>
      <c r="CQ901" s="127"/>
      <c r="CR901"/>
      <c r="CS901"/>
      <c r="CT901"/>
      <c r="CU901"/>
      <c r="CV901" s="76"/>
      <c r="CW901" s="404"/>
      <c r="CX901" s="405"/>
      <c r="CY901" s="405"/>
      <c r="CZ901" s="405"/>
      <c r="DA901" s="405"/>
      <c r="DB901" s="405"/>
      <c r="DG901" s="76"/>
    </row>
    <row r="902" spans="1:111" s="377" customFormat="1" ht="11.1" customHeight="1" x14ac:dyDescent="0.25">
      <c r="A902" s="76"/>
      <c r="Z902" s="437"/>
      <c r="AA902" s="437"/>
      <c r="AB902" s="437"/>
      <c r="AC902" s="437"/>
      <c r="AD902" s="437"/>
      <c r="AE902" s="437"/>
      <c r="AF902" s="437"/>
      <c r="AG902" s="437"/>
      <c r="AH902" s="437"/>
      <c r="AI902" s="437"/>
      <c r="AJ902" s="437"/>
      <c r="AK902" s="437"/>
      <c r="AL902" s="437"/>
      <c r="AM902" s="437"/>
      <c r="AN902" s="437"/>
      <c r="AO902" s="437"/>
      <c r="AP902" s="437"/>
      <c r="AQ902" s="437"/>
      <c r="AR902" s="437"/>
      <c r="AS902" s="437"/>
      <c r="AT902" s="437"/>
      <c r="AU902" s="437"/>
      <c r="AV902" s="437"/>
      <c r="AW902" s="437"/>
      <c r="AX902" s="437"/>
      <c r="AY902" s="437"/>
      <c r="BA902" s="98"/>
      <c r="BB902" s="98"/>
      <c r="BC902" s="98"/>
      <c r="BD902" s="98"/>
      <c r="BE902" s="98"/>
      <c r="BF902" s="98"/>
      <c r="BH902" s="380"/>
      <c r="BI902" s="380"/>
      <c r="BJ902" s="380"/>
      <c r="BK902" s="379"/>
      <c r="BL902" s="379"/>
      <c r="BM902" s="382"/>
      <c r="BN902" s="168"/>
      <c r="BO902" s="382"/>
      <c r="BP902" s="382"/>
      <c r="BQ902" s="368"/>
      <c r="BR902"/>
      <c r="BS902" s="368"/>
      <c r="BT902"/>
      <c r="BU902"/>
      <c r="BV902"/>
      <c r="BW902" s="368"/>
      <c r="BX902" s="368"/>
      <c r="BY902" s="368"/>
      <c r="BZ902" s="368"/>
      <c r="CA902" s="368"/>
      <c r="CB902" s="141"/>
      <c r="CC902" s="230"/>
      <c r="CD902" s="230"/>
      <c r="CE902" s="230"/>
      <c r="CF902" s="76"/>
      <c r="CG902" s="281"/>
      <c r="CH902" s="281"/>
      <c r="CI902" s="76"/>
      <c r="CJ902" s="76"/>
      <c r="CK902" s="76"/>
      <c r="CL902" s="127"/>
      <c r="CM902" s="127"/>
      <c r="CN902" s="127"/>
      <c r="CO902" s="127"/>
      <c r="CP902" s="127"/>
      <c r="CQ902" s="127"/>
      <c r="CR902"/>
      <c r="CS902"/>
      <c r="CT902"/>
      <c r="CU902"/>
      <c r="CV902" s="76"/>
      <c r="CW902" s="404"/>
      <c r="CX902" s="405"/>
      <c r="CY902" s="405"/>
      <c r="CZ902" s="405"/>
      <c r="DA902" s="405"/>
      <c r="DB902" s="405"/>
      <c r="DG902" s="76"/>
    </row>
    <row r="903" spans="1:111" s="377" customFormat="1" ht="11.1" customHeight="1" x14ac:dyDescent="0.25">
      <c r="A903" s="76"/>
      <c r="Z903" s="437"/>
      <c r="AA903" s="437"/>
      <c r="AB903" s="437"/>
      <c r="AC903" s="437"/>
      <c r="AD903" s="437"/>
      <c r="AE903" s="437"/>
      <c r="AF903" s="437"/>
      <c r="AG903" s="437"/>
      <c r="AH903" s="437"/>
      <c r="AI903" s="437"/>
      <c r="AJ903" s="437"/>
      <c r="AK903" s="437"/>
      <c r="AL903" s="437"/>
      <c r="AM903" s="437"/>
      <c r="AN903" s="437"/>
      <c r="AO903" s="437"/>
      <c r="AP903" s="437"/>
      <c r="AQ903" s="437"/>
      <c r="AR903" s="437"/>
      <c r="AS903" s="437"/>
      <c r="AT903" s="437"/>
      <c r="AU903" s="437"/>
      <c r="AV903" s="437"/>
      <c r="AW903" s="437"/>
      <c r="AX903" s="437"/>
      <c r="AY903" s="437"/>
      <c r="BA903" s="98"/>
      <c r="BB903" s="98"/>
      <c r="BC903" s="98"/>
      <c r="BD903" s="98"/>
      <c r="BE903" s="98"/>
      <c r="BF903" s="98"/>
      <c r="BH903" s="380"/>
      <c r="BI903" s="380"/>
      <c r="BJ903" s="380"/>
      <c r="BK903" s="379"/>
      <c r="BL903" s="379"/>
      <c r="BM903" s="382"/>
      <c r="BN903" s="168"/>
      <c r="BO903" s="382"/>
      <c r="BP903" s="382"/>
      <c r="BQ903" s="368"/>
      <c r="BR903"/>
      <c r="BS903" s="368"/>
      <c r="BT903"/>
      <c r="BU903"/>
      <c r="BV903"/>
      <c r="BW903" s="368"/>
      <c r="BX903" s="368"/>
      <c r="BY903" s="368"/>
      <c r="BZ903" s="368"/>
      <c r="CA903" s="368"/>
      <c r="CB903" s="141"/>
      <c r="CC903" s="230"/>
      <c r="CD903" s="230"/>
      <c r="CE903" s="230"/>
      <c r="CF903" s="76"/>
      <c r="CG903" s="281"/>
      <c r="CH903" s="281"/>
      <c r="CI903" s="76"/>
      <c r="CJ903" s="76"/>
      <c r="CK903" s="76"/>
      <c r="CL903" s="127"/>
      <c r="CM903" s="127"/>
      <c r="CN903" s="127"/>
      <c r="CO903" s="127"/>
      <c r="CP903" s="127"/>
      <c r="CQ903" s="127"/>
      <c r="CR903"/>
      <c r="CS903"/>
      <c r="CT903"/>
      <c r="CU903"/>
      <c r="CV903" s="76"/>
      <c r="CW903" s="404"/>
      <c r="CX903" s="405"/>
      <c r="CY903" s="405"/>
      <c r="CZ903" s="405"/>
      <c r="DA903" s="405"/>
      <c r="DB903" s="405"/>
      <c r="DG903" s="76"/>
    </row>
    <row r="904" spans="1:111" s="377" customFormat="1" ht="11.1" customHeight="1" x14ac:dyDescent="0.25">
      <c r="A904" s="76"/>
      <c r="Z904" s="437"/>
      <c r="AA904" s="437"/>
      <c r="AB904" s="437"/>
      <c r="AC904" s="437"/>
      <c r="AD904" s="437"/>
      <c r="AE904" s="437"/>
      <c r="AF904" s="437"/>
      <c r="AG904" s="437"/>
      <c r="AH904" s="437"/>
      <c r="AI904" s="437"/>
      <c r="AJ904" s="437"/>
      <c r="AK904" s="437"/>
      <c r="AL904" s="437"/>
      <c r="AM904" s="437"/>
      <c r="AN904" s="437"/>
      <c r="AO904" s="437"/>
      <c r="AP904" s="437"/>
      <c r="AQ904" s="437"/>
      <c r="AR904" s="437"/>
      <c r="AS904" s="437"/>
      <c r="AT904" s="437"/>
      <c r="AU904" s="437"/>
      <c r="AV904" s="437"/>
      <c r="AW904" s="437"/>
      <c r="AX904" s="437"/>
      <c r="AY904" s="437"/>
      <c r="BA904" s="98"/>
      <c r="BB904" s="98"/>
      <c r="BC904" s="98"/>
      <c r="BD904" s="98"/>
      <c r="BE904" s="98"/>
      <c r="BF904" s="98"/>
      <c r="BH904" s="380"/>
      <c r="BI904" s="380"/>
      <c r="BJ904" s="380"/>
      <c r="BK904" s="379"/>
      <c r="BL904" s="379"/>
      <c r="BM904" s="382"/>
      <c r="BN904" s="168"/>
      <c r="BO904" s="382"/>
      <c r="BP904" s="382"/>
      <c r="BQ904" s="368"/>
      <c r="BR904"/>
      <c r="BS904" s="368"/>
      <c r="BT904"/>
      <c r="BU904"/>
      <c r="BV904"/>
      <c r="BW904" s="368"/>
      <c r="BX904" s="368"/>
      <c r="BY904" s="368"/>
      <c r="BZ904" s="368"/>
      <c r="CA904" s="368"/>
      <c r="CB904" s="141"/>
      <c r="CC904" s="230"/>
      <c r="CD904" s="230"/>
      <c r="CE904" s="230"/>
      <c r="CF904" s="76"/>
      <c r="CG904" s="281"/>
      <c r="CH904" s="281"/>
      <c r="CI904" s="76"/>
      <c r="CJ904" s="76"/>
      <c r="CK904" s="76"/>
      <c r="CL904" s="127"/>
      <c r="CM904" s="127"/>
      <c r="CN904" s="127"/>
      <c r="CO904" s="127"/>
      <c r="CP904" s="127"/>
      <c r="CQ904" s="127"/>
      <c r="CR904"/>
      <c r="CS904"/>
      <c r="CT904"/>
      <c r="CU904"/>
      <c r="CV904" s="76"/>
      <c r="CW904" s="404"/>
      <c r="CX904" s="405"/>
      <c r="CY904" s="405"/>
      <c r="CZ904" s="405"/>
      <c r="DA904" s="405"/>
      <c r="DB904" s="405"/>
      <c r="DG904" s="76"/>
    </row>
    <row r="905" spans="1:111" s="377" customFormat="1" ht="11.1" customHeight="1" x14ac:dyDescent="0.25">
      <c r="A905" s="76"/>
      <c r="Z905" s="437"/>
      <c r="AA905" s="437"/>
      <c r="AB905" s="437"/>
      <c r="AC905" s="437"/>
      <c r="AD905" s="437"/>
      <c r="AE905" s="437"/>
      <c r="AF905" s="437"/>
      <c r="AG905" s="437"/>
      <c r="AH905" s="437"/>
      <c r="AI905" s="437"/>
      <c r="AJ905" s="437"/>
      <c r="AK905" s="437"/>
      <c r="AL905" s="437"/>
      <c r="AM905" s="437"/>
      <c r="AN905" s="437"/>
      <c r="AO905" s="437"/>
      <c r="AP905" s="437"/>
      <c r="AQ905" s="437"/>
      <c r="AR905" s="437"/>
      <c r="AS905" s="437"/>
      <c r="AT905" s="437"/>
      <c r="AU905" s="437"/>
      <c r="AV905" s="437"/>
      <c r="AW905" s="437"/>
      <c r="AX905" s="437"/>
      <c r="AY905" s="437"/>
      <c r="BA905" s="98"/>
      <c r="BB905" s="98"/>
      <c r="BC905" s="98"/>
      <c r="BD905" s="98"/>
      <c r="BE905" s="98"/>
      <c r="BF905" s="98"/>
      <c r="BH905" s="380"/>
      <c r="BI905" s="380"/>
      <c r="BJ905" s="380"/>
      <c r="BK905" s="379"/>
      <c r="BL905" s="379"/>
      <c r="BM905" s="382"/>
      <c r="BN905" s="168"/>
      <c r="BO905" s="382"/>
      <c r="BP905" s="382"/>
      <c r="BQ905" s="368"/>
      <c r="BR905"/>
      <c r="BS905" s="368"/>
      <c r="BT905"/>
      <c r="BU905"/>
      <c r="BV905"/>
      <c r="BW905" s="368"/>
      <c r="BX905" s="368"/>
      <c r="BY905" s="368"/>
      <c r="BZ905" s="368"/>
      <c r="CA905" s="368"/>
      <c r="CB905" s="141"/>
      <c r="CC905" s="230"/>
      <c r="CD905" s="230"/>
      <c r="CE905" s="230"/>
      <c r="CF905" s="76"/>
      <c r="CG905" s="281"/>
      <c r="CH905" s="281"/>
      <c r="CI905" s="76"/>
      <c r="CJ905" s="76"/>
      <c r="CK905" s="76"/>
      <c r="CL905" s="127"/>
      <c r="CM905" s="127"/>
      <c r="CN905" s="127"/>
      <c r="CO905" s="127"/>
      <c r="CP905" s="127"/>
      <c r="CQ905" s="127"/>
      <c r="CR905"/>
      <c r="CS905"/>
      <c r="CT905"/>
      <c r="CU905"/>
      <c r="CV905" s="76"/>
      <c r="CW905" s="404"/>
      <c r="CX905" s="405"/>
      <c r="CY905" s="405"/>
      <c r="CZ905" s="405"/>
      <c r="DA905" s="405"/>
      <c r="DB905" s="405"/>
      <c r="DG905" s="76"/>
    </row>
    <row r="906" spans="1:111" s="377" customFormat="1" ht="11.1" customHeight="1" x14ac:dyDescent="0.25">
      <c r="A906" s="76"/>
      <c r="Z906" s="437"/>
      <c r="AA906" s="437"/>
      <c r="AB906" s="437"/>
      <c r="AC906" s="437"/>
      <c r="AD906" s="437"/>
      <c r="AE906" s="437"/>
      <c r="AF906" s="437"/>
      <c r="AG906" s="437"/>
      <c r="AH906" s="437"/>
      <c r="AI906" s="437"/>
      <c r="AJ906" s="437"/>
      <c r="AK906" s="437"/>
      <c r="AL906" s="437"/>
      <c r="AM906" s="437"/>
      <c r="AN906" s="437"/>
      <c r="AO906" s="437"/>
      <c r="AP906" s="437"/>
      <c r="AQ906" s="437"/>
      <c r="AR906" s="437"/>
      <c r="AS906" s="437"/>
      <c r="AT906" s="437"/>
      <c r="AU906" s="437"/>
      <c r="AV906" s="437"/>
      <c r="AW906" s="437"/>
      <c r="AX906" s="437"/>
      <c r="AY906" s="437"/>
      <c r="BA906" s="98"/>
      <c r="BB906" s="98"/>
      <c r="BC906" s="98"/>
      <c r="BD906" s="98"/>
      <c r="BE906" s="98"/>
      <c r="BF906" s="98"/>
      <c r="BH906" s="380"/>
      <c r="BI906" s="380"/>
      <c r="BJ906" s="380"/>
      <c r="BK906" s="379"/>
      <c r="BL906" s="379"/>
      <c r="BM906" s="382"/>
      <c r="BN906" s="168"/>
      <c r="BO906" s="382"/>
      <c r="BP906" s="382"/>
      <c r="BQ906" s="368"/>
      <c r="BR906"/>
      <c r="BS906" s="368"/>
      <c r="BT906"/>
      <c r="BU906"/>
      <c r="BV906"/>
      <c r="BW906" s="368"/>
      <c r="BX906" s="368"/>
      <c r="BY906" s="368"/>
      <c r="BZ906" s="368"/>
      <c r="CA906" s="368"/>
      <c r="CB906" s="141"/>
      <c r="CC906" s="230"/>
      <c r="CD906" s="230"/>
      <c r="CE906" s="230"/>
      <c r="CF906" s="76"/>
      <c r="CG906" s="281"/>
      <c r="CH906" s="281"/>
      <c r="CI906" s="76"/>
      <c r="CJ906" s="76"/>
      <c r="CK906" s="76"/>
      <c r="CL906" s="127"/>
      <c r="CM906" s="127"/>
      <c r="CN906" s="127"/>
      <c r="CO906" s="127"/>
      <c r="CP906" s="127"/>
      <c r="CQ906" s="127"/>
      <c r="CR906"/>
      <c r="CS906"/>
      <c r="CT906"/>
      <c r="CU906"/>
      <c r="CV906" s="76"/>
      <c r="CW906" s="404"/>
      <c r="CX906" s="405"/>
      <c r="CY906" s="405"/>
      <c r="CZ906" s="405"/>
      <c r="DA906" s="405"/>
      <c r="DB906" s="405"/>
      <c r="DG906" s="76"/>
    </row>
    <row r="907" spans="1:111" s="377" customFormat="1" ht="11.1" customHeight="1" x14ac:dyDescent="0.25">
      <c r="A907" s="76"/>
      <c r="Z907" s="437"/>
      <c r="AA907" s="437"/>
      <c r="AB907" s="437"/>
      <c r="AC907" s="437"/>
      <c r="AD907" s="437"/>
      <c r="AE907" s="437"/>
      <c r="AF907" s="437"/>
      <c r="AG907" s="437"/>
      <c r="AH907" s="437"/>
      <c r="AI907" s="437"/>
      <c r="AJ907" s="437"/>
      <c r="AK907" s="437"/>
      <c r="AL907" s="437"/>
      <c r="AM907" s="437"/>
      <c r="AN907" s="437"/>
      <c r="AO907" s="437"/>
      <c r="AP907" s="437"/>
      <c r="AQ907" s="437"/>
      <c r="AR907" s="437"/>
      <c r="AS907" s="437"/>
      <c r="AT907" s="437"/>
      <c r="AU907" s="437"/>
      <c r="AV907" s="437"/>
      <c r="AW907" s="437"/>
      <c r="AX907" s="437"/>
      <c r="AY907" s="437"/>
      <c r="BA907" s="98"/>
      <c r="BB907" s="98"/>
      <c r="BC907" s="98"/>
      <c r="BD907" s="98"/>
      <c r="BE907" s="98"/>
      <c r="BF907" s="98"/>
      <c r="BH907" s="380"/>
      <c r="BI907" s="380"/>
      <c r="BJ907" s="380"/>
      <c r="BK907" s="379"/>
      <c r="BL907" s="379"/>
      <c r="BM907" s="382"/>
      <c r="BN907" s="168"/>
      <c r="BO907" s="382"/>
      <c r="BP907" s="382"/>
      <c r="BQ907" s="368"/>
      <c r="BR907"/>
      <c r="BS907" s="368"/>
      <c r="BT907"/>
      <c r="BU907"/>
      <c r="BV907"/>
      <c r="BW907" s="368"/>
      <c r="BX907" s="368"/>
      <c r="BY907" s="368"/>
      <c r="BZ907" s="368"/>
      <c r="CA907" s="368"/>
      <c r="CB907" s="141"/>
      <c r="CC907" s="230"/>
      <c r="CD907" s="230"/>
      <c r="CE907" s="230"/>
      <c r="CF907" s="76"/>
      <c r="CG907" s="281"/>
      <c r="CH907" s="281"/>
      <c r="CI907" s="76"/>
      <c r="CJ907" s="76"/>
      <c r="CK907" s="76"/>
      <c r="CL907" s="127"/>
      <c r="CM907" s="127"/>
      <c r="CN907" s="127"/>
      <c r="CO907" s="127"/>
      <c r="CP907" s="127"/>
      <c r="CQ907" s="127"/>
      <c r="CR907"/>
      <c r="CS907"/>
      <c r="CT907"/>
      <c r="CU907"/>
      <c r="CV907" s="76"/>
      <c r="CW907" s="404"/>
      <c r="CX907" s="405"/>
      <c r="CY907" s="405"/>
      <c r="CZ907" s="405"/>
      <c r="DA907" s="405"/>
      <c r="DB907" s="405"/>
      <c r="DG907" s="76"/>
    </row>
    <row r="908" spans="1:111" s="377" customFormat="1" ht="11.1" customHeight="1" x14ac:dyDescent="0.25">
      <c r="A908" s="76"/>
      <c r="Z908" s="437"/>
      <c r="AA908" s="437"/>
      <c r="AB908" s="437"/>
      <c r="AC908" s="437"/>
      <c r="AD908" s="437"/>
      <c r="AE908" s="437"/>
      <c r="AF908" s="437"/>
      <c r="AG908" s="437"/>
      <c r="AH908" s="437"/>
      <c r="AI908" s="437"/>
      <c r="AJ908" s="437"/>
      <c r="AK908" s="437"/>
      <c r="AL908" s="437"/>
      <c r="AM908" s="437"/>
      <c r="AN908" s="437"/>
      <c r="AO908" s="437"/>
      <c r="AP908" s="437"/>
      <c r="AQ908" s="437"/>
      <c r="AR908" s="437"/>
      <c r="AS908" s="437"/>
      <c r="AT908" s="437"/>
      <c r="AU908" s="437"/>
      <c r="AV908" s="437"/>
      <c r="AW908" s="437"/>
      <c r="AX908" s="437"/>
      <c r="AY908" s="437"/>
      <c r="BA908" s="98"/>
      <c r="BB908" s="98"/>
      <c r="BC908" s="98"/>
      <c r="BD908" s="98"/>
      <c r="BE908" s="98"/>
      <c r="BF908" s="98"/>
      <c r="BH908" s="380"/>
      <c r="BI908" s="380"/>
      <c r="BJ908" s="380"/>
      <c r="BK908" s="379"/>
      <c r="BL908" s="379"/>
      <c r="BM908" s="382"/>
      <c r="BN908" s="168"/>
      <c r="BO908" s="382"/>
      <c r="BP908" s="382"/>
      <c r="BQ908" s="368"/>
      <c r="BR908"/>
      <c r="BS908" s="368"/>
      <c r="BT908"/>
      <c r="BU908"/>
      <c r="BV908"/>
      <c r="BW908" s="368"/>
      <c r="BX908" s="368"/>
      <c r="BY908" s="368"/>
      <c r="BZ908" s="368"/>
      <c r="CA908" s="368"/>
      <c r="CB908" s="141"/>
      <c r="CC908" s="230"/>
      <c r="CD908" s="230"/>
      <c r="CE908" s="230"/>
      <c r="CF908" s="76"/>
      <c r="CG908" s="281"/>
      <c r="CH908" s="281"/>
      <c r="CI908" s="76"/>
      <c r="CJ908" s="76"/>
      <c r="CK908" s="76"/>
      <c r="CL908" s="127"/>
      <c r="CM908" s="127"/>
      <c r="CN908" s="127"/>
      <c r="CO908" s="127"/>
      <c r="CP908" s="127"/>
      <c r="CQ908" s="127"/>
      <c r="CR908"/>
      <c r="CS908"/>
      <c r="CT908"/>
      <c r="CU908"/>
      <c r="CV908" s="76"/>
      <c r="CW908" s="404"/>
      <c r="CX908" s="405"/>
      <c r="CY908" s="405"/>
      <c r="CZ908" s="405"/>
      <c r="DA908" s="405"/>
      <c r="DB908" s="405"/>
      <c r="DG908" s="76"/>
    </row>
    <row r="909" spans="1:111" s="377" customFormat="1" ht="11.1" customHeight="1" x14ac:dyDescent="0.25">
      <c r="A909" s="76"/>
      <c r="Z909" s="437"/>
      <c r="AA909" s="437"/>
      <c r="AB909" s="437"/>
      <c r="AC909" s="437"/>
      <c r="AD909" s="437"/>
      <c r="AE909" s="437"/>
      <c r="AF909" s="437"/>
      <c r="AG909" s="437"/>
      <c r="AH909" s="437"/>
      <c r="AI909" s="437"/>
      <c r="AJ909" s="437"/>
      <c r="AK909" s="437"/>
      <c r="AL909" s="437"/>
      <c r="AM909" s="437"/>
      <c r="AN909" s="437"/>
      <c r="AO909" s="437"/>
      <c r="AP909" s="437"/>
      <c r="AQ909" s="437"/>
      <c r="AR909" s="437"/>
      <c r="AS909" s="437"/>
      <c r="AT909" s="437"/>
      <c r="AU909" s="437"/>
      <c r="AV909" s="437"/>
      <c r="AW909" s="437"/>
      <c r="AX909" s="437"/>
      <c r="AY909" s="437"/>
      <c r="BA909" s="98"/>
      <c r="BB909" s="98"/>
      <c r="BC909" s="98"/>
      <c r="BD909" s="98"/>
      <c r="BE909" s="98"/>
      <c r="BF909" s="98"/>
      <c r="BH909" s="380"/>
      <c r="BI909" s="380"/>
      <c r="BJ909" s="380"/>
      <c r="BK909" s="379"/>
      <c r="BL909" s="379"/>
      <c r="BM909" s="382"/>
      <c r="BN909" s="168"/>
      <c r="BO909" s="382"/>
      <c r="BP909" s="382"/>
      <c r="BQ909" s="368"/>
      <c r="BR909"/>
      <c r="BS909" s="368"/>
      <c r="BT909"/>
      <c r="BU909"/>
      <c r="BV909"/>
      <c r="BW909" s="368"/>
      <c r="BX909" s="368"/>
      <c r="BY909" s="368"/>
      <c r="BZ909" s="368"/>
      <c r="CA909" s="368"/>
      <c r="CB909" s="141"/>
      <c r="CC909" s="230"/>
      <c r="CD909" s="230"/>
      <c r="CE909" s="230"/>
      <c r="CF909" s="76"/>
      <c r="CG909" s="281"/>
      <c r="CH909" s="281"/>
      <c r="CI909" s="76"/>
      <c r="CJ909" s="76"/>
      <c r="CK909" s="76"/>
      <c r="CL909" s="127"/>
      <c r="CM909" s="127"/>
      <c r="CN909" s="127"/>
      <c r="CO909" s="127"/>
      <c r="CP909" s="127"/>
      <c r="CQ909" s="127"/>
      <c r="CR909"/>
      <c r="CS909"/>
      <c r="CT909"/>
      <c r="CU909"/>
      <c r="CV909" s="76"/>
      <c r="CW909" s="404"/>
      <c r="CX909" s="405"/>
      <c r="CY909" s="405"/>
      <c r="CZ909" s="405"/>
      <c r="DA909" s="405"/>
      <c r="DB909" s="405"/>
      <c r="DG909" s="76"/>
    </row>
    <row r="910" spans="1:111" s="377" customFormat="1" ht="11.1" customHeight="1" x14ac:dyDescent="0.25">
      <c r="A910" s="76"/>
      <c r="Z910" s="437"/>
      <c r="AA910" s="437"/>
      <c r="AB910" s="437"/>
      <c r="AC910" s="437"/>
      <c r="AD910" s="437"/>
      <c r="AE910" s="437"/>
      <c r="AF910" s="437"/>
      <c r="AG910" s="437"/>
      <c r="AH910" s="437"/>
      <c r="AI910" s="437"/>
      <c r="AJ910" s="437"/>
      <c r="AK910" s="437"/>
      <c r="AL910" s="437"/>
      <c r="AM910" s="437"/>
      <c r="AN910" s="437"/>
      <c r="AO910" s="437"/>
      <c r="AP910" s="437"/>
      <c r="AQ910" s="437"/>
      <c r="AR910" s="437"/>
      <c r="AS910" s="437"/>
      <c r="AT910" s="437"/>
      <c r="AU910" s="437"/>
      <c r="AV910" s="437"/>
      <c r="AW910" s="437"/>
      <c r="AX910" s="437"/>
      <c r="AY910" s="437"/>
      <c r="BA910" s="98"/>
      <c r="BB910" s="98"/>
      <c r="BC910" s="98"/>
      <c r="BD910" s="98"/>
      <c r="BE910" s="98"/>
      <c r="BF910" s="98"/>
      <c r="BH910" s="380"/>
      <c r="BI910" s="380"/>
      <c r="BJ910" s="380"/>
      <c r="BK910" s="379"/>
      <c r="BL910" s="379"/>
      <c r="BM910" s="382"/>
      <c r="BN910" s="168"/>
      <c r="BO910" s="382"/>
      <c r="BP910" s="382"/>
      <c r="BQ910" s="368"/>
      <c r="BR910"/>
      <c r="BS910" s="368"/>
      <c r="BT910"/>
      <c r="BU910"/>
      <c r="BV910"/>
      <c r="BW910" s="368"/>
      <c r="BX910" s="368"/>
      <c r="BY910" s="368"/>
      <c r="BZ910" s="368"/>
      <c r="CA910" s="368"/>
      <c r="CB910" s="141"/>
      <c r="CC910" s="230"/>
      <c r="CD910" s="230"/>
      <c r="CE910" s="230"/>
      <c r="CF910" s="76"/>
      <c r="CG910" s="281"/>
      <c r="CH910" s="281"/>
      <c r="CI910" s="76"/>
      <c r="CJ910" s="76"/>
      <c r="CK910" s="76"/>
      <c r="CL910" s="127"/>
      <c r="CM910" s="127"/>
      <c r="CN910" s="127"/>
      <c r="CO910" s="127"/>
      <c r="CP910" s="127"/>
      <c r="CQ910" s="127"/>
      <c r="CR910"/>
      <c r="CS910"/>
      <c r="CT910"/>
      <c r="CU910"/>
      <c r="CV910" s="76"/>
      <c r="CW910" s="404"/>
      <c r="CX910" s="405"/>
      <c r="CY910" s="405"/>
      <c r="CZ910" s="405"/>
      <c r="DA910" s="405"/>
      <c r="DB910" s="405"/>
      <c r="DG910" s="76"/>
    </row>
    <row r="911" spans="1:111" s="377" customFormat="1" ht="11.1" customHeight="1" x14ac:dyDescent="0.25">
      <c r="A911" s="76"/>
      <c r="Z911" s="437"/>
      <c r="AA911" s="437"/>
      <c r="AB911" s="437"/>
      <c r="AC911" s="437"/>
      <c r="AD911" s="437"/>
      <c r="AE911" s="437"/>
      <c r="AF911" s="437"/>
      <c r="AG911" s="437"/>
      <c r="AH911" s="437"/>
      <c r="AI911" s="437"/>
      <c r="AJ911" s="437"/>
      <c r="AK911" s="437"/>
      <c r="AL911" s="437"/>
      <c r="AM911" s="437"/>
      <c r="AN911" s="437"/>
      <c r="AO911" s="437"/>
      <c r="AP911" s="437"/>
      <c r="AQ911" s="437"/>
      <c r="AR911" s="437"/>
      <c r="AS911" s="437"/>
      <c r="AT911" s="437"/>
      <c r="AU911" s="437"/>
      <c r="AV911" s="437"/>
      <c r="AW911" s="437"/>
      <c r="AX911" s="437"/>
      <c r="AY911" s="437"/>
      <c r="BA911" s="98"/>
      <c r="BB911" s="98"/>
      <c r="BC911" s="98"/>
      <c r="BD911" s="98"/>
      <c r="BE911" s="98"/>
      <c r="BF911" s="98"/>
      <c r="BH911" s="380"/>
      <c r="BI911" s="380"/>
      <c r="BJ911" s="380"/>
      <c r="BK911" s="379"/>
      <c r="BL911" s="379"/>
      <c r="BM911" s="382"/>
      <c r="BN911" s="168"/>
      <c r="BO911" s="382"/>
      <c r="BP911" s="382"/>
      <c r="BQ911" s="368"/>
      <c r="BR911"/>
      <c r="BS911" s="368"/>
      <c r="BT911"/>
      <c r="BU911"/>
      <c r="BV911"/>
      <c r="BW911" s="368"/>
      <c r="BX911" s="368"/>
      <c r="BY911" s="368"/>
      <c r="BZ911" s="368"/>
      <c r="CA911" s="368"/>
      <c r="CB911" s="141"/>
      <c r="CC911" s="230"/>
      <c r="CD911" s="230"/>
      <c r="CE911" s="230"/>
      <c r="CF911" s="76"/>
      <c r="CG911" s="281"/>
      <c r="CH911" s="281"/>
      <c r="CI911" s="76"/>
      <c r="CJ911" s="76"/>
      <c r="CK911" s="76"/>
      <c r="CL911" s="127"/>
      <c r="CM911" s="127"/>
      <c r="CN911" s="127"/>
      <c r="CO911" s="127"/>
      <c r="CP911" s="127"/>
      <c r="CQ911" s="127"/>
      <c r="CR911"/>
      <c r="CS911"/>
      <c r="CT911"/>
      <c r="CU911"/>
      <c r="CV911" s="76"/>
      <c r="CW911" s="404"/>
      <c r="CX911" s="405"/>
      <c r="CY911" s="405"/>
      <c r="CZ911" s="405"/>
      <c r="DA911" s="405"/>
      <c r="DB911" s="405"/>
      <c r="DG911" s="76"/>
    </row>
    <row r="912" spans="1:111" s="377" customFormat="1" ht="11.1" customHeight="1" x14ac:dyDescent="0.25">
      <c r="A912" s="76"/>
      <c r="Z912" s="437"/>
      <c r="AA912" s="437"/>
      <c r="AB912" s="437"/>
      <c r="AC912" s="437"/>
      <c r="AD912" s="437"/>
      <c r="AE912" s="437"/>
      <c r="AF912" s="437"/>
      <c r="AG912" s="437"/>
      <c r="AH912" s="437"/>
      <c r="AI912" s="437"/>
      <c r="AJ912" s="437"/>
      <c r="AK912" s="437"/>
      <c r="AL912" s="437"/>
      <c r="AM912" s="437"/>
      <c r="AN912" s="437"/>
      <c r="AO912" s="437"/>
      <c r="AP912" s="437"/>
      <c r="AQ912" s="437"/>
      <c r="AR912" s="437"/>
      <c r="AS912" s="437"/>
      <c r="AT912" s="437"/>
      <c r="AU912" s="437"/>
      <c r="AV912" s="437"/>
      <c r="AW912" s="437"/>
      <c r="AX912" s="437"/>
      <c r="AY912" s="437"/>
      <c r="BA912" s="98"/>
      <c r="BB912" s="98"/>
      <c r="BC912" s="98"/>
      <c r="BD912" s="98"/>
      <c r="BE912" s="98"/>
      <c r="BF912" s="98"/>
      <c r="BH912" s="380"/>
      <c r="BI912" s="380"/>
      <c r="BJ912" s="380"/>
      <c r="BK912" s="379"/>
      <c r="BL912" s="379"/>
      <c r="BM912" s="382"/>
      <c r="BN912" s="168"/>
      <c r="BO912" s="382"/>
      <c r="BP912" s="382"/>
      <c r="BQ912" s="368"/>
      <c r="BR912"/>
      <c r="BS912" s="368"/>
      <c r="BT912"/>
      <c r="BU912"/>
      <c r="BV912"/>
      <c r="BW912" s="368"/>
      <c r="BX912" s="368"/>
      <c r="BY912" s="368"/>
      <c r="BZ912" s="368"/>
      <c r="CA912" s="368"/>
      <c r="CB912" s="141"/>
      <c r="CC912" s="230"/>
      <c r="CD912" s="230"/>
      <c r="CE912" s="230"/>
      <c r="CF912" s="76"/>
      <c r="CG912" s="281"/>
      <c r="CH912" s="281"/>
      <c r="CI912" s="76"/>
      <c r="CJ912" s="76"/>
      <c r="CK912" s="76"/>
      <c r="CL912" s="127"/>
      <c r="CM912" s="127"/>
      <c r="CN912" s="127"/>
      <c r="CO912" s="127"/>
      <c r="CP912" s="127"/>
      <c r="CQ912" s="127"/>
      <c r="CR912"/>
      <c r="CS912"/>
      <c r="CT912"/>
      <c r="CU912"/>
      <c r="CV912" s="76"/>
      <c r="CW912" s="404"/>
      <c r="CX912" s="405"/>
      <c r="CY912" s="405"/>
      <c r="CZ912" s="405"/>
      <c r="DA912" s="405"/>
      <c r="DB912" s="405"/>
      <c r="DG912" s="76"/>
    </row>
    <row r="913" spans="1:111" s="377" customFormat="1" ht="11.1" customHeight="1" x14ac:dyDescent="0.25">
      <c r="A913" s="76"/>
      <c r="Z913" s="437"/>
      <c r="AA913" s="437"/>
      <c r="AB913" s="437"/>
      <c r="AC913" s="437"/>
      <c r="AD913" s="437"/>
      <c r="AE913" s="437"/>
      <c r="AF913" s="437"/>
      <c r="AG913" s="437"/>
      <c r="AH913" s="437"/>
      <c r="AI913" s="437"/>
      <c r="AJ913" s="437"/>
      <c r="AK913" s="437"/>
      <c r="AL913" s="437"/>
      <c r="AM913" s="437"/>
      <c r="AN913" s="437"/>
      <c r="AO913" s="437"/>
      <c r="AP913" s="437"/>
      <c r="AQ913" s="437"/>
      <c r="AR913" s="437"/>
      <c r="AS913" s="437"/>
      <c r="AT913" s="437"/>
      <c r="AU913" s="437"/>
      <c r="AV913" s="437"/>
      <c r="AW913" s="437"/>
      <c r="AX913" s="437"/>
      <c r="AY913" s="437"/>
      <c r="BA913" s="98"/>
      <c r="BB913" s="98"/>
      <c r="BC913" s="98"/>
      <c r="BD913" s="98"/>
      <c r="BE913" s="98"/>
      <c r="BF913" s="98"/>
      <c r="BH913" s="380"/>
      <c r="BI913" s="380"/>
      <c r="BJ913" s="380"/>
      <c r="BK913" s="379"/>
      <c r="BL913" s="379"/>
      <c r="BM913" s="382"/>
      <c r="BN913" s="168"/>
      <c r="BO913" s="382"/>
      <c r="BP913" s="382"/>
      <c r="BQ913" s="368"/>
      <c r="BR913"/>
      <c r="BS913" s="368"/>
      <c r="BT913"/>
      <c r="BU913"/>
      <c r="BV913"/>
      <c r="BW913" s="368"/>
      <c r="BX913" s="368"/>
      <c r="BY913" s="368"/>
      <c r="BZ913" s="368"/>
      <c r="CA913" s="368"/>
      <c r="CB913" s="141"/>
      <c r="CC913" s="230"/>
      <c r="CD913" s="230"/>
      <c r="CE913" s="230"/>
      <c r="CF913" s="76"/>
      <c r="CG913" s="281"/>
      <c r="CH913" s="281"/>
      <c r="CI913" s="76"/>
      <c r="CJ913" s="76"/>
      <c r="CK913" s="76"/>
      <c r="CL913" s="127"/>
      <c r="CM913" s="127"/>
      <c r="CN913" s="127"/>
      <c r="CO913" s="127"/>
      <c r="CP913" s="127"/>
      <c r="CQ913" s="127"/>
      <c r="CR913"/>
      <c r="CS913"/>
      <c r="CT913"/>
      <c r="CU913"/>
      <c r="CV913" s="76"/>
      <c r="CW913" s="404"/>
      <c r="CX913" s="405"/>
      <c r="CY913" s="405"/>
      <c r="CZ913" s="405"/>
      <c r="DA913" s="405"/>
      <c r="DB913" s="405"/>
      <c r="DG913" s="76"/>
    </row>
    <row r="914" spans="1:111" s="377" customFormat="1" ht="11.1" customHeight="1" x14ac:dyDescent="0.25">
      <c r="A914" s="76"/>
      <c r="Z914" s="437"/>
      <c r="AA914" s="437"/>
      <c r="AB914" s="437"/>
      <c r="AC914" s="437"/>
      <c r="AD914" s="437"/>
      <c r="AE914" s="437"/>
      <c r="AF914" s="437"/>
      <c r="AG914" s="437"/>
      <c r="AH914" s="437"/>
      <c r="AI914" s="437"/>
      <c r="AJ914" s="437"/>
      <c r="AK914" s="437"/>
      <c r="AL914" s="437"/>
      <c r="AM914" s="437"/>
      <c r="AN914" s="437"/>
      <c r="AO914" s="437"/>
      <c r="AP914" s="437"/>
      <c r="AQ914" s="437"/>
      <c r="AR914" s="437"/>
      <c r="AS914" s="437"/>
      <c r="AT914" s="437"/>
      <c r="AU914" s="437"/>
      <c r="AV914" s="437"/>
      <c r="AW914" s="437"/>
      <c r="AX914" s="437"/>
      <c r="AY914" s="437"/>
      <c r="BA914" s="98"/>
      <c r="BB914" s="98"/>
      <c r="BC914" s="98"/>
      <c r="BD914" s="98"/>
      <c r="BE914" s="98"/>
      <c r="BF914" s="98"/>
      <c r="BH914" s="380"/>
      <c r="BI914" s="380"/>
      <c r="BJ914" s="380"/>
      <c r="BK914" s="379"/>
      <c r="BL914" s="379"/>
      <c r="BM914" s="382"/>
      <c r="BN914" s="168"/>
      <c r="BO914" s="382"/>
      <c r="BP914" s="382"/>
      <c r="BQ914" s="368"/>
      <c r="BR914"/>
      <c r="BS914" s="368"/>
      <c r="BT914"/>
      <c r="BU914"/>
      <c r="BV914"/>
      <c r="BW914" s="368"/>
      <c r="BX914" s="368"/>
      <c r="BY914" s="368"/>
      <c r="BZ914" s="368"/>
      <c r="CA914" s="368"/>
      <c r="CB914" s="141"/>
      <c r="CC914" s="230"/>
      <c r="CD914" s="230"/>
      <c r="CE914" s="230"/>
      <c r="CF914" s="76"/>
      <c r="CG914" s="281"/>
      <c r="CH914" s="281"/>
      <c r="CI914" s="76"/>
      <c r="CJ914" s="76"/>
      <c r="CK914" s="76"/>
      <c r="CL914" s="127"/>
      <c r="CM914" s="127"/>
      <c r="CN914" s="127"/>
      <c r="CO914" s="127"/>
      <c r="CP914" s="127"/>
      <c r="CQ914" s="127"/>
      <c r="CR914"/>
      <c r="CS914"/>
      <c r="CT914"/>
      <c r="CU914"/>
      <c r="CV914" s="76"/>
      <c r="CW914" s="404"/>
      <c r="CX914" s="405"/>
      <c r="CY914" s="405"/>
      <c r="CZ914" s="405"/>
      <c r="DA914" s="405"/>
      <c r="DB914" s="405"/>
      <c r="DG914" s="76"/>
    </row>
    <row r="915" spans="1:111" s="377" customFormat="1" ht="11.1" customHeight="1" x14ac:dyDescent="0.25">
      <c r="A915" s="76"/>
      <c r="Z915" s="437"/>
      <c r="AA915" s="437"/>
      <c r="AB915" s="437"/>
      <c r="AC915" s="437"/>
      <c r="AD915" s="437"/>
      <c r="AE915" s="437"/>
      <c r="AF915" s="437"/>
      <c r="AG915" s="437"/>
      <c r="AH915" s="437"/>
      <c r="AI915" s="437"/>
      <c r="AJ915" s="437"/>
      <c r="AK915" s="437"/>
      <c r="AL915" s="437"/>
      <c r="AM915" s="437"/>
      <c r="AN915" s="437"/>
      <c r="AO915" s="437"/>
      <c r="AP915" s="437"/>
      <c r="AQ915" s="437"/>
      <c r="AR915" s="437"/>
      <c r="AS915" s="437"/>
      <c r="AT915" s="437"/>
      <c r="AU915" s="437"/>
      <c r="AV915" s="437"/>
      <c r="AW915" s="437"/>
      <c r="AX915" s="437"/>
      <c r="AY915" s="437"/>
      <c r="BA915" s="98"/>
      <c r="BB915" s="98"/>
      <c r="BC915" s="98"/>
      <c r="BD915" s="98"/>
      <c r="BE915" s="98"/>
      <c r="BF915" s="98"/>
      <c r="BH915" s="380"/>
      <c r="BI915" s="380"/>
      <c r="BJ915" s="380"/>
      <c r="BK915" s="379"/>
      <c r="BL915" s="379"/>
      <c r="BM915" s="382"/>
      <c r="BN915" s="168"/>
      <c r="BO915" s="382"/>
      <c r="BP915" s="382"/>
      <c r="BQ915" s="368"/>
      <c r="BR915"/>
      <c r="BS915" s="368"/>
      <c r="BT915"/>
      <c r="BU915"/>
      <c r="BV915"/>
      <c r="BW915" s="368"/>
      <c r="BX915" s="368"/>
      <c r="BY915" s="368"/>
      <c r="BZ915" s="368"/>
      <c r="CA915" s="368"/>
      <c r="CB915" s="141"/>
      <c r="CC915" s="230"/>
      <c r="CD915" s="230"/>
      <c r="CE915" s="230"/>
      <c r="CF915" s="76"/>
      <c r="CG915" s="281"/>
      <c r="CH915" s="281"/>
      <c r="CI915" s="76"/>
      <c r="CJ915" s="76"/>
      <c r="CK915" s="76"/>
      <c r="CL915" s="127"/>
      <c r="CM915" s="127"/>
      <c r="CN915" s="127"/>
      <c r="CO915" s="127"/>
      <c r="CP915" s="127"/>
      <c r="CQ915" s="127"/>
      <c r="CR915"/>
      <c r="CS915"/>
      <c r="CT915"/>
      <c r="CU915"/>
      <c r="CV915" s="76"/>
      <c r="CW915" s="404"/>
      <c r="CX915" s="405"/>
      <c r="CY915" s="405"/>
      <c r="CZ915" s="405"/>
      <c r="DA915" s="405"/>
      <c r="DB915" s="405"/>
      <c r="DG915" s="76"/>
    </row>
    <row r="916" spans="1:111" s="377" customFormat="1" ht="11.1" customHeight="1" x14ac:dyDescent="0.25">
      <c r="A916" s="76"/>
      <c r="Z916" s="437"/>
      <c r="AA916" s="437"/>
      <c r="AB916" s="437"/>
      <c r="AC916" s="437"/>
      <c r="AD916" s="437"/>
      <c r="AE916" s="437"/>
      <c r="AF916" s="437"/>
      <c r="AG916" s="437"/>
      <c r="AH916" s="437"/>
      <c r="AI916" s="437"/>
      <c r="AJ916" s="437"/>
      <c r="AK916" s="437"/>
      <c r="AL916" s="437"/>
      <c r="AM916" s="437"/>
      <c r="AN916" s="437"/>
      <c r="AO916" s="437"/>
      <c r="AP916" s="437"/>
      <c r="AQ916" s="437"/>
      <c r="AR916" s="437"/>
      <c r="AS916" s="437"/>
      <c r="AT916" s="437"/>
      <c r="AU916" s="437"/>
      <c r="AV916" s="437"/>
      <c r="AW916" s="437"/>
      <c r="AX916" s="437"/>
      <c r="AY916" s="437"/>
      <c r="BA916" s="98"/>
      <c r="BB916" s="98"/>
      <c r="BC916" s="98"/>
      <c r="BD916" s="98"/>
      <c r="BE916" s="98"/>
      <c r="BF916" s="98"/>
      <c r="BH916" s="380"/>
      <c r="BI916" s="380"/>
      <c r="BJ916" s="380"/>
      <c r="BK916" s="379"/>
      <c r="BL916" s="379"/>
      <c r="BM916" s="382"/>
      <c r="BN916" s="168"/>
      <c r="BO916" s="382"/>
      <c r="BP916" s="382"/>
      <c r="BQ916" s="368"/>
      <c r="BR916"/>
      <c r="BS916" s="368"/>
      <c r="BT916"/>
      <c r="BU916"/>
      <c r="BV916"/>
      <c r="BW916" s="368"/>
      <c r="BX916" s="368"/>
      <c r="BY916" s="368"/>
      <c r="BZ916" s="368"/>
      <c r="CA916" s="368"/>
      <c r="CB916" s="141"/>
      <c r="CC916" s="230"/>
      <c r="CD916" s="230"/>
      <c r="CE916" s="230"/>
      <c r="CF916" s="76"/>
      <c r="CG916" s="281"/>
      <c r="CH916" s="281"/>
      <c r="CI916" s="76"/>
      <c r="CJ916" s="76"/>
      <c r="CK916" s="76"/>
      <c r="CL916" s="127"/>
      <c r="CM916" s="127"/>
      <c r="CN916" s="127"/>
      <c r="CO916" s="127"/>
      <c r="CP916" s="127"/>
      <c r="CQ916" s="127"/>
      <c r="CR916"/>
      <c r="CS916"/>
      <c r="CT916"/>
      <c r="CU916"/>
      <c r="CV916" s="76"/>
      <c r="CW916" s="404"/>
      <c r="CX916" s="405"/>
      <c r="CY916" s="405"/>
      <c r="CZ916" s="405"/>
      <c r="DA916" s="405"/>
      <c r="DB916" s="405"/>
      <c r="DG916" s="76"/>
    </row>
    <row r="917" spans="1:111" s="377" customFormat="1" ht="11.1" customHeight="1" x14ac:dyDescent="0.25">
      <c r="A917" s="76"/>
      <c r="Z917" s="437"/>
      <c r="AA917" s="437"/>
      <c r="AB917" s="437"/>
      <c r="AC917" s="437"/>
      <c r="AD917" s="437"/>
      <c r="AE917" s="437"/>
      <c r="AF917" s="437"/>
      <c r="AG917" s="437"/>
      <c r="AH917" s="437"/>
      <c r="AI917" s="437"/>
      <c r="AJ917" s="437"/>
      <c r="AK917" s="437"/>
      <c r="AL917" s="437"/>
      <c r="AM917" s="437"/>
      <c r="AN917" s="437"/>
      <c r="AO917" s="437"/>
      <c r="AP917" s="437"/>
      <c r="AQ917" s="437"/>
      <c r="AR917" s="437"/>
      <c r="AS917" s="437"/>
      <c r="AT917" s="437"/>
      <c r="AU917" s="437"/>
      <c r="AV917" s="437"/>
      <c r="AW917" s="437"/>
      <c r="AX917" s="437"/>
      <c r="AY917" s="437"/>
      <c r="BA917" s="98"/>
      <c r="BB917" s="98"/>
      <c r="BC917" s="98"/>
      <c r="BD917" s="98"/>
      <c r="BE917" s="98"/>
      <c r="BF917" s="98"/>
      <c r="BH917" s="380"/>
      <c r="BI917" s="380"/>
      <c r="BJ917" s="380"/>
      <c r="BK917" s="379"/>
      <c r="BL917" s="379"/>
      <c r="BM917" s="382"/>
      <c r="BN917" s="168"/>
      <c r="BO917" s="382"/>
      <c r="BP917" s="382"/>
      <c r="BQ917" s="368"/>
      <c r="BR917"/>
      <c r="BS917" s="368"/>
      <c r="BT917"/>
      <c r="BU917"/>
      <c r="BV917"/>
      <c r="BW917" s="368"/>
      <c r="BX917" s="368"/>
      <c r="BY917" s="368"/>
      <c r="BZ917" s="368"/>
      <c r="CA917" s="368"/>
      <c r="CB917" s="141"/>
      <c r="CC917" s="230"/>
      <c r="CD917" s="230"/>
      <c r="CE917" s="230"/>
      <c r="CF917" s="76"/>
      <c r="CG917" s="281"/>
      <c r="CH917" s="281"/>
      <c r="CI917" s="76"/>
      <c r="CJ917" s="76"/>
      <c r="CK917" s="76"/>
      <c r="CL917" s="127"/>
      <c r="CM917" s="127"/>
      <c r="CN917" s="127"/>
      <c r="CO917" s="127"/>
      <c r="CP917" s="127"/>
      <c r="CQ917" s="127"/>
      <c r="CR917"/>
      <c r="CS917"/>
      <c r="CT917"/>
      <c r="CU917"/>
      <c r="CV917" s="76"/>
      <c r="CW917" s="404"/>
      <c r="CX917" s="405"/>
      <c r="CY917" s="405"/>
      <c r="CZ917" s="405"/>
      <c r="DA917" s="405"/>
      <c r="DB917" s="405"/>
      <c r="DG917" s="76"/>
    </row>
    <row r="918" spans="1:111" s="377" customFormat="1" ht="11.1" customHeight="1" x14ac:dyDescent="0.25">
      <c r="A918" s="76"/>
      <c r="Z918" s="437"/>
      <c r="AA918" s="437"/>
      <c r="AB918" s="437"/>
      <c r="AC918" s="437"/>
      <c r="AD918" s="437"/>
      <c r="AE918" s="437"/>
      <c r="AF918" s="437"/>
      <c r="AG918" s="437"/>
      <c r="AH918" s="437"/>
      <c r="AI918" s="437"/>
      <c r="AJ918" s="437"/>
      <c r="AK918" s="437"/>
      <c r="AL918" s="437"/>
      <c r="AM918" s="437"/>
      <c r="AN918" s="437"/>
      <c r="AO918" s="437"/>
      <c r="AP918" s="437"/>
      <c r="AQ918" s="437"/>
      <c r="AR918" s="437"/>
      <c r="AS918" s="437"/>
      <c r="AT918" s="437"/>
      <c r="AU918" s="437"/>
      <c r="AV918" s="437"/>
      <c r="AW918" s="437"/>
      <c r="AX918" s="437"/>
      <c r="AY918" s="437"/>
      <c r="BA918" s="98"/>
      <c r="BB918" s="98"/>
      <c r="BC918" s="98"/>
      <c r="BD918" s="98"/>
      <c r="BE918" s="98"/>
      <c r="BF918" s="98"/>
      <c r="BH918" s="380"/>
      <c r="BI918" s="380"/>
      <c r="BJ918" s="380"/>
      <c r="BK918" s="379"/>
      <c r="BL918" s="379"/>
      <c r="BM918" s="382"/>
      <c r="BN918" s="168"/>
      <c r="BO918" s="382"/>
      <c r="BP918" s="382"/>
      <c r="BQ918" s="368"/>
      <c r="BR918"/>
      <c r="BS918" s="368"/>
      <c r="BT918"/>
      <c r="BU918"/>
      <c r="BV918"/>
      <c r="BW918" s="368"/>
      <c r="BX918" s="368"/>
      <c r="BY918" s="368"/>
      <c r="BZ918" s="368"/>
      <c r="CA918" s="368"/>
      <c r="CB918" s="141"/>
      <c r="CC918" s="230"/>
      <c r="CD918" s="230"/>
      <c r="CE918" s="230"/>
      <c r="CF918" s="76"/>
      <c r="CG918" s="281"/>
      <c r="CH918" s="281"/>
      <c r="CI918" s="76"/>
      <c r="CJ918" s="76"/>
      <c r="CK918" s="76"/>
      <c r="CL918" s="127"/>
      <c r="CM918" s="127"/>
      <c r="CN918" s="127"/>
      <c r="CO918" s="127"/>
      <c r="CP918" s="127"/>
      <c r="CQ918" s="127"/>
      <c r="CR918"/>
      <c r="CS918"/>
      <c r="CT918"/>
      <c r="CU918"/>
      <c r="CV918" s="76"/>
      <c r="CW918" s="404"/>
      <c r="CX918" s="405"/>
      <c r="CY918" s="405"/>
      <c r="CZ918" s="405"/>
      <c r="DA918" s="405"/>
      <c r="DB918" s="405"/>
      <c r="DG918" s="76"/>
    </row>
    <row r="919" spans="1:111" s="377" customFormat="1" ht="11.1" customHeight="1" x14ac:dyDescent="0.25">
      <c r="A919" s="76"/>
      <c r="Z919" s="437"/>
      <c r="AA919" s="437"/>
      <c r="AB919" s="437"/>
      <c r="AC919" s="437"/>
      <c r="AD919" s="437"/>
      <c r="AE919" s="437"/>
      <c r="AF919" s="437"/>
      <c r="AG919" s="437"/>
      <c r="AH919" s="437"/>
      <c r="AI919" s="437"/>
      <c r="AJ919" s="437"/>
      <c r="AK919" s="437"/>
      <c r="AL919" s="437"/>
      <c r="AM919" s="437"/>
      <c r="AN919" s="437"/>
      <c r="AO919" s="437"/>
      <c r="AP919" s="437"/>
      <c r="AQ919" s="437"/>
      <c r="AR919" s="437"/>
      <c r="AS919" s="437"/>
      <c r="AT919" s="437"/>
      <c r="AU919" s="437"/>
      <c r="AV919" s="437"/>
      <c r="AW919" s="437"/>
      <c r="AX919" s="437"/>
      <c r="AY919" s="437"/>
      <c r="BA919" s="98"/>
      <c r="BB919" s="98"/>
      <c r="BC919" s="98"/>
      <c r="BD919" s="98"/>
      <c r="BE919" s="98"/>
      <c r="BF919" s="98"/>
      <c r="BH919" s="380"/>
      <c r="BI919" s="380"/>
      <c r="BJ919" s="380"/>
      <c r="BK919" s="379"/>
      <c r="BL919" s="379"/>
      <c r="BM919" s="382"/>
      <c r="BN919" s="168"/>
      <c r="BO919" s="382"/>
      <c r="BP919" s="382"/>
      <c r="BQ919" s="368"/>
      <c r="BR919"/>
      <c r="BS919" s="368"/>
      <c r="BT919"/>
      <c r="BU919"/>
      <c r="BV919"/>
      <c r="BW919" s="368"/>
      <c r="BX919" s="368"/>
      <c r="BY919" s="368"/>
      <c r="BZ919" s="368"/>
      <c r="CA919" s="368"/>
      <c r="CB919" s="141"/>
      <c r="CC919" s="230"/>
      <c r="CD919" s="230"/>
      <c r="CE919" s="230"/>
      <c r="CF919" s="76"/>
      <c r="CG919" s="281"/>
      <c r="CH919" s="281"/>
      <c r="CI919" s="76"/>
      <c r="CJ919" s="76"/>
      <c r="CK919" s="76"/>
      <c r="CL919" s="127"/>
      <c r="CM919" s="127"/>
      <c r="CN919" s="127"/>
      <c r="CO919" s="127"/>
      <c r="CP919" s="127"/>
      <c r="CQ919" s="127"/>
      <c r="CR919"/>
      <c r="CS919"/>
      <c r="CT919"/>
      <c r="CU919"/>
      <c r="CV919" s="76"/>
      <c r="CW919" s="404"/>
      <c r="CX919" s="405"/>
      <c r="CY919" s="405"/>
      <c r="CZ919" s="405"/>
      <c r="DA919" s="405"/>
      <c r="DB919" s="405"/>
      <c r="DG919" s="76"/>
    </row>
    <row r="920" spans="1:111" s="377" customFormat="1" ht="11.1" customHeight="1" x14ac:dyDescent="0.25">
      <c r="A920" s="76"/>
      <c r="Z920" s="437"/>
      <c r="AA920" s="437"/>
      <c r="AB920" s="437"/>
      <c r="AC920" s="437"/>
      <c r="AD920" s="437"/>
      <c r="AE920" s="437"/>
      <c r="AF920" s="437"/>
      <c r="AG920" s="437"/>
      <c r="AH920" s="437"/>
      <c r="AI920" s="437"/>
      <c r="AJ920" s="437"/>
      <c r="AK920" s="437"/>
      <c r="AL920" s="437"/>
      <c r="AM920" s="437"/>
      <c r="AN920" s="437"/>
      <c r="AO920" s="437"/>
      <c r="AP920" s="437"/>
      <c r="AQ920" s="437"/>
      <c r="AR920" s="437"/>
      <c r="AS920" s="437"/>
      <c r="AT920" s="437"/>
      <c r="AU920" s="437"/>
      <c r="AV920" s="437"/>
      <c r="AW920" s="437"/>
      <c r="AX920" s="437"/>
      <c r="AY920" s="437"/>
      <c r="BA920" s="98"/>
      <c r="BB920" s="98"/>
      <c r="BC920" s="98"/>
      <c r="BD920" s="98"/>
      <c r="BE920" s="98"/>
      <c r="BF920" s="98"/>
      <c r="BH920" s="380"/>
      <c r="BI920" s="380"/>
      <c r="BJ920" s="380"/>
      <c r="BK920" s="379"/>
      <c r="BL920" s="379"/>
      <c r="BM920" s="382"/>
      <c r="BN920" s="168"/>
      <c r="BO920" s="382"/>
      <c r="BP920" s="382"/>
      <c r="BQ920" s="368"/>
      <c r="BR920"/>
      <c r="BS920" s="368"/>
      <c r="BT920"/>
      <c r="BU920"/>
      <c r="BV920"/>
      <c r="BW920" s="368"/>
      <c r="BX920" s="368"/>
      <c r="BY920" s="368"/>
      <c r="BZ920" s="368"/>
      <c r="CA920" s="368"/>
      <c r="CB920" s="141"/>
      <c r="CC920" s="230"/>
      <c r="CD920" s="230"/>
      <c r="CE920" s="230"/>
      <c r="CF920" s="76"/>
      <c r="CG920" s="281"/>
      <c r="CH920" s="281"/>
      <c r="CI920" s="76"/>
      <c r="CJ920" s="76"/>
      <c r="CK920" s="76"/>
      <c r="CL920" s="127"/>
      <c r="CM920" s="127"/>
      <c r="CN920" s="127"/>
      <c r="CO920" s="127"/>
      <c r="CP920" s="127"/>
      <c r="CQ920" s="127"/>
      <c r="CR920"/>
      <c r="CS920"/>
      <c r="CT920"/>
      <c r="CU920"/>
      <c r="CV920" s="76"/>
      <c r="CW920" s="404"/>
      <c r="CX920" s="405"/>
      <c r="CY920" s="405"/>
      <c r="CZ920" s="405"/>
      <c r="DA920" s="405"/>
      <c r="DB920" s="405"/>
      <c r="DG920" s="76"/>
    </row>
    <row r="921" spans="1:111" s="377" customFormat="1" ht="11.1" customHeight="1" x14ac:dyDescent="0.25">
      <c r="A921" s="76"/>
      <c r="Z921" s="437"/>
      <c r="AA921" s="437"/>
      <c r="AB921" s="437"/>
      <c r="AC921" s="437"/>
      <c r="AD921" s="437"/>
      <c r="AE921" s="437"/>
      <c r="AF921" s="437"/>
      <c r="AG921" s="437"/>
      <c r="AH921" s="437"/>
      <c r="AI921" s="437"/>
      <c r="AJ921" s="437"/>
      <c r="AK921" s="437"/>
      <c r="AL921" s="437"/>
      <c r="AM921" s="437"/>
      <c r="AN921" s="437"/>
      <c r="AO921" s="437"/>
      <c r="AP921" s="437"/>
      <c r="AQ921" s="437"/>
      <c r="AR921" s="437"/>
      <c r="AS921" s="437"/>
      <c r="AT921" s="437"/>
      <c r="AU921" s="437"/>
      <c r="AV921" s="437"/>
      <c r="AW921" s="437"/>
      <c r="AX921" s="437"/>
      <c r="AY921" s="437"/>
      <c r="BA921" s="98"/>
      <c r="BB921" s="98"/>
      <c r="BC921" s="98"/>
      <c r="BD921" s="98"/>
      <c r="BE921" s="98"/>
      <c r="BF921" s="98"/>
      <c r="BH921" s="380"/>
      <c r="BI921" s="380"/>
      <c r="BJ921" s="380"/>
      <c r="BK921" s="379"/>
      <c r="BL921" s="379"/>
      <c r="BM921" s="382"/>
      <c r="BN921" s="168"/>
      <c r="BO921" s="382"/>
      <c r="BP921" s="382"/>
      <c r="BQ921" s="368"/>
      <c r="BR921"/>
      <c r="BS921" s="368"/>
      <c r="BT921"/>
      <c r="BU921"/>
      <c r="BV921"/>
      <c r="BW921" s="368"/>
      <c r="BX921" s="368"/>
      <c r="BY921" s="368"/>
      <c r="BZ921" s="368"/>
      <c r="CA921" s="368"/>
      <c r="CB921" s="141"/>
      <c r="CC921" s="230"/>
      <c r="CD921" s="230"/>
      <c r="CE921" s="230"/>
      <c r="CF921" s="76"/>
      <c r="CG921" s="281"/>
      <c r="CH921" s="281"/>
      <c r="CI921" s="76"/>
      <c r="CJ921" s="76"/>
      <c r="CK921" s="76"/>
      <c r="CL921" s="127"/>
      <c r="CM921" s="127"/>
      <c r="CN921" s="127"/>
      <c r="CO921" s="127"/>
      <c r="CP921" s="127"/>
      <c r="CQ921" s="127"/>
      <c r="CR921"/>
      <c r="CS921"/>
      <c r="CT921"/>
      <c r="CU921"/>
      <c r="CV921" s="76"/>
      <c r="CW921" s="404"/>
      <c r="CX921" s="405"/>
      <c r="CY921" s="405"/>
      <c r="CZ921" s="405"/>
      <c r="DA921" s="405"/>
      <c r="DB921" s="405"/>
      <c r="DG921" s="76"/>
    </row>
    <row r="922" spans="1:111" s="377" customFormat="1" ht="11.1" customHeight="1" x14ac:dyDescent="0.25">
      <c r="A922" s="76"/>
      <c r="Z922" s="437"/>
      <c r="AA922" s="437"/>
      <c r="AB922" s="437"/>
      <c r="AC922" s="437"/>
      <c r="AD922" s="437"/>
      <c r="AE922" s="437"/>
      <c r="AF922" s="437"/>
      <c r="AG922" s="437"/>
      <c r="AH922" s="437"/>
      <c r="AI922" s="437"/>
      <c r="AJ922" s="437"/>
      <c r="AK922" s="437"/>
      <c r="AL922" s="437"/>
      <c r="AM922" s="437"/>
      <c r="AN922" s="437"/>
      <c r="AO922" s="437"/>
      <c r="AP922" s="437"/>
      <c r="AQ922" s="437"/>
      <c r="AR922" s="437"/>
      <c r="AS922" s="437"/>
      <c r="AT922" s="437"/>
      <c r="AU922" s="437"/>
      <c r="AV922" s="437"/>
      <c r="AW922" s="437"/>
      <c r="AX922" s="437"/>
      <c r="AY922" s="437"/>
      <c r="BA922" s="98"/>
      <c r="BB922" s="98"/>
      <c r="BC922" s="98"/>
      <c r="BD922" s="98"/>
      <c r="BE922" s="98"/>
      <c r="BF922" s="98"/>
      <c r="BH922" s="380"/>
      <c r="BI922" s="380"/>
      <c r="BJ922" s="380"/>
      <c r="BK922" s="379"/>
      <c r="BL922" s="379"/>
      <c r="BM922" s="382"/>
      <c r="BN922" s="168"/>
      <c r="BO922" s="382"/>
      <c r="BP922" s="382"/>
      <c r="BQ922" s="368"/>
      <c r="BR922"/>
      <c r="BS922" s="368"/>
      <c r="BT922"/>
      <c r="BU922"/>
      <c r="BV922"/>
      <c r="BW922" s="368"/>
      <c r="BX922" s="368"/>
      <c r="BY922" s="368"/>
      <c r="BZ922" s="368"/>
      <c r="CA922" s="368"/>
      <c r="CB922" s="141"/>
      <c r="CC922" s="230"/>
      <c r="CD922" s="230"/>
      <c r="CE922" s="230"/>
      <c r="CF922" s="76"/>
      <c r="CG922" s="281"/>
      <c r="CH922" s="281"/>
      <c r="CI922" s="76"/>
      <c r="CJ922" s="76"/>
      <c r="CK922" s="76"/>
      <c r="CL922" s="127"/>
      <c r="CM922" s="127"/>
      <c r="CN922" s="127"/>
      <c r="CO922" s="127"/>
      <c r="CP922" s="127"/>
      <c r="CQ922" s="127"/>
      <c r="CR922"/>
      <c r="CS922"/>
      <c r="CT922"/>
      <c r="CU922"/>
      <c r="CV922" s="76"/>
      <c r="CW922" s="404"/>
      <c r="CX922" s="405"/>
      <c r="CY922" s="405"/>
      <c r="CZ922" s="405"/>
      <c r="DA922" s="405"/>
      <c r="DB922" s="405"/>
      <c r="DG922" s="76"/>
    </row>
    <row r="923" spans="1:111" s="377" customFormat="1" ht="11.1" customHeight="1" x14ac:dyDescent="0.25">
      <c r="A923" s="76"/>
      <c r="Z923" s="437"/>
      <c r="AA923" s="437"/>
      <c r="AB923" s="437"/>
      <c r="AC923" s="437"/>
      <c r="AD923" s="437"/>
      <c r="AE923" s="437"/>
      <c r="AF923" s="437"/>
      <c r="AG923" s="437"/>
      <c r="AH923" s="437"/>
      <c r="AI923" s="437"/>
      <c r="AJ923" s="437"/>
      <c r="AK923" s="437"/>
      <c r="AL923" s="437"/>
      <c r="AM923" s="437"/>
      <c r="AN923" s="437"/>
      <c r="AO923" s="437"/>
      <c r="AP923" s="437"/>
      <c r="AQ923" s="437"/>
      <c r="AR923" s="437"/>
      <c r="AS923" s="437"/>
      <c r="AT923" s="437"/>
      <c r="AU923" s="437"/>
      <c r="AV923" s="437"/>
      <c r="AW923" s="437"/>
      <c r="AX923" s="437"/>
      <c r="AY923" s="437"/>
      <c r="BA923" s="98"/>
      <c r="BB923" s="98"/>
      <c r="BC923" s="98"/>
      <c r="BD923" s="98"/>
      <c r="BE923" s="98"/>
      <c r="BF923" s="98"/>
      <c r="BH923" s="380"/>
      <c r="BI923" s="380"/>
      <c r="BJ923" s="380"/>
      <c r="BK923" s="379"/>
      <c r="BL923" s="379"/>
      <c r="BM923" s="382"/>
      <c r="BN923" s="168"/>
      <c r="BO923" s="382"/>
      <c r="BP923" s="382"/>
      <c r="BQ923" s="368"/>
      <c r="BR923"/>
      <c r="BS923" s="368"/>
      <c r="BT923"/>
      <c r="BU923"/>
      <c r="BV923"/>
      <c r="BW923" s="368"/>
      <c r="BX923" s="368"/>
      <c r="BY923" s="368"/>
      <c r="BZ923" s="368"/>
      <c r="CA923" s="368"/>
      <c r="CB923" s="141"/>
      <c r="CC923" s="230"/>
      <c r="CD923" s="230"/>
      <c r="CE923" s="230"/>
      <c r="CF923" s="76"/>
      <c r="CG923" s="281"/>
      <c r="CH923" s="281"/>
      <c r="CI923" s="76"/>
      <c r="CJ923" s="76"/>
      <c r="CK923" s="76"/>
      <c r="CL923" s="127"/>
      <c r="CM923" s="127"/>
      <c r="CN923" s="127"/>
      <c r="CO923" s="127"/>
      <c r="CP923" s="127"/>
      <c r="CQ923" s="127"/>
      <c r="CR923"/>
      <c r="CS923"/>
      <c r="CT923"/>
      <c r="CU923"/>
      <c r="CV923" s="76"/>
      <c r="CW923" s="404"/>
      <c r="CX923" s="405"/>
      <c r="CY923" s="405"/>
      <c r="CZ923" s="405"/>
      <c r="DA923" s="405"/>
      <c r="DB923" s="405"/>
      <c r="DG923" s="76"/>
    </row>
    <row r="924" spans="1:111" s="377" customFormat="1" ht="11.1" customHeight="1" x14ac:dyDescent="0.25">
      <c r="A924" s="76"/>
      <c r="Z924" s="437"/>
      <c r="AA924" s="437"/>
      <c r="AB924" s="437"/>
      <c r="AC924" s="437"/>
      <c r="AD924" s="437"/>
      <c r="AE924" s="437"/>
      <c r="AF924" s="437"/>
      <c r="AG924" s="437"/>
      <c r="AH924" s="437"/>
      <c r="AI924" s="437"/>
      <c r="AJ924" s="437"/>
      <c r="AK924" s="437"/>
      <c r="AL924" s="437"/>
      <c r="AM924" s="437"/>
      <c r="AN924" s="437"/>
      <c r="AO924" s="437"/>
      <c r="AP924" s="437"/>
      <c r="AQ924" s="437"/>
      <c r="AR924" s="437"/>
      <c r="AS924" s="437"/>
      <c r="AT924" s="437"/>
      <c r="AU924" s="437"/>
      <c r="AV924" s="437"/>
      <c r="AW924" s="437"/>
      <c r="AX924" s="437"/>
      <c r="AY924" s="437"/>
      <c r="BA924" s="98"/>
      <c r="BB924" s="98"/>
      <c r="BC924" s="98"/>
      <c r="BD924" s="98"/>
      <c r="BE924" s="98"/>
      <c r="BF924" s="98"/>
      <c r="BH924" s="380"/>
      <c r="BI924" s="380"/>
      <c r="BJ924" s="380"/>
      <c r="BK924" s="379"/>
      <c r="BL924" s="379"/>
      <c r="BM924" s="382"/>
      <c r="BN924" s="168"/>
      <c r="BO924" s="382"/>
      <c r="BP924" s="382"/>
      <c r="BQ924" s="368"/>
      <c r="BR924"/>
      <c r="BS924" s="368"/>
      <c r="BT924"/>
      <c r="BU924"/>
      <c r="BV924"/>
      <c r="BW924" s="368"/>
      <c r="BX924" s="368"/>
      <c r="BY924" s="368"/>
      <c r="BZ924" s="368"/>
      <c r="CA924" s="368"/>
      <c r="CB924" s="141"/>
      <c r="CC924" s="230"/>
      <c r="CD924" s="230"/>
      <c r="CE924" s="230"/>
      <c r="CF924" s="76"/>
      <c r="CG924" s="281"/>
      <c r="CH924" s="281"/>
      <c r="CI924" s="76"/>
      <c r="CJ924" s="76"/>
      <c r="CK924" s="76"/>
      <c r="CL924" s="127"/>
      <c r="CM924" s="127"/>
      <c r="CN924" s="127"/>
      <c r="CO924" s="127"/>
      <c r="CP924" s="127"/>
      <c r="CQ924" s="127"/>
      <c r="CR924"/>
      <c r="CS924"/>
      <c r="CT924"/>
      <c r="CU924"/>
      <c r="CV924" s="76"/>
      <c r="CW924" s="404"/>
      <c r="CX924" s="405"/>
      <c r="CY924" s="405"/>
      <c r="CZ924" s="405"/>
      <c r="DA924" s="405"/>
      <c r="DB924" s="405"/>
      <c r="DG924" s="76"/>
    </row>
    <row r="925" spans="1:111" s="377" customFormat="1" ht="11.1" customHeight="1" x14ac:dyDescent="0.25">
      <c r="A925" s="76"/>
      <c r="Z925" s="437"/>
      <c r="AA925" s="437"/>
      <c r="AB925" s="437"/>
      <c r="AC925" s="437"/>
      <c r="AD925" s="437"/>
      <c r="AE925" s="437"/>
      <c r="AF925" s="437"/>
      <c r="AG925" s="437"/>
      <c r="AH925" s="437"/>
      <c r="AI925" s="437"/>
      <c r="AJ925" s="437"/>
      <c r="AK925" s="437"/>
      <c r="AL925" s="437"/>
      <c r="AM925" s="437"/>
      <c r="AN925" s="437"/>
      <c r="AO925" s="437"/>
      <c r="AP925" s="437"/>
      <c r="AQ925" s="437"/>
      <c r="AR925" s="437"/>
      <c r="AS925" s="437"/>
      <c r="AT925" s="437"/>
      <c r="AU925" s="437"/>
      <c r="AV925" s="437"/>
      <c r="AW925" s="437"/>
      <c r="AX925" s="437"/>
      <c r="AY925" s="437"/>
      <c r="BA925" s="98"/>
      <c r="BB925" s="98"/>
      <c r="BC925" s="98"/>
      <c r="BD925" s="98"/>
      <c r="BE925" s="98"/>
      <c r="BF925" s="98"/>
      <c r="BH925" s="380"/>
      <c r="BI925" s="380"/>
      <c r="BJ925" s="380"/>
      <c r="BK925" s="379"/>
      <c r="BL925" s="379"/>
      <c r="BM925" s="382"/>
      <c r="BN925" s="168"/>
      <c r="BO925" s="382"/>
      <c r="BP925" s="382"/>
      <c r="BQ925" s="368"/>
      <c r="BR925"/>
      <c r="BS925" s="368"/>
      <c r="BT925"/>
      <c r="BU925"/>
      <c r="BV925"/>
      <c r="BW925" s="368"/>
      <c r="BX925" s="368"/>
      <c r="BY925" s="368"/>
      <c r="BZ925" s="368"/>
      <c r="CA925" s="368"/>
      <c r="CB925" s="141"/>
      <c r="CC925" s="230"/>
      <c r="CD925" s="230"/>
      <c r="CE925" s="230"/>
      <c r="CF925" s="76"/>
      <c r="CG925" s="281"/>
      <c r="CH925" s="281"/>
      <c r="CI925" s="76"/>
      <c r="CJ925" s="76"/>
      <c r="CK925" s="76"/>
      <c r="CL925" s="127"/>
      <c r="CM925" s="127"/>
      <c r="CN925" s="127"/>
      <c r="CO925" s="127"/>
      <c r="CP925" s="127"/>
      <c r="CQ925" s="127"/>
      <c r="CR925"/>
      <c r="CS925"/>
      <c r="CT925"/>
      <c r="CU925"/>
      <c r="CV925" s="76"/>
      <c r="CW925" s="404"/>
      <c r="CX925" s="405"/>
      <c r="CY925" s="405"/>
      <c r="CZ925" s="405"/>
      <c r="DA925" s="405"/>
      <c r="DB925" s="405"/>
      <c r="DG925" s="76"/>
    </row>
    <row r="926" spans="1:111" s="377" customFormat="1" ht="11.1" customHeight="1" x14ac:dyDescent="0.25">
      <c r="A926" s="76"/>
      <c r="Z926" s="437"/>
      <c r="AA926" s="437"/>
      <c r="AB926" s="437"/>
      <c r="AC926" s="437"/>
      <c r="AD926" s="437"/>
      <c r="AE926" s="437"/>
      <c r="AF926" s="437"/>
      <c r="AG926" s="437"/>
      <c r="AH926" s="437"/>
      <c r="AI926" s="437"/>
      <c r="AJ926" s="437"/>
      <c r="AK926" s="437"/>
      <c r="AL926" s="437"/>
      <c r="AM926" s="437"/>
      <c r="AN926" s="437"/>
      <c r="AO926" s="437"/>
      <c r="AP926" s="437"/>
      <c r="AQ926" s="437"/>
      <c r="AR926" s="437"/>
      <c r="AS926" s="437"/>
      <c r="AT926" s="437"/>
      <c r="AU926" s="437"/>
      <c r="AV926" s="437"/>
      <c r="AW926" s="437"/>
      <c r="AX926" s="437"/>
      <c r="AY926" s="437"/>
      <c r="BA926" s="98"/>
      <c r="BB926" s="98"/>
      <c r="BC926" s="98"/>
      <c r="BD926" s="98"/>
      <c r="BE926" s="98"/>
      <c r="BF926" s="98"/>
      <c r="BH926" s="380"/>
      <c r="BI926" s="380"/>
      <c r="BJ926" s="380"/>
      <c r="BK926" s="379"/>
      <c r="BL926" s="379"/>
      <c r="BM926" s="382"/>
      <c r="BN926" s="168"/>
      <c r="BO926" s="382"/>
      <c r="BP926" s="382"/>
      <c r="BQ926" s="368"/>
      <c r="BR926"/>
      <c r="BS926" s="368"/>
      <c r="BT926"/>
      <c r="BU926"/>
      <c r="BV926"/>
      <c r="BW926" s="368"/>
      <c r="BX926" s="368"/>
      <c r="BY926" s="368"/>
      <c r="BZ926" s="368"/>
      <c r="CA926" s="368"/>
      <c r="CB926" s="141"/>
      <c r="CC926" s="230"/>
      <c r="CD926" s="230"/>
      <c r="CE926" s="230"/>
      <c r="CF926" s="76"/>
      <c r="CG926" s="281"/>
      <c r="CH926" s="281"/>
      <c r="CI926" s="76"/>
      <c r="CJ926" s="76"/>
      <c r="CK926" s="76"/>
      <c r="CL926" s="127"/>
      <c r="CM926" s="127"/>
      <c r="CN926" s="127"/>
      <c r="CO926" s="127"/>
      <c r="CP926" s="127"/>
      <c r="CQ926" s="127"/>
      <c r="CR926"/>
      <c r="CS926"/>
      <c r="CT926"/>
      <c r="CU926"/>
      <c r="CV926" s="76"/>
      <c r="CW926" s="404"/>
      <c r="CX926" s="405"/>
      <c r="CY926" s="405"/>
      <c r="CZ926" s="405"/>
      <c r="DA926" s="405"/>
      <c r="DB926" s="405"/>
      <c r="DG926" s="76"/>
    </row>
    <row r="927" spans="1:111" s="377" customFormat="1" ht="11.1" customHeight="1" x14ac:dyDescent="0.25">
      <c r="A927" s="76"/>
      <c r="Z927" s="437"/>
      <c r="AA927" s="437"/>
      <c r="AB927" s="437"/>
      <c r="AC927" s="437"/>
      <c r="AD927" s="437"/>
      <c r="AE927" s="437"/>
      <c r="AF927" s="437"/>
      <c r="AG927" s="437"/>
      <c r="AH927" s="437"/>
      <c r="AI927" s="437"/>
      <c r="AJ927" s="437"/>
      <c r="AK927" s="437"/>
      <c r="AL927" s="437"/>
      <c r="AM927" s="437"/>
      <c r="AN927" s="437"/>
      <c r="AO927" s="437"/>
      <c r="AP927" s="437"/>
      <c r="AQ927" s="437"/>
      <c r="AR927" s="437"/>
      <c r="AS927" s="437"/>
      <c r="AT927" s="437"/>
      <c r="AU927" s="437"/>
      <c r="AV927" s="437"/>
      <c r="AW927" s="437"/>
      <c r="AX927" s="437"/>
      <c r="AY927" s="437"/>
      <c r="BA927" s="98"/>
      <c r="BB927" s="98"/>
      <c r="BC927" s="98"/>
      <c r="BD927" s="98"/>
      <c r="BE927" s="98"/>
      <c r="BF927" s="98"/>
      <c r="BH927" s="380"/>
      <c r="BI927" s="380"/>
      <c r="BJ927" s="380"/>
      <c r="BK927" s="379"/>
      <c r="BL927" s="379"/>
      <c r="BM927" s="382"/>
      <c r="BN927" s="168"/>
      <c r="BO927" s="382"/>
      <c r="BP927" s="382"/>
      <c r="BQ927" s="368"/>
      <c r="BR927"/>
      <c r="BS927" s="368"/>
      <c r="BT927"/>
      <c r="BU927"/>
      <c r="BV927"/>
      <c r="BW927" s="368"/>
      <c r="BX927" s="368"/>
      <c r="BY927" s="368"/>
      <c r="BZ927" s="368"/>
      <c r="CA927" s="368"/>
      <c r="CB927" s="141"/>
      <c r="CC927" s="230"/>
      <c r="CD927" s="230"/>
      <c r="CE927" s="230"/>
      <c r="CF927" s="76"/>
      <c r="CG927" s="281"/>
      <c r="CH927" s="281"/>
      <c r="CI927" s="76"/>
      <c r="CJ927" s="76"/>
      <c r="CK927" s="76"/>
      <c r="CL927" s="127"/>
      <c r="CM927" s="127"/>
      <c r="CN927" s="127"/>
      <c r="CO927" s="127"/>
      <c r="CP927" s="127"/>
      <c r="CQ927" s="127"/>
      <c r="CR927"/>
      <c r="CS927"/>
      <c r="CT927"/>
      <c r="CU927"/>
      <c r="CV927" s="76"/>
      <c r="CW927" s="404"/>
      <c r="CX927" s="405"/>
      <c r="CY927" s="405"/>
      <c r="CZ927" s="405"/>
      <c r="DA927" s="405"/>
      <c r="DB927" s="405"/>
      <c r="DG927" s="76"/>
    </row>
    <row r="928" spans="1:111" s="377" customFormat="1" ht="11.1" customHeight="1" x14ac:dyDescent="0.25">
      <c r="A928" s="76"/>
      <c r="Z928" s="437"/>
      <c r="AA928" s="437"/>
      <c r="AB928" s="437"/>
      <c r="AC928" s="437"/>
      <c r="AD928" s="437"/>
      <c r="AE928" s="437"/>
      <c r="AF928" s="437"/>
      <c r="AG928" s="437"/>
      <c r="AH928" s="437"/>
      <c r="AI928" s="437"/>
      <c r="AJ928" s="437"/>
      <c r="AK928" s="437"/>
      <c r="AL928" s="437"/>
      <c r="AM928" s="437"/>
      <c r="AN928" s="437"/>
      <c r="AO928" s="437"/>
      <c r="AP928" s="437"/>
      <c r="AQ928" s="437"/>
      <c r="AR928" s="437"/>
      <c r="AS928" s="437"/>
      <c r="AT928" s="437"/>
      <c r="AU928" s="437"/>
      <c r="AV928" s="437"/>
      <c r="AW928" s="437"/>
      <c r="AX928" s="437"/>
      <c r="AY928" s="437"/>
      <c r="BA928" s="98"/>
      <c r="BB928" s="98"/>
      <c r="BC928" s="98"/>
      <c r="BD928" s="98"/>
      <c r="BE928" s="98"/>
      <c r="BF928" s="98"/>
      <c r="BH928" s="380"/>
      <c r="BI928" s="380"/>
      <c r="BJ928" s="380"/>
      <c r="BK928" s="379"/>
      <c r="BL928" s="379"/>
      <c r="BM928" s="382"/>
      <c r="BN928" s="168"/>
      <c r="BO928" s="382"/>
      <c r="BP928" s="382"/>
      <c r="BQ928" s="368"/>
      <c r="BR928"/>
      <c r="BS928" s="368"/>
      <c r="BT928"/>
      <c r="BU928"/>
      <c r="BV928"/>
      <c r="BW928" s="368"/>
      <c r="BX928" s="368"/>
      <c r="BY928" s="368"/>
      <c r="BZ928" s="368"/>
      <c r="CA928" s="368"/>
      <c r="CB928" s="141"/>
      <c r="CC928" s="230"/>
      <c r="CD928" s="230"/>
      <c r="CE928" s="230"/>
      <c r="CF928" s="76"/>
      <c r="CG928" s="281"/>
      <c r="CH928" s="281"/>
      <c r="CI928" s="76"/>
      <c r="CJ928" s="76"/>
      <c r="CK928" s="76"/>
      <c r="CL928" s="127"/>
      <c r="CM928" s="127"/>
      <c r="CN928" s="127"/>
      <c r="CO928" s="127"/>
      <c r="CP928" s="127"/>
      <c r="CQ928" s="127"/>
      <c r="CR928"/>
      <c r="CS928"/>
      <c r="CT928"/>
      <c r="CU928"/>
      <c r="CV928" s="76"/>
      <c r="CW928" s="404"/>
      <c r="CX928" s="405"/>
      <c r="CY928" s="405"/>
      <c r="CZ928" s="405"/>
      <c r="DA928" s="405"/>
      <c r="DB928" s="405"/>
      <c r="DG928" s="76"/>
    </row>
    <row r="929" spans="1:111" s="377" customFormat="1" ht="11.1" customHeight="1" x14ac:dyDescent="0.25">
      <c r="A929" s="76"/>
      <c r="Z929" s="437"/>
      <c r="AA929" s="437"/>
      <c r="AB929" s="437"/>
      <c r="AC929" s="437"/>
      <c r="AD929" s="437"/>
      <c r="AE929" s="437"/>
      <c r="AF929" s="437"/>
      <c r="AG929" s="437"/>
      <c r="AH929" s="437"/>
      <c r="AI929" s="437"/>
      <c r="AJ929" s="437"/>
      <c r="AK929" s="437"/>
      <c r="AL929" s="437"/>
      <c r="AM929" s="437"/>
      <c r="AN929" s="437"/>
      <c r="AO929" s="437"/>
      <c r="AP929" s="437"/>
      <c r="AQ929" s="437"/>
      <c r="AR929" s="437"/>
      <c r="AS929" s="437"/>
      <c r="AT929" s="437"/>
      <c r="AU929" s="437"/>
      <c r="AV929" s="437"/>
      <c r="AW929" s="437"/>
      <c r="AX929" s="437"/>
      <c r="AY929" s="437"/>
      <c r="BA929" s="98"/>
      <c r="BB929" s="98"/>
      <c r="BC929" s="98"/>
      <c r="BD929" s="98"/>
      <c r="BE929" s="98"/>
      <c r="BF929" s="98"/>
      <c r="BH929" s="380"/>
      <c r="BI929" s="380"/>
      <c r="BJ929" s="380"/>
      <c r="BK929" s="379"/>
      <c r="BL929" s="379"/>
      <c r="BM929" s="382"/>
      <c r="BN929" s="168"/>
      <c r="BO929" s="382"/>
      <c r="BP929" s="382"/>
      <c r="BQ929" s="368"/>
      <c r="BR929"/>
      <c r="BS929" s="368"/>
      <c r="BT929"/>
      <c r="BU929"/>
      <c r="BV929"/>
      <c r="BW929" s="368"/>
      <c r="BX929" s="368"/>
      <c r="BY929" s="368"/>
      <c r="BZ929" s="368"/>
      <c r="CA929" s="368"/>
      <c r="CB929" s="141"/>
      <c r="CC929" s="230"/>
      <c r="CD929" s="230"/>
      <c r="CE929" s="230"/>
      <c r="CF929" s="76"/>
      <c r="CG929" s="281"/>
      <c r="CH929" s="281"/>
      <c r="CI929" s="76"/>
      <c r="CJ929" s="76"/>
      <c r="CK929" s="76"/>
      <c r="CL929" s="127"/>
      <c r="CM929" s="127"/>
      <c r="CN929" s="127"/>
      <c r="CO929" s="127"/>
      <c r="CP929" s="127"/>
      <c r="CQ929" s="127"/>
      <c r="CR929"/>
      <c r="CS929"/>
      <c r="CT929"/>
      <c r="CU929"/>
      <c r="CV929" s="76"/>
      <c r="CW929" s="404"/>
      <c r="CX929" s="405"/>
      <c r="CY929" s="405"/>
      <c r="CZ929" s="405"/>
      <c r="DA929" s="405"/>
      <c r="DB929" s="405"/>
      <c r="DG929" s="76"/>
    </row>
    <row r="930" spans="1:111" s="377" customFormat="1" ht="11.1" customHeight="1" x14ac:dyDescent="0.25">
      <c r="A930" s="76"/>
      <c r="Z930" s="437"/>
      <c r="AA930" s="437"/>
      <c r="AB930" s="437"/>
      <c r="AC930" s="437"/>
      <c r="AD930" s="437"/>
      <c r="AE930" s="437"/>
      <c r="AF930" s="437"/>
      <c r="AG930" s="437"/>
      <c r="AH930" s="437"/>
      <c r="AI930" s="437"/>
      <c r="AJ930" s="437"/>
      <c r="AK930" s="437"/>
      <c r="AL930" s="437"/>
      <c r="AM930" s="437"/>
      <c r="AN930" s="437"/>
      <c r="AO930" s="437"/>
      <c r="AP930" s="437"/>
      <c r="AQ930" s="437"/>
      <c r="AR930" s="437"/>
      <c r="AS930" s="437"/>
      <c r="AT930" s="437"/>
      <c r="AU930" s="437"/>
      <c r="AV930" s="437"/>
      <c r="AW930" s="437"/>
      <c r="AX930" s="437"/>
      <c r="AY930" s="437"/>
      <c r="BA930" s="98"/>
      <c r="BB930" s="98"/>
      <c r="BC930" s="98"/>
      <c r="BD930" s="98"/>
      <c r="BE930" s="98"/>
      <c r="BF930" s="98"/>
      <c r="BH930" s="380"/>
      <c r="BI930" s="380"/>
      <c r="BJ930" s="380"/>
      <c r="BK930" s="379"/>
      <c r="BL930" s="379"/>
      <c r="BM930" s="382"/>
      <c r="BN930" s="168"/>
      <c r="BO930" s="382"/>
      <c r="BP930" s="382"/>
      <c r="BQ930" s="368"/>
      <c r="BR930"/>
      <c r="BS930" s="368"/>
      <c r="BT930"/>
      <c r="BU930"/>
      <c r="BV930"/>
      <c r="BW930" s="368"/>
      <c r="BX930" s="368"/>
      <c r="BY930" s="368"/>
      <c r="BZ930" s="368"/>
      <c r="CA930" s="368"/>
      <c r="CB930" s="141"/>
      <c r="CC930" s="230"/>
      <c r="CD930" s="230"/>
      <c r="CE930" s="230"/>
      <c r="CF930" s="76"/>
      <c r="CG930" s="281"/>
      <c r="CH930" s="281"/>
      <c r="CI930" s="76"/>
      <c r="CJ930" s="76"/>
      <c r="CK930" s="76"/>
      <c r="CL930" s="127"/>
      <c r="CM930" s="127"/>
      <c r="CN930" s="127"/>
      <c r="CO930" s="127"/>
      <c r="CP930" s="127"/>
      <c r="CQ930" s="127"/>
      <c r="CR930"/>
      <c r="CS930"/>
      <c r="CT930"/>
      <c r="CU930"/>
      <c r="CV930" s="76"/>
      <c r="CW930" s="404"/>
      <c r="CX930" s="405"/>
      <c r="CY930" s="405"/>
      <c r="CZ930" s="405"/>
      <c r="DA930" s="405"/>
      <c r="DB930" s="405"/>
      <c r="DG930" s="76"/>
    </row>
    <row r="931" spans="1:111" s="377" customFormat="1" ht="11.1" customHeight="1" x14ac:dyDescent="0.25">
      <c r="A931" s="76"/>
      <c r="Z931" s="437"/>
      <c r="AA931" s="437"/>
      <c r="AB931" s="437"/>
      <c r="AC931" s="437"/>
      <c r="AD931" s="437"/>
      <c r="AE931" s="437"/>
      <c r="AF931" s="437"/>
      <c r="AG931" s="437"/>
      <c r="AH931" s="437"/>
      <c r="AI931" s="437"/>
      <c r="AJ931" s="437"/>
      <c r="AK931" s="437"/>
      <c r="AL931" s="437"/>
      <c r="AM931" s="437"/>
      <c r="AN931" s="437"/>
      <c r="AO931" s="437"/>
      <c r="AP931" s="437"/>
      <c r="AQ931" s="437"/>
      <c r="AR931" s="437"/>
      <c r="AS931" s="437"/>
      <c r="AT931" s="437"/>
      <c r="AU931" s="437"/>
      <c r="AV931" s="437"/>
      <c r="AW931" s="437"/>
      <c r="AX931" s="437"/>
      <c r="AY931" s="437"/>
      <c r="BA931" s="98"/>
      <c r="BB931" s="98"/>
      <c r="BC931" s="98"/>
      <c r="BD931" s="98"/>
      <c r="BE931" s="98"/>
      <c r="BF931" s="98"/>
      <c r="BH931" s="380"/>
      <c r="BI931" s="380"/>
      <c r="BJ931" s="380"/>
      <c r="BK931" s="379"/>
      <c r="BL931" s="379"/>
      <c r="BM931" s="382"/>
      <c r="BN931" s="168"/>
      <c r="BO931" s="382"/>
      <c r="BP931" s="382"/>
      <c r="BQ931" s="368"/>
      <c r="BR931"/>
      <c r="BS931" s="368"/>
      <c r="BT931"/>
      <c r="BU931"/>
      <c r="BV931"/>
      <c r="BW931" s="368"/>
      <c r="BX931" s="368"/>
      <c r="BY931" s="368"/>
      <c r="BZ931" s="368"/>
      <c r="CA931" s="368"/>
      <c r="CB931" s="141"/>
      <c r="CC931" s="230"/>
      <c r="CD931" s="230"/>
      <c r="CE931" s="230"/>
      <c r="CF931" s="76"/>
      <c r="CG931" s="281"/>
      <c r="CH931" s="281"/>
      <c r="CI931" s="76"/>
      <c r="CJ931" s="76"/>
      <c r="CK931" s="76"/>
      <c r="CL931" s="127"/>
      <c r="CM931" s="127"/>
      <c r="CN931" s="127"/>
      <c r="CO931" s="127"/>
      <c r="CP931" s="127"/>
      <c r="CQ931" s="127"/>
      <c r="CR931"/>
      <c r="CS931"/>
      <c r="CT931"/>
      <c r="CU931"/>
      <c r="CV931" s="76"/>
      <c r="CW931" s="404"/>
      <c r="CX931" s="405"/>
      <c r="CY931" s="405"/>
      <c r="CZ931" s="405"/>
      <c r="DA931" s="405"/>
      <c r="DB931" s="405"/>
      <c r="DG931" s="76"/>
    </row>
    <row r="932" spans="1:111" s="377" customFormat="1" ht="11.1" customHeight="1" x14ac:dyDescent="0.25">
      <c r="A932" s="76"/>
      <c r="Z932" s="437"/>
      <c r="AA932" s="437"/>
      <c r="AB932" s="437"/>
      <c r="AC932" s="437"/>
      <c r="AD932" s="437"/>
      <c r="AE932" s="437"/>
      <c r="AF932" s="437"/>
      <c r="AG932" s="437"/>
      <c r="AH932" s="437"/>
      <c r="AI932" s="437"/>
      <c r="AJ932" s="437"/>
      <c r="AK932" s="437"/>
      <c r="AL932" s="437"/>
      <c r="AM932" s="437"/>
      <c r="AN932" s="437"/>
      <c r="AO932" s="437"/>
      <c r="AP932" s="437"/>
      <c r="AQ932" s="437"/>
      <c r="AR932" s="437"/>
      <c r="AS932" s="437"/>
      <c r="AT932" s="437"/>
      <c r="AU932" s="437"/>
      <c r="AV932" s="437"/>
      <c r="AW932" s="437"/>
      <c r="AX932" s="437"/>
      <c r="AY932" s="437"/>
      <c r="BA932" s="98"/>
      <c r="BB932" s="98"/>
      <c r="BC932" s="98"/>
      <c r="BD932" s="98"/>
      <c r="BE932" s="98"/>
      <c r="BF932" s="98"/>
      <c r="BH932" s="380"/>
      <c r="BI932" s="380"/>
      <c r="BJ932" s="380"/>
      <c r="BK932" s="379"/>
      <c r="BL932" s="379"/>
      <c r="BM932" s="382"/>
      <c r="BN932" s="168"/>
      <c r="BO932" s="382"/>
      <c r="BP932" s="382"/>
      <c r="BQ932" s="368"/>
      <c r="BR932"/>
      <c r="BS932" s="368"/>
      <c r="BT932"/>
      <c r="BU932"/>
      <c r="BV932"/>
      <c r="BW932" s="368"/>
      <c r="BX932" s="368"/>
      <c r="BY932" s="368"/>
      <c r="BZ932" s="368"/>
      <c r="CA932" s="368"/>
      <c r="CB932" s="141"/>
      <c r="CC932" s="230"/>
      <c r="CD932" s="230"/>
      <c r="CE932" s="230"/>
      <c r="CF932" s="76"/>
      <c r="CG932" s="281"/>
      <c r="CH932" s="281"/>
      <c r="CI932" s="76"/>
      <c r="CJ932" s="76"/>
      <c r="CK932" s="76"/>
      <c r="CL932" s="127"/>
      <c r="CM932" s="127"/>
      <c r="CN932" s="127"/>
      <c r="CO932" s="127"/>
      <c r="CP932" s="127"/>
      <c r="CQ932" s="127"/>
      <c r="CR932"/>
      <c r="CS932"/>
      <c r="CT932"/>
      <c r="CU932"/>
      <c r="CV932" s="76"/>
      <c r="CW932" s="404"/>
      <c r="CX932" s="405"/>
      <c r="CY932" s="405"/>
      <c r="CZ932" s="405"/>
      <c r="DA932" s="405"/>
      <c r="DB932" s="405"/>
      <c r="DG932" s="76"/>
    </row>
    <row r="933" spans="1:111" s="377" customFormat="1" ht="11.1" customHeight="1" x14ac:dyDescent="0.25">
      <c r="A933" s="76"/>
      <c r="Z933" s="437"/>
      <c r="AA933" s="437"/>
      <c r="AB933" s="437"/>
      <c r="AC933" s="437"/>
      <c r="AD933" s="437"/>
      <c r="AE933" s="437"/>
      <c r="AF933" s="437"/>
      <c r="AG933" s="437"/>
      <c r="AH933" s="437"/>
      <c r="AI933" s="437"/>
      <c r="AJ933" s="437"/>
      <c r="AK933" s="437"/>
      <c r="AL933" s="437"/>
      <c r="AM933" s="437"/>
      <c r="AN933" s="437"/>
      <c r="AO933" s="437"/>
      <c r="AP933" s="437"/>
      <c r="AQ933" s="437"/>
      <c r="AR933" s="437"/>
      <c r="AS933" s="437"/>
      <c r="AT933" s="437"/>
      <c r="AU933" s="437"/>
      <c r="AV933" s="437"/>
      <c r="AW933" s="437"/>
      <c r="AX933" s="437"/>
      <c r="AY933" s="437"/>
      <c r="BA933" s="98"/>
      <c r="BB933" s="98"/>
      <c r="BC933" s="98"/>
      <c r="BD933" s="98"/>
      <c r="BE933" s="98"/>
      <c r="BF933" s="98"/>
      <c r="BH933" s="380"/>
      <c r="BI933" s="380"/>
      <c r="BJ933" s="380"/>
      <c r="BK933" s="379"/>
      <c r="BL933" s="379"/>
      <c r="BM933" s="382"/>
      <c r="BN933" s="168"/>
      <c r="BO933" s="382"/>
      <c r="BP933" s="382"/>
      <c r="BQ933" s="368"/>
      <c r="BR933"/>
      <c r="BS933" s="368"/>
      <c r="BT933"/>
      <c r="BU933"/>
      <c r="BV933"/>
      <c r="BW933" s="368"/>
      <c r="BX933" s="368"/>
      <c r="BY933" s="368"/>
      <c r="BZ933" s="368"/>
      <c r="CA933" s="368"/>
      <c r="CB933" s="141"/>
      <c r="CC933" s="230"/>
      <c r="CD933" s="230"/>
      <c r="CE933" s="230"/>
      <c r="CF933" s="76"/>
      <c r="CG933" s="281"/>
      <c r="CH933" s="281"/>
      <c r="CI933" s="76"/>
      <c r="CJ933" s="76"/>
      <c r="CK933" s="76"/>
      <c r="CL933" s="127"/>
      <c r="CM933" s="127"/>
      <c r="CN933" s="127"/>
      <c r="CO933" s="127"/>
      <c r="CP933" s="127"/>
      <c r="CQ933" s="127"/>
      <c r="CR933"/>
      <c r="CS933"/>
      <c r="CT933"/>
      <c r="CU933"/>
      <c r="CV933" s="76"/>
      <c r="CW933" s="404"/>
      <c r="CX933" s="405"/>
      <c r="CY933" s="405"/>
      <c r="CZ933" s="405"/>
      <c r="DA933" s="405"/>
      <c r="DB933" s="405"/>
      <c r="DG933" s="76"/>
    </row>
    <row r="934" spans="1:111" s="377" customFormat="1" ht="11.1" customHeight="1" x14ac:dyDescent="0.25">
      <c r="A934" s="76"/>
      <c r="Z934" s="437"/>
      <c r="AA934" s="437"/>
      <c r="AB934" s="437"/>
      <c r="AC934" s="437"/>
      <c r="AD934" s="437"/>
      <c r="AE934" s="437"/>
      <c r="AF934" s="437"/>
      <c r="AG934" s="437"/>
      <c r="AH934" s="437"/>
      <c r="AI934" s="437"/>
      <c r="AJ934" s="437"/>
      <c r="AK934" s="437"/>
      <c r="AL934" s="437"/>
      <c r="AM934" s="437"/>
      <c r="AN934" s="437"/>
      <c r="AO934" s="437"/>
      <c r="AP934" s="437"/>
      <c r="AQ934" s="437"/>
      <c r="AR934" s="437"/>
      <c r="AS934" s="437"/>
      <c r="AT934" s="437"/>
      <c r="AU934" s="437"/>
      <c r="AV934" s="437"/>
      <c r="AW934" s="437"/>
      <c r="AX934" s="437"/>
      <c r="AY934" s="437"/>
      <c r="BA934" s="98"/>
      <c r="BB934" s="98"/>
      <c r="BC934" s="98"/>
      <c r="BD934" s="98"/>
      <c r="BE934" s="98"/>
      <c r="BF934" s="98"/>
      <c r="BH934" s="380"/>
      <c r="BI934" s="380"/>
      <c r="BJ934" s="380"/>
      <c r="BK934" s="379"/>
      <c r="BL934" s="379"/>
      <c r="BM934" s="382"/>
      <c r="BN934" s="168"/>
      <c r="BO934" s="382"/>
      <c r="BP934" s="382"/>
      <c r="BQ934" s="368"/>
      <c r="BR934"/>
      <c r="BS934" s="368"/>
      <c r="BT934"/>
      <c r="BU934"/>
      <c r="BV934"/>
      <c r="BW934" s="368"/>
      <c r="BX934" s="368"/>
      <c r="BY934" s="368"/>
      <c r="BZ934" s="368"/>
      <c r="CA934" s="368"/>
      <c r="CB934" s="141"/>
      <c r="CC934" s="230"/>
      <c r="CD934" s="230"/>
      <c r="CE934" s="230"/>
      <c r="CF934" s="76"/>
      <c r="CG934" s="281"/>
      <c r="CH934" s="281"/>
      <c r="CI934" s="76"/>
      <c r="CJ934" s="76"/>
      <c r="CK934" s="76"/>
      <c r="CL934" s="127"/>
      <c r="CM934" s="127"/>
      <c r="CN934" s="127"/>
      <c r="CO934" s="127"/>
      <c r="CP934" s="127"/>
      <c r="CQ934" s="127"/>
      <c r="CR934"/>
      <c r="CS934"/>
      <c r="CT934"/>
      <c r="CU934"/>
      <c r="CV934" s="76"/>
      <c r="CW934" s="404"/>
      <c r="CX934" s="405"/>
      <c r="CY934" s="405"/>
      <c r="CZ934" s="405"/>
      <c r="DA934" s="405"/>
      <c r="DB934" s="405"/>
      <c r="DG934" s="76"/>
    </row>
    <row r="935" spans="1:111" s="377" customFormat="1" ht="11.1" customHeight="1" x14ac:dyDescent="0.25">
      <c r="A935" s="76"/>
      <c r="Z935" s="437"/>
      <c r="AA935" s="437"/>
      <c r="AB935" s="437"/>
      <c r="AC935" s="437"/>
      <c r="AD935" s="437"/>
      <c r="AE935" s="437"/>
      <c r="AF935" s="437"/>
      <c r="AG935" s="437"/>
      <c r="AH935" s="437"/>
      <c r="AI935" s="437"/>
      <c r="AJ935" s="437"/>
      <c r="AK935" s="437"/>
      <c r="AL935" s="437"/>
      <c r="AM935" s="437"/>
      <c r="AN935" s="437"/>
      <c r="AO935" s="437"/>
      <c r="AP935" s="437"/>
      <c r="AQ935" s="437"/>
      <c r="AR935" s="437"/>
      <c r="AS935" s="437"/>
      <c r="AT935" s="437"/>
      <c r="AU935" s="437"/>
      <c r="AV935" s="437"/>
      <c r="AW935" s="437"/>
      <c r="AX935" s="437"/>
      <c r="AY935" s="437"/>
      <c r="BA935" s="98"/>
      <c r="BB935" s="98"/>
      <c r="BC935" s="98"/>
      <c r="BD935" s="98"/>
      <c r="BE935" s="98"/>
      <c r="BF935" s="98"/>
      <c r="BH935" s="380"/>
      <c r="BI935" s="380"/>
      <c r="BJ935" s="380"/>
      <c r="BK935" s="379"/>
      <c r="BL935" s="379"/>
      <c r="BM935" s="382"/>
      <c r="BN935" s="168"/>
      <c r="BO935" s="382"/>
      <c r="BP935" s="382"/>
      <c r="BQ935" s="368"/>
      <c r="BR935"/>
      <c r="BS935" s="368"/>
      <c r="BT935"/>
      <c r="BU935"/>
      <c r="BV935"/>
      <c r="BW935" s="368"/>
      <c r="BX935" s="368"/>
      <c r="BY935" s="368"/>
      <c r="BZ935" s="368"/>
      <c r="CA935" s="368"/>
      <c r="CB935" s="141"/>
      <c r="CC935" s="230"/>
      <c r="CD935" s="230"/>
      <c r="CE935" s="230"/>
      <c r="CF935" s="76"/>
      <c r="CG935" s="281"/>
      <c r="CH935" s="281"/>
      <c r="CI935" s="76"/>
      <c r="CJ935" s="76"/>
      <c r="CK935" s="76"/>
      <c r="CL935" s="127"/>
      <c r="CM935" s="127"/>
      <c r="CN935" s="127"/>
      <c r="CO935" s="127"/>
      <c r="CP935" s="127"/>
      <c r="CQ935" s="127"/>
      <c r="CR935"/>
      <c r="CS935"/>
      <c r="CT935"/>
      <c r="CU935"/>
      <c r="CV935" s="76"/>
      <c r="CW935" s="404"/>
      <c r="CX935" s="405"/>
      <c r="CY935" s="405"/>
      <c r="CZ935" s="405"/>
      <c r="DA935" s="405"/>
      <c r="DB935" s="405"/>
      <c r="DG935" s="76"/>
    </row>
    <row r="936" spans="1:111" s="377" customFormat="1" ht="11.1" customHeight="1" x14ac:dyDescent="0.25">
      <c r="A936" s="76"/>
      <c r="Z936" s="437"/>
      <c r="AA936" s="437"/>
      <c r="AB936" s="437"/>
      <c r="AC936" s="437"/>
      <c r="AD936" s="437"/>
      <c r="AE936" s="437"/>
      <c r="AF936" s="437"/>
      <c r="AG936" s="437"/>
      <c r="AH936" s="437"/>
      <c r="AI936" s="437"/>
      <c r="AJ936" s="437"/>
      <c r="AK936" s="437"/>
      <c r="AL936" s="437"/>
      <c r="AM936" s="437"/>
      <c r="AN936" s="437"/>
      <c r="AO936" s="437"/>
      <c r="AP936" s="437"/>
      <c r="AQ936" s="437"/>
      <c r="AR936" s="437"/>
      <c r="AS936" s="437"/>
      <c r="AT936" s="437"/>
      <c r="AU936" s="437"/>
      <c r="AV936" s="437"/>
      <c r="AW936" s="437"/>
      <c r="AX936" s="437"/>
      <c r="AY936" s="437"/>
      <c r="BA936" s="98"/>
      <c r="BB936" s="98"/>
      <c r="BC936" s="98"/>
      <c r="BD936" s="98"/>
      <c r="BE936" s="98"/>
      <c r="BF936" s="98"/>
      <c r="BH936" s="380"/>
      <c r="BI936" s="380"/>
      <c r="BJ936" s="380"/>
      <c r="BK936" s="379"/>
      <c r="BL936" s="379"/>
      <c r="BM936" s="382"/>
      <c r="BN936" s="168"/>
      <c r="BO936" s="382"/>
      <c r="BP936" s="382"/>
      <c r="BQ936" s="368"/>
      <c r="BR936"/>
      <c r="BS936" s="368"/>
      <c r="BT936"/>
      <c r="BU936"/>
      <c r="BV936"/>
      <c r="BW936" s="368"/>
      <c r="BX936" s="368"/>
      <c r="BY936" s="368"/>
      <c r="BZ936" s="368"/>
      <c r="CA936" s="368"/>
      <c r="CB936" s="141"/>
      <c r="CC936" s="230"/>
      <c r="CD936" s="230"/>
      <c r="CE936" s="230"/>
      <c r="CF936" s="76"/>
      <c r="CG936" s="281"/>
      <c r="CH936" s="281"/>
      <c r="CI936" s="76"/>
      <c r="CJ936" s="76"/>
      <c r="CK936" s="76"/>
      <c r="CL936" s="127"/>
      <c r="CM936" s="127"/>
      <c r="CN936" s="127"/>
      <c r="CO936" s="127"/>
      <c r="CP936" s="127"/>
      <c r="CQ936" s="127"/>
      <c r="CR936"/>
      <c r="CS936"/>
      <c r="CT936"/>
      <c r="CU936"/>
      <c r="CV936" s="76"/>
      <c r="CW936" s="404"/>
      <c r="CX936" s="405"/>
      <c r="CY936" s="405"/>
      <c r="CZ936" s="405"/>
      <c r="DA936" s="405"/>
      <c r="DB936" s="405"/>
      <c r="DG936" s="76"/>
    </row>
    <row r="937" spans="1:111" s="377" customFormat="1" ht="11.1" customHeight="1" x14ac:dyDescent="0.25">
      <c r="A937" s="76"/>
      <c r="Z937" s="437"/>
      <c r="AA937" s="437"/>
      <c r="AB937" s="437"/>
      <c r="AC937" s="437"/>
      <c r="AD937" s="437"/>
      <c r="AE937" s="437"/>
      <c r="AF937" s="437"/>
      <c r="AG937" s="437"/>
      <c r="AH937" s="437"/>
      <c r="AI937" s="437"/>
      <c r="AJ937" s="437"/>
      <c r="AK937" s="437"/>
      <c r="AL937" s="437"/>
      <c r="AM937" s="437"/>
      <c r="AN937" s="437"/>
      <c r="AO937" s="437"/>
      <c r="AP937" s="437"/>
      <c r="AQ937" s="437"/>
      <c r="AR937" s="437"/>
      <c r="AS937" s="437"/>
      <c r="AT937" s="437"/>
      <c r="AU937" s="437"/>
      <c r="AV937" s="437"/>
      <c r="AW937" s="437"/>
      <c r="AX937" s="437"/>
      <c r="AY937" s="437"/>
      <c r="BA937" s="98"/>
      <c r="BB937" s="98"/>
      <c r="BC937" s="98"/>
      <c r="BD937" s="98"/>
      <c r="BE937" s="98"/>
      <c r="BF937" s="98"/>
      <c r="BH937" s="380"/>
      <c r="BI937" s="380"/>
      <c r="BJ937" s="380"/>
      <c r="BK937" s="379"/>
      <c r="BL937" s="379"/>
      <c r="BM937" s="382"/>
      <c r="BN937" s="168"/>
      <c r="BO937" s="382"/>
      <c r="BP937" s="382"/>
      <c r="BQ937" s="368"/>
      <c r="BR937"/>
      <c r="BS937" s="368"/>
      <c r="BT937"/>
      <c r="BU937"/>
      <c r="BV937"/>
      <c r="BW937" s="368"/>
      <c r="BX937" s="368"/>
      <c r="BY937" s="368"/>
      <c r="BZ937" s="368"/>
      <c r="CA937" s="368"/>
      <c r="CB937" s="141"/>
      <c r="CC937" s="230"/>
      <c r="CD937" s="230"/>
      <c r="CE937" s="230"/>
      <c r="CF937" s="76"/>
      <c r="CG937" s="281"/>
      <c r="CH937" s="281"/>
      <c r="CI937" s="76"/>
      <c r="CJ937" s="76"/>
      <c r="CK937" s="76"/>
      <c r="CL937" s="127"/>
      <c r="CM937" s="127"/>
      <c r="CN937" s="127"/>
      <c r="CO937" s="127"/>
      <c r="CP937" s="127"/>
      <c r="CQ937" s="127"/>
      <c r="CR937"/>
      <c r="CS937"/>
      <c r="CT937"/>
      <c r="CU937"/>
      <c r="CV937" s="76"/>
      <c r="CW937" s="404"/>
      <c r="CX937" s="405"/>
      <c r="CY937" s="405"/>
      <c r="CZ937" s="405"/>
      <c r="DA937" s="405"/>
      <c r="DB937" s="405"/>
      <c r="DG937" s="76"/>
    </row>
    <row r="938" spans="1:111" s="377" customFormat="1" ht="11.1" customHeight="1" x14ac:dyDescent="0.25">
      <c r="A938" s="76"/>
      <c r="Z938" s="437"/>
      <c r="AA938" s="437"/>
      <c r="AB938" s="437"/>
      <c r="AC938" s="437"/>
      <c r="AD938" s="437"/>
      <c r="AE938" s="437"/>
      <c r="AF938" s="437"/>
      <c r="AG938" s="437"/>
      <c r="AH938" s="437"/>
      <c r="AI938" s="437"/>
      <c r="AJ938" s="437"/>
      <c r="AK938" s="437"/>
      <c r="AL938" s="437"/>
      <c r="AM938" s="437"/>
      <c r="AN938" s="437"/>
      <c r="AO938" s="437"/>
      <c r="AP938" s="437"/>
      <c r="AQ938" s="437"/>
      <c r="AR938" s="437"/>
      <c r="AS938" s="437"/>
      <c r="AT938" s="437"/>
      <c r="AU938" s="437"/>
      <c r="AV938" s="437"/>
      <c r="AW938" s="437"/>
      <c r="AX938" s="437"/>
      <c r="AY938" s="437"/>
      <c r="BA938" s="98"/>
      <c r="BB938" s="98"/>
      <c r="BC938" s="98"/>
      <c r="BD938" s="98"/>
      <c r="BE938" s="98"/>
      <c r="BF938" s="98"/>
      <c r="BH938" s="380"/>
      <c r="BI938" s="380"/>
      <c r="BJ938" s="380"/>
      <c r="BK938" s="379"/>
      <c r="BL938" s="379"/>
      <c r="BM938" s="382"/>
      <c r="BN938" s="168"/>
      <c r="BO938" s="382"/>
      <c r="BP938" s="382"/>
      <c r="BQ938" s="368"/>
      <c r="BR938"/>
      <c r="BS938" s="368"/>
      <c r="BT938"/>
      <c r="BU938"/>
      <c r="BV938"/>
      <c r="BW938" s="368"/>
      <c r="BX938" s="368"/>
      <c r="BY938" s="368"/>
      <c r="BZ938" s="368"/>
      <c r="CA938" s="368"/>
      <c r="CB938" s="141"/>
      <c r="CC938" s="230"/>
      <c r="CD938" s="230"/>
      <c r="CE938" s="230"/>
      <c r="CF938" s="76"/>
      <c r="CG938" s="281"/>
      <c r="CH938" s="281"/>
      <c r="CI938" s="76"/>
      <c r="CJ938" s="76"/>
      <c r="CK938" s="76"/>
      <c r="CL938" s="127"/>
      <c r="CM938" s="127"/>
      <c r="CN938" s="127"/>
      <c r="CO938" s="127"/>
      <c r="CP938" s="127"/>
      <c r="CQ938" s="127"/>
      <c r="CR938"/>
      <c r="CS938"/>
      <c r="CT938"/>
      <c r="CU938"/>
      <c r="CV938" s="76"/>
      <c r="CW938" s="404"/>
      <c r="CX938" s="405"/>
      <c r="CY938" s="405"/>
      <c r="CZ938" s="405"/>
      <c r="DA938" s="405"/>
      <c r="DB938" s="405"/>
      <c r="DG938" s="76"/>
    </row>
    <row r="939" spans="1:111" s="377" customFormat="1" ht="11.1" customHeight="1" x14ac:dyDescent="0.25">
      <c r="A939" s="76"/>
      <c r="Z939" s="437"/>
      <c r="AA939" s="437"/>
      <c r="AB939" s="437"/>
      <c r="AC939" s="437"/>
      <c r="AD939" s="437"/>
      <c r="AE939" s="437"/>
      <c r="AF939" s="437"/>
      <c r="AG939" s="437"/>
      <c r="AH939" s="437"/>
      <c r="AI939" s="437"/>
      <c r="AJ939" s="437"/>
      <c r="AK939" s="437"/>
      <c r="AL939" s="437"/>
      <c r="AM939" s="437"/>
      <c r="AN939" s="437"/>
      <c r="AO939" s="437"/>
      <c r="AP939" s="437"/>
      <c r="AQ939" s="437"/>
      <c r="AR939" s="437"/>
      <c r="AS939" s="437"/>
      <c r="AT939" s="437"/>
      <c r="AU939" s="437"/>
      <c r="AV939" s="437"/>
      <c r="AW939" s="437"/>
      <c r="AX939" s="437"/>
      <c r="AY939" s="437"/>
      <c r="BA939" s="98"/>
      <c r="BB939" s="98"/>
      <c r="BC939" s="98"/>
      <c r="BD939" s="98"/>
      <c r="BE939" s="98"/>
      <c r="BF939" s="98"/>
      <c r="BH939" s="380"/>
      <c r="BI939" s="380"/>
      <c r="BJ939" s="380"/>
      <c r="BK939" s="379"/>
      <c r="BL939" s="379"/>
      <c r="BM939" s="382"/>
      <c r="BN939" s="168"/>
      <c r="BO939" s="382"/>
      <c r="BP939" s="382"/>
      <c r="BQ939" s="368"/>
      <c r="BR939"/>
      <c r="BS939" s="368"/>
      <c r="BT939"/>
      <c r="BU939"/>
      <c r="BV939"/>
      <c r="BW939" s="368"/>
      <c r="BX939" s="368"/>
      <c r="BY939" s="368"/>
      <c r="BZ939" s="368"/>
      <c r="CA939" s="368"/>
      <c r="CB939" s="141"/>
      <c r="CC939" s="230"/>
      <c r="CD939" s="230"/>
      <c r="CE939" s="230"/>
      <c r="CF939" s="76"/>
      <c r="CG939" s="281"/>
      <c r="CH939" s="281"/>
      <c r="CI939" s="76"/>
      <c r="CJ939" s="76"/>
      <c r="CK939" s="76"/>
      <c r="CL939" s="127"/>
      <c r="CM939" s="127"/>
      <c r="CN939" s="127"/>
      <c r="CO939" s="127"/>
      <c r="CP939" s="127"/>
      <c r="CQ939" s="127"/>
      <c r="CR939"/>
      <c r="CS939"/>
      <c r="CT939"/>
      <c r="CU939"/>
      <c r="CV939" s="76"/>
      <c r="CW939" s="404"/>
      <c r="CX939" s="405"/>
      <c r="CY939" s="405"/>
      <c r="CZ939" s="405"/>
      <c r="DA939" s="405"/>
      <c r="DB939" s="405"/>
      <c r="DG939" s="76"/>
    </row>
    <row r="940" spans="1:111" s="377" customFormat="1" ht="11.1" customHeight="1" x14ac:dyDescent="0.25">
      <c r="A940" s="76"/>
      <c r="Z940" s="437"/>
      <c r="AA940" s="437"/>
      <c r="AB940" s="437"/>
      <c r="AC940" s="437"/>
      <c r="AD940" s="437"/>
      <c r="AE940" s="437"/>
      <c r="AF940" s="437"/>
      <c r="AG940" s="437"/>
      <c r="AH940" s="437"/>
      <c r="AI940" s="437"/>
      <c r="AJ940" s="437"/>
      <c r="AK940" s="437"/>
      <c r="AL940" s="437"/>
      <c r="AM940" s="437"/>
      <c r="AN940" s="437"/>
      <c r="AO940" s="437"/>
      <c r="AP940" s="437"/>
      <c r="AQ940" s="437"/>
      <c r="AR940" s="437"/>
      <c r="AS940" s="437"/>
      <c r="AT940" s="437"/>
      <c r="AU940" s="437"/>
      <c r="AV940" s="437"/>
      <c r="AW940" s="437"/>
      <c r="AX940" s="437"/>
      <c r="AY940" s="437"/>
      <c r="BA940" s="98"/>
      <c r="BB940" s="98"/>
      <c r="BC940" s="98"/>
      <c r="BD940" s="98"/>
      <c r="BE940" s="98"/>
      <c r="BF940" s="98"/>
      <c r="BH940" s="380"/>
      <c r="BI940" s="380"/>
      <c r="BJ940" s="380"/>
      <c r="BK940" s="379"/>
      <c r="BL940" s="379"/>
      <c r="BM940" s="382"/>
      <c r="BN940" s="168"/>
      <c r="BO940" s="382"/>
      <c r="BP940" s="382"/>
      <c r="BQ940" s="368"/>
      <c r="BR940"/>
      <c r="BS940" s="368"/>
      <c r="BT940"/>
      <c r="BU940"/>
      <c r="BV940"/>
      <c r="BW940" s="368"/>
      <c r="BX940" s="368"/>
      <c r="BY940" s="368"/>
      <c r="BZ940" s="368"/>
      <c r="CA940" s="368"/>
      <c r="CB940" s="141"/>
      <c r="CC940" s="230"/>
      <c r="CD940" s="230"/>
      <c r="CE940" s="230"/>
      <c r="CF940" s="76"/>
      <c r="CG940" s="281"/>
      <c r="CH940" s="281"/>
      <c r="CI940" s="76"/>
      <c r="CJ940" s="76"/>
      <c r="CK940" s="76"/>
      <c r="CL940" s="127"/>
      <c r="CM940" s="127"/>
      <c r="CN940" s="127"/>
      <c r="CO940" s="127"/>
      <c r="CP940" s="127"/>
      <c r="CQ940" s="127"/>
      <c r="CR940"/>
      <c r="CS940"/>
      <c r="CT940"/>
      <c r="CU940"/>
      <c r="CV940" s="76"/>
      <c r="CW940" s="404"/>
      <c r="CX940" s="405"/>
      <c r="CY940" s="405"/>
      <c r="CZ940" s="405"/>
      <c r="DA940" s="405"/>
      <c r="DB940" s="405"/>
      <c r="DG940" s="76"/>
    </row>
    <row r="941" spans="1:111" s="377" customFormat="1" ht="11.1" customHeight="1" x14ac:dyDescent="0.25">
      <c r="A941" s="76"/>
      <c r="Z941" s="437"/>
      <c r="AA941" s="437"/>
      <c r="AB941" s="437"/>
      <c r="AC941" s="437"/>
      <c r="AD941" s="437"/>
      <c r="AE941" s="437"/>
      <c r="AF941" s="437"/>
      <c r="AG941" s="437"/>
      <c r="AH941" s="437"/>
      <c r="AI941" s="437"/>
      <c r="AJ941" s="437"/>
      <c r="AK941" s="437"/>
      <c r="AL941" s="437"/>
      <c r="AM941" s="437"/>
      <c r="AN941" s="437"/>
      <c r="AO941" s="437"/>
      <c r="AP941" s="437"/>
      <c r="AQ941" s="437"/>
      <c r="AR941" s="437"/>
      <c r="AS941" s="437"/>
      <c r="AT941" s="437"/>
      <c r="AU941" s="437"/>
      <c r="AV941" s="437"/>
      <c r="AW941" s="437"/>
      <c r="AX941" s="437"/>
      <c r="AY941" s="437"/>
      <c r="BA941" s="98"/>
      <c r="BB941" s="98"/>
      <c r="BC941" s="98"/>
      <c r="BD941" s="98"/>
      <c r="BE941" s="98"/>
      <c r="BF941" s="98"/>
      <c r="BH941" s="380"/>
      <c r="BI941" s="380"/>
      <c r="BJ941" s="380"/>
      <c r="BK941" s="379"/>
      <c r="BL941" s="379"/>
      <c r="BM941" s="382"/>
      <c r="BN941" s="168"/>
      <c r="BO941" s="382"/>
      <c r="BP941" s="382"/>
      <c r="BQ941" s="368"/>
      <c r="BR941"/>
      <c r="BS941" s="368"/>
      <c r="BT941"/>
      <c r="BU941"/>
      <c r="BV941"/>
      <c r="BW941" s="368"/>
      <c r="BX941" s="368"/>
      <c r="BY941" s="368"/>
      <c r="BZ941" s="368"/>
      <c r="CA941" s="368"/>
      <c r="CB941" s="141"/>
      <c r="CC941" s="230"/>
      <c r="CD941" s="230"/>
      <c r="CE941" s="230"/>
      <c r="CF941" s="76"/>
      <c r="CG941" s="281"/>
      <c r="CH941" s="281"/>
      <c r="CI941" s="76"/>
      <c r="CJ941" s="76"/>
      <c r="CK941" s="76"/>
      <c r="CL941" s="127"/>
      <c r="CM941" s="127"/>
      <c r="CN941" s="127"/>
      <c r="CO941" s="127"/>
      <c r="CP941" s="127"/>
      <c r="CQ941" s="127"/>
      <c r="CR941"/>
      <c r="CS941"/>
      <c r="CT941"/>
      <c r="CU941"/>
      <c r="CV941" s="76"/>
      <c r="CW941" s="404"/>
      <c r="CX941" s="405"/>
      <c r="CY941" s="405"/>
      <c r="CZ941" s="405"/>
      <c r="DA941" s="405"/>
      <c r="DB941" s="405"/>
      <c r="DG941" s="76"/>
    </row>
    <row r="942" spans="1:111" s="377" customFormat="1" ht="11.1" customHeight="1" x14ac:dyDescent="0.25">
      <c r="A942" s="76"/>
      <c r="Z942" s="437"/>
      <c r="AA942" s="437"/>
      <c r="AB942" s="437"/>
      <c r="AC942" s="437"/>
      <c r="AD942" s="437"/>
      <c r="AE942" s="437"/>
      <c r="AF942" s="437"/>
      <c r="AG942" s="437"/>
      <c r="AH942" s="437"/>
      <c r="AI942" s="437"/>
      <c r="AJ942" s="437"/>
      <c r="AK942" s="437"/>
      <c r="AL942" s="437"/>
      <c r="AM942" s="437"/>
      <c r="AN942" s="437"/>
      <c r="AO942" s="437"/>
      <c r="AP942" s="437"/>
      <c r="AQ942" s="437"/>
      <c r="AR942" s="437"/>
      <c r="AS942" s="437"/>
      <c r="AT942" s="437"/>
      <c r="AU942" s="437"/>
      <c r="AV942" s="437"/>
      <c r="AW942" s="437"/>
      <c r="AX942" s="437"/>
      <c r="AY942" s="437"/>
      <c r="BA942" s="98"/>
      <c r="BB942" s="98"/>
      <c r="BC942" s="98"/>
      <c r="BD942" s="98"/>
      <c r="BE942" s="98"/>
      <c r="BF942" s="98"/>
      <c r="BH942" s="380"/>
      <c r="BI942" s="380"/>
      <c r="BJ942" s="380"/>
      <c r="BK942" s="379"/>
      <c r="BL942" s="379"/>
      <c r="BM942" s="382"/>
      <c r="BN942" s="168"/>
      <c r="BO942" s="382"/>
      <c r="BP942" s="382"/>
      <c r="BQ942" s="368"/>
      <c r="BR942"/>
      <c r="BS942" s="368"/>
      <c r="BT942"/>
      <c r="BU942"/>
      <c r="BV942"/>
      <c r="BW942" s="368"/>
      <c r="BX942" s="368"/>
      <c r="BY942" s="368"/>
      <c r="BZ942" s="368"/>
      <c r="CA942" s="368"/>
      <c r="CB942" s="141"/>
      <c r="CC942" s="230"/>
      <c r="CD942" s="230"/>
      <c r="CE942" s="230"/>
      <c r="CF942" s="76"/>
      <c r="CG942" s="281"/>
      <c r="CH942" s="281"/>
      <c r="CI942" s="76"/>
      <c r="CJ942" s="76"/>
      <c r="CK942" s="76"/>
      <c r="CL942" s="127"/>
      <c r="CM942" s="127"/>
      <c r="CN942" s="127"/>
      <c r="CO942" s="127"/>
      <c r="CP942" s="127"/>
      <c r="CQ942" s="127"/>
      <c r="CR942"/>
      <c r="CS942"/>
      <c r="CT942"/>
      <c r="CU942"/>
      <c r="CV942" s="76"/>
      <c r="CW942" s="404"/>
      <c r="CX942" s="405"/>
      <c r="CY942" s="405"/>
      <c r="CZ942" s="405"/>
      <c r="DA942" s="405"/>
      <c r="DB942" s="405"/>
      <c r="DG942" s="76"/>
    </row>
    <row r="943" spans="1:111" s="377" customFormat="1" ht="11.1" customHeight="1" x14ac:dyDescent="0.25">
      <c r="A943" s="76"/>
      <c r="Z943" s="437"/>
      <c r="AA943" s="437"/>
      <c r="AB943" s="437"/>
      <c r="AC943" s="437"/>
      <c r="AD943" s="437"/>
      <c r="AE943" s="437"/>
      <c r="AF943" s="437"/>
      <c r="AG943" s="437"/>
      <c r="AH943" s="437"/>
      <c r="AI943" s="437"/>
      <c r="AJ943" s="437"/>
      <c r="AK943" s="437"/>
      <c r="AL943" s="437"/>
      <c r="AM943" s="437"/>
      <c r="AN943" s="437"/>
      <c r="AO943" s="437"/>
      <c r="AP943" s="437"/>
      <c r="AQ943" s="437"/>
      <c r="AR943" s="437"/>
      <c r="AS943" s="437"/>
      <c r="AT943" s="437"/>
      <c r="AU943" s="437"/>
      <c r="AV943" s="437"/>
      <c r="AW943" s="437"/>
      <c r="AX943" s="437"/>
      <c r="AY943" s="437"/>
      <c r="BA943" s="98"/>
      <c r="BB943" s="98"/>
      <c r="BC943" s="98"/>
      <c r="BD943" s="98"/>
      <c r="BE943" s="98"/>
      <c r="BF943" s="98"/>
      <c r="BH943" s="380"/>
      <c r="BI943" s="380"/>
      <c r="BJ943" s="380"/>
      <c r="BK943" s="379"/>
      <c r="BL943" s="379"/>
      <c r="BM943" s="382"/>
      <c r="BN943" s="168"/>
      <c r="BO943" s="382"/>
      <c r="BP943" s="382"/>
      <c r="BQ943" s="368"/>
      <c r="BR943"/>
      <c r="BS943" s="368"/>
      <c r="BT943"/>
      <c r="BU943"/>
      <c r="BV943"/>
      <c r="BW943" s="368"/>
      <c r="BX943" s="368"/>
      <c r="BY943" s="368"/>
      <c r="BZ943" s="368"/>
      <c r="CA943" s="368"/>
      <c r="CB943" s="141"/>
      <c r="CC943" s="230"/>
      <c r="CD943" s="230"/>
      <c r="CE943" s="230"/>
      <c r="CF943" s="76"/>
      <c r="CG943" s="281"/>
      <c r="CH943" s="281"/>
      <c r="CI943" s="76"/>
      <c r="CJ943" s="76"/>
      <c r="CK943" s="76"/>
      <c r="CL943" s="127"/>
      <c r="CM943" s="127"/>
      <c r="CN943" s="127"/>
      <c r="CO943" s="127"/>
      <c r="CP943" s="127"/>
      <c r="CQ943" s="127"/>
      <c r="CR943"/>
      <c r="CS943"/>
      <c r="CT943"/>
      <c r="CU943"/>
      <c r="CV943" s="76"/>
      <c r="CW943" s="404"/>
      <c r="CX943" s="405"/>
      <c r="CY943" s="405"/>
      <c r="CZ943" s="405"/>
      <c r="DA943" s="405"/>
      <c r="DB943" s="405"/>
      <c r="DG943" s="76"/>
    </row>
    <row r="944" spans="1:111" s="377" customFormat="1" ht="11.1" customHeight="1" x14ac:dyDescent="0.25">
      <c r="A944" s="76"/>
      <c r="Z944" s="437"/>
      <c r="AA944" s="437"/>
      <c r="AB944" s="437"/>
      <c r="AC944" s="437"/>
      <c r="AD944" s="437"/>
      <c r="AE944" s="437"/>
      <c r="AF944" s="437"/>
      <c r="AG944" s="437"/>
      <c r="AH944" s="437"/>
      <c r="AI944" s="437"/>
      <c r="AJ944" s="437"/>
      <c r="AK944" s="437"/>
      <c r="AL944" s="437"/>
      <c r="AM944" s="437"/>
      <c r="AN944" s="437"/>
      <c r="AO944" s="437"/>
      <c r="AP944" s="437"/>
      <c r="AQ944" s="437"/>
      <c r="AR944" s="437"/>
      <c r="AS944" s="437"/>
      <c r="AT944" s="437"/>
      <c r="AU944" s="437"/>
      <c r="AV944" s="437"/>
      <c r="AW944" s="437"/>
      <c r="AX944" s="437"/>
      <c r="AY944" s="437"/>
      <c r="BA944" s="98"/>
      <c r="BB944" s="98"/>
      <c r="BC944" s="98"/>
      <c r="BD944" s="98"/>
      <c r="BE944" s="98"/>
      <c r="BF944" s="98"/>
      <c r="BH944" s="380"/>
      <c r="BI944" s="380"/>
      <c r="BJ944" s="380"/>
      <c r="BK944" s="379"/>
      <c r="BL944" s="379"/>
      <c r="BM944" s="382"/>
      <c r="BN944" s="168"/>
      <c r="BO944" s="382"/>
      <c r="BP944" s="382"/>
      <c r="BQ944" s="368"/>
      <c r="BR944"/>
      <c r="BS944" s="368"/>
      <c r="BT944"/>
      <c r="BU944"/>
      <c r="BV944"/>
      <c r="BW944" s="368"/>
      <c r="BX944" s="368"/>
      <c r="BY944" s="368"/>
      <c r="BZ944" s="368"/>
      <c r="CA944" s="368"/>
      <c r="CB944" s="141"/>
      <c r="CC944" s="230"/>
      <c r="CD944" s="230"/>
      <c r="CE944" s="230"/>
      <c r="CF944" s="76"/>
      <c r="CG944" s="281"/>
      <c r="CH944" s="281"/>
      <c r="CI944" s="76"/>
      <c r="CJ944" s="76"/>
      <c r="CK944" s="76"/>
      <c r="CL944" s="127"/>
      <c r="CM944" s="127"/>
      <c r="CN944" s="127"/>
      <c r="CO944" s="127"/>
      <c r="CP944" s="127"/>
      <c r="CQ944" s="127"/>
      <c r="CR944"/>
      <c r="CS944"/>
      <c r="CT944"/>
      <c r="CU944"/>
      <c r="CV944" s="76"/>
      <c r="CW944" s="404"/>
      <c r="CX944" s="405"/>
      <c r="CY944" s="405"/>
      <c r="CZ944" s="405"/>
      <c r="DA944" s="405"/>
      <c r="DB944" s="405"/>
      <c r="DG944" s="76"/>
    </row>
    <row r="945" spans="1:111" s="377" customFormat="1" ht="11.1" customHeight="1" x14ac:dyDescent="0.25">
      <c r="A945" s="76"/>
      <c r="Z945" s="437"/>
      <c r="AA945" s="437"/>
      <c r="AB945" s="437"/>
      <c r="AC945" s="437"/>
      <c r="AD945" s="437"/>
      <c r="AE945" s="437"/>
      <c r="AF945" s="437"/>
      <c r="AG945" s="437"/>
      <c r="AH945" s="437"/>
      <c r="AI945" s="437"/>
      <c r="AJ945" s="437"/>
      <c r="AK945" s="437"/>
      <c r="AL945" s="437"/>
      <c r="AM945" s="437"/>
      <c r="AN945" s="437"/>
      <c r="AO945" s="437"/>
      <c r="AP945" s="437"/>
      <c r="AQ945" s="437"/>
      <c r="AR945" s="437"/>
      <c r="AS945" s="437"/>
      <c r="AT945" s="437"/>
      <c r="AU945" s="437"/>
      <c r="AV945" s="437"/>
      <c r="AW945" s="437"/>
      <c r="AX945" s="437"/>
      <c r="AY945" s="437"/>
      <c r="BA945" s="98"/>
      <c r="BB945" s="98"/>
      <c r="BC945" s="98"/>
      <c r="BD945" s="98"/>
      <c r="BE945" s="98"/>
      <c r="BF945" s="98"/>
      <c r="BH945" s="380"/>
      <c r="BI945" s="380"/>
      <c r="BJ945" s="380"/>
      <c r="BK945" s="379"/>
      <c r="BL945" s="379"/>
      <c r="BM945" s="382"/>
      <c r="BN945" s="168"/>
      <c r="BO945" s="382"/>
      <c r="BP945" s="382"/>
      <c r="BQ945" s="368"/>
      <c r="BR945"/>
      <c r="BS945" s="368"/>
      <c r="BT945"/>
      <c r="BU945"/>
      <c r="BV945"/>
      <c r="BW945" s="368"/>
      <c r="BX945" s="368"/>
      <c r="BY945" s="368"/>
      <c r="BZ945" s="368"/>
      <c r="CA945" s="368"/>
      <c r="CB945" s="141"/>
      <c r="CC945" s="230"/>
      <c r="CD945" s="230"/>
      <c r="CE945" s="230"/>
      <c r="CF945" s="76"/>
      <c r="CG945" s="281"/>
      <c r="CH945" s="281"/>
      <c r="CI945" s="76"/>
      <c r="CJ945" s="76"/>
      <c r="CK945" s="76"/>
      <c r="CL945" s="127"/>
      <c r="CM945" s="127"/>
      <c r="CN945" s="127"/>
      <c r="CO945" s="127"/>
      <c r="CP945" s="127"/>
      <c r="CQ945" s="127"/>
      <c r="CR945"/>
      <c r="CS945"/>
      <c r="CT945"/>
      <c r="CU945"/>
      <c r="CV945" s="76"/>
      <c r="CW945" s="404"/>
      <c r="CX945" s="405"/>
      <c r="CY945" s="405"/>
      <c r="CZ945" s="405"/>
      <c r="DA945" s="405"/>
      <c r="DB945" s="405"/>
      <c r="DG945" s="76"/>
    </row>
    <row r="946" spans="1:111" s="377" customFormat="1" ht="11.1" customHeight="1" x14ac:dyDescent="0.25">
      <c r="A946" s="76"/>
      <c r="Z946" s="437"/>
      <c r="AA946" s="437"/>
      <c r="AB946" s="437"/>
      <c r="AC946" s="437"/>
      <c r="AD946" s="437"/>
      <c r="AE946" s="437"/>
      <c r="AF946" s="437"/>
      <c r="AG946" s="437"/>
      <c r="AH946" s="437"/>
      <c r="AI946" s="437"/>
      <c r="AJ946" s="437"/>
      <c r="AK946" s="437"/>
      <c r="AL946" s="437"/>
      <c r="AM946" s="437"/>
      <c r="AN946" s="437"/>
      <c r="AO946" s="437"/>
      <c r="AP946" s="437"/>
      <c r="AQ946" s="437"/>
      <c r="AR946" s="437"/>
      <c r="AS946" s="437"/>
      <c r="AT946" s="437"/>
      <c r="AU946" s="437"/>
      <c r="AV946" s="437"/>
      <c r="AW946" s="437"/>
      <c r="AX946" s="437"/>
      <c r="AY946" s="437"/>
      <c r="BA946" s="98"/>
      <c r="BB946" s="98"/>
      <c r="BC946" s="98"/>
      <c r="BD946" s="98"/>
      <c r="BE946" s="98"/>
      <c r="BF946" s="98"/>
      <c r="BH946" s="380"/>
      <c r="BI946" s="380"/>
      <c r="BJ946" s="380"/>
      <c r="BK946" s="379"/>
      <c r="BL946" s="379"/>
      <c r="BM946" s="382"/>
      <c r="BN946" s="168"/>
      <c r="BO946" s="382"/>
      <c r="BP946" s="382"/>
      <c r="BQ946" s="368"/>
      <c r="BR946"/>
      <c r="BS946" s="368"/>
      <c r="BT946"/>
      <c r="BU946"/>
      <c r="BV946"/>
      <c r="BW946" s="368"/>
      <c r="BX946" s="368"/>
      <c r="BY946" s="368"/>
      <c r="BZ946" s="368"/>
      <c r="CA946" s="368"/>
      <c r="CB946" s="141"/>
      <c r="CC946" s="230"/>
      <c r="CD946" s="230"/>
      <c r="CE946" s="230"/>
      <c r="CF946" s="76"/>
      <c r="CG946" s="281"/>
      <c r="CH946" s="281"/>
      <c r="CI946" s="76"/>
      <c r="CJ946" s="76"/>
      <c r="CK946" s="76"/>
      <c r="CL946" s="127"/>
      <c r="CM946" s="127"/>
      <c r="CN946" s="127"/>
      <c r="CO946" s="127"/>
      <c r="CP946" s="127"/>
      <c r="CQ946" s="127"/>
      <c r="CR946"/>
      <c r="CS946"/>
      <c r="CT946"/>
      <c r="CU946"/>
      <c r="CV946" s="76"/>
      <c r="CW946" s="404"/>
      <c r="CX946" s="405"/>
      <c r="CY946" s="405"/>
      <c r="CZ946" s="405"/>
      <c r="DA946" s="405"/>
      <c r="DB946" s="405"/>
      <c r="DG946" s="76"/>
    </row>
    <row r="947" spans="1:111" s="377" customFormat="1" ht="11.1" customHeight="1" x14ac:dyDescent="0.25">
      <c r="A947" s="76"/>
      <c r="Z947" s="437"/>
      <c r="AA947" s="437"/>
      <c r="AB947" s="437"/>
      <c r="AC947" s="437"/>
      <c r="AD947" s="437"/>
      <c r="AE947" s="437"/>
      <c r="AF947" s="437"/>
      <c r="AG947" s="437"/>
      <c r="AH947" s="437"/>
      <c r="AI947" s="437"/>
      <c r="AJ947" s="437"/>
      <c r="AK947" s="437"/>
      <c r="AL947" s="437"/>
      <c r="AM947" s="437"/>
      <c r="AN947" s="437"/>
      <c r="AO947" s="437"/>
      <c r="AP947" s="437"/>
      <c r="AQ947" s="437"/>
      <c r="AR947" s="437"/>
      <c r="AS947" s="437"/>
      <c r="AT947" s="437"/>
      <c r="AU947" s="437"/>
      <c r="AV947" s="437"/>
      <c r="AW947" s="437"/>
      <c r="AX947" s="437"/>
      <c r="AY947" s="437"/>
      <c r="BA947" s="98"/>
      <c r="BB947" s="98"/>
      <c r="BC947" s="98"/>
      <c r="BD947" s="98"/>
      <c r="BE947" s="98"/>
      <c r="BF947" s="98"/>
      <c r="BH947" s="380"/>
      <c r="BI947" s="380"/>
      <c r="BJ947" s="380"/>
      <c r="BK947" s="379"/>
      <c r="BL947" s="379"/>
      <c r="BM947" s="382"/>
      <c r="BN947" s="168"/>
      <c r="BO947" s="382"/>
      <c r="BP947" s="382"/>
      <c r="BQ947" s="368"/>
      <c r="BR947"/>
      <c r="BS947" s="368"/>
      <c r="BT947"/>
      <c r="BU947"/>
      <c r="BV947"/>
      <c r="BW947" s="368"/>
      <c r="BX947" s="368"/>
      <c r="BY947" s="368"/>
      <c r="BZ947" s="368"/>
      <c r="CA947" s="368"/>
      <c r="CB947" s="141"/>
      <c r="CC947" s="230"/>
      <c r="CD947" s="230"/>
      <c r="CE947" s="230"/>
      <c r="CF947" s="76"/>
      <c r="CG947" s="281"/>
      <c r="CH947" s="281"/>
      <c r="CI947" s="76"/>
      <c r="CJ947" s="76"/>
      <c r="CK947" s="76"/>
      <c r="CL947" s="127"/>
      <c r="CM947" s="127"/>
      <c r="CN947" s="127"/>
      <c r="CO947" s="127"/>
      <c r="CP947" s="127"/>
      <c r="CQ947" s="127"/>
      <c r="CR947"/>
      <c r="CS947"/>
      <c r="CT947"/>
      <c r="CU947"/>
      <c r="CV947" s="76"/>
      <c r="CW947" s="404"/>
      <c r="CX947" s="405"/>
      <c r="CY947" s="405"/>
      <c r="CZ947" s="405"/>
      <c r="DA947" s="405"/>
      <c r="DB947" s="405"/>
      <c r="DG947" s="76"/>
    </row>
    <row r="948" spans="1:111" s="377" customFormat="1" ht="11.1" customHeight="1" x14ac:dyDescent="0.25">
      <c r="A948" s="76"/>
      <c r="Z948" s="437"/>
      <c r="AA948" s="437"/>
      <c r="AB948" s="437"/>
      <c r="AC948" s="437"/>
      <c r="AD948" s="437"/>
      <c r="AE948" s="437"/>
      <c r="AF948" s="437"/>
      <c r="AG948" s="437"/>
      <c r="AH948" s="437"/>
      <c r="AI948" s="437"/>
      <c r="AJ948" s="437"/>
      <c r="AK948" s="437"/>
      <c r="AL948" s="437"/>
      <c r="AM948" s="437"/>
      <c r="AN948" s="437"/>
      <c r="AO948" s="437"/>
      <c r="AP948" s="437"/>
      <c r="AQ948" s="437"/>
      <c r="AR948" s="437"/>
      <c r="AS948" s="437"/>
      <c r="AT948" s="437"/>
      <c r="AU948" s="437"/>
      <c r="AV948" s="437"/>
      <c r="AW948" s="437"/>
      <c r="AX948" s="437"/>
      <c r="AY948" s="437"/>
      <c r="BA948" s="98"/>
      <c r="BB948" s="98"/>
      <c r="BC948" s="98"/>
      <c r="BD948" s="98"/>
      <c r="BE948" s="98"/>
      <c r="BF948" s="98"/>
      <c r="BH948" s="380"/>
      <c r="BI948" s="380"/>
      <c r="BJ948" s="380"/>
      <c r="BK948" s="379"/>
      <c r="BL948" s="379"/>
      <c r="BM948" s="382"/>
      <c r="BN948" s="168"/>
      <c r="BO948" s="382"/>
      <c r="BP948" s="382"/>
      <c r="BQ948" s="368"/>
      <c r="BR948"/>
      <c r="BS948" s="368"/>
      <c r="BT948"/>
      <c r="BU948"/>
      <c r="BV948"/>
      <c r="BW948" s="368"/>
      <c r="BX948" s="368"/>
      <c r="BY948" s="368"/>
      <c r="BZ948" s="368"/>
      <c r="CA948" s="368"/>
      <c r="CB948" s="141"/>
      <c r="CC948" s="230"/>
      <c r="CD948" s="230"/>
      <c r="CE948" s="230"/>
      <c r="CF948" s="76"/>
      <c r="CG948" s="281"/>
      <c r="CH948" s="281"/>
      <c r="CI948" s="76"/>
      <c r="CJ948" s="76"/>
      <c r="CK948" s="76"/>
      <c r="CL948" s="127"/>
      <c r="CM948" s="127"/>
      <c r="CN948" s="127"/>
      <c r="CO948" s="127"/>
      <c r="CP948" s="127"/>
      <c r="CQ948" s="127"/>
      <c r="CR948"/>
      <c r="CS948"/>
      <c r="CT948"/>
      <c r="CU948"/>
      <c r="CV948" s="76"/>
      <c r="CW948" s="404"/>
      <c r="CX948" s="405"/>
      <c r="CY948" s="405"/>
      <c r="CZ948" s="405"/>
      <c r="DA948" s="405"/>
      <c r="DB948" s="405"/>
      <c r="DG948" s="76"/>
    </row>
    <row r="949" spans="1:111" s="377" customFormat="1" ht="11.1" customHeight="1" x14ac:dyDescent="0.25">
      <c r="A949" s="76"/>
      <c r="Z949" s="437"/>
      <c r="AA949" s="437"/>
      <c r="AB949" s="437"/>
      <c r="AC949" s="437"/>
      <c r="AD949" s="437"/>
      <c r="AE949" s="437"/>
      <c r="AF949" s="437"/>
      <c r="AG949" s="437"/>
      <c r="AH949" s="437"/>
      <c r="AI949" s="437"/>
      <c r="AJ949" s="437"/>
      <c r="AK949" s="437"/>
      <c r="AL949" s="437"/>
      <c r="AM949" s="437"/>
      <c r="AN949" s="437"/>
      <c r="AO949" s="437"/>
      <c r="AP949" s="437"/>
      <c r="AQ949" s="437"/>
      <c r="AR949" s="437"/>
      <c r="AS949" s="437"/>
      <c r="AT949" s="437"/>
      <c r="AU949" s="437"/>
      <c r="AV949" s="437"/>
      <c r="AW949" s="437"/>
      <c r="AX949" s="437"/>
      <c r="AY949" s="437"/>
      <c r="BA949" s="98"/>
      <c r="BB949" s="98"/>
      <c r="BC949" s="98"/>
      <c r="BD949" s="98"/>
      <c r="BE949" s="98"/>
      <c r="BF949" s="98"/>
      <c r="BH949" s="380"/>
      <c r="BI949" s="380"/>
      <c r="BJ949" s="380"/>
      <c r="BK949" s="379"/>
      <c r="BL949" s="379"/>
      <c r="BM949" s="382"/>
      <c r="BN949" s="168"/>
      <c r="BO949" s="382"/>
      <c r="BP949" s="382"/>
      <c r="BQ949" s="368"/>
      <c r="BR949"/>
      <c r="BS949" s="368"/>
      <c r="BT949"/>
      <c r="BU949"/>
      <c r="BV949"/>
      <c r="BW949" s="368"/>
      <c r="BX949" s="368"/>
      <c r="BY949" s="368"/>
      <c r="BZ949" s="368"/>
      <c r="CA949" s="368"/>
      <c r="CB949" s="141"/>
      <c r="CC949" s="230"/>
      <c r="CD949" s="230"/>
      <c r="CE949" s="230"/>
      <c r="CF949" s="76"/>
      <c r="CG949" s="281"/>
      <c r="CH949" s="281"/>
      <c r="CI949" s="76"/>
      <c r="CJ949" s="76"/>
      <c r="CK949" s="76"/>
      <c r="CL949" s="127"/>
      <c r="CM949" s="127"/>
      <c r="CN949" s="127"/>
      <c r="CO949" s="127"/>
      <c r="CP949" s="127"/>
      <c r="CQ949" s="127"/>
      <c r="CR949"/>
      <c r="CS949"/>
      <c r="CT949"/>
      <c r="CU949"/>
      <c r="CV949" s="76"/>
      <c r="CW949" s="404"/>
      <c r="CX949" s="405"/>
      <c r="CY949" s="405"/>
      <c r="CZ949" s="405"/>
      <c r="DA949" s="405"/>
      <c r="DB949" s="405"/>
      <c r="DG949" s="76"/>
    </row>
    <row r="950" spans="1:111" s="377" customFormat="1" ht="11.1" customHeight="1" x14ac:dyDescent="0.25">
      <c r="A950" s="76"/>
      <c r="Z950" s="437"/>
      <c r="AA950" s="437"/>
      <c r="AB950" s="437"/>
      <c r="AC950" s="437"/>
      <c r="AD950" s="437"/>
      <c r="AE950" s="437"/>
      <c r="AF950" s="437"/>
      <c r="AG950" s="437"/>
      <c r="AH950" s="437"/>
      <c r="AI950" s="437"/>
      <c r="AJ950" s="437"/>
      <c r="AK950" s="437"/>
      <c r="AL950" s="437"/>
      <c r="AM950" s="437"/>
      <c r="AN950" s="437"/>
      <c r="AO950" s="437"/>
      <c r="AP950" s="437"/>
      <c r="AQ950" s="437"/>
      <c r="AR950" s="437"/>
      <c r="AS950" s="437"/>
      <c r="AT950" s="437"/>
      <c r="AU950" s="437"/>
      <c r="AV950" s="437"/>
      <c r="AW950" s="437"/>
      <c r="AX950" s="437"/>
      <c r="AY950" s="437"/>
      <c r="BA950" s="98"/>
      <c r="BB950" s="98"/>
      <c r="BC950" s="98"/>
      <c r="BD950" s="98"/>
      <c r="BE950" s="98"/>
      <c r="BF950" s="98"/>
      <c r="BH950" s="380"/>
      <c r="BI950" s="380"/>
      <c r="BJ950" s="380"/>
      <c r="BK950" s="379"/>
      <c r="BL950" s="379"/>
      <c r="BM950" s="382"/>
      <c r="BN950" s="168"/>
      <c r="BO950" s="382"/>
      <c r="BP950" s="382"/>
      <c r="BQ950" s="368"/>
      <c r="BR950"/>
      <c r="BS950" s="368"/>
      <c r="BT950"/>
      <c r="BU950"/>
      <c r="BV950"/>
      <c r="BW950" s="368"/>
      <c r="BX950" s="368"/>
      <c r="BY950" s="368"/>
      <c r="BZ950" s="368"/>
      <c r="CA950" s="368"/>
      <c r="CB950" s="141"/>
      <c r="CC950" s="230"/>
      <c r="CD950" s="230"/>
      <c r="CE950" s="230"/>
      <c r="CF950" s="76"/>
      <c r="CG950" s="281"/>
      <c r="CH950" s="281"/>
      <c r="CI950" s="76"/>
      <c r="CJ950" s="76"/>
      <c r="CK950" s="76"/>
      <c r="CL950" s="127"/>
      <c r="CM950" s="127"/>
      <c r="CN950" s="127"/>
      <c r="CO950" s="127"/>
      <c r="CP950" s="127"/>
      <c r="CQ950" s="127"/>
      <c r="CR950"/>
      <c r="CS950"/>
      <c r="CT950"/>
      <c r="CU950"/>
      <c r="CV950" s="76"/>
      <c r="CW950" s="404"/>
      <c r="CX950" s="405"/>
      <c r="CY950" s="405"/>
      <c r="CZ950" s="405"/>
      <c r="DA950" s="405"/>
      <c r="DB950" s="405"/>
      <c r="DG950" s="76"/>
    </row>
    <row r="951" spans="1:111" s="377" customFormat="1" ht="11.1" customHeight="1" x14ac:dyDescent="0.25">
      <c r="A951" s="76"/>
      <c r="Z951" s="437"/>
      <c r="AA951" s="437"/>
      <c r="AB951" s="437"/>
      <c r="AC951" s="437"/>
      <c r="AD951" s="437"/>
      <c r="AE951" s="437"/>
      <c r="AF951" s="437"/>
      <c r="AG951" s="437"/>
      <c r="AH951" s="437"/>
      <c r="AI951" s="437"/>
      <c r="AJ951" s="437"/>
      <c r="AK951" s="437"/>
      <c r="AL951" s="437"/>
      <c r="AM951" s="437"/>
      <c r="AN951" s="437"/>
      <c r="AO951" s="437"/>
      <c r="AP951" s="437"/>
      <c r="AQ951" s="437"/>
      <c r="AR951" s="437"/>
      <c r="AS951" s="437"/>
      <c r="AT951" s="437"/>
      <c r="AU951" s="437"/>
      <c r="AV951" s="437"/>
      <c r="AW951" s="437"/>
      <c r="AX951" s="437"/>
      <c r="AY951" s="437"/>
      <c r="BA951" s="98"/>
      <c r="BB951" s="98"/>
      <c r="BC951" s="98"/>
      <c r="BD951" s="98"/>
      <c r="BE951" s="98"/>
      <c r="BF951" s="98"/>
      <c r="BH951" s="380"/>
      <c r="BI951" s="380"/>
      <c r="BJ951" s="380"/>
      <c r="BK951" s="379"/>
      <c r="BL951" s="379"/>
      <c r="BM951" s="382"/>
      <c r="BN951" s="168"/>
      <c r="BO951" s="382"/>
      <c r="BP951" s="382"/>
      <c r="BQ951" s="368"/>
      <c r="BR951"/>
      <c r="BS951" s="368"/>
      <c r="BT951"/>
      <c r="BU951"/>
      <c r="BV951"/>
      <c r="BW951" s="368"/>
      <c r="BX951" s="368"/>
      <c r="BY951" s="368"/>
      <c r="BZ951" s="368"/>
      <c r="CA951" s="368"/>
      <c r="CB951" s="141"/>
      <c r="CC951" s="230"/>
      <c r="CD951" s="230"/>
      <c r="CE951" s="230"/>
      <c r="CF951" s="76"/>
      <c r="CG951" s="281"/>
      <c r="CH951" s="281"/>
      <c r="CI951" s="76"/>
      <c r="CJ951" s="76"/>
      <c r="CK951" s="76"/>
      <c r="CL951" s="127"/>
      <c r="CM951" s="127"/>
      <c r="CN951" s="127"/>
      <c r="CO951" s="127"/>
      <c r="CP951" s="127"/>
      <c r="CQ951" s="127"/>
      <c r="CR951"/>
      <c r="CS951"/>
      <c r="CT951"/>
      <c r="CU951"/>
      <c r="CV951" s="76"/>
      <c r="CW951" s="404"/>
      <c r="CX951" s="405"/>
      <c r="CY951" s="405"/>
      <c r="CZ951" s="405"/>
      <c r="DA951" s="405"/>
      <c r="DB951" s="405"/>
      <c r="DG951" s="76"/>
    </row>
    <row r="952" spans="1:111" s="377" customFormat="1" ht="11.1" customHeight="1" x14ac:dyDescent="0.25">
      <c r="A952" s="76"/>
      <c r="Z952" s="437"/>
      <c r="AA952" s="437"/>
      <c r="AB952" s="437"/>
      <c r="AC952" s="437"/>
      <c r="AD952" s="437"/>
      <c r="AE952" s="437"/>
      <c r="AF952" s="437"/>
      <c r="AG952" s="437"/>
      <c r="AH952" s="437"/>
      <c r="AI952" s="437"/>
      <c r="AJ952" s="437"/>
      <c r="AK952" s="437"/>
      <c r="AL952" s="437"/>
      <c r="AM952" s="437"/>
      <c r="AN952" s="437"/>
      <c r="AO952" s="437"/>
      <c r="AP952" s="437"/>
      <c r="AQ952" s="437"/>
      <c r="AR952" s="437"/>
      <c r="AS952" s="437"/>
      <c r="AT952" s="437"/>
      <c r="AU952" s="437"/>
      <c r="AV952" s="437"/>
      <c r="AW952" s="437"/>
      <c r="AX952" s="437"/>
      <c r="AY952" s="437"/>
      <c r="BA952" s="98"/>
      <c r="BB952" s="98"/>
      <c r="BC952" s="98"/>
      <c r="BD952" s="98"/>
      <c r="BE952" s="98"/>
      <c r="BF952" s="98"/>
      <c r="BH952" s="380"/>
      <c r="BI952" s="380"/>
      <c r="BJ952" s="380"/>
      <c r="BK952" s="379"/>
      <c r="BL952" s="379"/>
      <c r="BM952" s="382"/>
      <c r="BN952" s="168"/>
      <c r="BO952" s="382"/>
      <c r="BP952" s="382"/>
      <c r="BQ952" s="368"/>
      <c r="BR952"/>
      <c r="BS952" s="368"/>
      <c r="BT952"/>
      <c r="BU952"/>
      <c r="BV952"/>
      <c r="BW952" s="368"/>
      <c r="BX952" s="368"/>
      <c r="BY952" s="368"/>
      <c r="BZ952" s="368"/>
      <c r="CA952" s="368"/>
      <c r="CB952" s="141"/>
      <c r="CC952" s="230"/>
      <c r="CD952" s="230"/>
      <c r="CE952" s="230"/>
      <c r="CF952" s="76"/>
      <c r="CG952" s="281"/>
      <c r="CH952" s="281"/>
      <c r="CI952" s="76"/>
      <c r="CJ952" s="76"/>
      <c r="CK952" s="76"/>
      <c r="CL952" s="127"/>
      <c r="CM952" s="127"/>
      <c r="CN952" s="127"/>
      <c r="CO952" s="127"/>
      <c r="CP952" s="127"/>
      <c r="CQ952" s="127"/>
      <c r="CR952"/>
      <c r="CS952"/>
      <c r="CT952"/>
      <c r="CU952"/>
      <c r="CV952" s="76"/>
      <c r="CW952" s="404"/>
      <c r="CX952" s="405"/>
      <c r="CY952" s="405"/>
      <c r="CZ952" s="405"/>
      <c r="DA952" s="405"/>
      <c r="DB952" s="405"/>
      <c r="DG952" s="76"/>
    </row>
    <row r="953" spans="1:111" s="377" customFormat="1" ht="11.1" customHeight="1" x14ac:dyDescent="0.25">
      <c r="A953" s="76"/>
      <c r="Z953" s="437"/>
      <c r="AA953" s="437"/>
      <c r="AB953" s="437"/>
      <c r="AC953" s="437"/>
      <c r="AD953" s="437"/>
      <c r="AE953" s="437"/>
      <c r="AF953" s="437"/>
      <c r="AG953" s="437"/>
      <c r="AH953" s="437"/>
      <c r="AI953" s="437"/>
      <c r="AJ953" s="437"/>
      <c r="AK953" s="437"/>
      <c r="AL953" s="437"/>
      <c r="AM953" s="437"/>
      <c r="AN953" s="437"/>
      <c r="AO953" s="437"/>
      <c r="AP953" s="437"/>
      <c r="AQ953" s="437"/>
      <c r="AR953" s="437"/>
      <c r="AS953" s="437"/>
      <c r="AT953" s="437"/>
      <c r="AU953" s="437"/>
      <c r="AV953" s="437"/>
      <c r="AW953" s="437"/>
      <c r="AX953" s="437"/>
      <c r="AY953" s="437"/>
      <c r="BA953" s="98"/>
      <c r="BB953" s="98"/>
      <c r="BC953" s="98"/>
      <c r="BD953" s="98"/>
      <c r="BE953" s="98"/>
      <c r="BF953" s="98"/>
      <c r="BH953" s="380"/>
      <c r="BI953" s="380"/>
      <c r="BJ953" s="380"/>
      <c r="BK953" s="379"/>
      <c r="BL953" s="379"/>
      <c r="BM953" s="382"/>
      <c r="BN953" s="168"/>
      <c r="BO953" s="382"/>
      <c r="BP953" s="382"/>
      <c r="BQ953" s="368"/>
      <c r="BR953"/>
      <c r="BS953" s="368"/>
      <c r="BT953"/>
      <c r="BU953"/>
      <c r="BV953"/>
      <c r="BW953" s="368"/>
      <c r="BX953" s="368"/>
      <c r="BY953" s="368"/>
      <c r="BZ953" s="368"/>
      <c r="CA953" s="368"/>
      <c r="CB953" s="141"/>
      <c r="CC953" s="230"/>
      <c r="CD953" s="230"/>
      <c r="CE953" s="230"/>
      <c r="CF953" s="76"/>
      <c r="CG953" s="281"/>
      <c r="CH953" s="281"/>
      <c r="CI953" s="76"/>
      <c r="CJ953" s="76"/>
      <c r="CK953" s="76"/>
      <c r="CL953" s="127"/>
      <c r="CM953" s="127"/>
      <c r="CN953" s="127"/>
      <c r="CO953" s="127"/>
      <c r="CP953" s="127"/>
      <c r="CQ953" s="127"/>
      <c r="CR953"/>
      <c r="CS953"/>
      <c r="CT953"/>
      <c r="CU953"/>
      <c r="CV953" s="76"/>
      <c r="CW953" s="404"/>
      <c r="CX953" s="405"/>
      <c r="CY953" s="405"/>
      <c r="CZ953" s="405"/>
      <c r="DA953" s="405"/>
      <c r="DB953" s="405"/>
      <c r="DG953" s="76"/>
    </row>
    <row r="954" spans="1:111" s="377" customFormat="1" ht="11.1" customHeight="1" x14ac:dyDescent="0.25">
      <c r="A954" s="76"/>
      <c r="Z954" s="437"/>
      <c r="AA954" s="437"/>
      <c r="AB954" s="437"/>
      <c r="AC954" s="437"/>
      <c r="AD954" s="437"/>
      <c r="AE954" s="437"/>
      <c r="AF954" s="437"/>
      <c r="AG954" s="437"/>
      <c r="AH954" s="437"/>
      <c r="AI954" s="437"/>
      <c r="AJ954" s="437"/>
      <c r="AK954" s="437"/>
      <c r="AL954" s="437"/>
      <c r="AM954" s="437"/>
      <c r="AN954" s="437"/>
      <c r="AO954" s="437"/>
      <c r="AP954" s="437"/>
      <c r="AQ954" s="437"/>
      <c r="AR954" s="437"/>
      <c r="AS954" s="437"/>
      <c r="AT954" s="437"/>
      <c r="AU954" s="437"/>
      <c r="AV954" s="437"/>
      <c r="AW954" s="437"/>
      <c r="AX954" s="437"/>
      <c r="AY954" s="437"/>
      <c r="BA954" s="98"/>
      <c r="BB954" s="98"/>
      <c r="BC954" s="98"/>
      <c r="BD954" s="98"/>
      <c r="BE954" s="98"/>
      <c r="BF954" s="98"/>
      <c r="BH954" s="380"/>
      <c r="BI954" s="380"/>
      <c r="BJ954" s="380"/>
      <c r="BK954" s="379"/>
      <c r="BL954" s="379"/>
      <c r="BM954" s="382"/>
      <c r="BN954" s="168"/>
      <c r="BO954" s="382"/>
      <c r="BP954" s="382"/>
      <c r="BQ954" s="368"/>
      <c r="BR954"/>
      <c r="BS954" s="368"/>
      <c r="BT954"/>
      <c r="BU954"/>
      <c r="BV954"/>
      <c r="BW954" s="368"/>
      <c r="BX954" s="368"/>
      <c r="BY954" s="368"/>
      <c r="BZ954" s="368"/>
      <c r="CA954" s="368"/>
      <c r="CB954" s="141"/>
      <c r="CC954" s="230"/>
      <c r="CD954" s="230"/>
      <c r="CE954" s="230"/>
      <c r="CF954" s="76"/>
      <c r="CG954" s="281"/>
      <c r="CH954" s="281"/>
      <c r="CI954" s="76"/>
      <c r="CJ954" s="76"/>
      <c r="CK954" s="76"/>
      <c r="CL954" s="127"/>
      <c r="CM954" s="127"/>
      <c r="CN954" s="127"/>
      <c r="CO954" s="127"/>
      <c r="CP954" s="127"/>
      <c r="CQ954" s="127"/>
      <c r="CR954"/>
      <c r="CS954"/>
      <c r="CT954"/>
      <c r="CU954"/>
      <c r="CV954" s="76"/>
      <c r="CW954" s="404"/>
      <c r="CX954" s="405"/>
      <c r="CY954" s="405"/>
      <c r="CZ954" s="405"/>
      <c r="DA954" s="405"/>
      <c r="DB954" s="405"/>
      <c r="DG954" s="76"/>
    </row>
    <row r="955" spans="1:111" s="377" customFormat="1" ht="11.1" customHeight="1" x14ac:dyDescent="0.25">
      <c r="A955" s="76"/>
      <c r="Z955" s="437"/>
      <c r="AA955" s="437"/>
      <c r="AB955" s="437"/>
      <c r="AC955" s="437"/>
      <c r="AD955" s="437"/>
      <c r="AE955" s="437"/>
      <c r="AF955" s="437"/>
      <c r="AG955" s="437"/>
      <c r="AH955" s="437"/>
      <c r="AI955" s="437"/>
      <c r="AJ955" s="437"/>
      <c r="AK955" s="437"/>
      <c r="AL955" s="437"/>
      <c r="AM955" s="437"/>
      <c r="AN955" s="437"/>
      <c r="AO955" s="437"/>
      <c r="AP955" s="437"/>
      <c r="AQ955" s="437"/>
      <c r="AR955" s="437"/>
      <c r="AS955" s="437"/>
      <c r="AT955" s="437"/>
      <c r="AU955" s="437"/>
      <c r="AV955" s="437"/>
      <c r="AW955" s="437"/>
      <c r="AX955" s="437"/>
      <c r="AY955" s="437"/>
      <c r="BA955" s="98"/>
      <c r="BB955" s="98"/>
      <c r="BC955" s="98"/>
      <c r="BD955" s="98"/>
      <c r="BE955" s="98"/>
      <c r="BF955" s="98"/>
      <c r="BH955" s="380"/>
      <c r="BI955" s="380"/>
      <c r="BJ955" s="380"/>
      <c r="BK955" s="379"/>
      <c r="BL955" s="379"/>
      <c r="BM955" s="382"/>
      <c r="BN955" s="168"/>
      <c r="BO955" s="382"/>
      <c r="BP955" s="382"/>
      <c r="BQ955" s="368"/>
      <c r="BR955"/>
      <c r="BS955" s="368"/>
      <c r="BT955"/>
      <c r="BU955"/>
      <c r="BV955"/>
      <c r="BW955" s="368"/>
      <c r="BX955" s="368"/>
      <c r="BY955" s="368"/>
      <c r="BZ955" s="368"/>
      <c r="CA955" s="368"/>
      <c r="CB955" s="141"/>
      <c r="CC955" s="230"/>
      <c r="CD955" s="230"/>
      <c r="CE955" s="230"/>
      <c r="CF955" s="76"/>
      <c r="CG955" s="281"/>
      <c r="CH955" s="281"/>
      <c r="CI955" s="76"/>
      <c r="CJ955" s="76"/>
      <c r="CK955" s="76"/>
      <c r="CL955" s="127"/>
      <c r="CM955" s="127"/>
      <c r="CN955" s="127"/>
      <c r="CO955" s="127"/>
      <c r="CP955" s="127"/>
      <c r="CQ955" s="127"/>
      <c r="CR955"/>
      <c r="CS955"/>
      <c r="CT955"/>
      <c r="CU955"/>
      <c r="CV955" s="76"/>
      <c r="CW955" s="404"/>
      <c r="CX955" s="405"/>
      <c r="CY955" s="405"/>
      <c r="CZ955" s="405"/>
      <c r="DA955" s="405"/>
      <c r="DB955" s="405"/>
      <c r="DG955" s="76"/>
    </row>
    <row r="956" spans="1:111" s="377" customFormat="1" ht="11.1" customHeight="1" x14ac:dyDescent="0.25">
      <c r="A956" s="76"/>
      <c r="Z956" s="437"/>
      <c r="AA956" s="437"/>
      <c r="AB956" s="437"/>
      <c r="AC956" s="437"/>
      <c r="AD956" s="437"/>
      <c r="AE956" s="437"/>
      <c r="AF956" s="437"/>
      <c r="AG956" s="437"/>
      <c r="AH956" s="437"/>
      <c r="AI956" s="437"/>
      <c r="AJ956" s="437"/>
      <c r="AK956" s="437"/>
      <c r="AL956" s="437"/>
      <c r="AM956" s="437"/>
      <c r="AN956" s="437"/>
      <c r="AO956" s="437"/>
      <c r="AP956" s="437"/>
      <c r="AQ956" s="437"/>
      <c r="AR956" s="437"/>
      <c r="AS956" s="437"/>
      <c r="AT956" s="437"/>
      <c r="AU956" s="437"/>
      <c r="AV956" s="437"/>
      <c r="AW956" s="437"/>
      <c r="AX956" s="437"/>
      <c r="AY956" s="437"/>
      <c r="BA956" s="98"/>
      <c r="BB956" s="98"/>
      <c r="BC956" s="98"/>
      <c r="BD956" s="98"/>
      <c r="BE956" s="98"/>
      <c r="BF956" s="98"/>
      <c r="BH956" s="380"/>
      <c r="BI956" s="380"/>
      <c r="BJ956" s="380"/>
      <c r="BK956" s="379"/>
      <c r="BL956" s="379"/>
      <c r="BM956" s="382"/>
      <c r="BN956" s="168"/>
      <c r="BO956" s="382"/>
      <c r="BP956" s="382"/>
      <c r="BQ956" s="368"/>
      <c r="BR956"/>
      <c r="BS956" s="368"/>
      <c r="BT956"/>
      <c r="BU956"/>
      <c r="BV956"/>
      <c r="BW956" s="368"/>
      <c r="BX956" s="368"/>
      <c r="BY956" s="368"/>
      <c r="BZ956" s="368"/>
      <c r="CA956" s="368"/>
      <c r="CB956" s="141"/>
      <c r="CC956" s="230"/>
      <c r="CD956" s="230"/>
      <c r="CE956" s="230"/>
      <c r="CF956" s="76"/>
      <c r="CG956" s="281"/>
      <c r="CH956" s="281"/>
      <c r="CI956" s="76"/>
      <c r="CJ956" s="76"/>
      <c r="CK956" s="76"/>
      <c r="CL956" s="127"/>
      <c r="CM956" s="127"/>
      <c r="CN956" s="127"/>
      <c r="CO956" s="127"/>
      <c r="CP956" s="127"/>
      <c r="CQ956" s="127"/>
      <c r="CR956"/>
      <c r="CS956"/>
      <c r="CT956"/>
      <c r="CU956"/>
      <c r="CV956" s="76"/>
      <c r="CW956" s="404"/>
      <c r="CX956" s="405"/>
      <c r="CY956" s="405"/>
      <c r="CZ956" s="405"/>
      <c r="DA956" s="405"/>
      <c r="DB956" s="405"/>
      <c r="DG956" s="76"/>
    </row>
    <row r="957" spans="1:111" s="377" customFormat="1" ht="11.1" customHeight="1" x14ac:dyDescent="0.25">
      <c r="A957" s="76"/>
      <c r="Z957" s="437"/>
      <c r="AA957" s="437"/>
      <c r="AB957" s="437"/>
      <c r="AC957" s="437"/>
      <c r="AD957" s="437"/>
      <c r="AE957" s="437"/>
      <c r="AF957" s="437"/>
      <c r="AG957" s="437"/>
      <c r="AH957" s="437"/>
      <c r="AI957" s="437"/>
      <c r="AJ957" s="437"/>
      <c r="AK957" s="437"/>
      <c r="AL957" s="437"/>
      <c r="AM957" s="437"/>
      <c r="AN957" s="437"/>
      <c r="AO957" s="437"/>
      <c r="AP957" s="437"/>
      <c r="AQ957" s="437"/>
      <c r="AR957" s="437"/>
      <c r="AS957" s="437"/>
      <c r="AT957" s="437"/>
      <c r="AU957" s="437"/>
      <c r="AV957" s="437"/>
      <c r="AW957" s="437"/>
      <c r="AX957" s="437"/>
      <c r="AY957" s="437"/>
      <c r="BA957" s="98"/>
      <c r="BB957" s="98"/>
      <c r="BC957" s="98"/>
      <c r="BD957" s="98"/>
      <c r="BE957" s="98"/>
      <c r="BF957" s="98"/>
      <c r="BH957" s="380"/>
      <c r="BI957" s="380"/>
      <c r="BJ957" s="380"/>
      <c r="BK957" s="379"/>
      <c r="BL957" s="379"/>
      <c r="BM957" s="382"/>
      <c r="BN957" s="168"/>
      <c r="BO957" s="382"/>
      <c r="BP957" s="382"/>
      <c r="BQ957" s="368"/>
      <c r="BR957"/>
      <c r="BS957" s="368"/>
      <c r="BT957"/>
      <c r="BU957"/>
      <c r="BV957"/>
      <c r="BW957" s="368"/>
      <c r="BX957" s="368"/>
      <c r="BY957" s="368"/>
      <c r="BZ957" s="368"/>
      <c r="CA957" s="368"/>
      <c r="CB957" s="141"/>
      <c r="CC957" s="230"/>
      <c r="CD957" s="230"/>
      <c r="CE957" s="230"/>
      <c r="CF957" s="76"/>
      <c r="CG957" s="281"/>
      <c r="CH957" s="281"/>
      <c r="CI957" s="76"/>
      <c r="CJ957" s="76"/>
      <c r="CK957" s="76"/>
      <c r="CL957" s="127"/>
      <c r="CM957" s="127"/>
      <c r="CN957" s="127"/>
      <c r="CO957" s="127"/>
      <c r="CP957" s="127"/>
      <c r="CQ957" s="127"/>
      <c r="CR957"/>
      <c r="CS957"/>
      <c r="CT957"/>
      <c r="CU957"/>
      <c r="CV957" s="76"/>
      <c r="CW957" s="404"/>
      <c r="CX957" s="405"/>
      <c r="CY957" s="405"/>
      <c r="CZ957" s="405"/>
      <c r="DA957" s="405"/>
      <c r="DB957" s="405"/>
      <c r="DG957" s="76"/>
    </row>
    <row r="958" spans="1:111" s="377" customFormat="1" ht="11.1" customHeight="1" x14ac:dyDescent="0.25">
      <c r="A958" s="76"/>
      <c r="Z958" s="437"/>
      <c r="AA958" s="437"/>
      <c r="AB958" s="437"/>
      <c r="AC958" s="437"/>
      <c r="AD958" s="437"/>
      <c r="AE958" s="437"/>
      <c r="AF958" s="437"/>
      <c r="AG958" s="437"/>
      <c r="AH958" s="437"/>
      <c r="AI958" s="437"/>
      <c r="AJ958" s="437"/>
      <c r="AK958" s="437"/>
      <c r="AL958" s="437"/>
      <c r="AM958" s="437"/>
      <c r="AN958" s="437"/>
      <c r="AO958" s="437"/>
      <c r="AP958" s="437"/>
      <c r="AQ958" s="437"/>
      <c r="AR958" s="437"/>
      <c r="AS958" s="437"/>
      <c r="AT958" s="437"/>
      <c r="AU958" s="437"/>
      <c r="AV958" s="437"/>
      <c r="AW958" s="437"/>
      <c r="AX958" s="437"/>
      <c r="AY958" s="437"/>
      <c r="BA958" s="98"/>
      <c r="BB958" s="98"/>
      <c r="BC958" s="98"/>
      <c r="BD958" s="98"/>
      <c r="BE958" s="98"/>
      <c r="BF958" s="98"/>
      <c r="BH958" s="380"/>
      <c r="BI958" s="380"/>
      <c r="BJ958" s="380"/>
      <c r="BK958" s="379"/>
      <c r="BL958" s="379"/>
      <c r="BM958" s="382"/>
      <c r="BN958" s="168"/>
      <c r="BO958" s="382"/>
      <c r="BP958" s="382"/>
      <c r="BQ958" s="368"/>
      <c r="BR958"/>
      <c r="BS958" s="368"/>
      <c r="BT958"/>
      <c r="BU958"/>
      <c r="BV958"/>
      <c r="BW958" s="368"/>
      <c r="BX958" s="368"/>
      <c r="BY958" s="368"/>
      <c r="BZ958" s="368"/>
      <c r="CA958" s="368"/>
      <c r="CB958" s="141"/>
      <c r="CC958" s="230"/>
      <c r="CD958" s="230"/>
      <c r="CE958" s="230"/>
      <c r="CF958" s="76"/>
      <c r="CG958" s="281"/>
      <c r="CH958" s="281"/>
      <c r="CI958" s="76"/>
      <c r="CJ958" s="76"/>
      <c r="CK958" s="76"/>
      <c r="CL958" s="127"/>
      <c r="CM958" s="127"/>
      <c r="CN958" s="127"/>
      <c r="CO958" s="127"/>
      <c r="CP958" s="127"/>
      <c r="CQ958" s="127"/>
      <c r="CR958"/>
      <c r="CS958"/>
      <c r="CT958"/>
      <c r="CU958"/>
      <c r="CV958" s="76"/>
      <c r="CW958" s="404"/>
      <c r="CX958" s="405"/>
      <c r="CY958" s="405"/>
      <c r="CZ958" s="405"/>
      <c r="DA958" s="405"/>
      <c r="DB958" s="405"/>
      <c r="DG958" s="76"/>
    </row>
    <row r="959" spans="1:111" s="377" customFormat="1" ht="11.1" customHeight="1" x14ac:dyDescent="0.25">
      <c r="A959" s="76"/>
      <c r="Z959" s="437"/>
      <c r="AA959" s="437"/>
      <c r="AB959" s="437"/>
      <c r="AC959" s="437"/>
      <c r="AD959" s="437"/>
      <c r="AE959" s="437"/>
      <c r="AF959" s="437"/>
      <c r="AG959" s="437"/>
      <c r="AH959" s="437"/>
      <c r="AI959" s="437"/>
      <c r="AJ959" s="437"/>
      <c r="AK959" s="437"/>
      <c r="AL959" s="437"/>
      <c r="AM959" s="437"/>
      <c r="AN959" s="437"/>
      <c r="AO959" s="437"/>
      <c r="AP959" s="437"/>
      <c r="AQ959" s="437"/>
      <c r="AR959" s="437"/>
      <c r="AS959" s="437"/>
      <c r="AT959" s="437"/>
      <c r="AU959" s="437"/>
      <c r="AV959" s="437"/>
      <c r="AW959" s="437"/>
      <c r="AX959" s="437"/>
      <c r="AY959" s="437"/>
      <c r="BA959" s="98"/>
      <c r="BB959" s="98"/>
      <c r="BC959" s="98"/>
      <c r="BD959" s="98"/>
      <c r="BE959" s="98"/>
      <c r="BF959" s="98"/>
      <c r="BH959" s="380"/>
      <c r="BI959" s="380"/>
      <c r="BJ959" s="380"/>
      <c r="BK959" s="379"/>
      <c r="BL959" s="379"/>
      <c r="BM959" s="382"/>
      <c r="BN959" s="168"/>
      <c r="BO959" s="382"/>
      <c r="BP959" s="382"/>
      <c r="BQ959" s="368"/>
      <c r="BR959"/>
      <c r="BS959" s="368"/>
      <c r="BT959"/>
      <c r="BU959"/>
      <c r="BV959"/>
      <c r="BW959" s="368"/>
      <c r="BX959" s="368"/>
      <c r="BY959" s="368"/>
      <c r="BZ959" s="368"/>
      <c r="CA959" s="368"/>
      <c r="CB959" s="141"/>
      <c r="CC959" s="230"/>
      <c r="CD959" s="230"/>
      <c r="CE959" s="230"/>
      <c r="CF959" s="76"/>
      <c r="CG959" s="281"/>
      <c r="CH959" s="281"/>
      <c r="CI959" s="76"/>
      <c r="CJ959" s="76"/>
      <c r="CK959" s="76"/>
      <c r="CL959" s="127"/>
      <c r="CM959" s="127"/>
      <c r="CN959" s="127"/>
      <c r="CO959" s="127"/>
      <c r="CP959" s="127"/>
      <c r="CQ959" s="127"/>
      <c r="CR959"/>
      <c r="CS959"/>
      <c r="CT959"/>
      <c r="CU959"/>
      <c r="CV959" s="76"/>
      <c r="CW959" s="404"/>
      <c r="CX959" s="405"/>
      <c r="CY959" s="405"/>
      <c r="CZ959" s="405"/>
      <c r="DA959" s="405"/>
      <c r="DB959" s="405"/>
      <c r="DG959" s="76"/>
    </row>
    <row r="960" spans="1:111" s="377" customFormat="1" ht="11.1" customHeight="1" x14ac:dyDescent="0.25">
      <c r="A960" s="76"/>
      <c r="Z960" s="437"/>
      <c r="AA960" s="437"/>
      <c r="AB960" s="437"/>
      <c r="AC960" s="437"/>
      <c r="AD960" s="437"/>
      <c r="AE960" s="437"/>
      <c r="AF960" s="437"/>
      <c r="AG960" s="437"/>
      <c r="AH960" s="437"/>
      <c r="AI960" s="437"/>
      <c r="AJ960" s="437"/>
      <c r="AK960" s="437"/>
      <c r="AL960" s="437"/>
      <c r="AM960" s="437"/>
      <c r="AN960" s="437"/>
      <c r="AO960" s="437"/>
      <c r="AP960" s="437"/>
      <c r="AQ960" s="437"/>
      <c r="AR960" s="437"/>
      <c r="AS960" s="437"/>
      <c r="AT960" s="437"/>
      <c r="AU960" s="437"/>
      <c r="AV960" s="437"/>
      <c r="AW960" s="437"/>
      <c r="AX960" s="437"/>
      <c r="AY960" s="437"/>
      <c r="BA960" s="98"/>
      <c r="BB960" s="98"/>
      <c r="BC960" s="98"/>
      <c r="BD960" s="98"/>
      <c r="BE960" s="98"/>
      <c r="BF960" s="98"/>
      <c r="BH960" s="380"/>
      <c r="BI960" s="380"/>
      <c r="BJ960" s="380"/>
      <c r="BK960" s="379"/>
      <c r="BL960" s="379"/>
      <c r="BM960" s="382"/>
      <c r="BN960" s="168"/>
      <c r="BO960" s="382"/>
      <c r="BP960" s="382"/>
      <c r="BQ960" s="368"/>
      <c r="BR960"/>
      <c r="BS960" s="368"/>
      <c r="BT960"/>
      <c r="BU960"/>
      <c r="BV960"/>
      <c r="BW960" s="368"/>
      <c r="BX960" s="368"/>
      <c r="BY960" s="368"/>
      <c r="BZ960" s="368"/>
      <c r="CA960" s="368"/>
      <c r="CB960" s="141"/>
      <c r="CC960" s="230"/>
      <c r="CD960" s="230"/>
      <c r="CE960" s="230"/>
      <c r="CF960" s="76"/>
      <c r="CG960" s="281"/>
      <c r="CH960" s="281"/>
      <c r="CI960" s="76"/>
      <c r="CJ960" s="76"/>
      <c r="CK960" s="76"/>
      <c r="CL960" s="127"/>
      <c r="CM960" s="127"/>
      <c r="CN960" s="127"/>
      <c r="CO960" s="127"/>
      <c r="CP960" s="127"/>
      <c r="CQ960" s="127"/>
      <c r="CR960"/>
      <c r="CS960"/>
      <c r="CT960"/>
      <c r="CU960"/>
      <c r="CV960" s="76"/>
      <c r="CW960" s="404"/>
      <c r="CX960" s="405"/>
      <c r="CY960" s="405"/>
      <c r="CZ960" s="405"/>
      <c r="DA960" s="405"/>
      <c r="DB960" s="405"/>
      <c r="DG960" s="76"/>
    </row>
    <row r="961" spans="1:111" s="377" customFormat="1" ht="11.1" customHeight="1" x14ac:dyDescent="0.25">
      <c r="A961" s="76"/>
      <c r="Z961" s="437"/>
      <c r="AA961" s="437"/>
      <c r="AB961" s="437"/>
      <c r="AC961" s="437"/>
      <c r="AD961" s="437"/>
      <c r="AE961" s="437"/>
      <c r="AF961" s="437"/>
      <c r="AG961" s="437"/>
      <c r="AH961" s="437"/>
      <c r="AI961" s="437"/>
      <c r="AJ961" s="437"/>
      <c r="AK961" s="437"/>
      <c r="AL961" s="437"/>
      <c r="AM961" s="437"/>
      <c r="AN961" s="437"/>
      <c r="AO961" s="437"/>
      <c r="AP961" s="437"/>
      <c r="AQ961" s="437"/>
      <c r="AR961" s="437"/>
      <c r="AS961" s="437"/>
      <c r="AT961" s="437"/>
      <c r="AU961" s="437"/>
      <c r="AV961" s="437"/>
      <c r="AW961" s="437"/>
      <c r="AX961" s="437"/>
      <c r="AY961" s="437"/>
      <c r="BA961" s="98"/>
      <c r="BB961" s="98"/>
      <c r="BC961" s="98"/>
      <c r="BD961" s="98"/>
      <c r="BE961" s="98"/>
      <c r="BF961" s="98"/>
      <c r="BH961" s="380"/>
      <c r="BI961" s="380"/>
      <c r="BJ961" s="380"/>
      <c r="BK961" s="379"/>
      <c r="BL961" s="379"/>
      <c r="BM961" s="382"/>
      <c r="BN961" s="168"/>
      <c r="BO961" s="382"/>
      <c r="BP961" s="382"/>
      <c r="BQ961" s="368"/>
      <c r="BR961"/>
      <c r="BS961" s="368"/>
      <c r="BT961"/>
      <c r="BU961"/>
      <c r="BV961"/>
      <c r="BW961" s="368"/>
      <c r="BX961" s="368"/>
      <c r="BY961" s="368"/>
      <c r="BZ961" s="368"/>
      <c r="CA961" s="368"/>
      <c r="CB961" s="141"/>
      <c r="CC961" s="230"/>
      <c r="CD961" s="230"/>
      <c r="CE961" s="230"/>
      <c r="CF961" s="76"/>
      <c r="CG961" s="281"/>
      <c r="CH961" s="281"/>
      <c r="CI961" s="76"/>
      <c r="CJ961" s="76"/>
      <c r="CK961" s="76"/>
      <c r="CL961" s="127"/>
      <c r="CM961" s="127"/>
      <c r="CN961" s="127"/>
      <c r="CO961" s="127"/>
      <c r="CP961" s="127"/>
      <c r="CQ961" s="127"/>
      <c r="CR961"/>
      <c r="CS961"/>
      <c r="CT961"/>
      <c r="CU961"/>
      <c r="CV961" s="76"/>
      <c r="CW961" s="404"/>
      <c r="CX961" s="405"/>
      <c r="CY961" s="405"/>
      <c r="CZ961" s="405"/>
      <c r="DA961" s="405"/>
      <c r="DB961" s="405"/>
      <c r="DG961" s="76"/>
    </row>
    <row r="962" spans="1:111" s="377" customFormat="1" ht="11.1" customHeight="1" x14ac:dyDescent="0.25">
      <c r="A962" s="76"/>
      <c r="Z962" s="437"/>
      <c r="AA962" s="437"/>
      <c r="AB962" s="437"/>
      <c r="AC962" s="437"/>
      <c r="AD962" s="437"/>
      <c r="AE962" s="437"/>
      <c r="AF962" s="437"/>
      <c r="AG962" s="437"/>
      <c r="AH962" s="437"/>
      <c r="AI962" s="437"/>
      <c r="AJ962" s="437"/>
      <c r="AK962" s="437"/>
      <c r="AL962" s="437"/>
      <c r="AM962" s="437"/>
      <c r="AN962" s="437"/>
      <c r="AO962" s="437"/>
      <c r="AP962" s="437"/>
      <c r="AQ962" s="437"/>
      <c r="AR962" s="437"/>
      <c r="AS962" s="437"/>
      <c r="AT962" s="437"/>
      <c r="AU962" s="437"/>
      <c r="AV962" s="437"/>
      <c r="AW962" s="437"/>
      <c r="AX962" s="437"/>
      <c r="AY962" s="437"/>
      <c r="BA962" s="98"/>
      <c r="BB962" s="98"/>
      <c r="BC962" s="98"/>
      <c r="BD962" s="98"/>
      <c r="BE962" s="98"/>
      <c r="BF962" s="98"/>
      <c r="BH962" s="380"/>
      <c r="BI962" s="380"/>
      <c r="BJ962" s="380"/>
      <c r="BK962" s="379"/>
      <c r="BL962" s="379"/>
      <c r="BM962" s="382"/>
      <c r="BN962" s="168"/>
      <c r="BO962" s="382"/>
      <c r="BP962" s="382"/>
      <c r="BQ962" s="368"/>
      <c r="BR962"/>
      <c r="BS962" s="368"/>
      <c r="BT962"/>
      <c r="BU962"/>
      <c r="BV962"/>
      <c r="BW962" s="368"/>
      <c r="BX962" s="368"/>
      <c r="BY962" s="368"/>
      <c r="BZ962" s="368"/>
      <c r="CA962" s="368"/>
      <c r="CB962" s="141"/>
      <c r="CC962" s="230"/>
      <c r="CD962" s="230"/>
      <c r="CE962" s="230"/>
      <c r="CF962" s="76"/>
      <c r="CG962" s="281"/>
      <c r="CH962" s="281"/>
      <c r="CI962" s="76"/>
      <c r="CJ962" s="76"/>
      <c r="CK962" s="76"/>
      <c r="CL962" s="127"/>
      <c r="CM962" s="127"/>
      <c r="CN962" s="127"/>
      <c r="CO962" s="127"/>
      <c r="CP962" s="127"/>
      <c r="CQ962" s="127"/>
      <c r="CR962"/>
      <c r="CS962"/>
      <c r="CT962"/>
      <c r="CU962"/>
      <c r="CV962" s="76"/>
      <c r="CW962" s="404"/>
      <c r="CX962" s="405"/>
      <c r="CY962" s="405"/>
      <c r="CZ962" s="405"/>
      <c r="DA962" s="405"/>
      <c r="DB962" s="405"/>
      <c r="DG962" s="76"/>
    </row>
    <row r="963" spans="1:111" s="377" customFormat="1" ht="11.1" customHeight="1" x14ac:dyDescent="0.25">
      <c r="A963" s="76"/>
      <c r="Z963" s="437"/>
      <c r="AA963" s="437"/>
      <c r="AB963" s="437"/>
      <c r="AC963" s="437"/>
      <c r="AD963" s="437"/>
      <c r="AE963" s="437"/>
      <c r="AF963" s="437"/>
      <c r="AG963" s="437"/>
      <c r="AH963" s="437"/>
      <c r="AI963" s="437"/>
      <c r="AJ963" s="437"/>
      <c r="AK963" s="437"/>
      <c r="AL963" s="437"/>
      <c r="AM963" s="437"/>
      <c r="AN963" s="437"/>
      <c r="AO963" s="437"/>
      <c r="AP963" s="437"/>
      <c r="AQ963" s="437"/>
      <c r="AR963" s="437"/>
      <c r="AS963" s="437"/>
      <c r="AT963" s="437"/>
      <c r="AU963" s="437"/>
      <c r="AV963" s="437"/>
      <c r="AW963" s="437"/>
      <c r="AX963" s="437"/>
      <c r="AY963" s="437"/>
      <c r="BA963" s="98"/>
      <c r="BB963" s="98"/>
      <c r="BC963" s="98"/>
      <c r="BD963" s="98"/>
      <c r="BE963" s="98"/>
      <c r="BF963" s="98"/>
      <c r="BH963" s="380"/>
      <c r="BI963" s="380"/>
      <c r="BJ963" s="380"/>
      <c r="BK963" s="379"/>
      <c r="BL963" s="379"/>
      <c r="BM963" s="382"/>
      <c r="BN963" s="168"/>
      <c r="BO963" s="382"/>
      <c r="BP963" s="382"/>
      <c r="BQ963" s="368"/>
      <c r="BR963"/>
      <c r="BS963" s="368"/>
      <c r="BT963"/>
      <c r="BU963"/>
      <c r="BV963"/>
      <c r="BW963" s="368"/>
      <c r="BX963" s="368"/>
      <c r="BY963" s="368"/>
      <c r="BZ963" s="368"/>
      <c r="CA963" s="368"/>
      <c r="CB963" s="141"/>
      <c r="CC963" s="230"/>
      <c r="CD963" s="230"/>
      <c r="CE963" s="230"/>
      <c r="CF963" s="76"/>
      <c r="CG963" s="281"/>
      <c r="CH963" s="281"/>
      <c r="CI963" s="76"/>
      <c r="CJ963" s="76"/>
      <c r="CK963" s="76"/>
      <c r="CL963" s="127"/>
      <c r="CM963" s="127"/>
      <c r="CN963" s="127"/>
      <c r="CO963" s="127"/>
      <c r="CP963" s="127"/>
      <c r="CQ963" s="127"/>
      <c r="CR963"/>
      <c r="CS963"/>
      <c r="CT963"/>
      <c r="CU963"/>
      <c r="CV963" s="76"/>
      <c r="CW963" s="404"/>
      <c r="CX963" s="405"/>
      <c r="CY963" s="405"/>
      <c r="CZ963" s="405"/>
      <c r="DA963" s="405"/>
      <c r="DB963" s="405"/>
      <c r="DG963" s="76"/>
    </row>
    <row r="964" spans="1:111" s="377" customFormat="1" ht="11.1" customHeight="1" x14ac:dyDescent="0.25">
      <c r="A964" s="76"/>
      <c r="Z964" s="437"/>
      <c r="AA964" s="437"/>
      <c r="AB964" s="437"/>
      <c r="AC964" s="437"/>
      <c r="AD964" s="437"/>
      <c r="AE964" s="437"/>
      <c r="AF964" s="437"/>
      <c r="AG964" s="437"/>
      <c r="AH964" s="437"/>
      <c r="AI964" s="437"/>
      <c r="AJ964" s="437"/>
      <c r="AK964" s="437"/>
      <c r="AL964" s="437"/>
      <c r="AM964" s="437"/>
      <c r="AN964" s="437"/>
      <c r="AO964" s="437"/>
      <c r="AP964" s="437"/>
      <c r="AQ964" s="437"/>
      <c r="AR964" s="437"/>
      <c r="AS964" s="437"/>
      <c r="AT964" s="437"/>
      <c r="AU964" s="437"/>
      <c r="AV964" s="437"/>
      <c r="AW964" s="437"/>
      <c r="AX964" s="437"/>
      <c r="AY964" s="437"/>
      <c r="BA964" s="98"/>
      <c r="BB964" s="98"/>
      <c r="BC964" s="98"/>
      <c r="BD964" s="98"/>
      <c r="BE964" s="98"/>
      <c r="BF964" s="98"/>
      <c r="BH964" s="380"/>
      <c r="BI964" s="380"/>
      <c r="BJ964" s="380"/>
      <c r="BK964" s="379"/>
      <c r="BL964" s="379"/>
      <c r="BM964" s="382"/>
      <c r="BN964" s="168"/>
      <c r="BO964" s="382"/>
      <c r="BP964" s="382"/>
      <c r="BQ964" s="368"/>
      <c r="BR964"/>
      <c r="BS964" s="368"/>
      <c r="BT964"/>
      <c r="BU964"/>
      <c r="BV964"/>
      <c r="BW964" s="368"/>
      <c r="BX964" s="368"/>
      <c r="BY964" s="368"/>
      <c r="BZ964" s="368"/>
      <c r="CA964" s="368"/>
      <c r="CB964" s="141"/>
      <c r="CC964" s="230"/>
      <c r="CD964" s="230"/>
      <c r="CE964" s="230"/>
      <c r="CF964" s="76"/>
      <c r="CG964" s="281"/>
      <c r="CH964" s="281"/>
      <c r="CI964" s="76"/>
      <c r="CJ964" s="76"/>
      <c r="CK964" s="76"/>
      <c r="CL964" s="127"/>
      <c r="CM964" s="127"/>
      <c r="CN964" s="127"/>
      <c r="CO964" s="127"/>
      <c r="CP964" s="127"/>
      <c r="CQ964" s="127"/>
      <c r="CR964"/>
      <c r="CS964"/>
      <c r="CT964"/>
      <c r="CU964"/>
      <c r="CV964" s="76"/>
      <c r="CW964" s="404"/>
      <c r="CX964" s="405"/>
      <c r="CY964" s="405"/>
      <c r="CZ964" s="405"/>
      <c r="DA964" s="405"/>
      <c r="DB964" s="405"/>
      <c r="DG964" s="76"/>
    </row>
    <row r="965" spans="1:111" s="377" customFormat="1" ht="11.1" customHeight="1" x14ac:dyDescent="0.25">
      <c r="A965" s="76"/>
      <c r="Z965" s="437"/>
      <c r="AA965" s="437"/>
      <c r="AB965" s="437"/>
      <c r="AC965" s="437"/>
      <c r="AD965" s="437"/>
      <c r="AE965" s="437"/>
      <c r="AF965" s="437"/>
      <c r="AG965" s="437"/>
      <c r="AH965" s="437"/>
      <c r="AI965" s="437"/>
      <c r="AJ965" s="437"/>
      <c r="AK965" s="437"/>
      <c r="AL965" s="437"/>
      <c r="AM965" s="437"/>
      <c r="AN965" s="437"/>
      <c r="AO965" s="437"/>
      <c r="AP965" s="437"/>
      <c r="AQ965" s="437"/>
      <c r="AR965" s="437"/>
      <c r="AS965" s="437"/>
      <c r="AT965" s="437"/>
      <c r="AU965" s="437"/>
      <c r="AV965" s="437"/>
      <c r="AW965" s="437"/>
      <c r="AX965" s="437"/>
      <c r="AY965" s="437"/>
      <c r="BA965" s="98"/>
      <c r="BB965" s="98"/>
      <c r="BC965" s="98"/>
      <c r="BD965" s="98"/>
      <c r="BE965" s="98"/>
      <c r="BF965" s="98"/>
      <c r="BH965" s="380"/>
      <c r="BI965" s="380"/>
      <c r="BJ965" s="380"/>
      <c r="BK965" s="379"/>
      <c r="BL965" s="379"/>
      <c r="BM965" s="382"/>
      <c r="BN965" s="168"/>
      <c r="BO965" s="382"/>
      <c r="BP965" s="382"/>
      <c r="BQ965" s="368"/>
      <c r="BR965"/>
      <c r="BS965" s="368"/>
      <c r="BT965"/>
      <c r="BU965"/>
      <c r="BV965"/>
      <c r="BW965" s="368"/>
      <c r="BX965" s="368"/>
      <c r="BY965" s="368"/>
      <c r="BZ965" s="368"/>
      <c r="CA965" s="368"/>
      <c r="CB965" s="141"/>
      <c r="CC965" s="230"/>
      <c r="CD965" s="230"/>
      <c r="CE965" s="230"/>
      <c r="CF965" s="76"/>
      <c r="CG965" s="281"/>
      <c r="CH965" s="281"/>
      <c r="CI965" s="76"/>
      <c r="CJ965" s="76"/>
      <c r="CK965" s="76"/>
      <c r="CL965" s="127"/>
      <c r="CM965" s="127"/>
      <c r="CN965" s="127"/>
      <c r="CO965" s="127"/>
      <c r="CP965" s="127"/>
      <c r="CQ965" s="127"/>
      <c r="CR965"/>
      <c r="CS965"/>
      <c r="CT965"/>
      <c r="CU965"/>
      <c r="CV965" s="76"/>
      <c r="CW965" s="404"/>
      <c r="CX965" s="405"/>
      <c r="CY965" s="405"/>
      <c r="CZ965" s="405"/>
      <c r="DA965" s="405"/>
      <c r="DB965" s="405"/>
      <c r="DG965" s="76"/>
    </row>
    <row r="966" spans="1:111" s="377" customFormat="1" ht="11.1" customHeight="1" x14ac:dyDescent="0.25">
      <c r="A966" s="76"/>
      <c r="Z966" s="437"/>
      <c r="AA966" s="437"/>
      <c r="AB966" s="437"/>
      <c r="AC966" s="437"/>
      <c r="AD966" s="437"/>
      <c r="AE966" s="437"/>
      <c r="AF966" s="437"/>
      <c r="AG966" s="437"/>
      <c r="AH966" s="437"/>
      <c r="AI966" s="437"/>
      <c r="AJ966" s="437"/>
      <c r="AK966" s="437"/>
      <c r="AL966" s="437"/>
      <c r="AM966" s="437"/>
      <c r="AN966" s="437"/>
      <c r="AO966" s="437"/>
      <c r="AP966" s="437"/>
      <c r="AQ966" s="437"/>
      <c r="AR966" s="437"/>
      <c r="AS966" s="437"/>
      <c r="AT966" s="437"/>
      <c r="AU966" s="437"/>
      <c r="AV966" s="437"/>
      <c r="AW966" s="437"/>
      <c r="AX966" s="437"/>
      <c r="AY966" s="437"/>
      <c r="BA966" s="98"/>
      <c r="BB966" s="98"/>
      <c r="BC966" s="98"/>
      <c r="BD966" s="98"/>
      <c r="BE966" s="98"/>
      <c r="BF966" s="98"/>
      <c r="BH966" s="380"/>
      <c r="BI966" s="380"/>
      <c r="BJ966" s="380"/>
      <c r="BK966" s="379"/>
      <c r="BL966" s="379"/>
      <c r="BM966" s="382"/>
      <c r="BN966" s="168"/>
      <c r="BO966" s="382"/>
      <c r="BP966" s="382"/>
      <c r="BQ966" s="368"/>
      <c r="BR966"/>
      <c r="BS966" s="368"/>
      <c r="BT966"/>
      <c r="BU966"/>
      <c r="BV966"/>
      <c r="BW966" s="368"/>
      <c r="BX966" s="368"/>
      <c r="BY966" s="368"/>
      <c r="BZ966" s="368"/>
      <c r="CA966" s="368"/>
      <c r="CB966" s="141"/>
      <c r="CC966" s="230"/>
      <c r="CD966" s="230"/>
      <c r="CE966" s="230"/>
      <c r="CF966" s="76"/>
      <c r="CG966" s="281"/>
      <c r="CH966" s="281"/>
      <c r="CI966" s="76"/>
      <c r="CJ966" s="76"/>
      <c r="CK966" s="76"/>
      <c r="CL966" s="127"/>
      <c r="CM966" s="127"/>
      <c r="CN966" s="127"/>
      <c r="CO966" s="127"/>
      <c r="CP966" s="127"/>
      <c r="CQ966" s="127"/>
      <c r="CR966"/>
      <c r="CS966"/>
      <c r="CT966"/>
      <c r="CU966"/>
      <c r="CV966" s="76"/>
      <c r="CW966" s="404"/>
      <c r="CX966" s="405"/>
      <c r="CY966" s="405"/>
      <c r="CZ966" s="405"/>
      <c r="DA966" s="405"/>
      <c r="DB966" s="405"/>
      <c r="DG966" s="76"/>
    </row>
    <row r="967" spans="1:111" s="377" customFormat="1" ht="11.1" customHeight="1" x14ac:dyDescent="0.25">
      <c r="A967" s="76"/>
      <c r="Z967" s="437"/>
      <c r="AA967" s="437"/>
      <c r="AB967" s="437"/>
      <c r="AC967" s="437"/>
      <c r="AD967" s="437"/>
      <c r="AE967" s="437"/>
      <c r="AF967" s="437"/>
      <c r="AG967" s="437"/>
      <c r="AH967" s="437"/>
      <c r="AI967" s="437"/>
      <c r="AJ967" s="437"/>
      <c r="AK967" s="437"/>
      <c r="AL967" s="437"/>
      <c r="AM967" s="437"/>
      <c r="AN967" s="437"/>
      <c r="AO967" s="437"/>
      <c r="AP967" s="437"/>
      <c r="AQ967" s="437"/>
      <c r="AR967" s="437"/>
      <c r="AS967" s="437"/>
      <c r="AT967" s="437"/>
      <c r="AU967" s="437"/>
      <c r="AV967" s="437"/>
      <c r="AW967" s="437"/>
      <c r="AX967" s="437"/>
      <c r="AY967" s="437"/>
      <c r="BA967" s="98"/>
      <c r="BB967" s="98"/>
      <c r="BC967" s="98"/>
      <c r="BD967" s="98"/>
      <c r="BE967" s="98"/>
      <c r="BF967" s="98"/>
      <c r="BH967" s="380"/>
      <c r="BI967" s="380"/>
      <c r="BJ967" s="380"/>
      <c r="BK967" s="379"/>
      <c r="BL967" s="379"/>
      <c r="BM967" s="382"/>
      <c r="BN967" s="168"/>
      <c r="BO967" s="382"/>
      <c r="BP967" s="382"/>
      <c r="BQ967" s="368"/>
      <c r="BR967"/>
      <c r="BS967" s="368"/>
      <c r="BT967"/>
      <c r="BU967"/>
      <c r="BV967"/>
      <c r="BW967" s="368"/>
      <c r="BX967" s="368"/>
      <c r="BY967" s="368"/>
      <c r="BZ967" s="368"/>
      <c r="CA967" s="368"/>
      <c r="CB967" s="141"/>
      <c r="CC967" s="230"/>
      <c r="CD967" s="230"/>
      <c r="CE967" s="230"/>
      <c r="CF967" s="76"/>
      <c r="CG967" s="281"/>
      <c r="CH967" s="281"/>
      <c r="CI967" s="76"/>
      <c r="CJ967" s="76"/>
      <c r="CK967" s="76"/>
      <c r="CL967" s="127"/>
      <c r="CM967" s="127"/>
      <c r="CN967" s="127"/>
      <c r="CO967" s="127"/>
      <c r="CP967" s="127"/>
      <c r="CQ967" s="127"/>
      <c r="CR967"/>
      <c r="CS967"/>
      <c r="CT967"/>
      <c r="CU967"/>
      <c r="CV967" s="76"/>
      <c r="CW967" s="404"/>
      <c r="CX967" s="405"/>
      <c r="CY967" s="405"/>
      <c r="CZ967" s="405"/>
      <c r="DA967" s="405"/>
      <c r="DB967" s="405"/>
      <c r="DG967" s="76"/>
    </row>
    <row r="968" spans="1:111" s="377" customFormat="1" ht="11.1" customHeight="1" x14ac:dyDescent="0.25">
      <c r="A968" s="76"/>
      <c r="Z968" s="437"/>
      <c r="AA968" s="437"/>
      <c r="AB968" s="437"/>
      <c r="AC968" s="437"/>
      <c r="AD968" s="437"/>
      <c r="AE968" s="437"/>
      <c r="AF968" s="437"/>
      <c r="AG968" s="437"/>
      <c r="AH968" s="437"/>
      <c r="AI968" s="437"/>
      <c r="AJ968" s="437"/>
      <c r="AK968" s="437"/>
      <c r="AL968" s="437"/>
      <c r="AM968" s="437"/>
      <c r="AN968" s="437"/>
      <c r="AO968" s="437"/>
      <c r="AP968" s="437"/>
      <c r="AQ968" s="437"/>
      <c r="AR968" s="437"/>
      <c r="AS968" s="437"/>
      <c r="AT968" s="437"/>
      <c r="AU968" s="437"/>
      <c r="AV968" s="437"/>
      <c r="AW968" s="437"/>
      <c r="AX968" s="437"/>
      <c r="AY968" s="437"/>
      <c r="BA968" s="98"/>
      <c r="BB968" s="98"/>
      <c r="BC968" s="98"/>
      <c r="BD968" s="98"/>
      <c r="BE968" s="98"/>
      <c r="BF968" s="98"/>
      <c r="BH968" s="380"/>
      <c r="BI968" s="380"/>
      <c r="BJ968" s="380"/>
      <c r="BK968" s="379"/>
      <c r="BL968" s="379"/>
      <c r="BM968" s="382"/>
      <c r="BN968" s="168"/>
      <c r="BO968" s="382"/>
      <c r="BP968" s="382"/>
      <c r="BQ968" s="368"/>
      <c r="BR968"/>
      <c r="BS968" s="368"/>
      <c r="BT968"/>
      <c r="BU968"/>
      <c r="BV968"/>
      <c r="BW968" s="368"/>
      <c r="BX968" s="368"/>
      <c r="BY968" s="368"/>
      <c r="BZ968" s="368"/>
      <c r="CA968" s="368"/>
      <c r="CB968" s="141"/>
      <c r="CC968" s="230"/>
      <c r="CD968" s="230"/>
      <c r="CE968" s="230"/>
      <c r="CF968" s="76"/>
      <c r="CG968" s="281"/>
      <c r="CH968" s="281"/>
      <c r="CI968" s="76"/>
      <c r="CJ968" s="76"/>
      <c r="CK968" s="76"/>
      <c r="CL968" s="127"/>
      <c r="CM968" s="127"/>
      <c r="CN968" s="127"/>
      <c r="CO968" s="127"/>
      <c r="CP968" s="127"/>
      <c r="CQ968" s="127"/>
      <c r="CR968"/>
      <c r="CS968"/>
      <c r="CT968"/>
      <c r="CU968"/>
      <c r="CV968" s="76"/>
      <c r="CW968" s="404"/>
      <c r="CX968" s="405"/>
      <c r="CY968" s="405"/>
      <c r="CZ968" s="405"/>
      <c r="DA968" s="405"/>
      <c r="DB968" s="405"/>
      <c r="DG968" s="76"/>
    </row>
    <row r="969" spans="1:111" s="377" customFormat="1" ht="11.1" customHeight="1" x14ac:dyDescent="0.25">
      <c r="A969" s="76"/>
      <c r="Z969" s="437"/>
      <c r="AA969" s="437"/>
      <c r="AB969" s="437"/>
      <c r="AC969" s="437"/>
      <c r="AD969" s="437"/>
      <c r="AE969" s="437"/>
      <c r="AF969" s="437"/>
      <c r="AG969" s="437"/>
      <c r="AH969" s="437"/>
      <c r="AI969" s="437"/>
      <c r="AJ969" s="437"/>
      <c r="AK969" s="437"/>
      <c r="AL969" s="437"/>
      <c r="AM969" s="437"/>
      <c r="AN969" s="437"/>
      <c r="AO969" s="437"/>
      <c r="AP969" s="437"/>
      <c r="AQ969" s="437"/>
      <c r="AR969" s="437"/>
      <c r="AS969" s="437"/>
      <c r="AT969" s="437"/>
      <c r="AU969" s="437"/>
      <c r="AV969" s="437"/>
      <c r="AW969" s="437"/>
      <c r="AX969" s="437"/>
      <c r="AY969" s="437"/>
      <c r="BA969" s="98"/>
      <c r="BB969" s="98"/>
      <c r="BC969" s="98"/>
      <c r="BD969" s="98"/>
      <c r="BE969" s="98"/>
      <c r="BF969" s="98"/>
      <c r="BH969" s="380"/>
      <c r="BI969" s="380"/>
      <c r="BJ969" s="380"/>
      <c r="BK969" s="379"/>
      <c r="BL969" s="379"/>
      <c r="BM969" s="382"/>
      <c r="BN969" s="168"/>
      <c r="BO969" s="382"/>
      <c r="BP969" s="382"/>
      <c r="BQ969" s="368"/>
      <c r="BR969"/>
      <c r="BS969" s="368"/>
      <c r="BT969"/>
      <c r="BU969"/>
      <c r="BV969"/>
      <c r="BW969" s="368"/>
      <c r="BX969" s="368"/>
      <c r="BY969" s="368"/>
      <c r="BZ969" s="368"/>
      <c r="CA969" s="368"/>
      <c r="CB969" s="141"/>
      <c r="CC969" s="230"/>
      <c r="CD969" s="230"/>
      <c r="CE969" s="230"/>
      <c r="CF969" s="76"/>
      <c r="CG969" s="281"/>
      <c r="CH969" s="281"/>
      <c r="CI969" s="76"/>
      <c r="CJ969" s="76"/>
      <c r="CK969" s="76"/>
      <c r="CL969" s="127"/>
      <c r="CM969" s="127"/>
      <c r="CN969" s="127"/>
      <c r="CO969" s="127"/>
      <c r="CP969" s="127"/>
      <c r="CQ969" s="127"/>
      <c r="CR969"/>
      <c r="CS969"/>
      <c r="CT969"/>
      <c r="CU969"/>
      <c r="CV969" s="76"/>
      <c r="CW969" s="404"/>
      <c r="CX969" s="405"/>
      <c r="CY969" s="405"/>
      <c r="CZ969" s="405"/>
      <c r="DA969" s="405"/>
      <c r="DB969" s="405"/>
      <c r="DG969" s="76"/>
    </row>
    <row r="970" spans="1:111" s="377" customFormat="1" ht="11.1" customHeight="1" x14ac:dyDescent="0.25">
      <c r="A970" s="76"/>
      <c r="Z970" s="437"/>
      <c r="AA970" s="437"/>
      <c r="AB970" s="437"/>
      <c r="AC970" s="437"/>
      <c r="AD970" s="437"/>
      <c r="AE970" s="437"/>
      <c r="AF970" s="437"/>
      <c r="AG970" s="437"/>
      <c r="AH970" s="437"/>
      <c r="AI970" s="437"/>
      <c r="AJ970" s="437"/>
      <c r="AK970" s="437"/>
      <c r="AL970" s="437"/>
      <c r="AM970" s="437"/>
      <c r="AN970" s="437"/>
      <c r="AO970" s="437"/>
      <c r="AP970" s="437"/>
      <c r="AQ970" s="437"/>
      <c r="AR970" s="437"/>
      <c r="AS970" s="437"/>
      <c r="AT970" s="437"/>
      <c r="AU970" s="437"/>
      <c r="AV970" s="437"/>
      <c r="AW970" s="437"/>
      <c r="AX970" s="437"/>
      <c r="AY970" s="437"/>
      <c r="BA970" s="98"/>
      <c r="BB970" s="98"/>
      <c r="BC970" s="98"/>
      <c r="BD970" s="98"/>
      <c r="BE970" s="98"/>
      <c r="BF970" s="98"/>
      <c r="BH970" s="380"/>
      <c r="BI970" s="380"/>
      <c r="BJ970" s="380"/>
      <c r="BK970" s="379"/>
      <c r="BL970" s="379"/>
      <c r="BM970" s="382"/>
      <c r="BN970" s="168"/>
      <c r="BO970" s="382"/>
      <c r="BP970" s="382"/>
      <c r="BQ970" s="368"/>
      <c r="BR970"/>
      <c r="BS970" s="368"/>
      <c r="BT970"/>
      <c r="BU970"/>
      <c r="BV970"/>
      <c r="BW970" s="368"/>
      <c r="BX970" s="368"/>
      <c r="BY970" s="368"/>
      <c r="BZ970" s="368"/>
      <c r="CA970" s="368"/>
      <c r="CB970" s="141"/>
      <c r="CC970" s="230"/>
      <c r="CD970" s="230"/>
      <c r="CE970" s="230"/>
      <c r="CF970" s="76"/>
      <c r="CG970" s="281"/>
      <c r="CH970" s="281"/>
      <c r="CI970" s="76"/>
      <c r="CJ970" s="76"/>
      <c r="CK970" s="76"/>
      <c r="CL970" s="127"/>
      <c r="CM970" s="127"/>
      <c r="CN970" s="127"/>
      <c r="CO970" s="127"/>
      <c r="CP970" s="127"/>
      <c r="CQ970" s="127"/>
      <c r="CR970"/>
      <c r="CS970"/>
      <c r="CT970"/>
      <c r="CU970"/>
      <c r="CV970" s="76"/>
      <c r="CW970" s="404"/>
      <c r="CX970" s="405"/>
      <c r="CY970" s="405"/>
      <c r="CZ970" s="405"/>
      <c r="DA970" s="405"/>
      <c r="DB970" s="405"/>
      <c r="DG970" s="76"/>
    </row>
    <row r="971" spans="1:111" s="377" customFormat="1" ht="11.1" customHeight="1" x14ac:dyDescent="0.25">
      <c r="A971" s="76"/>
      <c r="Z971" s="437"/>
      <c r="AA971" s="437"/>
      <c r="AB971" s="437"/>
      <c r="AC971" s="437"/>
      <c r="AD971" s="437"/>
      <c r="AE971" s="437"/>
      <c r="AF971" s="437"/>
      <c r="AG971" s="437"/>
      <c r="AH971" s="437"/>
      <c r="AI971" s="437"/>
      <c r="AJ971" s="437"/>
      <c r="AK971" s="437"/>
      <c r="AL971" s="437"/>
      <c r="AM971" s="437"/>
      <c r="AN971" s="437"/>
      <c r="AO971" s="437"/>
      <c r="AP971" s="437"/>
      <c r="AQ971" s="437"/>
      <c r="AR971" s="437"/>
      <c r="AS971" s="437"/>
      <c r="AT971" s="437"/>
      <c r="AU971" s="437"/>
      <c r="AV971" s="437"/>
      <c r="AW971" s="437"/>
      <c r="AX971" s="437"/>
      <c r="AY971" s="437"/>
      <c r="BA971" s="98"/>
      <c r="BB971" s="98"/>
      <c r="BC971" s="98"/>
      <c r="BD971" s="98"/>
      <c r="BE971" s="98"/>
      <c r="BF971" s="98"/>
      <c r="BH971" s="380"/>
      <c r="BI971" s="380"/>
      <c r="BJ971" s="380"/>
      <c r="BK971" s="379"/>
      <c r="BL971" s="379"/>
      <c r="BM971" s="382"/>
      <c r="BN971" s="168"/>
      <c r="BO971" s="382"/>
      <c r="BP971" s="382"/>
      <c r="BQ971" s="368"/>
      <c r="BR971"/>
      <c r="BS971" s="368"/>
      <c r="BT971"/>
      <c r="BU971"/>
      <c r="BV971"/>
      <c r="BW971" s="368"/>
      <c r="BX971" s="368"/>
      <c r="BY971" s="368"/>
      <c r="BZ971" s="368"/>
      <c r="CA971" s="368"/>
      <c r="CB971" s="141"/>
      <c r="CC971" s="230"/>
      <c r="CD971" s="230"/>
      <c r="CE971" s="230"/>
      <c r="CF971" s="76"/>
      <c r="CG971" s="281"/>
      <c r="CH971" s="281"/>
      <c r="CI971" s="76"/>
      <c r="CJ971" s="76"/>
      <c r="CK971" s="76"/>
      <c r="CL971" s="127"/>
      <c r="CM971" s="127"/>
      <c r="CN971" s="127"/>
      <c r="CO971" s="127"/>
      <c r="CP971" s="127"/>
      <c r="CQ971" s="127"/>
      <c r="CR971"/>
      <c r="CS971"/>
      <c r="CT971"/>
      <c r="CU971"/>
      <c r="CV971" s="76"/>
      <c r="CW971" s="404"/>
      <c r="CX971" s="405"/>
      <c r="CY971" s="405"/>
      <c r="CZ971" s="405"/>
      <c r="DA971" s="405"/>
      <c r="DB971" s="405"/>
      <c r="DG971" s="76"/>
    </row>
    <row r="972" spans="1:111" s="377" customFormat="1" ht="11.1" customHeight="1" x14ac:dyDescent="0.25">
      <c r="A972" s="76"/>
      <c r="Z972" s="437"/>
      <c r="AA972" s="437"/>
      <c r="AB972" s="437"/>
      <c r="AC972" s="437"/>
      <c r="AD972" s="437"/>
      <c r="AE972" s="437"/>
      <c r="AF972" s="437"/>
      <c r="AG972" s="437"/>
      <c r="AH972" s="437"/>
      <c r="AI972" s="437"/>
      <c r="AJ972" s="437"/>
      <c r="AK972" s="437"/>
      <c r="AL972" s="437"/>
      <c r="AM972" s="437"/>
      <c r="AN972" s="437"/>
      <c r="AO972" s="437"/>
      <c r="AP972" s="437"/>
      <c r="AQ972" s="437"/>
      <c r="AR972" s="437"/>
      <c r="AS972" s="437"/>
      <c r="AT972" s="437"/>
      <c r="AU972" s="437"/>
      <c r="AV972" s="437"/>
      <c r="AW972" s="437"/>
      <c r="AX972" s="437"/>
      <c r="AY972" s="437"/>
      <c r="BA972" s="98"/>
      <c r="BB972" s="98"/>
      <c r="BC972" s="98"/>
      <c r="BD972" s="98"/>
      <c r="BE972" s="98"/>
      <c r="BF972" s="98"/>
      <c r="BH972" s="380"/>
      <c r="BI972" s="380"/>
      <c r="BJ972" s="380"/>
      <c r="BK972" s="379"/>
      <c r="BL972" s="379"/>
      <c r="BM972" s="382"/>
      <c r="BN972" s="168"/>
      <c r="BO972" s="382"/>
      <c r="BP972" s="382"/>
      <c r="BQ972" s="368"/>
      <c r="BR972"/>
      <c r="BS972" s="368"/>
      <c r="BT972"/>
      <c r="BU972"/>
      <c r="BV972"/>
      <c r="BW972" s="368"/>
      <c r="BX972" s="368"/>
      <c r="BY972" s="368"/>
      <c r="BZ972" s="368"/>
      <c r="CA972" s="368"/>
      <c r="CB972" s="141"/>
      <c r="CC972" s="230"/>
      <c r="CD972" s="230"/>
      <c r="CE972" s="230"/>
      <c r="CF972" s="76"/>
      <c r="CG972" s="281"/>
      <c r="CH972" s="281"/>
      <c r="CI972" s="76"/>
      <c r="CJ972" s="76"/>
      <c r="CK972" s="76"/>
      <c r="CL972" s="127"/>
      <c r="CM972" s="127"/>
      <c r="CN972" s="127"/>
      <c r="CO972" s="127"/>
      <c r="CP972" s="127"/>
      <c r="CQ972" s="127"/>
      <c r="CR972"/>
      <c r="CS972"/>
      <c r="CT972"/>
      <c r="CU972"/>
      <c r="CV972" s="76"/>
      <c r="CW972" s="404"/>
      <c r="CX972" s="405"/>
      <c r="CY972" s="405"/>
      <c r="CZ972" s="405"/>
      <c r="DA972" s="405"/>
      <c r="DB972" s="405"/>
      <c r="DG972" s="76"/>
    </row>
    <row r="973" spans="1:111" s="377" customFormat="1" ht="11.1" customHeight="1" x14ac:dyDescent="0.25">
      <c r="A973" s="76"/>
      <c r="Z973" s="437"/>
      <c r="AA973" s="437"/>
      <c r="AB973" s="437"/>
      <c r="AC973" s="437"/>
      <c r="AD973" s="437"/>
      <c r="AE973" s="437"/>
      <c r="AF973" s="437"/>
      <c r="AG973" s="437"/>
      <c r="AH973" s="437"/>
      <c r="AI973" s="437"/>
      <c r="AJ973" s="437"/>
      <c r="AK973" s="437"/>
      <c r="AL973" s="437"/>
      <c r="AM973" s="437"/>
      <c r="AN973" s="437"/>
      <c r="AO973" s="437"/>
      <c r="AP973" s="437"/>
      <c r="AQ973" s="437"/>
      <c r="AR973" s="437"/>
      <c r="AS973" s="437"/>
      <c r="AT973" s="437"/>
      <c r="AU973" s="437"/>
      <c r="AV973" s="437"/>
      <c r="AW973" s="437"/>
      <c r="AX973" s="437"/>
      <c r="AY973" s="437"/>
      <c r="BA973" s="98"/>
      <c r="BB973" s="98"/>
      <c r="BC973" s="98"/>
      <c r="BD973" s="98"/>
      <c r="BE973" s="98"/>
      <c r="BF973" s="98"/>
      <c r="BH973" s="380"/>
      <c r="BI973" s="380"/>
      <c r="BJ973" s="380"/>
      <c r="BK973" s="379"/>
      <c r="BL973" s="379"/>
      <c r="BM973" s="382"/>
      <c r="BN973" s="168"/>
      <c r="BO973" s="382"/>
      <c r="BP973" s="382"/>
      <c r="BQ973" s="368"/>
      <c r="BR973"/>
      <c r="BS973" s="368"/>
      <c r="BT973"/>
      <c r="BU973"/>
      <c r="BV973"/>
      <c r="BW973" s="368"/>
      <c r="BX973" s="368"/>
      <c r="BY973" s="368"/>
      <c r="BZ973" s="368"/>
      <c r="CA973" s="368"/>
      <c r="CB973" s="141"/>
      <c r="CC973" s="230"/>
      <c r="CD973" s="230"/>
      <c r="CE973" s="230"/>
      <c r="CF973" s="76"/>
      <c r="CG973" s="281"/>
      <c r="CH973" s="281"/>
      <c r="CI973" s="76"/>
      <c r="CJ973" s="76"/>
      <c r="CK973" s="76"/>
      <c r="CL973" s="127"/>
      <c r="CM973" s="127"/>
      <c r="CN973" s="127"/>
      <c r="CO973" s="127"/>
      <c r="CP973" s="127"/>
      <c r="CQ973" s="127"/>
      <c r="CR973"/>
      <c r="CS973"/>
      <c r="CT973"/>
      <c r="CU973"/>
      <c r="CV973" s="76"/>
      <c r="CW973" s="404"/>
      <c r="CX973" s="405"/>
      <c r="CY973" s="405"/>
      <c r="CZ973" s="405"/>
      <c r="DA973" s="405"/>
      <c r="DB973" s="405"/>
      <c r="DG973" s="76"/>
    </row>
    <row r="974" spans="1:111" s="377" customFormat="1" ht="11.1" customHeight="1" x14ac:dyDescent="0.25">
      <c r="A974" s="76"/>
      <c r="Z974" s="437"/>
      <c r="AA974" s="437"/>
      <c r="AB974" s="437"/>
      <c r="AC974" s="437"/>
      <c r="AD974" s="437"/>
      <c r="AE974" s="437"/>
      <c r="AF974" s="437"/>
      <c r="AG974" s="437"/>
      <c r="AH974" s="437"/>
      <c r="AI974" s="437"/>
      <c r="AJ974" s="437"/>
      <c r="AK974" s="437"/>
      <c r="AL974" s="437"/>
      <c r="AM974" s="437"/>
      <c r="AN974" s="437"/>
      <c r="AO974" s="437"/>
      <c r="AP974" s="437"/>
      <c r="AQ974" s="437"/>
      <c r="AR974" s="437"/>
      <c r="AS974" s="437"/>
      <c r="AT974" s="437"/>
      <c r="AU974" s="437"/>
      <c r="AV974" s="437"/>
      <c r="AW974" s="437"/>
      <c r="AX974" s="437"/>
      <c r="AY974" s="437"/>
      <c r="BA974" s="98"/>
      <c r="BB974" s="98"/>
      <c r="BC974" s="98"/>
      <c r="BD974" s="98"/>
      <c r="BE974" s="98"/>
      <c r="BF974" s="98"/>
      <c r="BH974" s="380"/>
      <c r="BI974" s="380"/>
      <c r="BJ974" s="380"/>
      <c r="BK974" s="379"/>
      <c r="BL974" s="379"/>
      <c r="BM974" s="382"/>
      <c r="BN974" s="168"/>
      <c r="BO974" s="382"/>
      <c r="BP974" s="382"/>
      <c r="BQ974" s="368"/>
      <c r="BR974"/>
      <c r="BS974" s="368"/>
      <c r="BT974"/>
      <c r="BU974"/>
      <c r="BV974"/>
      <c r="BW974" s="368"/>
      <c r="BX974" s="368"/>
      <c r="BY974" s="368"/>
      <c r="BZ974" s="368"/>
      <c r="CA974" s="368"/>
      <c r="CB974" s="141"/>
      <c r="CC974" s="230"/>
      <c r="CD974" s="230"/>
      <c r="CE974" s="230"/>
      <c r="CF974" s="76"/>
      <c r="CG974" s="281"/>
      <c r="CH974" s="281"/>
      <c r="CI974" s="76"/>
      <c r="CJ974" s="76"/>
      <c r="CK974" s="76"/>
      <c r="CL974" s="127"/>
      <c r="CM974" s="127"/>
      <c r="CN974" s="127"/>
      <c r="CO974" s="127"/>
      <c r="CP974" s="127"/>
      <c r="CQ974" s="127"/>
      <c r="CR974"/>
      <c r="CS974"/>
      <c r="CT974"/>
      <c r="CU974"/>
      <c r="CV974" s="76"/>
      <c r="CW974" s="404"/>
      <c r="CX974" s="405"/>
      <c r="CY974" s="405"/>
      <c r="CZ974" s="405"/>
      <c r="DA974" s="405"/>
      <c r="DB974" s="405"/>
      <c r="DG974" s="76"/>
    </row>
    <row r="975" spans="1:111" s="377" customFormat="1" ht="11.1" customHeight="1" x14ac:dyDescent="0.25">
      <c r="A975" s="76"/>
      <c r="Z975" s="437"/>
      <c r="AA975" s="437"/>
      <c r="AB975" s="437"/>
      <c r="AC975" s="437"/>
      <c r="AD975" s="437"/>
      <c r="AE975" s="437"/>
      <c r="AF975" s="437"/>
      <c r="AG975" s="437"/>
      <c r="AH975" s="437"/>
      <c r="AI975" s="437"/>
      <c r="AJ975" s="437"/>
      <c r="AK975" s="437"/>
      <c r="AL975" s="437"/>
      <c r="AM975" s="437"/>
      <c r="AN975" s="437"/>
      <c r="AO975" s="437"/>
      <c r="AP975" s="437"/>
      <c r="AQ975" s="437"/>
      <c r="AR975" s="437"/>
      <c r="AS975" s="437"/>
      <c r="AT975" s="437"/>
      <c r="AU975" s="437"/>
      <c r="AV975" s="437"/>
      <c r="AW975" s="437"/>
      <c r="AX975" s="437"/>
      <c r="AY975" s="437"/>
      <c r="BA975" s="98"/>
      <c r="BB975" s="98"/>
      <c r="BC975" s="98"/>
      <c r="BD975" s="98"/>
      <c r="BE975" s="98"/>
      <c r="BF975" s="98"/>
      <c r="BH975" s="380"/>
      <c r="BI975" s="380"/>
      <c r="BJ975" s="380"/>
      <c r="BK975" s="379"/>
      <c r="BL975" s="379"/>
      <c r="BM975" s="382"/>
      <c r="BN975" s="168"/>
      <c r="BO975" s="382"/>
      <c r="BP975" s="382"/>
      <c r="BQ975" s="368"/>
      <c r="BR975"/>
      <c r="BS975" s="368"/>
      <c r="BT975"/>
      <c r="BU975"/>
      <c r="BV975"/>
      <c r="BW975" s="368"/>
      <c r="BX975" s="368"/>
      <c r="BY975" s="368"/>
      <c r="BZ975" s="368"/>
      <c r="CA975" s="368"/>
      <c r="CB975" s="141"/>
      <c r="CC975" s="230"/>
      <c r="CD975" s="230"/>
      <c r="CE975" s="230"/>
      <c r="CF975" s="76"/>
      <c r="CG975" s="281"/>
      <c r="CH975" s="281"/>
      <c r="CI975" s="76"/>
      <c r="CJ975" s="76"/>
      <c r="CK975" s="76"/>
      <c r="CL975" s="127"/>
      <c r="CM975" s="127"/>
      <c r="CN975" s="127"/>
      <c r="CO975" s="127"/>
      <c r="CP975" s="127"/>
      <c r="CQ975" s="127"/>
      <c r="CR975"/>
      <c r="CS975"/>
      <c r="CT975"/>
      <c r="CU975"/>
      <c r="CV975" s="76"/>
      <c r="CW975" s="404"/>
      <c r="CX975" s="405"/>
      <c r="CY975" s="405"/>
      <c r="CZ975" s="405"/>
      <c r="DA975" s="405"/>
      <c r="DB975" s="405"/>
      <c r="DG975" s="76"/>
    </row>
    <row r="976" spans="1:111" s="377" customFormat="1" ht="11.1" customHeight="1" x14ac:dyDescent="0.25">
      <c r="A976" s="76"/>
      <c r="Z976" s="437"/>
      <c r="AA976" s="437"/>
      <c r="AB976" s="437"/>
      <c r="AC976" s="437"/>
      <c r="AD976" s="437"/>
      <c r="AE976" s="437"/>
      <c r="AF976" s="437"/>
      <c r="AG976" s="437"/>
      <c r="AH976" s="437"/>
      <c r="AI976" s="437"/>
      <c r="AJ976" s="437"/>
      <c r="AK976" s="437"/>
      <c r="AL976" s="437"/>
      <c r="AM976" s="437"/>
      <c r="AN976" s="437"/>
      <c r="AO976" s="437"/>
      <c r="AP976" s="437"/>
      <c r="AQ976" s="437"/>
      <c r="AR976" s="437"/>
      <c r="AS976" s="437"/>
      <c r="AT976" s="437"/>
      <c r="AU976" s="437"/>
      <c r="AV976" s="437"/>
      <c r="AW976" s="437"/>
      <c r="AX976" s="437"/>
      <c r="AY976" s="437"/>
      <c r="BA976" s="98"/>
      <c r="BB976" s="98"/>
      <c r="BC976" s="98"/>
      <c r="BD976" s="98"/>
      <c r="BE976" s="98"/>
      <c r="BF976" s="98"/>
      <c r="BH976" s="380"/>
      <c r="BI976" s="380"/>
      <c r="BJ976" s="380"/>
      <c r="BK976" s="379"/>
      <c r="BL976" s="379"/>
      <c r="BM976" s="382"/>
      <c r="BN976" s="168"/>
      <c r="BO976" s="382"/>
      <c r="BP976" s="382"/>
      <c r="BQ976" s="368"/>
      <c r="BR976"/>
      <c r="BS976" s="368"/>
      <c r="BT976"/>
      <c r="BU976"/>
      <c r="BV976"/>
      <c r="BW976" s="368"/>
      <c r="BX976" s="368"/>
      <c r="BY976" s="368"/>
      <c r="BZ976" s="368"/>
      <c r="CA976" s="368"/>
      <c r="CB976" s="141"/>
      <c r="CC976" s="230"/>
      <c r="CD976" s="230"/>
      <c r="CE976" s="230"/>
      <c r="CF976" s="76"/>
      <c r="CG976" s="281"/>
      <c r="CH976" s="281"/>
      <c r="CI976" s="76"/>
      <c r="CJ976" s="76"/>
      <c r="CK976" s="76"/>
      <c r="CL976" s="127"/>
      <c r="CM976" s="127"/>
      <c r="CN976" s="127"/>
      <c r="CO976" s="127"/>
      <c r="CP976" s="127"/>
      <c r="CQ976" s="127"/>
      <c r="CR976"/>
      <c r="CS976"/>
      <c r="CT976"/>
      <c r="CU976"/>
      <c r="CV976" s="76"/>
      <c r="CW976" s="404"/>
      <c r="CX976" s="405"/>
      <c r="CY976" s="405"/>
      <c r="CZ976" s="405"/>
      <c r="DA976" s="405"/>
      <c r="DB976" s="405"/>
      <c r="DG976" s="76"/>
    </row>
    <row r="977" spans="1:111" s="377" customFormat="1" ht="11.1" customHeight="1" x14ac:dyDescent="0.25">
      <c r="A977" s="76"/>
      <c r="Z977" s="437"/>
      <c r="AA977" s="437"/>
      <c r="AB977" s="437"/>
      <c r="AC977" s="437"/>
      <c r="AD977" s="437"/>
      <c r="AE977" s="437"/>
      <c r="AF977" s="437"/>
      <c r="AG977" s="437"/>
      <c r="AH977" s="437"/>
      <c r="AI977" s="437"/>
      <c r="AJ977" s="437"/>
      <c r="AK977" s="437"/>
      <c r="AL977" s="437"/>
      <c r="AM977" s="437"/>
      <c r="AN977" s="437"/>
      <c r="AO977" s="437"/>
      <c r="AP977" s="437"/>
      <c r="AQ977" s="437"/>
      <c r="AR977" s="437"/>
      <c r="AS977" s="437"/>
      <c r="AT977" s="437"/>
      <c r="AU977" s="437"/>
      <c r="AV977" s="437"/>
      <c r="AW977" s="437"/>
      <c r="AX977" s="437"/>
      <c r="AY977" s="437"/>
      <c r="BA977" s="98"/>
      <c r="BB977" s="98"/>
      <c r="BC977" s="98"/>
      <c r="BD977" s="98"/>
      <c r="BE977" s="98"/>
      <c r="BF977" s="98"/>
      <c r="BH977" s="380"/>
      <c r="BI977" s="380"/>
      <c r="BJ977" s="380"/>
      <c r="BK977" s="379"/>
      <c r="BL977" s="379"/>
      <c r="BM977" s="382"/>
      <c r="BN977" s="168"/>
      <c r="BO977" s="382"/>
      <c r="BP977" s="382"/>
      <c r="BQ977" s="368"/>
      <c r="BR977"/>
      <c r="BS977" s="368"/>
      <c r="BT977"/>
      <c r="BU977"/>
      <c r="BV977"/>
      <c r="BW977" s="368"/>
      <c r="BX977" s="368"/>
      <c r="BY977" s="368"/>
      <c r="BZ977" s="368"/>
      <c r="CA977" s="368"/>
      <c r="CB977" s="141"/>
      <c r="CC977" s="230"/>
      <c r="CD977" s="230"/>
      <c r="CE977" s="230"/>
      <c r="CF977" s="76"/>
      <c r="CG977" s="281"/>
      <c r="CH977" s="281"/>
      <c r="CI977" s="76"/>
      <c r="CJ977" s="76"/>
      <c r="CK977" s="76"/>
      <c r="CL977" s="127"/>
      <c r="CM977" s="127"/>
      <c r="CN977" s="127"/>
      <c r="CO977" s="127"/>
      <c r="CP977" s="127"/>
      <c r="CQ977" s="127"/>
      <c r="CR977"/>
      <c r="CS977"/>
      <c r="CT977"/>
      <c r="CU977"/>
      <c r="CV977" s="76"/>
      <c r="CW977" s="404"/>
      <c r="CX977" s="405"/>
      <c r="CY977" s="405"/>
      <c r="CZ977" s="405"/>
      <c r="DA977" s="405"/>
      <c r="DB977" s="405"/>
      <c r="DG977" s="76"/>
    </row>
    <row r="978" spans="1:111" s="377" customFormat="1" ht="11.1" customHeight="1" x14ac:dyDescent="0.25">
      <c r="A978" s="76"/>
      <c r="Z978" s="437"/>
      <c r="AA978" s="437"/>
      <c r="AB978" s="437"/>
      <c r="AC978" s="437"/>
      <c r="AD978" s="437"/>
      <c r="AE978" s="437"/>
      <c r="AF978" s="437"/>
      <c r="AG978" s="437"/>
      <c r="AH978" s="437"/>
      <c r="AI978" s="437"/>
      <c r="AJ978" s="437"/>
      <c r="AK978" s="437"/>
      <c r="AL978" s="437"/>
      <c r="AM978" s="437"/>
      <c r="AN978" s="437"/>
      <c r="AO978" s="437"/>
      <c r="AP978" s="437"/>
      <c r="AQ978" s="437"/>
      <c r="AR978" s="437"/>
      <c r="AS978" s="437"/>
      <c r="AT978" s="437"/>
      <c r="AU978" s="437"/>
      <c r="AV978" s="437"/>
      <c r="AW978" s="437"/>
      <c r="AX978" s="437"/>
      <c r="AY978" s="437"/>
      <c r="BA978" s="98"/>
      <c r="BB978" s="98"/>
      <c r="BC978" s="98"/>
      <c r="BD978" s="98"/>
      <c r="BE978" s="98"/>
      <c r="BF978" s="98"/>
      <c r="BH978" s="380"/>
      <c r="BI978" s="380"/>
      <c r="BJ978" s="380"/>
      <c r="BK978" s="379"/>
      <c r="BL978" s="379"/>
      <c r="BM978" s="382"/>
      <c r="BN978" s="168"/>
      <c r="BO978" s="382"/>
      <c r="BP978" s="382"/>
      <c r="BQ978" s="368"/>
      <c r="BR978"/>
      <c r="BS978" s="368"/>
      <c r="BT978"/>
      <c r="BU978"/>
      <c r="BV978"/>
      <c r="BW978" s="368"/>
      <c r="BX978" s="368"/>
      <c r="BY978" s="368"/>
      <c r="BZ978" s="368"/>
      <c r="CA978" s="368"/>
      <c r="CB978" s="141"/>
      <c r="CC978" s="230"/>
      <c r="CD978" s="230"/>
      <c r="CE978" s="230"/>
      <c r="CF978" s="76"/>
      <c r="CG978" s="281"/>
      <c r="CH978" s="281"/>
      <c r="CI978" s="76"/>
      <c r="CJ978" s="76"/>
      <c r="CK978" s="76"/>
      <c r="CL978" s="127"/>
      <c r="CM978" s="127"/>
      <c r="CN978" s="127"/>
      <c r="CO978" s="127"/>
      <c r="CP978" s="127"/>
      <c r="CQ978" s="127"/>
      <c r="CR978"/>
      <c r="CS978"/>
      <c r="CT978"/>
      <c r="CU978"/>
      <c r="CV978" s="76"/>
      <c r="CW978" s="404"/>
      <c r="CX978" s="405"/>
      <c r="CY978" s="405"/>
      <c r="CZ978" s="405"/>
      <c r="DA978" s="405"/>
      <c r="DB978" s="405"/>
      <c r="DG978" s="76"/>
    </row>
    <row r="979" spans="1:111" s="377" customFormat="1" ht="11.1" customHeight="1" x14ac:dyDescent="0.25">
      <c r="A979" s="76"/>
      <c r="Z979" s="437"/>
      <c r="AA979" s="437"/>
      <c r="AB979" s="437"/>
      <c r="AC979" s="437"/>
      <c r="AD979" s="437"/>
      <c r="AE979" s="437"/>
      <c r="AF979" s="437"/>
      <c r="AG979" s="437"/>
      <c r="AH979" s="437"/>
      <c r="AI979" s="437"/>
      <c r="AJ979" s="437"/>
      <c r="AK979" s="437"/>
      <c r="AL979" s="437"/>
      <c r="AM979" s="437"/>
      <c r="AN979" s="437"/>
      <c r="AO979" s="437"/>
      <c r="AP979" s="437"/>
      <c r="AQ979" s="437"/>
      <c r="AR979" s="437"/>
      <c r="AS979" s="437"/>
      <c r="AT979" s="437"/>
      <c r="AU979" s="437"/>
      <c r="AV979" s="437"/>
      <c r="AW979" s="437"/>
      <c r="AX979" s="437"/>
      <c r="AY979" s="437"/>
      <c r="BA979" s="98"/>
      <c r="BB979" s="98"/>
      <c r="BC979" s="98"/>
      <c r="BD979" s="98"/>
      <c r="BE979" s="98"/>
      <c r="BF979" s="98"/>
      <c r="BH979" s="380"/>
      <c r="BI979" s="380"/>
      <c r="BJ979" s="380"/>
      <c r="BK979" s="379"/>
      <c r="BL979" s="379"/>
      <c r="BM979" s="382"/>
      <c r="BN979" s="168"/>
      <c r="BO979" s="382"/>
      <c r="BP979" s="382"/>
      <c r="BQ979" s="368"/>
      <c r="BR979"/>
      <c r="BS979" s="368"/>
      <c r="BT979"/>
      <c r="BU979"/>
      <c r="BV979"/>
      <c r="BW979" s="368"/>
      <c r="BX979" s="368"/>
      <c r="BY979" s="368"/>
      <c r="BZ979" s="368"/>
      <c r="CA979" s="368"/>
      <c r="CB979" s="141"/>
      <c r="CC979" s="230"/>
      <c r="CD979" s="230"/>
      <c r="CE979" s="230"/>
      <c r="CF979" s="76"/>
      <c r="CG979" s="281"/>
      <c r="CH979" s="281"/>
      <c r="CI979" s="76"/>
      <c r="CJ979" s="76"/>
      <c r="CK979" s="76"/>
      <c r="CL979" s="127"/>
      <c r="CM979" s="127"/>
      <c r="CN979" s="127"/>
      <c r="CO979" s="127"/>
      <c r="CP979" s="127"/>
      <c r="CQ979" s="127"/>
      <c r="CR979"/>
      <c r="CS979"/>
      <c r="CT979"/>
      <c r="CU979"/>
      <c r="CV979" s="76"/>
      <c r="CW979" s="404"/>
      <c r="CX979" s="405"/>
      <c r="CY979" s="405"/>
      <c r="CZ979" s="405"/>
      <c r="DA979" s="405"/>
      <c r="DB979" s="405"/>
      <c r="DG979" s="76"/>
    </row>
    <row r="980" spans="1:111" s="377" customFormat="1" ht="11.1" customHeight="1" x14ac:dyDescent="0.25">
      <c r="A980" s="76"/>
      <c r="Z980" s="437"/>
      <c r="AA980" s="437"/>
      <c r="AB980" s="437"/>
      <c r="AC980" s="437"/>
      <c r="AD980" s="437"/>
      <c r="AE980" s="437"/>
      <c r="AF980" s="437"/>
      <c r="AG980" s="437"/>
      <c r="AH980" s="437"/>
      <c r="AI980" s="437"/>
      <c r="AJ980" s="437"/>
      <c r="AK980" s="437"/>
      <c r="AL980" s="437"/>
      <c r="AM980" s="437"/>
      <c r="AN980" s="437"/>
      <c r="AO980" s="437"/>
      <c r="AP980" s="437"/>
      <c r="AQ980" s="437"/>
      <c r="AR980" s="437"/>
      <c r="AS980" s="437"/>
      <c r="AT980" s="437"/>
      <c r="AU980" s="437"/>
      <c r="AV980" s="437"/>
      <c r="AW980" s="437"/>
      <c r="AX980" s="437"/>
      <c r="AY980" s="437"/>
      <c r="BA980" s="98"/>
      <c r="BB980" s="98"/>
      <c r="BC980" s="98"/>
      <c r="BD980" s="98"/>
      <c r="BE980" s="98"/>
      <c r="BF980" s="98"/>
      <c r="BH980" s="380"/>
      <c r="BI980" s="380"/>
      <c r="BJ980" s="380"/>
      <c r="BK980" s="379"/>
      <c r="BL980" s="379"/>
      <c r="BM980" s="382"/>
      <c r="BN980" s="168"/>
      <c r="BO980" s="382"/>
      <c r="BP980" s="382"/>
      <c r="BQ980" s="368"/>
      <c r="BR980"/>
      <c r="BS980" s="368"/>
      <c r="BT980"/>
      <c r="BU980"/>
      <c r="BV980"/>
      <c r="BW980" s="368"/>
      <c r="BX980" s="368"/>
      <c r="BY980" s="368"/>
      <c r="BZ980" s="368"/>
      <c r="CA980" s="368"/>
      <c r="CB980" s="141"/>
      <c r="CC980" s="230"/>
      <c r="CD980" s="230"/>
      <c r="CE980" s="230"/>
      <c r="CF980" s="76"/>
      <c r="CG980" s="281"/>
      <c r="CH980" s="281"/>
      <c r="CI980" s="76"/>
      <c r="CJ980" s="76"/>
      <c r="CK980" s="76"/>
      <c r="CL980" s="127"/>
      <c r="CM980" s="127"/>
      <c r="CN980" s="127"/>
      <c r="CO980" s="127"/>
      <c r="CP980" s="127"/>
      <c r="CQ980" s="127"/>
      <c r="CR980"/>
      <c r="CS980"/>
      <c r="CT980"/>
      <c r="CU980"/>
      <c r="CV980" s="76"/>
      <c r="CW980" s="404"/>
      <c r="CX980" s="405"/>
      <c r="CY980" s="405"/>
      <c r="CZ980" s="405"/>
      <c r="DA980" s="405"/>
      <c r="DB980" s="405"/>
      <c r="DG980" s="76"/>
    </row>
    <row r="981" spans="1:111" s="377" customFormat="1" ht="11.1" customHeight="1" x14ac:dyDescent="0.25">
      <c r="A981" s="76"/>
      <c r="Z981" s="437"/>
      <c r="AA981" s="437"/>
      <c r="AB981" s="437"/>
      <c r="AC981" s="437"/>
      <c r="AD981" s="437"/>
      <c r="AE981" s="437"/>
      <c r="AF981" s="437"/>
      <c r="AG981" s="437"/>
      <c r="AH981" s="437"/>
      <c r="AI981" s="437"/>
      <c r="AJ981" s="437"/>
      <c r="AK981" s="437"/>
      <c r="AL981" s="437"/>
      <c r="AM981" s="437"/>
      <c r="AN981" s="437"/>
      <c r="AO981" s="437"/>
      <c r="AP981" s="437"/>
      <c r="AQ981" s="437"/>
      <c r="AR981" s="437"/>
      <c r="AS981" s="437"/>
      <c r="AT981" s="437"/>
      <c r="AU981" s="437"/>
      <c r="AV981" s="437"/>
      <c r="AW981" s="437"/>
      <c r="AX981" s="437"/>
      <c r="AY981" s="437"/>
      <c r="BA981" s="98"/>
      <c r="BB981" s="98"/>
      <c r="BC981" s="98"/>
      <c r="BD981" s="98"/>
      <c r="BE981" s="98"/>
      <c r="BF981" s="98"/>
      <c r="BH981" s="380"/>
      <c r="BI981" s="380"/>
      <c r="BJ981" s="380"/>
      <c r="BK981" s="379"/>
      <c r="BL981" s="379"/>
      <c r="BM981" s="382"/>
      <c r="BN981" s="168"/>
      <c r="BO981" s="382"/>
      <c r="BP981" s="382"/>
      <c r="BQ981" s="368"/>
      <c r="BR981"/>
      <c r="BS981" s="368"/>
      <c r="BT981"/>
      <c r="BU981"/>
      <c r="BV981"/>
      <c r="BW981" s="368"/>
      <c r="BX981" s="368"/>
      <c r="BY981" s="368"/>
      <c r="BZ981" s="368"/>
      <c r="CA981" s="368"/>
      <c r="CB981" s="141"/>
      <c r="CC981" s="230"/>
      <c r="CD981" s="230"/>
      <c r="CE981" s="230"/>
      <c r="CF981" s="76"/>
      <c r="CG981" s="281"/>
      <c r="CH981" s="281"/>
      <c r="CI981" s="76"/>
      <c r="CJ981" s="76"/>
      <c r="CK981" s="76"/>
      <c r="CL981" s="127"/>
      <c r="CM981" s="127"/>
      <c r="CN981" s="127"/>
      <c r="CO981" s="127"/>
      <c r="CP981" s="127"/>
      <c r="CQ981" s="127"/>
      <c r="CR981"/>
      <c r="CS981"/>
      <c r="CT981"/>
      <c r="CU981"/>
      <c r="CV981" s="76"/>
      <c r="CW981" s="404"/>
      <c r="CX981" s="405"/>
      <c r="CY981" s="405"/>
      <c r="CZ981" s="405"/>
      <c r="DA981" s="405"/>
      <c r="DB981" s="405"/>
      <c r="DG981" s="76"/>
    </row>
    <row r="982" spans="1:111" s="377" customFormat="1" ht="11.1" customHeight="1" x14ac:dyDescent="0.25">
      <c r="A982" s="76"/>
      <c r="Z982" s="437"/>
      <c r="AA982" s="437"/>
      <c r="AB982" s="437"/>
      <c r="AC982" s="437"/>
      <c r="AD982" s="437"/>
      <c r="AE982" s="437"/>
      <c r="AF982" s="437"/>
      <c r="AG982" s="437"/>
      <c r="AH982" s="437"/>
      <c r="AI982" s="437"/>
      <c r="AJ982" s="437"/>
      <c r="AK982" s="437"/>
      <c r="AL982" s="437"/>
      <c r="AM982" s="437"/>
      <c r="AN982" s="437"/>
      <c r="AO982" s="437"/>
      <c r="AP982" s="437"/>
      <c r="AQ982" s="437"/>
      <c r="AR982" s="437"/>
      <c r="AS982" s="437"/>
      <c r="AT982" s="437"/>
      <c r="AU982" s="437"/>
      <c r="AV982" s="437"/>
      <c r="AW982" s="437"/>
      <c r="AX982" s="437"/>
      <c r="AY982" s="437"/>
      <c r="BA982" s="98"/>
      <c r="BB982" s="98"/>
      <c r="BC982" s="98"/>
      <c r="BD982" s="98"/>
      <c r="BE982" s="98"/>
      <c r="BF982" s="98"/>
      <c r="BH982" s="380"/>
      <c r="BI982" s="380"/>
      <c r="BJ982" s="380"/>
      <c r="BK982" s="379"/>
      <c r="BL982" s="379"/>
      <c r="BM982" s="382"/>
      <c r="BN982" s="168"/>
      <c r="BO982" s="382"/>
      <c r="BP982" s="382"/>
      <c r="BQ982" s="368"/>
      <c r="BR982"/>
      <c r="BS982" s="368"/>
      <c r="BT982"/>
      <c r="BU982"/>
      <c r="BV982"/>
      <c r="BW982" s="368"/>
      <c r="BX982" s="368"/>
      <c r="BY982" s="368"/>
      <c r="BZ982" s="368"/>
      <c r="CA982" s="368"/>
      <c r="CB982" s="141"/>
      <c r="CC982" s="230"/>
      <c r="CD982" s="230"/>
      <c r="CE982" s="230"/>
      <c r="CF982" s="76"/>
      <c r="CG982" s="281"/>
      <c r="CH982" s="281"/>
      <c r="CI982" s="76"/>
      <c r="CJ982" s="76"/>
      <c r="CK982" s="76"/>
      <c r="CL982" s="127"/>
      <c r="CM982" s="127"/>
      <c r="CN982" s="127"/>
      <c r="CO982" s="127"/>
      <c r="CP982" s="127"/>
      <c r="CQ982" s="127"/>
      <c r="CR982"/>
      <c r="CS982"/>
      <c r="CT982"/>
      <c r="CU982"/>
      <c r="CV982" s="76"/>
      <c r="CW982" s="404"/>
      <c r="CX982" s="405"/>
      <c r="CY982" s="405"/>
      <c r="CZ982" s="405"/>
      <c r="DA982" s="405"/>
      <c r="DB982" s="405"/>
      <c r="DG982" s="76"/>
    </row>
    <row r="983" spans="1:111" s="377" customFormat="1" ht="11.1" customHeight="1" x14ac:dyDescent="0.25">
      <c r="A983" s="76"/>
      <c r="Z983" s="437"/>
      <c r="AA983" s="437"/>
      <c r="AB983" s="437"/>
      <c r="AC983" s="437"/>
      <c r="AD983" s="437"/>
      <c r="AE983" s="437"/>
      <c r="AF983" s="437"/>
      <c r="AG983" s="437"/>
      <c r="AH983" s="437"/>
      <c r="AI983" s="437"/>
      <c r="AJ983" s="437"/>
      <c r="AK983" s="437"/>
      <c r="AL983" s="437"/>
      <c r="AM983" s="437"/>
      <c r="AN983" s="437"/>
      <c r="AO983" s="437"/>
      <c r="AP983" s="437"/>
      <c r="AQ983" s="437"/>
      <c r="AR983" s="437"/>
      <c r="AS983" s="437"/>
      <c r="AT983" s="437"/>
      <c r="AU983" s="437"/>
      <c r="AV983" s="437"/>
      <c r="AW983" s="437"/>
      <c r="AX983" s="437"/>
      <c r="AY983" s="437"/>
      <c r="BA983" s="98"/>
      <c r="BB983" s="98"/>
      <c r="BC983" s="98"/>
      <c r="BD983" s="98"/>
      <c r="BE983" s="98"/>
      <c r="BF983" s="98"/>
      <c r="BH983" s="380"/>
      <c r="BI983" s="380"/>
      <c r="BJ983" s="380"/>
      <c r="BK983" s="379"/>
      <c r="BL983" s="379"/>
      <c r="BM983" s="382"/>
      <c r="BN983" s="168"/>
      <c r="BO983" s="382"/>
      <c r="BP983" s="382"/>
      <c r="BQ983" s="368"/>
      <c r="BR983"/>
      <c r="BS983" s="368"/>
      <c r="BT983"/>
      <c r="BU983"/>
      <c r="BV983"/>
      <c r="BW983" s="368"/>
      <c r="BX983" s="368"/>
      <c r="BY983" s="368"/>
      <c r="BZ983" s="368"/>
      <c r="CA983" s="368"/>
      <c r="CB983" s="141"/>
      <c r="CC983" s="230"/>
      <c r="CD983" s="230"/>
      <c r="CE983" s="230"/>
      <c r="CF983" s="76"/>
      <c r="CG983" s="281"/>
      <c r="CH983" s="281"/>
      <c r="CI983" s="76"/>
      <c r="CJ983" s="76"/>
      <c r="CK983" s="76"/>
      <c r="CL983" s="127"/>
      <c r="CM983" s="127"/>
      <c r="CN983" s="127"/>
      <c r="CO983" s="127"/>
      <c r="CP983" s="127"/>
      <c r="CQ983" s="127"/>
      <c r="CR983"/>
      <c r="CS983"/>
      <c r="CT983"/>
      <c r="CU983"/>
      <c r="CV983" s="76"/>
      <c r="CW983" s="404"/>
      <c r="CX983" s="405"/>
      <c r="CY983" s="405"/>
      <c r="CZ983" s="405"/>
      <c r="DA983" s="405"/>
      <c r="DB983" s="405"/>
      <c r="DG983" s="76"/>
    </row>
    <row r="984" spans="1:111" s="377" customFormat="1" ht="11.1" customHeight="1" x14ac:dyDescent="0.25">
      <c r="A984" s="76"/>
      <c r="Z984" s="437"/>
      <c r="AA984" s="437"/>
      <c r="AB984" s="437"/>
      <c r="AC984" s="437"/>
      <c r="AD984" s="437"/>
      <c r="AE984" s="437"/>
      <c r="AF984" s="437"/>
      <c r="AG984" s="437"/>
      <c r="AH984" s="437"/>
      <c r="AI984" s="437"/>
      <c r="AJ984" s="437"/>
      <c r="AK984" s="437"/>
      <c r="AL984" s="437"/>
      <c r="AM984" s="437"/>
      <c r="AN984" s="437"/>
      <c r="AO984" s="437"/>
      <c r="AP984" s="437"/>
      <c r="AQ984" s="437"/>
      <c r="AR984" s="437"/>
      <c r="AS984" s="437"/>
      <c r="AT984" s="437"/>
      <c r="AU984" s="437"/>
      <c r="AV984" s="437"/>
      <c r="AW984" s="437"/>
      <c r="AX984" s="437"/>
      <c r="AY984" s="437"/>
      <c r="BA984" s="98"/>
      <c r="BB984" s="98"/>
      <c r="BC984" s="98"/>
      <c r="BD984" s="98"/>
      <c r="BE984" s="98"/>
      <c r="BF984" s="98"/>
      <c r="BH984" s="380"/>
      <c r="BI984" s="380"/>
      <c r="BJ984" s="380"/>
      <c r="BK984" s="379"/>
      <c r="BL984" s="379"/>
      <c r="BM984" s="382"/>
      <c r="BN984" s="168"/>
      <c r="BO984" s="382"/>
      <c r="BP984" s="382"/>
      <c r="BQ984" s="368"/>
      <c r="BR984"/>
      <c r="BS984" s="368"/>
      <c r="BT984"/>
      <c r="BU984"/>
      <c r="BV984"/>
      <c r="BW984" s="368"/>
      <c r="BX984" s="368"/>
      <c r="BY984" s="368"/>
      <c r="BZ984" s="368"/>
      <c r="CA984" s="368"/>
      <c r="CB984" s="141"/>
      <c r="CC984" s="230"/>
      <c r="CD984" s="230"/>
      <c r="CE984" s="230"/>
      <c r="CF984" s="76"/>
      <c r="CG984" s="281"/>
      <c r="CH984" s="281"/>
      <c r="CI984" s="76"/>
      <c r="CJ984" s="76"/>
      <c r="CK984" s="76"/>
      <c r="CL984" s="127"/>
      <c r="CM984" s="127"/>
      <c r="CN984" s="127"/>
      <c r="CO984" s="127"/>
      <c r="CP984" s="127"/>
      <c r="CQ984" s="127"/>
      <c r="CR984"/>
      <c r="CS984"/>
      <c r="CT984"/>
      <c r="CU984"/>
      <c r="CV984" s="76"/>
      <c r="CW984" s="404"/>
      <c r="CX984" s="405"/>
      <c r="CY984" s="405"/>
      <c r="CZ984" s="405"/>
      <c r="DA984" s="405"/>
      <c r="DB984" s="405"/>
      <c r="DG984" s="76"/>
    </row>
    <row r="985" spans="1:111" s="377" customFormat="1" ht="11.1" customHeight="1" x14ac:dyDescent="0.25">
      <c r="A985" s="76"/>
      <c r="Z985" s="437"/>
      <c r="AA985" s="437"/>
      <c r="AB985" s="437"/>
      <c r="AC985" s="437"/>
      <c r="AD985" s="437"/>
      <c r="AE985" s="437"/>
      <c r="AF985" s="437"/>
      <c r="AG985" s="437"/>
      <c r="AH985" s="437"/>
      <c r="AI985" s="437"/>
      <c r="AJ985" s="437"/>
      <c r="AK985" s="437"/>
      <c r="AL985" s="437"/>
      <c r="AM985" s="437"/>
      <c r="AN985" s="437"/>
      <c r="AO985" s="437"/>
      <c r="AP985" s="437"/>
      <c r="AQ985" s="437"/>
      <c r="AR985" s="437"/>
      <c r="AS985" s="437"/>
      <c r="AT985" s="437"/>
      <c r="AU985" s="437"/>
      <c r="AV985" s="437"/>
      <c r="AW985" s="437"/>
      <c r="AX985" s="437"/>
      <c r="AY985" s="437"/>
      <c r="BA985" s="98"/>
      <c r="BB985" s="98"/>
      <c r="BC985" s="98"/>
      <c r="BD985" s="98"/>
      <c r="BE985" s="98"/>
      <c r="BF985" s="98"/>
      <c r="BH985" s="380"/>
      <c r="BI985" s="380"/>
      <c r="BJ985" s="380"/>
      <c r="BK985" s="379"/>
      <c r="BL985" s="379"/>
      <c r="BM985" s="382"/>
      <c r="BN985" s="168"/>
      <c r="BO985" s="382"/>
      <c r="BP985" s="382"/>
      <c r="BQ985" s="368"/>
      <c r="BR985"/>
      <c r="BS985" s="368"/>
      <c r="BT985"/>
      <c r="BU985"/>
      <c r="BV985"/>
      <c r="BW985" s="368"/>
      <c r="BX985" s="368"/>
      <c r="BY985" s="368"/>
      <c r="BZ985" s="368"/>
      <c r="CA985" s="368"/>
      <c r="CB985" s="141"/>
      <c r="CC985" s="230"/>
      <c r="CD985" s="230"/>
      <c r="CE985" s="230"/>
      <c r="CF985" s="76"/>
      <c r="CG985" s="281"/>
      <c r="CH985" s="281"/>
      <c r="CI985" s="76"/>
      <c r="CJ985" s="76"/>
      <c r="CK985" s="76"/>
      <c r="CL985" s="127"/>
      <c r="CM985" s="127"/>
      <c r="CN985" s="127"/>
      <c r="CO985" s="127"/>
      <c r="CP985" s="127"/>
      <c r="CQ985" s="127"/>
      <c r="CR985"/>
      <c r="CS985"/>
      <c r="CT985"/>
      <c r="CU985"/>
      <c r="CV985" s="76"/>
      <c r="CW985" s="404"/>
      <c r="CX985" s="405"/>
      <c r="CY985" s="405"/>
      <c r="CZ985" s="405"/>
      <c r="DA985" s="405"/>
      <c r="DB985" s="405"/>
      <c r="DG985" s="76"/>
    </row>
    <row r="986" spans="1:111" s="377" customFormat="1" ht="11.1" customHeight="1" x14ac:dyDescent="0.25">
      <c r="A986" s="76"/>
      <c r="Z986" s="437"/>
      <c r="AA986" s="437"/>
      <c r="AB986" s="437"/>
      <c r="AC986" s="437"/>
      <c r="AD986" s="437"/>
      <c r="AE986" s="437"/>
      <c r="AF986" s="437"/>
      <c r="AG986" s="437"/>
      <c r="AH986" s="437"/>
      <c r="AI986" s="437"/>
      <c r="AJ986" s="437"/>
      <c r="AK986" s="437"/>
      <c r="AL986" s="437"/>
      <c r="AM986" s="437"/>
      <c r="AN986" s="437"/>
      <c r="AO986" s="437"/>
      <c r="AP986" s="437"/>
      <c r="AQ986" s="437"/>
      <c r="AR986" s="437"/>
      <c r="AS986" s="437"/>
      <c r="AT986" s="437"/>
      <c r="AU986" s="437"/>
      <c r="AV986" s="437"/>
      <c r="AW986" s="437"/>
      <c r="AX986" s="437"/>
      <c r="AY986" s="437"/>
      <c r="BA986" s="98"/>
      <c r="BB986" s="98"/>
      <c r="BC986" s="98"/>
      <c r="BD986" s="98"/>
      <c r="BE986" s="98"/>
      <c r="BF986" s="98"/>
      <c r="BH986" s="380"/>
      <c r="BI986" s="380"/>
      <c r="BJ986" s="380"/>
      <c r="BK986" s="379"/>
      <c r="BL986" s="379"/>
      <c r="BM986" s="382"/>
      <c r="BN986" s="168"/>
      <c r="BO986" s="382"/>
      <c r="BP986" s="382"/>
      <c r="BQ986" s="368"/>
      <c r="BR986"/>
      <c r="BS986" s="368"/>
      <c r="BT986"/>
      <c r="BU986"/>
      <c r="BV986"/>
      <c r="BW986" s="368"/>
      <c r="BX986" s="368"/>
      <c r="BY986" s="368"/>
      <c r="BZ986" s="368"/>
      <c r="CA986" s="368"/>
      <c r="CB986" s="141"/>
      <c r="CC986" s="230"/>
      <c r="CD986" s="230"/>
      <c r="CE986" s="230"/>
      <c r="CF986" s="76"/>
      <c r="CG986" s="281"/>
      <c r="CH986" s="281"/>
      <c r="CI986" s="76"/>
      <c r="CJ986" s="76"/>
      <c r="CK986" s="76"/>
      <c r="CL986" s="127"/>
      <c r="CM986" s="127"/>
      <c r="CN986" s="127"/>
      <c r="CO986" s="127"/>
      <c r="CP986" s="127"/>
      <c r="CQ986" s="127"/>
      <c r="CR986"/>
      <c r="CS986"/>
      <c r="CT986"/>
      <c r="CU986"/>
      <c r="CV986" s="76"/>
      <c r="CW986" s="404"/>
      <c r="CX986" s="405"/>
      <c r="CY986" s="405"/>
      <c r="CZ986" s="405"/>
      <c r="DA986" s="405"/>
      <c r="DB986" s="405"/>
      <c r="DG986" s="76"/>
    </row>
    <row r="987" spans="1:111" s="377" customFormat="1" ht="11.1" customHeight="1" x14ac:dyDescent="0.25">
      <c r="A987" s="76"/>
      <c r="Z987" s="437"/>
      <c r="AA987" s="437"/>
      <c r="AB987" s="437"/>
      <c r="AC987" s="437"/>
      <c r="AD987" s="437"/>
      <c r="AE987" s="437"/>
      <c r="AF987" s="437"/>
      <c r="AG987" s="437"/>
      <c r="AH987" s="437"/>
      <c r="AI987" s="437"/>
      <c r="AJ987" s="437"/>
      <c r="AK987" s="437"/>
      <c r="AL987" s="437"/>
      <c r="AM987" s="437"/>
      <c r="AN987" s="437"/>
      <c r="AO987" s="437"/>
      <c r="AP987" s="437"/>
      <c r="AQ987" s="437"/>
      <c r="AR987" s="437"/>
      <c r="AS987" s="437"/>
      <c r="AT987" s="437"/>
      <c r="AU987" s="437"/>
      <c r="AV987" s="437"/>
      <c r="AW987" s="437"/>
      <c r="AX987" s="437"/>
      <c r="AY987" s="437"/>
      <c r="BA987" s="98"/>
      <c r="BB987" s="98"/>
      <c r="BC987" s="98"/>
      <c r="BD987" s="98"/>
      <c r="BE987" s="98"/>
      <c r="BF987" s="98"/>
      <c r="BH987" s="380"/>
      <c r="BI987" s="380"/>
      <c r="BJ987" s="380"/>
      <c r="BK987" s="379"/>
      <c r="BL987" s="379"/>
      <c r="BM987" s="382"/>
      <c r="BN987" s="168"/>
      <c r="BO987" s="382"/>
      <c r="BP987" s="382"/>
      <c r="BQ987" s="368"/>
      <c r="BR987"/>
      <c r="BS987" s="368"/>
      <c r="BT987"/>
      <c r="BU987"/>
      <c r="BV987"/>
      <c r="BW987" s="368"/>
      <c r="BX987" s="368"/>
      <c r="BY987" s="368"/>
      <c r="BZ987" s="368"/>
      <c r="CA987" s="368"/>
      <c r="CB987" s="141"/>
      <c r="CC987" s="230"/>
      <c r="CD987" s="230"/>
      <c r="CE987" s="230"/>
      <c r="CF987" s="76"/>
      <c r="CG987" s="281"/>
      <c r="CH987" s="281"/>
      <c r="CI987" s="76"/>
      <c r="CJ987" s="76"/>
      <c r="CK987" s="76"/>
      <c r="CL987" s="127"/>
      <c r="CM987" s="127"/>
      <c r="CN987" s="127"/>
      <c r="CO987" s="127"/>
      <c r="CP987" s="127"/>
      <c r="CQ987" s="127"/>
      <c r="CR987"/>
      <c r="CS987"/>
      <c r="CT987"/>
      <c r="CU987"/>
      <c r="CV987" s="76"/>
      <c r="CW987" s="404"/>
      <c r="CX987" s="405"/>
      <c r="CY987" s="405"/>
      <c r="CZ987" s="405"/>
      <c r="DA987" s="405"/>
      <c r="DB987" s="405"/>
      <c r="DG987" s="76"/>
    </row>
    <row r="988" spans="1:111" s="377" customFormat="1" ht="11.1" customHeight="1" x14ac:dyDescent="0.25">
      <c r="A988" s="76"/>
      <c r="Z988" s="437"/>
      <c r="AA988" s="437"/>
      <c r="AB988" s="437"/>
      <c r="AC988" s="437"/>
      <c r="AD988" s="437"/>
      <c r="AE988" s="437"/>
      <c r="AF988" s="437"/>
      <c r="AG988" s="437"/>
      <c r="AH988" s="437"/>
      <c r="AI988" s="437"/>
      <c r="AJ988" s="437"/>
      <c r="AK988" s="437"/>
      <c r="AL988" s="437"/>
      <c r="AM988" s="437"/>
      <c r="AN988" s="437"/>
      <c r="AO988" s="437"/>
      <c r="AP988" s="437"/>
      <c r="AQ988" s="437"/>
      <c r="AR988" s="437"/>
      <c r="AS988" s="437"/>
      <c r="AT988" s="437"/>
      <c r="AU988" s="437"/>
      <c r="AV988" s="437"/>
      <c r="AW988" s="437"/>
      <c r="AX988" s="437"/>
      <c r="AY988" s="437"/>
      <c r="BA988" s="98"/>
      <c r="BB988" s="98"/>
      <c r="BC988" s="98"/>
      <c r="BD988" s="98"/>
      <c r="BE988" s="98"/>
      <c r="BF988" s="98"/>
      <c r="BH988" s="380"/>
      <c r="BI988" s="380"/>
      <c r="BJ988" s="380"/>
      <c r="BK988" s="379"/>
      <c r="BL988" s="379"/>
      <c r="BM988" s="382"/>
      <c r="BN988" s="168"/>
      <c r="BO988" s="382"/>
      <c r="BP988" s="382"/>
      <c r="BQ988" s="368"/>
      <c r="BR988"/>
      <c r="BS988" s="368"/>
      <c r="BT988"/>
      <c r="BU988"/>
      <c r="BV988"/>
      <c r="BW988" s="368"/>
      <c r="BX988" s="368"/>
      <c r="BY988" s="368"/>
      <c r="BZ988" s="368"/>
      <c r="CA988" s="368"/>
      <c r="CB988" s="141"/>
      <c r="CC988" s="230"/>
      <c r="CD988" s="230"/>
      <c r="CE988" s="230"/>
      <c r="CF988" s="76"/>
      <c r="CG988" s="281"/>
      <c r="CH988" s="281"/>
      <c r="CI988" s="76"/>
      <c r="CJ988" s="76"/>
      <c r="CK988" s="76"/>
      <c r="CL988" s="127"/>
      <c r="CM988" s="127"/>
      <c r="CN988" s="127"/>
      <c r="CO988" s="127"/>
      <c r="CP988" s="127"/>
      <c r="CQ988" s="127"/>
      <c r="CR988"/>
      <c r="CS988"/>
      <c r="CT988"/>
      <c r="CU988"/>
      <c r="CV988" s="76"/>
      <c r="CW988" s="404"/>
      <c r="CX988" s="405"/>
      <c r="CY988" s="405"/>
      <c r="CZ988" s="405"/>
      <c r="DA988" s="405"/>
      <c r="DB988" s="405"/>
      <c r="DG988" s="76"/>
    </row>
    <row r="989" spans="1:111" s="377" customFormat="1" ht="11.1" customHeight="1" x14ac:dyDescent="0.25">
      <c r="A989" s="76"/>
      <c r="Z989" s="437"/>
      <c r="AA989" s="437"/>
      <c r="AB989" s="437"/>
      <c r="AC989" s="437"/>
      <c r="AD989" s="437"/>
      <c r="AE989" s="437"/>
      <c r="AF989" s="437"/>
      <c r="AG989" s="437"/>
      <c r="AH989" s="437"/>
      <c r="AI989" s="437"/>
      <c r="AJ989" s="437"/>
      <c r="AK989" s="437"/>
      <c r="AL989" s="437"/>
      <c r="AM989" s="437"/>
      <c r="AN989" s="437"/>
      <c r="AO989" s="437"/>
      <c r="AP989" s="437"/>
      <c r="AQ989" s="437"/>
      <c r="AR989" s="437"/>
      <c r="AS989" s="437"/>
      <c r="AT989" s="437"/>
      <c r="AU989" s="437"/>
      <c r="AV989" s="437"/>
      <c r="AW989" s="437"/>
      <c r="AX989" s="437"/>
      <c r="AY989" s="437"/>
      <c r="BA989" s="98"/>
      <c r="BB989" s="98"/>
      <c r="BC989" s="98"/>
      <c r="BD989" s="98"/>
      <c r="BE989" s="98"/>
      <c r="BF989" s="98"/>
      <c r="BH989" s="380"/>
      <c r="BI989" s="380"/>
      <c r="BJ989" s="380"/>
      <c r="BK989" s="379"/>
      <c r="BL989" s="379"/>
      <c r="BM989" s="382"/>
      <c r="BN989" s="168"/>
      <c r="BO989" s="382"/>
      <c r="BP989" s="382"/>
      <c r="BQ989" s="368"/>
      <c r="BR989"/>
      <c r="BS989" s="368"/>
      <c r="BT989"/>
      <c r="BU989"/>
      <c r="BV989"/>
      <c r="BW989" s="368"/>
      <c r="BX989" s="368"/>
      <c r="BY989" s="368"/>
      <c r="BZ989" s="368"/>
      <c r="CA989" s="368"/>
      <c r="CB989" s="141"/>
      <c r="CC989" s="230"/>
      <c r="CD989" s="230"/>
      <c r="CE989" s="230"/>
      <c r="CF989" s="76"/>
      <c r="CG989" s="281"/>
      <c r="CH989" s="281"/>
      <c r="CI989" s="76"/>
      <c r="CJ989" s="76"/>
      <c r="CK989" s="76"/>
      <c r="CL989" s="127"/>
      <c r="CM989" s="127"/>
      <c r="CN989" s="127"/>
      <c r="CO989" s="127"/>
      <c r="CP989" s="127"/>
      <c r="CQ989" s="127"/>
      <c r="CR989"/>
      <c r="CS989"/>
      <c r="CT989"/>
      <c r="CU989"/>
      <c r="CV989" s="76"/>
      <c r="CW989" s="404"/>
      <c r="CX989" s="405"/>
      <c r="CY989" s="405"/>
      <c r="CZ989" s="405"/>
      <c r="DA989" s="405"/>
      <c r="DB989" s="405"/>
      <c r="DG989" s="76"/>
    </row>
    <row r="990" spans="1:111" s="377" customFormat="1" ht="11.1" customHeight="1" x14ac:dyDescent="0.25">
      <c r="A990" s="76"/>
      <c r="Z990" s="437"/>
      <c r="AA990" s="437"/>
      <c r="AB990" s="437"/>
      <c r="AC990" s="437"/>
      <c r="AD990" s="437"/>
      <c r="AE990" s="437"/>
      <c r="AF990" s="437"/>
      <c r="AG990" s="437"/>
      <c r="AH990" s="437"/>
      <c r="AI990" s="437"/>
      <c r="AJ990" s="437"/>
      <c r="AK990" s="437"/>
      <c r="AL990" s="437"/>
      <c r="AM990" s="437"/>
      <c r="AN990" s="437"/>
      <c r="AO990" s="437"/>
      <c r="AP990" s="437"/>
      <c r="AQ990" s="437"/>
      <c r="AR990" s="437"/>
      <c r="AS990" s="437"/>
      <c r="AT990" s="437"/>
      <c r="AU990" s="437"/>
      <c r="AV990" s="437"/>
      <c r="AW990" s="437"/>
      <c r="AX990" s="437"/>
      <c r="AY990" s="437"/>
      <c r="BA990" s="98"/>
      <c r="BB990" s="98"/>
      <c r="BC990" s="98"/>
      <c r="BD990" s="98"/>
      <c r="BE990" s="98"/>
      <c r="BF990" s="98"/>
      <c r="BH990" s="380"/>
      <c r="BI990" s="380"/>
      <c r="BJ990" s="380"/>
      <c r="BK990" s="379"/>
      <c r="BL990" s="379"/>
      <c r="BM990" s="382"/>
      <c r="BN990" s="168"/>
      <c r="BO990" s="382"/>
      <c r="BP990" s="382"/>
      <c r="BQ990" s="368"/>
      <c r="BR990"/>
      <c r="BS990" s="368"/>
      <c r="BT990"/>
      <c r="BU990"/>
      <c r="BV990"/>
      <c r="BW990" s="368"/>
      <c r="BX990" s="368"/>
      <c r="BY990" s="368"/>
      <c r="BZ990" s="368"/>
      <c r="CA990" s="368"/>
      <c r="CB990" s="141"/>
      <c r="CC990" s="230"/>
      <c r="CD990" s="230"/>
      <c r="CE990" s="230"/>
      <c r="CF990" s="76"/>
      <c r="CG990" s="281"/>
      <c r="CH990" s="281"/>
      <c r="CI990" s="76"/>
      <c r="CJ990" s="76"/>
      <c r="CK990" s="76"/>
      <c r="CL990" s="127"/>
      <c r="CM990" s="127"/>
      <c r="CN990" s="127"/>
      <c r="CO990" s="127"/>
      <c r="CP990" s="127"/>
      <c r="CQ990" s="127"/>
      <c r="CR990"/>
      <c r="CS990"/>
      <c r="CT990"/>
      <c r="CU990"/>
      <c r="CV990" s="76"/>
      <c r="CW990" s="404"/>
      <c r="CX990" s="405"/>
      <c r="CY990" s="405"/>
      <c r="CZ990" s="405"/>
      <c r="DA990" s="405"/>
      <c r="DB990" s="405"/>
      <c r="DG990" s="76"/>
    </row>
    <row r="991" spans="1:111" s="377" customFormat="1" ht="11.1" customHeight="1" x14ac:dyDescent="0.25">
      <c r="A991" s="76"/>
      <c r="Z991" s="437"/>
      <c r="AA991" s="437"/>
      <c r="AB991" s="437"/>
      <c r="AC991" s="437"/>
      <c r="AD991" s="437"/>
      <c r="AE991" s="437"/>
      <c r="AF991" s="437"/>
      <c r="AG991" s="437"/>
      <c r="AH991" s="437"/>
      <c r="AI991" s="437"/>
      <c r="AJ991" s="437"/>
      <c r="AK991" s="437"/>
      <c r="AL991" s="437"/>
      <c r="AM991" s="437"/>
      <c r="AN991" s="437"/>
      <c r="AO991" s="437"/>
      <c r="AP991" s="437"/>
      <c r="AQ991" s="437"/>
      <c r="AR991" s="437"/>
      <c r="AS991" s="437"/>
      <c r="AT991" s="437"/>
      <c r="AU991" s="437"/>
      <c r="AV991" s="437"/>
      <c r="AW991" s="437"/>
      <c r="AX991" s="437"/>
      <c r="AY991" s="437"/>
      <c r="BA991" s="98"/>
      <c r="BB991" s="98"/>
      <c r="BC991" s="98"/>
      <c r="BD991" s="98"/>
      <c r="BE991" s="98"/>
      <c r="BF991" s="98"/>
      <c r="BH991" s="380"/>
      <c r="BI991" s="380"/>
      <c r="BJ991" s="380"/>
      <c r="BK991" s="379"/>
      <c r="BL991" s="379"/>
      <c r="BM991" s="382"/>
      <c r="BN991" s="168"/>
      <c r="BO991" s="382"/>
      <c r="BP991" s="382"/>
      <c r="BQ991" s="368"/>
      <c r="BR991"/>
      <c r="BS991" s="368"/>
      <c r="BT991"/>
      <c r="BU991"/>
      <c r="BV991"/>
      <c r="BW991" s="368"/>
      <c r="BX991" s="368"/>
      <c r="BY991" s="368"/>
      <c r="BZ991" s="368"/>
      <c r="CA991" s="368"/>
      <c r="CB991" s="141"/>
      <c r="CC991" s="230"/>
      <c r="CD991" s="230"/>
      <c r="CE991" s="230"/>
      <c r="CF991" s="76"/>
      <c r="CG991" s="281"/>
      <c r="CH991" s="281"/>
      <c r="CI991" s="76"/>
      <c r="CJ991" s="76"/>
      <c r="CK991" s="76"/>
      <c r="CL991" s="127"/>
      <c r="CM991" s="127"/>
      <c r="CN991" s="127"/>
      <c r="CO991" s="127"/>
      <c r="CP991" s="127"/>
      <c r="CQ991" s="127"/>
      <c r="CR991"/>
      <c r="CS991"/>
      <c r="CT991"/>
      <c r="CU991"/>
      <c r="CV991" s="76"/>
      <c r="CW991" s="404"/>
      <c r="CX991" s="405"/>
      <c r="CY991" s="405"/>
      <c r="CZ991" s="405"/>
      <c r="DA991" s="405"/>
      <c r="DB991" s="405"/>
      <c r="DG991" s="76"/>
    </row>
    <row r="992" spans="1:111" s="377" customFormat="1" ht="11.1" customHeight="1" x14ac:dyDescent="0.25">
      <c r="A992" s="76"/>
      <c r="Z992" s="437"/>
      <c r="AA992" s="437"/>
      <c r="AB992" s="437"/>
      <c r="AC992" s="437"/>
      <c r="AD992" s="437"/>
      <c r="AE992" s="437"/>
      <c r="AF992" s="437"/>
      <c r="AG992" s="437"/>
      <c r="AH992" s="437"/>
      <c r="AI992" s="437"/>
      <c r="AJ992" s="437"/>
      <c r="AK992" s="437"/>
      <c r="AL992" s="437"/>
      <c r="AM992" s="437"/>
      <c r="AN992" s="437"/>
      <c r="AO992" s="437"/>
      <c r="AP992" s="437"/>
      <c r="AQ992" s="437"/>
      <c r="AR992" s="437"/>
      <c r="AS992" s="437"/>
      <c r="AT992" s="437"/>
      <c r="AU992" s="437"/>
      <c r="AV992" s="437"/>
      <c r="AW992" s="437"/>
      <c r="AX992" s="437"/>
      <c r="AY992" s="437"/>
      <c r="BA992" s="98"/>
      <c r="BB992" s="98"/>
      <c r="BC992" s="98"/>
      <c r="BD992" s="98"/>
      <c r="BE992" s="98"/>
      <c r="BF992" s="98"/>
      <c r="BH992" s="380"/>
      <c r="BI992" s="380"/>
      <c r="BJ992" s="380"/>
      <c r="BK992" s="379"/>
      <c r="BL992" s="379"/>
      <c r="BM992" s="382"/>
      <c r="BN992" s="168"/>
      <c r="BO992" s="382"/>
      <c r="BP992" s="382"/>
      <c r="BQ992" s="368"/>
      <c r="BR992"/>
      <c r="BS992" s="368"/>
      <c r="BT992"/>
      <c r="BU992"/>
      <c r="BV992"/>
      <c r="BW992" s="368"/>
      <c r="BX992" s="368"/>
      <c r="BY992" s="368"/>
      <c r="BZ992" s="368"/>
      <c r="CA992" s="368"/>
      <c r="CB992" s="141"/>
      <c r="CC992" s="230"/>
      <c r="CD992" s="230"/>
      <c r="CE992" s="230"/>
      <c r="CF992" s="76"/>
      <c r="CG992" s="281"/>
      <c r="CH992" s="281"/>
      <c r="CI992" s="76"/>
      <c r="CJ992" s="76"/>
      <c r="CK992" s="76"/>
      <c r="CL992" s="127"/>
      <c r="CM992" s="127"/>
      <c r="CN992" s="127"/>
      <c r="CO992" s="127"/>
      <c r="CP992" s="127"/>
      <c r="CQ992" s="127"/>
      <c r="CR992"/>
      <c r="CS992"/>
      <c r="CT992"/>
      <c r="CU992"/>
      <c r="CV992" s="76"/>
      <c r="CW992" s="404"/>
      <c r="CX992" s="405"/>
      <c r="CY992" s="405"/>
      <c r="CZ992" s="405"/>
      <c r="DA992" s="405"/>
      <c r="DB992" s="405"/>
      <c r="DG992" s="76"/>
    </row>
    <row r="993" spans="1:111" s="377" customFormat="1" ht="11.1" customHeight="1" x14ac:dyDescent="0.25">
      <c r="A993" s="76"/>
      <c r="Z993" s="437"/>
      <c r="AA993" s="437"/>
      <c r="AB993" s="437"/>
      <c r="AC993" s="437"/>
      <c r="AD993" s="437"/>
      <c r="AE993" s="437"/>
      <c r="AF993" s="437"/>
      <c r="AG993" s="437"/>
      <c r="AH993" s="437"/>
      <c r="AI993" s="437"/>
      <c r="AJ993" s="437"/>
      <c r="AK993" s="437"/>
      <c r="AL993" s="437"/>
      <c r="AM993" s="437"/>
      <c r="AN993" s="437"/>
      <c r="AO993" s="437"/>
      <c r="AP993" s="437"/>
      <c r="AQ993" s="437"/>
      <c r="AR993" s="437"/>
      <c r="AS993" s="437"/>
      <c r="AT993" s="437"/>
      <c r="AU993" s="437"/>
      <c r="AV993" s="437"/>
      <c r="AW993" s="437"/>
      <c r="AX993" s="437"/>
      <c r="AY993" s="437"/>
      <c r="BA993" s="98"/>
      <c r="BB993" s="98"/>
      <c r="BC993" s="98"/>
      <c r="BD993" s="98"/>
      <c r="BE993" s="98"/>
      <c r="BF993" s="98"/>
      <c r="BH993" s="380"/>
      <c r="BI993" s="380"/>
      <c r="BJ993" s="380"/>
      <c r="BK993" s="379"/>
      <c r="BL993" s="379"/>
      <c r="BM993" s="382"/>
      <c r="BN993" s="168"/>
      <c r="BO993" s="382"/>
      <c r="BP993" s="382"/>
      <c r="BQ993" s="368"/>
      <c r="BR993"/>
      <c r="BS993" s="368"/>
      <c r="BT993"/>
      <c r="BU993"/>
      <c r="BV993"/>
      <c r="BW993" s="368"/>
      <c r="BX993" s="368"/>
      <c r="BY993" s="368"/>
      <c r="BZ993" s="368"/>
      <c r="CA993" s="368"/>
      <c r="CB993" s="141"/>
      <c r="CC993" s="230"/>
      <c r="CD993" s="230"/>
      <c r="CE993" s="230"/>
      <c r="CF993" s="76"/>
      <c r="CG993" s="281"/>
      <c r="CH993" s="281"/>
      <c r="CI993" s="76"/>
      <c r="CJ993" s="76"/>
      <c r="CK993" s="76"/>
      <c r="CL993" s="127"/>
      <c r="CM993" s="127"/>
      <c r="CN993" s="127"/>
      <c r="CO993" s="127"/>
      <c r="CP993" s="127"/>
      <c r="CQ993" s="127"/>
      <c r="CR993"/>
      <c r="CS993"/>
      <c r="CT993"/>
      <c r="CU993"/>
      <c r="CV993" s="76"/>
      <c r="CW993" s="404"/>
      <c r="CX993" s="405"/>
      <c r="CY993" s="405"/>
      <c r="CZ993" s="405"/>
      <c r="DA993" s="405"/>
      <c r="DB993" s="405"/>
      <c r="DG993" s="76"/>
    </row>
    <row r="994" spans="1:111" s="377" customFormat="1" ht="11.1" customHeight="1" x14ac:dyDescent="0.25">
      <c r="A994" s="76"/>
      <c r="Z994" s="437"/>
      <c r="AA994" s="437"/>
      <c r="AB994" s="437"/>
      <c r="AC994" s="437"/>
      <c r="AD994" s="437"/>
      <c r="AE994" s="437"/>
      <c r="AF994" s="437"/>
      <c r="AG994" s="437"/>
      <c r="AH994" s="437"/>
      <c r="AI994" s="437"/>
      <c r="AJ994" s="437"/>
      <c r="AK994" s="437"/>
      <c r="AL994" s="437"/>
      <c r="AM994" s="437"/>
      <c r="AN994" s="437"/>
      <c r="AO994" s="437"/>
      <c r="AP994" s="437"/>
      <c r="AQ994" s="437"/>
      <c r="AR994" s="437"/>
      <c r="AS994" s="437"/>
      <c r="AT994" s="437"/>
      <c r="AU994" s="437"/>
      <c r="AV994" s="437"/>
      <c r="AW994" s="437"/>
      <c r="AX994" s="437"/>
      <c r="AY994" s="437"/>
      <c r="BA994" s="98"/>
      <c r="BB994" s="98"/>
      <c r="BC994" s="98"/>
      <c r="BD994" s="98"/>
      <c r="BE994" s="98"/>
      <c r="BF994" s="98"/>
      <c r="BH994" s="380"/>
      <c r="BI994" s="380"/>
      <c r="BJ994" s="380"/>
      <c r="BK994" s="379"/>
      <c r="BL994" s="379"/>
      <c r="BM994" s="382"/>
      <c r="BN994" s="168"/>
      <c r="BO994" s="382"/>
      <c r="BP994" s="382"/>
      <c r="BQ994" s="368"/>
      <c r="BR994"/>
      <c r="BS994" s="368"/>
      <c r="BT994"/>
      <c r="BU994"/>
      <c r="BV994"/>
      <c r="BW994" s="368"/>
      <c r="BX994" s="368"/>
      <c r="BY994" s="368"/>
      <c r="BZ994" s="368"/>
      <c r="CA994" s="368"/>
      <c r="CB994" s="141"/>
      <c r="CC994" s="230"/>
      <c r="CD994" s="230"/>
      <c r="CE994" s="230"/>
      <c r="CF994" s="76"/>
      <c r="CG994" s="281"/>
      <c r="CH994" s="281"/>
      <c r="CI994" s="76"/>
      <c r="CJ994" s="76"/>
      <c r="CK994" s="76"/>
      <c r="CL994" s="127"/>
      <c r="CM994" s="127"/>
      <c r="CN994" s="127"/>
      <c r="CO994" s="127"/>
      <c r="CP994" s="127"/>
      <c r="CQ994" s="127"/>
      <c r="CR994"/>
      <c r="CS994"/>
      <c r="CT994"/>
      <c r="CU994"/>
      <c r="CV994" s="76"/>
      <c r="CW994" s="404"/>
      <c r="CX994" s="405"/>
      <c r="CY994" s="405"/>
      <c r="CZ994" s="405"/>
      <c r="DA994" s="405"/>
      <c r="DB994" s="405"/>
      <c r="DG994" s="76"/>
    </row>
    <row r="995" spans="1:111" s="377" customFormat="1" ht="11.1" customHeight="1" x14ac:dyDescent="0.25">
      <c r="A995" s="76"/>
      <c r="Z995" s="437"/>
      <c r="AA995" s="437"/>
      <c r="AB995" s="437"/>
      <c r="AC995" s="437"/>
      <c r="AD995" s="437"/>
      <c r="AE995" s="437"/>
      <c r="AF995" s="437"/>
      <c r="AG995" s="437"/>
      <c r="AH995" s="437"/>
      <c r="AI995" s="437"/>
      <c r="AJ995" s="437"/>
      <c r="AK995" s="437"/>
      <c r="AL995" s="437"/>
      <c r="AM995" s="437"/>
      <c r="AN995" s="437"/>
      <c r="AO995" s="437"/>
      <c r="AP995" s="437"/>
      <c r="AQ995" s="437"/>
      <c r="AR995" s="437"/>
      <c r="AS995" s="437"/>
      <c r="AT995" s="437"/>
      <c r="AU995" s="437"/>
      <c r="AV995" s="437"/>
      <c r="AW995" s="437"/>
      <c r="AX995" s="437"/>
      <c r="AY995" s="437"/>
      <c r="BA995" s="98"/>
      <c r="BB995" s="98"/>
      <c r="BC995" s="98"/>
      <c r="BD995" s="98"/>
      <c r="BE995" s="98"/>
      <c r="BF995" s="98"/>
      <c r="BH995" s="380"/>
      <c r="BI995" s="380"/>
      <c r="BJ995" s="380"/>
      <c r="BK995" s="379"/>
      <c r="BL995" s="379"/>
      <c r="BM995" s="382"/>
      <c r="BN995" s="168"/>
      <c r="BO995" s="382"/>
      <c r="BP995" s="382"/>
      <c r="BQ995" s="368"/>
      <c r="BR995"/>
      <c r="BS995" s="368"/>
      <c r="BT995"/>
      <c r="BU995"/>
      <c r="BV995"/>
      <c r="BW995" s="368"/>
      <c r="BX995" s="368"/>
      <c r="BY995" s="368"/>
      <c r="BZ995" s="368"/>
      <c r="CA995" s="368"/>
      <c r="CB995" s="141"/>
      <c r="CC995" s="230"/>
      <c r="CD995" s="230"/>
      <c r="CE995" s="230"/>
      <c r="CF995" s="76"/>
      <c r="CG995" s="281"/>
      <c r="CH995" s="281"/>
      <c r="CI995" s="76"/>
      <c r="CJ995" s="76"/>
      <c r="CK995" s="76"/>
      <c r="CL995" s="127"/>
      <c r="CM995" s="127"/>
      <c r="CN995" s="127"/>
      <c r="CO995" s="127"/>
      <c r="CP995" s="127"/>
      <c r="CQ995" s="127"/>
      <c r="CR995"/>
      <c r="CS995"/>
      <c r="CT995"/>
      <c r="CU995"/>
      <c r="CV995" s="76"/>
      <c r="CW995" s="404"/>
      <c r="CX995" s="405"/>
      <c r="CY995" s="405"/>
      <c r="CZ995" s="405"/>
      <c r="DA995" s="405"/>
      <c r="DB995" s="405"/>
      <c r="DG995" s="76"/>
    </row>
    <row r="996" spans="1:111" s="377" customFormat="1" ht="11.1" customHeight="1" x14ac:dyDescent="0.25">
      <c r="A996" s="76"/>
      <c r="Z996" s="437"/>
      <c r="AA996" s="437"/>
      <c r="AB996" s="437"/>
      <c r="AC996" s="437"/>
      <c r="AD996" s="437"/>
      <c r="AE996" s="437"/>
      <c r="AF996" s="437"/>
      <c r="AG996" s="437"/>
      <c r="AH996" s="437"/>
      <c r="AI996" s="437"/>
      <c r="AJ996" s="437"/>
      <c r="AK996" s="437"/>
      <c r="AL996" s="437"/>
      <c r="AM996" s="437"/>
      <c r="AN996" s="437"/>
      <c r="AO996" s="437"/>
      <c r="AP996" s="437"/>
      <c r="AQ996" s="437"/>
      <c r="AR996" s="437"/>
      <c r="AS996" s="437"/>
      <c r="AT996" s="437"/>
      <c r="AU996" s="437"/>
      <c r="AV996" s="437"/>
      <c r="AW996" s="437"/>
      <c r="AX996" s="437"/>
      <c r="AY996" s="437"/>
      <c r="BA996" s="98"/>
      <c r="BB996" s="98"/>
      <c r="BC996" s="98"/>
      <c r="BD996" s="98"/>
      <c r="BE996" s="98"/>
      <c r="BF996" s="98"/>
      <c r="BH996" s="380"/>
      <c r="BI996" s="380"/>
      <c r="BJ996" s="380"/>
      <c r="BK996" s="379"/>
      <c r="BL996" s="379"/>
      <c r="BM996" s="382"/>
      <c r="BN996" s="168"/>
      <c r="BO996" s="382"/>
      <c r="BP996" s="382"/>
      <c r="BQ996" s="368"/>
      <c r="BR996"/>
      <c r="BS996" s="368"/>
      <c r="BT996"/>
      <c r="BU996"/>
      <c r="BV996"/>
      <c r="BW996" s="368"/>
      <c r="BX996" s="368"/>
      <c r="BY996" s="368"/>
      <c r="BZ996" s="368"/>
      <c r="CA996" s="368"/>
      <c r="CB996" s="141"/>
      <c r="CC996" s="230"/>
      <c r="CD996" s="230"/>
      <c r="CE996" s="230"/>
      <c r="CF996" s="76"/>
      <c r="CG996" s="281"/>
      <c r="CH996" s="281"/>
      <c r="CI996" s="76"/>
      <c r="CJ996" s="76"/>
      <c r="CK996" s="76"/>
      <c r="CL996" s="127"/>
      <c r="CM996" s="127"/>
      <c r="CN996" s="127"/>
      <c r="CO996" s="127"/>
      <c r="CP996" s="127"/>
      <c r="CQ996" s="127"/>
      <c r="CR996"/>
      <c r="CS996"/>
      <c r="CT996"/>
      <c r="CU996"/>
      <c r="CV996" s="76"/>
      <c r="CW996" s="404"/>
      <c r="CX996" s="405"/>
      <c r="CY996" s="405"/>
      <c r="CZ996" s="405"/>
      <c r="DA996" s="405"/>
      <c r="DB996" s="405"/>
      <c r="DG996" s="76"/>
    </row>
    <row r="997" spans="1:111" s="377" customFormat="1" ht="11.1" customHeight="1" x14ac:dyDescent="0.25">
      <c r="A997" s="76"/>
      <c r="Z997" s="437"/>
      <c r="AA997" s="437"/>
      <c r="AB997" s="437"/>
      <c r="AC997" s="437"/>
      <c r="AD997" s="437"/>
      <c r="AE997" s="437"/>
      <c r="AF997" s="437"/>
      <c r="AG997" s="437"/>
      <c r="AH997" s="437"/>
      <c r="AI997" s="437"/>
      <c r="AJ997" s="437"/>
      <c r="AK997" s="437"/>
      <c r="AL997" s="437"/>
      <c r="AM997" s="437"/>
      <c r="AN997" s="437"/>
      <c r="AO997" s="437"/>
      <c r="AP997" s="437"/>
      <c r="AQ997" s="437"/>
      <c r="AR997" s="437"/>
      <c r="AS997" s="437"/>
      <c r="AT997" s="437"/>
      <c r="AU997" s="437"/>
      <c r="AV997" s="437"/>
      <c r="AW997" s="437"/>
      <c r="AX997" s="437"/>
      <c r="AY997" s="437"/>
      <c r="BA997" s="98"/>
      <c r="BB997" s="98"/>
      <c r="BC997" s="98"/>
      <c r="BD997" s="98"/>
      <c r="BE997" s="98"/>
      <c r="BF997" s="98"/>
      <c r="BH997" s="380"/>
      <c r="BI997" s="380"/>
      <c r="BJ997" s="380"/>
      <c r="BK997" s="379"/>
      <c r="BL997" s="379"/>
      <c r="BM997" s="382"/>
      <c r="BN997" s="168"/>
      <c r="BO997" s="382"/>
      <c r="BP997" s="382"/>
      <c r="BQ997" s="368"/>
      <c r="BR997"/>
      <c r="BS997" s="368"/>
      <c r="BT997"/>
      <c r="BU997"/>
      <c r="BV997"/>
      <c r="BW997" s="368"/>
      <c r="BX997" s="368"/>
      <c r="BY997" s="368"/>
      <c r="BZ997" s="368"/>
      <c r="CA997" s="368"/>
      <c r="CB997" s="141"/>
      <c r="CC997" s="230"/>
      <c r="CD997" s="230"/>
      <c r="CE997" s="230"/>
      <c r="CF997" s="76"/>
      <c r="CG997" s="281"/>
      <c r="CH997" s="281"/>
      <c r="CI997" s="76"/>
      <c r="CJ997" s="76"/>
      <c r="CK997" s="76"/>
      <c r="CL997" s="127"/>
      <c r="CM997" s="127"/>
      <c r="CN997" s="127"/>
      <c r="CO997" s="127"/>
      <c r="CP997" s="127"/>
      <c r="CQ997" s="127"/>
      <c r="CR997"/>
      <c r="CS997"/>
      <c r="CT997"/>
      <c r="CU997"/>
      <c r="CV997" s="76"/>
      <c r="CW997" s="404"/>
      <c r="CX997" s="405"/>
      <c r="CY997" s="405"/>
      <c r="CZ997" s="405"/>
      <c r="DA997" s="405"/>
      <c r="DB997" s="405"/>
      <c r="DG997" s="76"/>
    </row>
    <row r="998" spans="1:111" s="377" customFormat="1" ht="11.1" customHeight="1" x14ac:dyDescent="0.25">
      <c r="A998" s="76"/>
      <c r="Z998" s="437"/>
      <c r="AA998" s="437"/>
      <c r="AB998" s="437"/>
      <c r="AC998" s="437"/>
      <c r="AD998" s="437"/>
      <c r="AE998" s="437"/>
      <c r="AF998" s="437"/>
      <c r="AG998" s="437"/>
      <c r="AH998" s="437"/>
      <c r="AI998" s="437"/>
      <c r="AJ998" s="437"/>
      <c r="AK998" s="437"/>
      <c r="AL998" s="437"/>
      <c r="AM998" s="437"/>
      <c r="AN998" s="437"/>
      <c r="AO998" s="437"/>
      <c r="AP998" s="437"/>
      <c r="AQ998" s="437"/>
      <c r="AR998" s="437"/>
      <c r="AS998" s="437"/>
      <c r="AT998" s="437"/>
      <c r="AU998" s="437"/>
      <c r="AV998" s="437"/>
      <c r="AW998" s="437"/>
      <c r="AX998" s="437"/>
      <c r="AY998" s="437"/>
      <c r="BA998" s="98"/>
      <c r="BB998" s="98"/>
      <c r="BC998" s="98"/>
      <c r="BD998" s="98"/>
      <c r="BE998" s="98"/>
      <c r="BF998" s="98"/>
      <c r="BH998" s="380"/>
      <c r="BI998" s="380"/>
      <c r="BJ998" s="380"/>
      <c r="BK998" s="379"/>
      <c r="BL998" s="379"/>
      <c r="BM998" s="382"/>
      <c r="BN998" s="168"/>
      <c r="BO998" s="382"/>
      <c r="BP998" s="382"/>
      <c r="BQ998" s="368"/>
      <c r="BR998"/>
      <c r="BS998" s="368"/>
      <c r="BT998"/>
      <c r="BU998"/>
      <c r="BV998"/>
      <c r="BW998" s="368"/>
      <c r="BX998" s="368"/>
      <c r="BY998" s="368"/>
      <c r="BZ998" s="368"/>
      <c r="CA998" s="368"/>
      <c r="CB998" s="141"/>
      <c r="CC998" s="230"/>
      <c r="CD998" s="230"/>
      <c r="CE998" s="230"/>
      <c r="CF998" s="76"/>
      <c r="CG998" s="281"/>
      <c r="CH998" s="281"/>
      <c r="CI998" s="76"/>
      <c r="CJ998" s="76"/>
      <c r="CK998" s="76"/>
      <c r="CL998" s="127"/>
      <c r="CM998" s="127"/>
      <c r="CN998" s="127"/>
      <c r="CO998" s="127"/>
      <c r="CP998" s="127"/>
      <c r="CQ998" s="127"/>
      <c r="CR998"/>
      <c r="CS998"/>
      <c r="CT998"/>
      <c r="CU998"/>
      <c r="CV998" s="76"/>
      <c r="CW998" s="404"/>
      <c r="CX998" s="405"/>
      <c r="CY998" s="405"/>
      <c r="CZ998" s="405"/>
      <c r="DA998" s="405"/>
      <c r="DB998" s="405"/>
      <c r="DG998" s="76"/>
    </row>
    <row r="999" spans="1:111" s="377" customFormat="1" ht="11.1" customHeight="1" x14ac:dyDescent="0.25">
      <c r="A999" s="76"/>
      <c r="Z999" s="437"/>
      <c r="AA999" s="437"/>
      <c r="AB999" s="437"/>
      <c r="AC999" s="437"/>
      <c r="AD999" s="437"/>
      <c r="AE999" s="437"/>
      <c r="AF999" s="437"/>
      <c r="AG999" s="437"/>
      <c r="AH999" s="437"/>
      <c r="AI999" s="437"/>
      <c r="AJ999" s="437"/>
      <c r="AK999" s="437"/>
      <c r="AL999" s="437"/>
      <c r="AM999" s="437"/>
      <c r="AN999" s="437"/>
      <c r="AO999" s="437"/>
      <c r="AP999" s="437"/>
      <c r="AQ999" s="437"/>
      <c r="AR999" s="437"/>
      <c r="AS999" s="437"/>
      <c r="AT999" s="437"/>
      <c r="AU999" s="437"/>
      <c r="AV999" s="437"/>
      <c r="AW999" s="437"/>
      <c r="AX999" s="437"/>
      <c r="AY999" s="437"/>
      <c r="BA999" s="98"/>
      <c r="BB999" s="98"/>
      <c r="BC999" s="98"/>
      <c r="BD999" s="98"/>
      <c r="BE999" s="98"/>
      <c r="BF999" s="98"/>
      <c r="BH999" s="380"/>
      <c r="BI999" s="380"/>
      <c r="BJ999" s="380"/>
      <c r="BK999" s="379"/>
      <c r="BL999" s="379"/>
      <c r="BM999" s="382"/>
      <c r="BN999" s="168"/>
      <c r="BO999" s="382"/>
      <c r="BP999" s="382"/>
      <c r="BQ999" s="368"/>
      <c r="BR999"/>
      <c r="BS999" s="368"/>
      <c r="BT999"/>
      <c r="BU999"/>
      <c r="BV999"/>
      <c r="BW999" s="368"/>
      <c r="BX999" s="368"/>
      <c r="BY999" s="368"/>
      <c r="BZ999" s="368"/>
      <c r="CA999" s="368"/>
      <c r="CB999" s="141"/>
      <c r="CC999" s="230"/>
      <c r="CD999" s="230"/>
      <c r="CE999" s="230"/>
      <c r="CF999" s="76"/>
      <c r="CG999" s="281"/>
      <c r="CH999" s="281"/>
      <c r="CI999" s="76"/>
      <c r="CJ999" s="76"/>
      <c r="CK999" s="76"/>
      <c r="CL999" s="127"/>
      <c r="CM999" s="127"/>
      <c r="CN999" s="127"/>
      <c r="CO999" s="127"/>
      <c r="CP999" s="127"/>
      <c r="CQ999" s="127"/>
      <c r="CR999"/>
      <c r="CS999"/>
      <c r="CT999"/>
      <c r="CU999"/>
      <c r="CV999" s="76"/>
      <c r="CW999" s="404"/>
      <c r="CX999" s="405"/>
      <c r="CY999" s="405"/>
      <c r="CZ999" s="405"/>
      <c r="DA999" s="405"/>
      <c r="DB999" s="405"/>
      <c r="DG999" s="76"/>
    </row>
    <row r="1000" spans="1:111" s="377" customFormat="1" ht="11.1" customHeight="1" x14ac:dyDescent="0.25">
      <c r="A1000" s="76"/>
      <c r="Z1000" s="437"/>
      <c r="AA1000" s="437"/>
      <c r="AB1000" s="437"/>
      <c r="AC1000" s="437"/>
      <c r="AD1000" s="437"/>
      <c r="AE1000" s="437"/>
      <c r="AF1000" s="437"/>
      <c r="AG1000" s="437"/>
      <c r="AH1000" s="437"/>
      <c r="AI1000" s="437"/>
      <c r="AJ1000" s="437"/>
      <c r="AK1000" s="437"/>
      <c r="AL1000" s="437"/>
      <c r="AM1000" s="437"/>
      <c r="AN1000" s="437"/>
      <c r="AO1000" s="437"/>
      <c r="AP1000" s="437"/>
      <c r="AQ1000" s="437"/>
      <c r="AR1000" s="437"/>
      <c r="AS1000" s="437"/>
      <c r="AT1000" s="437"/>
      <c r="AU1000" s="437"/>
      <c r="AV1000" s="437"/>
      <c r="AW1000" s="437"/>
      <c r="AX1000" s="437"/>
      <c r="AY1000" s="437"/>
      <c r="BA1000" s="98"/>
      <c r="BB1000" s="98"/>
      <c r="BC1000" s="98"/>
      <c r="BD1000" s="98"/>
      <c r="BE1000" s="98"/>
      <c r="BF1000" s="98"/>
      <c r="BH1000" s="380"/>
      <c r="BI1000" s="380"/>
      <c r="BJ1000" s="380"/>
      <c r="BK1000" s="379"/>
      <c r="BL1000" s="379"/>
      <c r="BM1000" s="382"/>
      <c r="BN1000" s="168"/>
      <c r="BO1000" s="382"/>
      <c r="BP1000" s="382"/>
      <c r="BQ1000" s="368"/>
      <c r="BR1000"/>
      <c r="BS1000" s="368"/>
      <c r="BT1000"/>
      <c r="BU1000"/>
      <c r="BV1000"/>
      <c r="BW1000" s="368"/>
      <c r="BX1000" s="368"/>
      <c r="BY1000" s="368"/>
      <c r="BZ1000" s="368"/>
      <c r="CA1000" s="368"/>
      <c r="CB1000" s="141"/>
      <c r="CC1000" s="230"/>
      <c r="CD1000" s="230"/>
      <c r="CE1000" s="230"/>
      <c r="CF1000" s="76"/>
      <c r="CG1000" s="281"/>
      <c r="CH1000" s="281"/>
      <c r="CI1000" s="76"/>
      <c r="CJ1000" s="76"/>
      <c r="CK1000" s="76"/>
      <c r="CL1000" s="127"/>
      <c r="CM1000" s="127"/>
      <c r="CN1000" s="127"/>
      <c r="CO1000" s="127"/>
      <c r="CP1000" s="127"/>
      <c r="CQ1000" s="127"/>
      <c r="CR1000"/>
      <c r="CS1000"/>
      <c r="CT1000"/>
      <c r="CU1000"/>
      <c r="CV1000" s="76"/>
      <c r="CW1000" s="404"/>
      <c r="CX1000" s="405"/>
      <c r="CY1000" s="405"/>
      <c r="CZ1000" s="405"/>
      <c r="DA1000" s="405"/>
      <c r="DB1000" s="405"/>
      <c r="DG1000" s="76"/>
    </row>
    <row r="1001" spans="1:111" s="377" customFormat="1" ht="11.1" customHeight="1" x14ac:dyDescent="0.25">
      <c r="A1001" s="76"/>
      <c r="Z1001" s="437"/>
      <c r="AA1001" s="437"/>
      <c r="AB1001" s="437"/>
      <c r="AC1001" s="437"/>
      <c r="AD1001" s="437"/>
      <c r="AE1001" s="437"/>
      <c r="AF1001" s="437"/>
      <c r="AG1001" s="437"/>
      <c r="AH1001" s="437"/>
      <c r="AI1001" s="437"/>
      <c r="AJ1001" s="437"/>
      <c r="AK1001" s="437"/>
      <c r="AL1001" s="437"/>
      <c r="AM1001" s="437"/>
      <c r="AN1001" s="437"/>
      <c r="AO1001" s="437"/>
      <c r="AP1001" s="437"/>
      <c r="AQ1001" s="437"/>
      <c r="AR1001" s="437"/>
      <c r="AS1001" s="437"/>
      <c r="AT1001" s="437"/>
      <c r="AU1001" s="437"/>
      <c r="AV1001" s="437"/>
      <c r="AW1001" s="437"/>
      <c r="AX1001" s="437"/>
      <c r="AY1001" s="437"/>
      <c r="BA1001" s="98"/>
      <c r="BB1001" s="98"/>
      <c r="BC1001" s="98"/>
      <c r="BD1001" s="98"/>
      <c r="BE1001" s="98"/>
      <c r="BF1001" s="98"/>
      <c r="BH1001" s="380"/>
      <c r="BI1001" s="380"/>
      <c r="BJ1001" s="380"/>
      <c r="BK1001" s="379"/>
      <c r="BL1001" s="379"/>
      <c r="BM1001" s="382"/>
      <c r="BN1001" s="168"/>
      <c r="BO1001" s="382"/>
      <c r="BP1001" s="382"/>
      <c r="BQ1001" s="368"/>
      <c r="BR1001"/>
      <c r="BS1001" s="368"/>
      <c r="BT1001"/>
      <c r="BU1001"/>
      <c r="BV1001"/>
      <c r="BW1001" s="368"/>
      <c r="BX1001" s="368"/>
      <c r="BY1001" s="368"/>
      <c r="BZ1001" s="368"/>
      <c r="CA1001" s="368"/>
      <c r="CB1001" s="141"/>
      <c r="CC1001" s="230"/>
      <c r="CD1001" s="230"/>
      <c r="CE1001" s="230"/>
      <c r="CF1001" s="76"/>
      <c r="CG1001" s="281"/>
      <c r="CH1001" s="281"/>
      <c r="CI1001" s="76"/>
      <c r="CJ1001" s="76"/>
      <c r="CK1001" s="76"/>
      <c r="CL1001" s="127"/>
      <c r="CM1001" s="127"/>
      <c r="CN1001" s="127"/>
      <c r="CO1001" s="127"/>
      <c r="CP1001" s="127"/>
      <c r="CQ1001" s="127"/>
      <c r="CR1001"/>
      <c r="CS1001"/>
      <c r="CT1001"/>
      <c r="CU1001"/>
      <c r="CV1001" s="76"/>
      <c r="CW1001" s="404"/>
      <c r="CX1001" s="405"/>
      <c r="CY1001" s="405"/>
      <c r="CZ1001" s="405"/>
      <c r="DA1001" s="405"/>
      <c r="DB1001" s="405"/>
      <c r="DG1001" s="76"/>
    </row>
    <row r="1002" spans="1:111" s="377" customFormat="1" ht="11.1" customHeight="1" x14ac:dyDescent="0.25">
      <c r="A1002" s="76"/>
      <c r="Z1002" s="437"/>
      <c r="AA1002" s="437"/>
      <c r="AB1002" s="437"/>
      <c r="AC1002" s="437"/>
      <c r="AD1002" s="437"/>
      <c r="AE1002" s="437"/>
      <c r="AF1002" s="437"/>
      <c r="AG1002" s="437"/>
      <c r="AH1002" s="437"/>
      <c r="AI1002" s="437"/>
      <c r="AJ1002" s="437"/>
      <c r="AK1002" s="437"/>
      <c r="AL1002" s="437"/>
      <c r="AM1002" s="437"/>
      <c r="AN1002" s="437"/>
      <c r="AO1002" s="437"/>
      <c r="AP1002" s="437"/>
      <c r="AQ1002" s="437"/>
      <c r="AR1002" s="437"/>
      <c r="AS1002" s="437"/>
      <c r="AT1002" s="437"/>
      <c r="AU1002" s="437"/>
      <c r="AV1002" s="437"/>
      <c r="AW1002" s="437"/>
      <c r="AX1002" s="437"/>
      <c r="AY1002" s="437"/>
      <c r="BA1002" s="98"/>
      <c r="BB1002" s="98"/>
      <c r="BC1002" s="98"/>
      <c r="BD1002" s="98"/>
      <c r="BE1002" s="98"/>
      <c r="BF1002" s="98"/>
      <c r="BH1002" s="380"/>
      <c r="BI1002" s="380"/>
      <c r="BJ1002" s="380"/>
      <c r="BK1002" s="379"/>
      <c r="BL1002" s="379"/>
      <c r="BM1002" s="382"/>
      <c r="BN1002" s="168"/>
      <c r="BO1002" s="382"/>
      <c r="BP1002" s="382"/>
      <c r="BQ1002" s="368"/>
      <c r="BR1002"/>
      <c r="BS1002" s="368"/>
      <c r="BT1002"/>
      <c r="BU1002"/>
      <c r="BV1002"/>
      <c r="BW1002" s="368"/>
      <c r="BX1002" s="368"/>
      <c r="BY1002" s="368"/>
      <c r="BZ1002" s="368"/>
      <c r="CA1002" s="368"/>
      <c r="CB1002" s="141"/>
      <c r="CC1002" s="230"/>
      <c r="CD1002" s="230"/>
      <c r="CE1002" s="230"/>
      <c r="CF1002" s="76"/>
      <c r="CG1002" s="281"/>
      <c r="CH1002" s="281"/>
      <c r="CI1002" s="76"/>
      <c r="CJ1002" s="76"/>
      <c r="CK1002" s="76"/>
      <c r="CL1002" s="127"/>
      <c r="CM1002" s="127"/>
      <c r="CN1002" s="127"/>
      <c r="CO1002" s="127"/>
      <c r="CP1002" s="127"/>
      <c r="CQ1002" s="127"/>
      <c r="CR1002"/>
      <c r="CS1002"/>
      <c r="CT1002"/>
      <c r="CU1002"/>
      <c r="CV1002" s="76"/>
      <c r="CW1002" s="404"/>
      <c r="CX1002" s="405"/>
      <c r="CY1002" s="405"/>
      <c r="CZ1002" s="405"/>
      <c r="DA1002" s="405"/>
      <c r="DB1002" s="405"/>
      <c r="DG1002" s="76"/>
    </row>
    <row r="1003" spans="1:111" s="377" customFormat="1" ht="11.1" customHeight="1" x14ac:dyDescent="0.25">
      <c r="A1003" s="76"/>
      <c r="Z1003" s="437"/>
      <c r="AA1003" s="437"/>
      <c r="AB1003" s="437"/>
      <c r="AC1003" s="437"/>
      <c r="AD1003" s="437"/>
      <c r="AE1003" s="437"/>
      <c r="AF1003" s="437"/>
      <c r="AG1003" s="437"/>
      <c r="AH1003" s="437"/>
      <c r="AI1003" s="437"/>
      <c r="AJ1003" s="437"/>
      <c r="AK1003" s="437"/>
      <c r="AL1003" s="437"/>
      <c r="AM1003" s="437"/>
      <c r="AN1003" s="437"/>
      <c r="AO1003" s="437"/>
      <c r="AP1003" s="437"/>
      <c r="AQ1003" s="437"/>
      <c r="AR1003" s="437"/>
      <c r="AS1003" s="437"/>
      <c r="AT1003" s="437"/>
      <c r="AU1003" s="437"/>
      <c r="AV1003" s="437"/>
      <c r="AW1003" s="437"/>
      <c r="AX1003" s="437"/>
      <c r="AY1003" s="437"/>
      <c r="BA1003" s="98"/>
      <c r="BB1003" s="98"/>
      <c r="BC1003" s="98"/>
      <c r="BD1003" s="98"/>
      <c r="BE1003" s="98"/>
      <c r="BF1003" s="98"/>
      <c r="BH1003" s="380"/>
      <c r="BI1003" s="380"/>
      <c r="BJ1003" s="380"/>
      <c r="BK1003" s="379"/>
      <c r="BL1003" s="379"/>
      <c r="BM1003" s="382"/>
      <c r="BN1003" s="168"/>
      <c r="BO1003" s="382"/>
      <c r="BP1003" s="382"/>
      <c r="BQ1003" s="368"/>
      <c r="BR1003"/>
      <c r="BS1003" s="368"/>
      <c r="BT1003"/>
      <c r="BU1003"/>
      <c r="BV1003"/>
      <c r="BW1003" s="368"/>
      <c r="BX1003" s="368"/>
      <c r="BY1003" s="368"/>
      <c r="BZ1003" s="368"/>
      <c r="CA1003" s="368"/>
      <c r="CB1003" s="141"/>
      <c r="CC1003" s="230"/>
      <c r="CD1003" s="230"/>
      <c r="CE1003" s="230"/>
      <c r="CF1003" s="76"/>
      <c r="CG1003" s="281"/>
      <c r="CH1003" s="281"/>
      <c r="CI1003" s="76"/>
      <c r="CJ1003" s="76"/>
      <c r="CK1003" s="76"/>
      <c r="CL1003" s="127"/>
      <c r="CM1003" s="127"/>
      <c r="CN1003" s="127"/>
      <c r="CO1003" s="127"/>
      <c r="CP1003" s="127"/>
      <c r="CQ1003" s="127"/>
      <c r="CR1003"/>
      <c r="CS1003"/>
      <c r="CT1003"/>
      <c r="CU1003"/>
      <c r="CV1003" s="76"/>
      <c r="CW1003" s="404"/>
      <c r="CX1003" s="405"/>
      <c r="CY1003" s="405"/>
      <c r="CZ1003" s="405"/>
      <c r="DA1003" s="405"/>
      <c r="DB1003" s="405"/>
      <c r="DG1003" s="76"/>
    </row>
    <row r="1004" spans="1:111" s="377" customFormat="1" ht="11.1" customHeight="1" x14ac:dyDescent="0.25">
      <c r="A1004" s="76"/>
      <c r="Z1004" s="437"/>
      <c r="AA1004" s="437"/>
      <c r="AB1004" s="437"/>
      <c r="AC1004" s="437"/>
      <c r="AD1004" s="437"/>
      <c r="AE1004" s="437"/>
      <c r="AF1004" s="437"/>
      <c r="AG1004" s="437"/>
      <c r="AH1004" s="437"/>
      <c r="AI1004" s="437"/>
      <c r="AJ1004" s="437"/>
      <c r="AK1004" s="437"/>
      <c r="AL1004" s="437"/>
      <c r="AM1004" s="437"/>
      <c r="AN1004" s="437"/>
      <c r="AO1004" s="437"/>
      <c r="AP1004" s="437"/>
      <c r="AQ1004" s="437"/>
      <c r="AR1004" s="437"/>
      <c r="AS1004" s="437"/>
      <c r="AT1004" s="437"/>
      <c r="AU1004" s="437"/>
      <c r="AV1004" s="437"/>
      <c r="AW1004" s="437"/>
      <c r="AX1004" s="437"/>
      <c r="AY1004" s="437"/>
      <c r="BA1004" s="98"/>
      <c r="BB1004" s="98"/>
      <c r="BC1004" s="98"/>
      <c r="BD1004" s="98"/>
      <c r="BE1004" s="98"/>
      <c r="BF1004" s="98"/>
      <c r="BH1004" s="380"/>
      <c r="BI1004" s="380"/>
      <c r="BJ1004" s="380"/>
      <c r="BK1004" s="379"/>
      <c r="BL1004" s="379"/>
      <c r="BM1004" s="382"/>
      <c r="BN1004" s="168"/>
      <c r="BO1004" s="382"/>
      <c r="BP1004" s="382"/>
      <c r="BQ1004" s="368"/>
      <c r="BR1004"/>
      <c r="BS1004" s="368"/>
      <c r="BT1004"/>
      <c r="BU1004"/>
      <c r="BV1004"/>
      <c r="BW1004" s="368"/>
      <c r="BX1004" s="368"/>
      <c r="BY1004" s="368"/>
      <c r="BZ1004" s="368"/>
      <c r="CA1004" s="368"/>
      <c r="CB1004" s="141"/>
      <c r="CC1004" s="230"/>
      <c r="CD1004" s="230"/>
      <c r="CE1004" s="230"/>
      <c r="CF1004" s="76"/>
      <c r="CG1004" s="281"/>
      <c r="CH1004" s="281"/>
      <c r="CI1004" s="76"/>
      <c r="CJ1004" s="76"/>
      <c r="CK1004" s="76"/>
      <c r="CL1004" s="127"/>
      <c r="CM1004" s="127"/>
      <c r="CN1004" s="127"/>
      <c r="CO1004" s="127"/>
      <c r="CP1004" s="127"/>
      <c r="CQ1004" s="127"/>
      <c r="CR1004"/>
      <c r="CS1004"/>
      <c r="CT1004"/>
      <c r="CU1004"/>
      <c r="CV1004" s="76"/>
      <c r="CW1004" s="404"/>
      <c r="CX1004" s="405"/>
      <c r="CY1004" s="405"/>
      <c r="CZ1004" s="405"/>
      <c r="DA1004" s="405"/>
      <c r="DB1004" s="405"/>
      <c r="DG1004" s="76"/>
    </row>
    <row r="1005" spans="1:111" s="377" customFormat="1" ht="11.1" customHeight="1" x14ac:dyDescent="0.25">
      <c r="A1005" s="76"/>
      <c r="Z1005" s="437"/>
      <c r="AA1005" s="437"/>
      <c r="AB1005" s="437"/>
      <c r="AC1005" s="437"/>
      <c r="AD1005" s="437"/>
      <c r="AE1005" s="437"/>
      <c r="AF1005" s="437"/>
      <c r="AG1005" s="437"/>
      <c r="AH1005" s="437"/>
      <c r="AI1005" s="437"/>
      <c r="AJ1005" s="437"/>
      <c r="AK1005" s="437"/>
      <c r="AL1005" s="437"/>
      <c r="AM1005" s="437"/>
      <c r="AN1005" s="437"/>
      <c r="AO1005" s="437"/>
      <c r="AP1005" s="437"/>
      <c r="AQ1005" s="437"/>
      <c r="AR1005" s="437"/>
      <c r="AS1005" s="437"/>
      <c r="AT1005" s="437"/>
      <c r="AU1005" s="437"/>
      <c r="AV1005" s="437"/>
      <c r="AW1005" s="437"/>
      <c r="AX1005" s="437"/>
      <c r="AY1005" s="437"/>
      <c r="BA1005" s="98"/>
      <c r="BB1005" s="98"/>
      <c r="BC1005" s="98"/>
      <c r="BD1005" s="98"/>
      <c r="BE1005" s="98"/>
      <c r="BF1005" s="98"/>
      <c r="BH1005" s="380"/>
      <c r="BI1005" s="380"/>
      <c r="BJ1005" s="380"/>
      <c r="BK1005" s="379"/>
      <c r="BL1005" s="379"/>
      <c r="BM1005" s="382"/>
      <c r="BN1005" s="168"/>
      <c r="BO1005" s="382"/>
      <c r="BP1005" s="382"/>
      <c r="BQ1005" s="368"/>
      <c r="BR1005"/>
      <c r="BS1005" s="368"/>
      <c r="BT1005"/>
      <c r="BU1005"/>
      <c r="BV1005"/>
      <c r="BW1005" s="368"/>
      <c r="BX1005" s="368"/>
      <c r="BY1005" s="368"/>
      <c r="BZ1005" s="368"/>
      <c r="CA1005" s="368"/>
      <c r="CB1005" s="141"/>
      <c r="CC1005" s="230"/>
      <c r="CD1005" s="230"/>
      <c r="CE1005" s="230"/>
      <c r="CF1005" s="76"/>
      <c r="CG1005" s="281"/>
      <c r="CH1005" s="281"/>
      <c r="CI1005" s="76"/>
      <c r="CJ1005" s="76"/>
      <c r="CK1005" s="76"/>
      <c r="CL1005" s="127"/>
      <c r="CM1005" s="127"/>
      <c r="CN1005" s="127"/>
      <c r="CO1005" s="127"/>
      <c r="CP1005" s="127"/>
      <c r="CQ1005" s="127"/>
      <c r="CR1005"/>
      <c r="CS1005"/>
      <c r="CT1005"/>
      <c r="CU1005"/>
      <c r="CV1005" s="76"/>
      <c r="CW1005" s="404"/>
      <c r="CX1005" s="405"/>
      <c r="CY1005" s="405"/>
      <c r="CZ1005" s="405"/>
      <c r="DA1005" s="405"/>
      <c r="DB1005" s="405"/>
      <c r="DG1005" s="76"/>
    </row>
    <row r="1006" spans="1:111" s="377" customFormat="1" ht="11.1" customHeight="1" x14ac:dyDescent="0.25">
      <c r="A1006" s="76"/>
      <c r="Z1006" s="437"/>
      <c r="AA1006" s="437"/>
      <c r="AB1006" s="437"/>
      <c r="AC1006" s="437"/>
      <c r="AD1006" s="437"/>
      <c r="AE1006" s="437"/>
      <c r="AF1006" s="437"/>
      <c r="AG1006" s="437"/>
      <c r="AH1006" s="437"/>
      <c r="AI1006" s="437"/>
      <c r="AJ1006" s="437"/>
      <c r="AK1006" s="437"/>
      <c r="AL1006" s="437"/>
      <c r="AM1006" s="437"/>
      <c r="AN1006" s="437"/>
      <c r="AO1006" s="437"/>
      <c r="AP1006" s="437"/>
      <c r="AQ1006" s="437"/>
      <c r="AR1006" s="437"/>
      <c r="AS1006" s="437"/>
      <c r="AT1006" s="437"/>
      <c r="AU1006" s="437"/>
      <c r="AV1006" s="437"/>
      <c r="AW1006" s="437"/>
      <c r="AX1006" s="437"/>
      <c r="AY1006" s="437"/>
      <c r="BA1006" s="98"/>
      <c r="BB1006" s="98"/>
      <c r="BC1006" s="98"/>
      <c r="BD1006" s="98"/>
      <c r="BE1006" s="98"/>
      <c r="BF1006" s="98"/>
      <c r="BH1006" s="380"/>
      <c r="BI1006" s="380"/>
      <c r="BJ1006" s="380"/>
      <c r="BK1006" s="379"/>
      <c r="BL1006" s="379"/>
      <c r="BM1006" s="382"/>
      <c r="BN1006" s="168"/>
      <c r="BO1006" s="382"/>
      <c r="BP1006" s="382"/>
      <c r="BQ1006" s="368"/>
      <c r="BR1006"/>
      <c r="BS1006" s="368"/>
      <c r="BT1006"/>
      <c r="BU1006"/>
      <c r="BV1006"/>
      <c r="BW1006" s="368"/>
      <c r="BX1006" s="368"/>
      <c r="BY1006" s="368"/>
      <c r="BZ1006" s="368"/>
      <c r="CA1006" s="368"/>
      <c r="CB1006" s="141"/>
      <c r="CC1006" s="230"/>
      <c r="CD1006" s="230"/>
      <c r="CE1006" s="230"/>
      <c r="CF1006" s="76"/>
      <c r="CG1006" s="281"/>
      <c r="CH1006" s="281"/>
      <c r="CI1006" s="76"/>
      <c r="CJ1006" s="76"/>
      <c r="CK1006" s="76"/>
      <c r="CL1006" s="127"/>
      <c r="CM1006" s="127"/>
      <c r="CN1006" s="127"/>
      <c r="CO1006" s="127"/>
      <c r="CP1006" s="127"/>
      <c r="CQ1006" s="127"/>
      <c r="CR1006"/>
      <c r="CS1006"/>
      <c r="CT1006"/>
      <c r="CU1006"/>
      <c r="CV1006" s="76"/>
      <c r="CW1006" s="404"/>
      <c r="CX1006" s="405"/>
      <c r="CY1006" s="405"/>
      <c r="CZ1006" s="405"/>
      <c r="DA1006" s="405"/>
      <c r="DB1006" s="405"/>
      <c r="DG1006" s="76"/>
    </row>
    <row r="1007" spans="1:111" s="377" customFormat="1" ht="11.1" customHeight="1" x14ac:dyDescent="0.25">
      <c r="A1007" s="76"/>
      <c r="Z1007" s="437"/>
      <c r="AA1007" s="437"/>
      <c r="AB1007" s="437"/>
      <c r="AC1007" s="437"/>
      <c r="AD1007" s="437"/>
      <c r="AE1007" s="437"/>
      <c r="AF1007" s="437"/>
      <c r="AG1007" s="437"/>
      <c r="AH1007" s="437"/>
      <c r="AI1007" s="437"/>
      <c r="AJ1007" s="437"/>
      <c r="AK1007" s="437"/>
      <c r="AL1007" s="437"/>
      <c r="AM1007" s="437"/>
      <c r="AN1007" s="437"/>
      <c r="AO1007" s="437"/>
      <c r="AP1007" s="437"/>
      <c r="AQ1007" s="437"/>
      <c r="AR1007" s="437"/>
      <c r="AS1007" s="437"/>
      <c r="AT1007" s="437"/>
      <c r="AU1007" s="437"/>
      <c r="AV1007" s="437"/>
      <c r="AW1007" s="437"/>
      <c r="AX1007" s="437"/>
      <c r="AY1007" s="437"/>
      <c r="BA1007" s="98"/>
      <c r="BB1007" s="98"/>
      <c r="BC1007" s="98"/>
      <c r="BD1007" s="98"/>
      <c r="BE1007" s="98"/>
      <c r="BF1007" s="98"/>
      <c r="BH1007" s="380"/>
      <c r="BI1007" s="380"/>
      <c r="BJ1007" s="380"/>
      <c r="BK1007" s="379"/>
      <c r="BL1007" s="379"/>
      <c r="BM1007" s="382"/>
      <c r="BN1007" s="168"/>
      <c r="BO1007" s="382"/>
      <c r="BP1007" s="382"/>
      <c r="BQ1007" s="368"/>
      <c r="BR1007"/>
      <c r="BS1007" s="368"/>
      <c r="BT1007"/>
      <c r="BU1007"/>
      <c r="BV1007"/>
      <c r="BW1007" s="368"/>
      <c r="BX1007" s="368"/>
      <c r="BY1007" s="368"/>
      <c r="BZ1007" s="368"/>
      <c r="CA1007" s="368"/>
      <c r="CB1007" s="141"/>
      <c r="CC1007" s="230"/>
      <c r="CD1007" s="230"/>
      <c r="CE1007" s="230"/>
      <c r="CF1007" s="76"/>
      <c r="CG1007" s="281"/>
      <c r="CH1007" s="281"/>
      <c r="CI1007" s="76"/>
      <c r="CJ1007" s="76"/>
      <c r="CK1007" s="76"/>
      <c r="CL1007" s="127"/>
      <c r="CM1007" s="127"/>
      <c r="CN1007" s="127"/>
      <c r="CO1007" s="127"/>
      <c r="CP1007" s="127"/>
      <c r="CQ1007" s="127"/>
      <c r="CR1007"/>
      <c r="CS1007"/>
      <c r="CT1007"/>
      <c r="CU1007"/>
      <c r="CV1007" s="76"/>
      <c r="CW1007" s="404"/>
      <c r="CX1007" s="405"/>
      <c r="CY1007" s="405"/>
      <c r="CZ1007" s="405"/>
      <c r="DA1007" s="405"/>
      <c r="DB1007" s="405"/>
      <c r="DG1007" s="76"/>
    </row>
    <row r="1008" spans="1:111" s="377" customFormat="1" ht="11.1" customHeight="1" x14ac:dyDescent="0.25">
      <c r="A1008" s="76"/>
      <c r="Z1008" s="437"/>
      <c r="AA1008" s="437"/>
      <c r="AB1008" s="437"/>
      <c r="AC1008" s="437"/>
      <c r="AD1008" s="437"/>
      <c r="AE1008" s="437"/>
      <c r="AF1008" s="437"/>
      <c r="AG1008" s="437"/>
      <c r="AH1008" s="437"/>
      <c r="AI1008" s="437"/>
      <c r="AJ1008" s="437"/>
      <c r="AK1008" s="437"/>
      <c r="AL1008" s="437"/>
      <c r="AM1008" s="437"/>
      <c r="AN1008" s="437"/>
      <c r="AO1008" s="437"/>
      <c r="AP1008" s="437"/>
      <c r="AQ1008" s="437"/>
      <c r="AR1008" s="437"/>
      <c r="AS1008" s="437"/>
      <c r="AT1008" s="437"/>
      <c r="AU1008" s="437"/>
      <c r="AV1008" s="437"/>
      <c r="AW1008" s="437"/>
      <c r="AX1008" s="437"/>
      <c r="AY1008" s="437"/>
      <c r="BA1008" s="98"/>
      <c r="BB1008" s="98"/>
      <c r="BC1008" s="98"/>
      <c r="BD1008" s="98"/>
      <c r="BE1008" s="98"/>
      <c r="BF1008" s="98"/>
      <c r="BH1008" s="380"/>
      <c r="BI1008" s="380"/>
      <c r="BJ1008" s="380"/>
      <c r="BK1008" s="379"/>
      <c r="BL1008" s="379"/>
      <c r="BM1008" s="382"/>
      <c r="BN1008" s="168"/>
      <c r="BO1008" s="382"/>
      <c r="BP1008" s="382"/>
      <c r="BQ1008" s="368"/>
      <c r="BR1008"/>
      <c r="BS1008" s="368"/>
      <c r="BT1008"/>
      <c r="BU1008"/>
      <c r="BV1008"/>
      <c r="BW1008" s="368"/>
      <c r="BX1008" s="368"/>
      <c r="BY1008" s="368"/>
      <c r="BZ1008" s="368"/>
      <c r="CA1008" s="368"/>
      <c r="CB1008" s="141"/>
      <c r="CC1008" s="230"/>
      <c r="CD1008" s="230"/>
      <c r="CE1008" s="230"/>
      <c r="CF1008" s="76"/>
      <c r="CG1008" s="281"/>
      <c r="CH1008" s="281"/>
      <c r="CI1008" s="76"/>
      <c r="CJ1008" s="76"/>
      <c r="CK1008" s="76"/>
      <c r="CL1008" s="127"/>
      <c r="CM1008" s="127"/>
      <c r="CN1008" s="127"/>
      <c r="CO1008" s="127"/>
      <c r="CP1008" s="127"/>
      <c r="CQ1008" s="127"/>
      <c r="CR1008"/>
      <c r="CS1008"/>
      <c r="CT1008"/>
      <c r="CU1008"/>
      <c r="CV1008" s="76"/>
      <c r="CW1008" s="404"/>
      <c r="CX1008" s="405"/>
      <c r="CY1008" s="405"/>
      <c r="CZ1008" s="405"/>
      <c r="DA1008" s="405"/>
      <c r="DB1008" s="405"/>
      <c r="DG1008" s="76"/>
    </row>
    <row r="1009" spans="1:111" s="377" customFormat="1" ht="11.1" customHeight="1" x14ac:dyDescent="0.25">
      <c r="A1009" s="76"/>
      <c r="Z1009" s="437"/>
      <c r="AA1009" s="437"/>
      <c r="AB1009" s="437"/>
      <c r="AC1009" s="437"/>
      <c r="AD1009" s="437"/>
      <c r="AE1009" s="437"/>
      <c r="AF1009" s="437"/>
      <c r="AG1009" s="437"/>
      <c r="AH1009" s="437"/>
      <c r="AI1009" s="437"/>
      <c r="AJ1009" s="437"/>
      <c r="AK1009" s="437"/>
      <c r="AL1009" s="437"/>
      <c r="AM1009" s="437"/>
      <c r="AN1009" s="437"/>
      <c r="AO1009" s="437"/>
      <c r="AP1009" s="437"/>
      <c r="AQ1009" s="437"/>
      <c r="AR1009" s="437"/>
      <c r="AS1009" s="437"/>
      <c r="AT1009" s="437"/>
      <c r="AU1009" s="437"/>
      <c r="AV1009" s="437"/>
      <c r="AW1009" s="437"/>
      <c r="AX1009" s="437"/>
      <c r="AY1009" s="437"/>
      <c r="BA1009" s="98"/>
      <c r="BB1009" s="98"/>
      <c r="BC1009" s="98"/>
      <c r="BD1009" s="98"/>
      <c r="BE1009" s="98"/>
      <c r="BF1009" s="98"/>
      <c r="BH1009" s="380"/>
      <c r="BI1009" s="380"/>
      <c r="BJ1009" s="380"/>
      <c r="BK1009" s="379"/>
      <c r="BL1009" s="379"/>
      <c r="BM1009" s="382"/>
      <c r="BN1009" s="168"/>
      <c r="BO1009" s="382"/>
      <c r="BP1009" s="382"/>
      <c r="BQ1009" s="368"/>
      <c r="BR1009"/>
      <c r="BS1009" s="368"/>
      <c r="BT1009"/>
      <c r="BU1009"/>
      <c r="BV1009"/>
      <c r="BW1009" s="368"/>
      <c r="BX1009" s="368"/>
      <c r="BY1009" s="368"/>
      <c r="BZ1009" s="368"/>
      <c r="CA1009" s="368"/>
      <c r="CB1009" s="141"/>
      <c r="CC1009" s="230"/>
      <c r="CD1009" s="230"/>
      <c r="CE1009" s="230"/>
      <c r="CF1009" s="76"/>
      <c r="CG1009" s="281"/>
      <c r="CH1009" s="281"/>
      <c r="CI1009" s="76"/>
      <c r="CJ1009" s="76"/>
      <c r="CK1009" s="76"/>
      <c r="CL1009" s="127"/>
      <c r="CM1009" s="127"/>
      <c r="CN1009" s="127"/>
      <c r="CO1009" s="127"/>
      <c r="CP1009" s="127"/>
      <c r="CQ1009" s="127"/>
      <c r="CR1009"/>
      <c r="CS1009"/>
      <c r="CT1009"/>
      <c r="CU1009"/>
      <c r="CV1009" s="76"/>
      <c r="CW1009" s="404"/>
      <c r="CX1009" s="405"/>
      <c r="CY1009" s="405"/>
      <c r="CZ1009" s="405"/>
      <c r="DA1009" s="405"/>
      <c r="DB1009" s="405"/>
      <c r="DG1009" s="76"/>
    </row>
    <row r="1010" spans="1:111" s="377" customFormat="1" ht="11.1" customHeight="1" x14ac:dyDescent="0.25">
      <c r="A1010" s="76"/>
      <c r="Z1010" s="437"/>
      <c r="AA1010" s="437"/>
      <c r="AB1010" s="437"/>
      <c r="AC1010" s="437"/>
      <c r="AD1010" s="437"/>
      <c r="AE1010" s="437"/>
      <c r="AF1010" s="437"/>
      <c r="AG1010" s="437"/>
      <c r="AH1010" s="437"/>
      <c r="AI1010" s="437"/>
      <c r="AJ1010" s="437"/>
      <c r="AK1010" s="437"/>
      <c r="AL1010" s="437"/>
      <c r="AM1010" s="437"/>
      <c r="AN1010" s="437"/>
      <c r="AO1010" s="437"/>
      <c r="AP1010" s="437"/>
      <c r="AQ1010" s="437"/>
      <c r="AR1010" s="437"/>
      <c r="AS1010" s="437"/>
      <c r="AT1010" s="437"/>
      <c r="AU1010" s="437"/>
      <c r="AV1010" s="437"/>
      <c r="AW1010" s="437"/>
      <c r="AX1010" s="437"/>
      <c r="AY1010" s="437"/>
      <c r="BA1010" s="98"/>
      <c r="BB1010" s="98"/>
      <c r="BC1010" s="98"/>
      <c r="BD1010" s="98"/>
      <c r="BE1010" s="98"/>
      <c r="BF1010" s="98"/>
      <c r="BH1010" s="380"/>
      <c r="BI1010" s="380"/>
      <c r="BJ1010" s="380"/>
      <c r="BK1010" s="379"/>
      <c r="BL1010" s="379"/>
      <c r="BM1010" s="382"/>
      <c r="BN1010" s="168"/>
      <c r="BO1010" s="382"/>
      <c r="BP1010" s="382"/>
      <c r="BQ1010" s="368"/>
      <c r="BR1010"/>
      <c r="BS1010" s="368"/>
      <c r="BT1010"/>
      <c r="BU1010"/>
      <c r="BV1010"/>
      <c r="BW1010" s="368"/>
      <c r="BX1010" s="368"/>
      <c r="BY1010" s="368"/>
      <c r="BZ1010" s="368"/>
      <c r="CA1010" s="368"/>
      <c r="CB1010" s="141"/>
      <c r="CC1010" s="230"/>
      <c r="CD1010" s="230"/>
      <c r="CE1010" s="230"/>
      <c r="CF1010" s="76"/>
      <c r="CG1010" s="281"/>
      <c r="CH1010" s="281"/>
      <c r="CI1010" s="76"/>
      <c r="CJ1010" s="76"/>
      <c r="CK1010" s="76"/>
      <c r="CL1010" s="127"/>
      <c r="CM1010" s="127"/>
      <c r="CN1010" s="127"/>
      <c r="CO1010" s="127"/>
      <c r="CP1010" s="127"/>
      <c r="CQ1010" s="127"/>
      <c r="CR1010"/>
      <c r="CS1010"/>
      <c r="CT1010"/>
      <c r="CU1010"/>
      <c r="CV1010" s="76"/>
      <c r="CW1010" s="404"/>
      <c r="CX1010" s="405"/>
      <c r="CY1010" s="405"/>
      <c r="CZ1010" s="405"/>
      <c r="DA1010" s="405"/>
      <c r="DB1010" s="405"/>
      <c r="DG1010" s="76"/>
    </row>
    <row r="1011" spans="1:111" s="377" customFormat="1" ht="11.1" customHeight="1" x14ac:dyDescent="0.25">
      <c r="A1011" s="76"/>
      <c r="Z1011" s="437"/>
      <c r="AA1011" s="437"/>
      <c r="AB1011" s="437"/>
      <c r="AC1011" s="437"/>
      <c r="AD1011" s="437"/>
      <c r="AE1011" s="437"/>
      <c r="AF1011" s="437"/>
      <c r="AG1011" s="437"/>
      <c r="AH1011" s="437"/>
      <c r="AI1011" s="437"/>
      <c r="AJ1011" s="437"/>
      <c r="AK1011" s="437"/>
      <c r="AL1011" s="437"/>
      <c r="AM1011" s="437"/>
      <c r="AN1011" s="437"/>
      <c r="AO1011" s="437"/>
      <c r="AP1011" s="437"/>
      <c r="AQ1011" s="437"/>
      <c r="AR1011" s="437"/>
      <c r="AS1011" s="437"/>
      <c r="AT1011" s="437"/>
      <c r="AU1011" s="437"/>
      <c r="AV1011" s="437"/>
      <c r="AW1011" s="437"/>
      <c r="AX1011" s="437"/>
      <c r="AY1011" s="437"/>
      <c r="BA1011" s="98"/>
      <c r="BB1011" s="98"/>
      <c r="BC1011" s="98"/>
      <c r="BD1011" s="98"/>
      <c r="BE1011" s="98"/>
      <c r="BF1011" s="98"/>
      <c r="BH1011" s="380"/>
      <c r="BI1011" s="380"/>
      <c r="BJ1011" s="380"/>
      <c r="BK1011" s="379"/>
      <c r="BL1011" s="379"/>
      <c r="BM1011" s="382"/>
      <c r="BN1011" s="168"/>
      <c r="BO1011" s="382"/>
      <c r="BP1011" s="382"/>
      <c r="BQ1011" s="368"/>
      <c r="BR1011"/>
      <c r="BS1011" s="368"/>
      <c r="BT1011"/>
      <c r="BU1011"/>
      <c r="BV1011"/>
      <c r="BW1011" s="368"/>
      <c r="BX1011" s="368"/>
      <c r="BY1011" s="368"/>
      <c r="BZ1011" s="368"/>
      <c r="CA1011" s="368"/>
      <c r="CB1011" s="141"/>
      <c r="CC1011" s="230"/>
      <c r="CD1011" s="230"/>
      <c r="CE1011" s="230"/>
      <c r="CF1011" s="76"/>
      <c r="CG1011" s="281"/>
      <c r="CH1011" s="281"/>
      <c r="CI1011" s="76"/>
      <c r="CJ1011" s="76"/>
      <c r="CK1011" s="76"/>
      <c r="CL1011" s="127"/>
      <c r="CM1011" s="127"/>
      <c r="CN1011" s="127"/>
      <c r="CO1011" s="127"/>
      <c r="CP1011" s="127"/>
      <c r="CQ1011" s="127"/>
      <c r="CR1011"/>
      <c r="CS1011"/>
      <c r="CT1011"/>
      <c r="CU1011"/>
      <c r="CV1011" s="76"/>
      <c r="CW1011" s="404"/>
      <c r="CX1011" s="405"/>
      <c r="CY1011" s="405"/>
      <c r="CZ1011" s="405"/>
      <c r="DA1011" s="405"/>
      <c r="DB1011" s="405"/>
      <c r="DG1011" s="76"/>
    </row>
    <row r="1012" spans="1:111" s="377" customFormat="1" ht="11.1" customHeight="1" x14ac:dyDescent="0.25">
      <c r="A1012" s="76"/>
      <c r="Z1012" s="437"/>
      <c r="AA1012" s="437"/>
      <c r="AB1012" s="437"/>
      <c r="AC1012" s="437"/>
      <c r="AD1012" s="437"/>
      <c r="AE1012" s="437"/>
      <c r="AF1012" s="437"/>
      <c r="AG1012" s="437"/>
      <c r="AH1012" s="437"/>
      <c r="AI1012" s="437"/>
      <c r="AJ1012" s="437"/>
      <c r="AK1012" s="437"/>
      <c r="AL1012" s="437"/>
      <c r="AM1012" s="437"/>
      <c r="AN1012" s="437"/>
      <c r="AO1012" s="437"/>
      <c r="AP1012" s="437"/>
      <c r="AQ1012" s="437"/>
      <c r="AR1012" s="437"/>
      <c r="AS1012" s="437"/>
      <c r="AT1012" s="437"/>
      <c r="AU1012" s="437"/>
      <c r="AV1012" s="437"/>
      <c r="AW1012" s="437"/>
      <c r="AX1012" s="437"/>
      <c r="AY1012" s="437"/>
      <c r="BA1012" s="98"/>
      <c r="BB1012" s="98"/>
      <c r="BC1012" s="98"/>
      <c r="BD1012" s="98"/>
      <c r="BE1012" s="98"/>
      <c r="BF1012" s="98"/>
      <c r="BH1012" s="380"/>
      <c r="BI1012" s="380"/>
      <c r="BJ1012" s="380"/>
      <c r="BK1012" s="379"/>
      <c r="BL1012" s="379"/>
      <c r="BM1012" s="382"/>
      <c r="BN1012" s="168"/>
      <c r="BO1012" s="382"/>
      <c r="BP1012" s="382"/>
      <c r="BQ1012" s="368"/>
      <c r="BR1012"/>
      <c r="BS1012" s="368"/>
      <c r="BT1012"/>
      <c r="BU1012"/>
      <c r="BV1012"/>
      <c r="BW1012" s="368"/>
      <c r="BX1012" s="368"/>
      <c r="BY1012" s="368"/>
      <c r="BZ1012" s="368"/>
      <c r="CA1012" s="368"/>
      <c r="CB1012" s="141"/>
      <c r="CC1012" s="230"/>
      <c r="CD1012" s="230"/>
      <c r="CE1012" s="230"/>
      <c r="CF1012" s="76"/>
      <c r="CG1012" s="281"/>
      <c r="CH1012" s="281"/>
      <c r="CI1012" s="76"/>
      <c r="CJ1012" s="76"/>
      <c r="CK1012" s="76"/>
      <c r="CL1012" s="127"/>
      <c r="CM1012" s="127"/>
      <c r="CN1012" s="127"/>
      <c r="CO1012" s="127"/>
      <c r="CP1012" s="127"/>
      <c r="CQ1012" s="127"/>
      <c r="CR1012"/>
      <c r="CS1012"/>
      <c r="CT1012"/>
      <c r="CU1012"/>
      <c r="CV1012" s="76"/>
      <c r="CW1012" s="404"/>
      <c r="CX1012" s="405"/>
      <c r="CY1012" s="405"/>
      <c r="CZ1012" s="405"/>
      <c r="DA1012" s="405"/>
      <c r="DB1012" s="405"/>
      <c r="DG1012" s="76"/>
    </row>
    <row r="1013" spans="1:111" s="377" customFormat="1" ht="11.1" customHeight="1" x14ac:dyDescent="0.25">
      <c r="A1013" s="76"/>
      <c r="Z1013" s="437"/>
      <c r="AA1013" s="437"/>
      <c r="AB1013" s="437"/>
      <c r="AC1013" s="437"/>
      <c r="AD1013" s="437"/>
      <c r="AE1013" s="437"/>
      <c r="AF1013" s="437"/>
      <c r="AG1013" s="437"/>
      <c r="AH1013" s="437"/>
      <c r="AI1013" s="437"/>
      <c r="AJ1013" s="437"/>
      <c r="AK1013" s="437"/>
      <c r="AL1013" s="437"/>
      <c r="AM1013" s="437"/>
      <c r="AN1013" s="437"/>
      <c r="AO1013" s="437"/>
      <c r="AP1013" s="437"/>
      <c r="AQ1013" s="437"/>
      <c r="AR1013" s="437"/>
      <c r="AS1013" s="437"/>
      <c r="AT1013" s="437"/>
      <c r="AU1013" s="437"/>
      <c r="AV1013" s="437"/>
      <c r="AW1013" s="437"/>
      <c r="AX1013" s="437"/>
      <c r="AY1013" s="437"/>
      <c r="BA1013" s="98"/>
      <c r="BB1013" s="98"/>
      <c r="BC1013" s="98"/>
      <c r="BD1013" s="98"/>
      <c r="BE1013" s="98"/>
      <c r="BF1013" s="98"/>
      <c r="BH1013" s="380"/>
      <c r="BI1013" s="380"/>
      <c r="BJ1013" s="380"/>
      <c r="BK1013" s="379"/>
      <c r="BL1013" s="379"/>
      <c r="BM1013" s="382"/>
      <c r="BN1013" s="168"/>
      <c r="BO1013" s="382"/>
      <c r="BP1013" s="382"/>
      <c r="BQ1013" s="368"/>
      <c r="BR1013"/>
      <c r="BS1013" s="368"/>
      <c r="BT1013"/>
      <c r="BU1013"/>
      <c r="BV1013"/>
      <c r="BW1013" s="368"/>
      <c r="BX1013" s="368"/>
      <c r="BY1013" s="368"/>
      <c r="BZ1013" s="368"/>
      <c r="CA1013" s="368"/>
      <c r="CB1013" s="141"/>
      <c r="CC1013" s="230"/>
      <c r="CD1013" s="230"/>
      <c r="CE1013" s="230"/>
      <c r="CF1013" s="76"/>
      <c r="CG1013" s="281"/>
      <c r="CH1013" s="281"/>
      <c r="CI1013" s="76"/>
      <c r="CJ1013" s="76"/>
      <c r="CK1013" s="76"/>
      <c r="CL1013" s="127"/>
      <c r="CM1013" s="127"/>
      <c r="CN1013" s="127"/>
      <c r="CO1013" s="127"/>
      <c r="CP1013" s="127"/>
      <c r="CQ1013" s="127"/>
      <c r="CR1013"/>
      <c r="CS1013"/>
      <c r="CT1013"/>
      <c r="CU1013"/>
      <c r="CV1013" s="76"/>
      <c r="CW1013" s="404"/>
      <c r="CX1013" s="405"/>
      <c r="CY1013" s="405"/>
      <c r="CZ1013" s="405"/>
      <c r="DA1013" s="405"/>
      <c r="DB1013" s="405"/>
      <c r="DG1013" s="76"/>
    </row>
    <row r="1014" spans="1:111" s="377" customFormat="1" ht="11.1" customHeight="1" x14ac:dyDescent="0.25">
      <c r="A1014" s="76"/>
      <c r="Z1014" s="437"/>
      <c r="AA1014" s="437"/>
      <c r="AB1014" s="437"/>
      <c r="AC1014" s="437"/>
      <c r="AD1014" s="437"/>
      <c r="AE1014" s="437"/>
      <c r="AF1014" s="437"/>
      <c r="AG1014" s="437"/>
      <c r="AH1014" s="437"/>
      <c r="AI1014" s="437"/>
      <c r="AJ1014" s="437"/>
      <c r="AK1014" s="437"/>
      <c r="AL1014" s="437"/>
      <c r="AM1014" s="437"/>
      <c r="AN1014" s="437"/>
      <c r="AO1014" s="437"/>
      <c r="AP1014" s="437"/>
      <c r="AQ1014" s="437"/>
      <c r="AR1014" s="437"/>
      <c r="AS1014" s="437"/>
      <c r="AT1014" s="437"/>
      <c r="AU1014" s="437"/>
      <c r="AV1014" s="437"/>
      <c r="AW1014" s="437"/>
      <c r="AX1014" s="437"/>
      <c r="AY1014" s="437"/>
      <c r="BA1014" s="98"/>
      <c r="BB1014" s="98"/>
      <c r="BC1014" s="98"/>
      <c r="BD1014" s="98"/>
      <c r="BE1014" s="98"/>
      <c r="BF1014" s="98"/>
      <c r="BH1014" s="380"/>
      <c r="BI1014" s="380"/>
      <c r="BJ1014" s="380"/>
      <c r="BK1014" s="379"/>
      <c r="BL1014" s="379"/>
      <c r="BM1014" s="382"/>
      <c r="BN1014" s="168"/>
      <c r="BO1014" s="382"/>
      <c r="BP1014" s="382"/>
      <c r="BQ1014" s="368"/>
      <c r="BR1014"/>
      <c r="BS1014" s="368"/>
      <c r="BT1014"/>
      <c r="BU1014"/>
      <c r="BV1014"/>
      <c r="BW1014" s="368"/>
      <c r="BX1014" s="368"/>
      <c r="BY1014" s="368"/>
      <c r="BZ1014" s="368"/>
      <c r="CA1014" s="368"/>
      <c r="CB1014" s="141"/>
      <c r="CC1014" s="230"/>
      <c r="CD1014" s="230"/>
      <c r="CE1014" s="230"/>
      <c r="CF1014" s="76"/>
      <c r="CG1014" s="281"/>
      <c r="CH1014" s="281"/>
      <c r="CI1014" s="76"/>
      <c r="CJ1014" s="76"/>
      <c r="CK1014" s="76"/>
      <c r="CL1014" s="127"/>
      <c r="CM1014" s="127"/>
      <c r="CN1014" s="127"/>
      <c r="CO1014" s="127"/>
      <c r="CP1014" s="127"/>
      <c r="CQ1014" s="127"/>
      <c r="CR1014"/>
      <c r="CS1014"/>
      <c r="CT1014"/>
      <c r="CU1014"/>
      <c r="CV1014" s="76"/>
      <c r="CW1014" s="404"/>
      <c r="CX1014" s="405"/>
      <c r="CY1014" s="405"/>
      <c r="CZ1014" s="405"/>
      <c r="DA1014" s="405"/>
      <c r="DB1014" s="405"/>
      <c r="DG1014" s="76"/>
    </row>
    <row r="1015" spans="1:111" s="377" customFormat="1" ht="11.1" customHeight="1" x14ac:dyDescent="0.25">
      <c r="A1015" s="76"/>
      <c r="Z1015" s="437"/>
      <c r="AA1015" s="437"/>
      <c r="AB1015" s="437"/>
      <c r="AC1015" s="437"/>
      <c r="AD1015" s="437"/>
      <c r="AE1015" s="437"/>
      <c r="AF1015" s="437"/>
      <c r="AG1015" s="437"/>
      <c r="AH1015" s="437"/>
      <c r="AI1015" s="437"/>
      <c r="AJ1015" s="437"/>
      <c r="AK1015" s="437"/>
      <c r="AL1015" s="437"/>
      <c r="AM1015" s="437"/>
      <c r="AN1015" s="437"/>
      <c r="AO1015" s="437"/>
      <c r="AP1015" s="437"/>
      <c r="AQ1015" s="437"/>
      <c r="AR1015" s="437"/>
      <c r="AS1015" s="437"/>
      <c r="AT1015" s="437"/>
      <c r="AU1015" s="437"/>
      <c r="AV1015" s="437"/>
      <c r="AW1015" s="437"/>
      <c r="AX1015" s="437"/>
      <c r="AY1015" s="437"/>
      <c r="BA1015" s="98"/>
      <c r="BB1015" s="98"/>
      <c r="BC1015" s="98"/>
      <c r="BD1015" s="98"/>
      <c r="BE1015" s="98"/>
      <c r="BF1015" s="98"/>
      <c r="BH1015" s="380"/>
      <c r="BI1015" s="380"/>
      <c r="BJ1015" s="380"/>
      <c r="BK1015" s="379"/>
      <c r="BL1015" s="379"/>
      <c r="BM1015" s="382"/>
      <c r="BN1015" s="168"/>
      <c r="BO1015" s="382"/>
      <c r="BP1015" s="382"/>
      <c r="BQ1015" s="368"/>
      <c r="BR1015"/>
      <c r="BS1015" s="368"/>
      <c r="BT1015"/>
      <c r="BU1015"/>
      <c r="BV1015"/>
      <c r="BW1015" s="368"/>
      <c r="BX1015" s="368"/>
      <c r="BY1015" s="368"/>
      <c r="BZ1015" s="368"/>
      <c r="CA1015" s="368"/>
      <c r="CB1015" s="141"/>
      <c r="CC1015" s="230"/>
      <c r="CD1015" s="230"/>
      <c r="CE1015" s="230"/>
      <c r="CF1015" s="76"/>
      <c r="CG1015" s="281"/>
      <c r="CH1015" s="281"/>
      <c r="CI1015" s="76"/>
      <c r="CJ1015" s="76"/>
      <c r="CK1015" s="76"/>
      <c r="CL1015" s="127"/>
      <c r="CM1015" s="127"/>
      <c r="CN1015" s="127"/>
      <c r="CO1015" s="127"/>
      <c r="CP1015" s="127"/>
      <c r="CQ1015" s="127"/>
      <c r="CR1015"/>
      <c r="CS1015"/>
      <c r="CT1015"/>
      <c r="CU1015"/>
      <c r="CV1015" s="76"/>
      <c r="CW1015" s="404"/>
      <c r="CX1015" s="405"/>
      <c r="CY1015" s="405"/>
      <c r="CZ1015" s="405"/>
      <c r="DA1015" s="405"/>
      <c r="DB1015" s="405"/>
      <c r="DG1015" s="76"/>
    </row>
    <row r="1016" spans="1:111" s="377" customFormat="1" ht="11.1" customHeight="1" x14ac:dyDescent="0.25">
      <c r="A1016" s="76"/>
      <c r="Z1016" s="437"/>
      <c r="AA1016" s="437"/>
      <c r="AB1016" s="437"/>
      <c r="AC1016" s="437"/>
      <c r="AD1016" s="437"/>
      <c r="AE1016" s="437"/>
      <c r="AF1016" s="437"/>
      <c r="AG1016" s="437"/>
      <c r="AH1016" s="437"/>
      <c r="AI1016" s="437"/>
      <c r="AJ1016" s="437"/>
      <c r="AK1016" s="437"/>
      <c r="AL1016" s="437"/>
      <c r="AM1016" s="437"/>
      <c r="AN1016" s="437"/>
      <c r="AO1016" s="437"/>
      <c r="AP1016" s="437"/>
      <c r="AQ1016" s="437"/>
      <c r="AR1016" s="437"/>
      <c r="AS1016" s="437"/>
      <c r="AT1016" s="437"/>
      <c r="AU1016" s="437"/>
      <c r="AV1016" s="437"/>
      <c r="AW1016" s="437"/>
      <c r="AX1016" s="437"/>
      <c r="AY1016" s="437"/>
      <c r="BA1016" s="98"/>
      <c r="BB1016" s="98"/>
      <c r="BC1016" s="98"/>
      <c r="BD1016" s="98"/>
      <c r="BE1016" s="98"/>
      <c r="BF1016" s="98"/>
      <c r="BH1016" s="380"/>
      <c r="BI1016" s="380"/>
      <c r="BJ1016" s="380"/>
      <c r="BK1016" s="379"/>
      <c r="BL1016" s="379"/>
      <c r="BM1016" s="382"/>
      <c r="BN1016" s="168"/>
      <c r="BO1016" s="382"/>
      <c r="BP1016" s="382"/>
      <c r="BQ1016" s="368"/>
      <c r="BR1016"/>
      <c r="BS1016" s="368"/>
      <c r="BT1016"/>
      <c r="BU1016"/>
      <c r="BV1016"/>
      <c r="BW1016" s="368"/>
      <c r="BX1016" s="368"/>
      <c r="BY1016" s="368"/>
      <c r="BZ1016" s="368"/>
      <c r="CA1016" s="368"/>
      <c r="CB1016" s="141"/>
      <c r="CC1016" s="230"/>
      <c r="CD1016" s="230"/>
      <c r="CE1016" s="230"/>
      <c r="CF1016" s="76"/>
      <c r="CG1016" s="281"/>
      <c r="CH1016" s="281"/>
      <c r="CI1016" s="76"/>
      <c r="CJ1016" s="76"/>
      <c r="CK1016" s="76"/>
      <c r="CL1016" s="127"/>
      <c r="CM1016" s="127"/>
      <c r="CN1016" s="127"/>
      <c r="CO1016" s="127"/>
      <c r="CP1016" s="127"/>
      <c r="CQ1016" s="127"/>
      <c r="CR1016"/>
      <c r="CS1016"/>
      <c r="CT1016"/>
      <c r="CU1016"/>
      <c r="CV1016" s="76"/>
      <c r="CW1016" s="404"/>
      <c r="CX1016" s="405"/>
      <c r="CY1016" s="405"/>
      <c r="CZ1016" s="405"/>
      <c r="DA1016" s="405"/>
      <c r="DB1016" s="405"/>
      <c r="DG1016" s="76"/>
    </row>
    <row r="1017" spans="1:111" s="377" customFormat="1" ht="11.1" customHeight="1" x14ac:dyDescent="0.25">
      <c r="A1017" s="76"/>
      <c r="Z1017" s="437"/>
      <c r="AA1017" s="437"/>
      <c r="AB1017" s="437"/>
      <c r="AC1017" s="437"/>
      <c r="AD1017" s="437"/>
      <c r="AE1017" s="437"/>
      <c r="AF1017" s="437"/>
      <c r="AG1017" s="437"/>
      <c r="AH1017" s="437"/>
      <c r="AI1017" s="437"/>
      <c r="AJ1017" s="437"/>
      <c r="AK1017" s="437"/>
      <c r="AL1017" s="437"/>
      <c r="AM1017" s="437"/>
      <c r="AN1017" s="437"/>
      <c r="AO1017" s="437"/>
      <c r="AP1017" s="437"/>
      <c r="AQ1017" s="437"/>
      <c r="AR1017" s="437"/>
      <c r="AS1017" s="437"/>
      <c r="AT1017" s="437"/>
      <c r="AU1017" s="437"/>
      <c r="AV1017" s="437"/>
      <c r="AW1017" s="437"/>
      <c r="AX1017" s="437"/>
      <c r="AY1017" s="437"/>
      <c r="BA1017" s="98"/>
      <c r="BB1017" s="98"/>
      <c r="BC1017" s="98"/>
      <c r="BD1017" s="98"/>
      <c r="BE1017" s="98"/>
      <c r="BF1017" s="98"/>
      <c r="BH1017" s="380"/>
      <c r="BI1017" s="380"/>
      <c r="BJ1017" s="380"/>
      <c r="BK1017" s="379"/>
      <c r="BL1017" s="379"/>
      <c r="BM1017" s="382"/>
      <c r="BN1017" s="168"/>
      <c r="BO1017" s="382"/>
      <c r="BP1017" s="382"/>
      <c r="BQ1017" s="368"/>
      <c r="BR1017"/>
      <c r="BS1017" s="368"/>
      <c r="BT1017"/>
      <c r="BU1017"/>
      <c r="BV1017"/>
      <c r="BW1017" s="368"/>
      <c r="BX1017" s="368"/>
      <c r="BY1017" s="368"/>
      <c r="BZ1017" s="368"/>
      <c r="CA1017" s="368"/>
      <c r="CB1017" s="141"/>
      <c r="CC1017" s="230"/>
      <c r="CD1017" s="230"/>
      <c r="CE1017" s="230"/>
      <c r="CF1017" s="76"/>
      <c r="CG1017" s="281"/>
      <c r="CH1017" s="281"/>
      <c r="CI1017" s="76"/>
      <c r="CJ1017" s="76"/>
      <c r="CK1017" s="76"/>
      <c r="CL1017" s="127"/>
      <c r="CM1017" s="127"/>
      <c r="CN1017" s="127"/>
      <c r="CO1017" s="127"/>
      <c r="CP1017" s="127"/>
      <c r="CQ1017" s="127"/>
      <c r="CR1017"/>
      <c r="CS1017"/>
      <c r="CT1017"/>
      <c r="CU1017"/>
      <c r="CV1017" s="76"/>
      <c r="CW1017" s="404"/>
      <c r="CX1017" s="405"/>
      <c r="CY1017" s="405"/>
      <c r="CZ1017" s="405"/>
      <c r="DA1017" s="405"/>
      <c r="DB1017" s="405"/>
      <c r="DG1017" s="76"/>
    </row>
    <row r="1018" spans="1:111" s="377" customFormat="1" ht="11.1" customHeight="1" x14ac:dyDescent="0.25">
      <c r="A1018" s="76"/>
      <c r="Z1018" s="437"/>
      <c r="AA1018" s="437"/>
      <c r="AB1018" s="437"/>
      <c r="AC1018" s="437"/>
      <c r="AD1018" s="437"/>
      <c r="AE1018" s="437"/>
      <c r="AF1018" s="437"/>
      <c r="AG1018" s="437"/>
      <c r="AH1018" s="437"/>
      <c r="AI1018" s="437"/>
      <c r="AJ1018" s="437"/>
      <c r="AK1018" s="437"/>
      <c r="AL1018" s="437"/>
      <c r="AM1018" s="437"/>
      <c r="AN1018" s="437"/>
      <c r="AO1018" s="437"/>
      <c r="AP1018" s="437"/>
      <c r="AQ1018" s="437"/>
      <c r="AR1018" s="437"/>
      <c r="AS1018" s="437"/>
      <c r="AT1018" s="437"/>
      <c r="AU1018" s="437"/>
      <c r="AV1018" s="437"/>
      <c r="AW1018" s="437"/>
      <c r="AX1018" s="437"/>
      <c r="AY1018" s="437"/>
      <c r="BA1018" s="98"/>
      <c r="BB1018" s="98"/>
      <c r="BC1018" s="98"/>
      <c r="BD1018" s="98"/>
      <c r="BE1018" s="98"/>
      <c r="BF1018" s="98"/>
      <c r="BH1018" s="380"/>
      <c r="BI1018" s="380"/>
      <c r="BJ1018" s="380"/>
      <c r="BK1018" s="379"/>
      <c r="BL1018" s="379"/>
      <c r="BM1018" s="382"/>
      <c r="BN1018" s="168"/>
      <c r="BO1018" s="382"/>
      <c r="BP1018" s="382"/>
      <c r="BQ1018" s="368"/>
      <c r="BR1018"/>
      <c r="BS1018" s="368"/>
      <c r="BT1018"/>
      <c r="BU1018"/>
      <c r="BV1018"/>
      <c r="BW1018" s="368"/>
      <c r="BX1018" s="368"/>
      <c r="BY1018" s="368"/>
      <c r="BZ1018" s="368"/>
      <c r="CA1018" s="368"/>
      <c r="CB1018" s="141"/>
      <c r="CC1018" s="230"/>
      <c r="CD1018" s="230"/>
      <c r="CE1018" s="230"/>
      <c r="CF1018" s="76"/>
      <c r="CG1018" s="281"/>
      <c r="CH1018" s="281"/>
      <c r="CI1018" s="76"/>
      <c r="CJ1018" s="76"/>
      <c r="CK1018" s="76"/>
      <c r="CL1018" s="127"/>
      <c r="CM1018" s="127"/>
      <c r="CN1018" s="127"/>
      <c r="CO1018" s="127"/>
      <c r="CP1018" s="127"/>
      <c r="CQ1018" s="127"/>
      <c r="CR1018"/>
      <c r="CS1018"/>
      <c r="CT1018"/>
      <c r="CU1018"/>
      <c r="CV1018" s="76"/>
      <c r="CW1018" s="404"/>
      <c r="CX1018" s="405"/>
      <c r="CY1018" s="405"/>
      <c r="CZ1018" s="405"/>
      <c r="DA1018" s="405"/>
      <c r="DB1018" s="405"/>
      <c r="DG1018" s="76"/>
    </row>
    <row r="1019" spans="1:111" s="377" customFormat="1" ht="11.1" customHeight="1" x14ac:dyDescent="0.25">
      <c r="A1019" s="76"/>
      <c r="Z1019" s="437"/>
      <c r="AA1019" s="437"/>
      <c r="AB1019" s="437"/>
      <c r="AC1019" s="437"/>
      <c r="AD1019" s="437"/>
      <c r="AE1019" s="437"/>
      <c r="AF1019" s="437"/>
      <c r="AG1019" s="437"/>
      <c r="AH1019" s="437"/>
      <c r="AI1019" s="437"/>
      <c r="AJ1019" s="437"/>
      <c r="AK1019" s="437"/>
      <c r="AL1019" s="437"/>
      <c r="AM1019" s="437"/>
      <c r="AN1019" s="437"/>
      <c r="AO1019" s="437"/>
      <c r="AP1019" s="437"/>
      <c r="AQ1019" s="437"/>
      <c r="AR1019" s="437"/>
      <c r="AS1019" s="437"/>
      <c r="AT1019" s="437"/>
      <c r="AU1019" s="437"/>
      <c r="AV1019" s="437"/>
      <c r="AW1019" s="437"/>
      <c r="AX1019" s="437"/>
      <c r="AY1019" s="437"/>
      <c r="BA1019" s="98"/>
      <c r="BB1019" s="98"/>
      <c r="BC1019" s="98"/>
      <c r="BD1019" s="98"/>
      <c r="BE1019" s="98"/>
      <c r="BF1019" s="98"/>
      <c r="BH1019" s="380"/>
      <c r="BI1019" s="380"/>
      <c r="BJ1019" s="380"/>
      <c r="BK1019" s="379"/>
      <c r="BL1019" s="379"/>
      <c r="BM1019" s="382"/>
      <c r="BN1019" s="168"/>
      <c r="BO1019" s="382"/>
      <c r="BP1019" s="382"/>
      <c r="BQ1019" s="368"/>
      <c r="BR1019"/>
      <c r="BS1019" s="368"/>
      <c r="BT1019"/>
      <c r="BU1019"/>
      <c r="BV1019"/>
      <c r="BW1019" s="368"/>
      <c r="BX1019" s="368"/>
      <c r="BY1019" s="368"/>
      <c r="BZ1019" s="368"/>
      <c r="CA1019" s="368"/>
      <c r="CB1019" s="141"/>
      <c r="CC1019" s="230"/>
      <c r="CD1019" s="230"/>
      <c r="CE1019" s="230"/>
      <c r="CF1019" s="76"/>
      <c r="CG1019" s="281"/>
      <c r="CH1019" s="281"/>
      <c r="CI1019" s="76"/>
      <c r="CJ1019" s="76"/>
      <c r="CK1019" s="76"/>
      <c r="CL1019" s="127"/>
      <c r="CM1019" s="127"/>
      <c r="CN1019" s="127"/>
      <c r="CO1019" s="127"/>
      <c r="CP1019" s="127"/>
      <c r="CQ1019" s="127"/>
      <c r="CR1019"/>
      <c r="CS1019"/>
      <c r="CT1019"/>
      <c r="CU1019"/>
      <c r="CV1019" s="76"/>
      <c r="CW1019" s="404"/>
      <c r="CX1019" s="405"/>
      <c r="CY1019" s="405"/>
      <c r="CZ1019" s="405"/>
      <c r="DA1019" s="405"/>
      <c r="DB1019" s="405"/>
      <c r="DG1019" s="76"/>
    </row>
    <row r="1020" spans="1:111" s="377" customFormat="1" ht="11.1" customHeight="1" x14ac:dyDescent="0.25">
      <c r="A1020" s="76"/>
      <c r="Z1020" s="437"/>
      <c r="AA1020" s="437"/>
      <c r="AB1020" s="437"/>
      <c r="AC1020" s="437"/>
      <c r="AD1020" s="437"/>
      <c r="AE1020" s="437"/>
      <c r="AF1020" s="437"/>
      <c r="AG1020" s="437"/>
      <c r="AH1020" s="437"/>
      <c r="AI1020" s="437"/>
      <c r="AJ1020" s="437"/>
      <c r="AK1020" s="437"/>
      <c r="AL1020" s="437"/>
      <c r="AM1020" s="437"/>
      <c r="AN1020" s="437"/>
      <c r="AO1020" s="437"/>
      <c r="AP1020" s="437"/>
      <c r="AQ1020" s="437"/>
      <c r="AR1020" s="437"/>
      <c r="AS1020" s="437"/>
      <c r="AT1020" s="437"/>
      <c r="AU1020" s="437"/>
      <c r="AV1020" s="437"/>
      <c r="AW1020" s="437"/>
      <c r="AX1020" s="437"/>
      <c r="AY1020" s="437"/>
      <c r="BA1020" s="98"/>
      <c r="BB1020" s="98"/>
      <c r="BC1020" s="98"/>
      <c r="BD1020" s="98"/>
      <c r="BE1020" s="98"/>
      <c r="BF1020" s="98"/>
      <c r="BH1020" s="380"/>
      <c r="BI1020" s="380"/>
      <c r="BJ1020" s="380"/>
      <c r="BK1020" s="379"/>
      <c r="BL1020" s="379"/>
      <c r="BM1020" s="382"/>
      <c r="BN1020" s="168"/>
      <c r="BO1020" s="382"/>
      <c r="BP1020" s="382"/>
      <c r="BQ1020" s="368"/>
      <c r="BR1020"/>
      <c r="BS1020" s="368"/>
      <c r="BT1020"/>
      <c r="BU1020"/>
      <c r="BV1020"/>
      <c r="BW1020" s="368"/>
      <c r="BX1020" s="368"/>
      <c r="BY1020" s="368"/>
      <c r="BZ1020" s="368"/>
      <c r="CA1020" s="368"/>
      <c r="CB1020" s="141"/>
      <c r="CC1020" s="230"/>
      <c r="CD1020" s="230"/>
      <c r="CE1020" s="230"/>
      <c r="CF1020" s="76"/>
      <c r="CG1020" s="281"/>
      <c r="CH1020" s="281"/>
      <c r="CI1020" s="76"/>
      <c r="CJ1020" s="76"/>
      <c r="CK1020" s="76"/>
      <c r="CL1020" s="127"/>
      <c r="CM1020" s="127"/>
      <c r="CN1020" s="127"/>
      <c r="CO1020" s="127"/>
      <c r="CP1020" s="127"/>
      <c r="CQ1020" s="127"/>
      <c r="CR1020"/>
      <c r="CS1020"/>
      <c r="CT1020"/>
      <c r="CU1020"/>
      <c r="CV1020" s="76"/>
      <c r="CW1020" s="404"/>
      <c r="CX1020" s="405"/>
      <c r="CY1020" s="405"/>
      <c r="CZ1020" s="405"/>
      <c r="DA1020" s="405"/>
      <c r="DB1020" s="405"/>
      <c r="DG1020" s="76"/>
    </row>
    <row r="1021" spans="1:111" s="377" customFormat="1" ht="11.1" customHeight="1" x14ac:dyDescent="0.25">
      <c r="A1021" s="76"/>
      <c r="Z1021" s="437"/>
      <c r="AA1021" s="437"/>
      <c r="AB1021" s="437"/>
      <c r="AC1021" s="437"/>
      <c r="AD1021" s="437"/>
      <c r="AE1021" s="437"/>
      <c r="AF1021" s="437"/>
      <c r="AG1021" s="437"/>
      <c r="AH1021" s="437"/>
      <c r="AI1021" s="437"/>
      <c r="AJ1021" s="437"/>
      <c r="AK1021" s="437"/>
      <c r="AL1021" s="437"/>
      <c r="AM1021" s="437"/>
      <c r="AN1021" s="437"/>
      <c r="AO1021" s="437"/>
      <c r="AP1021" s="437"/>
      <c r="AQ1021" s="437"/>
      <c r="AR1021" s="437"/>
      <c r="AS1021" s="437"/>
      <c r="AT1021" s="437"/>
      <c r="AU1021" s="437"/>
      <c r="AV1021" s="437"/>
      <c r="AW1021" s="437"/>
      <c r="AX1021" s="437"/>
      <c r="AY1021" s="437"/>
      <c r="BA1021" s="98"/>
      <c r="BB1021" s="98"/>
      <c r="BC1021" s="98"/>
      <c r="BD1021" s="98"/>
      <c r="BE1021" s="98"/>
      <c r="BF1021" s="98"/>
      <c r="BH1021" s="380"/>
      <c r="BI1021" s="380"/>
      <c r="BJ1021" s="380"/>
      <c r="BK1021" s="379"/>
      <c r="BL1021" s="379"/>
      <c r="BM1021" s="382"/>
      <c r="BN1021" s="168"/>
      <c r="BO1021" s="382"/>
      <c r="BP1021" s="382"/>
      <c r="BQ1021" s="368"/>
      <c r="BR1021"/>
      <c r="BS1021" s="368"/>
      <c r="BT1021"/>
      <c r="BU1021"/>
      <c r="BV1021"/>
      <c r="BW1021" s="368"/>
      <c r="BX1021" s="368"/>
      <c r="BY1021" s="368"/>
      <c r="BZ1021" s="368"/>
      <c r="CA1021" s="368"/>
      <c r="CB1021" s="141"/>
      <c r="CC1021" s="230"/>
      <c r="CD1021" s="230"/>
      <c r="CE1021" s="230"/>
      <c r="CF1021" s="76"/>
      <c r="CG1021" s="281"/>
      <c r="CH1021" s="281"/>
      <c r="CI1021" s="76"/>
      <c r="CJ1021" s="76"/>
      <c r="CK1021" s="76"/>
      <c r="CL1021" s="127"/>
      <c r="CM1021" s="127"/>
      <c r="CN1021" s="127"/>
      <c r="CO1021" s="127"/>
      <c r="CP1021" s="127"/>
      <c r="CQ1021" s="127"/>
      <c r="CR1021"/>
      <c r="CS1021"/>
      <c r="CT1021"/>
      <c r="CU1021"/>
      <c r="CV1021" s="76"/>
      <c r="CW1021" s="404"/>
      <c r="CX1021" s="405"/>
      <c r="CY1021" s="405"/>
      <c r="CZ1021" s="405"/>
      <c r="DA1021" s="405"/>
      <c r="DB1021" s="405"/>
      <c r="DG1021" s="76"/>
    </row>
    <row r="1022" spans="1:111" s="377" customFormat="1" ht="11.1" customHeight="1" x14ac:dyDescent="0.25">
      <c r="A1022" s="76"/>
      <c r="Z1022" s="437"/>
      <c r="AA1022" s="437"/>
      <c r="AB1022" s="437"/>
      <c r="AC1022" s="437"/>
      <c r="AD1022" s="437"/>
      <c r="AE1022" s="437"/>
      <c r="AF1022" s="437"/>
      <c r="AG1022" s="437"/>
      <c r="AH1022" s="437"/>
      <c r="AI1022" s="437"/>
      <c r="AJ1022" s="437"/>
      <c r="AK1022" s="437"/>
      <c r="AL1022" s="437"/>
      <c r="AM1022" s="437"/>
      <c r="AN1022" s="437"/>
      <c r="AO1022" s="437"/>
      <c r="AP1022" s="437"/>
      <c r="AQ1022" s="437"/>
      <c r="AR1022" s="437"/>
      <c r="AS1022" s="437"/>
      <c r="AT1022" s="437"/>
      <c r="AU1022" s="437"/>
      <c r="AV1022" s="437"/>
      <c r="AW1022" s="437"/>
      <c r="AX1022" s="437"/>
      <c r="AY1022" s="437"/>
      <c r="BA1022" s="98"/>
      <c r="BB1022" s="98"/>
      <c r="BC1022" s="98"/>
      <c r="BD1022" s="98"/>
      <c r="BE1022" s="98"/>
      <c r="BF1022" s="98"/>
      <c r="BH1022" s="380"/>
      <c r="BI1022" s="380"/>
      <c r="BJ1022" s="380"/>
      <c r="BK1022" s="379"/>
      <c r="BL1022" s="379"/>
      <c r="BM1022" s="382"/>
      <c r="BN1022" s="168"/>
      <c r="BO1022" s="382"/>
      <c r="BP1022" s="382"/>
      <c r="BQ1022" s="368"/>
      <c r="BR1022"/>
      <c r="BS1022" s="368"/>
      <c r="BT1022"/>
      <c r="BU1022"/>
      <c r="BV1022"/>
      <c r="BW1022" s="368"/>
      <c r="BX1022" s="368"/>
      <c r="BY1022" s="368"/>
      <c r="BZ1022" s="368"/>
      <c r="CA1022" s="368"/>
      <c r="CB1022" s="141"/>
      <c r="CC1022" s="230"/>
      <c r="CD1022" s="230"/>
      <c r="CE1022" s="230"/>
      <c r="CF1022" s="76"/>
      <c r="CG1022" s="281"/>
      <c r="CH1022" s="281"/>
      <c r="CI1022" s="76"/>
      <c r="CJ1022" s="76"/>
      <c r="CK1022" s="76"/>
      <c r="CL1022" s="127"/>
      <c r="CM1022" s="127"/>
      <c r="CN1022" s="127"/>
      <c r="CO1022" s="127"/>
      <c r="CP1022" s="127"/>
      <c r="CQ1022" s="127"/>
      <c r="CR1022"/>
      <c r="CS1022"/>
      <c r="CT1022"/>
      <c r="CU1022"/>
      <c r="CV1022" s="76"/>
      <c r="CW1022" s="404"/>
      <c r="CX1022" s="405"/>
      <c r="CY1022" s="405"/>
      <c r="CZ1022" s="405"/>
      <c r="DA1022" s="405"/>
      <c r="DB1022" s="405"/>
      <c r="DG1022" s="76"/>
    </row>
    <row r="1023" spans="1:111" s="377" customFormat="1" ht="11.1" customHeight="1" x14ac:dyDescent="0.25">
      <c r="A1023" s="76"/>
      <c r="Z1023" s="437"/>
      <c r="AA1023" s="437"/>
      <c r="AB1023" s="437"/>
      <c r="AC1023" s="437"/>
      <c r="AD1023" s="437"/>
      <c r="AE1023" s="437"/>
      <c r="AF1023" s="437"/>
      <c r="AG1023" s="437"/>
      <c r="AH1023" s="437"/>
      <c r="AI1023" s="437"/>
      <c r="AJ1023" s="437"/>
      <c r="AK1023" s="437"/>
      <c r="AL1023" s="437"/>
      <c r="AM1023" s="437"/>
      <c r="AN1023" s="437"/>
      <c r="AO1023" s="437"/>
      <c r="AP1023" s="437"/>
      <c r="AQ1023" s="437"/>
      <c r="AR1023" s="437"/>
      <c r="AS1023" s="437"/>
      <c r="AT1023" s="437"/>
      <c r="AU1023" s="437"/>
      <c r="AV1023" s="437"/>
      <c r="AW1023" s="437"/>
      <c r="AX1023" s="437"/>
      <c r="AY1023" s="437"/>
      <c r="BA1023" s="98"/>
      <c r="BB1023" s="98"/>
      <c r="BC1023" s="98"/>
      <c r="BD1023" s="98"/>
      <c r="BE1023" s="98"/>
      <c r="BF1023" s="98"/>
      <c r="BH1023" s="380"/>
      <c r="BI1023" s="380"/>
      <c r="BJ1023" s="380"/>
      <c r="BK1023" s="379"/>
      <c r="BL1023" s="379"/>
      <c r="BM1023" s="382"/>
      <c r="BN1023" s="168"/>
      <c r="BO1023" s="382"/>
      <c r="BP1023" s="382"/>
      <c r="BQ1023" s="368"/>
      <c r="BR1023"/>
      <c r="BS1023" s="368"/>
      <c r="BT1023"/>
      <c r="BU1023"/>
      <c r="BV1023"/>
      <c r="BW1023" s="368"/>
      <c r="BX1023" s="368"/>
      <c r="BY1023" s="368"/>
      <c r="BZ1023" s="368"/>
      <c r="CA1023" s="368"/>
      <c r="CB1023" s="141"/>
      <c r="CC1023" s="230"/>
      <c r="CD1023" s="230"/>
      <c r="CE1023" s="230"/>
      <c r="CF1023" s="76"/>
      <c r="CG1023" s="281"/>
      <c r="CH1023" s="281"/>
      <c r="CI1023" s="76"/>
      <c r="CJ1023" s="76"/>
      <c r="CK1023" s="76"/>
      <c r="CL1023" s="127"/>
      <c r="CM1023" s="127"/>
      <c r="CN1023" s="127"/>
      <c r="CO1023" s="127"/>
      <c r="CP1023" s="127"/>
      <c r="CQ1023" s="127"/>
      <c r="CR1023"/>
      <c r="CS1023"/>
      <c r="CT1023"/>
      <c r="CU1023"/>
      <c r="CV1023" s="76"/>
      <c r="CW1023" s="404"/>
      <c r="CX1023" s="405"/>
      <c r="CY1023" s="405"/>
      <c r="CZ1023" s="405"/>
      <c r="DA1023" s="405"/>
      <c r="DB1023" s="405"/>
      <c r="DG1023" s="76"/>
    </row>
    <row r="1024" spans="1:111" s="377" customFormat="1" ht="11.1" customHeight="1" x14ac:dyDescent="0.25">
      <c r="A1024" s="76"/>
      <c r="Z1024" s="437"/>
      <c r="AA1024" s="437"/>
      <c r="AB1024" s="437"/>
      <c r="AC1024" s="437"/>
      <c r="AD1024" s="437"/>
      <c r="AE1024" s="437"/>
      <c r="AF1024" s="437"/>
      <c r="AG1024" s="437"/>
      <c r="AH1024" s="437"/>
      <c r="AI1024" s="437"/>
      <c r="AJ1024" s="437"/>
      <c r="AK1024" s="437"/>
      <c r="AL1024" s="437"/>
      <c r="AM1024" s="437"/>
      <c r="AN1024" s="437"/>
      <c r="AO1024" s="437"/>
      <c r="AP1024" s="437"/>
      <c r="AQ1024" s="437"/>
      <c r="AR1024" s="437"/>
      <c r="AS1024" s="437"/>
      <c r="AT1024" s="437"/>
      <c r="AU1024" s="437"/>
      <c r="AV1024" s="437"/>
      <c r="AW1024" s="437"/>
      <c r="AX1024" s="437"/>
      <c r="AY1024" s="437"/>
      <c r="BA1024" s="98"/>
      <c r="BB1024" s="98"/>
      <c r="BC1024" s="98"/>
      <c r="BD1024" s="98"/>
      <c r="BE1024" s="98"/>
      <c r="BF1024" s="98"/>
      <c r="BH1024" s="380"/>
      <c r="BI1024" s="380"/>
      <c r="BJ1024" s="380"/>
      <c r="BK1024" s="379"/>
      <c r="BL1024" s="379"/>
      <c r="BM1024" s="382"/>
      <c r="BN1024" s="168"/>
      <c r="BO1024" s="382"/>
      <c r="BP1024" s="382"/>
      <c r="BQ1024" s="368"/>
      <c r="BR1024"/>
      <c r="BS1024" s="368"/>
      <c r="BT1024"/>
      <c r="BU1024"/>
      <c r="BV1024"/>
      <c r="BW1024" s="368"/>
      <c r="BX1024" s="368"/>
      <c r="BY1024" s="368"/>
      <c r="BZ1024" s="368"/>
      <c r="CA1024" s="368"/>
      <c r="CB1024" s="141"/>
      <c r="CC1024" s="230"/>
      <c r="CD1024" s="230"/>
      <c r="CE1024" s="230"/>
      <c r="CF1024" s="76"/>
      <c r="CG1024" s="281"/>
      <c r="CH1024" s="281"/>
      <c r="CI1024" s="76"/>
      <c r="CJ1024" s="76"/>
      <c r="CK1024" s="76"/>
      <c r="CL1024" s="127"/>
      <c r="CM1024" s="127"/>
      <c r="CN1024" s="127"/>
      <c r="CO1024" s="127"/>
      <c r="CP1024" s="127"/>
      <c r="CQ1024" s="127"/>
      <c r="CR1024"/>
      <c r="CS1024"/>
      <c r="CT1024"/>
      <c r="CU1024"/>
      <c r="CV1024" s="76"/>
      <c r="CW1024" s="404"/>
      <c r="CX1024" s="405"/>
      <c r="CY1024" s="405"/>
      <c r="CZ1024" s="405"/>
      <c r="DA1024" s="405"/>
      <c r="DB1024" s="405"/>
      <c r="DG1024" s="76"/>
    </row>
    <row r="1025" spans="1:111" s="377" customFormat="1" ht="11.1" customHeight="1" x14ac:dyDescent="0.25">
      <c r="A1025" s="76"/>
      <c r="Z1025" s="437"/>
      <c r="AA1025" s="437"/>
      <c r="AB1025" s="437"/>
      <c r="AC1025" s="437"/>
      <c r="AD1025" s="437"/>
      <c r="AE1025" s="437"/>
      <c r="AF1025" s="437"/>
      <c r="AG1025" s="437"/>
      <c r="AH1025" s="437"/>
      <c r="AI1025" s="437"/>
      <c r="AJ1025" s="437"/>
      <c r="AK1025" s="437"/>
      <c r="AL1025" s="437"/>
      <c r="AM1025" s="437"/>
      <c r="AN1025" s="437"/>
      <c r="AO1025" s="437"/>
      <c r="AP1025" s="437"/>
      <c r="AQ1025" s="437"/>
      <c r="AR1025" s="437"/>
      <c r="AS1025" s="437"/>
      <c r="AT1025" s="437"/>
      <c r="AU1025" s="437"/>
      <c r="AV1025" s="437"/>
      <c r="AW1025" s="437"/>
      <c r="AX1025" s="437"/>
      <c r="AY1025" s="437"/>
      <c r="BA1025" s="98"/>
      <c r="BB1025" s="98"/>
      <c r="BC1025" s="98"/>
      <c r="BD1025" s="98"/>
      <c r="BE1025" s="98"/>
      <c r="BF1025" s="98"/>
      <c r="BH1025" s="380"/>
      <c r="BI1025" s="380"/>
      <c r="BJ1025" s="380"/>
      <c r="BK1025" s="379"/>
      <c r="BL1025" s="379"/>
      <c r="BM1025" s="382"/>
      <c r="BN1025" s="168"/>
      <c r="BO1025" s="382"/>
      <c r="BP1025" s="382"/>
      <c r="BQ1025" s="368"/>
      <c r="BR1025"/>
      <c r="BS1025" s="368"/>
      <c r="BT1025"/>
      <c r="BU1025"/>
      <c r="BV1025"/>
      <c r="BW1025" s="368"/>
      <c r="BX1025" s="368"/>
      <c r="BY1025" s="368"/>
      <c r="BZ1025" s="368"/>
      <c r="CA1025" s="368"/>
      <c r="CB1025" s="141"/>
      <c r="CC1025" s="230"/>
      <c r="CD1025" s="230"/>
      <c r="CE1025" s="230"/>
      <c r="CF1025" s="76"/>
      <c r="CG1025" s="281"/>
      <c r="CH1025" s="281"/>
      <c r="CI1025" s="76"/>
      <c r="CJ1025" s="76"/>
      <c r="CK1025" s="76"/>
      <c r="CL1025" s="127"/>
      <c r="CM1025" s="127"/>
      <c r="CN1025" s="127"/>
      <c r="CO1025" s="127"/>
      <c r="CP1025" s="127"/>
      <c r="CQ1025" s="127"/>
      <c r="CR1025"/>
      <c r="CS1025"/>
      <c r="CT1025"/>
      <c r="CU1025"/>
      <c r="CV1025" s="76"/>
      <c r="CW1025" s="404"/>
      <c r="CX1025" s="405"/>
      <c r="CY1025" s="405"/>
      <c r="CZ1025" s="405"/>
      <c r="DA1025" s="405"/>
      <c r="DB1025" s="405"/>
      <c r="DG1025" s="76"/>
    </row>
    <row r="1026" spans="1:111" s="377" customFormat="1" ht="11.1" customHeight="1" x14ac:dyDescent="0.25">
      <c r="A1026" s="76"/>
      <c r="Z1026" s="437"/>
      <c r="AA1026" s="437"/>
      <c r="AB1026" s="437"/>
      <c r="AC1026" s="437"/>
      <c r="AD1026" s="437"/>
      <c r="AE1026" s="437"/>
      <c r="AF1026" s="437"/>
      <c r="AG1026" s="437"/>
      <c r="AH1026" s="437"/>
      <c r="AI1026" s="437"/>
      <c r="AJ1026" s="437"/>
      <c r="AK1026" s="437"/>
      <c r="AL1026" s="437"/>
      <c r="AM1026" s="437"/>
      <c r="AN1026" s="437"/>
      <c r="AO1026" s="437"/>
      <c r="AP1026" s="437"/>
      <c r="AQ1026" s="437"/>
      <c r="AR1026" s="437"/>
      <c r="AS1026" s="437"/>
      <c r="AT1026" s="437"/>
      <c r="AU1026" s="437"/>
      <c r="AV1026" s="437"/>
      <c r="AW1026" s="437"/>
      <c r="AX1026" s="437"/>
      <c r="AY1026" s="437"/>
      <c r="BA1026" s="98"/>
      <c r="BB1026" s="98"/>
      <c r="BC1026" s="98"/>
      <c r="BD1026" s="98"/>
      <c r="BE1026" s="98"/>
      <c r="BF1026" s="98"/>
      <c r="BH1026" s="380"/>
      <c r="BI1026" s="380"/>
      <c r="BJ1026" s="380"/>
      <c r="BK1026" s="379"/>
      <c r="BL1026" s="379"/>
      <c r="BM1026" s="382"/>
      <c r="BN1026" s="168"/>
      <c r="BO1026" s="382"/>
      <c r="BP1026" s="382"/>
      <c r="BQ1026" s="368"/>
      <c r="BR1026"/>
      <c r="BS1026" s="368"/>
      <c r="BT1026"/>
      <c r="BU1026"/>
      <c r="BV1026"/>
      <c r="BW1026" s="368"/>
      <c r="BX1026" s="368"/>
      <c r="BY1026" s="368"/>
      <c r="BZ1026" s="368"/>
      <c r="CA1026" s="368"/>
      <c r="CB1026" s="141"/>
      <c r="CC1026" s="230"/>
      <c r="CD1026" s="230"/>
      <c r="CE1026" s="230"/>
      <c r="CF1026" s="76"/>
      <c r="CG1026" s="281"/>
      <c r="CH1026" s="281"/>
      <c r="CI1026" s="76"/>
      <c r="CJ1026" s="76"/>
      <c r="CK1026" s="76"/>
      <c r="CL1026" s="127"/>
      <c r="CM1026" s="127"/>
      <c r="CN1026" s="127"/>
      <c r="CO1026" s="127"/>
      <c r="CP1026" s="127"/>
      <c r="CQ1026" s="127"/>
      <c r="CR1026"/>
      <c r="CS1026"/>
      <c r="CT1026"/>
      <c r="CU1026"/>
      <c r="CV1026" s="76"/>
      <c r="CW1026" s="404"/>
      <c r="CX1026" s="405"/>
      <c r="CY1026" s="405"/>
      <c r="CZ1026" s="405"/>
      <c r="DA1026" s="405"/>
      <c r="DB1026" s="405"/>
      <c r="DG1026" s="76"/>
    </row>
    <row r="1027" spans="1:111" s="377" customFormat="1" ht="11.1" customHeight="1" x14ac:dyDescent="0.25">
      <c r="A1027" s="76"/>
      <c r="Z1027" s="437"/>
      <c r="AA1027" s="437"/>
      <c r="AB1027" s="437"/>
      <c r="AC1027" s="437"/>
      <c r="AD1027" s="437"/>
      <c r="AE1027" s="437"/>
      <c r="AF1027" s="437"/>
      <c r="AG1027" s="437"/>
      <c r="AH1027" s="437"/>
      <c r="AI1027" s="437"/>
      <c r="AJ1027" s="437"/>
      <c r="AK1027" s="437"/>
      <c r="AL1027" s="437"/>
      <c r="AM1027" s="437"/>
      <c r="AN1027" s="437"/>
      <c r="AO1027" s="437"/>
      <c r="AP1027" s="437"/>
      <c r="AQ1027" s="437"/>
      <c r="AR1027" s="437"/>
      <c r="AS1027" s="437"/>
      <c r="AT1027" s="437"/>
      <c r="AU1027" s="437"/>
      <c r="AV1027" s="437"/>
      <c r="AW1027" s="437"/>
      <c r="AX1027" s="437"/>
      <c r="AY1027" s="437"/>
      <c r="BA1027" s="98"/>
      <c r="BB1027" s="98"/>
      <c r="BC1027" s="98"/>
      <c r="BD1027" s="98"/>
      <c r="BE1027" s="98"/>
      <c r="BF1027" s="98"/>
      <c r="BH1027" s="380"/>
      <c r="BI1027" s="380"/>
      <c r="BJ1027" s="380"/>
      <c r="BK1027" s="379"/>
      <c r="BL1027" s="379"/>
      <c r="BM1027" s="382"/>
      <c r="BN1027" s="168"/>
      <c r="BO1027" s="382"/>
      <c r="BP1027" s="382"/>
      <c r="BQ1027" s="368"/>
      <c r="BR1027"/>
      <c r="BS1027" s="368"/>
      <c r="BT1027"/>
      <c r="BU1027"/>
      <c r="BV1027"/>
      <c r="BW1027" s="368"/>
      <c r="BX1027" s="368"/>
      <c r="BY1027" s="368"/>
      <c r="BZ1027" s="368"/>
      <c r="CA1027" s="368"/>
      <c r="CB1027" s="141"/>
      <c r="CC1027" s="230"/>
      <c r="CD1027" s="230"/>
      <c r="CE1027" s="230"/>
      <c r="CF1027" s="76"/>
      <c r="CG1027" s="281"/>
      <c r="CH1027" s="281"/>
      <c r="CI1027" s="76"/>
      <c r="CJ1027" s="76"/>
      <c r="CK1027" s="76"/>
      <c r="CL1027" s="127"/>
      <c r="CM1027" s="127"/>
      <c r="CN1027" s="127"/>
      <c r="CO1027" s="127"/>
      <c r="CP1027" s="127"/>
      <c r="CQ1027" s="127"/>
      <c r="CR1027"/>
      <c r="CS1027"/>
      <c r="CT1027"/>
      <c r="CU1027"/>
      <c r="CV1027" s="76"/>
      <c r="CW1027" s="404"/>
      <c r="CX1027" s="405"/>
      <c r="CY1027" s="405"/>
      <c r="CZ1027" s="405"/>
      <c r="DA1027" s="405"/>
      <c r="DB1027" s="405"/>
      <c r="DG1027" s="76"/>
    </row>
    <row r="1028" spans="1:111" s="377" customFormat="1" ht="11.1" customHeight="1" x14ac:dyDescent="0.25">
      <c r="A1028" s="76"/>
      <c r="Z1028" s="437"/>
      <c r="AA1028" s="437"/>
      <c r="AB1028" s="437"/>
      <c r="AC1028" s="437"/>
      <c r="AD1028" s="437"/>
      <c r="AE1028" s="437"/>
      <c r="AF1028" s="437"/>
      <c r="AG1028" s="437"/>
      <c r="AH1028" s="437"/>
      <c r="AI1028" s="437"/>
      <c r="AJ1028" s="437"/>
      <c r="AK1028" s="437"/>
      <c r="AL1028" s="437"/>
      <c r="AM1028" s="437"/>
      <c r="AN1028" s="437"/>
      <c r="AO1028" s="437"/>
      <c r="AP1028" s="437"/>
      <c r="AQ1028" s="437"/>
      <c r="AR1028" s="437"/>
      <c r="AS1028" s="437"/>
      <c r="AT1028" s="437"/>
      <c r="AU1028" s="437"/>
      <c r="AV1028" s="437"/>
      <c r="AW1028" s="437"/>
      <c r="AX1028" s="437"/>
      <c r="AY1028" s="437"/>
      <c r="BA1028" s="98"/>
      <c r="BB1028" s="98"/>
      <c r="BC1028" s="98"/>
      <c r="BD1028" s="98"/>
      <c r="BE1028" s="98"/>
      <c r="BF1028" s="98"/>
      <c r="BH1028" s="380"/>
      <c r="BI1028" s="380"/>
      <c r="BJ1028" s="380"/>
      <c r="BK1028" s="379"/>
      <c r="BL1028" s="379"/>
      <c r="BM1028" s="382"/>
      <c r="BN1028" s="168"/>
      <c r="BO1028" s="382"/>
      <c r="BP1028" s="382"/>
      <c r="BQ1028" s="368"/>
      <c r="BR1028"/>
      <c r="BS1028" s="368"/>
      <c r="BT1028"/>
      <c r="BU1028"/>
      <c r="BV1028"/>
      <c r="BW1028" s="368"/>
      <c r="BX1028" s="368"/>
      <c r="BY1028" s="368"/>
      <c r="BZ1028" s="368"/>
      <c r="CA1028" s="368"/>
      <c r="CB1028" s="141"/>
      <c r="CC1028" s="230"/>
      <c r="CD1028" s="230"/>
      <c r="CE1028" s="230"/>
      <c r="CF1028" s="76"/>
      <c r="CG1028" s="281"/>
      <c r="CH1028" s="281"/>
      <c r="CI1028" s="76"/>
      <c r="CJ1028" s="76"/>
      <c r="CK1028" s="76"/>
      <c r="CL1028" s="127"/>
      <c r="CM1028" s="127"/>
      <c r="CN1028" s="127"/>
      <c r="CO1028" s="127"/>
      <c r="CP1028" s="127"/>
      <c r="CQ1028" s="127"/>
      <c r="CR1028"/>
      <c r="CS1028"/>
      <c r="CT1028"/>
      <c r="CU1028"/>
      <c r="CV1028" s="76"/>
      <c r="CW1028" s="404"/>
      <c r="CX1028" s="405"/>
      <c r="CY1028" s="405"/>
      <c r="CZ1028" s="405"/>
      <c r="DA1028" s="405"/>
      <c r="DB1028" s="405"/>
      <c r="DG1028" s="76"/>
    </row>
    <row r="1029" spans="1:111" s="377" customFormat="1" ht="11.1" customHeight="1" x14ac:dyDescent="0.25">
      <c r="A1029" s="76"/>
      <c r="Z1029" s="437"/>
      <c r="AA1029" s="437"/>
      <c r="AB1029" s="437"/>
      <c r="AC1029" s="437"/>
      <c r="AD1029" s="437"/>
      <c r="AE1029" s="437"/>
      <c r="AF1029" s="437"/>
      <c r="AG1029" s="437"/>
      <c r="AH1029" s="437"/>
      <c r="AI1029" s="437"/>
      <c r="AJ1029" s="437"/>
      <c r="AK1029" s="437"/>
      <c r="AL1029" s="437"/>
      <c r="AM1029" s="437"/>
      <c r="AN1029" s="437"/>
      <c r="AO1029" s="437"/>
      <c r="AP1029" s="437"/>
      <c r="AQ1029" s="437"/>
      <c r="AR1029" s="437"/>
      <c r="AS1029" s="437"/>
      <c r="AT1029" s="437"/>
      <c r="AU1029" s="437"/>
      <c r="AV1029" s="437"/>
      <c r="AW1029" s="437"/>
      <c r="AX1029" s="437"/>
      <c r="AY1029" s="437"/>
      <c r="BA1029" s="98"/>
      <c r="BB1029" s="98"/>
      <c r="BC1029" s="98"/>
      <c r="BD1029" s="98"/>
      <c r="BE1029" s="98"/>
      <c r="BF1029" s="98"/>
      <c r="BH1029" s="380"/>
      <c r="BI1029" s="380"/>
      <c r="BJ1029" s="380"/>
      <c r="BK1029" s="379"/>
      <c r="BL1029" s="379"/>
      <c r="BM1029" s="382"/>
      <c r="BN1029" s="168"/>
      <c r="BO1029" s="382"/>
      <c r="BP1029" s="382"/>
      <c r="BQ1029" s="368"/>
      <c r="BR1029"/>
      <c r="BS1029" s="368"/>
      <c r="BT1029"/>
      <c r="BU1029"/>
      <c r="BV1029"/>
      <c r="BW1029" s="368"/>
      <c r="BX1029" s="368"/>
      <c r="BY1029" s="368"/>
      <c r="BZ1029" s="368"/>
      <c r="CA1029" s="368"/>
      <c r="CB1029" s="141"/>
      <c r="CC1029" s="230"/>
      <c r="CD1029" s="230"/>
      <c r="CE1029" s="230"/>
      <c r="CF1029" s="76"/>
      <c r="CG1029" s="281"/>
      <c r="CH1029" s="281"/>
      <c r="CI1029" s="76"/>
      <c r="CJ1029" s="76"/>
      <c r="CK1029" s="76"/>
      <c r="CL1029" s="127"/>
      <c r="CM1029" s="127"/>
      <c r="CN1029" s="127"/>
      <c r="CO1029" s="127"/>
      <c r="CP1029" s="127"/>
      <c r="CQ1029" s="127"/>
      <c r="CR1029"/>
      <c r="CS1029"/>
      <c r="CT1029"/>
      <c r="CU1029"/>
      <c r="CV1029" s="76"/>
      <c r="CW1029" s="404"/>
      <c r="CX1029" s="405"/>
      <c r="CY1029" s="405"/>
      <c r="CZ1029" s="405"/>
      <c r="DA1029" s="405"/>
      <c r="DB1029" s="405"/>
      <c r="DG1029" s="76"/>
    </row>
    <row r="1030" spans="1:111" s="377" customFormat="1" ht="11.1" customHeight="1" x14ac:dyDescent="0.25">
      <c r="A1030" s="76"/>
      <c r="Z1030" s="437"/>
      <c r="AA1030" s="437"/>
      <c r="AB1030" s="437"/>
      <c r="AC1030" s="437"/>
      <c r="AD1030" s="437"/>
      <c r="AE1030" s="437"/>
      <c r="AF1030" s="437"/>
      <c r="AG1030" s="437"/>
      <c r="AH1030" s="437"/>
      <c r="AI1030" s="437"/>
      <c r="AJ1030" s="437"/>
      <c r="AK1030" s="437"/>
      <c r="AL1030" s="437"/>
      <c r="AM1030" s="437"/>
      <c r="AN1030" s="437"/>
      <c r="AO1030" s="437"/>
      <c r="AP1030" s="437"/>
      <c r="AQ1030" s="437"/>
      <c r="AR1030" s="437"/>
      <c r="AS1030" s="437"/>
      <c r="AT1030" s="437"/>
      <c r="AU1030" s="437"/>
      <c r="AV1030" s="437"/>
      <c r="AW1030" s="437"/>
      <c r="AX1030" s="437"/>
      <c r="AY1030" s="437"/>
      <c r="BA1030" s="98"/>
      <c r="BB1030" s="98"/>
      <c r="BC1030" s="98"/>
      <c r="BD1030" s="98"/>
      <c r="BE1030" s="98"/>
      <c r="BF1030" s="98"/>
      <c r="BH1030" s="380"/>
      <c r="BI1030" s="380"/>
      <c r="BJ1030" s="380"/>
      <c r="BK1030" s="379"/>
      <c r="BL1030" s="379"/>
      <c r="BM1030" s="382"/>
      <c r="BN1030" s="168"/>
      <c r="BO1030" s="382"/>
      <c r="BP1030" s="382"/>
      <c r="BQ1030" s="368"/>
      <c r="BR1030"/>
      <c r="BS1030" s="368"/>
      <c r="BT1030"/>
      <c r="BU1030"/>
      <c r="BV1030"/>
      <c r="BW1030" s="368"/>
      <c r="BX1030" s="368"/>
      <c r="BY1030" s="368"/>
      <c r="BZ1030" s="368"/>
      <c r="CA1030" s="368"/>
      <c r="CB1030" s="141"/>
      <c r="CC1030" s="230"/>
      <c r="CD1030" s="230"/>
      <c r="CE1030" s="230"/>
      <c r="CF1030" s="76"/>
      <c r="CG1030" s="281"/>
      <c r="CH1030" s="281"/>
      <c r="CI1030" s="76"/>
      <c r="CJ1030" s="76"/>
      <c r="CK1030" s="76"/>
      <c r="CL1030" s="127"/>
      <c r="CM1030" s="127"/>
      <c r="CN1030" s="127"/>
      <c r="CO1030" s="127"/>
      <c r="CP1030" s="127"/>
      <c r="CQ1030" s="127"/>
      <c r="CR1030"/>
      <c r="CS1030"/>
      <c r="CT1030"/>
      <c r="CU1030"/>
      <c r="CV1030" s="76"/>
      <c r="CW1030" s="404"/>
      <c r="CX1030" s="405"/>
      <c r="CY1030" s="405"/>
      <c r="CZ1030" s="405"/>
      <c r="DA1030" s="405"/>
      <c r="DB1030" s="405"/>
      <c r="DG1030" s="76"/>
    </row>
    <row r="1031" spans="1:111" s="377" customFormat="1" ht="11.1" customHeight="1" x14ac:dyDescent="0.25">
      <c r="A1031" s="76"/>
      <c r="Z1031" s="437"/>
      <c r="AA1031" s="437"/>
      <c r="AB1031" s="437"/>
      <c r="AC1031" s="437"/>
      <c r="AD1031" s="437"/>
      <c r="AE1031" s="437"/>
      <c r="AF1031" s="437"/>
      <c r="AG1031" s="437"/>
      <c r="AH1031" s="437"/>
      <c r="AI1031" s="437"/>
      <c r="AJ1031" s="437"/>
      <c r="AK1031" s="437"/>
      <c r="AL1031" s="437"/>
      <c r="AM1031" s="437"/>
      <c r="AN1031" s="437"/>
      <c r="AO1031" s="437"/>
      <c r="AP1031" s="437"/>
      <c r="AQ1031" s="437"/>
      <c r="AR1031" s="437"/>
      <c r="AS1031" s="437"/>
      <c r="AT1031" s="437"/>
      <c r="AU1031" s="437"/>
      <c r="AV1031" s="437"/>
      <c r="AW1031" s="437"/>
      <c r="AX1031" s="437"/>
      <c r="AY1031" s="437"/>
      <c r="BA1031" s="98"/>
      <c r="BB1031" s="98"/>
      <c r="BC1031" s="98"/>
      <c r="BD1031" s="98"/>
      <c r="BE1031" s="98"/>
      <c r="BF1031" s="98"/>
      <c r="BH1031" s="380"/>
      <c r="BI1031" s="380"/>
      <c r="BJ1031" s="380"/>
      <c r="BK1031" s="379"/>
      <c r="BL1031" s="379"/>
      <c r="BM1031" s="382"/>
      <c r="BN1031" s="168"/>
      <c r="BO1031" s="382"/>
      <c r="BP1031" s="382"/>
      <c r="BQ1031" s="368"/>
      <c r="BR1031"/>
      <c r="BS1031" s="368"/>
      <c r="BT1031"/>
      <c r="BU1031"/>
      <c r="BV1031"/>
      <c r="BW1031" s="368"/>
      <c r="BX1031" s="368"/>
      <c r="BY1031" s="368"/>
      <c r="BZ1031" s="368"/>
      <c r="CA1031" s="368"/>
      <c r="CB1031" s="141"/>
      <c r="CC1031" s="230"/>
      <c r="CD1031" s="230"/>
      <c r="CE1031" s="230"/>
      <c r="CF1031" s="76"/>
      <c r="CG1031" s="281"/>
      <c r="CH1031" s="281"/>
      <c r="CI1031" s="76"/>
      <c r="CJ1031" s="76"/>
      <c r="CK1031" s="76"/>
      <c r="CL1031" s="127"/>
      <c r="CM1031" s="127"/>
      <c r="CN1031" s="127"/>
      <c r="CO1031" s="127"/>
      <c r="CP1031" s="127"/>
      <c r="CQ1031" s="127"/>
      <c r="CR1031"/>
      <c r="CS1031"/>
      <c r="CT1031"/>
      <c r="CU1031"/>
      <c r="CV1031" s="76"/>
      <c r="CW1031" s="404"/>
      <c r="CX1031" s="405"/>
      <c r="CY1031" s="405"/>
      <c r="CZ1031" s="405"/>
      <c r="DA1031" s="405"/>
      <c r="DB1031" s="405"/>
      <c r="DG1031" s="76"/>
    </row>
    <row r="1032" spans="1:111" s="377" customFormat="1" ht="11.1" customHeight="1" x14ac:dyDescent="0.25">
      <c r="A1032" s="76"/>
      <c r="Z1032" s="437"/>
      <c r="AA1032" s="437"/>
      <c r="AB1032" s="437"/>
      <c r="AC1032" s="437"/>
      <c r="AD1032" s="437"/>
      <c r="AE1032" s="437"/>
      <c r="AF1032" s="437"/>
      <c r="AG1032" s="437"/>
      <c r="AH1032" s="437"/>
      <c r="AI1032" s="437"/>
      <c r="AJ1032" s="437"/>
      <c r="AK1032" s="437"/>
      <c r="AL1032" s="437"/>
      <c r="AM1032" s="437"/>
      <c r="AN1032" s="437"/>
      <c r="AO1032" s="437"/>
      <c r="AP1032" s="437"/>
      <c r="AQ1032" s="437"/>
      <c r="AR1032" s="437"/>
      <c r="AS1032" s="437"/>
      <c r="AT1032" s="437"/>
      <c r="AU1032" s="437"/>
      <c r="AV1032" s="437"/>
      <c r="AW1032" s="437"/>
      <c r="AX1032" s="437"/>
      <c r="AY1032" s="437"/>
      <c r="BA1032" s="98"/>
      <c r="BB1032" s="98"/>
      <c r="BC1032" s="98"/>
      <c r="BD1032" s="98"/>
      <c r="BE1032" s="98"/>
      <c r="BF1032" s="98"/>
      <c r="BH1032" s="380"/>
      <c r="BI1032" s="380"/>
      <c r="BJ1032" s="380"/>
      <c r="BK1032" s="379"/>
      <c r="BL1032" s="379"/>
      <c r="BM1032" s="382"/>
      <c r="BN1032" s="168"/>
      <c r="BO1032" s="382"/>
      <c r="BP1032" s="382"/>
      <c r="BQ1032" s="368"/>
      <c r="BR1032"/>
      <c r="BS1032" s="368"/>
      <c r="BT1032"/>
      <c r="BU1032"/>
      <c r="BV1032"/>
      <c r="BW1032" s="368"/>
      <c r="BX1032" s="368"/>
      <c r="BY1032" s="368"/>
      <c r="BZ1032" s="368"/>
      <c r="CA1032" s="368"/>
      <c r="CB1032" s="141"/>
      <c r="CC1032" s="230"/>
      <c r="CD1032" s="230"/>
      <c r="CE1032" s="230"/>
      <c r="CF1032" s="76"/>
      <c r="CG1032" s="281"/>
      <c r="CH1032" s="281"/>
      <c r="CI1032" s="76"/>
      <c r="CJ1032" s="76"/>
      <c r="CK1032" s="76"/>
      <c r="CL1032" s="127"/>
      <c r="CM1032" s="127"/>
      <c r="CN1032" s="127"/>
      <c r="CO1032" s="127"/>
      <c r="CP1032" s="127"/>
      <c r="CQ1032" s="127"/>
      <c r="CR1032"/>
      <c r="CS1032"/>
      <c r="CT1032"/>
      <c r="CU1032"/>
      <c r="CV1032" s="76"/>
      <c r="CW1032" s="404"/>
      <c r="CX1032" s="405"/>
      <c r="CY1032" s="405"/>
      <c r="CZ1032" s="405"/>
      <c r="DA1032" s="405"/>
      <c r="DB1032" s="405"/>
      <c r="DG1032" s="76"/>
    </row>
    <row r="1033" spans="1:111" s="377" customFormat="1" ht="11.1" customHeight="1" x14ac:dyDescent="0.25">
      <c r="A1033" s="76"/>
      <c r="Z1033" s="437"/>
      <c r="AA1033" s="437"/>
      <c r="AB1033" s="437"/>
      <c r="AC1033" s="437"/>
      <c r="AD1033" s="437"/>
      <c r="AE1033" s="437"/>
      <c r="AF1033" s="437"/>
      <c r="AG1033" s="437"/>
      <c r="AH1033" s="437"/>
      <c r="AI1033" s="437"/>
      <c r="AJ1033" s="437"/>
      <c r="AK1033" s="437"/>
      <c r="AL1033" s="437"/>
      <c r="AM1033" s="437"/>
      <c r="AN1033" s="437"/>
      <c r="AO1033" s="437"/>
      <c r="AP1033" s="437"/>
      <c r="AQ1033" s="437"/>
      <c r="AR1033" s="437"/>
      <c r="AS1033" s="437"/>
      <c r="AT1033" s="437"/>
      <c r="AU1033" s="437"/>
      <c r="AV1033" s="437"/>
      <c r="AW1033" s="437"/>
      <c r="AX1033" s="437"/>
      <c r="AY1033" s="437"/>
      <c r="BA1033" s="98"/>
      <c r="BB1033" s="98"/>
      <c r="BC1033" s="98"/>
      <c r="BD1033" s="98"/>
      <c r="BE1033" s="98"/>
      <c r="BF1033" s="98"/>
      <c r="BH1033" s="380"/>
      <c r="BI1033" s="380"/>
      <c r="BJ1033" s="380"/>
      <c r="BK1033" s="379"/>
      <c r="BL1033" s="379"/>
      <c r="BM1033" s="382"/>
      <c r="BN1033" s="168"/>
      <c r="BO1033" s="382"/>
      <c r="BP1033" s="382"/>
      <c r="BQ1033" s="368"/>
      <c r="BR1033"/>
      <c r="BS1033" s="368"/>
      <c r="BT1033"/>
      <c r="BU1033"/>
      <c r="BV1033"/>
      <c r="BW1033" s="368"/>
      <c r="BX1033" s="368"/>
      <c r="BY1033" s="368"/>
      <c r="BZ1033" s="368"/>
      <c r="CA1033" s="368"/>
      <c r="CB1033" s="141"/>
      <c r="CC1033" s="230"/>
      <c r="CD1033" s="230"/>
      <c r="CE1033" s="230"/>
      <c r="CF1033" s="76"/>
      <c r="CG1033" s="281"/>
      <c r="CH1033" s="281"/>
      <c r="CI1033" s="76"/>
      <c r="CJ1033" s="76"/>
      <c r="CK1033" s="76"/>
      <c r="CL1033" s="127"/>
      <c r="CM1033" s="127"/>
      <c r="CN1033" s="127"/>
      <c r="CO1033" s="127"/>
      <c r="CP1033" s="127"/>
      <c r="CQ1033" s="127"/>
      <c r="CR1033"/>
      <c r="CS1033"/>
      <c r="CT1033"/>
      <c r="CU1033"/>
      <c r="CV1033" s="76"/>
      <c r="CW1033" s="404"/>
      <c r="CX1033" s="405"/>
      <c r="CY1033" s="405"/>
      <c r="CZ1033" s="405"/>
      <c r="DA1033" s="405"/>
      <c r="DB1033" s="405"/>
      <c r="DG1033" s="76"/>
    </row>
    <row r="1034" spans="1:111" s="377" customFormat="1" ht="11.1" customHeight="1" x14ac:dyDescent="0.25">
      <c r="A1034" s="76"/>
      <c r="Z1034" s="437"/>
      <c r="AA1034" s="437"/>
      <c r="AB1034" s="437"/>
      <c r="AC1034" s="437"/>
      <c r="AD1034" s="437"/>
      <c r="AE1034" s="437"/>
      <c r="AF1034" s="437"/>
      <c r="AG1034" s="437"/>
      <c r="AH1034" s="437"/>
      <c r="AI1034" s="437"/>
      <c r="AJ1034" s="437"/>
      <c r="AK1034" s="437"/>
      <c r="AL1034" s="437"/>
      <c r="AM1034" s="437"/>
      <c r="AN1034" s="437"/>
      <c r="AO1034" s="437"/>
      <c r="AP1034" s="437"/>
      <c r="AQ1034" s="437"/>
      <c r="AR1034" s="437"/>
      <c r="AS1034" s="437"/>
      <c r="AT1034" s="437"/>
      <c r="AU1034" s="437"/>
      <c r="AV1034" s="437"/>
      <c r="AW1034" s="437"/>
      <c r="AX1034" s="437"/>
      <c r="AY1034" s="437"/>
      <c r="BA1034" s="98"/>
      <c r="BB1034" s="98"/>
      <c r="BC1034" s="98"/>
      <c r="BD1034" s="98"/>
      <c r="BE1034" s="98"/>
      <c r="BF1034" s="98"/>
      <c r="BH1034" s="380"/>
      <c r="BI1034" s="380"/>
      <c r="BJ1034" s="380"/>
      <c r="BK1034" s="379"/>
      <c r="BL1034" s="379"/>
      <c r="BM1034" s="382"/>
      <c r="BN1034" s="168"/>
      <c r="BO1034" s="382"/>
      <c r="BP1034" s="382"/>
      <c r="BQ1034" s="368"/>
      <c r="BR1034"/>
      <c r="BS1034" s="368"/>
      <c r="BT1034"/>
      <c r="BU1034"/>
      <c r="BV1034"/>
      <c r="BW1034" s="368"/>
      <c r="BX1034" s="368"/>
      <c r="BY1034" s="368"/>
      <c r="BZ1034" s="368"/>
      <c r="CA1034" s="368"/>
      <c r="CB1034" s="141"/>
      <c r="CC1034" s="230"/>
      <c r="CD1034" s="230"/>
      <c r="CE1034" s="230"/>
      <c r="CF1034" s="76"/>
      <c r="CG1034" s="281"/>
      <c r="CH1034" s="281"/>
      <c r="CI1034" s="76"/>
      <c r="CJ1034" s="76"/>
      <c r="CK1034" s="76"/>
      <c r="CL1034" s="127"/>
      <c r="CM1034" s="127"/>
      <c r="CN1034" s="127"/>
      <c r="CO1034" s="127"/>
      <c r="CP1034" s="127"/>
      <c r="CQ1034" s="127"/>
      <c r="CR1034"/>
      <c r="CS1034"/>
      <c r="CT1034"/>
      <c r="CU1034"/>
      <c r="CV1034" s="76"/>
      <c r="CW1034" s="404"/>
      <c r="CX1034" s="405"/>
      <c r="CY1034" s="405"/>
      <c r="CZ1034" s="405"/>
      <c r="DA1034" s="405"/>
      <c r="DB1034" s="405"/>
      <c r="DG1034" s="76"/>
    </row>
    <row r="1035" spans="1:111" s="377" customFormat="1" ht="11.1" customHeight="1" x14ac:dyDescent="0.25">
      <c r="A1035" s="76"/>
      <c r="Z1035" s="437"/>
      <c r="AA1035" s="437"/>
      <c r="AB1035" s="437"/>
      <c r="AC1035" s="437"/>
      <c r="AD1035" s="437"/>
      <c r="AE1035" s="437"/>
      <c r="AF1035" s="437"/>
      <c r="AG1035" s="437"/>
      <c r="AH1035" s="437"/>
      <c r="AI1035" s="437"/>
      <c r="AJ1035" s="437"/>
      <c r="AK1035" s="437"/>
      <c r="AL1035" s="437"/>
      <c r="AM1035" s="437"/>
      <c r="AN1035" s="437"/>
      <c r="AO1035" s="437"/>
      <c r="AP1035" s="437"/>
      <c r="AQ1035" s="437"/>
      <c r="AR1035" s="437"/>
      <c r="AS1035" s="437"/>
      <c r="AT1035" s="437"/>
      <c r="AU1035" s="437"/>
      <c r="AV1035" s="437"/>
      <c r="AW1035" s="437"/>
      <c r="AX1035" s="437"/>
      <c r="AY1035" s="437"/>
      <c r="BA1035" s="98"/>
      <c r="BB1035" s="98"/>
      <c r="BC1035" s="98"/>
      <c r="BD1035" s="98"/>
      <c r="BE1035" s="98"/>
      <c r="BF1035" s="98"/>
      <c r="BH1035" s="380"/>
      <c r="BI1035" s="380"/>
      <c r="BJ1035" s="380"/>
      <c r="BK1035" s="379"/>
      <c r="BL1035" s="379"/>
      <c r="BM1035" s="382"/>
      <c r="BN1035" s="168"/>
      <c r="BO1035" s="382"/>
      <c r="BP1035" s="382"/>
      <c r="BQ1035" s="368"/>
      <c r="BR1035"/>
      <c r="BS1035" s="368"/>
      <c r="BT1035"/>
      <c r="BU1035"/>
      <c r="BV1035"/>
      <c r="BW1035" s="368"/>
      <c r="BX1035" s="368"/>
      <c r="BY1035" s="368"/>
      <c r="BZ1035" s="368"/>
      <c r="CA1035" s="368"/>
      <c r="CB1035" s="141"/>
      <c r="CC1035" s="230"/>
      <c r="CD1035" s="230"/>
      <c r="CE1035" s="230"/>
      <c r="CF1035" s="76"/>
      <c r="CG1035" s="281"/>
      <c r="CH1035" s="281"/>
      <c r="CI1035" s="76"/>
      <c r="CJ1035" s="76"/>
      <c r="CK1035" s="76"/>
      <c r="CL1035" s="127"/>
      <c r="CM1035" s="127"/>
      <c r="CN1035" s="127"/>
      <c r="CO1035" s="127"/>
      <c r="CP1035" s="127"/>
      <c r="CQ1035" s="127"/>
      <c r="CR1035"/>
      <c r="CS1035"/>
      <c r="CT1035"/>
      <c r="CU1035"/>
      <c r="CV1035" s="76"/>
      <c r="CW1035" s="404"/>
      <c r="CX1035" s="405"/>
      <c r="CY1035" s="405"/>
      <c r="CZ1035" s="405"/>
      <c r="DA1035" s="405"/>
      <c r="DB1035" s="405"/>
      <c r="DG1035" s="76"/>
    </row>
    <row r="1036" spans="1:111" s="377" customFormat="1" ht="11.1" customHeight="1" x14ac:dyDescent="0.25">
      <c r="A1036" s="76"/>
      <c r="Z1036" s="437"/>
      <c r="AA1036" s="437"/>
      <c r="AB1036" s="437"/>
      <c r="AC1036" s="437"/>
      <c r="AD1036" s="437"/>
      <c r="AE1036" s="437"/>
      <c r="AF1036" s="437"/>
      <c r="AG1036" s="437"/>
      <c r="AH1036" s="437"/>
      <c r="AI1036" s="437"/>
      <c r="AJ1036" s="437"/>
      <c r="AK1036" s="437"/>
      <c r="AL1036" s="437"/>
      <c r="AM1036" s="437"/>
      <c r="AN1036" s="437"/>
      <c r="AO1036" s="437"/>
      <c r="AP1036" s="437"/>
      <c r="AQ1036" s="437"/>
      <c r="AR1036" s="437"/>
      <c r="AS1036" s="437"/>
      <c r="AT1036" s="437"/>
      <c r="AU1036" s="437"/>
      <c r="AV1036" s="437"/>
      <c r="AW1036" s="437"/>
      <c r="AX1036" s="437"/>
      <c r="AY1036" s="437"/>
      <c r="BA1036" s="98"/>
      <c r="BB1036" s="98"/>
      <c r="BC1036" s="98"/>
      <c r="BD1036" s="98"/>
      <c r="BE1036" s="98"/>
      <c r="BF1036" s="98"/>
      <c r="BH1036" s="380"/>
      <c r="BI1036" s="380"/>
      <c r="BJ1036" s="380"/>
      <c r="BK1036" s="379"/>
      <c r="BL1036" s="379"/>
      <c r="BM1036" s="382"/>
      <c r="BN1036" s="168"/>
      <c r="BO1036" s="382"/>
      <c r="BP1036" s="382"/>
      <c r="BQ1036" s="368"/>
      <c r="BR1036"/>
      <c r="BS1036" s="368"/>
      <c r="BT1036"/>
      <c r="BU1036"/>
      <c r="BV1036"/>
      <c r="BW1036" s="368"/>
      <c r="BX1036" s="368"/>
      <c r="BY1036" s="368"/>
      <c r="BZ1036" s="368"/>
      <c r="CA1036" s="368"/>
      <c r="CB1036" s="141"/>
      <c r="CC1036" s="230"/>
      <c r="CD1036" s="230"/>
      <c r="CE1036" s="230"/>
      <c r="CF1036" s="76"/>
      <c r="CG1036" s="281"/>
      <c r="CH1036" s="281"/>
      <c r="CI1036" s="76"/>
      <c r="CJ1036" s="76"/>
      <c r="CK1036" s="76"/>
      <c r="CL1036" s="127"/>
      <c r="CM1036" s="127"/>
      <c r="CN1036" s="127"/>
      <c r="CO1036" s="127"/>
      <c r="CP1036" s="127"/>
      <c r="CQ1036" s="127"/>
      <c r="CR1036"/>
      <c r="CS1036"/>
      <c r="CT1036"/>
      <c r="CU1036"/>
      <c r="CV1036" s="76"/>
      <c r="CW1036" s="404"/>
      <c r="CX1036" s="405"/>
      <c r="CY1036" s="405"/>
      <c r="CZ1036" s="405"/>
      <c r="DA1036" s="405"/>
      <c r="DB1036" s="405"/>
      <c r="DG1036" s="76"/>
    </row>
    <row r="1037" spans="1:111" s="377" customFormat="1" ht="11.1" customHeight="1" x14ac:dyDescent="0.25">
      <c r="A1037" s="76"/>
      <c r="Z1037" s="437"/>
      <c r="AA1037" s="437"/>
      <c r="AB1037" s="437"/>
      <c r="AC1037" s="437"/>
      <c r="AD1037" s="437"/>
      <c r="AE1037" s="437"/>
      <c r="AF1037" s="437"/>
      <c r="AG1037" s="437"/>
      <c r="AH1037" s="437"/>
      <c r="AI1037" s="437"/>
      <c r="AJ1037" s="437"/>
      <c r="AK1037" s="437"/>
      <c r="AL1037" s="437"/>
      <c r="AM1037" s="437"/>
      <c r="AN1037" s="437"/>
      <c r="AO1037" s="437"/>
      <c r="AP1037" s="437"/>
      <c r="AQ1037" s="437"/>
      <c r="AR1037" s="437"/>
      <c r="AS1037" s="437"/>
      <c r="AT1037" s="437"/>
      <c r="AU1037" s="437"/>
      <c r="AV1037" s="437"/>
      <c r="AW1037" s="437"/>
      <c r="AX1037" s="437"/>
      <c r="AY1037" s="437"/>
      <c r="BA1037" s="98"/>
      <c r="BB1037" s="98"/>
      <c r="BC1037" s="98"/>
      <c r="BD1037" s="98"/>
      <c r="BE1037" s="98"/>
      <c r="BF1037" s="98"/>
      <c r="BH1037" s="380"/>
      <c r="BI1037" s="380"/>
      <c r="BJ1037" s="380"/>
      <c r="BK1037" s="379"/>
      <c r="BL1037" s="379"/>
      <c r="BM1037" s="382"/>
      <c r="BN1037" s="168"/>
      <c r="BO1037" s="382"/>
      <c r="BP1037" s="382"/>
      <c r="BQ1037" s="368"/>
      <c r="BR1037"/>
      <c r="BS1037" s="368"/>
      <c r="BT1037"/>
      <c r="BU1037"/>
      <c r="BV1037"/>
      <c r="BW1037" s="368"/>
      <c r="BX1037" s="368"/>
      <c r="BY1037" s="368"/>
      <c r="BZ1037" s="368"/>
      <c r="CA1037" s="368"/>
      <c r="CB1037" s="141"/>
      <c r="CC1037" s="230"/>
      <c r="CD1037" s="230"/>
      <c r="CE1037" s="230"/>
      <c r="CF1037" s="76"/>
      <c r="CG1037" s="281"/>
      <c r="CH1037" s="281"/>
      <c r="CI1037" s="76"/>
      <c r="CJ1037" s="76"/>
      <c r="CK1037" s="76"/>
      <c r="CL1037" s="127"/>
      <c r="CM1037" s="127"/>
      <c r="CN1037" s="127"/>
      <c r="CO1037" s="127"/>
      <c r="CP1037" s="127"/>
      <c r="CQ1037" s="127"/>
      <c r="CR1037"/>
      <c r="CS1037"/>
      <c r="CT1037"/>
      <c r="CU1037"/>
      <c r="CV1037" s="76"/>
      <c r="CW1037" s="404"/>
      <c r="CX1037" s="405"/>
      <c r="CY1037" s="405"/>
      <c r="CZ1037" s="405"/>
      <c r="DA1037" s="405"/>
      <c r="DB1037" s="405"/>
      <c r="DG1037" s="76"/>
    </row>
    <row r="1038" spans="1:111" s="377" customFormat="1" ht="11.1" customHeight="1" x14ac:dyDescent="0.25">
      <c r="A1038" s="76"/>
      <c r="Z1038" s="437"/>
      <c r="AA1038" s="437"/>
      <c r="AB1038" s="437"/>
      <c r="AC1038" s="437"/>
      <c r="AD1038" s="437"/>
      <c r="AE1038" s="437"/>
      <c r="AF1038" s="437"/>
      <c r="AG1038" s="437"/>
      <c r="AH1038" s="437"/>
      <c r="AI1038" s="437"/>
      <c r="AJ1038" s="437"/>
      <c r="AK1038" s="437"/>
      <c r="AL1038" s="437"/>
      <c r="AM1038" s="437"/>
      <c r="AN1038" s="437"/>
      <c r="AO1038" s="437"/>
      <c r="AP1038" s="437"/>
      <c r="AQ1038" s="437"/>
      <c r="AR1038" s="437"/>
      <c r="AS1038" s="437"/>
      <c r="AT1038" s="437"/>
      <c r="AU1038" s="437"/>
      <c r="AV1038" s="437"/>
      <c r="AW1038" s="437"/>
      <c r="AX1038" s="437"/>
      <c r="AY1038" s="437"/>
      <c r="BA1038" s="98"/>
      <c r="BB1038" s="98"/>
      <c r="BC1038" s="98"/>
      <c r="BD1038" s="98"/>
      <c r="BE1038" s="98"/>
      <c r="BF1038" s="98"/>
      <c r="BH1038" s="380"/>
      <c r="BI1038" s="380"/>
      <c r="BJ1038" s="380"/>
      <c r="BK1038" s="379"/>
      <c r="BL1038" s="379"/>
      <c r="BM1038" s="382"/>
      <c r="BN1038" s="168"/>
      <c r="BO1038" s="382"/>
      <c r="BP1038" s="382"/>
      <c r="BQ1038" s="368"/>
      <c r="BR1038"/>
      <c r="BS1038" s="368"/>
      <c r="BT1038"/>
      <c r="BU1038"/>
      <c r="BV1038"/>
      <c r="BW1038" s="368"/>
      <c r="BX1038" s="368"/>
      <c r="BY1038" s="368"/>
      <c r="BZ1038" s="368"/>
      <c r="CA1038" s="368"/>
      <c r="CB1038" s="141"/>
      <c r="CC1038" s="230"/>
      <c r="CD1038" s="230"/>
      <c r="CE1038" s="230"/>
      <c r="CF1038" s="76"/>
      <c r="CG1038" s="281"/>
      <c r="CH1038" s="281"/>
      <c r="CI1038" s="76"/>
      <c r="CJ1038" s="76"/>
      <c r="CK1038" s="76"/>
      <c r="CL1038" s="127"/>
      <c r="CM1038" s="127"/>
      <c r="CN1038" s="127"/>
      <c r="CO1038" s="127"/>
      <c r="CP1038" s="127"/>
      <c r="CQ1038" s="127"/>
      <c r="CR1038"/>
      <c r="CS1038"/>
      <c r="CT1038"/>
      <c r="CU1038"/>
      <c r="CV1038" s="76"/>
      <c r="CW1038" s="404"/>
      <c r="CX1038" s="405"/>
      <c r="CY1038" s="405"/>
      <c r="CZ1038" s="405"/>
      <c r="DA1038" s="405"/>
      <c r="DB1038" s="405"/>
      <c r="DG1038" s="76"/>
    </row>
    <row r="1039" spans="1:111" s="377" customFormat="1" ht="11.1" customHeight="1" x14ac:dyDescent="0.25">
      <c r="A1039" s="76"/>
      <c r="Z1039" s="437"/>
      <c r="AA1039" s="437"/>
      <c r="AB1039" s="437"/>
      <c r="AC1039" s="437"/>
      <c r="AD1039" s="437"/>
      <c r="AE1039" s="437"/>
      <c r="AF1039" s="437"/>
      <c r="AG1039" s="437"/>
      <c r="AH1039" s="437"/>
      <c r="AI1039" s="437"/>
      <c r="AJ1039" s="437"/>
      <c r="AK1039" s="437"/>
      <c r="AL1039" s="437"/>
      <c r="AM1039" s="437"/>
      <c r="AN1039" s="437"/>
      <c r="AO1039" s="437"/>
      <c r="AP1039" s="437"/>
      <c r="AQ1039" s="437"/>
      <c r="AR1039" s="437"/>
      <c r="AS1039" s="437"/>
      <c r="AT1039" s="437"/>
      <c r="AU1039" s="437"/>
      <c r="AV1039" s="437"/>
      <c r="AW1039" s="437"/>
      <c r="AX1039" s="437"/>
      <c r="AY1039" s="437"/>
      <c r="BA1039" s="98"/>
      <c r="BB1039" s="98"/>
      <c r="BC1039" s="98"/>
      <c r="BD1039" s="98"/>
      <c r="BE1039" s="98"/>
      <c r="BF1039" s="98"/>
      <c r="BH1039" s="380"/>
      <c r="BI1039" s="380"/>
      <c r="BJ1039" s="380"/>
      <c r="BK1039" s="379"/>
      <c r="BL1039" s="379"/>
      <c r="BM1039" s="382"/>
      <c r="BN1039" s="168"/>
      <c r="BO1039" s="382"/>
      <c r="BP1039" s="382"/>
      <c r="BQ1039" s="368"/>
      <c r="BR1039"/>
      <c r="BS1039" s="368"/>
      <c r="BT1039"/>
      <c r="BU1039"/>
      <c r="BV1039"/>
      <c r="BW1039" s="368"/>
      <c r="BX1039" s="368"/>
      <c r="BY1039" s="368"/>
      <c r="BZ1039" s="368"/>
      <c r="CA1039" s="368"/>
      <c r="CB1039" s="141"/>
      <c r="CC1039" s="230"/>
      <c r="CD1039" s="230"/>
      <c r="CE1039" s="230"/>
      <c r="CF1039" s="76"/>
      <c r="CG1039" s="281"/>
      <c r="CH1039" s="281"/>
      <c r="CI1039" s="76"/>
      <c r="CJ1039" s="76"/>
      <c r="CK1039" s="76"/>
      <c r="CL1039" s="127"/>
      <c r="CM1039" s="127"/>
      <c r="CN1039" s="127"/>
      <c r="CO1039" s="127"/>
      <c r="CP1039" s="127"/>
      <c r="CQ1039" s="127"/>
      <c r="CR1039"/>
      <c r="CS1039"/>
      <c r="CT1039"/>
      <c r="CU1039"/>
      <c r="CV1039" s="76"/>
      <c r="CW1039" s="404"/>
      <c r="CX1039" s="405"/>
      <c r="CY1039" s="405"/>
      <c r="CZ1039" s="405"/>
      <c r="DA1039" s="405"/>
      <c r="DB1039" s="405"/>
      <c r="DG1039" s="76"/>
    </row>
    <row r="1040" spans="1:111" s="377" customFormat="1" ht="11.1" customHeight="1" x14ac:dyDescent="0.25">
      <c r="A1040" s="76"/>
      <c r="Z1040" s="437"/>
      <c r="AA1040" s="437"/>
      <c r="AB1040" s="437"/>
      <c r="AC1040" s="437"/>
      <c r="AD1040" s="437"/>
      <c r="AE1040" s="437"/>
      <c r="AF1040" s="437"/>
      <c r="AG1040" s="437"/>
      <c r="AH1040" s="437"/>
      <c r="AI1040" s="437"/>
      <c r="AJ1040" s="437"/>
      <c r="AK1040" s="437"/>
      <c r="AL1040" s="437"/>
      <c r="AM1040" s="437"/>
      <c r="AN1040" s="437"/>
      <c r="AO1040" s="437"/>
      <c r="AP1040" s="437"/>
      <c r="AQ1040" s="437"/>
      <c r="AR1040" s="437"/>
      <c r="AS1040" s="437"/>
      <c r="AT1040" s="437"/>
      <c r="AU1040" s="437"/>
      <c r="AV1040" s="437"/>
      <c r="AW1040" s="437"/>
      <c r="AX1040" s="437"/>
      <c r="AY1040" s="437"/>
      <c r="BA1040" s="98"/>
      <c r="BB1040" s="98"/>
      <c r="BC1040" s="98"/>
      <c r="BD1040" s="98"/>
      <c r="BE1040" s="98"/>
      <c r="BF1040" s="98"/>
      <c r="BH1040" s="380"/>
      <c r="BI1040" s="380"/>
      <c r="BJ1040" s="380"/>
      <c r="BK1040" s="379"/>
      <c r="BL1040" s="379"/>
      <c r="BM1040" s="382"/>
      <c r="BN1040" s="168"/>
      <c r="BO1040" s="382"/>
      <c r="BP1040" s="382"/>
      <c r="BQ1040" s="368"/>
      <c r="BR1040"/>
      <c r="BS1040" s="368"/>
      <c r="BT1040"/>
      <c r="BU1040"/>
      <c r="BV1040"/>
      <c r="BW1040" s="368"/>
      <c r="BX1040" s="368"/>
      <c r="BY1040" s="368"/>
      <c r="BZ1040" s="368"/>
      <c r="CA1040" s="368"/>
      <c r="CB1040" s="141"/>
      <c r="CC1040" s="230"/>
      <c r="CD1040" s="230"/>
      <c r="CE1040" s="230"/>
      <c r="CF1040" s="76"/>
      <c r="CG1040" s="281"/>
      <c r="CH1040" s="281"/>
      <c r="CI1040" s="76"/>
      <c r="CJ1040" s="76"/>
      <c r="CK1040" s="76"/>
      <c r="CL1040" s="127"/>
      <c r="CM1040" s="127"/>
      <c r="CN1040" s="127"/>
      <c r="CO1040" s="127"/>
      <c r="CP1040" s="127"/>
      <c r="CQ1040" s="127"/>
      <c r="CR1040"/>
      <c r="CS1040"/>
      <c r="CT1040"/>
      <c r="CU1040"/>
      <c r="CV1040" s="76"/>
      <c r="CW1040" s="404"/>
      <c r="CX1040" s="405"/>
      <c r="CY1040" s="405"/>
      <c r="CZ1040" s="405"/>
      <c r="DA1040" s="405"/>
      <c r="DB1040" s="405"/>
      <c r="DG1040" s="76"/>
    </row>
    <row r="1041" spans="1:111" s="377" customFormat="1" ht="11.1" customHeight="1" x14ac:dyDescent="0.25">
      <c r="A1041" s="76"/>
      <c r="Z1041" s="437"/>
      <c r="AA1041" s="437"/>
      <c r="AB1041" s="437"/>
      <c r="AC1041" s="437"/>
      <c r="AD1041" s="437"/>
      <c r="AE1041" s="437"/>
      <c r="AF1041" s="437"/>
      <c r="AG1041" s="437"/>
      <c r="AH1041" s="437"/>
      <c r="AI1041" s="437"/>
      <c r="AJ1041" s="437"/>
      <c r="AK1041" s="437"/>
      <c r="AL1041" s="437"/>
      <c r="AM1041" s="437"/>
      <c r="AN1041" s="437"/>
      <c r="AO1041" s="437"/>
      <c r="AP1041" s="437"/>
      <c r="AQ1041" s="437"/>
      <c r="AR1041" s="437"/>
      <c r="AS1041" s="437"/>
      <c r="AT1041" s="437"/>
      <c r="AU1041" s="437"/>
      <c r="AV1041" s="437"/>
      <c r="AW1041" s="437"/>
      <c r="AX1041" s="437"/>
      <c r="AY1041" s="437"/>
      <c r="BA1041" s="98"/>
      <c r="BB1041" s="98"/>
      <c r="BC1041" s="98"/>
      <c r="BD1041" s="98"/>
      <c r="BE1041" s="98"/>
      <c r="BF1041" s="98"/>
      <c r="BH1041" s="380"/>
      <c r="BI1041" s="380"/>
      <c r="BJ1041" s="380"/>
      <c r="BK1041" s="379"/>
      <c r="BL1041" s="379"/>
      <c r="BM1041" s="382"/>
      <c r="BN1041" s="168"/>
      <c r="BO1041" s="382"/>
      <c r="BP1041" s="382"/>
      <c r="BQ1041" s="368"/>
      <c r="BR1041"/>
      <c r="BS1041" s="368"/>
      <c r="BT1041"/>
      <c r="BU1041"/>
      <c r="BV1041"/>
      <c r="BW1041" s="368"/>
      <c r="BX1041" s="368"/>
      <c r="BY1041" s="368"/>
      <c r="BZ1041" s="368"/>
      <c r="CA1041" s="368"/>
      <c r="CB1041" s="141"/>
      <c r="CC1041" s="230"/>
      <c r="CD1041" s="230"/>
      <c r="CE1041" s="230"/>
      <c r="CF1041" s="76"/>
      <c r="CG1041" s="281"/>
      <c r="CH1041" s="281"/>
      <c r="CI1041" s="76"/>
      <c r="CJ1041" s="76"/>
      <c r="CK1041" s="76"/>
      <c r="CL1041" s="127"/>
      <c r="CM1041" s="127"/>
      <c r="CN1041" s="127"/>
      <c r="CO1041" s="127"/>
      <c r="CP1041" s="127"/>
      <c r="CQ1041" s="127"/>
      <c r="CR1041"/>
      <c r="CS1041"/>
      <c r="CT1041"/>
      <c r="CU1041"/>
      <c r="CV1041" s="76"/>
      <c r="CW1041" s="404"/>
      <c r="CX1041" s="405"/>
      <c r="CY1041" s="405"/>
      <c r="CZ1041" s="405"/>
      <c r="DA1041" s="405"/>
      <c r="DB1041" s="405"/>
      <c r="DG1041" s="76"/>
    </row>
    <row r="1042" spans="1:111" s="377" customFormat="1" ht="11.1" customHeight="1" x14ac:dyDescent="0.25">
      <c r="A1042" s="76"/>
      <c r="Z1042" s="437"/>
      <c r="AA1042" s="437"/>
      <c r="AB1042" s="437"/>
      <c r="AC1042" s="437"/>
      <c r="AD1042" s="437"/>
      <c r="AE1042" s="437"/>
      <c r="AF1042" s="437"/>
      <c r="AG1042" s="437"/>
      <c r="AH1042" s="437"/>
      <c r="AI1042" s="437"/>
      <c r="AJ1042" s="437"/>
      <c r="AK1042" s="437"/>
      <c r="AL1042" s="437"/>
      <c r="AM1042" s="437"/>
      <c r="AN1042" s="437"/>
      <c r="AO1042" s="437"/>
      <c r="AP1042" s="437"/>
      <c r="AQ1042" s="437"/>
      <c r="AR1042" s="437"/>
      <c r="AS1042" s="437"/>
      <c r="AT1042" s="437"/>
      <c r="AU1042" s="437"/>
      <c r="AV1042" s="437"/>
      <c r="AW1042" s="437"/>
      <c r="AX1042" s="437"/>
      <c r="AY1042" s="437"/>
      <c r="BA1042" s="98"/>
      <c r="BB1042" s="98"/>
      <c r="BC1042" s="98"/>
      <c r="BD1042" s="98"/>
      <c r="BE1042" s="98"/>
      <c r="BF1042" s="98"/>
      <c r="BH1042" s="380"/>
      <c r="BI1042" s="380"/>
      <c r="BJ1042" s="380"/>
      <c r="BK1042" s="379"/>
      <c r="BL1042" s="379"/>
      <c r="BM1042" s="382"/>
      <c r="BN1042" s="168"/>
      <c r="BO1042" s="382"/>
      <c r="BP1042" s="382"/>
      <c r="BQ1042" s="368"/>
      <c r="BR1042"/>
      <c r="BS1042" s="368"/>
      <c r="BT1042"/>
      <c r="BU1042"/>
      <c r="BV1042"/>
      <c r="BW1042" s="368"/>
      <c r="BX1042" s="368"/>
      <c r="BY1042" s="368"/>
      <c r="BZ1042" s="368"/>
      <c r="CA1042" s="368"/>
      <c r="CB1042" s="141"/>
      <c r="CC1042" s="230"/>
      <c r="CD1042" s="230"/>
      <c r="CE1042" s="230"/>
      <c r="CF1042" s="76"/>
      <c r="CG1042" s="281"/>
      <c r="CH1042" s="281"/>
      <c r="CI1042" s="76"/>
      <c r="CJ1042" s="76"/>
      <c r="CK1042" s="76"/>
      <c r="CL1042" s="127"/>
      <c r="CM1042" s="127"/>
      <c r="CN1042" s="127"/>
      <c r="CO1042" s="127"/>
      <c r="CP1042" s="127"/>
      <c r="CQ1042" s="127"/>
      <c r="CR1042"/>
      <c r="CS1042"/>
      <c r="CT1042"/>
      <c r="CU1042"/>
      <c r="CV1042" s="76"/>
      <c r="CW1042" s="404"/>
      <c r="CX1042" s="405"/>
      <c r="CY1042" s="405"/>
      <c r="CZ1042" s="405"/>
      <c r="DA1042" s="405"/>
      <c r="DB1042" s="405"/>
      <c r="DG1042" s="76"/>
    </row>
    <row r="1043" spans="1:111" s="377" customFormat="1" ht="11.1" customHeight="1" x14ac:dyDescent="0.25">
      <c r="A1043" s="76"/>
      <c r="Z1043" s="437"/>
      <c r="AA1043" s="437"/>
      <c r="AB1043" s="437"/>
      <c r="AC1043" s="437"/>
      <c r="AD1043" s="437"/>
      <c r="AE1043" s="437"/>
      <c r="AF1043" s="437"/>
      <c r="AG1043" s="437"/>
      <c r="AH1043" s="437"/>
      <c r="AI1043" s="437"/>
      <c r="AJ1043" s="437"/>
      <c r="AK1043" s="437"/>
      <c r="AL1043" s="437"/>
      <c r="AM1043" s="437"/>
      <c r="AN1043" s="437"/>
      <c r="AO1043" s="437"/>
      <c r="AP1043" s="437"/>
      <c r="AQ1043" s="437"/>
      <c r="AR1043" s="437"/>
      <c r="AS1043" s="437"/>
      <c r="AT1043" s="437"/>
      <c r="AU1043" s="437"/>
      <c r="AV1043" s="437"/>
      <c r="AW1043" s="437"/>
      <c r="AX1043" s="437"/>
      <c r="AY1043" s="437"/>
      <c r="BA1043" s="98"/>
      <c r="BB1043" s="98"/>
      <c r="BC1043" s="98"/>
      <c r="BD1043" s="98"/>
      <c r="BE1043" s="98"/>
      <c r="BF1043" s="98"/>
      <c r="BH1043" s="380"/>
      <c r="BI1043" s="380"/>
      <c r="BJ1043" s="380"/>
      <c r="BK1043" s="379"/>
      <c r="BL1043" s="379"/>
      <c r="BM1043" s="382"/>
      <c r="BN1043" s="168"/>
      <c r="BO1043" s="382"/>
      <c r="BP1043" s="382"/>
      <c r="BQ1043" s="368"/>
      <c r="BR1043"/>
      <c r="BS1043" s="368"/>
      <c r="BT1043"/>
      <c r="BU1043"/>
      <c r="BV1043"/>
      <c r="BW1043" s="368"/>
      <c r="BX1043" s="368"/>
      <c r="BY1043" s="368"/>
      <c r="BZ1043" s="368"/>
      <c r="CA1043" s="368"/>
      <c r="CB1043" s="141"/>
      <c r="CC1043" s="230"/>
      <c r="CD1043" s="230"/>
      <c r="CE1043" s="230"/>
      <c r="CF1043" s="76"/>
      <c r="CG1043" s="281"/>
      <c r="CH1043" s="281"/>
      <c r="CI1043" s="76"/>
      <c r="CJ1043" s="76"/>
      <c r="CK1043" s="76"/>
      <c r="CL1043" s="127"/>
      <c r="CM1043" s="127"/>
      <c r="CN1043" s="127"/>
      <c r="CO1043" s="127"/>
      <c r="CP1043" s="127"/>
      <c r="CQ1043" s="127"/>
      <c r="CR1043"/>
      <c r="CS1043"/>
      <c r="CT1043"/>
      <c r="CU1043"/>
      <c r="CV1043" s="76"/>
      <c r="CW1043" s="404"/>
      <c r="CX1043" s="405"/>
      <c r="CY1043" s="405"/>
      <c r="CZ1043" s="405"/>
      <c r="DA1043" s="405"/>
      <c r="DB1043" s="405"/>
      <c r="DG1043" s="76"/>
    </row>
    <row r="1044" spans="1:111" s="377" customFormat="1" ht="11.1" customHeight="1" x14ac:dyDescent="0.25">
      <c r="A1044" s="76"/>
      <c r="Z1044" s="437"/>
      <c r="AA1044" s="437"/>
      <c r="AB1044" s="437"/>
      <c r="AC1044" s="437"/>
      <c r="AD1044" s="437"/>
      <c r="AE1044" s="437"/>
      <c r="AF1044" s="437"/>
      <c r="AG1044" s="437"/>
      <c r="AH1044" s="437"/>
      <c r="AI1044" s="437"/>
      <c r="AJ1044" s="437"/>
      <c r="AK1044" s="437"/>
      <c r="AL1044" s="437"/>
      <c r="AM1044" s="437"/>
      <c r="AN1044" s="437"/>
      <c r="AO1044" s="437"/>
      <c r="AP1044" s="437"/>
      <c r="AQ1044" s="437"/>
      <c r="AR1044" s="437"/>
      <c r="AS1044" s="437"/>
      <c r="AT1044" s="437"/>
      <c r="AU1044" s="437"/>
      <c r="AV1044" s="437"/>
      <c r="AW1044" s="437"/>
      <c r="AX1044" s="437"/>
      <c r="AY1044" s="437"/>
      <c r="BA1044" s="98"/>
      <c r="BB1044" s="98"/>
      <c r="BC1044" s="98"/>
      <c r="BD1044" s="98"/>
      <c r="BE1044" s="98"/>
      <c r="BF1044" s="98"/>
      <c r="BH1044" s="380"/>
      <c r="BI1044" s="380"/>
      <c r="BJ1044" s="380"/>
      <c r="BK1044" s="379"/>
      <c r="BL1044" s="379"/>
      <c r="BM1044" s="382"/>
      <c r="BN1044" s="168"/>
      <c r="BO1044" s="382"/>
      <c r="BP1044" s="382"/>
      <c r="BQ1044" s="368"/>
      <c r="BR1044"/>
      <c r="BS1044" s="368"/>
      <c r="BT1044"/>
      <c r="BU1044"/>
      <c r="BV1044"/>
      <c r="BW1044" s="368"/>
      <c r="BX1044" s="368"/>
      <c r="BY1044" s="368"/>
      <c r="BZ1044" s="368"/>
      <c r="CA1044" s="368"/>
      <c r="CB1044" s="141"/>
      <c r="CC1044" s="230"/>
      <c r="CD1044" s="230"/>
      <c r="CE1044" s="230"/>
      <c r="CF1044" s="76"/>
      <c r="CG1044" s="281"/>
      <c r="CH1044" s="281"/>
      <c r="CI1044" s="76"/>
      <c r="CJ1044" s="76"/>
      <c r="CK1044" s="76"/>
      <c r="CL1044" s="127"/>
      <c r="CM1044" s="127"/>
      <c r="CN1044" s="127"/>
      <c r="CO1044" s="127"/>
      <c r="CP1044" s="127"/>
      <c r="CQ1044" s="127"/>
      <c r="CR1044"/>
      <c r="CS1044"/>
      <c r="CT1044"/>
      <c r="CU1044"/>
      <c r="CV1044" s="76"/>
      <c r="CW1044" s="404"/>
      <c r="CX1044" s="405"/>
      <c r="CY1044" s="405"/>
      <c r="CZ1044" s="405"/>
      <c r="DA1044" s="405"/>
      <c r="DB1044" s="405"/>
      <c r="DG1044" s="76"/>
    </row>
    <row r="1045" spans="1:111" s="377" customFormat="1" ht="11.1" customHeight="1" x14ac:dyDescent="0.25">
      <c r="A1045" s="76"/>
      <c r="Z1045" s="437"/>
      <c r="AA1045" s="437"/>
      <c r="AB1045" s="437"/>
      <c r="AC1045" s="437"/>
      <c r="AD1045" s="437"/>
      <c r="AE1045" s="437"/>
      <c r="AF1045" s="437"/>
      <c r="AG1045" s="437"/>
      <c r="AH1045" s="437"/>
      <c r="AI1045" s="437"/>
      <c r="AJ1045" s="437"/>
      <c r="AK1045" s="437"/>
      <c r="AL1045" s="437"/>
      <c r="AM1045" s="437"/>
      <c r="AN1045" s="437"/>
      <c r="AO1045" s="437"/>
      <c r="AP1045" s="437"/>
      <c r="AQ1045" s="437"/>
      <c r="AR1045" s="437"/>
      <c r="AS1045" s="437"/>
      <c r="AT1045" s="437"/>
      <c r="AU1045" s="437"/>
      <c r="AV1045" s="437"/>
      <c r="AW1045" s="437"/>
      <c r="AX1045" s="437"/>
      <c r="AY1045" s="437"/>
      <c r="BA1045" s="98"/>
      <c r="BB1045" s="98"/>
      <c r="BC1045" s="98"/>
      <c r="BD1045" s="98"/>
      <c r="BE1045" s="98"/>
      <c r="BF1045" s="98"/>
      <c r="BH1045" s="380"/>
      <c r="BI1045" s="380"/>
      <c r="BJ1045" s="380"/>
      <c r="BK1045" s="379"/>
      <c r="BL1045" s="379"/>
      <c r="BM1045" s="382"/>
      <c r="BN1045" s="168"/>
      <c r="BO1045" s="382"/>
      <c r="BP1045" s="382"/>
      <c r="BQ1045" s="368"/>
      <c r="BR1045"/>
      <c r="BS1045" s="368"/>
      <c r="BT1045"/>
      <c r="BU1045"/>
      <c r="BV1045"/>
      <c r="BW1045" s="368"/>
      <c r="BX1045" s="368"/>
      <c r="BY1045" s="368"/>
      <c r="BZ1045" s="368"/>
      <c r="CA1045" s="368"/>
      <c r="CB1045" s="141"/>
      <c r="CC1045" s="230"/>
      <c r="CD1045" s="230"/>
      <c r="CE1045" s="230"/>
      <c r="CF1045" s="76"/>
      <c r="CG1045" s="281"/>
      <c r="CH1045" s="281"/>
      <c r="CI1045" s="76"/>
      <c r="CJ1045" s="76"/>
      <c r="CK1045" s="76"/>
      <c r="CL1045" s="127"/>
      <c r="CM1045" s="127"/>
      <c r="CN1045" s="127"/>
      <c r="CO1045" s="127"/>
      <c r="CP1045" s="127"/>
      <c r="CQ1045" s="127"/>
      <c r="CR1045"/>
      <c r="CS1045"/>
      <c r="CT1045"/>
      <c r="CU1045"/>
      <c r="CV1045" s="76"/>
      <c r="CW1045" s="404"/>
      <c r="CX1045" s="405"/>
      <c r="CY1045" s="405"/>
      <c r="CZ1045" s="405"/>
      <c r="DA1045" s="405"/>
      <c r="DB1045" s="405"/>
      <c r="DG1045" s="76"/>
    </row>
    <row r="1046" spans="1:111" s="377" customFormat="1" ht="11.1" customHeight="1" x14ac:dyDescent="0.25">
      <c r="A1046" s="76"/>
      <c r="Z1046" s="437"/>
      <c r="AA1046" s="437"/>
      <c r="AB1046" s="437"/>
      <c r="AC1046" s="437"/>
      <c r="AD1046" s="437"/>
      <c r="AE1046" s="437"/>
      <c r="AF1046" s="437"/>
      <c r="AG1046" s="437"/>
      <c r="AH1046" s="437"/>
      <c r="AI1046" s="437"/>
      <c r="AJ1046" s="437"/>
      <c r="AK1046" s="437"/>
      <c r="AL1046" s="437"/>
      <c r="AM1046" s="437"/>
      <c r="AN1046" s="437"/>
      <c r="AO1046" s="437"/>
      <c r="AP1046" s="437"/>
      <c r="AQ1046" s="437"/>
      <c r="AR1046" s="437"/>
      <c r="AS1046" s="437"/>
      <c r="AT1046" s="437"/>
      <c r="AU1046" s="437"/>
      <c r="AV1046" s="437"/>
      <c r="AW1046" s="437"/>
      <c r="AX1046" s="437"/>
      <c r="AY1046" s="437"/>
      <c r="BA1046" s="98"/>
      <c r="BB1046" s="98"/>
      <c r="BC1046" s="98"/>
      <c r="BD1046" s="98"/>
      <c r="BE1046" s="98"/>
      <c r="BF1046" s="98"/>
      <c r="BH1046" s="380"/>
      <c r="BI1046" s="380"/>
      <c r="BJ1046" s="380"/>
      <c r="BK1046" s="379"/>
      <c r="BL1046" s="379"/>
      <c r="BM1046" s="382"/>
      <c r="BN1046" s="168"/>
      <c r="BO1046" s="382"/>
      <c r="BP1046" s="382"/>
      <c r="BQ1046" s="368"/>
      <c r="BR1046"/>
      <c r="BS1046" s="368"/>
      <c r="BT1046"/>
      <c r="BU1046"/>
      <c r="BV1046"/>
      <c r="BW1046" s="368"/>
      <c r="BX1046" s="368"/>
      <c r="BY1046" s="368"/>
      <c r="BZ1046" s="368"/>
      <c r="CA1046" s="368"/>
      <c r="CB1046" s="141"/>
      <c r="CC1046" s="230"/>
      <c r="CD1046" s="230"/>
      <c r="CE1046" s="230"/>
      <c r="CF1046" s="76"/>
      <c r="CG1046" s="281"/>
      <c r="CH1046" s="281"/>
      <c r="CI1046" s="76"/>
      <c r="CJ1046" s="76"/>
      <c r="CK1046" s="76"/>
      <c r="CL1046" s="127"/>
      <c r="CM1046" s="127"/>
      <c r="CN1046" s="127"/>
      <c r="CO1046" s="127"/>
      <c r="CP1046" s="127"/>
      <c r="CQ1046" s="127"/>
      <c r="CR1046"/>
      <c r="CS1046"/>
      <c r="CT1046"/>
      <c r="CU1046"/>
      <c r="CV1046" s="76"/>
      <c r="CW1046" s="404"/>
      <c r="CX1046" s="405"/>
      <c r="CY1046" s="405"/>
      <c r="CZ1046" s="405"/>
      <c r="DA1046" s="405"/>
      <c r="DB1046" s="405"/>
      <c r="DG1046" s="76"/>
    </row>
    <row r="1047" spans="1:111" s="377" customFormat="1" ht="11.1" customHeight="1" x14ac:dyDescent="0.25">
      <c r="A1047" s="76"/>
      <c r="Z1047" s="437"/>
      <c r="AA1047" s="437"/>
      <c r="AB1047" s="437"/>
      <c r="AC1047" s="437"/>
      <c r="AD1047" s="437"/>
      <c r="AE1047" s="437"/>
      <c r="AF1047" s="437"/>
      <c r="AG1047" s="437"/>
      <c r="AH1047" s="437"/>
      <c r="AI1047" s="437"/>
      <c r="AJ1047" s="437"/>
      <c r="AK1047" s="437"/>
      <c r="AL1047" s="437"/>
      <c r="AM1047" s="437"/>
      <c r="AN1047" s="437"/>
      <c r="AO1047" s="437"/>
      <c r="AP1047" s="437"/>
      <c r="AQ1047" s="437"/>
      <c r="AR1047" s="437"/>
      <c r="AS1047" s="437"/>
      <c r="AT1047" s="437"/>
      <c r="AU1047" s="437"/>
      <c r="AV1047" s="437"/>
      <c r="AW1047" s="437"/>
      <c r="AX1047" s="437"/>
      <c r="AY1047" s="437"/>
      <c r="BA1047" s="98"/>
      <c r="BB1047" s="98"/>
      <c r="BC1047" s="98"/>
      <c r="BD1047" s="98"/>
      <c r="BE1047" s="98"/>
      <c r="BF1047" s="98"/>
      <c r="BH1047" s="380"/>
      <c r="BI1047" s="380"/>
      <c r="BJ1047" s="380"/>
      <c r="BK1047" s="379"/>
      <c r="BL1047" s="379"/>
      <c r="BM1047" s="382"/>
      <c r="BN1047" s="168"/>
      <c r="BO1047" s="382"/>
      <c r="BP1047" s="382"/>
      <c r="BQ1047" s="368"/>
      <c r="BR1047"/>
      <c r="BS1047" s="368"/>
      <c r="BT1047"/>
      <c r="BU1047"/>
      <c r="BV1047"/>
      <c r="BW1047" s="368"/>
      <c r="BX1047" s="368"/>
      <c r="BY1047" s="368"/>
      <c r="BZ1047" s="368"/>
      <c r="CA1047" s="368"/>
      <c r="CB1047" s="141"/>
      <c r="CC1047" s="230"/>
      <c r="CD1047" s="230"/>
      <c r="CE1047" s="230"/>
      <c r="CF1047" s="76"/>
      <c r="CG1047" s="281"/>
      <c r="CH1047" s="281"/>
      <c r="CI1047" s="76"/>
      <c r="CJ1047" s="76"/>
      <c r="CK1047" s="76"/>
      <c r="CL1047" s="127"/>
      <c r="CM1047" s="127"/>
      <c r="CN1047" s="127"/>
      <c r="CO1047" s="127"/>
      <c r="CP1047" s="127"/>
      <c r="CQ1047" s="127"/>
      <c r="CR1047"/>
      <c r="CS1047"/>
      <c r="CT1047"/>
      <c r="CU1047"/>
      <c r="CV1047" s="76"/>
      <c r="CW1047" s="404"/>
      <c r="CX1047" s="405"/>
      <c r="CY1047" s="405"/>
      <c r="CZ1047" s="405"/>
      <c r="DA1047" s="405"/>
      <c r="DB1047" s="405"/>
      <c r="DG1047" s="76"/>
    </row>
    <row r="1048" spans="1:111" s="377" customFormat="1" ht="11.1" customHeight="1" x14ac:dyDescent="0.25">
      <c r="A1048" s="76"/>
      <c r="Z1048" s="437"/>
      <c r="AA1048" s="437"/>
      <c r="AB1048" s="437"/>
      <c r="AC1048" s="437"/>
      <c r="AD1048" s="437"/>
      <c r="AE1048" s="437"/>
      <c r="AF1048" s="437"/>
      <c r="AG1048" s="437"/>
      <c r="AH1048" s="437"/>
      <c r="AI1048" s="437"/>
      <c r="AJ1048" s="437"/>
      <c r="AK1048" s="437"/>
      <c r="AL1048" s="437"/>
      <c r="AM1048" s="437"/>
      <c r="AN1048" s="437"/>
      <c r="AO1048" s="437"/>
      <c r="AP1048" s="437"/>
      <c r="AQ1048" s="437"/>
      <c r="AR1048" s="437"/>
      <c r="AS1048" s="437"/>
      <c r="AT1048" s="437"/>
      <c r="AU1048" s="437"/>
      <c r="AV1048" s="437"/>
      <c r="AW1048" s="437"/>
      <c r="AX1048" s="437"/>
      <c r="AY1048" s="437"/>
      <c r="BA1048" s="98"/>
      <c r="BB1048" s="98"/>
      <c r="BC1048" s="98"/>
      <c r="BD1048" s="98"/>
      <c r="BE1048" s="98"/>
      <c r="BF1048" s="98"/>
      <c r="BH1048" s="380"/>
      <c r="BI1048" s="380"/>
      <c r="BJ1048" s="380"/>
      <c r="BK1048" s="379"/>
      <c r="BL1048" s="379"/>
      <c r="BM1048" s="382"/>
      <c r="BN1048" s="168"/>
      <c r="BO1048" s="382"/>
      <c r="BP1048" s="382"/>
      <c r="BQ1048" s="368"/>
      <c r="BR1048"/>
      <c r="BS1048" s="368"/>
      <c r="BT1048"/>
      <c r="BU1048"/>
      <c r="BV1048"/>
      <c r="BW1048" s="368"/>
      <c r="BX1048" s="368"/>
      <c r="BY1048" s="368"/>
      <c r="BZ1048" s="368"/>
      <c r="CA1048" s="368"/>
      <c r="CB1048" s="141"/>
      <c r="CC1048" s="230"/>
      <c r="CD1048" s="230"/>
      <c r="CE1048" s="230"/>
      <c r="CF1048" s="76"/>
      <c r="CG1048" s="281"/>
      <c r="CH1048" s="281"/>
      <c r="CI1048" s="76"/>
      <c r="CJ1048" s="76"/>
      <c r="CK1048" s="76"/>
      <c r="CL1048" s="127"/>
      <c r="CM1048" s="127"/>
      <c r="CN1048" s="127"/>
      <c r="CO1048" s="127"/>
      <c r="CP1048" s="127"/>
      <c r="CQ1048" s="127"/>
      <c r="CR1048"/>
      <c r="CS1048"/>
      <c r="CT1048"/>
      <c r="CU1048"/>
      <c r="CV1048" s="76"/>
      <c r="CW1048" s="404"/>
      <c r="CX1048" s="405"/>
      <c r="CY1048" s="405"/>
      <c r="CZ1048" s="405"/>
      <c r="DA1048" s="405"/>
      <c r="DB1048" s="405"/>
      <c r="DG1048" s="76"/>
    </row>
    <row r="1049" spans="1:111" s="377" customFormat="1" ht="11.1" customHeight="1" x14ac:dyDescent="0.25">
      <c r="A1049" s="76"/>
      <c r="Z1049" s="437"/>
      <c r="AA1049" s="437"/>
      <c r="AB1049" s="437"/>
      <c r="AC1049" s="437"/>
      <c r="AD1049" s="437"/>
      <c r="AE1049" s="437"/>
      <c r="AF1049" s="437"/>
      <c r="AG1049" s="437"/>
      <c r="AH1049" s="437"/>
      <c r="AI1049" s="437"/>
      <c r="AJ1049" s="437"/>
      <c r="AK1049" s="437"/>
      <c r="AL1049" s="437"/>
      <c r="AM1049" s="437"/>
      <c r="AN1049" s="437"/>
      <c r="AO1049" s="437"/>
      <c r="AP1049" s="437"/>
      <c r="AQ1049" s="437"/>
      <c r="AR1049" s="437"/>
      <c r="AS1049" s="437"/>
      <c r="AT1049" s="437"/>
      <c r="AU1049" s="437"/>
      <c r="AV1049" s="437"/>
      <c r="AW1049" s="437"/>
      <c r="AX1049" s="437"/>
      <c r="AY1049" s="437"/>
      <c r="BA1049" s="98"/>
      <c r="BB1049" s="98"/>
      <c r="BC1049" s="98"/>
      <c r="BD1049" s="98"/>
      <c r="BE1049" s="98"/>
      <c r="BF1049" s="98"/>
      <c r="BH1049" s="380"/>
      <c r="BI1049" s="380"/>
      <c r="BJ1049" s="380"/>
      <c r="BK1049" s="379"/>
      <c r="BL1049" s="379"/>
      <c r="BM1049" s="382"/>
      <c r="BN1049" s="168"/>
      <c r="BO1049" s="382"/>
      <c r="BP1049" s="382"/>
      <c r="BQ1049" s="368"/>
      <c r="BR1049"/>
      <c r="BS1049" s="368"/>
      <c r="BT1049"/>
      <c r="BU1049"/>
      <c r="BV1049"/>
      <c r="BW1049" s="368"/>
      <c r="BX1049" s="368"/>
      <c r="BY1049" s="368"/>
      <c r="BZ1049" s="368"/>
      <c r="CA1049" s="368"/>
      <c r="CB1049" s="141"/>
      <c r="CC1049" s="230"/>
      <c r="CD1049" s="230"/>
      <c r="CE1049" s="230"/>
      <c r="CF1049" s="76"/>
      <c r="CG1049" s="281"/>
      <c r="CH1049" s="281"/>
      <c r="CI1049" s="76"/>
      <c r="CJ1049" s="76"/>
      <c r="CK1049" s="76"/>
      <c r="CL1049" s="127"/>
      <c r="CM1049" s="127"/>
      <c r="CN1049" s="127"/>
      <c r="CO1049" s="127"/>
      <c r="CP1049" s="127"/>
      <c r="CQ1049" s="127"/>
      <c r="CR1049"/>
      <c r="CS1049"/>
      <c r="CT1049"/>
      <c r="CU1049"/>
      <c r="CV1049" s="76"/>
      <c r="CW1049" s="404"/>
      <c r="CX1049" s="405"/>
      <c r="CY1049" s="405"/>
      <c r="CZ1049" s="405"/>
      <c r="DA1049" s="405"/>
      <c r="DB1049" s="405"/>
      <c r="DG1049" s="76"/>
    </row>
    <row r="1050" spans="1:111" s="377" customFormat="1" ht="11.1" customHeight="1" x14ac:dyDescent="0.25">
      <c r="A1050" s="76"/>
      <c r="Z1050" s="437"/>
      <c r="AA1050" s="437"/>
      <c r="AB1050" s="437"/>
      <c r="AC1050" s="437"/>
      <c r="AD1050" s="437"/>
      <c r="AE1050" s="437"/>
      <c r="AF1050" s="437"/>
      <c r="AG1050" s="437"/>
      <c r="AH1050" s="437"/>
      <c r="AI1050" s="437"/>
      <c r="AJ1050" s="437"/>
      <c r="AK1050" s="437"/>
      <c r="AL1050" s="437"/>
      <c r="AM1050" s="437"/>
      <c r="AN1050" s="437"/>
      <c r="AO1050" s="437"/>
      <c r="AP1050" s="437"/>
      <c r="AQ1050" s="437"/>
      <c r="AR1050" s="437"/>
      <c r="AS1050" s="437"/>
      <c r="AT1050" s="437"/>
      <c r="AU1050" s="437"/>
      <c r="AV1050" s="437"/>
      <c r="AW1050" s="437"/>
      <c r="AX1050" s="437"/>
      <c r="AY1050" s="437"/>
      <c r="BA1050" s="98"/>
      <c r="BB1050" s="98"/>
      <c r="BC1050" s="98"/>
      <c r="BD1050" s="98"/>
      <c r="BE1050" s="98"/>
      <c r="BF1050" s="98"/>
      <c r="BH1050" s="380"/>
      <c r="BI1050" s="380"/>
      <c r="BJ1050" s="380"/>
      <c r="BK1050" s="379"/>
      <c r="BL1050" s="379"/>
      <c r="BM1050" s="382"/>
      <c r="BN1050" s="168"/>
      <c r="BO1050" s="382"/>
      <c r="BP1050" s="382"/>
      <c r="BQ1050" s="368"/>
      <c r="BR1050"/>
      <c r="BS1050" s="368"/>
      <c r="BT1050"/>
      <c r="BU1050"/>
      <c r="BV1050"/>
      <c r="BW1050" s="368"/>
      <c r="BX1050" s="368"/>
      <c r="BY1050" s="368"/>
      <c r="BZ1050" s="368"/>
      <c r="CA1050" s="368"/>
      <c r="CB1050" s="141"/>
      <c r="CC1050" s="230"/>
      <c r="CD1050" s="230"/>
      <c r="CE1050" s="230"/>
      <c r="CF1050" s="76"/>
      <c r="CG1050" s="281"/>
      <c r="CH1050" s="281"/>
      <c r="CI1050" s="76"/>
      <c r="CJ1050" s="76"/>
      <c r="CK1050" s="76"/>
      <c r="CL1050" s="127"/>
      <c r="CM1050" s="127"/>
      <c r="CN1050" s="127"/>
      <c r="CO1050" s="127"/>
      <c r="CP1050" s="127"/>
      <c r="CQ1050" s="127"/>
      <c r="CR1050"/>
      <c r="CS1050"/>
      <c r="CT1050"/>
      <c r="CU1050"/>
      <c r="CV1050" s="76"/>
      <c r="CW1050" s="404"/>
      <c r="CX1050" s="405"/>
      <c r="CY1050" s="405"/>
      <c r="CZ1050" s="405"/>
      <c r="DA1050" s="405"/>
      <c r="DB1050" s="405"/>
      <c r="DG1050" s="76"/>
    </row>
    <row r="1051" spans="1:111" s="377" customFormat="1" ht="11.1" customHeight="1" x14ac:dyDescent="0.25">
      <c r="A1051" s="76"/>
      <c r="Z1051" s="437"/>
      <c r="AA1051" s="437"/>
      <c r="AB1051" s="437"/>
      <c r="AC1051" s="437"/>
      <c r="AD1051" s="437"/>
      <c r="AE1051" s="437"/>
      <c r="AF1051" s="437"/>
      <c r="AG1051" s="437"/>
      <c r="AH1051" s="437"/>
      <c r="AI1051" s="437"/>
      <c r="AJ1051" s="437"/>
      <c r="AK1051" s="437"/>
      <c r="AL1051" s="437"/>
      <c r="AM1051" s="437"/>
      <c r="AN1051" s="437"/>
      <c r="AO1051" s="437"/>
      <c r="AP1051" s="437"/>
      <c r="AQ1051" s="437"/>
      <c r="AR1051" s="437"/>
      <c r="AS1051" s="437"/>
      <c r="AT1051" s="437"/>
      <c r="AU1051" s="437"/>
      <c r="AV1051" s="437"/>
      <c r="AW1051" s="437"/>
      <c r="AX1051" s="437"/>
      <c r="AY1051" s="437"/>
      <c r="BA1051" s="98"/>
      <c r="BB1051" s="98"/>
      <c r="BC1051" s="98"/>
      <c r="BD1051" s="98"/>
      <c r="BE1051" s="98"/>
      <c r="BF1051" s="98"/>
      <c r="BH1051" s="380"/>
      <c r="BI1051" s="380"/>
      <c r="BJ1051" s="380"/>
      <c r="BK1051" s="379"/>
      <c r="BL1051" s="379"/>
      <c r="BM1051" s="382"/>
      <c r="BN1051" s="168"/>
      <c r="BO1051" s="382"/>
      <c r="BP1051" s="382"/>
      <c r="BQ1051" s="368"/>
      <c r="BR1051"/>
      <c r="BS1051" s="368"/>
      <c r="BT1051"/>
      <c r="BU1051"/>
      <c r="BV1051"/>
      <c r="BW1051" s="368"/>
      <c r="BX1051" s="368"/>
      <c r="BY1051" s="368"/>
      <c r="BZ1051" s="368"/>
      <c r="CA1051" s="368"/>
      <c r="CB1051" s="141"/>
      <c r="CC1051" s="230"/>
      <c r="CD1051" s="230"/>
      <c r="CE1051" s="230"/>
      <c r="CF1051" s="76"/>
      <c r="CG1051" s="281"/>
      <c r="CH1051" s="281"/>
      <c r="CI1051" s="76"/>
      <c r="CJ1051" s="76"/>
      <c r="CK1051" s="76"/>
      <c r="CL1051" s="127"/>
      <c r="CM1051" s="127"/>
      <c r="CN1051" s="127"/>
      <c r="CO1051" s="127"/>
      <c r="CP1051" s="127"/>
      <c r="CQ1051" s="127"/>
      <c r="CR1051"/>
      <c r="CS1051"/>
      <c r="CT1051"/>
      <c r="CU1051"/>
      <c r="CV1051" s="76"/>
      <c r="CW1051" s="404"/>
      <c r="CX1051" s="405"/>
      <c r="CY1051" s="405"/>
      <c r="CZ1051" s="405"/>
      <c r="DA1051" s="405"/>
      <c r="DB1051" s="405"/>
      <c r="DG1051" s="76"/>
    </row>
    <row r="1052" spans="1:111" s="377" customFormat="1" ht="11.1" customHeight="1" x14ac:dyDescent="0.25">
      <c r="A1052" s="76"/>
      <c r="Z1052" s="437"/>
      <c r="AA1052" s="437"/>
      <c r="AB1052" s="437"/>
      <c r="AC1052" s="437"/>
      <c r="AD1052" s="437"/>
      <c r="AE1052" s="437"/>
      <c r="AF1052" s="437"/>
      <c r="AG1052" s="437"/>
      <c r="AH1052" s="437"/>
      <c r="AI1052" s="437"/>
      <c r="AJ1052" s="437"/>
      <c r="AK1052" s="437"/>
      <c r="AL1052" s="437"/>
      <c r="AM1052" s="437"/>
      <c r="AN1052" s="437"/>
      <c r="AO1052" s="437"/>
      <c r="AP1052" s="437"/>
      <c r="AQ1052" s="437"/>
      <c r="AR1052" s="437"/>
      <c r="AS1052" s="437"/>
      <c r="AT1052" s="437"/>
      <c r="AU1052" s="437"/>
      <c r="AV1052" s="437"/>
      <c r="AW1052" s="437"/>
      <c r="AX1052" s="437"/>
      <c r="AY1052" s="437"/>
      <c r="BA1052" s="98"/>
      <c r="BB1052" s="98"/>
      <c r="BC1052" s="98"/>
      <c r="BD1052" s="98"/>
      <c r="BE1052" s="98"/>
      <c r="BF1052" s="98"/>
      <c r="BH1052" s="380"/>
      <c r="BI1052" s="380"/>
      <c r="BJ1052" s="380"/>
      <c r="BK1052" s="379"/>
      <c r="BL1052" s="379"/>
      <c r="BM1052" s="382"/>
      <c r="BN1052" s="168"/>
      <c r="BO1052" s="382"/>
      <c r="BP1052" s="382"/>
      <c r="BQ1052" s="368"/>
      <c r="BR1052"/>
      <c r="BS1052" s="368"/>
      <c r="BT1052"/>
      <c r="BU1052"/>
      <c r="BV1052"/>
      <c r="BW1052" s="368"/>
      <c r="BX1052" s="368"/>
      <c r="BY1052" s="368"/>
      <c r="BZ1052" s="368"/>
      <c r="CA1052" s="368"/>
      <c r="CB1052" s="141"/>
      <c r="CC1052" s="230"/>
      <c r="CD1052" s="230"/>
      <c r="CE1052" s="230"/>
      <c r="CF1052" s="76"/>
      <c r="CG1052" s="281"/>
      <c r="CH1052" s="281"/>
      <c r="CI1052" s="76"/>
      <c r="CJ1052" s="76"/>
      <c r="CK1052" s="76"/>
      <c r="CL1052" s="127"/>
      <c r="CM1052" s="127"/>
      <c r="CN1052" s="127"/>
      <c r="CO1052" s="127"/>
      <c r="CP1052" s="127"/>
      <c r="CQ1052" s="127"/>
      <c r="CR1052"/>
      <c r="CS1052"/>
      <c r="CT1052"/>
      <c r="CU1052"/>
      <c r="CV1052" s="76"/>
      <c r="CW1052" s="404"/>
      <c r="CX1052" s="405"/>
      <c r="CY1052" s="405"/>
      <c r="CZ1052" s="405"/>
      <c r="DA1052" s="405"/>
      <c r="DB1052" s="405"/>
      <c r="DG1052" s="76"/>
    </row>
    <row r="1053" spans="1:111" s="377" customFormat="1" ht="11.1" customHeight="1" x14ac:dyDescent="0.25">
      <c r="A1053" s="76"/>
      <c r="Z1053" s="437"/>
      <c r="AA1053" s="437"/>
      <c r="AB1053" s="437"/>
      <c r="AC1053" s="437"/>
      <c r="AD1053" s="437"/>
      <c r="AE1053" s="437"/>
      <c r="AF1053" s="437"/>
      <c r="AG1053" s="437"/>
      <c r="AH1053" s="437"/>
      <c r="AI1053" s="437"/>
      <c r="AJ1053" s="437"/>
      <c r="AK1053" s="437"/>
      <c r="AL1053" s="437"/>
      <c r="AM1053" s="437"/>
      <c r="AN1053" s="437"/>
      <c r="AO1053" s="437"/>
      <c r="AP1053" s="437"/>
      <c r="AQ1053" s="437"/>
      <c r="AR1053" s="437"/>
      <c r="AS1053" s="437"/>
      <c r="AT1053" s="437"/>
      <c r="AU1053" s="437"/>
      <c r="AV1053" s="437"/>
      <c r="AW1053" s="437"/>
      <c r="AX1053" s="437"/>
      <c r="AY1053" s="437"/>
      <c r="BA1053" s="98"/>
      <c r="BB1053" s="98"/>
      <c r="BC1053" s="98"/>
      <c r="BD1053" s="98"/>
      <c r="BE1053" s="98"/>
      <c r="BF1053" s="98"/>
      <c r="BH1053" s="380"/>
      <c r="BI1053" s="380"/>
      <c r="BJ1053" s="380"/>
      <c r="BK1053" s="379"/>
      <c r="BL1053" s="379"/>
      <c r="BM1053" s="382"/>
      <c r="BN1053" s="168"/>
      <c r="BO1053" s="382"/>
      <c r="BP1053" s="382"/>
      <c r="BQ1053" s="368"/>
      <c r="BR1053"/>
      <c r="BS1053" s="368"/>
      <c r="BT1053"/>
      <c r="BU1053"/>
      <c r="BV1053"/>
      <c r="BW1053" s="368"/>
      <c r="BX1053" s="368"/>
      <c r="BY1053" s="368"/>
      <c r="BZ1053" s="368"/>
      <c r="CA1053" s="368"/>
      <c r="CB1053" s="141"/>
      <c r="CC1053" s="230"/>
      <c r="CD1053" s="230"/>
      <c r="CE1053" s="230"/>
      <c r="CF1053" s="76"/>
      <c r="CG1053" s="281"/>
      <c r="CH1053" s="281"/>
      <c r="CI1053" s="76"/>
      <c r="CJ1053" s="76"/>
      <c r="CK1053" s="76"/>
      <c r="CL1053" s="127"/>
      <c r="CM1053" s="127"/>
      <c r="CN1053" s="127"/>
      <c r="CO1053" s="127"/>
      <c r="CP1053" s="127"/>
      <c r="CQ1053" s="127"/>
      <c r="CR1053"/>
      <c r="CS1053"/>
      <c r="CT1053"/>
      <c r="CU1053"/>
      <c r="CV1053" s="76"/>
      <c r="CW1053" s="404"/>
      <c r="CX1053" s="405"/>
      <c r="CY1053" s="405"/>
      <c r="CZ1053" s="405"/>
      <c r="DA1053" s="405"/>
      <c r="DB1053" s="405"/>
      <c r="DG1053" s="76"/>
    </row>
    <row r="1054" spans="1:111" s="377" customFormat="1" ht="11.1" customHeight="1" x14ac:dyDescent="0.25">
      <c r="A1054" s="76"/>
      <c r="Z1054" s="437"/>
      <c r="AA1054" s="437"/>
      <c r="AB1054" s="437"/>
      <c r="AC1054" s="437"/>
      <c r="AD1054" s="437"/>
      <c r="AE1054" s="437"/>
      <c r="AF1054" s="437"/>
      <c r="AG1054" s="437"/>
      <c r="AH1054" s="437"/>
      <c r="AI1054" s="437"/>
      <c r="AJ1054" s="437"/>
      <c r="AK1054" s="437"/>
      <c r="AL1054" s="437"/>
      <c r="AM1054" s="437"/>
      <c r="AN1054" s="437"/>
      <c r="AO1054" s="437"/>
      <c r="AP1054" s="437"/>
      <c r="AQ1054" s="437"/>
      <c r="AR1054" s="437"/>
      <c r="AS1054" s="437"/>
      <c r="AT1054" s="437"/>
      <c r="AU1054" s="437"/>
      <c r="AV1054" s="437"/>
      <c r="AW1054" s="437"/>
      <c r="AX1054" s="437"/>
      <c r="AY1054" s="437"/>
      <c r="BA1054" s="98"/>
      <c r="BB1054" s="98"/>
      <c r="BC1054" s="98"/>
      <c r="BD1054" s="98"/>
      <c r="BE1054" s="98"/>
      <c r="BF1054" s="98"/>
      <c r="BH1054" s="380"/>
      <c r="BI1054" s="380"/>
      <c r="BJ1054" s="380"/>
      <c r="BK1054" s="379"/>
      <c r="BL1054" s="379"/>
      <c r="BM1054" s="382"/>
      <c r="BN1054" s="168"/>
      <c r="BO1054" s="382"/>
      <c r="BP1054" s="382"/>
      <c r="BQ1054" s="368"/>
      <c r="BR1054"/>
      <c r="BS1054" s="368"/>
      <c r="BT1054"/>
      <c r="BU1054"/>
      <c r="BV1054"/>
      <c r="BW1054" s="368"/>
      <c r="BX1054" s="368"/>
      <c r="BY1054" s="368"/>
      <c r="BZ1054" s="368"/>
      <c r="CA1054" s="368"/>
      <c r="CB1054" s="141"/>
      <c r="CC1054" s="230"/>
      <c r="CD1054" s="230"/>
      <c r="CE1054" s="230"/>
      <c r="CF1054" s="76"/>
      <c r="CG1054" s="281"/>
      <c r="CH1054" s="281"/>
      <c r="CI1054" s="76"/>
      <c r="CJ1054" s="76"/>
      <c r="CK1054" s="76"/>
      <c r="CL1054" s="127"/>
      <c r="CM1054" s="127"/>
      <c r="CN1054" s="127"/>
      <c r="CO1054" s="127"/>
      <c r="CP1054" s="127"/>
      <c r="CQ1054" s="127"/>
      <c r="CR1054"/>
      <c r="CS1054"/>
      <c r="CT1054"/>
      <c r="CU1054"/>
      <c r="CV1054" s="76"/>
      <c r="CW1054" s="404"/>
      <c r="CX1054" s="405"/>
      <c r="CY1054" s="405"/>
      <c r="CZ1054" s="405"/>
      <c r="DA1054" s="405"/>
      <c r="DB1054" s="405"/>
      <c r="DG1054" s="76"/>
    </row>
    <row r="1055" spans="1:111" s="377" customFormat="1" ht="11.1" customHeight="1" x14ac:dyDescent="0.25">
      <c r="A1055" s="76"/>
      <c r="Z1055" s="437"/>
      <c r="AA1055" s="437"/>
      <c r="AB1055" s="437"/>
      <c r="AC1055" s="437"/>
      <c r="AD1055" s="437"/>
      <c r="AE1055" s="437"/>
      <c r="AF1055" s="437"/>
      <c r="AG1055" s="437"/>
      <c r="AH1055" s="437"/>
      <c r="AI1055" s="437"/>
      <c r="AJ1055" s="437"/>
      <c r="AK1055" s="437"/>
      <c r="AL1055" s="437"/>
      <c r="AM1055" s="437"/>
      <c r="AN1055" s="437"/>
      <c r="AO1055" s="437"/>
      <c r="AP1055" s="437"/>
      <c r="AQ1055" s="437"/>
      <c r="AR1055" s="437"/>
      <c r="AS1055" s="437"/>
      <c r="AT1055" s="437"/>
      <c r="AU1055" s="437"/>
      <c r="AV1055" s="437"/>
      <c r="AW1055" s="437"/>
      <c r="AX1055" s="437"/>
      <c r="AY1055" s="437"/>
      <c r="BA1055" s="98"/>
      <c r="BB1055" s="98"/>
      <c r="BC1055" s="98"/>
      <c r="BD1055" s="98"/>
      <c r="BE1055" s="98"/>
      <c r="BF1055" s="98"/>
      <c r="BH1055" s="380"/>
      <c r="BI1055" s="380"/>
      <c r="BJ1055" s="380"/>
      <c r="BK1055" s="379"/>
      <c r="BL1055" s="379"/>
      <c r="BM1055" s="382"/>
      <c r="BN1055" s="168"/>
      <c r="BO1055" s="382"/>
      <c r="BP1055" s="382"/>
      <c r="BQ1055" s="368"/>
      <c r="BR1055"/>
      <c r="BS1055" s="368"/>
      <c r="BT1055"/>
      <c r="BU1055"/>
      <c r="BV1055"/>
      <c r="BW1055" s="368"/>
      <c r="BX1055" s="368"/>
      <c r="BY1055" s="368"/>
      <c r="BZ1055" s="368"/>
      <c r="CA1055" s="368"/>
      <c r="CB1055" s="141"/>
      <c r="CC1055" s="230"/>
      <c r="CD1055" s="230"/>
      <c r="CE1055" s="230"/>
      <c r="CF1055" s="76"/>
      <c r="CG1055" s="281"/>
      <c r="CH1055" s="281"/>
      <c r="CI1055" s="76"/>
      <c r="CJ1055" s="76"/>
      <c r="CK1055" s="76"/>
      <c r="CL1055" s="127"/>
      <c r="CM1055" s="127"/>
      <c r="CN1055" s="127"/>
      <c r="CO1055" s="127"/>
      <c r="CP1055" s="127"/>
      <c r="CQ1055" s="127"/>
      <c r="CR1055"/>
      <c r="CS1055"/>
      <c r="CT1055"/>
      <c r="CU1055"/>
      <c r="CV1055" s="76"/>
      <c r="CW1055" s="404"/>
      <c r="CX1055" s="405"/>
      <c r="CY1055" s="405"/>
      <c r="CZ1055" s="405"/>
      <c r="DA1055" s="405"/>
      <c r="DB1055" s="405"/>
      <c r="DG1055" s="76"/>
    </row>
    <row r="1056" spans="1:111" s="377" customFormat="1" ht="11.1" customHeight="1" x14ac:dyDescent="0.25">
      <c r="A1056" s="76"/>
      <c r="Z1056" s="437"/>
      <c r="AA1056" s="437"/>
      <c r="AB1056" s="437"/>
      <c r="AC1056" s="437"/>
      <c r="AD1056" s="437"/>
      <c r="AE1056" s="437"/>
      <c r="AF1056" s="437"/>
      <c r="AG1056" s="437"/>
      <c r="AH1056" s="437"/>
      <c r="AI1056" s="437"/>
      <c r="AJ1056" s="437"/>
      <c r="AK1056" s="437"/>
      <c r="AL1056" s="437"/>
      <c r="AM1056" s="437"/>
      <c r="AN1056" s="437"/>
      <c r="AO1056" s="437"/>
      <c r="AP1056" s="437"/>
      <c r="AQ1056" s="437"/>
      <c r="AR1056" s="437"/>
      <c r="AS1056" s="437"/>
      <c r="AT1056" s="437"/>
      <c r="AU1056" s="437"/>
      <c r="AV1056" s="437"/>
      <c r="AW1056" s="437"/>
      <c r="AX1056" s="437"/>
      <c r="AY1056" s="437"/>
      <c r="BA1056" s="98"/>
      <c r="BB1056" s="98"/>
      <c r="BC1056" s="98"/>
      <c r="BD1056" s="98"/>
      <c r="BE1056" s="98"/>
      <c r="BF1056" s="98"/>
      <c r="BH1056" s="380"/>
      <c r="BI1056" s="380"/>
      <c r="BJ1056" s="380"/>
      <c r="BK1056" s="379"/>
      <c r="BL1056" s="379"/>
      <c r="BM1056" s="382"/>
      <c r="BN1056" s="168"/>
      <c r="BO1056" s="382"/>
      <c r="BP1056" s="382"/>
      <c r="BQ1056" s="368"/>
      <c r="BR1056"/>
      <c r="BS1056" s="368"/>
      <c r="BT1056"/>
      <c r="BU1056"/>
      <c r="BV1056"/>
      <c r="BW1056" s="368"/>
      <c r="BX1056" s="368"/>
      <c r="BY1056" s="368"/>
      <c r="BZ1056" s="368"/>
      <c r="CA1056" s="368"/>
      <c r="CB1056" s="141"/>
      <c r="CC1056" s="230"/>
      <c r="CD1056" s="230"/>
      <c r="CE1056" s="230"/>
      <c r="CF1056" s="76"/>
      <c r="CG1056" s="281"/>
      <c r="CH1056" s="281"/>
      <c r="CI1056" s="76"/>
      <c r="CJ1056" s="76"/>
      <c r="CK1056" s="76"/>
      <c r="CL1056" s="127"/>
      <c r="CM1056" s="127"/>
      <c r="CN1056" s="127"/>
      <c r="CO1056" s="127"/>
      <c r="CP1056" s="127"/>
      <c r="CQ1056" s="127"/>
      <c r="CR1056"/>
      <c r="CS1056"/>
      <c r="CT1056"/>
      <c r="CU1056"/>
      <c r="CV1056" s="76"/>
      <c r="CW1056" s="404"/>
      <c r="CX1056" s="405"/>
      <c r="CY1056" s="405"/>
      <c r="CZ1056" s="405"/>
      <c r="DA1056" s="405"/>
      <c r="DB1056" s="405"/>
      <c r="DG1056" s="76"/>
    </row>
    <row r="1057" spans="1:111" s="377" customFormat="1" ht="11.1" customHeight="1" x14ac:dyDescent="0.25">
      <c r="A1057" s="76"/>
      <c r="Z1057" s="437"/>
      <c r="AA1057" s="437"/>
      <c r="AB1057" s="437"/>
      <c r="AC1057" s="437"/>
      <c r="AD1057" s="437"/>
      <c r="AE1057" s="437"/>
      <c r="AF1057" s="437"/>
      <c r="AG1057" s="437"/>
      <c r="AH1057" s="437"/>
      <c r="AI1057" s="437"/>
      <c r="AJ1057" s="437"/>
      <c r="AK1057" s="437"/>
      <c r="AL1057" s="437"/>
      <c r="AM1057" s="437"/>
      <c r="AN1057" s="437"/>
      <c r="AO1057" s="437"/>
      <c r="AP1057" s="437"/>
      <c r="AQ1057" s="437"/>
      <c r="AR1057" s="437"/>
      <c r="AS1057" s="437"/>
      <c r="AT1057" s="437"/>
      <c r="AU1057" s="437"/>
      <c r="AV1057" s="437"/>
      <c r="AW1057" s="437"/>
      <c r="AX1057" s="437"/>
      <c r="AY1057" s="437"/>
      <c r="BA1057" s="98"/>
      <c r="BB1057" s="98"/>
      <c r="BC1057" s="98"/>
      <c r="BD1057" s="98"/>
      <c r="BE1057" s="98"/>
      <c r="BF1057" s="98"/>
      <c r="BH1057" s="380"/>
      <c r="BI1057" s="380"/>
      <c r="BJ1057" s="380"/>
      <c r="BK1057" s="379"/>
      <c r="BL1057" s="379"/>
      <c r="BM1057" s="382"/>
      <c r="BN1057" s="168"/>
      <c r="BO1057" s="382"/>
      <c r="BP1057" s="382"/>
      <c r="BQ1057" s="368"/>
      <c r="BR1057"/>
      <c r="BS1057" s="368"/>
      <c r="BT1057"/>
      <c r="BU1057"/>
      <c r="BV1057"/>
      <c r="BW1057" s="368"/>
      <c r="BX1057" s="368"/>
      <c r="BY1057" s="368"/>
      <c r="BZ1057" s="368"/>
      <c r="CA1057" s="368"/>
      <c r="CB1057" s="141"/>
      <c r="CC1057" s="230"/>
      <c r="CD1057" s="230"/>
      <c r="CE1057" s="230"/>
      <c r="CF1057" s="76"/>
      <c r="CG1057" s="281"/>
      <c r="CH1057" s="281"/>
      <c r="CI1057" s="76"/>
      <c r="CJ1057" s="76"/>
      <c r="CK1057" s="76"/>
      <c r="CL1057" s="127"/>
      <c r="CM1057" s="127"/>
      <c r="CN1057" s="127"/>
      <c r="CO1057" s="127"/>
      <c r="CP1057" s="127"/>
      <c r="CQ1057" s="127"/>
      <c r="CR1057"/>
      <c r="CS1057"/>
      <c r="CT1057"/>
      <c r="CU1057"/>
      <c r="CV1057" s="76"/>
      <c r="CW1057" s="404"/>
      <c r="CX1057" s="405"/>
      <c r="CY1057" s="405"/>
      <c r="CZ1057" s="405"/>
      <c r="DA1057" s="405"/>
      <c r="DB1057" s="405"/>
      <c r="DG1057" s="76"/>
    </row>
    <row r="1058" spans="1:111" s="377" customFormat="1" ht="11.1" customHeight="1" x14ac:dyDescent="0.25">
      <c r="A1058" s="76"/>
      <c r="Z1058" s="437"/>
      <c r="AA1058" s="437"/>
      <c r="AB1058" s="437"/>
      <c r="AC1058" s="437"/>
      <c r="AD1058" s="437"/>
      <c r="AE1058" s="437"/>
      <c r="AF1058" s="437"/>
      <c r="AG1058" s="437"/>
      <c r="AH1058" s="437"/>
      <c r="AI1058" s="437"/>
      <c r="AJ1058" s="437"/>
      <c r="AK1058" s="437"/>
      <c r="AL1058" s="437"/>
      <c r="AM1058" s="437"/>
      <c r="AN1058" s="437"/>
      <c r="AO1058" s="437"/>
      <c r="AP1058" s="437"/>
      <c r="AQ1058" s="437"/>
      <c r="AR1058" s="437"/>
      <c r="AS1058" s="437"/>
      <c r="AT1058" s="437"/>
      <c r="AU1058" s="437"/>
      <c r="AV1058" s="437"/>
      <c r="AW1058" s="437"/>
      <c r="AX1058" s="437"/>
      <c r="AY1058" s="437"/>
      <c r="BA1058" s="98"/>
      <c r="BB1058" s="98"/>
      <c r="BC1058" s="98"/>
      <c r="BD1058" s="98"/>
      <c r="BE1058" s="98"/>
      <c r="BF1058" s="98"/>
      <c r="BH1058" s="380"/>
      <c r="BI1058" s="380"/>
      <c r="BJ1058" s="380"/>
      <c r="BK1058" s="379"/>
      <c r="BL1058" s="379"/>
      <c r="BM1058" s="382"/>
      <c r="BN1058" s="168"/>
      <c r="BO1058" s="382"/>
      <c r="BP1058" s="382"/>
      <c r="BQ1058" s="368"/>
      <c r="BR1058"/>
      <c r="BS1058" s="368"/>
      <c r="BT1058"/>
      <c r="BU1058"/>
      <c r="BV1058"/>
      <c r="BW1058" s="368"/>
      <c r="BX1058" s="368"/>
      <c r="BY1058" s="368"/>
      <c r="BZ1058" s="368"/>
      <c r="CA1058" s="368"/>
      <c r="CB1058" s="141"/>
      <c r="CC1058" s="230"/>
      <c r="CD1058" s="230"/>
      <c r="CE1058" s="230"/>
      <c r="CF1058" s="76"/>
      <c r="CG1058" s="281"/>
      <c r="CH1058" s="281"/>
      <c r="CI1058" s="76"/>
      <c r="CJ1058" s="76"/>
      <c r="CK1058" s="76"/>
      <c r="CL1058" s="127"/>
      <c r="CM1058" s="127"/>
      <c r="CN1058" s="127"/>
      <c r="CO1058" s="127"/>
      <c r="CP1058" s="127"/>
      <c r="CQ1058" s="127"/>
      <c r="CR1058"/>
      <c r="CS1058"/>
      <c r="CT1058"/>
      <c r="CU1058"/>
      <c r="CV1058" s="76"/>
      <c r="CW1058" s="404"/>
      <c r="CX1058" s="405"/>
      <c r="CY1058" s="405"/>
      <c r="CZ1058" s="405"/>
      <c r="DA1058" s="405"/>
      <c r="DB1058" s="405"/>
      <c r="DG1058" s="76"/>
    </row>
    <row r="1059" spans="1:111" s="377" customFormat="1" ht="11.1" customHeight="1" x14ac:dyDescent="0.25">
      <c r="A1059" s="76"/>
      <c r="Z1059" s="437"/>
      <c r="AA1059" s="437"/>
      <c r="AB1059" s="437"/>
      <c r="AC1059" s="437"/>
      <c r="AD1059" s="437"/>
      <c r="AE1059" s="437"/>
      <c r="AF1059" s="437"/>
      <c r="AG1059" s="437"/>
      <c r="AH1059" s="437"/>
      <c r="AI1059" s="437"/>
      <c r="AJ1059" s="437"/>
      <c r="AK1059" s="437"/>
      <c r="AL1059" s="437"/>
      <c r="AM1059" s="437"/>
      <c r="AN1059" s="437"/>
      <c r="AO1059" s="437"/>
      <c r="AP1059" s="437"/>
      <c r="AQ1059" s="437"/>
      <c r="AR1059" s="437"/>
      <c r="AS1059" s="437"/>
      <c r="AT1059" s="437"/>
      <c r="AU1059" s="437"/>
      <c r="AV1059" s="437"/>
      <c r="AW1059" s="437"/>
      <c r="AX1059" s="437"/>
      <c r="AY1059" s="437"/>
      <c r="BA1059" s="98"/>
      <c r="BB1059" s="98"/>
      <c r="BC1059" s="98"/>
      <c r="BD1059" s="98"/>
      <c r="BE1059" s="98"/>
      <c r="BF1059" s="98"/>
      <c r="BH1059" s="380"/>
      <c r="BI1059" s="380"/>
      <c r="BJ1059" s="380"/>
      <c r="BK1059" s="379"/>
      <c r="BL1059" s="379"/>
      <c r="BM1059" s="382"/>
      <c r="BN1059" s="168"/>
      <c r="BO1059" s="382"/>
      <c r="BP1059" s="382"/>
      <c r="BQ1059" s="368"/>
      <c r="BR1059"/>
      <c r="BS1059" s="368"/>
      <c r="BT1059"/>
      <c r="BU1059"/>
      <c r="BV1059"/>
      <c r="BW1059" s="368"/>
      <c r="BX1059" s="368"/>
      <c r="BY1059" s="368"/>
      <c r="BZ1059" s="368"/>
      <c r="CA1059" s="368"/>
      <c r="CB1059" s="141"/>
      <c r="CC1059" s="230"/>
      <c r="CD1059" s="230"/>
      <c r="CE1059" s="230"/>
      <c r="CF1059" s="76"/>
      <c r="CG1059" s="281"/>
      <c r="CH1059" s="281"/>
      <c r="CI1059" s="76"/>
      <c r="CJ1059" s="76"/>
      <c r="CK1059" s="76"/>
      <c r="CL1059" s="127"/>
      <c r="CM1059" s="127"/>
      <c r="CN1059" s="127"/>
      <c r="CO1059" s="127"/>
      <c r="CP1059" s="127"/>
      <c r="CQ1059" s="127"/>
      <c r="CR1059"/>
      <c r="CS1059"/>
      <c r="CT1059"/>
      <c r="CU1059"/>
      <c r="CV1059" s="76"/>
      <c r="CW1059" s="404"/>
      <c r="CX1059" s="405"/>
      <c r="CY1059" s="405"/>
      <c r="CZ1059" s="405"/>
      <c r="DA1059" s="405"/>
      <c r="DB1059" s="405"/>
      <c r="DG1059" s="76"/>
    </row>
    <row r="1060" spans="1:111" s="377" customFormat="1" ht="11.1" customHeight="1" x14ac:dyDescent="0.25">
      <c r="A1060" s="76"/>
      <c r="Z1060" s="437"/>
      <c r="AA1060" s="437"/>
      <c r="AB1060" s="437"/>
      <c r="AC1060" s="437"/>
      <c r="AD1060" s="437"/>
      <c r="AE1060" s="437"/>
      <c r="AF1060" s="437"/>
      <c r="AG1060" s="437"/>
      <c r="AH1060" s="437"/>
      <c r="AI1060" s="437"/>
      <c r="AJ1060" s="437"/>
      <c r="AK1060" s="437"/>
      <c r="AL1060" s="437"/>
      <c r="AM1060" s="437"/>
      <c r="AN1060" s="437"/>
      <c r="AO1060" s="437"/>
      <c r="AP1060" s="437"/>
      <c r="AQ1060" s="437"/>
      <c r="AR1060" s="437"/>
      <c r="AS1060" s="437"/>
      <c r="AT1060" s="437"/>
      <c r="AU1060" s="437"/>
      <c r="AV1060" s="437"/>
      <c r="AW1060" s="437"/>
      <c r="AX1060" s="437"/>
      <c r="AY1060" s="437"/>
      <c r="BA1060" s="98"/>
      <c r="BB1060" s="98"/>
      <c r="BC1060" s="98"/>
      <c r="BD1060" s="98"/>
      <c r="BE1060" s="98"/>
      <c r="BF1060" s="98"/>
      <c r="BH1060" s="380"/>
      <c r="BI1060" s="380"/>
      <c r="BJ1060" s="380"/>
      <c r="BK1060" s="379"/>
      <c r="BL1060" s="379"/>
      <c r="BM1060" s="382"/>
      <c r="BN1060" s="168"/>
      <c r="BO1060" s="382"/>
      <c r="BP1060" s="382"/>
      <c r="BQ1060" s="368"/>
      <c r="BR1060"/>
      <c r="BS1060" s="368"/>
      <c r="BT1060"/>
      <c r="BU1060"/>
      <c r="BV1060"/>
      <c r="BW1060" s="368"/>
      <c r="BX1060" s="368"/>
      <c r="BY1060" s="368"/>
      <c r="BZ1060" s="368"/>
      <c r="CA1060" s="368"/>
      <c r="CB1060" s="141"/>
      <c r="CC1060" s="230"/>
      <c r="CD1060" s="230"/>
      <c r="CE1060" s="230"/>
      <c r="CF1060" s="76"/>
      <c r="CG1060" s="281"/>
      <c r="CH1060" s="281"/>
      <c r="CI1060" s="76"/>
      <c r="CJ1060" s="76"/>
      <c r="CK1060" s="76"/>
      <c r="CL1060" s="127"/>
      <c r="CM1060" s="127"/>
      <c r="CN1060" s="127"/>
      <c r="CO1060" s="127"/>
      <c r="CP1060" s="127"/>
      <c r="CQ1060" s="127"/>
      <c r="CR1060"/>
      <c r="CS1060"/>
      <c r="CT1060"/>
      <c r="CU1060"/>
      <c r="CV1060" s="76"/>
      <c r="CW1060" s="404"/>
      <c r="CX1060" s="405"/>
      <c r="CY1060" s="405"/>
      <c r="CZ1060" s="405"/>
      <c r="DA1060" s="405"/>
      <c r="DB1060" s="405"/>
      <c r="DG1060" s="76"/>
    </row>
    <row r="1061" spans="1:111" s="377" customFormat="1" ht="11.1" customHeight="1" x14ac:dyDescent="0.25">
      <c r="A1061" s="76"/>
      <c r="Z1061" s="437"/>
      <c r="AA1061" s="437"/>
      <c r="AB1061" s="437"/>
      <c r="AC1061" s="437"/>
      <c r="AD1061" s="437"/>
      <c r="AE1061" s="437"/>
      <c r="AF1061" s="437"/>
      <c r="AG1061" s="437"/>
      <c r="AH1061" s="437"/>
      <c r="AI1061" s="437"/>
      <c r="AJ1061" s="437"/>
      <c r="AK1061" s="437"/>
      <c r="AL1061" s="437"/>
      <c r="AM1061" s="437"/>
      <c r="AN1061" s="437"/>
      <c r="AO1061" s="437"/>
      <c r="AP1061" s="437"/>
      <c r="AQ1061" s="437"/>
      <c r="AR1061" s="437"/>
      <c r="AS1061" s="437"/>
      <c r="AT1061" s="437"/>
      <c r="AU1061" s="437"/>
      <c r="AV1061" s="437"/>
      <c r="AW1061" s="437"/>
      <c r="AX1061" s="437"/>
      <c r="AY1061" s="437"/>
      <c r="BA1061" s="98"/>
      <c r="BB1061" s="98"/>
      <c r="BC1061" s="98"/>
      <c r="BD1061" s="98"/>
      <c r="BE1061" s="98"/>
      <c r="BF1061" s="98"/>
      <c r="BH1061" s="380"/>
      <c r="BI1061" s="380"/>
      <c r="BJ1061" s="380"/>
      <c r="BK1061" s="379"/>
      <c r="BL1061" s="379"/>
      <c r="BM1061" s="382"/>
      <c r="BN1061" s="168"/>
      <c r="BO1061" s="382"/>
      <c r="BP1061" s="382"/>
      <c r="BQ1061" s="368"/>
      <c r="BR1061"/>
      <c r="BS1061" s="368"/>
      <c r="BT1061"/>
      <c r="BU1061"/>
      <c r="BV1061"/>
      <c r="BW1061" s="368"/>
      <c r="BX1061" s="368"/>
      <c r="BY1061" s="368"/>
      <c r="BZ1061" s="368"/>
      <c r="CA1061" s="368"/>
      <c r="CB1061" s="141"/>
      <c r="CC1061" s="230"/>
      <c r="CD1061" s="230"/>
      <c r="CE1061" s="230"/>
      <c r="CF1061" s="76"/>
      <c r="CG1061" s="281"/>
      <c r="CH1061" s="281"/>
      <c r="CI1061" s="76"/>
      <c r="CJ1061" s="76"/>
      <c r="CK1061" s="76"/>
      <c r="CL1061" s="127"/>
      <c r="CM1061" s="127"/>
      <c r="CN1061" s="127"/>
      <c r="CO1061" s="127"/>
      <c r="CP1061" s="127"/>
      <c r="CQ1061" s="127"/>
      <c r="CR1061"/>
      <c r="CS1061"/>
      <c r="CT1061"/>
      <c r="CU1061"/>
      <c r="CV1061" s="76"/>
      <c r="CW1061" s="404"/>
      <c r="CX1061" s="405"/>
      <c r="CY1061" s="405"/>
      <c r="CZ1061" s="405"/>
      <c r="DA1061" s="405"/>
      <c r="DB1061" s="405"/>
      <c r="DG1061" s="76"/>
    </row>
    <row r="1062" spans="1:111" s="377" customFormat="1" ht="11.1" customHeight="1" x14ac:dyDescent="0.25">
      <c r="A1062" s="76"/>
      <c r="Z1062" s="437"/>
      <c r="AA1062" s="437"/>
      <c r="AB1062" s="437"/>
      <c r="AC1062" s="437"/>
      <c r="AD1062" s="437"/>
      <c r="AE1062" s="437"/>
      <c r="AF1062" s="437"/>
      <c r="AG1062" s="437"/>
      <c r="AH1062" s="437"/>
      <c r="AI1062" s="437"/>
      <c r="AJ1062" s="437"/>
      <c r="AK1062" s="437"/>
      <c r="AL1062" s="437"/>
      <c r="AM1062" s="437"/>
      <c r="AN1062" s="437"/>
      <c r="AO1062" s="437"/>
      <c r="AP1062" s="437"/>
      <c r="AQ1062" s="437"/>
      <c r="AR1062" s="437"/>
      <c r="AS1062" s="437"/>
      <c r="AT1062" s="437"/>
      <c r="AU1062" s="437"/>
      <c r="AV1062" s="437"/>
      <c r="AW1062" s="437"/>
      <c r="AX1062" s="437"/>
      <c r="AY1062" s="437"/>
      <c r="BA1062" s="98"/>
      <c r="BB1062" s="98"/>
      <c r="BC1062" s="98"/>
      <c r="BD1062" s="98"/>
      <c r="BE1062" s="98"/>
      <c r="BF1062" s="98"/>
      <c r="BH1062" s="380"/>
      <c r="BI1062" s="380"/>
      <c r="BJ1062" s="380"/>
      <c r="BK1062" s="379"/>
      <c r="BL1062" s="379"/>
      <c r="BM1062" s="382"/>
      <c r="BN1062" s="168"/>
      <c r="BO1062" s="382"/>
      <c r="BP1062" s="382"/>
      <c r="BQ1062" s="368"/>
      <c r="BR1062"/>
      <c r="BS1062" s="368"/>
      <c r="BT1062"/>
      <c r="BU1062"/>
      <c r="BV1062"/>
      <c r="BW1062" s="368"/>
      <c r="BX1062" s="368"/>
      <c r="BY1062" s="368"/>
      <c r="BZ1062" s="368"/>
      <c r="CA1062" s="368"/>
      <c r="CB1062" s="141"/>
      <c r="CC1062" s="230"/>
      <c r="CD1062" s="230"/>
      <c r="CE1062" s="230"/>
      <c r="CF1062" s="76"/>
      <c r="CG1062" s="281"/>
      <c r="CH1062" s="281"/>
      <c r="CI1062" s="76"/>
      <c r="CJ1062" s="76"/>
      <c r="CK1062" s="76"/>
      <c r="CL1062" s="127"/>
      <c r="CM1062" s="127"/>
      <c r="CN1062" s="127"/>
      <c r="CO1062" s="127"/>
      <c r="CP1062" s="127"/>
      <c r="CQ1062" s="127"/>
      <c r="CR1062"/>
      <c r="CS1062"/>
      <c r="CT1062"/>
      <c r="CU1062"/>
      <c r="CV1062" s="76"/>
      <c r="CW1062" s="404"/>
      <c r="CX1062" s="405"/>
      <c r="CY1062" s="405"/>
      <c r="CZ1062" s="405"/>
      <c r="DA1062" s="405"/>
      <c r="DB1062" s="405"/>
      <c r="DG1062" s="76"/>
    </row>
    <row r="1063" spans="1:111" s="377" customFormat="1" ht="11.1" customHeight="1" x14ac:dyDescent="0.25">
      <c r="A1063" s="76"/>
      <c r="Z1063" s="437"/>
      <c r="AA1063" s="437"/>
      <c r="AB1063" s="437"/>
      <c r="AC1063" s="437"/>
      <c r="AD1063" s="437"/>
      <c r="AE1063" s="437"/>
      <c r="AF1063" s="437"/>
      <c r="AG1063" s="437"/>
      <c r="AH1063" s="437"/>
      <c r="AI1063" s="437"/>
      <c r="AJ1063" s="437"/>
      <c r="AK1063" s="437"/>
      <c r="AL1063" s="437"/>
      <c r="AM1063" s="437"/>
      <c r="AN1063" s="437"/>
      <c r="AO1063" s="437"/>
      <c r="AP1063" s="437"/>
      <c r="AQ1063" s="437"/>
      <c r="AR1063" s="437"/>
      <c r="AS1063" s="437"/>
      <c r="AT1063" s="437"/>
      <c r="AU1063" s="437"/>
      <c r="AV1063" s="437"/>
      <c r="AW1063" s="437"/>
      <c r="AX1063" s="437"/>
      <c r="AY1063" s="437"/>
      <c r="BA1063" s="98"/>
      <c r="BB1063" s="98"/>
      <c r="BC1063" s="98"/>
      <c r="BD1063" s="98"/>
      <c r="BE1063" s="98"/>
      <c r="BF1063" s="98"/>
      <c r="BH1063" s="380"/>
      <c r="BI1063" s="380"/>
      <c r="BJ1063" s="380"/>
      <c r="BK1063" s="379"/>
      <c r="BL1063" s="379"/>
      <c r="BM1063" s="382"/>
      <c r="BN1063" s="168"/>
      <c r="BO1063" s="382"/>
      <c r="BP1063" s="382"/>
      <c r="BQ1063" s="368"/>
      <c r="BR1063"/>
      <c r="BS1063" s="368"/>
      <c r="BT1063"/>
      <c r="BU1063"/>
      <c r="BV1063"/>
      <c r="BW1063" s="368"/>
      <c r="BX1063" s="368"/>
      <c r="BY1063" s="368"/>
      <c r="BZ1063" s="368"/>
      <c r="CA1063" s="368"/>
      <c r="CB1063" s="141"/>
      <c r="CC1063" s="230"/>
      <c r="CD1063" s="230"/>
      <c r="CE1063" s="230"/>
      <c r="CF1063" s="76"/>
      <c r="CG1063" s="281"/>
      <c r="CH1063" s="281"/>
      <c r="CI1063" s="76"/>
      <c r="CJ1063" s="76"/>
      <c r="CK1063" s="76"/>
      <c r="CL1063" s="127"/>
      <c r="CM1063" s="127"/>
      <c r="CN1063" s="127"/>
      <c r="CO1063" s="127"/>
      <c r="CP1063" s="127"/>
      <c r="CQ1063" s="127"/>
      <c r="CR1063"/>
      <c r="CS1063"/>
      <c r="CT1063"/>
      <c r="CU1063"/>
      <c r="CV1063" s="76"/>
      <c r="CW1063" s="404"/>
      <c r="CX1063" s="405"/>
      <c r="CY1063" s="405"/>
      <c r="CZ1063" s="405"/>
      <c r="DA1063" s="405"/>
      <c r="DB1063" s="405"/>
      <c r="DG1063" s="76"/>
    </row>
    <row r="1064" spans="1:111" s="377" customFormat="1" ht="11.1" customHeight="1" x14ac:dyDescent="0.25">
      <c r="A1064" s="76"/>
      <c r="Z1064" s="437"/>
      <c r="AA1064" s="437"/>
      <c r="AB1064" s="437"/>
      <c r="AC1064" s="437"/>
      <c r="AD1064" s="437"/>
      <c r="AE1064" s="437"/>
      <c r="AF1064" s="437"/>
      <c r="AG1064" s="437"/>
      <c r="AH1064" s="437"/>
      <c r="AI1064" s="437"/>
      <c r="AJ1064" s="437"/>
      <c r="AK1064" s="437"/>
      <c r="AL1064" s="437"/>
      <c r="AM1064" s="437"/>
      <c r="AN1064" s="437"/>
      <c r="AO1064" s="437"/>
      <c r="AP1064" s="437"/>
      <c r="AQ1064" s="437"/>
      <c r="AR1064" s="437"/>
      <c r="AS1064" s="437"/>
      <c r="AT1064" s="437"/>
      <c r="AU1064" s="437"/>
      <c r="AV1064" s="437"/>
      <c r="AW1064" s="437"/>
      <c r="AX1064" s="437"/>
      <c r="AY1064" s="437"/>
      <c r="BA1064" s="98"/>
      <c r="BB1064" s="98"/>
      <c r="BC1064" s="98"/>
      <c r="BD1064" s="98"/>
      <c r="BE1064" s="98"/>
      <c r="BF1064" s="98"/>
      <c r="BH1064" s="380"/>
      <c r="BI1064" s="380"/>
      <c r="BJ1064" s="380"/>
      <c r="BK1064" s="379"/>
      <c r="BL1064" s="379"/>
      <c r="BM1064" s="382"/>
      <c r="BN1064" s="168"/>
      <c r="BO1064" s="382"/>
      <c r="BP1064" s="382"/>
      <c r="BQ1064" s="368"/>
      <c r="BR1064"/>
      <c r="BS1064" s="368"/>
      <c r="BT1064"/>
      <c r="BU1064"/>
      <c r="BV1064"/>
      <c r="BW1064" s="368"/>
      <c r="BX1064" s="368"/>
      <c r="BY1064" s="368"/>
      <c r="BZ1064" s="368"/>
      <c r="CA1064" s="368"/>
      <c r="CB1064" s="141"/>
      <c r="CC1064" s="230"/>
      <c r="CD1064" s="230"/>
      <c r="CE1064" s="230"/>
      <c r="CF1064" s="76"/>
      <c r="CG1064" s="281"/>
      <c r="CH1064" s="281"/>
      <c r="CI1064" s="76"/>
      <c r="CJ1064" s="76"/>
      <c r="CK1064" s="76"/>
      <c r="CL1064" s="127"/>
      <c r="CM1064" s="127"/>
      <c r="CN1064" s="127"/>
      <c r="CO1064" s="127"/>
      <c r="CP1064" s="127"/>
      <c r="CQ1064" s="127"/>
      <c r="CR1064"/>
      <c r="CS1064"/>
      <c r="CT1064"/>
      <c r="CU1064"/>
      <c r="CV1064" s="76"/>
      <c r="CW1064" s="404"/>
      <c r="CX1064" s="405"/>
      <c r="CY1064" s="405"/>
      <c r="CZ1064" s="405"/>
      <c r="DA1064" s="405"/>
      <c r="DB1064" s="405"/>
      <c r="DG1064" s="76"/>
    </row>
    <row r="1065" spans="1:111" s="377" customFormat="1" ht="11.1" customHeight="1" x14ac:dyDescent="0.25">
      <c r="A1065" s="76"/>
      <c r="Z1065" s="437"/>
      <c r="AA1065" s="437"/>
      <c r="AB1065" s="437"/>
      <c r="AC1065" s="437"/>
      <c r="AD1065" s="437"/>
      <c r="AE1065" s="437"/>
      <c r="AF1065" s="437"/>
      <c r="AG1065" s="437"/>
      <c r="AH1065" s="437"/>
      <c r="AI1065" s="437"/>
      <c r="AJ1065" s="437"/>
      <c r="AK1065" s="437"/>
      <c r="AL1065" s="437"/>
      <c r="AM1065" s="437"/>
      <c r="AN1065" s="437"/>
      <c r="AO1065" s="437"/>
      <c r="AP1065" s="437"/>
      <c r="AQ1065" s="437"/>
      <c r="AR1065" s="437"/>
      <c r="AS1065" s="437"/>
      <c r="AT1065" s="437"/>
      <c r="AU1065" s="437"/>
      <c r="AV1065" s="437"/>
      <c r="AW1065" s="437"/>
      <c r="AX1065" s="437"/>
      <c r="AY1065" s="437"/>
      <c r="BA1065" s="98"/>
      <c r="BB1065" s="98"/>
      <c r="BC1065" s="98"/>
      <c r="BD1065" s="98"/>
      <c r="BE1065" s="98"/>
      <c r="BF1065" s="98"/>
      <c r="BH1065" s="380"/>
      <c r="BI1065" s="380"/>
      <c r="BJ1065" s="380"/>
      <c r="BK1065" s="379"/>
      <c r="BL1065" s="379"/>
      <c r="BM1065" s="382"/>
      <c r="BN1065" s="168"/>
      <c r="BO1065" s="382"/>
      <c r="BP1065" s="382"/>
      <c r="BQ1065" s="368"/>
      <c r="BR1065"/>
      <c r="BS1065" s="368"/>
      <c r="BT1065"/>
      <c r="BU1065"/>
      <c r="BV1065"/>
      <c r="BW1065" s="368"/>
      <c r="BX1065" s="368"/>
      <c r="BY1065" s="368"/>
      <c r="BZ1065" s="368"/>
      <c r="CA1065" s="368"/>
      <c r="CB1065" s="141"/>
      <c r="CC1065" s="230"/>
      <c r="CD1065" s="230"/>
      <c r="CE1065" s="230"/>
      <c r="CF1065" s="76"/>
      <c r="CG1065" s="281"/>
      <c r="CH1065" s="281"/>
      <c r="CI1065" s="76"/>
      <c r="CJ1065" s="76"/>
      <c r="CK1065" s="76"/>
      <c r="CL1065" s="127"/>
      <c r="CM1065" s="127"/>
      <c r="CN1065" s="127"/>
      <c r="CO1065" s="127"/>
      <c r="CP1065" s="127"/>
      <c r="CQ1065" s="127"/>
      <c r="CR1065"/>
      <c r="CS1065"/>
      <c r="CT1065"/>
      <c r="CU1065"/>
      <c r="CV1065" s="76"/>
      <c r="CW1065" s="404"/>
      <c r="CX1065" s="405"/>
      <c r="CY1065" s="405"/>
      <c r="CZ1065" s="405"/>
      <c r="DA1065" s="405"/>
      <c r="DB1065" s="405"/>
      <c r="DG1065" s="76"/>
    </row>
    <row r="1066" spans="1:111" s="377" customFormat="1" ht="11.1" customHeight="1" x14ac:dyDescent="0.25">
      <c r="A1066" s="76"/>
      <c r="Z1066" s="437"/>
      <c r="AA1066" s="437"/>
      <c r="AB1066" s="437"/>
      <c r="AC1066" s="437"/>
      <c r="AD1066" s="437"/>
      <c r="AE1066" s="437"/>
      <c r="AF1066" s="437"/>
      <c r="AG1066" s="437"/>
      <c r="AH1066" s="437"/>
      <c r="AI1066" s="437"/>
      <c r="AJ1066" s="437"/>
      <c r="AK1066" s="437"/>
      <c r="AL1066" s="437"/>
      <c r="AM1066" s="437"/>
      <c r="AN1066" s="437"/>
      <c r="AO1066" s="437"/>
      <c r="AP1066" s="437"/>
      <c r="AQ1066" s="437"/>
      <c r="AR1066" s="437"/>
      <c r="AS1066" s="437"/>
      <c r="AT1066" s="437"/>
      <c r="AU1066" s="437"/>
      <c r="AV1066" s="437"/>
      <c r="AW1066" s="437"/>
      <c r="AX1066" s="437"/>
      <c r="AY1066" s="437"/>
      <c r="BA1066" s="98"/>
      <c r="BB1066" s="98"/>
      <c r="BC1066" s="98"/>
      <c r="BD1066" s="98"/>
      <c r="BE1066" s="98"/>
      <c r="BF1066" s="98"/>
      <c r="BH1066" s="380"/>
      <c r="BI1066" s="380"/>
      <c r="BJ1066" s="380"/>
      <c r="BK1066" s="379"/>
      <c r="BL1066" s="379"/>
      <c r="BM1066" s="382"/>
      <c r="BN1066" s="168"/>
      <c r="BO1066" s="382"/>
      <c r="BP1066" s="382"/>
      <c r="BQ1066" s="368"/>
      <c r="BR1066"/>
      <c r="BS1066" s="368"/>
      <c r="BT1066"/>
      <c r="BU1066"/>
      <c r="BV1066"/>
      <c r="BW1066" s="368"/>
      <c r="BX1066" s="368"/>
      <c r="BY1066" s="368"/>
      <c r="BZ1066" s="368"/>
      <c r="CA1066" s="368"/>
      <c r="CB1066" s="141"/>
      <c r="CC1066" s="230"/>
      <c r="CD1066" s="230"/>
      <c r="CE1066" s="230"/>
      <c r="CF1066" s="76"/>
      <c r="CG1066" s="281"/>
      <c r="CH1066" s="281"/>
      <c r="CI1066" s="76"/>
      <c r="CJ1066" s="76"/>
      <c r="CK1066" s="76"/>
      <c r="CL1066" s="127"/>
      <c r="CM1066" s="127"/>
      <c r="CN1066" s="127"/>
      <c r="CO1066" s="127"/>
      <c r="CP1066" s="127"/>
      <c r="CQ1066" s="127"/>
      <c r="CR1066"/>
      <c r="CS1066"/>
      <c r="CT1066"/>
      <c r="CU1066"/>
      <c r="CV1066" s="76"/>
      <c r="CW1066" s="404"/>
      <c r="CX1066" s="405"/>
      <c r="CY1066" s="405"/>
      <c r="CZ1066" s="405"/>
      <c r="DA1066" s="405"/>
      <c r="DB1066" s="405"/>
      <c r="DG1066" s="76"/>
    </row>
    <row r="1067" spans="1:111" s="377" customFormat="1" ht="11.1" customHeight="1" x14ac:dyDescent="0.25">
      <c r="A1067" s="76"/>
      <c r="Z1067" s="437"/>
      <c r="AA1067" s="437"/>
      <c r="AB1067" s="437"/>
      <c r="AC1067" s="437"/>
      <c r="AD1067" s="437"/>
      <c r="AE1067" s="437"/>
      <c r="AF1067" s="437"/>
      <c r="AG1067" s="437"/>
      <c r="AH1067" s="437"/>
      <c r="AI1067" s="437"/>
      <c r="AJ1067" s="437"/>
      <c r="AK1067" s="437"/>
      <c r="AL1067" s="437"/>
      <c r="AM1067" s="437"/>
      <c r="AN1067" s="437"/>
      <c r="AO1067" s="437"/>
      <c r="AP1067" s="437"/>
      <c r="AQ1067" s="437"/>
      <c r="AR1067" s="437"/>
      <c r="AS1067" s="437"/>
      <c r="AT1067" s="437"/>
      <c r="AU1067" s="437"/>
      <c r="AV1067" s="437"/>
      <c r="AW1067" s="437"/>
      <c r="AX1067" s="437"/>
      <c r="AY1067" s="437"/>
      <c r="BA1067" s="98"/>
      <c r="BB1067" s="98"/>
      <c r="BC1067" s="98"/>
      <c r="BD1067" s="98"/>
      <c r="BE1067" s="98"/>
      <c r="BF1067" s="98"/>
      <c r="BH1067" s="380"/>
      <c r="BI1067" s="380"/>
      <c r="BJ1067" s="380"/>
      <c r="BK1067" s="379"/>
      <c r="BL1067" s="379"/>
      <c r="BM1067" s="382"/>
      <c r="BN1067" s="168"/>
      <c r="BO1067" s="382"/>
      <c r="BP1067" s="382"/>
      <c r="BQ1067" s="368"/>
      <c r="BR1067"/>
      <c r="BS1067" s="368"/>
      <c r="BT1067"/>
      <c r="BU1067"/>
      <c r="BV1067"/>
      <c r="BW1067" s="368"/>
      <c r="BX1067" s="368"/>
      <c r="BY1067" s="368"/>
      <c r="BZ1067" s="368"/>
      <c r="CA1067" s="368"/>
      <c r="CB1067" s="141"/>
      <c r="CC1067" s="230"/>
      <c r="CD1067" s="230"/>
      <c r="CE1067" s="230"/>
      <c r="CF1067" s="76"/>
      <c r="CG1067" s="281"/>
      <c r="CH1067" s="281"/>
      <c r="CI1067" s="76"/>
      <c r="CJ1067" s="76"/>
      <c r="CK1067" s="76"/>
      <c r="CL1067" s="127"/>
      <c r="CM1067" s="127"/>
      <c r="CN1067" s="127"/>
      <c r="CO1067" s="127"/>
      <c r="CP1067" s="127"/>
      <c r="CQ1067" s="127"/>
      <c r="CR1067"/>
      <c r="CS1067"/>
      <c r="CT1067"/>
      <c r="CU1067"/>
      <c r="CV1067" s="76"/>
      <c r="CW1067" s="404"/>
      <c r="CX1067" s="405"/>
      <c r="CY1067" s="405"/>
      <c r="CZ1067" s="405"/>
      <c r="DA1067" s="405"/>
      <c r="DB1067" s="405"/>
      <c r="DG1067" s="76"/>
    </row>
    <row r="1068" spans="1:111" s="377" customFormat="1" ht="11.1" customHeight="1" x14ac:dyDescent="0.25">
      <c r="A1068" s="76"/>
      <c r="Z1068" s="437"/>
      <c r="AA1068" s="437"/>
      <c r="AB1068" s="437"/>
      <c r="AC1068" s="437"/>
      <c r="AD1068" s="437"/>
      <c r="AE1068" s="437"/>
      <c r="AF1068" s="437"/>
      <c r="AG1068" s="437"/>
      <c r="AH1068" s="437"/>
      <c r="AI1068" s="437"/>
      <c r="AJ1068" s="437"/>
      <c r="AK1068" s="437"/>
      <c r="AL1068" s="437"/>
      <c r="AM1068" s="437"/>
      <c r="AN1068" s="437"/>
      <c r="AO1068" s="437"/>
      <c r="AP1068" s="437"/>
      <c r="AQ1068" s="437"/>
      <c r="AR1068" s="437"/>
      <c r="AS1068" s="437"/>
      <c r="AT1068" s="437"/>
      <c r="AU1068" s="437"/>
      <c r="AV1068" s="437"/>
      <c r="AW1068" s="437"/>
      <c r="AX1068" s="437"/>
      <c r="AY1068" s="437"/>
      <c r="BA1068" s="98"/>
      <c r="BB1068" s="98"/>
      <c r="BC1068" s="98"/>
      <c r="BD1068" s="98"/>
      <c r="BE1068" s="98"/>
      <c r="BF1068" s="98"/>
      <c r="BH1068" s="380"/>
      <c r="BI1068" s="380"/>
      <c r="BJ1068" s="380"/>
      <c r="BK1068" s="379"/>
      <c r="BL1068" s="379"/>
      <c r="BM1068" s="382"/>
      <c r="BN1068" s="168"/>
      <c r="BO1068" s="382"/>
      <c r="BP1068" s="382"/>
      <c r="BQ1068" s="368"/>
      <c r="BR1068"/>
      <c r="BS1068" s="368"/>
      <c r="BT1068"/>
      <c r="BU1068"/>
      <c r="BV1068"/>
      <c r="BW1068" s="368"/>
      <c r="BX1068" s="368"/>
      <c r="BY1068" s="368"/>
      <c r="BZ1068" s="368"/>
      <c r="CA1068" s="368"/>
      <c r="CB1068" s="141"/>
      <c r="CC1068" s="230"/>
      <c r="CD1068" s="230"/>
      <c r="CE1068" s="230"/>
      <c r="CF1068" s="76"/>
      <c r="CG1068" s="281"/>
      <c r="CH1068" s="281"/>
      <c r="CI1068" s="76"/>
      <c r="CJ1068" s="76"/>
      <c r="CK1068" s="76"/>
      <c r="CL1068" s="127"/>
      <c r="CM1068" s="127"/>
      <c r="CN1068" s="127"/>
      <c r="CO1068" s="127"/>
      <c r="CP1068" s="127"/>
      <c r="CQ1068" s="127"/>
      <c r="CR1068"/>
      <c r="CS1068"/>
      <c r="CT1068"/>
      <c r="CU1068"/>
      <c r="CV1068" s="76"/>
      <c r="CW1068" s="404"/>
      <c r="CX1068" s="405"/>
      <c r="CY1068" s="405"/>
      <c r="CZ1068" s="405"/>
      <c r="DA1068" s="405"/>
      <c r="DB1068" s="405"/>
      <c r="DG1068" s="76"/>
    </row>
    <row r="1069" spans="1:111" s="377" customFormat="1" ht="11.1" customHeight="1" x14ac:dyDescent="0.25">
      <c r="A1069" s="76"/>
      <c r="Z1069" s="437"/>
      <c r="AA1069" s="437"/>
      <c r="AB1069" s="437"/>
      <c r="AC1069" s="437"/>
      <c r="AD1069" s="437"/>
      <c r="AE1069" s="437"/>
      <c r="AF1069" s="437"/>
      <c r="AG1069" s="437"/>
      <c r="AH1069" s="437"/>
      <c r="AI1069" s="437"/>
      <c r="AJ1069" s="437"/>
      <c r="AK1069" s="437"/>
      <c r="AL1069" s="437"/>
      <c r="AM1069" s="437"/>
      <c r="AN1069" s="437"/>
      <c r="AO1069" s="437"/>
      <c r="AP1069" s="437"/>
      <c r="AQ1069" s="437"/>
      <c r="AR1069" s="437"/>
      <c r="AS1069" s="437"/>
      <c r="AT1069" s="437"/>
      <c r="AU1069" s="437"/>
      <c r="AV1069" s="437"/>
      <c r="AW1069" s="437"/>
      <c r="AX1069" s="437"/>
      <c r="AY1069" s="437"/>
      <c r="BA1069" s="98"/>
      <c r="BB1069" s="98"/>
      <c r="BC1069" s="98"/>
      <c r="BD1069" s="98"/>
      <c r="BE1069" s="98"/>
      <c r="BF1069" s="98"/>
      <c r="BH1069" s="380"/>
      <c r="BI1069" s="380"/>
      <c r="BJ1069" s="380"/>
      <c r="BK1069" s="379"/>
      <c r="BL1069" s="379"/>
      <c r="BM1069" s="382"/>
      <c r="BN1069" s="168"/>
      <c r="BO1069" s="382"/>
      <c r="BP1069" s="382"/>
      <c r="BQ1069" s="368"/>
      <c r="BR1069"/>
      <c r="BS1069" s="368"/>
      <c r="BT1069"/>
      <c r="BU1069"/>
      <c r="BV1069"/>
      <c r="BW1069" s="368"/>
      <c r="BX1069" s="368"/>
      <c r="BY1069" s="368"/>
      <c r="BZ1069" s="368"/>
      <c r="CA1069" s="368"/>
      <c r="CB1069" s="141"/>
      <c r="CC1069" s="230"/>
      <c r="CD1069" s="230"/>
      <c r="CE1069" s="230"/>
      <c r="CF1069" s="76"/>
      <c r="CG1069" s="281"/>
      <c r="CH1069" s="281"/>
      <c r="CI1069" s="76"/>
      <c r="CJ1069" s="76"/>
      <c r="CK1069" s="76"/>
      <c r="CL1069" s="127"/>
      <c r="CM1069" s="127"/>
      <c r="CN1069" s="127"/>
      <c r="CO1069" s="127"/>
      <c r="CP1069" s="127"/>
      <c r="CQ1069" s="127"/>
      <c r="CR1069"/>
      <c r="CS1069"/>
      <c r="CT1069"/>
      <c r="CU1069"/>
      <c r="CV1069" s="76"/>
      <c r="CW1069" s="404"/>
      <c r="CX1069" s="405"/>
      <c r="CY1069" s="405"/>
      <c r="CZ1069" s="405"/>
      <c r="DA1069" s="405"/>
      <c r="DB1069" s="405"/>
      <c r="DG1069" s="76"/>
    </row>
    <row r="1070" spans="1:111" s="377" customFormat="1" ht="11.1" customHeight="1" x14ac:dyDescent="0.25">
      <c r="A1070" s="76"/>
      <c r="Z1070" s="437"/>
      <c r="AA1070" s="437"/>
      <c r="AB1070" s="437"/>
      <c r="AC1070" s="437"/>
      <c r="AD1070" s="437"/>
      <c r="AE1070" s="437"/>
      <c r="AF1070" s="437"/>
      <c r="AG1070" s="437"/>
      <c r="AH1070" s="437"/>
      <c r="AI1070" s="437"/>
      <c r="AJ1070" s="437"/>
      <c r="AK1070" s="437"/>
      <c r="AL1070" s="437"/>
      <c r="AM1070" s="437"/>
      <c r="AN1070" s="437"/>
      <c r="AO1070" s="437"/>
      <c r="AP1070" s="437"/>
      <c r="AQ1070" s="437"/>
      <c r="AR1070" s="437"/>
      <c r="AS1070" s="437"/>
      <c r="AT1070" s="437"/>
      <c r="AU1070" s="437"/>
      <c r="AV1070" s="437"/>
      <c r="AW1070" s="437"/>
      <c r="AX1070" s="437"/>
      <c r="AY1070" s="437"/>
      <c r="BA1070" s="98"/>
      <c r="BB1070" s="98"/>
      <c r="BC1070" s="98"/>
      <c r="BD1070" s="98"/>
      <c r="BE1070" s="98"/>
      <c r="BF1070" s="98"/>
      <c r="BH1070" s="380"/>
      <c r="BI1070" s="380"/>
      <c r="BJ1070" s="380"/>
      <c r="BK1070" s="379"/>
      <c r="BL1070" s="379"/>
      <c r="BM1070" s="382"/>
      <c r="BN1070" s="168"/>
      <c r="BO1070" s="382"/>
      <c r="BP1070" s="382"/>
      <c r="BQ1070" s="368"/>
      <c r="BR1070"/>
      <c r="BS1070" s="368"/>
      <c r="BT1070"/>
      <c r="BU1070"/>
      <c r="BV1070"/>
      <c r="BW1070" s="368"/>
      <c r="BX1070" s="368"/>
      <c r="BY1070" s="368"/>
      <c r="BZ1070" s="368"/>
      <c r="CA1070" s="368"/>
      <c r="CB1070" s="141"/>
      <c r="CC1070" s="230"/>
      <c r="CD1070" s="230"/>
      <c r="CE1070" s="230"/>
      <c r="CF1070" s="76"/>
      <c r="CG1070" s="281"/>
      <c r="CH1070" s="281"/>
      <c r="CI1070" s="76"/>
      <c r="CJ1070" s="76"/>
      <c r="CK1070" s="76"/>
      <c r="CL1070" s="127"/>
      <c r="CM1070" s="127"/>
      <c r="CN1070" s="127"/>
      <c r="CO1070" s="127"/>
      <c r="CP1070" s="127"/>
      <c r="CQ1070" s="127"/>
      <c r="CR1070"/>
      <c r="CS1070"/>
      <c r="CT1070"/>
      <c r="CU1070"/>
      <c r="CV1070" s="76"/>
      <c r="CW1070" s="404"/>
      <c r="CX1070" s="405"/>
      <c r="CY1070" s="405"/>
      <c r="CZ1070" s="405"/>
      <c r="DA1070" s="405"/>
      <c r="DB1070" s="405"/>
      <c r="DG1070" s="76"/>
    </row>
    <row r="1071" spans="1:111" s="377" customFormat="1" ht="11.1" customHeight="1" x14ac:dyDescent="0.25">
      <c r="A1071" s="76"/>
      <c r="Z1071" s="437"/>
      <c r="AA1071" s="437"/>
      <c r="AB1071" s="437"/>
      <c r="AC1071" s="437"/>
      <c r="AD1071" s="437"/>
      <c r="AE1071" s="437"/>
      <c r="AF1071" s="437"/>
      <c r="AG1071" s="437"/>
      <c r="AH1071" s="437"/>
      <c r="AI1071" s="437"/>
      <c r="AJ1071" s="437"/>
      <c r="AK1071" s="437"/>
      <c r="AL1071" s="437"/>
      <c r="AM1071" s="437"/>
      <c r="AN1071" s="437"/>
      <c r="AO1071" s="437"/>
      <c r="AP1071" s="437"/>
      <c r="AQ1071" s="437"/>
      <c r="AR1071" s="437"/>
      <c r="AS1071" s="437"/>
      <c r="AT1071" s="437"/>
      <c r="AU1071" s="437"/>
      <c r="AV1071" s="437"/>
      <c r="AW1071" s="437"/>
      <c r="AX1071" s="437"/>
      <c r="AY1071" s="437"/>
      <c r="BA1071" s="98"/>
      <c r="BB1071" s="98"/>
      <c r="BC1071" s="98"/>
      <c r="BD1071" s="98"/>
      <c r="BE1071" s="98"/>
      <c r="BF1071" s="98"/>
      <c r="BH1071" s="380"/>
      <c r="BI1071" s="380"/>
      <c r="BJ1071" s="380"/>
      <c r="BK1071" s="379"/>
      <c r="BL1071" s="379"/>
      <c r="BM1071" s="382"/>
      <c r="BN1071" s="168"/>
      <c r="BO1071" s="382"/>
      <c r="BP1071" s="382"/>
      <c r="BQ1071" s="368"/>
      <c r="BR1071"/>
      <c r="BS1071" s="368"/>
      <c r="BT1071"/>
      <c r="BU1071"/>
      <c r="BV1071"/>
      <c r="BW1071" s="368"/>
      <c r="BX1071" s="368"/>
      <c r="BY1071" s="368"/>
      <c r="BZ1071" s="368"/>
      <c r="CA1071" s="368"/>
      <c r="CB1071" s="141"/>
      <c r="CC1071" s="230"/>
      <c r="CD1071" s="230"/>
      <c r="CE1071" s="230"/>
      <c r="CF1071" s="76"/>
      <c r="CG1071" s="281"/>
      <c r="CH1071" s="281"/>
      <c r="CI1071" s="76"/>
      <c r="CJ1071" s="76"/>
      <c r="CK1071" s="76"/>
      <c r="CL1071" s="127"/>
      <c r="CM1071" s="127"/>
      <c r="CN1071" s="127"/>
      <c r="CO1071" s="127"/>
      <c r="CP1071" s="127"/>
      <c r="CQ1071" s="127"/>
      <c r="CR1071"/>
      <c r="CS1071"/>
      <c r="CT1071"/>
      <c r="CU1071"/>
      <c r="CV1071" s="76"/>
      <c r="CW1071" s="404"/>
      <c r="CX1071" s="405"/>
      <c r="CY1071" s="405"/>
      <c r="CZ1071" s="405"/>
      <c r="DA1071" s="405"/>
      <c r="DB1071" s="405"/>
      <c r="DG1071" s="76"/>
    </row>
    <row r="1072" spans="1:111" s="377" customFormat="1" ht="11.1" customHeight="1" x14ac:dyDescent="0.25">
      <c r="A1072" s="76"/>
      <c r="Z1072" s="437"/>
      <c r="AA1072" s="437"/>
      <c r="AB1072" s="437"/>
      <c r="AC1072" s="437"/>
      <c r="AD1072" s="437"/>
      <c r="AE1072" s="437"/>
      <c r="AF1072" s="437"/>
      <c r="AG1072" s="437"/>
      <c r="AH1072" s="437"/>
      <c r="AI1072" s="437"/>
      <c r="AJ1072" s="437"/>
      <c r="AK1072" s="437"/>
      <c r="AL1072" s="437"/>
      <c r="AM1072" s="437"/>
      <c r="AN1072" s="437"/>
      <c r="AO1072" s="437"/>
      <c r="AP1072" s="437"/>
      <c r="AQ1072" s="437"/>
      <c r="AR1072" s="437"/>
      <c r="AS1072" s="437"/>
      <c r="AT1072" s="437"/>
      <c r="AU1072" s="437"/>
      <c r="AV1072" s="437"/>
      <c r="AW1072" s="437"/>
      <c r="AX1072" s="437"/>
      <c r="AY1072" s="437"/>
      <c r="BA1072" s="98"/>
      <c r="BB1072" s="98"/>
      <c r="BC1072" s="98"/>
      <c r="BD1072" s="98"/>
      <c r="BE1072" s="98"/>
      <c r="BF1072" s="98"/>
      <c r="BH1072" s="380"/>
      <c r="BI1072" s="380"/>
      <c r="BJ1072" s="380"/>
      <c r="BK1072" s="379"/>
      <c r="BL1072" s="379"/>
      <c r="BM1072" s="382"/>
      <c r="BN1072" s="168"/>
      <c r="BO1072" s="382"/>
      <c r="BP1072" s="382"/>
      <c r="BQ1072" s="368"/>
      <c r="BR1072"/>
      <c r="BS1072" s="368"/>
      <c r="BT1072"/>
      <c r="BU1072"/>
      <c r="BV1072"/>
      <c r="BW1072" s="368"/>
      <c r="BX1072" s="368"/>
      <c r="BY1072" s="368"/>
      <c r="BZ1072" s="368"/>
      <c r="CA1072" s="368"/>
      <c r="CB1072" s="141"/>
      <c r="CC1072" s="230"/>
      <c r="CD1072" s="230"/>
      <c r="CE1072" s="230"/>
      <c r="CF1072" s="76"/>
      <c r="CG1072" s="281"/>
      <c r="CH1072" s="281"/>
      <c r="CI1072" s="76"/>
      <c r="CJ1072" s="76"/>
      <c r="CK1072" s="76"/>
      <c r="CL1072" s="127"/>
      <c r="CM1072" s="127"/>
      <c r="CN1072" s="127"/>
      <c r="CO1072" s="127"/>
      <c r="CP1072" s="127"/>
      <c r="CQ1072" s="127"/>
      <c r="CR1072"/>
      <c r="CS1072"/>
      <c r="CT1072"/>
      <c r="CU1072"/>
      <c r="CV1072" s="76"/>
      <c r="CW1072" s="404"/>
      <c r="CX1072" s="405"/>
      <c r="CY1072" s="405"/>
      <c r="CZ1072" s="405"/>
      <c r="DA1072" s="405"/>
      <c r="DB1072" s="405"/>
      <c r="DG1072" s="76"/>
    </row>
    <row r="1073" spans="1:111" s="377" customFormat="1" ht="11.1" customHeight="1" x14ac:dyDescent="0.25">
      <c r="A1073" s="76"/>
      <c r="Z1073" s="437"/>
      <c r="AA1073" s="437"/>
      <c r="AB1073" s="437"/>
      <c r="AC1073" s="437"/>
      <c r="AD1073" s="437"/>
      <c r="AE1073" s="437"/>
      <c r="AF1073" s="437"/>
      <c r="AG1073" s="437"/>
      <c r="AH1073" s="437"/>
      <c r="AI1073" s="437"/>
      <c r="AJ1073" s="437"/>
      <c r="AK1073" s="437"/>
      <c r="AL1073" s="437"/>
      <c r="AM1073" s="437"/>
      <c r="AN1073" s="437"/>
      <c r="AO1073" s="437"/>
      <c r="AP1073" s="437"/>
      <c r="AQ1073" s="437"/>
      <c r="AR1073" s="437"/>
      <c r="AS1073" s="437"/>
      <c r="AT1073" s="437"/>
      <c r="AU1073" s="437"/>
      <c r="AV1073" s="437"/>
      <c r="AW1073" s="437"/>
      <c r="AX1073" s="437"/>
      <c r="AY1073" s="437"/>
      <c r="BA1073" s="98"/>
      <c r="BB1073" s="98"/>
      <c r="BC1073" s="98"/>
      <c r="BD1073" s="98"/>
      <c r="BE1073" s="98"/>
      <c r="BF1073" s="98"/>
      <c r="BH1073" s="380"/>
      <c r="BI1073" s="380"/>
      <c r="BJ1073" s="380"/>
      <c r="BK1073" s="379"/>
      <c r="BL1073" s="379"/>
      <c r="BM1073" s="382"/>
      <c r="BN1073" s="168"/>
      <c r="BO1073" s="382"/>
      <c r="BP1073" s="382"/>
      <c r="BQ1073" s="368"/>
      <c r="BR1073"/>
      <c r="BS1073" s="368"/>
      <c r="BT1073"/>
      <c r="BU1073"/>
      <c r="BV1073"/>
      <c r="BW1073" s="368"/>
      <c r="BX1073" s="368"/>
      <c r="BY1073" s="368"/>
      <c r="BZ1073" s="368"/>
      <c r="CA1073" s="368"/>
      <c r="CB1073" s="141"/>
      <c r="CC1073" s="230"/>
      <c r="CD1073" s="230"/>
      <c r="CE1073" s="230"/>
      <c r="CF1073" s="76"/>
      <c r="CG1073" s="281"/>
      <c r="CH1073" s="281"/>
      <c r="CI1073" s="76"/>
      <c r="CJ1073" s="76"/>
      <c r="CK1073" s="76"/>
      <c r="CL1073" s="127"/>
      <c r="CM1073" s="127"/>
      <c r="CN1073" s="127"/>
      <c r="CO1073" s="127"/>
      <c r="CP1073" s="127"/>
      <c r="CQ1073" s="127"/>
      <c r="CR1073"/>
      <c r="CS1073"/>
      <c r="CT1073"/>
      <c r="CU1073"/>
      <c r="CV1073" s="76"/>
      <c r="CW1073" s="404"/>
      <c r="CX1073" s="405"/>
      <c r="CY1073" s="405"/>
      <c r="CZ1073" s="405"/>
      <c r="DA1073" s="405"/>
      <c r="DB1073" s="405"/>
      <c r="DG1073" s="76"/>
    </row>
    <row r="1074" spans="1:111" s="377" customFormat="1" ht="11.1" customHeight="1" x14ac:dyDescent="0.25">
      <c r="A1074" s="76"/>
      <c r="Z1074" s="437"/>
      <c r="AA1074" s="437"/>
      <c r="AB1074" s="437"/>
      <c r="AC1074" s="437"/>
      <c r="AD1074" s="437"/>
      <c r="AE1074" s="437"/>
      <c r="AF1074" s="437"/>
      <c r="AG1074" s="437"/>
      <c r="AH1074" s="437"/>
      <c r="AI1074" s="437"/>
      <c r="AJ1074" s="437"/>
      <c r="AK1074" s="437"/>
      <c r="AL1074" s="437"/>
      <c r="AM1074" s="437"/>
      <c r="AN1074" s="437"/>
      <c r="AO1074" s="437"/>
      <c r="AP1074" s="437"/>
      <c r="AQ1074" s="437"/>
      <c r="AR1074" s="437"/>
      <c r="AS1074" s="437"/>
      <c r="AT1074" s="437"/>
      <c r="AU1074" s="437"/>
      <c r="AV1074" s="437"/>
      <c r="AW1074" s="437"/>
      <c r="AX1074" s="437"/>
      <c r="AY1074" s="437"/>
      <c r="BA1074" s="98"/>
      <c r="BB1074" s="98"/>
      <c r="BC1074" s="98"/>
      <c r="BD1074" s="98"/>
      <c r="BE1074" s="98"/>
      <c r="BF1074" s="98"/>
      <c r="BH1074" s="380"/>
      <c r="BI1074" s="380"/>
      <c r="BJ1074" s="380"/>
      <c r="BK1074" s="379"/>
      <c r="BL1074" s="379"/>
      <c r="BM1074" s="382"/>
      <c r="BN1074" s="168"/>
      <c r="BO1074" s="382"/>
      <c r="BP1074" s="382"/>
      <c r="BQ1074" s="368"/>
      <c r="BR1074"/>
      <c r="BS1074" s="368"/>
      <c r="BT1074"/>
      <c r="BU1074"/>
      <c r="BV1074"/>
      <c r="BW1074" s="368"/>
      <c r="BX1074" s="368"/>
      <c r="BY1074" s="368"/>
      <c r="BZ1074" s="368"/>
      <c r="CA1074" s="368"/>
      <c r="CB1074" s="141"/>
      <c r="CC1074" s="230"/>
      <c r="CD1074" s="230"/>
      <c r="CE1074" s="230"/>
      <c r="CF1074" s="76"/>
      <c r="CG1074" s="281"/>
      <c r="CH1074" s="281"/>
      <c r="CI1074" s="76"/>
      <c r="CJ1074" s="76"/>
      <c r="CK1074" s="76"/>
      <c r="CL1074" s="127"/>
      <c r="CM1074" s="127"/>
      <c r="CN1074" s="127"/>
      <c r="CO1074" s="127"/>
      <c r="CP1074" s="127"/>
      <c r="CQ1074" s="127"/>
      <c r="CR1074"/>
      <c r="CS1074"/>
      <c r="CT1074"/>
      <c r="CU1074"/>
      <c r="CV1074" s="76"/>
      <c r="CW1074" s="404"/>
      <c r="CX1074" s="405"/>
      <c r="CY1074" s="405"/>
      <c r="CZ1074" s="405"/>
      <c r="DA1074" s="405"/>
      <c r="DB1074" s="405"/>
      <c r="DG1074" s="76"/>
    </row>
    <row r="1075" spans="1:111" s="377" customFormat="1" ht="11.1" customHeight="1" x14ac:dyDescent="0.25">
      <c r="A1075" s="76"/>
      <c r="Z1075" s="437"/>
      <c r="AA1075" s="437"/>
      <c r="AB1075" s="437"/>
      <c r="AC1075" s="437"/>
      <c r="AD1075" s="437"/>
      <c r="AE1075" s="437"/>
      <c r="AF1075" s="437"/>
      <c r="AG1075" s="437"/>
      <c r="AH1075" s="437"/>
      <c r="AI1075" s="437"/>
      <c r="AJ1075" s="437"/>
      <c r="AK1075" s="437"/>
      <c r="AL1075" s="437"/>
      <c r="AM1075" s="437"/>
      <c r="AN1075" s="437"/>
      <c r="AO1075" s="437"/>
      <c r="AP1075" s="437"/>
      <c r="AQ1075" s="437"/>
      <c r="AR1075" s="437"/>
      <c r="AS1075" s="437"/>
      <c r="AT1075" s="437"/>
      <c r="AU1075" s="437"/>
      <c r="AV1075" s="437"/>
      <c r="AW1075" s="437"/>
      <c r="AX1075" s="437"/>
      <c r="AY1075" s="437"/>
      <c r="BA1075" s="98"/>
      <c r="BB1075" s="98"/>
      <c r="BC1075" s="98"/>
      <c r="BD1075" s="98"/>
      <c r="BE1075" s="98"/>
      <c r="BF1075" s="98"/>
      <c r="BH1075" s="380"/>
      <c r="BI1075" s="380"/>
      <c r="BJ1075" s="380"/>
      <c r="BK1075" s="379"/>
      <c r="BL1075" s="379"/>
      <c r="BM1075" s="382"/>
      <c r="BN1075" s="168"/>
      <c r="BO1075" s="382"/>
      <c r="BP1075" s="382"/>
      <c r="BQ1075" s="368"/>
      <c r="BR1075"/>
      <c r="BS1075" s="368"/>
      <c r="BT1075"/>
      <c r="BU1075"/>
      <c r="BV1075"/>
      <c r="BW1075" s="368"/>
      <c r="BX1075" s="368"/>
      <c r="BY1075" s="368"/>
      <c r="BZ1075" s="368"/>
      <c r="CA1075" s="368"/>
      <c r="CB1075" s="141"/>
      <c r="CC1075" s="230"/>
      <c r="CD1075" s="230"/>
      <c r="CE1075" s="230"/>
      <c r="CF1075" s="76"/>
      <c r="CG1075" s="281"/>
      <c r="CH1075" s="281"/>
      <c r="CI1075" s="76"/>
      <c r="CJ1075" s="76"/>
      <c r="CK1075" s="76"/>
      <c r="CL1075" s="127"/>
      <c r="CM1075" s="127"/>
      <c r="CN1075" s="127"/>
      <c r="CO1075" s="127"/>
      <c r="CP1075" s="127"/>
      <c r="CQ1075" s="127"/>
      <c r="CR1075"/>
      <c r="CS1075"/>
      <c r="CT1075"/>
      <c r="CU1075"/>
      <c r="CV1075" s="76"/>
      <c r="CW1075" s="404"/>
      <c r="CX1075" s="405"/>
      <c r="CY1075" s="405"/>
      <c r="CZ1075" s="405"/>
      <c r="DA1075" s="405"/>
      <c r="DB1075" s="405"/>
      <c r="DG1075" s="76"/>
    </row>
    <row r="1076" spans="1:111" s="377" customFormat="1" ht="11.1" customHeight="1" x14ac:dyDescent="0.25">
      <c r="A1076" s="76"/>
      <c r="Z1076" s="437"/>
      <c r="AA1076" s="437"/>
      <c r="AB1076" s="437"/>
      <c r="AC1076" s="437"/>
      <c r="AD1076" s="437"/>
      <c r="AE1076" s="437"/>
      <c r="AF1076" s="437"/>
      <c r="AG1076" s="437"/>
      <c r="AH1076" s="437"/>
      <c r="AI1076" s="437"/>
      <c r="AJ1076" s="437"/>
      <c r="AK1076" s="437"/>
      <c r="AL1076" s="437"/>
      <c r="AM1076" s="437"/>
      <c r="AN1076" s="437"/>
      <c r="AO1076" s="437"/>
      <c r="AP1076" s="437"/>
      <c r="AQ1076" s="437"/>
      <c r="AR1076" s="437"/>
      <c r="AS1076" s="437"/>
      <c r="AT1076" s="437"/>
      <c r="AU1076" s="437"/>
      <c r="AV1076" s="437"/>
      <c r="AW1076" s="437"/>
      <c r="AX1076" s="437"/>
      <c r="AY1076" s="437"/>
      <c r="BA1076" s="98"/>
      <c r="BB1076" s="98"/>
      <c r="BC1076" s="98"/>
      <c r="BD1076" s="98"/>
      <c r="BE1076" s="98"/>
      <c r="BF1076" s="98"/>
      <c r="BH1076" s="380"/>
      <c r="BI1076" s="380"/>
      <c r="BJ1076" s="380"/>
      <c r="BK1076" s="379"/>
      <c r="BL1076" s="379"/>
      <c r="BM1076" s="382"/>
      <c r="BN1076" s="168"/>
      <c r="BO1076" s="382"/>
      <c r="BP1076" s="382"/>
      <c r="BQ1076" s="368"/>
      <c r="BR1076"/>
      <c r="BS1076" s="368"/>
      <c r="BT1076"/>
      <c r="BU1076"/>
      <c r="BV1076"/>
      <c r="BW1076" s="368"/>
      <c r="BX1076" s="368"/>
      <c r="BY1076" s="368"/>
      <c r="BZ1076" s="368"/>
      <c r="CA1076" s="368"/>
      <c r="CB1076" s="141"/>
      <c r="CC1076" s="230"/>
      <c r="CD1076" s="230"/>
      <c r="CE1076" s="230"/>
      <c r="CF1076" s="76"/>
      <c r="CG1076" s="281"/>
      <c r="CH1076" s="281"/>
      <c r="CI1076" s="76"/>
      <c r="CJ1076" s="76"/>
      <c r="CK1076" s="76"/>
      <c r="CL1076" s="127"/>
      <c r="CM1076" s="127"/>
      <c r="CN1076" s="127"/>
      <c r="CO1076" s="127"/>
      <c r="CP1076" s="127"/>
      <c r="CQ1076" s="127"/>
      <c r="CR1076"/>
      <c r="CS1076"/>
      <c r="CT1076"/>
      <c r="CU1076"/>
      <c r="CV1076" s="76"/>
      <c r="CW1076" s="404"/>
      <c r="CX1076" s="405"/>
      <c r="CY1076" s="405"/>
      <c r="CZ1076" s="405"/>
      <c r="DA1076" s="405"/>
      <c r="DB1076" s="405"/>
      <c r="DG1076" s="76"/>
    </row>
    <row r="1077" spans="1:111" s="377" customFormat="1" ht="11.1" customHeight="1" x14ac:dyDescent="0.25">
      <c r="A1077" s="76"/>
      <c r="Z1077" s="437"/>
      <c r="AA1077" s="437"/>
      <c r="AB1077" s="437"/>
      <c r="AC1077" s="437"/>
      <c r="AD1077" s="437"/>
      <c r="AE1077" s="437"/>
      <c r="AF1077" s="437"/>
      <c r="AG1077" s="437"/>
      <c r="AH1077" s="437"/>
      <c r="AI1077" s="437"/>
      <c r="AJ1077" s="437"/>
      <c r="AK1077" s="437"/>
      <c r="AL1077" s="437"/>
      <c r="AM1077" s="437"/>
      <c r="AN1077" s="437"/>
      <c r="AO1077" s="437"/>
      <c r="AP1077" s="437"/>
      <c r="AQ1077" s="437"/>
      <c r="AR1077" s="437"/>
      <c r="AS1077" s="437"/>
      <c r="AT1077" s="437"/>
      <c r="AU1077" s="437"/>
      <c r="AV1077" s="437"/>
      <c r="AW1077" s="437"/>
      <c r="AX1077" s="437"/>
      <c r="AY1077" s="437"/>
      <c r="BA1077" s="98"/>
      <c r="BB1077" s="98"/>
      <c r="BC1077" s="98"/>
      <c r="BD1077" s="98"/>
      <c r="BE1077" s="98"/>
      <c r="BF1077" s="98"/>
      <c r="BH1077" s="380"/>
      <c r="BI1077" s="380"/>
      <c r="BJ1077" s="380"/>
      <c r="BK1077" s="379"/>
      <c r="BL1077" s="379"/>
      <c r="BM1077" s="382"/>
      <c r="BN1077" s="168"/>
      <c r="BO1077" s="382"/>
      <c r="BP1077" s="382"/>
      <c r="BQ1077" s="368"/>
      <c r="BR1077"/>
      <c r="BS1077" s="368"/>
      <c r="BT1077"/>
      <c r="BU1077"/>
      <c r="BV1077"/>
      <c r="BW1077" s="368"/>
      <c r="BX1077" s="368"/>
      <c r="BY1077" s="368"/>
      <c r="BZ1077" s="368"/>
      <c r="CA1077" s="368"/>
      <c r="CB1077" s="141"/>
      <c r="CC1077" s="230"/>
      <c r="CD1077" s="230"/>
      <c r="CE1077" s="230"/>
      <c r="CF1077" s="76"/>
      <c r="CG1077" s="281"/>
      <c r="CH1077" s="281"/>
      <c r="CI1077" s="76"/>
      <c r="CJ1077" s="76"/>
      <c r="CK1077" s="76"/>
      <c r="CL1077" s="127"/>
      <c r="CM1077" s="127"/>
      <c r="CN1077" s="127"/>
      <c r="CO1077" s="127"/>
      <c r="CP1077" s="127"/>
      <c r="CQ1077" s="127"/>
      <c r="CR1077"/>
      <c r="CS1077"/>
      <c r="CT1077"/>
      <c r="CU1077"/>
      <c r="CV1077" s="76"/>
      <c r="CW1077" s="404"/>
      <c r="CX1077" s="405"/>
      <c r="CY1077" s="405"/>
      <c r="CZ1077" s="405"/>
      <c r="DA1077" s="405"/>
      <c r="DB1077" s="405"/>
      <c r="DG1077" s="76"/>
    </row>
    <row r="1078" spans="1:111" s="377" customFormat="1" ht="11.1" customHeight="1" x14ac:dyDescent="0.25">
      <c r="A1078" s="76"/>
      <c r="Z1078" s="437"/>
      <c r="AA1078" s="437"/>
      <c r="AB1078" s="437"/>
      <c r="AC1078" s="437"/>
      <c r="AD1078" s="437"/>
      <c r="AE1078" s="437"/>
      <c r="AF1078" s="437"/>
      <c r="AG1078" s="437"/>
      <c r="AH1078" s="437"/>
      <c r="AI1078" s="437"/>
      <c r="AJ1078" s="437"/>
      <c r="AK1078" s="437"/>
      <c r="AL1078" s="437"/>
      <c r="AM1078" s="437"/>
      <c r="AN1078" s="437"/>
      <c r="AO1078" s="437"/>
      <c r="AP1078" s="437"/>
      <c r="AQ1078" s="437"/>
      <c r="AR1078" s="437"/>
      <c r="AS1078" s="437"/>
      <c r="AT1078" s="437"/>
      <c r="AU1078" s="437"/>
      <c r="AV1078" s="437"/>
      <c r="AW1078" s="437"/>
      <c r="AX1078" s="437"/>
      <c r="AY1078" s="437"/>
      <c r="BA1078" s="98"/>
      <c r="BB1078" s="98"/>
      <c r="BC1078" s="98"/>
      <c r="BD1078" s="98"/>
      <c r="BE1078" s="98"/>
      <c r="BF1078" s="98"/>
      <c r="BH1078" s="380"/>
      <c r="BI1078" s="380"/>
      <c r="BJ1078" s="380"/>
      <c r="BK1078" s="379"/>
      <c r="BL1078" s="379"/>
      <c r="BM1078" s="382"/>
      <c r="BN1078" s="168"/>
      <c r="BO1078" s="382"/>
      <c r="BP1078" s="382"/>
      <c r="BQ1078" s="368"/>
      <c r="BR1078"/>
      <c r="BS1078" s="368"/>
      <c r="BT1078"/>
      <c r="BU1078"/>
      <c r="BV1078"/>
      <c r="BW1078" s="368"/>
      <c r="BX1078" s="368"/>
      <c r="BY1078" s="368"/>
      <c r="BZ1078" s="368"/>
      <c r="CA1078" s="368"/>
      <c r="CB1078" s="141"/>
      <c r="CC1078" s="230"/>
      <c r="CD1078" s="230"/>
      <c r="CE1078" s="230"/>
      <c r="CF1078" s="76"/>
      <c r="CG1078" s="281"/>
      <c r="CH1078" s="281"/>
      <c r="CI1078" s="76"/>
      <c r="CJ1078" s="76"/>
      <c r="CK1078" s="76"/>
      <c r="CL1078" s="127"/>
      <c r="CM1078" s="127"/>
      <c r="CN1078" s="127"/>
      <c r="CO1078" s="127"/>
      <c r="CP1078" s="127"/>
      <c r="CQ1078" s="127"/>
      <c r="CR1078"/>
      <c r="CS1078"/>
      <c r="CT1078"/>
      <c r="CU1078"/>
      <c r="CV1078" s="76"/>
      <c r="CW1078" s="404"/>
      <c r="CX1078" s="405"/>
      <c r="CY1078" s="405"/>
      <c r="CZ1078" s="405"/>
      <c r="DA1078" s="405"/>
      <c r="DB1078" s="405"/>
      <c r="DG1078" s="76"/>
    </row>
    <row r="1079" spans="1:111" s="377" customFormat="1" ht="11.1" customHeight="1" x14ac:dyDescent="0.25">
      <c r="A1079" s="76"/>
      <c r="Z1079" s="437"/>
      <c r="AA1079" s="437"/>
      <c r="AB1079" s="437"/>
      <c r="AC1079" s="437"/>
      <c r="AD1079" s="437"/>
      <c r="AE1079" s="437"/>
      <c r="AF1079" s="437"/>
      <c r="AG1079" s="437"/>
      <c r="AH1079" s="437"/>
      <c r="AI1079" s="437"/>
      <c r="AJ1079" s="437"/>
      <c r="AK1079" s="437"/>
      <c r="AL1079" s="437"/>
      <c r="AM1079" s="437"/>
      <c r="AN1079" s="437"/>
      <c r="AO1079" s="437"/>
      <c r="AP1079" s="437"/>
      <c r="AQ1079" s="437"/>
      <c r="AR1079" s="437"/>
      <c r="AS1079" s="437"/>
      <c r="AT1079" s="437"/>
      <c r="AU1079" s="437"/>
      <c r="AV1079" s="437"/>
      <c r="AW1079" s="437"/>
      <c r="AX1079" s="437"/>
      <c r="AY1079" s="437"/>
      <c r="BA1079" s="98"/>
      <c r="BB1079" s="98"/>
      <c r="BC1079" s="98"/>
      <c r="BD1079" s="98"/>
      <c r="BE1079" s="98"/>
      <c r="BF1079" s="98"/>
      <c r="BH1079" s="380"/>
      <c r="BI1079" s="380"/>
      <c r="BJ1079" s="380"/>
      <c r="BK1079" s="379"/>
      <c r="BL1079" s="379"/>
      <c r="BM1079" s="382"/>
      <c r="BN1079" s="168"/>
      <c r="BO1079" s="382"/>
      <c r="BP1079" s="382"/>
      <c r="BQ1079" s="368"/>
      <c r="BR1079"/>
      <c r="BS1079" s="368"/>
      <c r="BT1079"/>
      <c r="BU1079"/>
      <c r="BV1079"/>
      <c r="BW1079" s="368"/>
      <c r="BX1079" s="368"/>
      <c r="BY1079" s="368"/>
      <c r="BZ1079" s="368"/>
      <c r="CA1079" s="368"/>
      <c r="CB1079" s="141"/>
      <c r="CC1079" s="230"/>
      <c r="CD1079" s="230"/>
      <c r="CE1079" s="230"/>
      <c r="CF1079" s="76"/>
      <c r="CG1079" s="281"/>
      <c r="CH1079" s="281"/>
      <c r="CI1079" s="76"/>
      <c r="CJ1079" s="76"/>
      <c r="CK1079" s="76"/>
      <c r="CL1079" s="127"/>
      <c r="CM1079" s="127"/>
      <c r="CN1079" s="127"/>
      <c r="CO1079" s="127"/>
      <c r="CP1079" s="127"/>
      <c r="CQ1079" s="127"/>
      <c r="CR1079"/>
      <c r="CS1079"/>
      <c r="CT1079"/>
      <c r="CU1079"/>
      <c r="CV1079" s="76"/>
      <c r="CW1079" s="404"/>
      <c r="CX1079" s="405"/>
      <c r="CY1079" s="405"/>
      <c r="CZ1079" s="405"/>
      <c r="DA1079" s="405"/>
      <c r="DB1079" s="405"/>
      <c r="DG1079" s="76"/>
    </row>
    <row r="1080" spans="1:111" s="377" customFormat="1" ht="11.1" customHeight="1" x14ac:dyDescent="0.25">
      <c r="A1080" s="76"/>
      <c r="Z1080" s="437"/>
      <c r="AA1080" s="437"/>
      <c r="AB1080" s="437"/>
      <c r="AC1080" s="437"/>
      <c r="AD1080" s="437"/>
      <c r="AE1080" s="437"/>
      <c r="AF1080" s="437"/>
      <c r="AG1080" s="437"/>
      <c r="AH1080" s="437"/>
      <c r="AI1080" s="437"/>
      <c r="AJ1080" s="437"/>
      <c r="AK1080" s="437"/>
      <c r="AL1080" s="437"/>
      <c r="AM1080" s="437"/>
      <c r="AN1080" s="437"/>
      <c r="AO1080" s="437"/>
      <c r="AP1080" s="437"/>
      <c r="AQ1080" s="437"/>
      <c r="AR1080" s="437"/>
      <c r="AS1080" s="437"/>
      <c r="AT1080" s="437"/>
      <c r="AU1080" s="437"/>
      <c r="AV1080" s="437"/>
      <c r="AW1080" s="437"/>
      <c r="AX1080" s="437"/>
      <c r="AY1080" s="437"/>
      <c r="BA1080" s="98"/>
      <c r="BB1080" s="98"/>
      <c r="BC1080" s="98"/>
      <c r="BD1080" s="98"/>
      <c r="BE1080" s="98"/>
      <c r="BF1080" s="98"/>
      <c r="BH1080" s="380"/>
      <c r="BI1080" s="380"/>
      <c r="BJ1080" s="380"/>
      <c r="BK1080" s="379"/>
      <c r="BL1080" s="379"/>
      <c r="BM1080" s="382"/>
      <c r="BN1080" s="168"/>
      <c r="BO1080" s="382"/>
      <c r="BP1080" s="382"/>
      <c r="BQ1080" s="368"/>
      <c r="BR1080"/>
      <c r="BS1080" s="368"/>
      <c r="BT1080"/>
      <c r="BU1080"/>
      <c r="BV1080"/>
      <c r="BW1080" s="368"/>
      <c r="BX1080" s="368"/>
      <c r="BY1080" s="368"/>
      <c r="BZ1080" s="368"/>
      <c r="CA1080" s="368"/>
      <c r="CB1080" s="141"/>
      <c r="CC1080" s="230"/>
      <c r="CD1080" s="230"/>
      <c r="CE1080" s="230"/>
      <c r="CF1080" s="76"/>
      <c r="CG1080" s="281"/>
      <c r="CH1080" s="281"/>
      <c r="CI1080" s="76"/>
      <c r="CJ1080" s="76"/>
      <c r="CK1080" s="76"/>
      <c r="CL1080" s="127"/>
      <c r="CM1080" s="127"/>
      <c r="CN1080" s="127"/>
      <c r="CO1080" s="127"/>
      <c r="CP1080" s="127"/>
      <c r="CQ1080" s="127"/>
      <c r="CR1080"/>
      <c r="CS1080"/>
      <c r="CT1080"/>
      <c r="CU1080"/>
      <c r="CV1080" s="76"/>
      <c r="CW1080" s="404"/>
      <c r="CX1080" s="405"/>
      <c r="CY1080" s="405"/>
      <c r="CZ1080" s="405"/>
      <c r="DA1080" s="405"/>
      <c r="DB1080" s="405"/>
      <c r="DG1080" s="76"/>
    </row>
    <row r="1081" spans="1:111" s="377" customFormat="1" ht="11.1" customHeight="1" x14ac:dyDescent="0.25">
      <c r="A1081" s="76"/>
      <c r="Z1081" s="437"/>
      <c r="AA1081" s="437"/>
      <c r="AB1081" s="437"/>
      <c r="AC1081" s="437"/>
      <c r="AD1081" s="437"/>
      <c r="AE1081" s="437"/>
      <c r="AF1081" s="437"/>
      <c r="AG1081" s="437"/>
      <c r="AH1081" s="437"/>
      <c r="AI1081" s="437"/>
      <c r="AJ1081" s="437"/>
      <c r="AK1081" s="437"/>
      <c r="AL1081" s="437"/>
      <c r="AM1081" s="437"/>
      <c r="AN1081" s="437"/>
      <c r="AO1081" s="437"/>
      <c r="AP1081" s="437"/>
      <c r="AQ1081" s="437"/>
      <c r="AR1081" s="437"/>
      <c r="AS1081" s="437"/>
      <c r="AT1081" s="437"/>
      <c r="AU1081" s="437"/>
      <c r="AV1081" s="437"/>
      <c r="AW1081" s="437"/>
      <c r="AX1081" s="437"/>
      <c r="AY1081" s="437"/>
      <c r="BA1081" s="98"/>
      <c r="BB1081" s="98"/>
      <c r="BC1081" s="98"/>
      <c r="BD1081" s="98"/>
      <c r="BE1081" s="98"/>
      <c r="BF1081" s="98"/>
      <c r="BH1081" s="380"/>
      <c r="BI1081" s="380"/>
      <c r="BJ1081" s="380"/>
      <c r="BK1081" s="379"/>
      <c r="BL1081" s="379"/>
      <c r="BM1081" s="382"/>
      <c r="BN1081" s="168"/>
      <c r="BO1081" s="382"/>
      <c r="BP1081" s="382"/>
      <c r="BQ1081" s="368"/>
      <c r="BR1081"/>
      <c r="BS1081" s="368"/>
      <c r="BT1081"/>
      <c r="BU1081"/>
      <c r="BV1081"/>
      <c r="BW1081" s="368"/>
      <c r="BX1081" s="368"/>
      <c r="BY1081" s="368"/>
      <c r="BZ1081" s="368"/>
      <c r="CA1081" s="368"/>
      <c r="CB1081" s="141"/>
      <c r="CC1081" s="230"/>
      <c r="CD1081" s="230"/>
      <c r="CE1081" s="230"/>
      <c r="CF1081" s="76"/>
      <c r="CG1081" s="281"/>
      <c r="CH1081" s="281"/>
      <c r="CI1081" s="76"/>
      <c r="CJ1081" s="76"/>
      <c r="CK1081" s="76"/>
      <c r="CL1081" s="127"/>
      <c r="CM1081" s="127"/>
      <c r="CN1081" s="127"/>
      <c r="CO1081" s="127"/>
      <c r="CP1081" s="127"/>
      <c r="CQ1081" s="127"/>
      <c r="CR1081"/>
      <c r="CS1081"/>
      <c r="CT1081"/>
      <c r="CU1081"/>
      <c r="CV1081" s="76"/>
      <c r="CW1081" s="404"/>
      <c r="CX1081" s="405"/>
      <c r="CY1081" s="405"/>
      <c r="CZ1081" s="405"/>
      <c r="DA1081" s="405"/>
      <c r="DB1081" s="405"/>
      <c r="DG1081" s="76"/>
    </row>
    <row r="1082" spans="1:111" s="377" customFormat="1" ht="11.1" customHeight="1" x14ac:dyDescent="0.25">
      <c r="A1082" s="76"/>
      <c r="Z1082" s="437"/>
      <c r="AA1082" s="437"/>
      <c r="AB1082" s="437"/>
      <c r="AC1082" s="437"/>
      <c r="AD1082" s="437"/>
      <c r="AE1082" s="437"/>
      <c r="AF1082" s="437"/>
      <c r="AG1082" s="437"/>
      <c r="AH1082" s="437"/>
      <c r="AI1082" s="437"/>
      <c r="AJ1082" s="437"/>
      <c r="AK1082" s="437"/>
      <c r="AL1082" s="437"/>
      <c r="AM1082" s="437"/>
      <c r="AN1082" s="437"/>
      <c r="AO1082" s="437"/>
      <c r="AP1082" s="437"/>
      <c r="AQ1082" s="437"/>
      <c r="AR1082" s="437"/>
      <c r="AS1082" s="437"/>
      <c r="AT1082" s="437"/>
      <c r="AU1082" s="437"/>
      <c r="AV1082" s="437"/>
      <c r="AW1082" s="437"/>
      <c r="AX1082" s="437"/>
      <c r="AY1082" s="437"/>
      <c r="BA1082" s="98"/>
      <c r="BB1082" s="98"/>
      <c r="BC1082" s="98"/>
      <c r="BD1082" s="98"/>
      <c r="BE1082" s="98"/>
      <c r="BF1082" s="98"/>
      <c r="BH1082" s="380"/>
      <c r="BI1082" s="380"/>
      <c r="BJ1082" s="380"/>
      <c r="BK1082" s="379"/>
      <c r="BL1082" s="379"/>
      <c r="BM1082" s="382"/>
      <c r="BN1082" s="168"/>
      <c r="BO1082" s="382"/>
      <c r="BP1082" s="382"/>
      <c r="BQ1082" s="368"/>
      <c r="BR1082"/>
      <c r="BS1082" s="368"/>
      <c r="BT1082"/>
      <c r="BU1082"/>
      <c r="BV1082"/>
      <c r="BW1082" s="368"/>
      <c r="BX1082" s="368"/>
      <c r="BY1082" s="368"/>
      <c r="BZ1082" s="368"/>
      <c r="CA1082" s="368"/>
      <c r="CB1082" s="141"/>
      <c r="CC1082" s="230"/>
      <c r="CD1082" s="230"/>
      <c r="CE1082" s="230"/>
      <c r="CF1082" s="76"/>
      <c r="CG1082" s="281"/>
      <c r="CH1082" s="281"/>
      <c r="CI1082" s="76"/>
      <c r="CJ1082" s="76"/>
      <c r="CK1082" s="76"/>
      <c r="CL1082" s="127"/>
      <c r="CM1082" s="127"/>
      <c r="CN1082" s="127"/>
      <c r="CO1082" s="127"/>
      <c r="CP1082" s="127"/>
      <c r="CQ1082" s="127"/>
      <c r="CR1082"/>
      <c r="CS1082"/>
      <c r="CT1082"/>
      <c r="CU1082"/>
      <c r="CV1082" s="76"/>
      <c r="CW1082" s="404"/>
      <c r="CX1082" s="405"/>
      <c r="CY1082" s="405"/>
      <c r="CZ1082" s="405"/>
      <c r="DA1082" s="405"/>
      <c r="DB1082" s="405"/>
      <c r="DG1082" s="76"/>
    </row>
    <row r="1083" spans="1:111" s="377" customFormat="1" ht="11.1" customHeight="1" x14ac:dyDescent="0.25">
      <c r="A1083" s="76"/>
      <c r="Z1083" s="437"/>
      <c r="AA1083" s="437"/>
      <c r="AB1083" s="437"/>
      <c r="AC1083" s="437"/>
      <c r="AD1083" s="437"/>
      <c r="AE1083" s="437"/>
      <c r="AF1083" s="437"/>
      <c r="AG1083" s="437"/>
      <c r="AH1083" s="437"/>
      <c r="AI1083" s="437"/>
      <c r="AJ1083" s="437"/>
      <c r="AK1083" s="437"/>
      <c r="AL1083" s="437"/>
      <c r="AM1083" s="437"/>
      <c r="AN1083" s="437"/>
      <c r="AO1083" s="437"/>
      <c r="AP1083" s="437"/>
      <c r="AQ1083" s="437"/>
      <c r="AR1083" s="437"/>
      <c r="AS1083" s="437"/>
      <c r="AT1083" s="437"/>
      <c r="AU1083" s="437"/>
      <c r="AV1083" s="437"/>
      <c r="AW1083" s="437"/>
      <c r="AX1083" s="437"/>
      <c r="AY1083" s="437"/>
      <c r="BA1083" s="98"/>
      <c r="BB1083" s="98"/>
      <c r="BC1083" s="98"/>
      <c r="BD1083" s="98"/>
      <c r="BE1083" s="98"/>
      <c r="BF1083" s="98"/>
      <c r="BH1083" s="380"/>
      <c r="BI1083" s="380"/>
      <c r="BJ1083" s="380"/>
      <c r="BK1083" s="379"/>
      <c r="BL1083" s="379"/>
      <c r="BM1083" s="382"/>
      <c r="BN1083" s="168"/>
      <c r="BO1083" s="382"/>
      <c r="BP1083" s="382"/>
      <c r="BQ1083" s="368"/>
      <c r="BR1083"/>
      <c r="BS1083" s="368"/>
      <c r="BT1083"/>
      <c r="BU1083"/>
      <c r="BV1083"/>
      <c r="BW1083" s="368"/>
      <c r="BX1083" s="368"/>
      <c r="BY1083" s="368"/>
      <c r="BZ1083" s="368"/>
      <c r="CA1083" s="368"/>
      <c r="CB1083" s="141"/>
      <c r="CC1083" s="230"/>
      <c r="CD1083" s="230"/>
      <c r="CE1083" s="230"/>
      <c r="CF1083" s="76"/>
      <c r="CG1083" s="281"/>
      <c r="CH1083" s="281"/>
      <c r="CI1083" s="76"/>
      <c r="CJ1083" s="76"/>
      <c r="CK1083" s="76"/>
      <c r="CL1083" s="127"/>
      <c r="CM1083" s="127"/>
      <c r="CN1083" s="127"/>
      <c r="CO1083" s="127"/>
      <c r="CP1083" s="127"/>
      <c r="CQ1083" s="127"/>
      <c r="CR1083"/>
      <c r="CS1083"/>
      <c r="CT1083"/>
      <c r="CU1083"/>
      <c r="CV1083" s="76"/>
      <c r="CW1083" s="404"/>
      <c r="CX1083" s="405"/>
      <c r="CY1083" s="405"/>
      <c r="CZ1083" s="405"/>
      <c r="DA1083" s="405"/>
      <c r="DB1083" s="405"/>
      <c r="DG1083" s="76"/>
    </row>
    <row r="1084" spans="1:111" s="377" customFormat="1" ht="11.1" customHeight="1" x14ac:dyDescent="0.25">
      <c r="A1084" s="76"/>
      <c r="Z1084" s="437"/>
      <c r="AA1084" s="437"/>
      <c r="AB1084" s="437"/>
      <c r="AC1084" s="437"/>
      <c r="AD1084" s="437"/>
      <c r="AE1084" s="437"/>
      <c r="AF1084" s="437"/>
      <c r="AG1084" s="437"/>
      <c r="AH1084" s="437"/>
      <c r="AI1084" s="437"/>
      <c r="AJ1084" s="437"/>
      <c r="AK1084" s="437"/>
      <c r="AL1084" s="437"/>
      <c r="AM1084" s="437"/>
      <c r="AN1084" s="437"/>
      <c r="AO1084" s="437"/>
      <c r="AP1084" s="437"/>
      <c r="AQ1084" s="437"/>
      <c r="AR1084" s="437"/>
      <c r="AS1084" s="437"/>
      <c r="AT1084" s="437"/>
      <c r="AU1084" s="437"/>
      <c r="AV1084" s="437"/>
      <c r="AW1084" s="437"/>
      <c r="AX1084" s="437"/>
      <c r="AY1084" s="437"/>
      <c r="BA1084" s="98"/>
      <c r="BB1084" s="98"/>
      <c r="BC1084" s="98"/>
      <c r="BD1084" s="98"/>
      <c r="BE1084" s="98"/>
      <c r="BF1084" s="98"/>
      <c r="BH1084" s="380"/>
      <c r="BI1084" s="380"/>
      <c r="BJ1084" s="380"/>
      <c r="BK1084" s="379"/>
      <c r="BL1084" s="379"/>
      <c r="BM1084" s="382"/>
      <c r="BN1084" s="168"/>
      <c r="BO1084" s="382"/>
      <c r="BP1084" s="382"/>
      <c r="BQ1084" s="368"/>
      <c r="BR1084"/>
      <c r="BS1084" s="368"/>
      <c r="BT1084"/>
      <c r="BU1084"/>
      <c r="BV1084"/>
      <c r="BW1084" s="368"/>
      <c r="BX1084" s="368"/>
      <c r="BY1084" s="368"/>
      <c r="BZ1084" s="368"/>
      <c r="CA1084" s="368"/>
      <c r="CB1084" s="141"/>
      <c r="CC1084" s="230"/>
      <c r="CD1084" s="230"/>
      <c r="CE1084" s="230"/>
      <c r="CF1084" s="76"/>
      <c r="CG1084" s="281"/>
      <c r="CH1084" s="281"/>
      <c r="CI1084" s="76"/>
      <c r="CJ1084" s="76"/>
      <c r="CK1084" s="76"/>
      <c r="CL1084" s="127"/>
      <c r="CM1084" s="127"/>
      <c r="CN1084" s="127"/>
      <c r="CO1084" s="127"/>
      <c r="CP1084" s="127"/>
      <c r="CQ1084" s="127"/>
      <c r="CR1084"/>
      <c r="CS1084"/>
      <c r="CT1084"/>
      <c r="CU1084"/>
      <c r="CV1084" s="76"/>
      <c r="CW1084" s="404"/>
      <c r="CX1084" s="405"/>
      <c r="CY1084" s="405"/>
      <c r="CZ1084" s="405"/>
      <c r="DA1084" s="405"/>
      <c r="DB1084" s="405"/>
      <c r="DG1084" s="76"/>
    </row>
    <row r="1085" spans="1:111" s="377" customFormat="1" ht="11.1" customHeight="1" x14ac:dyDescent="0.25">
      <c r="A1085" s="76"/>
      <c r="Z1085" s="437"/>
      <c r="AA1085" s="437"/>
      <c r="AB1085" s="437"/>
      <c r="AC1085" s="437"/>
      <c r="AD1085" s="437"/>
      <c r="AE1085" s="437"/>
      <c r="AF1085" s="437"/>
      <c r="AG1085" s="437"/>
      <c r="AH1085" s="437"/>
      <c r="AI1085" s="437"/>
      <c r="AJ1085" s="437"/>
      <c r="AK1085" s="437"/>
      <c r="AL1085" s="437"/>
      <c r="AM1085" s="437"/>
      <c r="AN1085" s="437"/>
      <c r="AO1085" s="437"/>
      <c r="AP1085" s="437"/>
      <c r="AQ1085" s="437"/>
      <c r="AR1085" s="437"/>
      <c r="AS1085" s="437"/>
      <c r="AT1085" s="437"/>
      <c r="AU1085" s="437"/>
      <c r="AV1085" s="437"/>
      <c r="AW1085" s="437"/>
      <c r="AX1085" s="437"/>
      <c r="AY1085" s="437"/>
      <c r="BA1085" s="98"/>
      <c r="BB1085" s="98"/>
      <c r="BC1085" s="98"/>
      <c r="BD1085" s="98"/>
      <c r="BE1085" s="98"/>
      <c r="BF1085" s="98"/>
      <c r="BH1085" s="380"/>
      <c r="BI1085" s="380"/>
      <c r="BJ1085" s="380"/>
      <c r="BK1085" s="379"/>
      <c r="BL1085" s="379"/>
      <c r="BM1085" s="382"/>
      <c r="BN1085" s="168"/>
      <c r="BO1085" s="382"/>
      <c r="BP1085" s="382"/>
      <c r="BQ1085" s="368"/>
      <c r="BR1085"/>
      <c r="BS1085" s="368"/>
      <c r="BT1085"/>
      <c r="BU1085"/>
      <c r="BV1085"/>
      <c r="BW1085" s="368"/>
      <c r="BX1085" s="368"/>
      <c r="BY1085" s="368"/>
      <c r="BZ1085" s="368"/>
      <c r="CA1085" s="368"/>
      <c r="CB1085" s="141"/>
      <c r="CC1085" s="230"/>
      <c r="CD1085" s="230"/>
      <c r="CE1085" s="230"/>
      <c r="CF1085" s="76"/>
      <c r="CG1085" s="281"/>
      <c r="CH1085" s="281"/>
      <c r="CI1085" s="76"/>
      <c r="CJ1085" s="76"/>
      <c r="CK1085" s="76"/>
      <c r="CL1085" s="127"/>
      <c r="CM1085" s="127"/>
      <c r="CN1085" s="127"/>
      <c r="CO1085" s="127"/>
      <c r="CP1085" s="127"/>
      <c r="CQ1085" s="127"/>
      <c r="CR1085"/>
      <c r="CS1085"/>
      <c r="CT1085"/>
      <c r="CU1085"/>
      <c r="CV1085" s="76"/>
      <c r="CW1085" s="404"/>
      <c r="CX1085" s="405"/>
      <c r="CY1085" s="405"/>
      <c r="CZ1085" s="405"/>
      <c r="DA1085" s="405"/>
      <c r="DB1085" s="405"/>
      <c r="DG1085" s="76"/>
    </row>
    <row r="1086" spans="1:111" s="377" customFormat="1" ht="11.1" customHeight="1" x14ac:dyDescent="0.25">
      <c r="A1086" s="76"/>
      <c r="Z1086" s="437"/>
      <c r="AA1086" s="437"/>
      <c r="AB1086" s="437"/>
      <c r="AC1086" s="437"/>
      <c r="AD1086" s="437"/>
      <c r="AE1086" s="437"/>
      <c r="AF1086" s="437"/>
      <c r="AG1086" s="437"/>
      <c r="AH1086" s="437"/>
      <c r="AI1086" s="437"/>
      <c r="AJ1086" s="437"/>
      <c r="AK1086" s="437"/>
      <c r="AL1086" s="437"/>
      <c r="AM1086" s="437"/>
      <c r="AN1086" s="437"/>
      <c r="AO1086" s="437"/>
      <c r="AP1086" s="437"/>
      <c r="AQ1086" s="437"/>
      <c r="AR1086" s="437"/>
      <c r="AS1086" s="437"/>
      <c r="AT1086" s="437"/>
      <c r="AU1086" s="437"/>
      <c r="AV1086" s="437"/>
      <c r="AW1086" s="437"/>
      <c r="AX1086" s="437"/>
      <c r="AY1086" s="437"/>
      <c r="BA1086" s="98"/>
      <c r="BB1086" s="98"/>
      <c r="BC1086" s="98"/>
      <c r="BD1086" s="98"/>
      <c r="BE1086" s="98"/>
      <c r="BF1086" s="98"/>
      <c r="BH1086" s="380"/>
      <c r="BI1086" s="380"/>
      <c r="BJ1086" s="380"/>
      <c r="BK1086" s="379"/>
      <c r="BL1086" s="379"/>
      <c r="BM1086" s="382"/>
      <c r="BN1086" s="168"/>
      <c r="BO1086" s="382"/>
      <c r="BP1086" s="382"/>
      <c r="BQ1086" s="368"/>
      <c r="BR1086"/>
      <c r="BS1086" s="368"/>
      <c r="BT1086"/>
      <c r="BU1086"/>
      <c r="BV1086"/>
      <c r="BW1086" s="368"/>
      <c r="BX1086" s="368"/>
      <c r="BY1086" s="368"/>
      <c r="BZ1086" s="368"/>
      <c r="CA1086" s="368"/>
      <c r="CB1086" s="141"/>
      <c r="CC1086" s="230"/>
      <c r="CD1086" s="230"/>
      <c r="CE1086" s="230"/>
      <c r="CF1086" s="76"/>
      <c r="CG1086" s="281"/>
      <c r="CH1086" s="281"/>
      <c r="CI1086" s="76"/>
      <c r="CJ1086" s="76"/>
      <c r="CK1086" s="76"/>
      <c r="CL1086" s="127"/>
      <c r="CM1086" s="127"/>
      <c r="CN1086" s="127"/>
      <c r="CO1086" s="127"/>
      <c r="CP1086" s="127"/>
      <c r="CQ1086" s="127"/>
      <c r="CR1086"/>
      <c r="CS1086"/>
      <c r="CT1086"/>
      <c r="CU1086"/>
      <c r="CV1086" s="76"/>
      <c r="CW1086" s="404"/>
      <c r="CX1086" s="405"/>
      <c r="CY1086" s="405"/>
      <c r="CZ1086" s="405"/>
      <c r="DA1086" s="405"/>
      <c r="DB1086" s="405"/>
      <c r="DG1086" s="76"/>
    </row>
    <row r="1087" spans="1:111" s="377" customFormat="1" ht="11.1" customHeight="1" x14ac:dyDescent="0.25">
      <c r="A1087" s="76"/>
      <c r="Z1087" s="437"/>
      <c r="AA1087" s="437"/>
      <c r="AB1087" s="437"/>
      <c r="AC1087" s="437"/>
      <c r="AD1087" s="437"/>
      <c r="AE1087" s="437"/>
      <c r="AF1087" s="437"/>
      <c r="AG1087" s="437"/>
      <c r="AH1087" s="437"/>
      <c r="AI1087" s="437"/>
      <c r="AJ1087" s="437"/>
      <c r="AK1087" s="437"/>
      <c r="AL1087" s="437"/>
      <c r="AM1087" s="437"/>
      <c r="AN1087" s="437"/>
      <c r="AO1087" s="437"/>
      <c r="AP1087" s="437"/>
      <c r="AQ1087" s="437"/>
      <c r="AR1087" s="437"/>
      <c r="AS1087" s="437"/>
      <c r="AT1087" s="437"/>
      <c r="AU1087" s="437"/>
      <c r="AV1087" s="437"/>
      <c r="AW1087" s="437"/>
      <c r="AX1087" s="437"/>
      <c r="AY1087" s="437"/>
      <c r="BA1087" s="98"/>
      <c r="BB1087" s="98"/>
      <c r="BC1087" s="98"/>
      <c r="BD1087" s="98"/>
      <c r="BE1087" s="98"/>
      <c r="BF1087" s="98"/>
      <c r="BH1087" s="380"/>
      <c r="BI1087" s="380"/>
      <c r="BJ1087" s="380"/>
      <c r="BK1087" s="379"/>
      <c r="BL1087" s="379"/>
      <c r="BM1087" s="382"/>
      <c r="BN1087" s="168"/>
      <c r="BO1087" s="382"/>
      <c r="BP1087" s="382"/>
      <c r="BQ1087" s="368"/>
      <c r="BR1087"/>
      <c r="BS1087" s="368"/>
      <c r="BT1087"/>
      <c r="BU1087"/>
      <c r="BV1087"/>
      <c r="BW1087" s="368"/>
      <c r="BX1087" s="368"/>
      <c r="BY1087" s="368"/>
      <c r="BZ1087" s="368"/>
      <c r="CA1087" s="368"/>
      <c r="CB1087" s="141"/>
      <c r="CC1087" s="230"/>
      <c r="CD1087" s="230"/>
      <c r="CE1087" s="230"/>
      <c r="CF1087" s="76"/>
      <c r="CG1087" s="281"/>
      <c r="CH1087" s="281"/>
      <c r="CI1087" s="76"/>
      <c r="CJ1087" s="76"/>
      <c r="CK1087" s="76"/>
      <c r="CL1087" s="127"/>
      <c r="CM1087" s="127"/>
      <c r="CN1087" s="127"/>
      <c r="CO1087" s="127"/>
      <c r="CP1087" s="127"/>
      <c r="CQ1087" s="127"/>
      <c r="CR1087"/>
      <c r="CS1087"/>
      <c r="CT1087"/>
      <c r="CU1087"/>
      <c r="CV1087" s="76"/>
      <c r="CW1087" s="404"/>
      <c r="CX1087" s="405"/>
      <c r="CY1087" s="405"/>
      <c r="CZ1087" s="405"/>
      <c r="DA1087" s="405"/>
      <c r="DB1087" s="405"/>
      <c r="DG1087" s="76"/>
    </row>
    <row r="1088" spans="1:111" s="377" customFormat="1" ht="11.1" customHeight="1" x14ac:dyDescent="0.25">
      <c r="A1088" s="76"/>
      <c r="Z1088" s="437"/>
      <c r="AA1088" s="437"/>
      <c r="AB1088" s="437"/>
      <c r="AC1088" s="437"/>
      <c r="AD1088" s="437"/>
      <c r="AE1088" s="437"/>
      <c r="AF1088" s="437"/>
      <c r="AG1088" s="437"/>
      <c r="AH1088" s="437"/>
      <c r="AI1088" s="437"/>
      <c r="AJ1088" s="437"/>
      <c r="AK1088" s="437"/>
      <c r="AL1088" s="437"/>
      <c r="AM1088" s="437"/>
      <c r="AN1088" s="437"/>
      <c r="AO1088" s="437"/>
      <c r="AP1088" s="437"/>
      <c r="AQ1088" s="437"/>
      <c r="AR1088" s="437"/>
      <c r="AS1088" s="437"/>
      <c r="AT1088" s="437"/>
      <c r="AU1088" s="437"/>
      <c r="AV1088" s="437"/>
      <c r="AW1088" s="437"/>
      <c r="AX1088" s="437"/>
      <c r="AY1088" s="437"/>
      <c r="BA1088" s="98"/>
      <c r="BB1088" s="98"/>
      <c r="BC1088" s="98"/>
      <c r="BD1088" s="98"/>
      <c r="BE1088" s="98"/>
      <c r="BF1088" s="98"/>
      <c r="BH1088" s="380"/>
      <c r="BI1088" s="380"/>
      <c r="BJ1088" s="380"/>
      <c r="BK1088" s="379"/>
      <c r="BL1088" s="379"/>
      <c r="BM1088" s="382"/>
      <c r="BN1088" s="168"/>
      <c r="BO1088" s="382"/>
      <c r="BP1088" s="382"/>
      <c r="BQ1088" s="368"/>
      <c r="BR1088"/>
      <c r="BS1088" s="368"/>
      <c r="BT1088"/>
      <c r="BU1088"/>
      <c r="BV1088"/>
      <c r="BW1088" s="368"/>
      <c r="BX1088" s="368"/>
      <c r="BY1088" s="368"/>
      <c r="BZ1088" s="368"/>
      <c r="CA1088" s="368"/>
      <c r="CB1088" s="141"/>
      <c r="CC1088" s="230"/>
      <c r="CD1088" s="230"/>
      <c r="CE1088" s="230"/>
      <c r="CF1088" s="76"/>
      <c r="CG1088" s="281"/>
      <c r="CH1088" s="281"/>
      <c r="CI1088" s="76"/>
      <c r="CJ1088" s="76"/>
      <c r="CK1088" s="76"/>
      <c r="CL1088" s="127"/>
      <c r="CM1088" s="127"/>
      <c r="CN1088" s="127"/>
      <c r="CO1088" s="127"/>
      <c r="CP1088" s="127"/>
      <c r="CQ1088" s="127"/>
      <c r="CR1088"/>
      <c r="CS1088"/>
      <c r="CT1088"/>
      <c r="CU1088"/>
      <c r="CV1088" s="76"/>
      <c r="CW1088" s="404"/>
      <c r="CX1088" s="405"/>
      <c r="CY1088" s="405"/>
      <c r="CZ1088" s="405"/>
      <c r="DA1088" s="405"/>
      <c r="DB1088" s="405"/>
      <c r="DG1088" s="76"/>
    </row>
    <row r="1089" spans="1:111" s="377" customFormat="1" ht="11.1" customHeight="1" x14ac:dyDescent="0.25">
      <c r="A1089" s="76"/>
      <c r="Z1089" s="437"/>
      <c r="AA1089" s="437"/>
      <c r="AB1089" s="437"/>
      <c r="AC1089" s="437"/>
      <c r="AD1089" s="437"/>
      <c r="AE1089" s="437"/>
      <c r="AF1089" s="437"/>
      <c r="AG1089" s="437"/>
      <c r="AH1089" s="437"/>
      <c r="AI1089" s="437"/>
      <c r="AJ1089" s="437"/>
      <c r="AK1089" s="437"/>
      <c r="AL1089" s="437"/>
      <c r="AM1089" s="437"/>
      <c r="AN1089" s="437"/>
      <c r="AO1089" s="437"/>
      <c r="AP1089" s="437"/>
      <c r="AQ1089" s="437"/>
      <c r="AR1089" s="437"/>
      <c r="AS1089" s="437"/>
      <c r="AT1089" s="437"/>
      <c r="AU1089" s="437"/>
      <c r="AV1089" s="437"/>
      <c r="AW1089" s="437"/>
      <c r="AX1089" s="437"/>
      <c r="AY1089" s="437"/>
      <c r="BA1089" s="98"/>
      <c r="BB1089" s="98"/>
      <c r="BC1089" s="98"/>
      <c r="BD1089" s="98"/>
      <c r="BE1089" s="98"/>
      <c r="BF1089" s="98"/>
      <c r="BH1089" s="380"/>
      <c r="BI1089" s="380"/>
      <c r="BJ1089" s="380"/>
      <c r="BK1089" s="379"/>
      <c r="BL1089" s="379"/>
      <c r="BM1089" s="382"/>
      <c r="BN1089" s="168"/>
      <c r="BO1089" s="382"/>
      <c r="BP1089" s="382"/>
      <c r="BQ1089" s="368"/>
      <c r="BR1089"/>
      <c r="BS1089" s="368"/>
      <c r="BT1089"/>
      <c r="BU1089"/>
      <c r="BV1089"/>
      <c r="BW1089" s="368"/>
      <c r="BX1089" s="368"/>
      <c r="BY1089" s="368"/>
      <c r="BZ1089" s="368"/>
      <c r="CA1089" s="368"/>
      <c r="CB1089" s="141"/>
      <c r="CC1089" s="230"/>
      <c r="CD1089" s="230"/>
      <c r="CE1089" s="230"/>
      <c r="CF1089" s="76"/>
      <c r="CG1089" s="281"/>
      <c r="CH1089" s="281"/>
      <c r="CI1089" s="76"/>
      <c r="CJ1089" s="76"/>
      <c r="CK1089" s="76"/>
      <c r="CL1089" s="127"/>
      <c r="CM1089" s="127"/>
      <c r="CN1089" s="127"/>
      <c r="CO1089" s="127"/>
      <c r="CP1089" s="127"/>
      <c r="CQ1089" s="127"/>
      <c r="CR1089"/>
      <c r="CS1089"/>
      <c r="CT1089"/>
      <c r="CU1089"/>
      <c r="CV1089" s="76"/>
      <c r="CW1089" s="404"/>
      <c r="CX1089" s="405"/>
      <c r="CY1089" s="405"/>
      <c r="CZ1089" s="405"/>
      <c r="DA1089" s="405"/>
      <c r="DB1089" s="405"/>
      <c r="DG1089" s="76"/>
    </row>
    <row r="1090" spans="1:111" s="377" customFormat="1" ht="11.1" customHeight="1" x14ac:dyDescent="0.25">
      <c r="A1090" s="76"/>
      <c r="Z1090" s="437"/>
      <c r="AA1090" s="437"/>
      <c r="AB1090" s="437"/>
      <c r="AC1090" s="437"/>
      <c r="AD1090" s="437"/>
      <c r="AE1090" s="437"/>
      <c r="AF1090" s="437"/>
      <c r="AG1090" s="437"/>
      <c r="AH1090" s="437"/>
      <c r="AI1090" s="437"/>
      <c r="AJ1090" s="437"/>
      <c r="AK1090" s="437"/>
      <c r="AL1090" s="437"/>
      <c r="AM1090" s="437"/>
      <c r="AN1090" s="437"/>
      <c r="AO1090" s="437"/>
      <c r="AP1090" s="437"/>
      <c r="AQ1090" s="437"/>
      <c r="AR1090" s="437"/>
      <c r="AS1090" s="437"/>
      <c r="AT1090" s="437"/>
      <c r="AU1090" s="437"/>
      <c r="AV1090" s="437"/>
      <c r="AW1090" s="437"/>
      <c r="AX1090" s="437"/>
      <c r="AY1090" s="437"/>
      <c r="BA1090" s="98"/>
      <c r="BB1090" s="98"/>
      <c r="BC1090" s="98"/>
      <c r="BD1090" s="98"/>
      <c r="BE1090" s="98"/>
      <c r="BF1090" s="98"/>
      <c r="BH1090" s="380"/>
      <c r="BI1090" s="380"/>
      <c r="BJ1090" s="380"/>
      <c r="BK1090" s="379"/>
      <c r="BL1090" s="379"/>
      <c r="BM1090" s="382"/>
      <c r="BN1090" s="168"/>
      <c r="BO1090" s="382"/>
      <c r="BP1090" s="382"/>
      <c r="BQ1090" s="368"/>
      <c r="BR1090"/>
      <c r="BS1090" s="368"/>
      <c r="BT1090"/>
      <c r="BU1090"/>
      <c r="BV1090"/>
      <c r="BW1090" s="368"/>
      <c r="BX1090" s="368"/>
      <c r="BY1090" s="368"/>
      <c r="BZ1090" s="368"/>
      <c r="CA1090" s="368"/>
      <c r="CB1090" s="141"/>
      <c r="CC1090" s="230"/>
      <c r="CD1090" s="230"/>
      <c r="CE1090" s="230"/>
      <c r="CF1090" s="76"/>
      <c r="CG1090" s="281"/>
      <c r="CH1090" s="281"/>
      <c r="CI1090" s="76"/>
      <c r="CJ1090" s="76"/>
      <c r="CK1090" s="76"/>
      <c r="CL1090" s="127"/>
      <c r="CM1090" s="127"/>
      <c r="CN1090" s="127"/>
      <c r="CO1090" s="127"/>
      <c r="CP1090" s="127"/>
      <c r="CQ1090" s="127"/>
      <c r="CR1090"/>
      <c r="CS1090"/>
      <c r="CT1090"/>
      <c r="CU1090"/>
      <c r="CV1090" s="76"/>
      <c r="CW1090" s="404"/>
      <c r="CX1090" s="405"/>
      <c r="CY1090" s="405"/>
      <c r="CZ1090" s="405"/>
      <c r="DA1090" s="405"/>
      <c r="DB1090" s="405"/>
      <c r="DG1090" s="76"/>
    </row>
    <row r="1091" spans="1:111" s="377" customFormat="1" ht="11.1" customHeight="1" x14ac:dyDescent="0.25">
      <c r="A1091" s="76"/>
      <c r="Z1091" s="437"/>
      <c r="AA1091" s="437"/>
      <c r="AB1091" s="437"/>
      <c r="AC1091" s="437"/>
      <c r="AD1091" s="437"/>
      <c r="AE1091" s="437"/>
      <c r="AF1091" s="437"/>
      <c r="AG1091" s="437"/>
      <c r="AH1091" s="437"/>
      <c r="AI1091" s="437"/>
      <c r="AJ1091" s="437"/>
      <c r="AK1091" s="437"/>
      <c r="AL1091" s="437"/>
      <c r="AM1091" s="437"/>
      <c r="AN1091" s="437"/>
      <c r="AO1091" s="437"/>
      <c r="AP1091" s="437"/>
      <c r="AQ1091" s="437"/>
      <c r="AR1091" s="437"/>
      <c r="AS1091" s="437"/>
      <c r="AT1091" s="437"/>
      <c r="AU1091" s="437"/>
      <c r="AV1091" s="437"/>
      <c r="AW1091" s="437"/>
      <c r="AX1091" s="437"/>
      <c r="AY1091" s="437"/>
      <c r="BA1091" s="98"/>
      <c r="BB1091" s="98"/>
      <c r="BC1091" s="98"/>
      <c r="BD1091" s="98"/>
      <c r="BE1091" s="98"/>
      <c r="BF1091" s="98"/>
      <c r="BH1091" s="380"/>
      <c r="BI1091" s="380"/>
      <c r="BJ1091" s="380"/>
      <c r="BK1091" s="379"/>
      <c r="BL1091" s="379"/>
      <c r="BM1091" s="382"/>
      <c r="BN1091" s="168"/>
      <c r="BO1091" s="382"/>
      <c r="BP1091" s="382"/>
      <c r="BQ1091" s="368"/>
      <c r="BR1091"/>
      <c r="BS1091" s="368"/>
      <c r="BT1091"/>
      <c r="BU1091"/>
      <c r="BV1091"/>
      <c r="BW1091" s="368"/>
      <c r="BX1091" s="368"/>
      <c r="BY1091" s="368"/>
      <c r="BZ1091" s="368"/>
      <c r="CA1091" s="368"/>
      <c r="CB1091" s="141"/>
      <c r="CC1091" s="230"/>
      <c r="CD1091" s="230"/>
      <c r="CE1091" s="230"/>
      <c r="CF1091" s="76"/>
      <c r="CG1091" s="281"/>
      <c r="CH1091" s="281"/>
      <c r="CI1091" s="76"/>
      <c r="CJ1091" s="76"/>
      <c r="CK1091" s="76"/>
      <c r="CL1091" s="127"/>
      <c r="CM1091" s="127"/>
      <c r="CN1091" s="127"/>
      <c r="CO1091" s="127"/>
      <c r="CP1091" s="127"/>
      <c r="CQ1091" s="127"/>
      <c r="CR1091"/>
      <c r="CS1091"/>
      <c r="CT1091"/>
      <c r="CU1091"/>
      <c r="CV1091" s="76"/>
      <c r="CW1091" s="404"/>
      <c r="CX1091" s="405"/>
      <c r="CY1091" s="405"/>
      <c r="CZ1091" s="405"/>
      <c r="DA1091" s="405"/>
      <c r="DB1091" s="405"/>
      <c r="DG1091" s="76"/>
    </row>
    <row r="1092" spans="1:111" s="377" customFormat="1" ht="11.1" customHeight="1" x14ac:dyDescent="0.25">
      <c r="A1092" s="76"/>
      <c r="Z1092" s="437"/>
      <c r="AA1092" s="437"/>
      <c r="AB1092" s="437"/>
      <c r="AC1092" s="437"/>
      <c r="AD1092" s="437"/>
      <c r="AE1092" s="437"/>
      <c r="AF1092" s="437"/>
      <c r="AG1092" s="437"/>
      <c r="AH1092" s="437"/>
      <c r="AI1092" s="437"/>
      <c r="AJ1092" s="437"/>
      <c r="AK1092" s="437"/>
      <c r="AL1092" s="437"/>
      <c r="AM1092" s="437"/>
      <c r="AN1092" s="437"/>
      <c r="AO1092" s="437"/>
      <c r="AP1092" s="437"/>
      <c r="AQ1092" s="437"/>
      <c r="AR1092" s="437"/>
      <c r="AS1092" s="437"/>
      <c r="AT1092" s="437"/>
      <c r="AU1092" s="437"/>
      <c r="AV1092" s="437"/>
      <c r="AW1092" s="437"/>
      <c r="AX1092" s="437"/>
      <c r="AY1092" s="437"/>
      <c r="BA1092" s="98"/>
      <c r="BB1092" s="98"/>
      <c r="BC1092" s="98"/>
      <c r="BD1092" s="98"/>
      <c r="BE1092" s="98"/>
      <c r="BF1092" s="98"/>
      <c r="BH1092" s="380"/>
      <c r="BI1092" s="380"/>
      <c r="BJ1092" s="380"/>
      <c r="BK1092" s="379"/>
      <c r="BL1092" s="379"/>
      <c r="BM1092" s="382"/>
      <c r="BN1092" s="168"/>
      <c r="BO1092" s="382"/>
      <c r="BP1092" s="382"/>
      <c r="BQ1092" s="368"/>
      <c r="BR1092"/>
      <c r="BS1092" s="368"/>
      <c r="BT1092"/>
      <c r="BU1092"/>
      <c r="BV1092"/>
      <c r="BW1092" s="368"/>
      <c r="BX1092" s="368"/>
      <c r="BY1092" s="368"/>
      <c r="BZ1092" s="368"/>
      <c r="CA1092" s="368"/>
      <c r="CB1092" s="141"/>
      <c r="CC1092" s="230"/>
      <c r="CD1092" s="230"/>
      <c r="CE1092" s="230"/>
      <c r="CF1092" s="76"/>
      <c r="CG1092" s="281"/>
      <c r="CH1092" s="281"/>
      <c r="CI1092" s="76"/>
      <c r="CJ1092" s="76"/>
      <c r="CK1092" s="76"/>
      <c r="CL1092" s="127"/>
      <c r="CM1092" s="127"/>
      <c r="CN1092" s="127"/>
      <c r="CO1092" s="127"/>
      <c r="CP1092" s="127"/>
      <c r="CQ1092" s="127"/>
      <c r="CR1092"/>
      <c r="CS1092"/>
      <c r="CT1092"/>
      <c r="CU1092"/>
      <c r="CV1092" s="76"/>
      <c r="CW1092" s="404"/>
      <c r="CX1092" s="405"/>
      <c r="CY1092" s="405"/>
      <c r="CZ1092" s="405"/>
      <c r="DA1092" s="405"/>
      <c r="DB1092" s="405"/>
      <c r="DG1092" s="76"/>
    </row>
    <row r="1093" spans="1:111" s="377" customFormat="1" ht="11.1" customHeight="1" x14ac:dyDescent="0.25">
      <c r="A1093" s="76"/>
      <c r="Z1093" s="437"/>
      <c r="AA1093" s="437"/>
      <c r="AB1093" s="437"/>
      <c r="AC1093" s="437"/>
      <c r="AD1093" s="437"/>
      <c r="AE1093" s="437"/>
      <c r="AF1093" s="437"/>
      <c r="AG1093" s="437"/>
      <c r="AH1093" s="437"/>
      <c r="AI1093" s="437"/>
      <c r="AJ1093" s="437"/>
      <c r="AK1093" s="437"/>
      <c r="AL1093" s="437"/>
      <c r="AM1093" s="437"/>
      <c r="AN1093" s="437"/>
      <c r="AO1093" s="437"/>
      <c r="AP1093" s="437"/>
      <c r="AQ1093" s="437"/>
      <c r="AR1093" s="437"/>
      <c r="AS1093" s="437"/>
      <c r="AT1093" s="437"/>
      <c r="AU1093" s="437"/>
      <c r="AV1093" s="437"/>
      <c r="AW1093" s="437"/>
      <c r="AX1093" s="437"/>
      <c r="AY1093" s="437"/>
      <c r="BA1093" s="98"/>
      <c r="BB1093" s="98"/>
      <c r="BC1093" s="98"/>
      <c r="BD1093" s="98"/>
      <c r="BE1093" s="98"/>
      <c r="BF1093" s="98"/>
      <c r="BH1093" s="380"/>
      <c r="BI1093" s="380"/>
      <c r="BJ1093" s="380"/>
      <c r="BK1093" s="379"/>
      <c r="BL1093" s="379"/>
      <c r="BM1093" s="382"/>
      <c r="BN1093" s="168"/>
      <c r="BO1093" s="382"/>
      <c r="BP1093" s="382"/>
      <c r="BQ1093" s="368"/>
      <c r="BR1093"/>
      <c r="BS1093" s="368"/>
      <c r="BT1093"/>
      <c r="BU1093"/>
      <c r="BV1093"/>
      <c r="BW1093" s="368"/>
      <c r="BX1093" s="368"/>
      <c r="BY1093" s="368"/>
      <c r="BZ1093" s="368"/>
      <c r="CA1093" s="368"/>
      <c r="CB1093" s="141"/>
      <c r="CC1093" s="230"/>
      <c r="CD1093" s="230"/>
      <c r="CE1093" s="230"/>
      <c r="CF1093" s="76"/>
      <c r="CG1093" s="281"/>
      <c r="CH1093" s="281"/>
      <c r="CI1093" s="76"/>
      <c r="CJ1093" s="76"/>
      <c r="CK1093" s="76"/>
      <c r="CL1093" s="127"/>
      <c r="CM1093" s="127"/>
      <c r="CN1093" s="127"/>
      <c r="CO1093" s="127"/>
      <c r="CP1093" s="127"/>
      <c r="CQ1093" s="127"/>
      <c r="CR1093"/>
      <c r="CS1093"/>
      <c r="CT1093"/>
      <c r="CU1093"/>
      <c r="CV1093" s="76"/>
      <c r="CW1093" s="404"/>
      <c r="CX1093" s="405"/>
      <c r="CY1093" s="405"/>
      <c r="CZ1093" s="405"/>
      <c r="DA1093" s="405"/>
      <c r="DB1093" s="405"/>
      <c r="DG1093" s="76"/>
    </row>
    <row r="1094" spans="1:111" s="377" customFormat="1" ht="11.1" customHeight="1" x14ac:dyDescent="0.25">
      <c r="A1094" s="76"/>
      <c r="Z1094" s="437"/>
      <c r="AA1094" s="437"/>
      <c r="AB1094" s="437"/>
      <c r="AC1094" s="437"/>
      <c r="AD1094" s="437"/>
      <c r="AE1094" s="437"/>
      <c r="AF1094" s="437"/>
      <c r="AG1094" s="437"/>
      <c r="AH1094" s="437"/>
      <c r="AI1094" s="437"/>
      <c r="AJ1094" s="437"/>
      <c r="AK1094" s="437"/>
      <c r="AL1094" s="437"/>
      <c r="AM1094" s="437"/>
      <c r="AN1094" s="437"/>
      <c r="AO1094" s="437"/>
      <c r="AP1094" s="437"/>
      <c r="AQ1094" s="437"/>
      <c r="AR1094" s="437"/>
      <c r="AS1094" s="437"/>
      <c r="AT1094" s="437"/>
      <c r="AU1094" s="437"/>
      <c r="AV1094" s="437"/>
      <c r="AW1094" s="437"/>
      <c r="AX1094" s="437"/>
      <c r="AY1094" s="437"/>
      <c r="BA1094" s="98"/>
      <c r="BB1094" s="98"/>
      <c r="BC1094" s="98"/>
      <c r="BD1094" s="98"/>
      <c r="BE1094" s="98"/>
      <c r="BF1094" s="98"/>
      <c r="BH1094" s="380"/>
      <c r="BI1094" s="380"/>
      <c r="BJ1094" s="380"/>
      <c r="BK1094" s="379"/>
      <c r="BL1094" s="379"/>
      <c r="BM1094" s="382"/>
      <c r="BN1094" s="168"/>
      <c r="BO1094" s="382"/>
      <c r="BP1094" s="382"/>
      <c r="BQ1094" s="368"/>
      <c r="BR1094"/>
      <c r="BS1094" s="368"/>
      <c r="BT1094"/>
      <c r="BU1094"/>
      <c r="BV1094"/>
      <c r="BW1094" s="368"/>
      <c r="BX1094" s="368"/>
      <c r="BY1094" s="368"/>
      <c r="BZ1094" s="368"/>
      <c r="CA1094" s="368"/>
      <c r="CB1094" s="141"/>
      <c r="CC1094" s="230"/>
      <c r="CD1094" s="230"/>
      <c r="CE1094" s="230"/>
      <c r="CF1094" s="76"/>
      <c r="CG1094" s="281"/>
      <c r="CH1094" s="281"/>
      <c r="CI1094" s="76"/>
      <c r="CJ1094" s="76"/>
      <c r="CK1094" s="76"/>
      <c r="CL1094" s="127"/>
      <c r="CM1094" s="127"/>
      <c r="CN1094" s="127"/>
      <c r="CO1094" s="127"/>
      <c r="CP1094" s="127"/>
      <c r="CQ1094" s="127"/>
      <c r="CR1094"/>
      <c r="CS1094"/>
      <c r="CT1094"/>
      <c r="CU1094"/>
      <c r="CV1094" s="76"/>
      <c r="CW1094" s="404"/>
      <c r="CX1094" s="405"/>
      <c r="CY1094" s="405"/>
      <c r="CZ1094" s="405"/>
      <c r="DA1094" s="405"/>
      <c r="DB1094" s="405"/>
      <c r="DG1094" s="76"/>
    </row>
    <row r="1095" spans="1:111" s="377" customFormat="1" ht="11.1" customHeight="1" x14ac:dyDescent="0.25">
      <c r="A1095" s="76"/>
      <c r="Z1095" s="437"/>
      <c r="AA1095" s="437"/>
      <c r="AB1095" s="437"/>
      <c r="AC1095" s="437"/>
      <c r="AD1095" s="437"/>
      <c r="AE1095" s="437"/>
      <c r="AF1095" s="437"/>
      <c r="AG1095" s="437"/>
      <c r="AH1095" s="437"/>
      <c r="AI1095" s="437"/>
      <c r="AJ1095" s="437"/>
      <c r="AK1095" s="437"/>
      <c r="AL1095" s="437"/>
      <c r="AM1095" s="437"/>
      <c r="AN1095" s="437"/>
      <c r="AO1095" s="437"/>
      <c r="AP1095" s="437"/>
      <c r="AQ1095" s="437"/>
      <c r="AR1095" s="437"/>
      <c r="AS1095" s="437"/>
      <c r="AT1095" s="437"/>
      <c r="AU1095" s="437"/>
      <c r="AV1095" s="437"/>
      <c r="AW1095" s="437"/>
      <c r="AX1095" s="437"/>
      <c r="AY1095" s="437"/>
      <c r="BA1095" s="98"/>
      <c r="BB1095" s="98"/>
      <c r="BC1095" s="98"/>
      <c r="BD1095" s="98"/>
      <c r="BE1095" s="98"/>
      <c r="BF1095" s="98"/>
      <c r="BH1095" s="380"/>
      <c r="BI1095" s="380"/>
      <c r="BJ1095" s="380"/>
      <c r="BK1095" s="379"/>
      <c r="BL1095" s="379"/>
      <c r="BM1095" s="382"/>
      <c r="BN1095" s="168"/>
      <c r="BO1095" s="382"/>
      <c r="BP1095" s="382"/>
      <c r="BQ1095" s="368"/>
      <c r="BR1095"/>
      <c r="BS1095" s="368"/>
      <c r="BT1095"/>
      <c r="BU1095"/>
      <c r="BV1095"/>
      <c r="BW1095" s="368"/>
      <c r="BX1095" s="368"/>
      <c r="BY1095" s="368"/>
      <c r="BZ1095" s="368"/>
      <c r="CA1095" s="368"/>
      <c r="CB1095" s="141"/>
      <c r="CC1095" s="230"/>
      <c r="CD1095" s="230"/>
      <c r="CE1095" s="230"/>
      <c r="CF1095" s="76"/>
      <c r="CG1095" s="281"/>
      <c r="CH1095" s="281"/>
      <c r="CI1095" s="76"/>
      <c r="CJ1095" s="76"/>
      <c r="CK1095" s="76"/>
      <c r="CL1095" s="127"/>
      <c r="CM1095" s="127"/>
      <c r="CN1095" s="127"/>
      <c r="CO1095" s="127"/>
      <c r="CP1095" s="127"/>
      <c r="CQ1095" s="127"/>
      <c r="CR1095"/>
      <c r="CS1095"/>
      <c r="CT1095"/>
      <c r="CU1095"/>
      <c r="CV1095" s="76"/>
      <c r="CW1095" s="404"/>
      <c r="CX1095" s="405"/>
      <c r="CY1095" s="405"/>
      <c r="CZ1095" s="405"/>
      <c r="DA1095" s="405"/>
      <c r="DB1095" s="405"/>
      <c r="DG1095" s="76"/>
    </row>
    <row r="1096" spans="1:111" s="377" customFormat="1" ht="11.1" customHeight="1" x14ac:dyDescent="0.25">
      <c r="A1096" s="76"/>
      <c r="Z1096" s="437"/>
      <c r="AA1096" s="437"/>
      <c r="AB1096" s="437"/>
      <c r="AC1096" s="437"/>
      <c r="AD1096" s="437"/>
      <c r="AE1096" s="437"/>
      <c r="AF1096" s="437"/>
      <c r="AG1096" s="437"/>
      <c r="AH1096" s="437"/>
      <c r="AI1096" s="437"/>
      <c r="AJ1096" s="437"/>
      <c r="AK1096" s="437"/>
      <c r="AL1096" s="437"/>
      <c r="AM1096" s="437"/>
      <c r="AN1096" s="437"/>
      <c r="AO1096" s="437"/>
      <c r="AP1096" s="437"/>
      <c r="AQ1096" s="437"/>
      <c r="AR1096" s="437"/>
      <c r="AS1096" s="437"/>
      <c r="AT1096" s="437"/>
      <c r="AU1096" s="437"/>
      <c r="AV1096" s="437"/>
      <c r="AW1096" s="437"/>
      <c r="AX1096" s="437"/>
      <c r="AY1096" s="437"/>
      <c r="BA1096" s="98"/>
      <c r="BB1096" s="98"/>
      <c r="BC1096" s="98"/>
      <c r="BD1096" s="98"/>
      <c r="BE1096" s="98"/>
      <c r="BF1096" s="98"/>
      <c r="BH1096" s="380"/>
      <c r="BI1096" s="380"/>
      <c r="BJ1096" s="380"/>
      <c r="BK1096" s="379"/>
      <c r="BL1096" s="379"/>
      <c r="BM1096" s="382"/>
      <c r="BN1096" s="168"/>
      <c r="BO1096" s="382"/>
      <c r="BP1096" s="382"/>
      <c r="BQ1096" s="368"/>
      <c r="BR1096"/>
      <c r="BS1096" s="368"/>
      <c r="BT1096"/>
      <c r="BU1096"/>
      <c r="BV1096"/>
      <c r="BW1096" s="368"/>
      <c r="BX1096" s="368"/>
      <c r="BY1096" s="368"/>
      <c r="BZ1096" s="368"/>
      <c r="CA1096" s="368"/>
      <c r="CB1096" s="141"/>
      <c r="CC1096" s="230"/>
      <c r="CD1096" s="230"/>
      <c r="CE1096" s="230"/>
      <c r="CF1096" s="76"/>
      <c r="CG1096" s="281"/>
      <c r="CH1096" s="281"/>
      <c r="CI1096" s="76"/>
      <c r="CJ1096" s="76"/>
      <c r="CK1096" s="76"/>
      <c r="CL1096" s="127"/>
      <c r="CM1096" s="127"/>
      <c r="CN1096" s="127"/>
      <c r="CO1096" s="127"/>
      <c r="CP1096" s="127"/>
      <c r="CQ1096" s="127"/>
      <c r="CR1096"/>
      <c r="CS1096"/>
      <c r="CT1096"/>
      <c r="CU1096"/>
      <c r="CV1096" s="76"/>
      <c r="CW1096" s="404"/>
      <c r="CX1096" s="405"/>
      <c r="CY1096" s="405"/>
      <c r="CZ1096" s="405"/>
      <c r="DA1096" s="405"/>
      <c r="DB1096" s="405"/>
      <c r="DG1096" s="76"/>
    </row>
    <row r="1097" spans="1:111" s="377" customFormat="1" ht="11.1" customHeight="1" x14ac:dyDescent="0.25">
      <c r="A1097" s="76"/>
      <c r="Z1097" s="437"/>
      <c r="AA1097" s="437"/>
      <c r="AB1097" s="437"/>
      <c r="AC1097" s="437"/>
      <c r="AD1097" s="437"/>
      <c r="AE1097" s="437"/>
      <c r="AF1097" s="437"/>
      <c r="AG1097" s="437"/>
      <c r="AH1097" s="437"/>
      <c r="AI1097" s="437"/>
      <c r="AJ1097" s="437"/>
      <c r="AK1097" s="437"/>
      <c r="AL1097" s="437"/>
      <c r="AM1097" s="437"/>
      <c r="AN1097" s="437"/>
      <c r="AO1097" s="437"/>
      <c r="AP1097" s="437"/>
      <c r="AQ1097" s="437"/>
      <c r="AR1097" s="437"/>
      <c r="AS1097" s="437"/>
      <c r="AT1097" s="437"/>
      <c r="AU1097" s="437"/>
      <c r="AV1097" s="437"/>
      <c r="AW1097" s="437"/>
      <c r="AX1097" s="437"/>
      <c r="AY1097" s="437"/>
      <c r="BA1097" s="98"/>
      <c r="BB1097" s="98"/>
      <c r="BC1097" s="98"/>
      <c r="BD1097" s="98"/>
      <c r="BE1097" s="98"/>
      <c r="BF1097" s="98"/>
      <c r="BH1097" s="380"/>
      <c r="BI1097" s="380"/>
      <c r="BJ1097" s="380"/>
      <c r="BK1097" s="379"/>
      <c r="BL1097" s="379"/>
      <c r="BM1097" s="382"/>
      <c r="BN1097" s="168"/>
      <c r="BO1097" s="382"/>
      <c r="BP1097" s="382"/>
      <c r="BQ1097" s="368"/>
      <c r="BR1097"/>
      <c r="BS1097" s="368"/>
      <c r="BT1097"/>
      <c r="BU1097"/>
      <c r="BV1097"/>
      <c r="BW1097" s="368"/>
      <c r="BX1097" s="368"/>
      <c r="BY1097" s="368"/>
      <c r="BZ1097" s="368"/>
      <c r="CA1097" s="368"/>
      <c r="CB1097" s="141"/>
      <c r="CC1097" s="230"/>
      <c r="CD1097" s="230"/>
      <c r="CE1097" s="230"/>
      <c r="CF1097" s="76"/>
      <c r="CG1097" s="281"/>
      <c r="CH1097" s="281"/>
      <c r="CI1097" s="76"/>
      <c r="CJ1097" s="76"/>
      <c r="CK1097" s="76"/>
      <c r="CL1097" s="127"/>
      <c r="CM1097" s="127"/>
      <c r="CN1097" s="127"/>
      <c r="CO1097" s="127"/>
      <c r="CP1097" s="127"/>
      <c r="CQ1097" s="127"/>
      <c r="CR1097"/>
      <c r="CS1097"/>
      <c r="CT1097"/>
      <c r="CU1097"/>
      <c r="CV1097" s="76"/>
      <c r="CW1097" s="404"/>
      <c r="CX1097" s="405"/>
      <c r="CY1097" s="405"/>
      <c r="CZ1097" s="405"/>
      <c r="DA1097" s="405"/>
      <c r="DB1097" s="405"/>
      <c r="DG1097" s="76"/>
    </row>
    <row r="1098" spans="1:111" s="377" customFormat="1" ht="11.1" customHeight="1" x14ac:dyDescent="0.25">
      <c r="A1098" s="76"/>
      <c r="Z1098" s="437"/>
      <c r="AA1098" s="437"/>
      <c r="AB1098" s="437"/>
      <c r="AC1098" s="437"/>
      <c r="AD1098" s="437"/>
      <c r="AE1098" s="437"/>
      <c r="AF1098" s="437"/>
      <c r="AG1098" s="437"/>
      <c r="AH1098" s="437"/>
      <c r="AI1098" s="437"/>
      <c r="AJ1098" s="437"/>
      <c r="AK1098" s="437"/>
      <c r="AL1098" s="437"/>
      <c r="AM1098" s="437"/>
      <c r="AN1098" s="437"/>
      <c r="AO1098" s="437"/>
      <c r="AP1098" s="437"/>
      <c r="AQ1098" s="437"/>
      <c r="AR1098" s="437"/>
      <c r="AS1098" s="437"/>
      <c r="AT1098" s="437"/>
      <c r="AU1098" s="437"/>
      <c r="AV1098" s="437"/>
      <c r="AW1098" s="437"/>
      <c r="AX1098" s="437"/>
      <c r="AY1098" s="437"/>
      <c r="BA1098" s="98"/>
      <c r="BB1098" s="98"/>
      <c r="BC1098" s="98"/>
      <c r="BD1098" s="98"/>
      <c r="BE1098" s="98"/>
      <c r="BF1098" s="98"/>
      <c r="BH1098" s="380"/>
      <c r="BI1098" s="380"/>
      <c r="BJ1098" s="380"/>
      <c r="BK1098" s="379"/>
      <c r="BL1098" s="379"/>
      <c r="BM1098" s="382"/>
      <c r="BN1098" s="168"/>
      <c r="BO1098" s="382"/>
      <c r="BP1098" s="382"/>
      <c r="BQ1098" s="368"/>
      <c r="BR1098"/>
      <c r="BS1098" s="368"/>
      <c r="BT1098"/>
      <c r="BU1098"/>
      <c r="BV1098"/>
      <c r="BW1098" s="368"/>
      <c r="BX1098" s="368"/>
      <c r="BY1098" s="368"/>
      <c r="BZ1098" s="368"/>
      <c r="CA1098" s="368"/>
      <c r="CB1098" s="141"/>
      <c r="CC1098" s="230"/>
      <c r="CD1098" s="230"/>
      <c r="CE1098" s="230"/>
      <c r="CF1098" s="76"/>
      <c r="CG1098" s="281"/>
      <c r="CH1098" s="281"/>
      <c r="CI1098" s="76"/>
      <c r="CJ1098" s="76"/>
      <c r="CK1098" s="76"/>
      <c r="CL1098" s="127"/>
      <c r="CM1098" s="127"/>
      <c r="CN1098" s="127"/>
      <c r="CO1098" s="127"/>
      <c r="CP1098" s="127"/>
      <c r="CQ1098" s="127"/>
      <c r="CR1098"/>
      <c r="CS1098"/>
      <c r="CT1098"/>
      <c r="CU1098"/>
      <c r="CV1098" s="76"/>
      <c r="CW1098" s="404"/>
      <c r="CX1098" s="405"/>
      <c r="CY1098" s="405"/>
      <c r="CZ1098" s="405"/>
      <c r="DA1098" s="405"/>
      <c r="DB1098" s="405"/>
      <c r="DG1098" s="76"/>
    </row>
    <row r="1099" spans="1:111" s="377" customFormat="1" ht="11.1" customHeight="1" x14ac:dyDescent="0.25">
      <c r="A1099" s="76"/>
      <c r="Z1099" s="437"/>
      <c r="AA1099" s="437"/>
      <c r="AB1099" s="437"/>
      <c r="AC1099" s="437"/>
      <c r="AD1099" s="437"/>
      <c r="AE1099" s="437"/>
      <c r="AF1099" s="437"/>
      <c r="AG1099" s="437"/>
      <c r="AH1099" s="437"/>
      <c r="AI1099" s="437"/>
      <c r="AJ1099" s="437"/>
      <c r="AK1099" s="437"/>
      <c r="AL1099" s="437"/>
      <c r="AM1099" s="437"/>
      <c r="AN1099" s="437"/>
      <c r="AO1099" s="437"/>
      <c r="AP1099" s="437"/>
      <c r="AQ1099" s="437"/>
      <c r="AR1099" s="437"/>
      <c r="AS1099" s="437"/>
      <c r="AT1099" s="437"/>
      <c r="AU1099" s="437"/>
      <c r="AV1099" s="437"/>
      <c r="AW1099" s="437"/>
      <c r="AX1099" s="437"/>
      <c r="AY1099" s="437"/>
      <c r="BA1099" s="98"/>
      <c r="BB1099" s="98"/>
      <c r="BC1099" s="98"/>
      <c r="BD1099" s="98"/>
      <c r="BE1099" s="98"/>
      <c r="BF1099" s="98"/>
      <c r="BH1099" s="380"/>
      <c r="BI1099" s="380"/>
      <c r="BJ1099" s="380"/>
      <c r="BK1099" s="379"/>
      <c r="BL1099" s="379"/>
      <c r="BM1099" s="382"/>
      <c r="BN1099" s="168"/>
      <c r="BO1099" s="382"/>
      <c r="BP1099" s="382"/>
      <c r="BQ1099" s="368"/>
      <c r="BR1099"/>
      <c r="BS1099" s="368"/>
      <c r="BT1099"/>
      <c r="BU1099"/>
      <c r="BV1099"/>
      <c r="BW1099" s="368"/>
      <c r="BX1099" s="368"/>
      <c r="BY1099" s="368"/>
      <c r="BZ1099" s="368"/>
      <c r="CA1099" s="368"/>
      <c r="CB1099" s="141"/>
      <c r="CC1099" s="230"/>
      <c r="CD1099" s="230"/>
      <c r="CE1099" s="230"/>
      <c r="CF1099" s="76"/>
      <c r="CG1099" s="281"/>
      <c r="CH1099" s="281"/>
      <c r="CI1099" s="76"/>
      <c r="CJ1099" s="76"/>
      <c r="CK1099" s="76"/>
      <c r="CL1099" s="127"/>
      <c r="CM1099" s="127"/>
      <c r="CN1099" s="127"/>
      <c r="CO1099" s="127"/>
      <c r="CP1099" s="127"/>
      <c r="CQ1099" s="127"/>
      <c r="CR1099"/>
      <c r="CS1099"/>
      <c r="CT1099"/>
      <c r="CU1099"/>
      <c r="CV1099" s="76"/>
      <c r="CW1099" s="404"/>
      <c r="CX1099" s="405"/>
      <c r="CY1099" s="405"/>
      <c r="CZ1099" s="405"/>
      <c r="DA1099" s="405"/>
      <c r="DB1099" s="405"/>
      <c r="DG1099" s="76"/>
    </row>
    <row r="1100" spans="1:111" s="377" customFormat="1" ht="11.1" customHeight="1" x14ac:dyDescent="0.25">
      <c r="A1100" s="76"/>
      <c r="Z1100" s="437"/>
      <c r="AA1100" s="437"/>
      <c r="AB1100" s="437"/>
      <c r="AC1100" s="437"/>
      <c r="AD1100" s="437"/>
      <c r="AE1100" s="437"/>
      <c r="AF1100" s="437"/>
      <c r="AG1100" s="437"/>
      <c r="AH1100" s="437"/>
      <c r="AI1100" s="437"/>
      <c r="AJ1100" s="437"/>
      <c r="AK1100" s="437"/>
      <c r="AL1100" s="437"/>
      <c r="AM1100" s="437"/>
      <c r="AN1100" s="437"/>
      <c r="AO1100" s="437"/>
      <c r="AP1100" s="437"/>
      <c r="AQ1100" s="437"/>
      <c r="AR1100" s="437"/>
      <c r="AS1100" s="437"/>
      <c r="AT1100" s="437"/>
      <c r="AU1100" s="437"/>
      <c r="AV1100" s="437"/>
      <c r="AW1100" s="437"/>
      <c r="AX1100" s="437"/>
      <c r="AY1100" s="437"/>
      <c r="BA1100" s="98"/>
      <c r="BB1100" s="98"/>
      <c r="BC1100" s="98"/>
      <c r="BD1100" s="98"/>
      <c r="BE1100" s="98"/>
      <c r="BF1100" s="98"/>
      <c r="BH1100" s="380"/>
      <c r="BI1100" s="380"/>
      <c r="BJ1100" s="380"/>
      <c r="BK1100" s="379"/>
      <c r="BL1100" s="379"/>
      <c r="BM1100" s="382"/>
      <c r="BN1100" s="168"/>
      <c r="BO1100" s="382"/>
      <c r="BP1100" s="382"/>
      <c r="BQ1100" s="368"/>
      <c r="BR1100"/>
      <c r="BS1100" s="368"/>
      <c r="BT1100"/>
      <c r="BU1100"/>
      <c r="BV1100"/>
      <c r="BW1100" s="368"/>
      <c r="BX1100" s="368"/>
      <c r="BY1100" s="368"/>
      <c r="BZ1100" s="368"/>
      <c r="CA1100" s="368"/>
      <c r="CB1100" s="141"/>
      <c r="CC1100" s="230"/>
      <c r="CD1100" s="230"/>
      <c r="CE1100" s="230"/>
      <c r="CF1100" s="76"/>
      <c r="CG1100" s="281"/>
      <c r="CH1100" s="281"/>
      <c r="CI1100" s="76"/>
      <c r="CJ1100" s="76"/>
      <c r="CK1100" s="76"/>
      <c r="CL1100" s="127"/>
      <c r="CM1100" s="127"/>
      <c r="CN1100" s="127"/>
      <c r="CO1100" s="127"/>
      <c r="CP1100" s="127"/>
      <c r="CQ1100" s="127"/>
      <c r="CR1100"/>
      <c r="CS1100"/>
      <c r="CT1100"/>
      <c r="CU1100"/>
      <c r="CV1100" s="76"/>
      <c r="CW1100" s="404"/>
      <c r="CX1100" s="405"/>
      <c r="CY1100" s="405"/>
      <c r="CZ1100" s="405"/>
      <c r="DA1100" s="405"/>
      <c r="DB1100" s="405"/>
      <c r="DG1100" s="76"/>
    </row>
    <row r="1101" spans="1:111" s="377" customFormat="1" ht="11.1" customHeight="1" x14ac:dyDescent="0.25">
      <c r="A1101" s="76"/>
      <c r="Z1101" s="437"/>
      <c r="AA1101" s="437"/>
      <c r="AB1101" s="437"/>
      <c r="AC1101" s="437"/>
      <c r="AD1101" s="437"/>
      <c r="AE1101" s="437"/>
      <c r="AF1101" s="437"/>
      <c r="AG1101" s="437"/>
      <c r="AH1101" s="437"/>
      <c r="AI1101" s="437"/>
      <c r="AJ1101" s="437"/>
      <c r="AK1101" s="437"/>
      <c r="AL1101" s="437"/>
      <c r="AM1101" s="437"/>
      <c r="AN1101" s="437"/>
      <c r="AO1101" s="437"/>
      <c r="AP1101" s="437"/>
      <c r="AQ1101" s="437"/>
      <c r="AR1101" s="437"/>
      <c r="AS1101" s="437"/>
      <c r="AT1101" s="437"/>
      <c r="AU1101" s="437"/>
      <c r="AV1101" s="437"/>
      <c r="AW1101" s="437"/>
      <c r="AX1101" s="437"/>
      <c r="AY1101" s="437"/>
      <c r="BA1101" s="98"/>
      <c r="BB1101" s="98"/>
      <c r="BC1101" s="98"/>
      <c r="BD1101" s="98"/>
      <c r="BE1101" s="98"/>
      <c r="BF1101" s="98"/>
      <c r="BH1101" s="380"/>
      <c r="BI1101" s="380"/>
      <c r="BJ1101" s="380"/>
      <c r="BK1101" s="379"/>
      <c r="BL1101" s="379"/>
      <c r="BM1101" s="382"/>
      <c r="BN1101" s="168"/>
      <c r="BO1101" s="382"/>
      <c r="BP1101" s="382"/>
      <c r="BQ1101" s="368"/>
      <c r="BR1101"/>
      <c r="BS1101" s="368"/>
      <c r="BT1101"/>
      <c r="BU1101"/>
      <c r="BV1101"/>
      <c r="BW1101" s="368"/>
      <c r="BX1101" s="368"/>
      <c r="BY1101" s="368"/>
      <c r="BZ1101" s="368"/>
      <c r="CA1101" s="368"/>
      <c r="CB1101" s="141"/>
      <c r="CC1101" s="230"/>
      <c r="CD1101" s="230"/>
      <c r="CE1101" s="230"/>
      <c r="CF1101" s="76"/>
      <c r="CG1101" s="281"/>
      <c r="CH1101" s="281"/>
      <c r="CI1101" s="76"/>
      <c r="CJ1101" s="76"/>
      <c r="CK1101" s="76"/>
      <c r="CL1101" s="127"/>
      <c r="CM1101" s="127"/>
      <c r="CN1101" s="127"/>
      <c r="CO1101" s="127"/>
      <c r="CP1101" s="127"/>
      <c r="CQ1101" s="127"/>
      <c r="CR1101"/>
      <c r="CS1101"/>
      <c r="CT1101"/>
      <c r="CU1101"/>
      <c r="CV1101" s="76"/>
      <c r="CW1101" s="404"/>
      <c r="CX1101" s="405"/>
      <c r="CY1101" s="405"/>
      <c r="CZ1101" s="405"/>
      <c r="DA1101" s="405"/>
      <c r="DB1101" s="405"/>
      <c r="DG1101" s="76"/>
    </row>
    <row r="1102" spans="1:111" s="377" customFormat="1" ht="11.1" customHeight="1" x14ac:dyDescent="0.25">
      <c r="A1102" s="76"/>
      <c r="Z1102" s="437"/>
      <c r="AA1102" s="437"/>
      <c r="AB1102" s="437"/>
      <c r="AC1102" s="437"/>
      <c r="AD1102" s="437"/>
      <c r="AE1102" s="437"/>
      <c r="AF1102" s="437"/>
      <c r="AG1102" s="437"/>
      <c r="AH1102" s="437"/>
      <c r="AI1102" s="437"/>
      <c r="AJ1102" s="437"/>
      <c r="AK1102" s="437"/>
      <c r="AL1102" s="437"/>
      <c r="AM1102" s="437"/>
      <c r="AN1102" s="437"/>
      <c r="AO1102" s="437"/>
      <c r="AP1102" s="437"/>
      <c r="AQ1102" s="437"/>
      <c r="AR1102" s="437"/>
      <c r="AS1102" s="437"/>
      <c r="AT1102" s="437"/>
      <c r="AU1102" s="437"/>
      <c r="AV1102" s="437"/>
      <c r="AW1102" s="437"/>
      <c r="AX1102" s="437"/>
      <c r="AY1102" s="437"/>
      <c r="BA1102" s="98"/>
      <c r="BB1102" s="98"/>
      <c r="BC1102" s="98"/>
      <c r="BD1102" s="98"/>
      <c r="BE1102" s="98"/>
      <c r="BF1102" s="98"/>
      <c r="BH1102" s="380"/>
      <c r="BI1102" s="380"/>
      <c r="BJ1102" s="380"/>
      <c r="BK1102" s="379"/>
      <c r="BL1102" s="379"/>
      <c r="BM1102" s="382"/>
      <c r="BN1102" s="168"/>
      <c r="BO1102" s="382"/>
      <c r="BP1102" s="382"/>
      <c r="BQ1102" s="368"/>
      <c r="BR1102"/>
      <c r="BS1102" s="368"/>
      <c r="BT1102"/>
      <c r="BU1102"/>
      <c r="BV1102"/>
      <c r="BW1102" s="368"/>
      <c r="BX1102" s="368"/>
      <c r="BY1102" s="368"/>
      <c r="BZ1102" s="368"/>
      <c r="CA1102" s="368"/>
      <c r="CB1102" s="141"/>
      <c r="CC1102" s="230"/>
      <c r="CD1102" s="230"/>
      <c r="CE1102" s="230"/>
      <c r="CF1102" s="76"/>
      <c r="CG1102" s="281"/>
      <c r="CH1102" s="281"/>
      <c r="CI1102" s="76"/>
      <c r="CJ1102" s="76"/>
      <c r="CK1102" s="76"/>
      <c r="CL1102" s="127"/>
      <c r="CM1102" s="127"/>
      <c r="CN1102" s="127"/>
      <c r="CO1102" s="127"/>
      <c r="CP1102" s="127"/>
      <c r="CQ1102" s="127"/>
      <c r="CR1102"/>
      <c r="CS1102"/>
      <c r="CT1102"/>
      <c r="CU1102"/>
      <c r="CV1102" s="76"/>
      <c r="CW1102" s="404"/>
      <c r="CX1102" s="405"/>
      <c r="CY1102" s="405"/>
      <c r="CZ1102" s="405"/>
      <c r="DA1102" s="405"/>
      <c r="DB1102" s="405"/>
      <c r="DG1102" s="76"/>
    </row>
    <row r="1103" spans="1:111" s="377" customFormat="1" ht="11.1" customHeight="1" x14ac:dyDescent="0.25">
      <c r="A1103" s="76"/>
      <c r="Z1103" s="437"/>
      <c r="AA1103" s="437"/>
      <c r="AB1103" s="437"/>
      <c r="AC1103" s="437"/>
      <c r="AD1103" s="437"/>
      <c r="AE1103" s="437"/>
      <c r="AF1103" s="437"/>
      <c r="AG1103" s="437"/>
      <c r="AH1103" s="437"/>
      <c r="AI1103" s="437"/>
      <c r="AJ1103" s="437"/>
      <c r="AK1103" s="437"/>
      <c r="AL1103" s="437"/>
      <c r="AM1103" s="437"/>
      <c r="AN1103" s="437"/>
      <c r="AO1103" s="437"/>
      <c r="AP1103" s="437"/>
      <c r="AQ1103" s="437"/>
      <c r="AR1103" s="437"/>
      <c r="AS1103" s="437"/>
      <c r="AT1103" s="437"/>
      <c r="AU1103" s="437"/>
      <c r="AV1103" s="437"/>
      <c r="AW1103" s="437"/>
      <c r="AX1103" s="437"/>
      <c r="AY1103" s="437"/>
      <c r="BA1103" s="98"/>
      <c r="BB1103" s="98"/>
      <c r="BC1103" s="98"/>
      <c r="BD1103" s="98"/>
      <c r="BE1103" s="98"/>
      <c r="BF1103" s="98"/>
      <c r="BH1103" s="380"/>
      <c r="BI1103" s="380"/>
      <c r="BJ1103" s="380"/>
      <c r="BK1103" s="379"/>
      <c r="BL1103" s="379"/>
      <c r="BM1103" s="382"/>
      <c r="BN1103" s="168"/>
      <c r="BO1103" s="382"/>
      <c r="BP1103" s="382"/>
      <c r="BQ1103" s="368"/>
      <c r="BR1103"/>
      <c r="BS1103" s="368"/>
      <c r="BT1103"/>
      <c r="BU1103"/>
      <c r="BV1103"/>
      <c r="BW1103" s="368"/>
      <c r="BX1103" s="368"/>
      <c r="BY1103" s="368"/>
      <c r="BZ1103" s="368"/>
      <c r="CA1103" s="368"/>
      <c r="CB1103" s="141"/>
      <c r="CC1103" s="230"/>
      <c r="CD1103" s="230"/>
      <c r="CE1103" s="230"/>
      <c r="CF1103" s="76"/>
      <c r="CG1103" s="281"/>
      <c r="CH1103" s="281"/>
      <c r="CI1103" s="76"/>
      <c r="CJ1103" s="76"/>
      <c r="CK1103" s="76"/>
      <c r="CL1103" s="127"/>
      <c r="CM1103" s="127"/>
      <c r="CN1103" s="127"/>
      <c r="CO1103" s="127"/>
      <c r="CP1103" s="127"/>
      <c r="CQ1103" s="127"/>
      <c r="CR1103"/>
      <c r="CS1103"/>
      <c r="CT1103"/>
      <c r="CU1103"/>
      <c r="CV1103" s="76"/>
      <c r="CW1103" s="404"/>
      <c r="CX1103" s="405"/>
      <c r="CY1103" s="405"/>
      <c r="CZ1103" s="405"/>
      <c r="DA1103" s="405"/>
      <c r="DB1103" s="405"/>
      <c r="DG1103" s="76"/>
    </row>
    <row r="1104" spans="1:111" s="377" customFormat="1" ht="11.1" customHeight="1" x14ac:dyDescent="0.25">
      <c r="A1104" s="76"/>
      <c r="Z1104" s="437"/>
      <c r="AA1104" s="437"/>
      <c r="AB1104" s="437"/>
      <c r="AC1104" s="437"/>
      <c r="AD1104" s="437"/>
      <c r="AE1104" s="437"/>
      <c r="AF1104" s="437"/>
      <c r="AG1104" s="437"/>
      <c r="AH1104" s="437"/>
      <c r="AI1104" s="437"/>
      <c r="AJ1104" s="437"/>
      <c r="AK1104" s="437"/>
      <c r="AL1104" s="437"/>
      <c r="AM1104" s="437"/>
      <c r="AN1104" s="437"/>
      <c r="AO1104" s="437"/>
      <c r="AP1104" s="437"/>
      <c r="AQ1104" s="437"/>
      <c r="AR1104" s="437"/>
      <c r="AS1104" s="437"/>
      <c r="AT1104" s="437"/>
      <c r="AU1104" s="437"/>
      <c r="AV1104" s="437"/>
      <c r="AW1104" s="437"/>
      <c r="AX1104" s="437"/>
      <c r="AY1104" s="437"/>
      <c r="BA1104" s="98"/>
      <c r="BB1104" s="98"/>
      <c r="BC1104" s="98"/>
      <c r="BD1104" s="98"/>
      <c r="BE1104" s="98"/>
      <c r="BF1104" s="98"/>
      <c r="BH1104" s="380"/>
      <c r="BI1104" s="380"/>
      <c r="BJ1104" s="380"/>
      <c r="BK1104" s="379"/>
      <c r="BL1104" s="379"/>
      <c r="BM1104" s="382"/>
      <c r="BN1104" s="168"/>
      <c r="BO1104" s="382"/>
      <c r="BP1104" s="382"/>
      <c r="BQ1104" s="368"/>
      <c r="BR1104"/>
      <c r="BS1104" s="368"/>
      <c r="BT1104"/>
      <c r="BU1104"/>
      <c r="BV1104"/>
      <c r="BW1104" s="368"/>
      <c r="BX1104" s="368"/>
      <c r="BY1104" s="368"/>
      <c r="BZ1104" s="368"/>
      <c r="CA1104" s="368"/>
      <c r="CB1104" s="141"/>
      <c r="CC1104" s="230"/>
      <c r="CD1104" s="230"/>
      <c r="CE1104" s="230"/>
      <c r="CF1104" s="76"/>
      <c r="CG1104" s="281"/>
      <c r="CH1104" s="281"/>
      <c r="CI1104" s="76"/>
      <c r="CJ1104" s="76"/>
      <c r="CK1104" s="76"/>
      <c r="CL1104" s="127"/>
      <c r="CM1104" s="127"/>
      <c r="CN1104" s="127"/>
      <c r="CO1104" s="127"/>
      <c r="CP1104" s="127"/>
      <c r="CQ1104" s="127"/>
      <c r="CR1104"/>
      <c r="CS1104"/>
      <c r="CT1104"/>
      <c r="CU1104"/>
      <c r="CV1104" s="76"/>
      <c r="CW1104" s="404"/>
      <c r="CX1104" s="405"/>
      <c r="CY1104" s="405"/>
      <c r="CZ1104" s="405"/>
      <c r="DA1104" s="405"/>
      <c r="DB1104" s="405"/>
      <c r="DG1104" s="76"/>
    </row>
    <row r="1105" spans="1:111" s="377" customFormat="1" ht="11.1" customHeight="1" x14ac:dyDescent="0.25">
      <c r="A1105" s="76"/>
      <c r="Z1105" s="437"/>
      <c r="AA1105" s="437"/>
      <c r="AB1105" s="437"/>
      <c r="AC1105" s="437"/>
      <c r="AD1105" s="437"/>
      <c r="AE1105" s="437"/>
      <c r="AF1105" s="437"/>
      <c r="AG1105" s="437"/>
      <c r="AH1105" s="437"/>
      <c r="AI1105" s="437"/>
      <c r="AJ1105" s="437"/>
      <c r="AK1105" s="437"/>
      <c r="AL1105" s="437"/>
      <c r="AM1105" s="437"/>
      <c r="AN1105" s="437"/>
      <c r="AO1105" s="437"/>
      <c r="AP1105" s="437"/>
      <c r="AQ1105" s="437"/>
      <c r="AR1105" s="437"/>
      <c r="AS1105" s="437"/>
      <c r="AT1105" s="437"/>
      <c r="AU1105" s="437"/>
      <c r="AV1105" s="437"/>
      <c r="AW1105" s="437"/>
      <c r="AX1105" s="437"/>
      <c r="AY1105" s="437"/>
      <c r="BA1105" s="98"/>
      <c r="BB1105" s="98"/>
      <c r="BC1105" s="98"/>
      <c r="BD1105" s="98"/>
      <c r="BE1105" s="98"/>
      <c r="BF1105" s="98"/>
      <c r="BH1105" s="380"/>
      <c r="BI1105" s="380"/>
      <c r="BJ1105" s="380"/>
      <c r="BK1105" s="379"/>
      <c r="BL1105" s="379"/>
      <c r="BM1105" s="382"/>
      <c r="BN1105" s="168"/>
      <c r="BO1105" s="382"/>
      <c r="BP1105" s="382"/>
      <c r="BQ1105" s="368"/>
      <c r="BR1105"/>
      <c r="BS1105" s="368"/>
      <c r="BT1105"/>
      <c r="BU1105"/>
      <c r="BV1105"/>
      <c r="BW1105" s="368"/>
      <c r="BX1105" s="368"/>
      <c r="BY1105" s="368"/>
      <c r="BZ1105" s="368"/>
      <c r="CA1105" s="368"/>
      <c r="CB1105" s="141"/>
      <c r="CC1105" s="230"/>
      <c r="CD1105" s="230"/>
      <c r="CE1105" s="230"/>
      <c r="CF1105" s="76"/>
      <c r="CG1105" s="281"/>
      <c r="CH1105" s="281"/>
      <c r="CI1105" s="76"/>
      <c r="CJ1105" s="76"/>
      <c r="CK1105" s="76"/>
      <c r="CL1105" s="127"/>
      <c r="CM1105" s="127"/>
      <c r="CN1105" s="127"/>
      <c r="CO1105" s="127"/>
      <c r="CP1105" s="127"/>
      <c r="CQ1105" s="127"/>
      <c r="CR1105"/>
      <c r="CS1105"/>
      <c r="CT1105"/>
      <c r="CU1105"/>
      <c r="CV1105" s="76"/>
      <c r="CW1105" s="404"/>
      <c r="CX1105" s="405"/>
      <c r="CY1105" s="405"/>
      <c r="CZ1105" s="405"/>
      <c r="DA1105" s="405"/>
      <c r="DB1105" s="405"/>
      <c r="DG1105" s="76"/>
    </row>
    <row r="1106" spans="1:111" s="377" customFormat="1" ht="11.1" customHeight="1" x14ac:dyDescent="0.25">
      <c r="A1106" s="76"/>
      <c r="Z1106" s="437"/>
      <c r="AA1106" s="437"/>
      <c r="AB1106" s="437"/>
      <c r="AC1106" s="437"/>
      <c r="AD1106" s="437"/>
      <c r="AE1106" s="437"/>
      <c r="AF1106" s="437"/>
      <c r="AG1106" s="437"/>
      <c r="AH1106" s="437"/>
      <c r="AI1106" s="437"/>
      <c r="AJ1106" s="437"/>
      <c r="AK1106" s="437"/>
      <c r="AL1106" s="437"/>
      <c r="AM1106" s="437"/>
      <c r="AN1106" s="437"/>
      <c r="AO1106" s="437"/>
      <c r="AP1106" s="437"/>
      <c r="AQ1106" s="437"/>
      <c r="AR1106" s="437"/>
      <c r="AS1106" s="437"/>
      <c r="AT1106" s="437"/>
      <c r="AU1106" s="437"/>
      <c r="AV1106" s="437"/>
      <c r="AW1106" s="437"/>
      <c r="AX1106" s="437"/>
      <c r="AY1106" s="437"/>
      <c r="BA1106" s="98"/>
      <c r="BB1106" s="98"/>
      <c r="BC1106" s="98"/>
      <c r="BD1106" s="98"/>
      <c r="BE1106" s="98"/>
      <c r="BF1106" s="98"/>
      <c r="BH1106" s="380"/>
      <c r="BI1106" s="380"/>
      <c r="BJ1106" s="380"/>
      <c r="BK1106" s="379"/>
      <c r="BL1106" s="379"/>
      <c r="BM1106" s="382"/>
      <c r="BN1106" s="168"/>
      <c r="BO1106" s="382"/>
      <c r="BP1106" s="382"/>
      <c r="BQ1106" s="368"/>
      <c r="BR1106"/>
      <c r="BS1106" s="368"/>
      <c r="BT1106"/>
      <c r="BU1106"/>
      <c r="BV1106"/>
      <c r="BW1106" s="368"/>
      <c r="BX1106" s="368"/>
      <c r="BY1106" s="368"/>
      <c r="BZ1106" s="368"/>
      <c r="CA1106" s="368"/>
      <c r="CB1106" s="141"/>
      <c r="CC1106" s="230"/>
      <c r="CD1106" s="230"/>
      <c r="CE1106" s="230"/>
      <c r="CF1106" s="76"/>
      <c r="CG1106" s="281"/>
      <c r="CH1106" s="281"/>
      <c r="CI1106" s="76"/>
      <c r="CJ1106" s="76"/>
      <c r="CK1106" s="76"/>
      <c r="CL1106" s="127"/>
      <c r="CM1106" s="127"/>
      <c r="CN1106" s="127"/>
      <c r="CO1106" s="127"/>
      <c r="CP1106" s="127"/>
      <c r="CQ1106" s="127"/>
      <c r="CR1106"/>
      <c r="CS1106"/>
      <c r="CT1106"/>
      <c r="CU1106"/>
      <c r="CV1106" s="76"/>
      <c r="CW1106" s="404"/>
      <c r="CX1106" s="405"/>
      <c r="CY1106" s="405"/>
      <c r="CZ1106" s="405"/>
      <c r="DA1106" s="405"/>
      <c r="DB1106" s="405"/>
      <c r="DG1106" s="76"/>
    </row>
    <row r="1107" spans="1:111" s="377" customFormat="1" ht="11.1" customHeight="1" x14ac:dyDescent="0.25">
      <c r="A1107" s="76"/>
      <c r="Z1107" s="437"/>
      <c r="AA1107" s="437"/>
      <c r="AB1107" s="437"/>
      <c r="AC1107" s="437"/>
      <c r="AD1107" s="437"/>
      <c r="AE1107" s="437"/>
      <c r="AF1107" s="437"/>
      <c r="AG1107" s="437"/>
      <c r="AH1107" s="437"/>
      <c r="AI1107" s="437"/>
      <c r="AJ1107" s="437"/>
      <c r="AK1107" s="437"/>
      <c r="AL1107" s="437"/>
      <c r="AM1107" s="437"/>
      <c r="AN1107" s="437"/>
      <c r="AO1107" s="437"/>
      <c r="AP1107" s="437"/>
      <c r="AQ1107" s="437"/>
      <c r="AR1107" s="437"/>
      <c r="AS1107" s="437"/>
      <c r="AT1107" s="437"/>
      <c r="AU1107" s="437"/>
      <c r="AV1107" s="437"/>
      <c r="AW1107" s="437"/>
      <c r="AX1107" s="437"/>
      <c r="AY1107" s="437"/>
      <c r="BA1107" s="98"/>
      <c r="BB1107" s="98"/>
      <c r="BC1107" s="98"/>
      <c r="BD1107" s="98"/>
      <c r="BE1107" s="98"/>
      <c r="BF1107" s="98"/>
      <c r="BH1107" s="380"/>
      <c r="BI1107" s="380"/>
      <c r="BJ1107" s="380"/>
      <c r="BK1107" s="379"/>
      <c r="BL1107" s="379"/>
      <c r="BM1107" s="382"/>
      <c r="BN1107" s="168"/>
      <c r="BO1107" s="382"/>
      <c r="BP1107" s="382"/>
      <c r="BQ1107" s="368"/>
      <c r="BR1107"/>
      <c r="BS1107" s="368"/>
      <c r="BT1107"/>
      <c r="BU1107"/>
      <c r="BV1107"/>
      <c r="BW1107" s="368"/>
      <c r="BX1107" s="368"/>
      <c r="BY1107" s="368"/>
      <c r="BZ1107" s="368"/>
      <c r="CA1107" s="368"/>
      <c r="CB1107" s="141"/>
      <c r="CC1107" s="230"/>
      <c r="CD1107" s="230"/>
      <c r="CE1107" s="230"/>
      <c r="CF1107" s="76"/>
      <c r="CG1107" s="281"/>
      <c r="CH1107" s="281"/>
      <c r="CI1107" s="76"/>
      <c r="CJ1107" s="76"/>
      <c r="CK1107" s="76"/>
      <c r="CL1107" s="127"/>
      <c r="CM1107" s="127"/>
      <c r="CN1107" s="127"/>
      <c r="CO1107" s="127"/>
      <c r="CP1107" s="127"/>
      <c r="CQ1107" s="127"/>
      <c r="CR1107"/>
      <c r="CS1107"/>
      <c r="CT1107"/>
      <c r="CU1107"/>
      <c r="CV1107" s="76"/>
      <c r="CW1107" s="404"/>
      <c r="CX1107" s="405"/>
      <c r="CY1107" s="405"/>
      <c r="CZ1107" s="405"/>
      <c r="DA1107" s="405"/>
      <c r="DB1107" s="405"/>
      <c r="DG1107" s="76"/>
    </row>
    <row r="1108" spans="1:111" s="377" customFormat="1" ht="11.1" customHeight="1" x14ac:dyDescent="0.25">
      <c r="A1108" s="76"/>
      <c r="Z1108" s="437"/>
      <c r="AA1108" s="437"/>
      <c r="AB1108" s="437"/>
      <c r="AC1108" s="437"/>
      <c r="AD1108" s="437"/>
      <c r="AE1108" s="437"/>
      <c r="AF1108" s="437"/>
      <c r="AG1108" s="437"/>
      <c r="AH1108" s="437"/>
      <c r="AI1108" s="437"/>
      <c r="AJ1108" s="437"/>
      <c r="AK1108" s="437"/>
      <c r="AL1108" s="437"/>
      <c r="AM1108" s="437"/>
      <c r="AN1108" s="437"/>
      <c r="AO1108" s="437"/>
      <c r="AP1108" s="437"/>
      <c r="AQ1108" s="437"/>
      <c r="AR1108" s="437"/>
      <c r="AS1108" s="437"/>
      <c r="AT1108" s="437"/>
      <c r="AU1108" s="437"/>
      <c r="AV1108" s="437"/>
      <c r="AW1108" s="437"/>
      <c r="AX1108" s="437"/>
      <c r="AY1108" s="437"/>
      <c r="BA1108" s="98"/>
      <c r="BB1108" s="98"/>
      <c r="BC1108" s="98"/>
      <c r="BD1108" s="98"/>
      <c r="BE1108" s="98"/>
      <c r="BF1108" s="98"/>
      <c r="BH1108" s="380"/>
      <c r="BI1108" s="380"/>
      <c r="BJ1108" s="380"/>
      <c r="BK1108" s="379"/>
      <c r="BL1108" s="379"/>
      <c r="BM1108" s="382"/>
      <c r="BN1108" s="168"/>
      <c r="BO1108" s="382"/>
      <c r="BP1108" s="382"/>
      <c r="BQ1108" s="368"/>
      <c r="BR1108"/>
      <c r="BS1108" s="368"/>
      <c r="BT1108"/>
      <c r="BU1108"/>
      <c r="BV1108"/>
      <c r="BW1108" s="368"/>
      <c r="BX1108" s="368"/>
      <c r="BY1108" s="368"/>
      <c r="BZ1108" s="368"/>
      <c r="CA1108" s="368"/>
      <c r="CB1108" s="141"/>
      <c r="CC1108" s="230"/>
      <c r="CD1108" s="230"/>
      <c r="CE1108" s="230"/>
      <c r="CF1108" s="76"/>
      <c r="CG1108" s="281"/>
      <c r="CH1108" s="281"/>
      <c r="CI1108" s="76"/>
      <c r="CJ1108" s="76"/>
      <c r="CK1108" s="76"/>
      <c r="CL1108" s="127"/>
      <c r="CM1108" s="127"/>
      <c r="CN1108" s="127"/>
      <c r="CO1108" s="127"/>
      <c r="CP1108" s="127"/>
      <c r="CQ1108" s="127"/>
      <c r="CR1108"/>
      <c r="CS1108"/>
      <c r="CT1108"/>
      <c r="CU1108"/>
      <c r="CV1108" s="76"/>
      <c r="CW1108" s="404"/>
      <c r="CX1108" s="405"/>
      <c r="CY1108" s="405"/>
      <c r="CZ1108" s="405"/>
      <c r="DA1108" s="405"/>
      <c r="DB1108" s="405"/>
      <c r="DG1108" s="76"/>
    </row>
    <row r="1109" spans="1:111" s="377" customFormat="1" ht="11.1" customHeight="1" x14ac:dyDescent="0.25">
      <c r="A1109" s="76"/>
      <c r="Z1109" s="437"/>
      <c r="AA1109" s="437"/>
      <c r="AB1109" s="437"/>
      <c r="AC1109" s="437"/>
      <c r="AD1109" s="437"/>
      <c r="AE1109" s="437"/>
      <c r="AF1109" s="437"/>
      <c r="AG1109" s="437"/>
      <c r="AH1109" s="437"/>
      <c r="AI1109" s="437"/>
      <c r="AJ1109" s="437"/>
      <c r="AK1109" s="437"/>
      <c r="AL1109" s="437"/>
      <c r="AM1109" s="437"/>
      <c r="AN1109" s="437"/>
      <c r="AO1109" s="437"/>
      <c r="AP1109" s="437"/>
      <c r="AQ1109" s="437"/>
      <c r="AR1109" s="437"/>
      <c r="AS1109" s="437"/>
      <c r="AT1109" s="437"/>
      <c r="AU1109" s="437"/>
      <c r="AV1109" s="437"/>
      <c r="AW1109" s="437"/>
      <c r="AX1109" s="437"/>
      <c r="AY1109" s="437"/>
      <c r="BA1109" s="98"/>
      <c r="BB1109" s="98"/>
      <c r="BC1109" s="98"/>
      <c r="BD1109" s="98"/>
      <c r="BE1109" s="98"/>
      <c r="BF1109" s="98"/>
      <c r="BH1109" s="380"/>
      <c r="BI1109" s="380"/>
      <c r="BJ1109" s="380"/>
      <c r="BK1109" s="379"/>
      <c r="BL1109" s="379"/>
      <c r="BM1109" s="382"/>
      <c r="BN1109" s="168"/>
      <c r="BO1109" s="382"/>
      <c r="BP1109" s="382"/>
      <c r="BQ1109" s="368"/>
      <c r="BR1109"/>
      <c r="BS1109" s="368"/>
      <c r="BT1109"/>
      <c r="BU1109"/>
      <c r="BV1109"/>
      <c r="BW1109" s="368"/>
      <c r="BX1109" s="368"/>
      <c r="BY1109" s="368"/>
      <c r="BZ1109" s="368"/>
      <c r="CA1109" s="368"/>
      <c r="CB1109" s="141"/>
      <c r="CC1109" s="230"/>
      <c r="CD1109" s="230"/>
      <c r="CE1109" s="230"/>
      <c r="CF1109" s="76"/>
      <c r="CG1109" s="281"/>
      <c r="CH1109" s="281"/>
      <c r="CI1109" s="76"/>
      <c r="CJ1109" s="76"/>
      <c r="CK1109" s="76"/>
      <c r="CL1109" s="127"/>
      <c r="CM1109" s="127"/>
      <c r="CN1109" s="127"/>
      <c r="CO1109" s="127"/>
      <c r="CP1109" s="127"/>
      <c r="CQ1109" s="127"/>
      <c r="CR1109"/>
      <c r="CS1109"/>
      <c r="CT1109"/>
      <c r="CU1109"/>
      <c r="CV1109" s="76"/>
      <c r="CW1109" s="404"/>
      <c r="CX1109" s="405"/>
      <c r="CY1109" s="405"/>
      <c r="CZ1109" s="405"/>
      <c r="DA1109" s="405"/>
      <c r="DB1109" s="405"/>
      <c r="DG1109" s="76"/>
    </row>
    <row r="1110" spans="1:111" s="377" customFormat="1" ht="11.1" customHeight="1" x14ac:dyDescent="0.25">
      <c r="A1110" s="76"/>
      <c r="Z1110" s="437"/>
      <c r="AA1110" s="437"/>
      <c r="AB1110" s="437"/>
      <c r="AC1110" s="437"/>
      <c r="AD1110" s="437"/>
      <c r="AE1110" s="437"/>
      <c r="AF1110" s="437"/>
      <c r="AG1110" s="437"/>
      <c r="AH1110" s="437"/>
      <c r="AI1110" s="437"/>
      <c r="AJ1110" s="437"/>
      <c r="AK1110" s="437"/>
      <c r="AL1110" s="437"/>
      <c r="AM1110" s="437"/>
      <c r="AN1110" s="437"/>
      <c r="AO1110" s="437"/>
      <c r="AP1110" s="437"/>
      <c r="AQ1110" s="437"/>
      <c r="AR1110" s="437"/>
      <c r="AS1110" s="437"/>
      <c r="AT1110" s="437"/>
      <c r="AU1110" s="437"/>
      <c r="AV1110" s="437"/>
      <c r="AW1110" s="437"/>
      <c r="AX1110" s="437"/>
      <c r="AY1110" s="437"/>
      <c r="BA1110" s="98"/>
      <c r="BB1110" s="98"/>
      <c r="BC1110" s="98"/>
      <c r="BD1110" s="98"/>
      <c r="BE1110" s="98"/>
      <c r="BF1110" s="98"/>
      <c r="BH1110" s="380"/>
      <c r="BI1110" s="380"/>
      <c r="BJ1110" s="380"/>
      <c r="BK1110" s="379"/>
      <c r="BL1110" s="379"/>
      <c r="BM1110" s="382"/>
      <c r="BN1110" s="168"/>
      <c r="BO1110" s="382"/>
      <c r="BP1110" s="382"/>
      <c r="BQ1110" s="368"/>
      <c r="BR1110"/>
      <c r="BS1110" s="368"/>
      <c r="BT1110"/>
      <c r="BU1110"/>
      <c r="BV1110"/>
      <c r="BW1110" s="368"/>
      <c r="BX1110" s="368"/>
      <c r="BY1110" s="368"/>
      <c r="BZ1110" s="368"/>
      <c r="CA1110" s="368"/>
      <c r="CB1110" s="141"/>
      <c r="CC1110" s="230"/>
      <c r="CD1110" s="230"/>
      <c r="CE1110" s="230"/>
      <c r="CF1110" s="76"/>
      <c r="CG1110" s="281"/>
      <c r="CH1110" s="281"/>
      <c r="CI1110" s="76"/>
      <c r="CJ1110" s="76"/>
      <c r="CK1110" s="76"/>
      <c r="CL1110" s="127"/>
      <c r="CM1110" s="127"/>
      <c r="CN1110" s="127"/>
      <c r="CO1110" s="127"/>
      <c r="CP1110" s="127"/>
      <c r="CQ1110" s="127"/>
      <c r="CR1110"/>
      <c r="CS1110"/>
      <c r="CT1110"/>
      <c r="CU1110"/>
      <c r="CV1110" s="76"/>
      <c r="CW1110" s="404"/>
      <c r="CX1110" s="405"/>
      <c r="CY1110" s="405"/>
      <c r="CZ1110" s="405"/>
      <c r="DA1110" s="405"/>
      <c r="DB1110" s="405"/>
      <c r="DG1110" s="76"/>
    </row>
    <row r="1111" spans="1:111" s="377" customFormat="1" ht="11.1" customHeight="1" x14ac:dyDescent="0.25">
      <c r="A1111" s="76"/>
      <c r="Z1111" s="437"/>
      <c r="AA1111" s="437"/>
      <c r="AB1111" s="437"/>
      <c r="AC1111" s="437"/>
      <c r="AD1111" s="437"/>
      <c r="AE1111" s="437"/>
      <c r="AF1111" s="437"/>
      <c r="AG1111" s="437"/>
      <c r="AH1111" s="437"/>
      <c r="AI1111" s="437"/>
      <c r="AJ1111" s="437"/>
      <c r="AK1111" s="437"/>
      <c r="AL1111" s="437"/>
      <c r="AM1111" s="437"/>
      <c r="AN1111" s="437"/>
      <c r="AO1111" s="437"/>
      <c r="AP1111" s="437"/>
      <c r="AQ1111" s="437"/>
      <c r="AR1111" s="437"/>
      <c r="AS1111" s="437"/>
      <c r="AT1111" s="437"/>
      <c r="AU1111" s="437"/>
      <c r="AV1111" s="437"/>
      <c r="AW1111" s="437"/>
      <c r="AX1111" s="437"/>
      <c r="AY1111" s="437"/>
      <c r="BA1111" s="98"/>
      <c r="BB1111" s="98"/>
      <c r="BC1111" s="98"/>
      <c r="BD1111" s="98"/>
      <c r="BE1111" s="98"/>
      <c r="BF1111" s="98"/>
      <c r="BH1111" s="380"/>
      <c r="BI1111" s="380"/>
      <c r="BJ1111" s="380"/>
      <c r="BK1111" s="379"/>
      <c r="BL1111" s="379"/>
      <c r="BM1111" s="382"/>
      <c r="BN1111" s="168"/>
      <c r="BO1111" s="382"/>
      <c r="BP1111" s="382"/>
      <c r="BQ1111" s="368"/>
      <c r="BR1111"/>
      <c r="BS1111" s="368"/>
      <c r="BT1111"/>
      <c r="BU1111"/>
      <c r="BV1111"/>
      <c r="BW1111" s="368"/>
      <c r="BX1111" s="368"/>
      <c r="BY1111" s="368"/>
      <c r="BZ1111" s="368"/>
      <c r="CA1111" s="368"/>
      <c r="CB1111" s="141"/>
      <c r="CC1111" s="230"/>
      <c r="CD1111" s="230"/>
      <c r="CE1111" s="230"/>
      <c r="CF1111" s="76"/>
      <c r="CG1111" s="281"/>
      <c r="CH1111" s="281"/>
      <c r="CI1111" s="76"/>
      <c r="CJ1111" s="76"/>
      <c r="CK1111" s="76"/>
      <c r="CL1111" s="127"/>
      <c r="CM1111" s="127"/>
      <c r="CN1111" s="127"/>
      <c r="CO1111" s="127"/>
      <c r="CP1111" s="127"/>
      <c r="CQ1111" s="127"/>
      <c r="CR1111"/>
      <c r="CS1111"/>
      <c r="CT1111"/>
      <c r="CU1111"/>
      <c r="CV1111" s="76"/>
      <c r="CW1111" s="404"/>
      <c r="CX1111" s="405"/>
      <c r="CY1111" s="405"/>
      <c r="CZ1111" s="405"/>
      <c r="DA1111" s="405"/>
      <c r="DB1111" s="405"/>
      <c r="DG1111" s="76"/>
    </row>
    <row r="1112" spans="1:111" s="377" customFormat="1" ht="11.1" customHeight="1" x14ac:dyDescent="0.25">
      <c r="A1112" s="76"/>
      <c r="Z1112" s="437"/>
      <c r="AA1112" s="437"/>
      <c r="AB1112" s="437"/>
      <c r="AC1112" s="437"/>
      <c r="AD1112" s="437"/>
      <c r="AE1112" s="437"/>
      <c r="AF1112" s="437"/>
      <c r="AG1112" s="437"/>
      <c r="AH1112" s="437"/>
      <c r="AI1112" s="437"/>
      <c r="AJ1112" s="437"/>
      <c r="AK1112" s="437"/>
      <c r="AL1112" s="437"/>
      <c r="AM1112" s="437"/>
      <c r="AN1112" s="437"/>
      <c r="AO1112" s="437"/>
      <c r="AP1112" s="437"/>
      <c r="AQ1112" s="437"/>
      <c r="AR1112" s="437"/>
      <c r="AS1112" s="437"/>
      <c r="AT1112" s="437"/>
      <c r="AU1112" s="437"/>
      <c r="AV1112" s="437"/>
      <c r="AW1112" s="437"/>
      <c r="AX1112" s="437"/>
      <c r="AY1112" s="437"/>
      <c r="BA1112" s="98"/>
      <c r="BB1112" s="98"/>
      <c r="BC1112" s="98"/>
      <c r="BD1112" s="98"/>
      <c r="BE1112" s="98"/>
      <c r="BF1112" s="98"/>
      <c r="BH1112" s="380"/>
      <c r="BI1112" s="380"/>
      <c r="BJ1112" s="380"/>
      <c r="BK1112" s="379"/>
      <c r="BL1112" s="379"/>
      <c r="BM1112" s="382"/>
      <c r="BN1112" s="168"/>
      <c r="BO1112" s="382"/>
      <c r="BP1112" s="382"/>
      <c r="BQ1112" s="368"/>
      <c r="BR1112"/>
      <c r="BS1112" s="368"/>
      <c r="BT1112"/>
      <c r="BU1112"/>
      <c r="BV1112"/>
      <c r="BW1112" s="368"/>
      <c r="BX1112" s="368"/>
      <c r="BY1112" s="368"/>
      <c r="BZ1112" s="368"/>
      <c r="CA1112" s="368"/>
      <c r="CB1112" s="141"/>
      <c r="CC1112" s="230"/>
      <c r="CD1112" s="230"/>
      <c r="CE1112" s="230"/>
      <c r="CF1112" s="76"/>
      <c r="CG1112" s="281"/>
      <c r="CH1112" s="281"/>
      <c r="CI1112" s="76"/>
      <c r="CJ1112" s="76"/>
      <c r="CK1112" s="76"/>
      <c r="CL1112" s="127"/>
      <c r="CM1112" s="127"/>
      <c r="CN1112" s="127"/>
      <c r="CO1112" s="127"/>
      <c r="CP1112" s="127"/>
      <c r="CQ1112" s="127"/>
      <c r="CR1112"/>
      <c r="CS1112"/>
      <c r="CT1112"/>
      <c r="CU1112"/>
      <c r="CV1112" s="76"/>
      <c r="CW1112" s="404"/>
      <c r="CX1112" s="405"/>
      <c r="CY1112" s="405"/>
      <c r="CZ1112" s="405"/>
      <c r="DA1112" s="405"/>
      <c r="DB1112" s="405"/>
      <c r="DG1112" s="76"/>
    </row>
    <row r="1113" spans="1:111" s="377" customFormat="1" ht="11.1" customHeight="1" x14ac:dyDescent="0.25">
      <c r="A1113" s="76"/>
      <c r="Z1113" s="437"/>
      <c r="AA1113" s="437"/>
      <c r="AB1113" s="437"/>
      <c r="AC1113" s="437"/>
      <c r="AD1113" s="437"/>
      <c r="AE1113" s="437"/>
      <c r="AF1113" s="437"/>
      <c r="AG1113" s="437"/>
      <c r="AH1113" s="437"/>
      <c r="AI1113" s="437"/>
      <c r="AJ1113" s="437"/>
      <c r="AK1113" s="437"/>
      <c r="AL1113" s="437"/>
      <c r="AM1113" s="437"/>
      <c r="AN1113" s="437"/>
      <c r="AO1113" s="437"/>
      <c r="AP1113" s="437"/>
      <c r="AQ1113" s="437"/>
      <c r="AR1113" s="437"/>
      <c r="AS1113" s="437"/>
      <c r="AT1113" s="437"/>
      <c r="AU1113" s="437"/>
      <c r="AV1113" s="437"/>
      <c r="AW1113" s="437"/>
      <c r="AX1113" s="437"/>
      <c r="AY1113" s="437"/>
      <c r="BA1113" s="98"/>
      <c r="BB1113" s="98"/>
      <c r="BC1113" s="98"/>
      <c r="BD1113" s="98"/>
      <c r="BE1113" s="98"/>
      <c r="BF1113" s="98"/>
      <c r="BH1113" s="380"/>
      <c r="BI1113" s="380"/>
      <c r="BJ1113" s="380"/>
      <c r="BK1113" s="379"/>
      <c r="BL1113" s="379"/>
      <c r="BM1113" s="382"/>
      <c r="BN1113" s="168"/>
      <c r="BO1113" s="382"/>
      <c r="BP1113" s="382"/>
      <c r="BQ1113" s="368"/>
      <c r="BR1113"/>
      <c r="BS1113" s="368"/>
      <c r="BT1113"/>
      <c r="BU1113"/>
      <c r="BV1113"/>
      <c r="BW1113" s="368"/>
      <c r="BX1113" s="368"/>
      <c r="BY1113" s="368"/>
      <c r="BZ1113" s="368"/>
      <c r="CA1113" s="368"/>
      <c r="CB1113" s="141"/>
      <c r="CC1113" s="230"/>
      <c r="CD1113" s="230"/>
      <c r="CE1113" s="230"/>
      <c r="CF1113" s="76"/>
      <c r="CG1113" s="281"/>
      <c r="CH1113" s="281"/>
      <c r="CI1113" s="76"/>
      <c r="CJ1113" s="76"/>
      <c r="CK1113" s="76"/>
      <c r="CL1113" s="127"/>
      <c r="CM1113" s="127"/>
      <c r="CN1113" s="127"/>
      <c r="CO1113" s="127"/>
      <c r="CP1113" s="127"/>
      <c r="CQ1113" s="127"/>
      <c r="CR1113"/>
      <c r="CS1113"/>
      <c r="CT1113"/>
      <c r="CU1113"/>
      <c r="CV1113" s="76"/>
      <c r="CW1113" s="404"/>
      <c r="CX1113" s="405"/>
      <c r="CY1113" s="405"/>
      <c r="CZ1113" s="405"/>
      <c r="DA1113" s="405"/>
      <c r="DB1113" s="405"/>
      <c r="DG1113" s="76"/>
    </row>
    <row r="1114" spans="1:111" s="377" customFormat="1" ht="11.1" customHeight="1" x14ac:dyDescent="0.25">
      <c r="A1114" s="76"/>
      <c r="Z1114" s="437"/>
      <c r="AA1114" s="437"/>
      <c r="AB1114" s="437"/>
      <c r="AC1114" s="437"/>
      <c r="AD1114" s="437"/>
      <c r="AE1114" s="437"/>
      <c r="AF1114" s="437"/>
      <c r="AG1114" s="437"/>
      <c r="AH1114" s="437"/>
      <c r="AI1114" s="437"/>
      <c r="AJ1114" s="437"/>
      <c r="AK1114" s="437"/>
      <c r="AL1114" s="437"/>
      <c r="AM1114" s="437"/>
      <c r="AN1114" s="437"/>
      <c r="AO1114" s="437"/>
      <c r="AP1114" s="437"/>
      <c r="AQ1114" s="437"/>
      <c r="AR1114" s="437"/>
      <c r="AS1114" s="437"/>
      <c r="AT1114" s="437"/>
      <c r="AU1114" s="437"/>
      <c r="AV1114" s="437"/>
      <c r="AW1114" s="437"/>
      <c r="AX1114" s="437"/>
      <c r="AY1114" s="437"/>
      <c r="BA1114" s="98"/>
      <c r="BB1114" s="98"/>
      <c r="BC1114" s="98"/>
      <c r="BD1114" s="98"/>
      <c r="BE1114" s="98"/>
      <c r="BF1114" s="98"/>
      <c r="BH1114" s="380"/>
      <c r="BI1114" s="380"/>
      <c r="BJ1114" s="380"/>
      <c r="BK1114" s="379"/>
      <c r="BL1114" s="379"/>
      <c r="BM1114" s="382"/>
      <c r="BN1114" s="168"/>
      <c r="BO1114" s="382"/>
      <c r="BP1114" s="382"/>
      <c r="BQ1114" s="368"/>
      <c r="BR1114"/>
      <c r="BS1114" s="368"/>
      <c r="BT1114"/>
      <c r="BU1114"/>
      <c r="BV1114"/>
      <c r="BW1114" s="368"/>
      <c r="BX1114" s="368"/>
      <c r="BY1114" s="368"/>
      <c r="BZ1114" s="368"/>
      <c r="CA1114" s="368"/>
      <c r="CB1114" s="141"/>
      <c r="CC1114" s="230"/>
      <c r="CD1114" s="230"/>
      <c r="CE1114" s="230"/>
      <c r="CF1114" s="76"/>
      <c r="CG1114" s="281"/>
      <c r="CH1114" s="281"/>
      <c r="CI1114" s="76"/>
      <c r="CJ1114" s="76"/>
      <c r="CK1114" s="76"/>
      <c r="CL1114" s="127"/>
      <c r="CM1114" s="127"/>
      <c r="CN1114" s="127"/>
      <c r="CO1114" s="127"/>
      <c r="CP1114" s="127"/>
      <c r="CQ1114" s="127"/>
      <c r="CR1114"/>
      <c r="CS1114"/>
      <c r="CT1114"/>
      <c r="CU1114"/>
      <c r="CV1114" s="76"/>
      <c r="CW1114" s="404"/>
      <c r="CX1114" s="405"/>
      <c r="CY1114" s="405"/>
      <c r="CZ1114" s="405"/>
      <c r="DA1114" s="405"/>
      <c r="DB1114" s="405"/>
      <c r="DG1114" s="76"/>
    </row>
    <row r="1115" spans="1:111" s="377" customFormat="1" ht="11.1" customHeight="1" x14ac:dyDescent="0.25">
      <c r="A1115" s="76"/>
      <c r="Z1115" s="437"/>
      <c r="AA1115" s="437"/>
      <c r="AB1115" s="437"/>
      <c r="AC1115" s="437"/>
      <c r="AD1115" s="437"/>
      <c r="AE1115" s="437"/>
      <c r="AF1115" s="437"/>
      <c r="AG1115" s="437"/>
      <c r="AH1115" s="437"/>
      <c r="AI1115" s="437"/>
      <c r="AJ1115" s="437"/>
      <c r="AK1115" s="437"/>
      <c r="AL1115" s="437"/>
      <c r="AM1115" s="437"/>
      <c r="AN1115" s="437"/>
      <c r="AO1115" s="437"/>
      <c r="AP1115" s="437"/>
      <c r="AQ1115" s="437"/>
      <c r="AR1115" s="437"/>
      <c r="AS1115" s="437"/>
      <c r="AT1115" s="437"/>
      <c r="AU1115" s="437"/>
      <c r="AV1115" s="437"/>
      <c r="AW1115" s="437"/>
      <c r="AX1115" s="437"/>
      <c r="AY1115" s="437"/>
      <c r="BA1115" s="98"/>
      <c r="BB1115" s="98"/>
      <c r="BC1115" s="98"/>
      <c r="BD1115" s="98"/>
      <c r="BE1115" s="98"/>
      <c r="BF1115" s="98"/>
      <c r="BH1115" s="380"/>
      <c r="BI1115" s="380"/>
      <c r="BJ1115" s="380"/>
      <c r="BK1115" s="379"/>
      <c r="BL1115" s="379"/>
      <c r="BM1115" s="382"/>
      <c r="BN1115" s="168"/>
      <c r="BO1115" s="382"/>
      <c r="BP1115" s="382"/>
      <c r="BQ1115" s="368"/>
      <c r="BR1115"/>
      <c r="BS1115" s="368"/>
      <c r="BT1115"/>
      <c r="BU1115"/>
      <c r="BV1115"/>
      <c r="BW1115" s="368"/>
      <c r="BX1115" s="368"/>
      <c r="BY1115" s="368"/>
      <c r="BZ1115" s="368"/>
      <c r="CA1115" s="368"/>
      <c r="CB1115" s="141"/>
      <c r="CC1115" s="230"/>
      <c r="CD1115" s="230"/>
      <c r="CE1115" s="230"/>
      <c r="CF1115" s="76"/>
      <c r="CG1115" s="281"/>
      <c r="CH1115" s="281"/>
      <c r="CI1115" s="76"/>
      <c r="CJ1115" s="76"/>
      <c r="CK1115" s="76"/>
      <c r="CL1115" s="127"/>
      <c r="CM1115" s="127"/>
      <c r="CN1115" s="127"/>
      <c r="CO1115" s="127"/>
      <c r="CP1115" s="127"/>
      <c r="CQ1115" s="127"/>
      <c r="CR1115"/>
      <c r="CS1115"/>
      <c r="CT1115"/>
      <c r="CU1115"/>
      <c r="CV1115" s="76"/>
      <c r="CW1115" s="404"/>
      <c r="CX1115" s="405"/>
      <c r="CY1115" s="405"/>
      <c r="CZ1115" s="405"/>
      <c r="DA1115" s="405"/>
      <c r="DB1115" s="405"/>
      <c r="DG1115" s="76"/>
    </row>
    <row r="1116" spans="1:111" s="377" customFormat="1" ht="11.1" customHeight="1" x14ac:dyDescent="0.25">
      <c r="A1116" s="76"/>
      <c r="Z1116" s="437"/>
      <c r="AA1116" s="437"/>
      <c r="AB1116" s="437"/>
      <c r="AC1116" s="437"/>
      <c r="AD1116" s="437"/>
      <c r="AE1116" s="437"/>
      <c r="AF1116" s="437"/>
      <c r="AG1116" s="437"/>
      <c r="AH1116" s="437"/>
      <c r="AI1116" s="437"/>
      <c r="AJ1116" s="437"/>
      <c r="AK1116" s="437"/>
      <c r="AL1116" s="437"/>
      <c r="AM1116" s="437"/>
      <c r="AN1116" s="437"/>
      <c r="AO1116" s="437"/>
      <c r="AP1116" s="437"/>
      <c r="AQ1116" s="437"/>
      <c r="AR1116" s="437"/>
      <c r="AS1116" s="437"/>
      <c r="AT1116" s="437"/>
      <c r="AU1116" s="437"/>
      <c r="AV1116" s="437"/>
      <c r="AW1116" s="437"/>
      <c r="AX1116" s="437"/>
      <c r="AY1116" s="437"/>
      <c r="BA1116" s="98"/>
      <c r="BB1116" s="98"/>
      <c r="BC1116" s="98"/>
      <c r="BD1116" s="98"/>
      <c r="BE1116" s="98"/>
      <c r="BF1116" s="98"/>
      <c r="BH1116" s="380"/>
      <c r="BI1116" s="380"/>
      <c r="BJ1116" s="380"/>
      <c r="BK1116" s="379"/>
      <c r="BL1116" s="379"/>
      <c r="BM1116" s="382"/>
      <c r="BN1116" s="168"/>
      <c r="BO1116" s="382"/>
      <c r="BP1116" s="382"/>
      <c r="BQ1116" s="368"/>
      <c r="BR1116"/>
      <c r="BS1116" s="368"/>
      <c r="BT1116"/>
      <c r="BU1116"/>
      <c r="BV1116"/>
      <c r="BW1116" s="368"/>
      <c r="BX1116" s="368"/>
      <c r="BY1116" s="368"/>
      <c r="BZ1116" s="368"/>
      <c r="CA1116" s="368"/>
      <c r="CB1116" s="141"/>
      <c r="CC1116" s="230"/>
      <c r="CD1116" s="230"/>
      <c r="CE1116" s="230"/>
      <c r="CF1116" s="76"/>
      <c r="CG1116" s="281"/>
      <c r="CH1116" s="281"/>
      <c r="CI1116" s="76"/>
      <c r="CJ1116" s="76"/>
      <c r="CK1116" s="76"/>
      <c r="CL1116" s="127"/>
      <c r="CM1116" s="127"/>
      <c r="CN1116" s="127"/>
      <c r="CO1116" s="127"/>
      <c r="CP1116" s="127"/>
      <c r="CQ1116" s="127"/>
      <c r="CR1116"/>
      <c r="CS1116"/>
      <c r="CT1116"/>
      <c r="CU1116"/>
      <c r="CV1116" s="76"/>
      <c r="CW1116" s="404"/>
      <c r="CX1116" s="405"/>
      <c r="CY1116" s="405"/>
      <c r="CZ1116" s="405"/>
      <c r="DA1116" s="405"/>
      <c r="DB1116" s="405"/>
      <c r="DG1116" s="76"/>
    </row>
    <row r="1117" spans="1:111" s="377" customFormat="1" ht="11.1" customHeight="1" x14ac:dyDescent="0.25">
      <c r="A1117" s="76"/>
      <c r="Z1117" s="437"/>
      <c r="AA1117" s="437"/>
      <c r="AB1117" s="437"/>
      <c r="AC1117" s="437"/>
      <c r="AD1117" s="437"/>
      <c r="AE1117" s="437"/>
      <c r="AF1117" s="437"/>
      <c r="AG1117" s="437"/>
      <c r="AH1117" s="437"/>
      <c r="AI1117" s="437"/>
      <c r="AJ1117" s="437"/>
      <c r="AK1117" s="437"/>
      <c r="AL1117" s="437"/>
      <c r="AM1117" s="437"/>
      <c r="AN1117" s="437"/>
      <c r="AO1117" s="437"/>
      <c r="AP1117" s="437"/>
      <c r="AQ1117" s="437"/>
      <c r="AR1117" s="437"/>
      <c r="AS1117" s="437"/>
      <c r="AT1117" s="437"/>
      <c r="AU1117" s="437"/>
      <c r="AV1117" s="437"/>
      <c r="AW1117" s="437"/>
      <c r="AX1117" s="437"/>
      <c r="AY1117" s="437"/>
      <c r="BA1117" s="98"/>
      <c r="BB1117" s="98"/>
      <c r="BC1117" s="98"/>
      <c r="BD1117" s="98"/>
      <c r="BE1117" s="98"/>
      <c r="BF1117" s="98"/>
      <c r="BH1117" s="380"/>
      <c r="BI1117" s="380"/>
      <c r="BJ1117" s="380"/>
      <c r="BK1117" s="379"/>
      <c r="BL1117" s="379"/>
      <c r="BM1117" s="382"/>
      <c r="BN1117" s="168"/>
      <c r="BO1117" s="382"/>
      <c r="BP1117" s="382"/>
      <c r="BQ1117" s="368"/>
      <c r="BR1117"/>
      <c r="BS1117" s="368"/>
      <c r="BT1117"/>
      <c r="BU1117"/>
      <c r="BV1117"/>
      <c r="BW1117" s="368"/>
      <c r="BX1117" s="368"/>
      <c r="BY1117" s="368"/>
      <c r="BZ1117" s="368"/>
      <c r="CA1117" s="368"/>
      <c r="CB1117" s="141"/>
      <c r="CC1117" s="230"/>
      <c r="CD1117" s="230"/>
      <c r="CE1117" s="230"/>
      <c r="CF1117" s="76"/>
      <c r="CG1117" s="281"/>
      <c r="CH1117" s="281"/>
      <c r="CI1117" s="76"/>
      <c r="CJ1117" s="76"/>
      <c r="CK1117" s="76"/>
      <c r="CL1117" s="127"/>
      <c r="CM1117" s="127"/>
      <c r="CN1117" s="127"/>
      <c r="CO1117" s="127"/>
      <c r="CP1117" s="127"/>
      <c r="CQ1117" s="127"/>
      <c r="CR1117"/>
      <c r="CS1117"/>
      <c r="CT1117"/>
      <c r="CU1117"/>
      <c r="CV1117" s="76"/>
      <c r="CW1117" s="404"/>
      <c r="CX1117" s="405"/>
      <c r="CY1117" s="405"/>
      <c r="CZ1117" s="405"/>
      <c r="DA1117" s="405"/>
      <c r="DB1117" s="405"/>
      <c r="DG1117" s="76"/>
    </row>
    <row r="1118" spans="1:111" s="377" customFormat="1" ht="11.1" customHeight="1" x14ac:dyDescent="0.25">
      <c r="A1118" s="76"/>
      <c r="Z1118" s="437"/>
      <c r="AA1118" s="437"/>
      <c r="AB1118" s="437"/>
      <c r="AC1118" s="437"/>
      <c r="AD1118" s="437"/>
      <c r="AE1118" s="437"/>
      <c r="AF1118" s="437"/>
      <c r="AG1118" s="437"/>
      <c r="AH1118" s="437"/>
      <c r="AI1118" s="437"/>
      <c r="AJ1118" s="437"/>
      <c r="AK1118" s="437"/>
      <c r="AL1118" s="437"/>
      <c r="AM1118" s="437"/>
      <c r="AN1118" s="437"/>
      <c r="AO1118" s="437"/>
      <c r="AP1118" s="437"/>
      <c r="AQ1118" s="437"/>
      <c r="AR1118" s="437"/>
      <c r="AS1118" s="437"/>
      <c r="AT1118" s="437"/>
      <c r="AU1118" s="437"/>
      <c r="AV1118" s="437"/>
      <c r="AW1118" s="437"/>
      <c r="AX1118" s="437"/>
      <c r="AY1118" s="437"/>
      <c r="BA1118" s="98"/>
      <c r="BB1118" s="98"/>
      <c r="BC1118" s="98"/>
      <c r="BD1118" s="98"/>
      <c r="BE1118" s="98"/>
      <c r="BF1118" s="98"/>
      <c r="BH1118" s="380"/>
      <c r="BI1118" s="380"/>
      <c r="BJ1118" s="380"/>
      <c r="BK1118" s="379"/>
      <c r="BL1118" s="379"/>
      <c r="BM1118" s="382"/>
      <c r="BN1118" s="168"/>
      <c r="BO1118" s="382"/>
      <c r="BP1118" s="382"/>
      <c r="BQ1118" s="368"/>
      <c r="BR1118"/>
      <c r="BS1118" s="368"/>
      <c r="BT1118"/>
      <c r="BU1118"/>
      <c r="BV1118"/>
      <c r="BW1118" s="368"/>
      <c r="BX1118" s="368"/>
      <c r="BY1118" s="368"/>
      <c r="BZ1118" s="368"/>
      <c r="CA1118" s="368"/>
      <c r="CB1118" s="141"/>
      <c r="CC1118" s="230"/>
      <c r="CD1118" s="230"/>
      <c r="CE1118" s="230"/>
      <c r="CF1118" s="76"/>
      <c r="CG1118" s="281"/>
      <c r="CH1118" s="281"/>
      <c r="CI1118" s="76"/>
      <c r="CJ1118" s="76"/>
      <c r="CK1118" s="76"/>
      <c r="CL1118" s="127"/>
      <c r="CM1118" s="127"/>
      <c r="CN1118" s="127"/>
      <c r="CO1118" s="127"/>
      <c r="CP1118" s="127"/>
      <c r="CQ1118" s="127"/>
      <c r="CR1118"/>
      <c r="CS1118"/>
      <c r="CT1118"/>
      <c r="CU1118"/>
      <c r="CV1118" s="76"/>
      <c r="CW1118" s="404"/>
      <c r="CX1118" s="405"/>
      <c r="CY1118" s="405"/>
      <c r="CZ1118" s="405"/>
      <c r="DA1118" s="405"/>
      <c r="DB1118" s="405"/>
      <c r="DG1118" s="76"/>
    </row>
    <row r="1119" spans="1:111" s="377" customFormat="1" ht="11.1" customHeight="1" x14ac:dyDescent="0.25">
      <c r="A1119" s="76"/>
      <c r="Z1119" s="437"/>
      <c r="AA1119" s="437"/>
      <c r="AB1119" s="437"/>
      <c r="AC1119" s="437"/>
      <c r="AD1119" s="437"/>
      <c r="AE1119" s="437"/>
      <c r="AF1119" s="437"/>
      <c r="AG1119" s="437"/>
      <c r="AH1119" s="437"/>
      <c r="AI1119" s="437"/>
      <c r="AJ1119" s="437"/>
      <c r="AK1119" s="437"/>
      <c r="AL1119" s="437"/>
      <c r="AM1119" s="437"/>
      <c r="AN1119" s="437"/>
      <c r="AO1119" s="437"/>
      <c r="AP1119" s="437"/>
      <c r="AQ1119" s="437"/>
      <c r="AR1119" s="437"/>
      <c r="AS1119" s="437"/>
      <c r="AT1119" s="437"/>
      <c r="AU1119" s="437"/>
      <c r="AV1119" s="437"/>
      <c r="AW1119" s="437"/>
      <c r="AX1119" s="437"/>
      <c r="AY1119" s="437"/>
      <c r="BA1119" s="98"/>
      <c r="BB1119" s="98"/>
      <c r="BC1119" s="98"/>
      <c r="BD1119" s="98"/>
      <c r="BE1119" s="98"/>
      <c r="BF1119" s="98"/>
      <c r="BH1119" s="380"/>
      <c r="BI1119" s="380"/>
      <c r="BJ1119" s="380"/>
      <c r="BK1119" s="379"/>
      <c r="BL1119" s="379"/>
      <c r="BM1119" s="382"/>
      <c r="BN1119" s="168"/>
      <c r="BO1119" s="382"/>
      <c r="BP1119" s="382"/>
      <c r="BQ1119" s="368"/>
      <c r="BR1119"/>
      <c r="BS1119" s="368"/>
      <c r="BT1119"/>
      <c r="BU1119"/>
      <c r="BV1119"/>
      <c r="BW1119" s="368"/>
      <c r="BX1119" s="368"/>
      <c r="BY1119" s="368"/>
      <c r="BZ1119" s="368"/>
      <c r="CA1119" s="368"/>
      <c r="CB1119" s="141"/>
      <c r="CC1119" s="230"/>
      <c r="CD1119" s="230"/>
      <c r="CE1119" s="230"/>
      <c r="CF1119" s="76"/>
      <c r="CG1119" s="281"/>
      <c r="CH1119" s="281"/>
      <c r="CI1119" s="76"/>
      <c r="CJ1119" s="76"/>
      <c r="CK1119" s="76"/>
      <c r="CL1119" s="127"/>
      <c r="CM1119" s="127"/>
      <c r="CN1119" s="127"/>
      <c r="CO1119" s="127"/>
      <c r="CP1119" s="127"/>
      <c r="CQ1119" s="127"/>
      <c r="CR1119"/>
      <c r="CS1119"/>
      <c r="CT1119"/>
      <c r="CU1119"/>
      <c r="CV1119" s="76"/>
      <c r="CW1119" s="404"/>
      <c r="CX1119" s="405"/>
      <c r="CY1119" s="405"/>
      <c r="CZ1119" s="405"/>
      <c r="DA1119" s="405"/>
      <c r="DB1119" s="405"/>
      <c r="DG1119" s="76"/>
    </row>
    <row r="1120" spans="1:111" s="377" customFormat="1" ht="11.1" customHeight="1" x14ac:dyDescent="0.25">
      <c r="A1120" s="76"/>
      <c r="Z1120" s="437"/>
      <c r="AA1120" s="437"/>
      <c r="AB1120" s="437"/>
      <c r="AC1120" s="437"/>
      <c r="AD1120" s="437"/>
      <c r="AE1120" s="437"/>
      <c r="AF1120" s="437"/>
      <c r="AG1120" s="437"/>
      <c r="AH1120" s="437"/>
      <c r="AI1120" s="437"/>
      <c r="AJ1120" s="437"/>
      <c r="AK1120" s="437"/>
      <c r="AL1120" s="437"/>
      <c r="AM1120" s="437"/>
      <c r="AN1120" s="437"/>
      <c r="AO1120" s="437"/>
      <c r="AP1120" s="437"/>
      <c r="AQ1120" s="437"/>
      <c r="AR1120" s="437"/>
      <c r="AS1120" s="437"/>
      <c r="AT1120" s="437"/>
      <c r="AU1120" s="437"/>
      <c r="AV1120" s="437"/>
      <c r="AW1120" s="437"/>
      <c r="AX1120" s="437"/>
      <c r="AY1120" s="437"/>
      <c r="BA1120" s="98"/>
      <c r="BB1120" s="98"/>
      <c r="BC1120" s="98"/>
      <c r="BD1120" s="98"/>
      <c r="BE1120" s="98"/>
      <c r="BF1120" s="98"/>
      <c r="BH1120" s="380"/>
      <c r="BI1120" s="380"/>
      <c r="BJ1120" s="380"/>
      <c r="BK1120" s="379"/>
      <c r="BL1120" s="379"/>
      <c r="BM1120" s="382"/>
      <c r="BN1120" s="168"/>
      <c r="BO1120" s="382"/>
      <c r="BP1120" s="382"/>
      <c r="BQ1120" s="368"/>
      <c r="BR1120"/>
      <c r="BS1120" s="368"/>
      <c r="BT1120"/>
      <c r="BU1120"/>
      <c r="BV1120"/>
      <c r="BW1120" s="368"/>
      <c r="BX1120" s="368"/>
      <c r="BY1120" s="368"/>
      <c r="BZ1120" s="368"/>
      <c r="CA1120" s="368"/>
      <c r="CB1120" s="141"/>
      <c r="CC1120" s="230"/>
      <c r="CD1120" s="230"/>
      <c r="CE1120" s="230"/>
      <c r="CF1120" s="76"/>
      <c r="CG1120" s="281"/>
      <c r="CH1120" s="281"/>
      <c r="CI1120" s="76"/>
      <c r="CJ1120" s="76"/>
      <c r="CK1120" s="76"/>
      <c r="CL1120" s="127"/>
      <c r="CM1120" s="127"/>
      <c r="CN1120" s="127"/>
      <c r="CO1120" s="127"/>
      <c r="CP1120" s="127"/>
      <c r="CQ1120" s="127"/>
      <c r="CR1120"/>
      <c r="CS1120"/>
      <c r="CT1120"/>
      <c r="CU1120"/>
      <c r="CV1120" s="76"/>
      <c r="CW1120" s="404"/>
      <c r="CX1120" s="405"/>
      <c r="CY1120" s="405"/>
      <c r="CZ1120" s="405"/>
      <c r="DA1120" s="405"/>
      <c r="DB1120" s="405"/>
      <c r="DG1120" s="76"/>
    </row>
    <row r="1121" spans="1:111" s="377" customFormat="1" ht="11.1" customHeight="1" x14ac:dyDescent="0.25">
      <c r="A1121" s="76"/>
      <c r="Z1121" s="437"/>
      <c r="AA1121" s="437"/>
      <c r="AB1121" s="437"/>
      <c r="AC1121" s="437"/>
      <c r="AD1121" s="437"/>
      <c r="AE1121" s="437"/>
      <c r="AF1121" s="437"/>
      <c r="AG1121" s="437"/>
      <c r="AH1121" s="437"/>
      <c r="AI1121" s="437"/>
      <c r="AJ1121" s="437"/>
      <c r="AK1121" s="437"/>
      <c r="AL1121" s="437"/>
      <c r="AM1121" s="437"/>
      <c r="AN1121" s="437"/>
      <c r="AO1121" s="437"/>
      <c r="AP1121" s="437"/>
      <c r="AQ1121" s="437"/>
      <c r="AR1121" s="437"/>
      <c r="AS1121" s="437"/>
      <c r="AT1121" s="437"/>
      <c r="AU1121" s="437"/>
      <c r="AV1121" s="437"/>
      <c r="AW1121" s="437"/>
      <c r="AX1121" s="437"/>
      <c r="AY1121" s="437"/>
      <c r="BA1121" s="98"/>
      <c r="BB1121" s="98"/>
      <c r="BC1121" s="98"/>
      <c r="BD1121" s="98"/>
      <c r="BE1121" s="98"/>
      <c r="BF1121" s="98"/>
      <c r="BH1121" s="380"/>
      <c r="BI1121" s="380"/>
      <c r="BJ1121" s="380"/>
      <c r="BK1121" s="379"/>
      <c r="BL1121" s="379"/>
      <c r="BM1121" s="382"/>
      <c r="BN1121" s="168"/>
      <c r="BO1121" s="382"/>
      <c r="BP1121" s="382"/>
      <c r="BQ1121" s="368"/>
      <c r="BR1121"/>
      <c r="BS1121" s="368"/>
      <c r="BT1121"/>
      <c r="BU1121"/>
      <c r="BV1121"/>
      <c r="BW1121" s="368"/>
      <c r="BX1121" s="368"/>
      <c r="BY1121" s="368"/>
      <c r="BZ1121" s="368"/>
      <c r="CA1121" s="368"/>
      <c r="CB1121" s="141"/>
      <c r="CC1121" s="230"/>
      <c r="CD1121" s="230"/>
      <c r="CE1121" s="230"/>
      <c r="CF1121" s="76"/>
      <c r="CG1121" s="281"/>
      <c r="CH1121" s="281"/>
      <c r="CI1121" s="76"/>
      <c r="CJ1121" s="76"/>
      <c r="CK1121" s="76"/>
      <c r="CL1121" s="127"/>
      <c r="CM1121" s="127"/>
      <c r="CN1121" s="127"/>
      <c r="CO1121" s="127"/>
      <c r="CP1121" s="127"/>
      <c r="CQ1121" s="127"/>
      <c r="CR1121"/>
      <c r="CS1121"/>
      <c r="CT1121"/>
      <c r="CU1121"/>
      <c r="CV1121" s="76"/>
      <c r="CW1121" s="404"/>
      <c r="CX1121" s="405"/>
      <c r="CY1121" s="405"/>
      <c r="CZ1121" s="405"/>
      <c r="DA1121" s="405"/>
      <c r="DB1121" s="405"/>
      <c r="DG1121" s="76"/>
    </row>
    <row r="1122" spans="1:111" s="377" customFormat="1" ht="11.1" customHeight="1" x14ac:dyDescent="0.25">
      <c r="A1122" s="76"/>
      <c r="Z1122" s="437"/>
      <c r="AA1122" s="437"/>
      <c r="AB1122" s="437"/>
      <c r="AC1122" s="437"/>
      <c r="AD1122" s="437"/>
      <c r="AE1122" s="437"/>
      <c r="AF1122" s="437"/>
      <c r="AG1122" s="437"/>
      <c r="AH1122" s="437"/>
      <c r="AI1122" s="437"/>
      <c r="AJ1122" s="437"/>
      <c r="AK1122" s="437"/>
      <c r="AL1122" s="437"/>
      <c r="AM1122" s="437"/>
      <c r="AN1122" s="437"/>
      <c r="AO1122" s="437"/>
      <c r="AP1122" s="437"/>
      <c r="AQ1122" s="437"/>
      <c r="AR1122" s="437"/>
      <c r="AS1122" s="437"/>
      <c r="AT1122" s="437"/>
      <c r="AU1122" s="437"/>
      <c r="AV1122" s="437"/>
      <c r="AW1122" s="437"/>
      <c r="AX1122" s="437"/>
      <c r="AY1122" s="437"/>
      <c r="BA1122" s="98"/>
      <c r="BB1122" s="98"/>
      <c r="BC1122" s="98"/>
      <c r="BD1122" s="98"/>
      <c r="BE1122" s="98"/>
      <c r="BF1122" s="98"/>
      <c r="BH1122" s="380"/>
      <c r="BI1122" s="380"/>
      <c r="BJ1122" s="380"/>
      <c r="BK1122" s="379"/>
      <c r="BL1122" s="379"/>
      <c r="BM1122" s="382"/>
      <c r="BN1122" s="168"/>
      <c r="BO1122" s="382"/>
      <c r="BP1122" s="382"/>
      <c r="BQ1122" s="368"/>
      <c r="BR1122"/>
      <c r="BS1122" s="368"/>
      <c r="BT1122"/>
      <c r="BU1122"/>
      <c r="BV1122"/>
      <c r="BW1122" s="368"/>
      <c r="BX1122" s="368"/>
      <c r="BY1122" s="368"/>
      <c r="BZ1122" s="368"/>
      <c r="CA1122" s="368"/>
      <c r="CB1122" s="141"/>
      <c r="CC1122" s="230"/>
      <c r="CD1122" s="230"/>
      <c r="CE1122" s="230"/>
      <c r="CF1122" s="76"/>
      <c r="CG1122" s="281"/>
      <c r="CH1122" s="281"/>
      <c r="CI1122" s="76"/>
      <c r="CJ1122" s="76"/>
      <c r="CK1122" s="76"/>
      <c r="CL1122" s="127"/>
      <c r="CM1122" s="127"/>
      <c r="CN1122" s="127"/>
      <c r="CO1122" s="127"/>
      <c r="CP1122" s="127"/>
      <c r="CQ1122" s="127"/>
      <c r="CR1122"/>
      <c r="CS1122"/>
      <c r="CT1122"/>
      <c r="CU1122"/>
      <c r="CV1122" s="76"/>
      <c r="CW1122" s="404"/>
      <c r="CX1122" s="405"/>
      <c r="CY1122" s="405"/>
      <c r="CZ1122" s="405"/>
      <c r="DA1122" s="405"/>
      <c r="DB1122" s="405"/>
      <c r="DG1122" s="76"/>
    </row>
    <row r="1123" spans="1:111" s="377" customFormat="1" ht="11.1" customHeight="1" x14ac:dyDescent="0.25">
      <c r="A1123" s="76"/>
      <c r="Z1123" s="437"/>
      <c r="AA1123" s="437"/>
      <c r="AB1123" s="437"/>
      <c r="AC1123" s="437"/>
      <c r="AD1123" s="437"/>
      <c r="AE1123" s="437"/>
      <c r="AF1123" s="437"/>
      <c r="AG1123" s="437"/>
      <c r="AH1123" s="437"/>
      <c r="AI1123" s="437"/>
      <c r="AJ1123" s="437"/>
      <c r="AK1123" s="437"/>
      <c r="AL1123" s="437"/>
      <c r="AM1123" s="437"/>
      <c r="AN1123" s="437"/>
      <c r="AO1123" s="437"/>
      <c r="AP1123" s="437"/>
      <c r="AQ1123" s="437"/>
      <c r="AR1123" s="437"/>
      <c r="AS1123" s="437"/>
      <c r="AT1123" s="437"/>
      <c r="AU1123" s="437"/>
      <c r="AV1123" s="437"/>
      <c r="AW1123" s="437"/>
      <c r="AX1123" s="437"/>
      <c r="AY1123" s="437"/>
      <c r="BA1123" s="98"/>
      <c r="BB1123" s="98"/>
      <c r="BC1123" s="98"/>
      <c r="BD1123" s="98"/>
      <c r="BE1123" s="98"/>
      <c r="BF1123" s="98"/>
      <c r="BH1123" s="380"/>
      <c r="BI1123" s="380"/>
      <c r="BJ1123" s="380"/>
      <c r="BK1123" s="379"/>
      <c r="BL1123" s="379"/>
      <c r="BM1123" s="382"/>
      <c r="BN1123" s="168"/>
      <c r="BO1123" s="382"/>
      <c r="BP1123" s="382"/>
      <c r="BQ1123" s="368"/>
      <c r="BR1123"/>
      <c r="BS1123" s="368"/>
      <c r="BT1123"/>
      <c r="BU1123"/>
      <c r="BV1123"/>
      <c r="BW1123" s="368"/>
      <c r="BX1123" s="368"/>
      <c r="BY1123" s="368"/>
      <c r="BZ1123" s="368"/>
      <c r="CA1123" s="368"/>
      <c r="CB1123" s="141"/>
      <c r="CC1123" s="230"/>
      <c r="CD1123" s="230"/>
      <c r="CE1123" s="230"/>
      <c r="CF1123" s="76"/>
      <c r="CG1123" s="281"/>
      <c r="CH1123" s="281"/>
      <c r="CI1123" s="76"/>
      <c r="CJ1123" s="76"/>
      <c r="CK1123" s="76"/>
      <c r="CL1123" s="127"/>
      <c r="CM1123" s="127"/>
      <c r="CN1123" s="127"/>
      <c r="CO1123" s="127"/>
      <c r="CP1123" s="127"/>
      <c r="CQ1123" s="127"/>
      <c r="CR1123"/>
      <c r="CS1123"/>
      <c r="CT1123"/>
      <c r="CU1123"/>
      <c r="CV1123" s="76"/>
      <c r="CW1123" s="404"/>
      <c r="CX1123" s="405"/>
      <c r="CY1123" s="405"/>
      <c r="CZ1123" s="405"/>
      <c r="DA1123" s="405"/>
      <c r="DB1123" s="405"/>
      <c r="DG1123" s="76"/>
    </row>
    <row r="1124" spans="1:111" s="377" customFormat="1" ht="11.1" customHeight="1" x14ac:dyDescent="0.25">
      <c r="A1124" s="76"/>
      <c r="Z1124" s="437"/>
      <c r="AA1124" s="437"/>
      <c r="AB1124" s="437"/>
      <c r="AC1124" s="437"/>
      <c r="AD1124" s="437"/>
      <c r="AE1124" s="437"/>
      <c r="AF1124" s="437"/>
      <c r="AG1124" s="437"/>
      <c r="AH1124" s="437"/>
      <c r="AI1124" s="437"/>
      <c r="AJ1124" s="437"/>
      <c r="AK1124" s="437"/>
      <c r="AL1124" s="437"/>
      <c r="AM1124" s="437"/>
      <c r="AN1124" s="437"/>
      <c r="AO1124" s="437"/>
      <c r="AP1124" s="437"/>
      <c r="AQ1124" s="437"/>
      <c r="AR1124" s="437"/>
      <c r="AS1124" s="437"/>
      <c r="AT1124" s="437"/>
      <c r="AU1124" s="437"/>
      <c r="AV1124" s="437"/>
      <c r="AW1124" s="437"/>
      <c r="AX1124" s="437"/>
      <c r="AY1124" s="437"/>
      <c r="BA1124" s="98"/>
      <c r="BB1124" s="98"/>
      <c r="BC1124" s="98"/>
      <c r="BD1124" s="98"/>
      <c r="BE1124" s="98"/>
      <c r="BF1124" s="98"/>
      <c r="BH1124" s="380"/>
      <c r="BI1124" s="380"/>
      <c r="BJ1124" s="380"/>
      <c r="BK1124" s="379"/>
      <c r="BL1124" s="379"/>
      <c r="BM1124" s="382"/>
      <c r="BN1124" s="168"/>
      <c r="BO1124" s="382"/>
      <c r="BP1124" s="382"/>
      <c r="BQ1124" s="368"/>
      <c r="BR1124"/>
      <c r="BS1124" s="368"/>
      <c r="BT1124"/>
      <c r="BU1124"/>
      <c r="BV1124"/>
      <c r="BW1124" s="368"/>
      <c r="BX1124" s="368"/>
      <c r="BY1124" s="368"/>
      <c r="BZ1124" s="368"/>
      <c r="CA1124" s="368"/>
      <c r="CB1124" s="141"/>
      <c r="CC1124" s="230"/>
      <c r="CD1124" s="230"/>
      <c r="CE1124" s="230"/>
      <c r="CF1124" s="76"/>
      <c r="CG1124" s="281"/>
      <c r="CH1124" s="281"/>
      <c r="CI1124" s="76"/>
      <c r="CJ1124" s="76"/>
      <c r="CK1124" s="76"/>
      <c r="CL1124" s="127"/>
      <c r="CM1124" s="127"/>
      <c r="CN1124" s="127"/>
      <c r="CO1124" s="127"/>
      <c r="CP1124" s="127"/>
      <c r="CQ1124" s="127"/>
      <c r="CR1124"/>
      <c r="CS1124"/>
      <c r="CT1124"/>
      <c r="CU1124"/>
      <c r="CV1124" s="76"/>
      <c r="CW1124" s="404"/>
      <c r="CX1124" s="405"/>
      <c r="CY1124" s="405"/>
      <c r="CZ1124" s="405"/>
      <c r="DA1124" s="405"/>
      <c r="DB1124" s="405"/>
      <c r="DG1124" s="76"/>
    </row>
    <row r="1125" spans="1:111" s="377" customFormat="1" ht="11.1" customHeight="1" x14ac:dyDescent="0.25">
      <c r="A1125" s="76"/>
      <c r="Z1125" s="437"/>
      <c r="AA1125" s="437"/>
      <c r="AB1125" s="437"/>
      <c r="AC1125" s="437"/>
      <c r="AD1125" s="437"/>
      <c r="AE1125" s="437"/>
      <c r="AF1125" s="437"/>
      <c r="AG1125" s="437"/>
      <c r="AH1125" s="437"/>
      <c r="AI1125" s="437"/>
      <c r="AJ1125" s="437"/>
      <c r="AK1125" s="437"/>
      <c r="AL1125" s="437"/>
      <c r="AM1125" s="437"/>
      <c r="AN1125" s="437"/>
      <c r="AO1125" s="437"/>
      <c r="AP1125" s="437"/>
      <c r="AQ1125" s="437"/>
      <c r="AR1125" s="437"/>
      <c r="AS1125" s="437"/>
      <c r="AT1125" s="437"/>
      <c r="AU1125" s="437"/>
      <c r="AV1125" s="437"/>
      <c r="AW1125" s="437"/>
      <c r="AX1125" s="437"/>
      <c r="AY1125" s="437"/>
      <c r="BA1125" s="98"/>
      <c r="BB1125" s="98"/>
      <c r="BC1125" s="98"/>
      <c r="BD1125" s="98"/>
      <c r="BE1125" s="98"/>
      <c r="BF1125" s="98"/>
      <c r="BH1125" s="380"/>
      <c r="BI1125" s="380"/>
      <c r="BJ1125" s="380"/>
      <c r="BK1125" s="379"/>
      <c r="BL1125" s="379"/>
      <c r="BM1125" s="382"/>
      <c r="BN1125" s="168"/>
      <c r="BO1125" s="382"/>
      <c r="BP1125" s="382"/>
      <c r="BQ1125" s="368"/>
      <c r="BR1125"/>
      <c r="BS1125" s="368"/>
      <c r="BT1125"/>
      <c r="BU1125"/>
      <c r="BV1125"/>
      <c r="BW1125" s="368"/>
      <c r="BX1125" s="368"/>
      <c r="BY1125" s="368"/>
      <c r="BZ1125" s="368"/>
      <c r="CA1125" s="368"/>
      <c r="CB1125" s="141"/>
      <c r="CC1125" s="230"/>
      <c r="CD1125" s="230"/>
      <c r="CE1125" s="230"/>
      <c r="CF1125" s="76"/>
      <c r="CG1125" s="281"/>
      <c r="CH1125" s="281"/>
      <c r="CI1125" s="76"/>
      <c r="CJ1125" s="76"/>
      <c r="CK1125" s="76"/>
      <c r="CL1125" s="127"/>
      <c r="CM1125" s="127"/>
      <c r="CN1125" s="127"/>
      <c r="CO1125" s="127"/>
      <c r="CP1125" s="127"/>
      <c r="CQ1125" s="127"/>
      <c r="CR1125"/>
      <c r="CS1125"/>
      <c r="CT1125"/>
      <c r="CU1125"/>
      <c r="CV1125" s="76"/>
      <c r="CW1125" s="404"/>
      <c r="CX1125" s="405"/>
      <c r="CY1125" s="405"/>
      <c r="CZ1125" s="405"/>
      <c r="DA1125" s="405"/>
      <c r="DB1125" s="405"/>
      <c r="DG1125" s="76"/>
    </row>
    <row r="1126" spans="1:111" s="377" customFormat="1" ht="11.1" customHeight="1" x14ac:dyDescent="0.25">
      <c r="A1126" s="76"/>
      <c r="Z1126" s="437"/>
      <c r="AA1126" s="437"/>
      <c r="AB1126" s="437"/>
      <c r="AC1126" s="437"/>
      <c r="AD1126" s="437"/>
      <c r="AE1126" s="437"/>
      <c r="AF1126" s="437"/>
      <c r="AG1126" s="437"/>
      <c r="AH1126" s="437"/>
      <c r="AI1126" s="437"/>
      <c r="AJ1126" s="437"/>
      <c r="AK1126" s="437"/>
      <c r="AL1126" s="437"/>
      <c r="AM1126" s="437"/>
      <c r="AN1126" s="437"/>
      <c r="AO1126" s="437"/>
      <c r="AP1126" s="437"/>
      <c r="AQ1126" s="437"/>
      <c r="AR1126" s="437"/>
      <c r="AS1126" s="437"/>
      <c r="AT1126" s="437"/>
      <c r="AU1126" s="437"/>
      <c r="AV1126" s="437"/>
      <c r="AW1126" s="437"/>
      <c r="AX1126" s="437"/>
      <c r="AY1126" s="437"/>
      <c r="BA1126" s="98"/>
      <c r="BB1126" s="98"/>
      <c r="BC1126" s="98"/>
      <c r="BD1126" s="98"/>
      <c r="BE1126" s="98"/>
      <c r="BF1126" s="98"/>
      <c r="BH1126" s="380"/>
      <c r="BI1126" s="380"/>
      <c r="BJ1126" s="380"/>
      <c r="BK1126" s="379"/>
      <c r="BL1126" s="379"/>
      <c r="BM1126" s="382"/>
      <c r="BN1126" s="168"/>
      <c r="BO1126" s="382"/>
      <c r="BP1126" s="382"/>
      <c r="BQ1126" s="368"/>
      <c r="BR1126"/>
      <c r="BS1126" s="368"/>
      <c r="BT1126"/>
      <c r="BU1126"/>
      <c r="BV1126"/>
      <c r="BW1126" s="368"/>
      <c r="BX1126" s="368"/>
      <c r="BY1126" s="368"/>
      <c r="BZ1126" s="368"/>
      <c r="CA1126" s="368"/>
      <c r="CB1126" s="141"/>
      <c r="CC1126" s="230"/>
      <c r="CD1126" s="230"/>
      <c r="CE1126" s="230"/>
      <c r="CF1126" s="76"/>
      <c r="CG1126" s="281"/>
      <c r="CH1126" s="281"/>
      <c r="CI1126" s="76"/>
      <c r="CJ1126" s="76"/>
      <c r="CK1126" s="76"/>
      <c r="CL1126" s="127"/>
      <c r="CM1126" s="127"/>
      <c r="CN1126" s="127"/>
      <c r="CO1126" s="127"/>
      <c r="CP1126" s="127"/>
      <c r="CQ1126" s="127"/>
      <c r="CR1126"/>
      <c r="CS1126"/>
      <c r="CT1126"/>
      <c r="CU1126"/>
      <c r="CV1126" s="76"/>
      <c r="CW1126" s="404"/>
      <c r="CX1126" s="405"/>
      <c r="CY1126" s="405"/>
      <c r="CZ1126" s="405"/>
      <c r="DA1126" s="405"/>
      <c r="DB1126" s="405"/>
      <c r="DG1126" s="76"/>
    </row>
    <row r="1127" spans="1:111" s="377" customFormat="1" ht="11.1" customHeight="1" x14ac:dyDescent="0.25">
      <c r="A1127" s="76"/>
      <c r="Z1127" s="437"/>
      <c r="AA1127" s="437"/>
      <c r="AB1127" s="437"/>
      <c r="AC1127" s="437"/>
      <c r="AD1127" s="437"/>
      <c r="AE1127" s="437"/>
      <c r="AF1127" s="437"/>
      <c r="AG1127" s="437"/>
      <c r="AH1127" s="437"/>
      <c r="AI1127" s="437"/>
      <c r="AJ1127" s="437"/>
      <c r="AK1127" s="437"/>
      <c r="AL1127" s="437"/>
      <c r="AM1127" s="437"/>
      <c r="AN1127" s="437"/>
      <c r="AO1127" s="437"/>
      <c r="AP1127" s="437"/>
      <c r="AQ1127" s="437"/>
      <c r="AR1127" s="437"/>
      <c r="AS1127" s="437"/>
      <c r="AT1127" s="437"/>
      <c r="AU1127" s="437"/>
      <c r="AV1127" s="437"/>
      <c r="AW1127" s="437"/>
      <c r="AX1127" s="437"/>
      <c r="AY1127" s="437"/>
      <c r="BA1127" s="98"/>
      <c r="BB1127" s="98"/>
      <c r="BC1127" s="98"/>
      <c r="BD1127" s="98"/>
      <c r="BE1127" s="98"/>
      <c r="BF1127" s="98"/>
      <c r="BH1127" s="380"/>
      <c r="BI1127" s="380"/>
      <c r="BJ1127" s="380"/>
      <c r="BK1127" s="379"/>
      <c r="BL1127" s="379"/>
      <c r="BM1127" s="382"/>
      <c r="BN1127" s="168"/>
      <c r="BO1127" s="382"/>
      <c r="BP1127" s="382"/>
      <c r="BQ1127" s="368"/>
      <c r="BR1127"/>
      <c r="BS1127" s="368"/>
      <c r="BT1127"/>
      <c r="BU1127"/>
      <c r="BV1127"/>
      <c r="BW1127" s="368"/>
      <c r="BX1127" s="368"/>
      <c r="BY1127" s="368"/>
      <c r="BZ1127" s="368"/>
      <c r="CA1127" s="368"/>
      <c r="CB1127" s="141"/>
      <c r="CC1127" s="230"/>
      <c r="CD1127" s="230"/>
      <c r="CE1127" s="230"/>
      <c r="CF1127" s="76"/>
      <c r="CG1127" s="281"/>
      <c r="CH1127" s="281"/>
      <c r="CI1127" s="76"/>
      <c r="CJ1127" s="76"/>
      <c r="CK1127" s="76"/>
      <c r="CL1127" s="127"/>
      <c r="CM1127" s="127"/>
      <c r="CN1127" s="127"/>
      <c r="CO1127" s="127"/>
      <c r="CP1127" s="127"/>
      <c r="CQ1127" s="127"/>
      <c r="CR1127"/>
      <c r="CS1127"/>
      <c r="CT1127"/>
      <c r="CU1127"/>
      <c r="CV1127" s="76"/>
      <c r="CW1127" s="404"/>
      <c r="CX1127" s="405"/>
      <c r="CY1127" s="405"/>
      <c r="CZ1127" s="405"/>
      <c r="DA1127" s="405"/>
      <c r="DB1127" s="405"/>
      <c r="DG1127" s="76"/>
    </row>
    <row r="1128" spans="1:111" s="377" customFormat="1" ht="11.1" customHeight="1" x14ac:dyDescent="0.25">
      <c r="A1128" s="76"/>
      <c r="Z1128" s="437"/>
      <c r="AA1128" s="437"/>
      <c r="AB1128" s="437"/>
      <c r="AC1128" s="437"/>
      <c r="AD1128" s="437"/>
      <c r="AE1128" s="437"/>
      <c r="AF1128" s="437"/>
      <c r="AG1128" s="437"/>
      <c r="AH1128" s="437"/>
      <c r="AI1128" s="437"/>
      <c r="AJ1128" s="437"/>
      <c r="AK1128" s="437"/>
      <c r="AL1128" s="437"/>
      <c r="AM1128" s="437"/>
      <c r="AN1128" s="437"/>
      <c r="AO1128" s="437"/>
      <c r="AP1128" s="437"/>
      <c r="AQ1128" s="437"/>
      <c r="AR1128" s="437"/>
      <c r="AS1128" s="437"/>
      <c r="AT1128" s="437"/>
      <c r="AU1128" s="437"/>
      <c r="AV1128" s="437"/>
      <c r="AW1128" s="437"/>
      <c r="AX1128" s="437"/>
      <c r="AY1128" s="437"/>
      <c r="BA1128" s="98"/>
      <c r="BB1128" s="98"/>
      <c r="BC1128" s="98"/>
      <c r="BD1128" s="98"/>
      <c r="BE1128" s="98"/>
      <c r="BF1128" s="98"/>
      <c r="BH1128" s="380"/>
      <c r="BI1128" s="380"/>
      <c r="BJ1128" s="380"/>
      <c r="BK1128" s="379"/>
      <c r="BL1128" s="379"/>
      <c r="BM1128" s="382"/>
      <c r="BN1128" s="168"/>
      <c r="BO1128" s="382"/>
      <c r="BP1128" s="382"/>
      <c r="BQ1128" s="368"/>
      <c r="BR1128"/>
      <c r="BS1128" s="368"/>
      <c r="BT1128"/>
      <c r="BU1128"/>
      <c r="BV1128"/>
      <c r="BW1128" s="368"/>
      <c r="BX1128" s="368"/>
      <c r="BY1128" s="368"/>
      <c r="BZ1128" s="368"/>
      <c r="CA1128" s="368"/>
      <c r="CB1128" s="141"/>
      <c r="CC1128" s="230"/>
      <c r="CD1128" s="230"/>
      <c r="CE1128" s="230"/>
      <c r="CF1128" s="76"/>
      <c r="CG1128" s="281"/>
      <c r="CH1128" s="281"/>
      <c r="CI1128" s="76"/>
      <c r="CJ1128" s="76"/>
      <c r="CK1128" s="76"/>
      <c r="CL1128" s="127"/>
      <c r="CM1128" s="127"/>
      <c r="CN1128" s="127"/>
      <c r="CO1128" s="127"/>
      <c r="CP1128" s="127"/>
      <c r="CQ1128" s="127"/>
      <c r="CR1128"/>
      <c r="CS1128"/>
      <c r="CT1128"/>
      <c r="CU1128"/>
      <c r="CV1128" s="76"/>
      <c r="CW1128" s="404"/>
      <c r="CX1128" s="405"/>
      <c r="CY1128" s="405"/>
      <c r="CZ1128" s="405"/>
      <c r="DA1128" s="405"/>
      <c r="DB1128" s="405"/>
      <c r="DG1128" s="76"/>
    </row>
    <row r="1129" spans="1:111" s="377" customFormat="1" ht="11.1" customHeight="1" x14ac:dyDescent="0.25">
      <c r="A1129" s="76"/>
      <c r="Z1129" s="437"/>
      <c r="AA1129" s="437"/>
      <c r="AB1129" s="437"/>
      <c r="AC1129" s="437"/>
      <c r="AD1129" s="437"/>
      <c r="AE1129" s="437"/>
      <c r="AF1129" s="437"/>
      <c r="AG1129" s="437"/>
      <c r="AH1129" s="437"/>
      <c r="AI1129" s="437"/>
      <c r="AJ1129" s="437"/>
      <c r="AK1129" s="437"/>
      <c r="AL1129" s="437"/>
      <c r="AM1129" s="437"/>
      <c r="AN1129" s="437"/>
      <c r="AO1129" s="437"/>
      <c r="AP1129" s="437"/>
      <c r="AQ1129" s="437"/>
      <c r="AR1129" s="437"/>
      <c r="AS1129" s="437"/>
      <c r="AT1129" s="437"/>
      <c r="AU1129" s="437"/>
      <c r="AV1129" s="437"/>
      <c r="AW1129" s="437"/>
      <c r="AX1129" s="437"/>
      <c r="AY1129" s="437"/>
      <c r="BA1129" s="98"/>
      <c r="BB1129" s="98"/>
      <c r="BC1129" s="98"/>
      <c r="BD1129" s="98"/>
      <c r="BE1129" s="98"/>
      <c r="BF1129" s="98"/>
      <c r="BH1129" s="380"/>
      <c r="BI1129" s="380"/>
      <c r="BJ1129" s="380"/>
      <c r="BK1129" s="379"/>
      <c r="BL1129" s="379"/>
      <c r="BM1129" s="382"/>
      <c r="BN1129" s="168"/>
      <c r="BO1129" s="382"/>
      <c r="BP1129" s="382"/>
      <c r="BQ1129" s="368"/>
      <c r="BR1129"/>
      <c r="BS1129" s="368"/>
      <c r="BT1129"/>
      <c r="BU1129"/>
      <c r="BV1129"/>
      <c r="BW1129" s="368"/>
      <c r="BX1129" s="368"/>
      <c r="BY1129" s="368"/>
      <c r="BZ1129" s="368"/>
      <c r="CA1129" s="368"/>
      <c r="CB1129" s="141"/>
      <c r="CC1129" s="230"/>
      <c r="CD1129" s="230"/>
      <c r="CE1129" s="230"/>
      <c r="CF1129" s="76"/>
      <c r="CG1129" s="281"/>
      <c r="CH1129" s="281"/>
      <c r="CI1129" s="76"/>
      <c r="CJ1129" s="76"/>
      <c r="CK1129" s="76"/>
      <c r="CL1129" s="127"/>
      <c r="CM1129" s="127"/>
      <c r="CN1129" s="127"/>
      <c r="CO1129" s="127"/>
      <c r="CP1129" s="127"/>
      <c r="CQ1129" s="127"/>
      <c r="CR1129"/>
      <c r="CS1129"/>
      <c r="CT1129"/>
      <c r="CU1129"/>
      <c r="CV1129" s="76"/>
      <c r="CW1129" s="404"/>
      <c r="CX1129" s="405"/>
      <c r="CY1129" s="405"/>
      <c r="CZ1129" s="405"/>
      <c r="DA1129" s="405"/>
      <c r="DB1129" s="405"/>
      <c r="DG1129" s="76"/>
    </row>
    <row r="1130" spans="1:111" s="377" customFormat="1" ht="11.1" customHeight="1" x14ac:dyDescent="0.25">
      <c r="A1130" s="76"/>
      <c r="Z1130" s="437"/>
      <c r="AA1130" s="437"/>
      <c r="AB1130" s="437"/>
      <c r="AC1130" s="437"/>
      <c r="AD1130" s="437"/>
      <c r="AE1130" s="437"/>
      <c r="AF1130" s="437"/>
      <c r="AG1130" s="437"/>
      <c r="AH1130" s="437"/>
      <c r="AI1130" s="437"/>
      <c r="AJ1130" s="437"/>
      <c r="AK1130" s="437"/>
      <c r="AL1130" s="437"/>
      <c r="AM1130" s="437"/>
      <c r="AN1130" s="437"/>
      <c r="AO1130" s="437"/>
      <c r="AP1130" s="437"/>
      <c r="AQ1130" s="437"/>
      <c r="AR1130" s="437"/>
      <c r="AS1130" s="437"/>
      <c r="AT1130" s="437"/>
      <c r="AU1130" s="437"/>
      <c r="AV1130" s="437"/>
      <c r="AW1130" s="437"/>
      <c r="AX1130" s="437"/>
      <c r="AY1130" s="437"/>
      <c r="BA1130" s="98"/>
      <c r="BB1130" s="98"/>
      <c r="BC1130" s="98"/>
      <c r="BD1130" s="98"/>
      <c r="BE1130" s="98"/>
      <c r="BF1130" s="98"/>
      <c r="BH1130" s="380"/>
      <c r="BI1130" s="380"/>
      <c r="BJ1130" s="380"/>
      <c r="BK1130" s="379"/>
      <c r="BL1130" s="379"/>
      <c r="BM1130" s="382"/>
      <c r="BN1130" s="168"/>
      <c r="BO1130" s="382"/>
      <c r="BP1130" s="382"/>
      <c r="BQ1130" s="368"/>
      <c r="BR1130"/>
      <c r="BS1130" s="368"/>
      <c r="BT1130"/>
      <c r="BU1130"/>
      <c r="BV1130"/>
      <c r="BW1130" s="368"/>
      <c r="BX1130" s="368"/>
      <c r="BY1130" s="368"/>
      <c r="BZ1130" s="368"/>
      <c r="CA1130" s="368"/>
      <c r="CB1130" s="141"/>
      <c r="CC1130" s="230"/>
      <c r="CD1130" s="230"/>
      <c r="CE1130" s="230"/>
      <c r="CF1130" s="76"/>
      <c r="CG1130" s="281"/>
      <c r="CH1130" s="281"/>
      <c r="CI1130" s="76"/>
      <c r="CJ1130" s="76"/>
      <c r="CK1130" s="76"/>
      <c r="CL1130" s="127"/>
      <c r="CM1130" s="127"/>
      <c r="CN1130" s="127"/>
      <c r="CO1130" s="127"/>
      <c r="CP1130" s="127"/>
      <c r="CQ1130" s="127"/>
      <c r="CR1130"/>
      <c r="CS1130"/>
      <c r="CT1130"/>
      <c r="CU1130"/>
      <c r="CV1130" s="76"/>
      <c r="CW1130" s="404"/>
      <c r="CX1130" s="405"/>
      <c r="CY1130" s="405"/>
      <c r="CZ1130" s="405"/>
      <c r="DA1130" s="405"/>
      <c r="DB1130" s="405"/>
      <c r="DG1130" s="76"/>
    </row>
    <row r="1131" spans="1:111" s="377" customFormat="1" ht="11.1" customHeight="1" x14ac:dyDescent="0.25">
      <c r="A1131" s="76"/>
      <c r="Z1131" s="437"/>
      <c r="AA1131" s="437"/>
      <c r="AB1131" s="437"/>
      <c r="AC1131" s="437"/>
      <c r="AD1131" s="437"/>
      <c r="AE1131" s="437"/>
      <c r="AF1131" s="437"/>
      <c r="AG1131" s="437"/>
      <c r="AH1131" s="437"/>
      <c r="AI1131" s="437"/>
      <c r="AJ1131" s="437"/>
      <c r="AK1131" s="437"/>
      <c r="AL1131" s="437"/>
      <c r="AM1131" s="437"/>
      <c r="AN1131" s="437"/>
      <c r="AO1131" s="437"/>
      <c r="AP1131" s="437"/>
      <c r="AQ1131" s="437"/>
      <c r="AR1131" s="437"/>
      <c r="AS1131" s="437"/>
      <c r="AT1131" s="437"/>
      <c r="AU1131" s="437"/>
      <c r="AV1131" s="437"/>
      <c r="AW1131" s="437"/>
      <c r="AX1131" s="437"/>
      <c r="AY1131" s="437"/>
      <c r="BA1131" s="98"/>
      <c r="BB1131" s="98"/>
      <c r="BC1131" s="98"/>
      <c r="BD1131" s="98"/>
      <c r="BE1131" s="98"/>
      <c r="BF1131" s="98"/>
      <c r="BH1131" s="380"/>
      <c r="BI1131" s="380"/>
      <c r="BJ1131" s="380"/>
      <c r="BK1131" s="379"/>
      <c r="BL1131" s="379"/>
      <c r="BM1131" s="382"/>
      <c r="BN1131" s="168"/>
      <c r="BO1131" s="382"/>
      <c r="BP1131" s="382"/>
      <c r="BQ1131" s="368"/>
      <c r="BR1131"/>
      <c r="BS1131" s="368"/>
      <c r="BT1131"/>
      <c r="BU1131"/>
      <c r="BV1131"/>
      <c r="BW1131" s="368"/>
      <c r="BX1131" s="368"/>
      <c r="BY1131" s="368"/>
      <c r="BZ1131" s="368"/>
      <c r="CA1131" s="368"/>
      <c r="CB1131" s="141"/>
      <c r="CC1131" s="230"/>
      <c r="CD1131" s="230"/>
      <c r="CE1131" s="230"/>
      <c r="CF1131" s="76"/>
      <c r="CG1131" s="281"/>
      <c r="CH1131" s="281"/>
      <c r="CI1131" s="76"/>
      <c r="CJ1131" s="76"/>
      <c r="CK1131" s="76"/>
      <c r="CL1131" s="127"/>
      <c r="CM1131" s="127"/>
      <c r="CN1131" s="127"/>
      <c r="CO1131" s="127"/>
      <c r="CP1131" s="127"/>
      <c r="CQ1131" s="127"/>
      <c r="CR1131"/>
      <c r="CS1131"/>
      <c r="CT1131"/>
      <c r="CU1131"/>
      <c r="CV1131" s="76"/>
      <c r="CW1131" s="404"/>
      <c r="CX1131" s="405"/>
      <c r="CY1131" s="405"/>
      <c r="CZ1131" s="405"/>
      <c r="DA1131" s="405"/>
      <c r="DB1131" s="405"/>
      <c r="DG1131" s="76"/>
    </row>
    <row r="1132" spans="1:111" s="377" customFormat="1" ht="11.1" customHeight="1" x14ac:dyDescent="0.25">
      <c r="A1132" s="76"/>
      <c r="Z1132" s="437"/>
      <c r="AA1132" s="437"/>
      <c r="AB1132" s="437"/>
      <c r="AC1132" s="437"/>
      <c r="AD1132" s="437"/>
      <c r="AE1132" s="437"/>
      <c r="AF1132" s="437"/>
      <c r="AG1132" s="437"/>
      <c r="AH1132" s="437"/>
      <c r="AI1132" s="437"/>
      <c r="AJ1132" s="437"/>
      <c r="AK1132" s="437"/>
      <c r="AL1132" s="437"/>
      <c r="AM1132" s="437"/>
      <c r="AN1132" s="437"/>
      <c r="AO1132" s="437"/>
      <c r="AP1132" s="437"/>
      <c r="AQ1132" s="437"/>
      <c r="AR1132" s="437"/>
      <c r="AS1132" s="437"/>
      <c r="AT1132" s="437"/>
      <c r="AU1132" s="437"/>
      <c r="AV1132" s="437"/>
      <c r="AW1132" s="437"/>
      <c r="AX1132" s="437"/>
      <c r="AY1132" s="437"/>
      <c r="BA1132" s="98"/>
      <c r="BB1132" s="98"/>
      <c r="BC1132" s="98"/>
      <c r="BD1132" s="98"/>
      <c r="BE1132" s="98"/>
      <c r="BF1132" s="98"/>
      <c r="BH1132" s="380"/>
      <c r="BI1132" s="380"/>
      <c r="BJ1132" s="380"/>
      <c r="BK1132" s="379"/>
      <c r="BL1132" s="379"/>
      <c r="BM1132" s="382"/>
      <c r="BN1132" s="168"/>
      <c r="BO1132" s="382"/>
      <c r="BP1132" s="382"/>
      <c r="BQ1132" s="368"/>
      <c r="BR1132"/>
      <c r="BS1132" s="368"/>
      <c r="BT1132"/>
      <c r="BU1132"/>
      <c r="BV1132"/>
      <c r="BW1132" s="368"/>
      <c r="BX1132" s="368"/>
      <c r="BY1132" s="368"/>
      <c r="BZ1132" s="368"/>
      <c r="CA1132" s="368"/>
      <c r="CB1132" s="141"/>
      <c r="CC1132" s="230"/>
      <c r="CD1132" s="230"/>
      <c r="CE1132" s="230"/>
      <c r="CF1132" s="76"/>
      <c r="CG1132" s="281"/>
      <c r="CH1132" s="281"/>
      <c r="CI1132" s="76"/>
      <c r="CJ1132" s="76"/>
      <c r="CK1132" s="76"/>
      <c r="CL1132" s="127"/>
      <c r="CM1132" s="127"/>
      <c r="CN1132" s="127"/>
      <c r="CO1132" s="127"/>
      <c r="CP1132" s="127"/>
      <c r="CQ1132" s="127"/>
      <c r="CR1132"/>
      <c r="CS1132"/>
      <c r="CT1132"/>
      <c r="CU1132"/>
      <c r="CV1132" s="76"/>
      <c r="CW1132" s="404"/>
      <c r="CX1132" s="405"/>
      <c r="CY1132" s="405"/>
      <c r="CZ1132" s="405"/>
      <c r="DA1132" s="405"/>
      <c r="DB1132" s="405"/>
      <c r="DG1132" s="76"/>
    </row>
    <row r="1133" spans="1:111" s="377" customFormat="1" ht="11.1" customHeight="1" x14ac:dyDescent="0.25">
      <c r="A1133" s="76"/>
      <c r="Z1133" s="437"/>
      <c r="AA1133" s="437"/>
      <c r="AB1133" s="437"/>
      <c r="AC1133" s="437"/>
      <c r="AD1133" s="437"/>
      <c r="AE1133" s="437"/>
      <c r="AF1133" s="437"/>
      <c r="AG1133" s="437"/>
      <c r="AH1133" s="437"/>
      <c r="AI1133" s="437"/>
      <c r="AJ1133" s="437"/>
      <c r="AK1133" s="437"/>
      <c r="AL1133" s="437"/>
      <c r="AM1133" s="437"/>
      <c r="AN1133" s="437"/>
      <c r="AO1133" s="437"/>
      <c r="AP1133" s="437"/>
      <c r="AQ1133" s="437"/>
      <c r="AR1133" s="437"/>
      <c r="AS1133" s="437"/>
      <c r="AT1133" s="437"/>
      <c r="AU1133" s="437"/>
      <c r="AV1133" s="437"/>
      <c r="AW1133" s="437"/>
      <c r="AX1133" s="437"/>
      <c r="AY1133" s="437"/>
      <c r="BA1133" s="98"/>
      <c r="BB1133" s="98"/>
      <c r="BC1133" s="98"/>
      <c r="BD1133" s="98"/>
      <c r="BE1133" s="98"/>
      <c r="BF1133" s="98"/>
      <c r="BH1133" s="380"/>
      <c r="BI1133" s="380"/>
      <c r="BJ1133" s="380"/>
      <c r="BK1133" s="379"/>
      <c r="BL1133" s="379"/>
      <c r="BM1133" s="382"/>
      <c r="BN1133" s="168"/>
      <c r="BO1133" s="382"/>
      <c r="BP1133" s="382"/>
      <c r="BQ1133" s="368"/>
      <c r="BR1133"/>
      <c r="BS1133" s="368"/>
      <c r="BT1133"/>
      <c r="BU1133"/>
      <c r="BV1133"/>
      <c r="BW1133" s="368"/>
      <c r="BX1133" s="368"/>
      <c r="BY1133" s="368"/>
      <c r="BZ1133" s="368"/>
      <c r="CA1133" s="368"/>
      <c r="CB1133" s="141"/>
      <c r="CC1133" s="230"/>
      <c r="CD1133" s="230"/>
      <c r="CE1133" s="230"/>
      <c r="CF1133" s="76"/>
      <c r="CG1133" s="281"/>
      <c r="CH1133" s="281"/>
      <c r="CI1133" s="76"/>
      <c r="CJ1133" s="76"/>
      <c r="CK1133" s="76"/>
      <c r="CL1133" s="127"/>
      <c r="CM1133" s="127"/>
      <c r="CN1133" s="127"/>
      <c r="CO1133" s="127"/>
      <c r="CP1133" s="127"/>
      <c r="CQ1133" s="127"/>
      <c r="CR1133"/>
      <c r="CS1133"/>
      <c r="CT1133"/>
      <c r="CU1133"/>
      <c r="CV1133" s="76"/>
      <c r="CW1133" s="404"/>
      <c r="CX1133" s="405"/>
      <c r="CY1133" s="405"/>
      <c r="CZ1133" s="405"/>
      <c r="DA1133" s="405"/>
      <c r="DB1133" s="405"/>
      <c r="DG1133" s="76"/>
    </row>
    <row r="1134" spans="1:111" s="377" customFormat="1" ht="11.1" customHeight="1" x14ac:dyDescent="0.25">
      <c r="A1134" s="76"/>
      <c r="Z1134" s="437"/>
      <c r="AA1134" s="437"/>
      <c r="AB1134" s="437"/>
      <c r="AC1134" s="437"/>
      <c r="AD1134" s="437"/>
      <c r="AE1134" s="437"/>
      <c r="AF1134" s="437"/>
      <c r="AG1134" s="437"/>
      <c r="AH1134" s="437"/>
      <c r="AI1134" s="437"/>
      <c r="AJ1134" s="437"/>
      <c r="AK1134" s="437"/>
      <c r="AL1134" s="437"/>
      <c r="AM1134" s="437"/>
      <c r="AN1134" s="437"/>
      <c r="AO1134" s="437"/>
      <c r="AP1134" s="437"/>
      <c r="AQ1134" s="437"/>
      <c r="AR1134" s="437"/>
      <c r="AS1134" s="437"/>
      <c r="AT1134" s="437"/>
      <c r="AU1134" s="437"/>
      <c r="AV1134" s="437"/>
      <c r="AW1134" s="437"/>
      <c r="AX1134" s="437"/>
      <c r="AY1134" s="437"/>
      <c r="BA1134" s="98"/>
      <c r="BB1134" s="98"/>
      <c r="BC1134" s="98"/>
      <c r="BD1134" s="98"/>
      <c r="BE1134" s="98"/>
      <c r="BF1134" s="98"/>
      <c r="BH1134" s="380"/>
      <c r="BI1134" s="380"/>
      <c r="BJ1134" s="380"/>
      <c r="BK1134" s="379"/>
      <c r="BL1134" s="379"/>
      <c r="BM1134" s="382"/>
      <c r="BN1134" s="168"/>
      <c r="BO1134" s="382"/>
      <c r="BP1134" s="382"/>
      <c r="BQ1134" s="368"/>
      <c r="BR1134"/>
      <c r="BS1134" s="368"/>
      <c r="BT1134"/>
      <c r="BU1134"/>
      <c r="BV1134"/>
      <c r="BW1134" s="368"/>
      <c r="BX1134" s="368"/>
      <c r="BY1134" s="368"/>
      <c r="BZ1134" s="368"/>
      <c r="CA1134" s="368"/>
      <c r="CB1134" s="141"/>
      <c r="CC1134" s="230"/>
      <c r="CD1134" s="230"/>
      <c r="CE1134" s="230"/>
      <c r="CF1134" s="76"/>
      <c r="CG1134" s="281"/>
      <c r="CH1134" s="281"/>
      <c r="CI1134" s="76"/>
      <c r="CJ1134" s="76"/>
      <c r="CK1134" s="76"/>
      <c r="CL1134" s="127"/>
      <c r="CM1134" s="127"/>
      <c r="CN1134" s="127"/>
      <c r="CO1134" s="127"/>
      <c r="CP1134" s="127"/>
      <c r="CQ1134" s="127"/>
      <c r="CR1134"/>
      <c r="CS1134"/>
      <c r="CT1134"/>
      <c r="CU1134"/>
      <c r="CV1134" s="76"/>
      <c r="CW1134" s="404"/>
      <c r="CX1134" s="405"/>
      <c r="CY1134" s="405"/>
      <c r="CZ1134" s="405"/>
      <c r="DA1134" s="405"/>
      <c r="DB1134" s="405"/>
      <c r="DG1134" s="76"/>
    </row>
    <row r="1135" spans="1:111" s="377" customFormat="1" ht="11.1" customHeight="1" x14ac:dyDescent="0.25">
      <c r="A1135" s="76"/>
      <c r="Z1135" s="437"/>
      <c r="AA1135" s="437"/>
      <c r="AB1135" s="437"/>
      <c r="AC1135" s="437"/>
      <c r="AD1135" s="437"/>
      <c r="AE1135" s="437"/>
      <c r="AF1135" s="437"/>
      <c r="AG1135" s="437"/>
      <c r="AH1135" s="437"/>
      <c r="AI1135" s="437"/>
      <c r="AJ1135" s="437"/>
      <c r="AK1135" s="437"/>
      <c r="AL1135" s="437"/>
      <c r="AM1135" s="437"/>
      <c r="AN1135" s="437"/>
      <c r="AO1135" s="437"/>
      <c r="AP1135" s="437"/>
      <c r="AQ1135" s="437"/>
      <c r="AR1135" s="437"/>
      <c r="AS1135" s="437"/>
      <c r="AT1135" s="437"/>
      <c r="AU1135" s="437"/>
      <c r="AV1135" s="437"/>
      <c r="AW1135" s="437"/>
      <c r="AX1135" s="437"/>
      <c r="AY1135" s="437"/>
      <c r="BA1135" s="98"/>
      <c r="BB1135" s="98"/>
      <c r="BC1135" s="98"/>
      <c r="BD1135" s="98"/>
      <c r="BE1135" s="98"/>
      <c r="BF1135" s="98"/>
      <c r="BH1135" s="380"/>
      <c r="BI1135" s="380"/>
      <c r="BJ1135" s="380"/>
      <c r="BK1135" s="379"/>
      <c r="BL1135" s="379"/>
      <c r="BM1135" s="382"/>
      <c r="BN1135" s="168"/>
      <c r="BO1135" s="382"/>
      <c r="BP1135" s="382"/>
      <c r="BQ1135" s="368"/>
      <c r="BR1135"/>
      <c r="BS1135" s="368"/>
      <c r="BT1135"/>
      <c r="BU1135"/>
      <c r="BV1135"/>
      <c r="BW1135" s="368"/>
      <c r="BX1135" s="368"/>
      <c r="BY1135" s="368"/>
      <c r="BZ1135" s="368"/>
      <c r="CA1135" s="368"/>
      <c r="CB1135" s="141"/>
      <c r="CC1135" s="230"/>
      <c r="CD1135" s="230"/>
      <c r="CE1135" s="230"/>
      <c r="CF1135" s="76"/>
      <c r="CG1135" s="281"/>
      <c r="CH1135" s="281"/>
      <c r="CI1135" s="76"/>
      <c r="CJ1135" s="76"/>
      <c r="CK1135" s="76"/>
      <c r="CL1135" s="127"/>
      <c r="CM1135" s="127"/>
      <c r="CN1135" s="127"/>
      <c r="CO1135" s="127"/>
      <c r="CP1135" s="127"/>
      <c r="CQ1135" s="127"/>
      <c r="CR1135"/>
      <c r="CS1135"/>
      <c r="CT1135"/>
      <c r="CU1135"/>
      <c r="CV1135" s="76"/>
      <c r="CW1135" s="404"/>
      <c r="CX1135" s="405"/>
      <c r="CY1135" s="405"/>
      <c r="CZ1135" s="405"/>
      <c r="DA1135" s="405"/>
      <c r="DB1135" s="405"/>
      <c r="DG1135" s="76"/>
    </row>
    <row r="1136" spans="1:111" s="377" customFormat="1" ht="11.1" customHeight="1" x14ac:dyDescent="0.25">
      <c r="A1136" s="76"/>
      <c r="Z1136" s="437"/>
      <c r="AA1136" s="437"/>
      <c r="AB1136" s="437"/>
      <c r="AC1136" s="437"/>
      <c r="AD1136" s="437"/>
      <c r="AE1136" s="437"/>
      <c r="AF1136" s="437"/>
      <c r="AG1136" s="437"/>
      <c r="AH1136" s="437"/>
      <c r="AI1136" s="437"/>
      <c r="AJ1136" s="437"/>
      <c r="AK1136" s="437"/>
      <c r="AL1136" s="437"/>
      <c r="AM1136" s="437"/>
      <c r="AN1136" s="437"/>
      <c r="AO1136" s="437"/>
      <c r="AP1136" s="437"/>
      <c r="AQ1136" s="437"/>
      <c r="AR1136" s="437"/>
      <c r="AS1136" s="437"/>
      <c r="AT1136" s="437"/>
      <c r="AU1136" s="437"/>
      <c r="AV1136" s="437"/>
      <c r="AW1136" s="437"/>
      <c r="AX1136" s="437"/>
      <c r="AY1136" s="437"/>
      <c r="BA1136" s="98"/>
      <c r="BB1136" s="98"/>
      <c r="BC1136" s="98"/>
      <c r="BD1136" s="98"/>
      <c r="BE1136" s="98"/>
      <c r="BF1136" s="98"/>
      <c r="BH1136" s="380"/>
      <c r="BI1136" s="380"/>
      <c r="BJ1136" s="380"/>
      <c r="BK1136" s="379"/>
      <c r="BL1136" s="379"/>
      <c r="BM1136" s="382"/>
      <c r="BN1136" s="168"/>
      <c r="BO1136" s="382"/>
      <c r="BP1136" s="382"/>
      <c r="BQ1136" s="368"/>
      <c r="BR1136"/>
      <c r="BS1136" s="368"/>
      <c r="BT1136"/>
      <c r="BU1136"/>
      <c r="BV1136"/>
      <c r="BW1136" s="368"/>
      <c r="BX1136" s="368"/>
      <c r="BY1136" s="368"/>
      <c r="BZ1136" s="368"/>
      <c r="CA1136" s="368"/>
      <c r="CB1136" s="141"/>
      <c r="CC1136" s="230"/>
      <c r="CD1136" s="230"/>
      <c r="CE1136" s="230"/>
      <c r="CF1136" s="76"/>
      <c r="CG1136" s="281"/>
      <c r="CH1136" s="281"/>
      <c r="CI1136" s="76"/>
      <c r="CJ1136" s="76"/>
      <c r="CK1136" s="76"/>
      <c r="CL1136" s="127"/>
      <c r="CM1136" s="127"/>
      <c r="CN1136" s="127"/>
      <c r="CO1136" s="127"/>
      <c r="CP1136" s="127"/>
      <c r="CQ1136" s="127"/>
      <c r="CR1136"/>
      <c r="CS1136"/>
      <c r="CT1136"/>
      <c r="CU1136"/>
      <c r="CV1136" s="76"/>
      <c r="CW1136" s="404"/>
      <c r="CX1136" s="405"/>
      <c r="CY1136" s="405"/>
      <c r="CZ1136" s="405"/>
      <c r="DA1136" s="405"/>
      <c r="DB1136" s="405"/>
      <c r="DG1136" s="76"/>
    </row>
    <row r="1137" spans="1:111" s="377" customFormat="1" ht="11.1" customHeight="1" x14ac:dyDescent="0.25">
      <c r="A1137" s="76"/>
      <c r="Z1137" s="437"/>
      <c r="AA1137" s="437"/>
      <c r="AB1137" s="437"/>
      <c r="AC1137" s="437"/>
      <c r="AD1137" s="437"/>
      <c r="AE1137" s="437"/>
      <c r="AF1137" s="437"/>
      <c r="AG1137" s="437"/>
      <c r="AH1137" s="437"/>
      <c r="AI1137" s="437"/>
      <c r="AJ1137" s="437"/>
      <c r="AK1137" s="437"/>
      <c r="AL1137" s="437"/>
      <c r="AM1137" s="437"/>
      <c r="AN1137" s="437"/>
      <c r="AO1137" s="437"/>
      <c r="AP1137" s="437"/>
      <c r="AQ1137" s="437"/>
      <c r="AR1137" s="437"/>
      <c r="AS1137" s="437"/>
      <c r="AT1137" s="437"/>
      <c r="AU1137" s="437"/>
      <c r="AV1137" s="437"/>
      <c r="AW1137" s="437"/>
      <c r="AX1137" s="437"/>
      <c r="AY1137" s="437"/>
      <c r="BA1137" s="98"/>
      <c r="BB1137" s="98"/>
      <c r="BC1137" s="98"/>
      <c r="BD1137" s="98"/>
      <c r="BE1137" s="98"/>
      <c r="BF1137" s="98"/>
      <c r="BH1137" s="380"/>
      <c r="BI1137" s="380"/>
      <c r="BJ1137" s="380"/>
      <c r="BK1137" s="379"/>
      <c r="BL1137" s="379"/>
      <c r="BM1137" s="382"/>
      <c r="BN1137" s="168"/>
      <c r="BO1137" s="382"/>
      <c r="BP1137" s="382"/>
      <c r="BQ1137" s="368"/>
      <c r="BR1137"/>
      <c r="BS1137" s="368"/>
      <c r="BT1137"/>
      <c r="BU1137"/>
      <c r="BV1137"/>
      <c r="BW1137" s="368"/>
      <c r="BX1137" s="368"/>
      <c r="BY1137" s="368"/>
      <c r="BZ1137" s="368"/>
      <c r="CA1137" s="368"/>
      <c r="CB1137" s="141"/>
      <c r="CC1137" s="230"/>
      <c r="CD1137" s="230"/>
      <c r="CE1137" s="230"/>
      <c r="CF1137" s="76"/>
      <c r="CG1137" s="281"/>
      <c r="CH1137" s="281"/>
      <c r="CI1137" s="76"/>
      <c r="CJ1137" s="76"/>
      <c r="CK1137" s="76"/>
      <c r="CL1137" s="127"/>
      <c r="CM1137" s="127"/>
      <c r="CN1137" s="127"/>
      <c r="CO1137" s="127"/>
      <c r="CP1137" s="127"/>
      <c r="CQ1137" s="127"/>
      <c r="CR1137"/>
      <c r="CS1137"/>
      <c r="CT1137"/>
      <c r="CU1137"/>
      <c r="CV1137" s="76"/>
      <c r="CW1137" s="404"/>
      <c r="CX1137" s="405"/>
      <c r="CY1137" s="405"/>
      <c r="CZ1137" s="405"/>
      <c r="DA1137" s="405"/>
      <c r="DB1137" s="405"/>
      <c r="DG1137" s="76"/>
    </row>
    <row r="1138" spans="1:111" s="377" customFormat="1" ht="11.1" customHeight="1" x14ac:dyDescent="0.25">
      <c r="A1138" s="76"/>
      <c r="Z1138" s="437"/>
      <c r="AA1138" s="437"/>
      <c r="AB1138" s="437"/>
      <c r="AC1138" s="437"/>
      <c r="AD1138" s="437"/>
      <c r="AE1138" s="437"/>
      <c r="AF1138" s="437"/>
      <c r="AG1138" s="437"/>
      <c r="AH1138" s="437"/>
      <c r="AI1138" s="437"/>
      <c r="AJ1138" s="437"/>
      <c r="AK1138" s="437"/>
      <c r="AL1138" s="437"/>
      <c r="AM1138" s="437"/>
      <c r="AN1138" s="437"/>
      <c r="AO1138" s="437"/>
      <c r="AP1138" s="437"/>
      <c r="AQ1138" s="437"/>
      <c r="AR1138" s="437"/>
      <c r="AS1138" s="437"/>
      <c r="AT1138" s="437"/>
      <c r="AU1138" s="437"/>
      <c r="AV1138" s="437"/>
      <c r="AW1138" s="437"/>
      <c r="AX1138" s="437"/>
      <c r="AY1138" s="437"/>
      <c r="BA1138" s="98"/>
      <c r="BB1138" s="98"/>
      <c r="BC1138" s="98"/>
      <c r="BD1138" s="98"/>
      <c r="BE1138" s="98"/>
      <c r="BF1138" s="98"/>
      <c r="BH1138" s="380"/>
      <c r="BI1138" s="380"/>
      <c r="BJ1138" s="380"/>
      <c r="BK1138" s="379"/>
      <c r="BL1138" s="379"/>
      <c r="BM1138" s="382"/>
      <c r="BN1138" s="168"/>
      <c r="BO1138" s="382"/>
      <c r="BP1138" s="382"/>
      <c r="BQ1138" s="368"/>
      <c r="BR1138"/>
      <c r="BS1138" s="368"/>
      <c r="BT1138"/>
      <c r="BU1138"/>
      <c r="BV1138"/>
      <c r="BW1138" s="368"/>
      <c r="BX1138" s="368"/>
      <c r="BY1138" s="368"/>
      <c r="BZ1138" s="368"/>
      <c r="CA1138" s="368"/>
      <c r="CB1138" s="141"/>
      <c r="CC1138" s="230"/>
      <c r="CD1138" s="230"/>
      <c r="CE1138" s="230"/>
      <c r="CF1138" s="76"/>
      <c r="CG1138" s="281"/>
      <c r="CH1138" s="281"/>
      <c r="CI1138" s="76"/>
      <c r="CJ1138" s="76"/>
      <c r="CK1138" s="76"/>
      <c r="CL1138" s="127"/>
      <c r="CM1138" s="127"/>
      <c r="CN1138" s="127"/>
      <c r="CO1138" s="127"/>
      <c r="CP1138" s="127"/>
      <c r="CQ1138" s="127"/>
      <c r="CR1138"/>
      <c r="CS1138"/>
      <c r="CT1138"/>
      <c r="CU1138"/>
      <c r="CV1138" s="76"/>
      <c r="CW1138" s="404"/>
      <c r="CX1138" s="405"/>
      <c r="CY1138" s="405"/>
      <c r="CZ1138" s="405"/>
      <c r="DA1138" s="405"/>
      <c r="DB1138" s="405"/>
      <c r="DG1138" s="76"/>
    </row>
    <row r="1139" spans="1:111" s="377" customFormat="1" ht="11.1" customHeight="1" x14ac:dyDescent="0.25">
      <c r="A1139" s="76"/>
      <c r="Z1139" s="437"/>
      <c r="AA1139" s="437"/>
      <c r="AB1139" s="437"/>
      <c r="AC1139" s="437"/>
      <c r="AD1139" s="437"/>
      <c r="AE1139" s="437"/>
      <c r="AF1139" s="437"/>
      <c r="AG1139" s="437"/>
      <c r="AH1139" s="437"/>
      <c r="AI1139" s="437"/>
      <c r="AJ1139" s="437"/>
      <c r="AK1139" s="437"/>
      <c r="AL1139" s="437"/>
      <c r="AM1139" s="437"/>
      <c r="AN1139" s="437"/>
      <c r="AO1139" s="437"/>
      <c r="AP1139" s="437"/>
      <c r="AQ1139" s="437"/>
      <c r="AR1139" s="437"/>
      <c r="AS1139" s="437"/>
      <c r="AT1139" s="437"/>
      <c r="AU1139" s="437"/>
      <c r="AV1139" s="437"/>
      <c r="AW1139" s="437"/>
      <c r="AX1139" s="437"/>
      <c r="AY1139" s="437"/>
      <c r="BA1139" s="98"/>
      <c r="BB1139" s="98"/>
      <c r="BC1139" s="98"/>
      <c r="BD1139" s="98"/>
      <c r="BE1139" s="98"/>
      <c r="BF1139" s="98"/>
      <c r="BH1139" s="380"/>
      <c r="BI1139" s="380"/>
      <c r="BJ1139" s="380"/>
      <c r="BK1139" s="379"/>
      <c r="BL1139" s="379"/>
      <c r="BM1139" s="382"/>
      <c r="BN1139" s="168"/>
      <c r="BO1139" s="382"/>
      <c r="BP1139" s="382"/>
      <c r="BQ1139" s="368"/>
      <c r="BR1139"/>
      <c r="BS1139" s="368"/>
      <c r="BT1139"/>
      <c r="BU1139"/>
      <c r="BV1139"/>
      <c r="BW1139" s="368"/>
      <c r="BX1139" s="368"/>
      <c r="BY1139" s="368"/>
      <c r="BZ1139" s="368"/>
      <c r="CA1139" s="368"/>
      <c r="CB1139" s="141"/>
      <c r="CC1139" s="230"/>
      <c r="CD1139" s="230"/>
      <c r="CE1139" s="230"/>
      <c r="CF1139" s="76"/>
      <c r="CG1139" s="281"/>
      <c r="CH1139" s="281"/>
      <c r="CI1139" s="76"/>
      <c r="CJ1139" s="76"/>
      <c r="CK1139" s="76"/>
      <c r="CL1139" s="127"/>
      <c r="CM1139" s="127"/>
      <c r="CN1139" s="127"/>
      <c r="CO1139" s="127"/>
      <c r="CP1139" s="127"/>
      <c r="CQ1139" s="127"/>
      <c r="CR1139"/>
      <c r="CS1139"/>
      <c r="CT1139"/>
      <c r="CU1139"/>
      <c r="CV1139" s="76"/>
      <c r="CW1139" s="404"/>
      <c r="CX1139" s="405"/>
      <c r="CY1139" s="405"/>
      <c r="CZ1139" s="405"/>
      <c r="DA1139" s="405"/>
      <c r="DB1139" s="405"/>
      <c r="DG1139" s="76"/>
    </row>
    <row r="1140" spans="1:111" s="377" customFormat="1" ht="11.1" customHeight="1" x14ac:dyDescent="0.25">
      <c r="A1140" s="76"/>
      <c r="Z1140" s="437"/>
      <c r="AA1140" s="437"/>
      <c r="AB1140" s="437"/>
      <c r="AC1140" s="437"/>
      <c r="AD1140" s="437"/>
      <c r="AE1140" s="437"/>
      <c r="AF1140" s="437"/>
      <c r="AG1140" s="437"/>
      <c r="AH1140" s="437"/>
      <c r="AI1140" s="437"/>
      <c r="AJ1140" s="437"/>
      <c r="AK1140" s="437"/>
      <c r="AL1140" s="437"/>
      <c r="AM1140" s="437"/>
      <c r="AN1140" s="437"/>
      <c r="AO1140" s="437"/>
      <c r="AP1140" s="437"/>
      <c r="AQ1140" s="437"/>
      <c r="AR1140" s="437"/>
      <c r="AS1140" s="437"/>
      <c r="AT1140" s="437"/>
      <c r="AU1140" s="437"/>
      <c r="AV1140" s="437"/>
      <c r="AW1140" s="437"/>
      <c r="AX1140" s="437"/>
      <c r="AY1140" s="437"/>
      <c r="BA1140" s="98"/>
      <c r="BB1140" s="98"/>
      <c r="BC1140" s="98"/>
      <c r="BD1140" s="98"/>
      <c r="BE1140" s="98"/>
      <c r="BF1140" s="98"/>
      <c r="BH1140" s="380"/>
      <c r="BI1140" s="380"/>
      <c r="BJ1140" s="380"/>
      <c r="BK1140" s="379"/>
      <c r="BL1140" s="379"/>
      <c r="BM1140" s="382"/>
      <c r="BN1140" s="168"/>
      <c r="BO1140" s="382"/>
      <c r="BP1140" s="382"/>
      <c r="BQ1140" s="368"/>
      <c r="BR1140"/>
      <c r="BS1140" s="368"/>
      <c r="BT1140"/>
      <c r="BU1140"/>
      <c r="BV1140"/>
      <c r="BW1140" s="368"/>
      <c r="BX1140" s="368"/>
      <c r="BY1140" s="368"/>
      <c r="BZ1140" s="368"/>
      <c r="CA1140" s="368"/>
      <c r="CB1140" s="141"/>
      <c r="CC1140" s="230"/>
      <c r="CD1140" s="230"/>
      <c r="CE1140" s="230"/>
      <c r="CF1140" s="76"/>
      <c r="CG1140" s="281"/>
      <c r="CH1140" s="281"/>
      <c r="CI1140" s="76"/>
      <c r="CJ1140" s="76"/>
      <c r="CK1140" s="76"/>
      <c r="CL1140" s="127"/>
      <c r="CM1140" s="127"/>
      <c r="CN1140" s="127"/>
      <c r="CO1140" s="127"/>
      <c r="CP1140" s="127"/>
      <c r="CQ1140" s="127"/>
      <c r="CR1140"/>
      <c r="CS1140"/>
      <c r="CT1140"/>
      <c r="CU1140"/>
      <c r="CV1140" s="76"/>
      <c r="CW1140" s="404"/>
      <c r="CX1140" s="405"/>
      <c r="CY1140" s="405"/>
      <c r="CZ1140" s="405"/>
      <c r="DA1140" s="405"/>
      <c r="DB1140" s="405"/>
      <c r="DG1140" s="76"/>
    </row>
    <row r="1141" spans="1:111" s="377" customFormat="1" ht="11.1" customHeight="1" x14ac:dyDescent="0.25">
      <c r="A1141" s="76"/>
      <c r="Z1141" s="437"/>
      <c r="AA1141" s="437"/>
      <c r="AB1141" s="437"/>
      <c r="AC1141" s="437"/>
      <c r="AD1141" s="437"/>
      <c r="AE1141" s="437"/>
      <c r="AF1141" s="437"/>
      <c r="AG1141" s="437"/>
      <c r="AH1141" s="437"/>
      <c r="AI1141" s="437"/>
      <c r="AJ1141" s="437"/>
      <c r="AK1141" s="437"/>
      <c r="AL1141" s="437"/>
      <c r="AM1141" s="437"/>
      <c r="AN1141" s="437"/>
      <c r="AO1141" s="437"/>
      <c r="AP1141" s="437"/>
      <c r="AQ1141" s="437"/>
      <c r="AR1141" s="437"/>
      <c r="AS1141" s="437"/>
      <c r="AT1141" s="437"/>
      <c r="AU1141" s="437"/>
      <c r="AV1141" s="437"/>
      <c r="AW1141" s="437"/>
      <c r="AX1141" s="437"/>
      <c r="AY1141" s="437"/>
      <c r="BA1141" s="98"/>
      <c r="BB1141" s="98"/>
      <c r="BC1141" s="98"/>
      <c r="BD1141" s="98"/>
      <c r="BE1141" s="98"/>
      <c r="BF1141" s="98"/>
      <c r="BH1141" s="380"/>
      <c r="BI1141" s="380"/>
      <c r="BJ1141" s="380"/>
      <c r="BK1141" s="379"/>
      <c r="BL1141" s="379"/>
      <c r="BM1141" s="382"/>
      <c r="BN1141" s="168"/>
      <c r="BO1141" s="382"/>
      <c r="BP1141" s="382"/>
      <c r="BQ1141" s="368"/>
      <c r="BR1141"/>
      <c r="BS1141" s="368"/>
      <c r="BT1141"/>
      <c r="BU1141"/>
      <c r="BV1141"/>
      <c r="BW1141" s="368"/>
      <c r="BX1141" s="368"/>
      <c r="BY1141" s="368"/>
      <c r="BZ1141" s="368"/>
      <c r="CA1141" s="368"/>
      <c r="CB1141" s="141"/>
      <c r="CC1141" s="230"/>
      <c r="CD1141" s="230"/>
      <c r="CE1141" s="230"/>
      <c r="CF1141" s="76"/>
      <c r="CG1141" s="281"/>
      <c r="CH1141" s="281"/>
      <c r="CI1141" s="76"/>
      <c r="CJ1141" s="76"/>
      <c r="CK1141" s="76"/>
      <c r="CL1141" s="127"/>
      <c r="CM1141" s="127"/>
      <c r="CN1141" s="127"/>
      <c r="CO1141" s="127"/>
      <c r="CP1141" s="127"/>
      <c r="CQ1141" s="127"/>
      <c r="CR1141"/>
      <c r="CS1141"/>
      <c r="CT1141"/>
      <c r="CU1141"/>
      <c r="CV1141" s="76"/>
      <c r="CW1141" s="404"/>
      <c r="CX1141" s="405"/>
      <c r="CY1141" s="405"/>
      <c r="CZ1141" s="405"/>
      <c r="DA1141" s="405"/>
      <c r="DB1141" s="405"/>
      <c r="DG1141" s="76"/>
    </row>
    <row r="1142" spans="1:111" s="377" customFormat="1" ht="11.1" customHeight="1" x14ac:dyDescent="0.25">
      <c r="A1142" s="76"/>
      <c r="Z1142" s="437"/>
      <c r="AA1142" s="437"/>
      <c r="AB1142" s="437"/>
      <c r="AC1142" s="437"/>
      <c r="AD1142" s="437"/>
      <c r="AE1142" s="437"/>
      <c r="AF1142" s="437"/>
      <c r="AG1142" s="437"/>
      <c r="AH1142" s="437"/>
      <c r="AI1142" s="437"/>
      <c r="AJ1142" s="437"/>
      <c r="AK1142" s="437"/>
      <c r="AL1142" s="437"/>
      <c r="AM1142" s="437"/>
      <c r="AN1142" s="437"/>
      <c r="AO1142" s="437"/>
      <c r="AP1142" s="437"/>
      <c r="AQ1142" s="437"/>
      <c r="AR1142" s="437"/>
      <c r="AS1142" s="437"/>
      <c r="AT1142" s="437"/>
      <c r="AU1142" s="437"/>
      <c r="AV1142" s="437"/>
      <c r="AW1142" s="437"/>
      <c r="AX1142" s="437"/>
      <c r="AY1142" s="437"/>
      <c r="BA1142" s="98"/>
      <c r="BB1142" s="98"/>
      <c r="BC1142" s="98"/>
      <c r="BD1142" s="98"/>
      <c r="BE1142" s="98"/>
      <c r="BF1142" s="98"/>
      <c r="BH1142" s="380"/>
      <c r="BI1142" s="380"/>
      <c r="BJ1142" s="380"/>
      <c r="BK1142" s="379"/>
      <c r="BL1142" s="379"/>
      <c r="BM1142" s="382"/>
      <c r="BN1142" s="168"/>
      <c r="BO1142" s="382"/>
      <c r="BP1142" s="382"/>
      <c r="BQ1142" s="368"/>
      <c r="BR1142"/>
      <c r="BS1142" s="368"/>
      <c r="BT1142"/>
      <c r="BU1142"/>
      <c r="BV1142"/>
      <c r="BW1142" s="368"/>
      <c r="BX1142" s="368"/>
      <c r="BY1142" s="368"/>
      <c r="BZ1142" s="368"/>
      <c r="CA1142" s="368"/>
      <c r="CB1142" s="141"/>
      <c r="CC1142" s="230"/>
      <c r="CD1142" s="230"/>
      <c r="CE1142" s="230"/>
      <c r="CF1142" s="76"/>
      <c r="CG1142" s="281"/>
      <c r="CH1142" s="281"/>
      <c r="CI1142" s="76"/>
      <c r="CJ1142" s="76"/>
      <c r="CK1142" s="76"/>
      <c r="CL1142" s="127"/>
      <c r="CM1142" s="127"/>
      <c r="CN1142" s="127"/>
      <c r="CO1142" s="127"/>
      <c r="CP1142" s="127"/>
      <c r="CQ1142" s="127"/>
      <c r="CR1142"/>
      <c r="CS1142"/>
      <c r="CT1142"/>
      <c r="CU1142"/>
      <c r="CV1142" s="76"/>
      <c r="CW1142" s="404"/>
      <c r="CX1142" s="405"/>
      <c r="CY1142" s="405"/>
      <c r="CZ1142" s="405"/>
      <c r="DA1142" s="405"/>
      <c r="DB1142" s="405"/>
      <c r="DG1142" s="76"/>
    </row>
    <row r="1143" spans="1:111" s="377" customFormat="1" ht="11.1" customHeight="1" x14ac:dyDescent="0.25">
      <c r="A1143" s="76"/>
      <c r="Z1143" s="437"/>
      <c r="AA1143" s="437"/>
      <c r="AB1143" s="437"/>
      <c r="AC1143" s="437"/>
      <c r="AD1143" s="437"/>
      <c r="AE1143" s="437"/>
      <c r="AF1143" s="437"/>
      <c r="AG1143" s="437"/>
      <c r="AH1143" s="437"/>
      <c r="AI1143" s="437"/>
      <c r="AJ1143" s="437"/>
      <c r="AK1143" s="437"/>
      <c r="AL1143" s="437"/>
      <c r="AM1143" s="437"/>
      <c r="AN1143" s="437"/>
      <c r="AO1143" s="437"/>
      <c r="AP1143" s="437"/>
      <c r="AQ1143" s="437"/>
      <c r="AR1143" s="437"/>
      <c r="AS1143" s="437"/>
      <c r="AT1143" s="437"/>
      <c r="AU1143" s="437"/>
      <c r="AV1143" s="437"/>
      <c r="AW1143" s="437"/>
      <c r="AX1143" s="437"/>
      <c r="AY1143" s="437"/>
      <c r="BA1143" s="98"/>
      <c r="BB1143" s="98"/>
      <c r="BC1143" s="98"/>
      <c r="BD1143" s="98"/>
      <c r="BE1143" s="98"/>
      <c r="BF1143" s="98"/>
      <c r="BH1143" s="380"/>
      <c r="BI1143" s="380"/>
      <c r="BJ1143" s="380"/>
      <c r="BK1143" s="379"/>
      <c r="BL1143" s="379"/>
      <c r="BM1143" s="382"/>
      <c r="BN1143" s="168"/>
      <c r="BO1143" s="382"/>
      <c r="BP1143" s="382"/>
      <c r="BQ1143" s="368"/>
      <c r="BR1143"/>
      <c r="BS1143" s="368"/>
      <c r="BT1143"/>
      <c r="BU1143"/>
      <c r="BV1143"/>
      <c r="BW1143" s="368"/>
      <c r="BX1143" s="368"/>
      <c r="BY1143" s="368"/>
      <c r="BZ1143" s="368"/>
      <c r="CA1143" s="368"/>
      <c r="CB1143" s="141"/>
      <c r="CC1143" s="230"/>
      <c r="CD1143" s="230"/>
      <c r="CE1143" s="230"/>
      <c r="CF1143" s="76"/>
      <c r="CG1143" s="281"/>
      <c r="CH1143" s="281"/>
      <c r="CI1143" s="76"/>
      <c r="CJ1143" s="76"/>
      <c r="CK1143" s="76"/>
      <c r="CL1143" s="127"/>
      <c r="CM1143" s="127"/>
      <c r="CN1143" s="127"/>
      <c r="CO1143" s="127"/>
      <c r="CP1143" s="127"/>
      <c r="CQ1143" s="127"/>
      <c r="CR1143"/>
      <c r="CS1143"/>
      <c r="CT1143"/>
      <c r="CU1143"/>
      <c r="CV1143" s="76"/>
      <c r="CW1143" s="404"/>
      <c r="CX1143" s="405"/>
      <c r="CY1143" s="405"/>
      <c r="CZ1143" s="405"/>
      <c r="DA1143" s="405"/>
      <c r="DB1143" s="405"/>
      <c r="DG1143" s="76"/>
    </row>
    <row r="1144" spans="1:111" s="377" customFormat="1" ht="11.1" customHeight="1" x14ac:dyDescent="0.25">
      <c r="A1144" s="76"/>
      <c r="Z1144" s="437"/>
      <c r="AA1144" s="437"/>
      <c r="AB1144" s="437"/>
      <c r="AC1144" s="437"/>
      <c r="AD1144" s="437"/>
      <c r="AE1144" s="437"/>
      <c r="AF1144" s="437"/>
      <c r="AG1144" s="437"/>
      <c r="AH1144" s="437"/>
      <c r="AI1144" s="437"/>
      <c r="AJ1144" s="437"/>
      <c r="AK1144" s="437"/>
      <c r="AL1144" s="437"/>
      <c r="AM1144" s="437"/>
      <c r="AN1144" s="437"/>
      <c r="AO1144" s="437"/>
      <c r="AP1144" s="437"/>
      <c r="AQ1144" s="437"/>
      <c r="AR1144" s="437"/>
      <c r="AS1144" s="437"/>
      <c r="AT1144" s="437"/>
      <c r="AU1144" s="437"/>
      <c r="AV1144" s="437"/>
      <c r="AW1144" s="437"/>
      <c r="AX1144" s="437"/>
      <c r="AY1144" s="437"/>
      <c r="BA1144" s="98"/>
      <c r="BB1144" s="98"/>
      <c r="BC1144" s="98"/>
      <c r="BD1144" s="98"/>
      <c r="BE1144" s="98"/>
      <c r="BF1144" s="98"/>
      <c r="BH1144" s="380"/>
      <c r="BI1144" s="380"/>
      <c r="BJ1144" s="380"/>
      <c r="BK1144" s="379"/>
      <c r="BL1144" s="379"/>
      <c r="BM1144" s="382"/>
      <c r="BN1144" s="168"/>
      <c r="BO1144" s="382"/>
      <c r="BP1144" s="382"/>
      <c r="BQ1144" s="368"/>
      <c r="BR1144"/>
      <c r="BS1144" s="368"/>
      <c r="BT1144"/>
      <c r="BU1144"/>
      <c r="BV1144"/>
      <c r="BW1144" s="368"/>
      <c r="BX1144" s="368"/>
      <c r="BY1144" s="368"/>
      <c r="BZ1144" s="368"/>
      <c r="CA1144" s="368"/>
      <c r="CB1144" s="141"/>
      <c r="CC1144" s="230"/>
      <c r="CD1144" s="230"/>
      <c r="CE1144" s="230"/>
      <c r="CF1144" s="76"/>
      <c r="CG1144" s="281"/>
      <c r="CH1144" s="281"/>
      <c r="CI1144" s="76"/>
      <c r="CJ1144" s="76"/>
      <c r="CK1144" s="76"/>
      <c r="CL1144" s="127"/>
      <c r="CM1144" s="127"/>
      <c r="CN1144" s="127"/>
      <c r="CO1144" s="127"/>
      <c r="CP1144" s="127"/>
      <c r="CQ1144" s="127"/>
      <c r="CR1144"/>
      <c r="CS1144"/>
      <c r="CT1144"/>
      <c r="CU1144"/>
      <c r="CV1144" s="76"/>
      <c r="CW1144" s="404"/>
      <c r="CX1144" s="405"/>
      <c r="CY1144" s="405"/>
      <c r="CZ1144" s="405"/>
      <c r="DA1144" s="405"/>
      <c r="DB1144" s="405"/>
      <c r="DG1144" s="76"/>
    </row>
    <row r="1145" spans="1:111" s="377" customFormat="1" ht="11.1" customHeight="1" x14ac:dyDescent="0.25">
      <c r="A1145" s="76"/>
      <c r="Z1145" s="437"/>
      <c r="AA1145" s="437"/>
      <c r="AB1145" s="437"/>
      <c r="AC1145" s="437"/>
      <c r="AD1145" s="437"/>
      <c r="AE1145" s="437"/>
      <c r="AF1145" s="437"/>
      <c r="AG1145" s="437"/>
      <c r="AH1145" s="437"/>
      <c r="AI1145" s="437"/>
      <c r="AJ1145" s="437"/>
      <c r="AK1145" s="437"/>
      <c r="AL1145" s="437"/>
      <c r="AM1145" s="437"/>
      <c r="AN1145" s="437"/>
      <c r="AO1145" s="437"/>
      <c r="AP1145" s="437"/>
      <c r="AQ1145" s="437"/>
      <c r="AR1145" s="437"/>
      <c r="AS1145" s="437"/>
      <c r="AT1145" s="437"/>
      <c r="AU1145" s="437"/>
      <c r="AV1145" s="437"/>
      <c r="AW1145" s="437"/>
      <c r="AX1145" s="437"/>
      <c r="AY1145" s="437"/>
      <c r="BA1145" s="98"/>
      <c r="BB1145" s="98"/>
      <c r="BC1145" s="98"/>
      <c r="BD1145" s="98"/>
      <c r="BE1145" s="98"/>
      <c r="BF1145" s="98"/>
      <c r="BH1145" s="380"/>
      <c r="BI1145" s="380"/>
      <c r="BJ1145" s="380"/>
      <c r="BK1145" s="379"/>
      <c r="BL1145" s="379"/>
      <c r="BM1145" s="382"/>
      <c r="BN1145" s="168"/>
      <c r="BO1145" s="382"/>
      <c r="BP1145" s="382"/>
      <c r="BQ1145" s="368"/>
      <c r="BR1145"/>
      <c r="BS1145" s="368"/>
      <c r="BT1145"/>
      <c r="BU1145"/>
      <c r="BV1145"/>
      <c r="BW1145" s="368"/>
      <c r="BX1145" s="368"/>
      <c r="BY1145" s="368"/>
      <c r="BZ1145" s="368"/>
      <c r="CA1145" s="368"/>
      <c r="CB1145" s="141"/>
      <c r="CC1145" s="230"/>
      <c r="CD1145" s="230"/>
      <c r="CE1145" s="230"/>
      <c r="CF1145" s="76"/>
      <c r="CG1145" s="281"/>
      <c r="CH1145" s="281"/>
      <c r="CI1145" s="76"/>
      <c r="CJ1145" s="76"/>
      <c r="CK1145" s="76"/>
      <c r="CL1145" s="127"/>
      <c r="CM1145" s="127"/>
      <c r="CN1145" s="127"/>
      <c r="CO1145" s="127"/>
      <c r="CP1145" s="127"/>
      <c r="CQ1145" s="127"/>
      <c r="CR1145"/>
      <c r="CS1145"/>
      <c r="CT1145"/>
      <c r="CU1145"/>
      <c r="CV1145" s="76"/>
      <c r="CW1145" s="404"/>
      <c r="CX1145" s="405"/>
      <c r="CY1145" s="405"/>
      <c r="CZ1145" s="405"/>
      <c r="DA1145" s="405"/>
      <c r="DB1145" s="405"/>
      <c r="DG1145" s="76"/>
    </row>
    <row r="1146" spans="1:111" s="377" customFormat="1" ht="11.1" customHeight="1" x14ac:dyDescent="0.25">
      <c r="A1146" s="76"/>
      <c r="Z1146" s="437"/>
      <c r="AA1146" s="437"/>
      <c r="AB1146" s="437"/>
      <c r="AC1146" s="437"/>
      <c r="AD1146" s="437"/>
      <c r="AE1146" s="437"/>
      <c r="AF1146" s="437"/>
      <c r="AG1146" s="437"/>
      <c r="AH1146" s="437"/>
      <c r="AI1146" s="437"/>
      <c r="AJ1146" s="437"/>
      <c r="AK1146" s="437"/>
      <c r="AL1146" s="437"/>
      <c r="AM1146" s="437"/>
      <c r="AN1146" s="437"/>
      <c r="AO1146" s="437"/>
      <c r="AP1146" s="437"/>
      <c r="AQ1146" s="437"/>
      <c r="AR1146" s="437"/>
      <c r="AS1146" s="437"/>
      <c r="AT1146" s="437"/>
      <c r="AU1146" s="437"/>
      <c r="AV1146" s="437"/>
      <c r="AW1146" s="437"/>
      <c r="AX1146" s="437"/>
      <c r="AY1146" s="437"/>
      <c r="BA1146" s="98"/>
      <c r="BB1146" s="98"/>
      <c r="BC1146" s="98"/>
      <c r="BD1146" s="98"/>
      <c r="BE1146" s="98"/>
      <c r="BF1146" s="98"/>
      <c r="BH1146" s="380"/>
      <c r="BI1146" s="380"/>
      <c r="BJ1146" s="380"/>
      <c r="BK1146" s="379"/>
      <c r="BL1146" s="379"/>
      <c r="BM1146" s="382"/>
      <c r="BN1146" s="168"/>
      <c r="BO1146" s="382"/>
      <c r="BP1146" s="382"/>
      <c r="BQ1146" s="368"/>
      <c r="BR1146"/>
      <c r="BS1146" s="368"/>
      <c r="BT1146"/>
      <c r="BU1146"/>
      <c r="BV1146"/>
      <c r="BW1146" s="368"/>
      <c r="BX1146" s="368"/>
      <c r="BY1146" s="368"/>
      <c r="BZ1146" s="368"/>
      <c r="CA1146" s="368"/>
      <c r="CB1146" s="141"/>
      <c r="CC1146" s="230"/>
      <c r="CD1146" s="230"/>
      <c r="CE1146" s="230"/>
      <c r="CF1146" s="76"/>
      <c r="CG1146" s="281"/>
      <c r="CH1146" s="281"/>
      <c r="CI1146" s="76"/>
      <c r="CJ1146" s="76"/>
      <c r="CK1146" s="76"/>
      <c r="CL1146" s="127"/>
      <c r="CM1146" s="127"/>
      <c r="CN1146" s="127"/>
      <c r="CO1146" s="127"/>
      <c r="CP1146" s="127"/>
      <c r="CQ1146" s="127"/>
      <c r="CR1146"/>
      <c r="CS1146"/>
      <c r="CT1146"/>
      <c r="CU1146"/>
      <c r="CV1146" s="76"/>
      <c r="CW1146" s="404"/>
      <c r="CX1146" s="405"/>
      <c r="CY1146" s="405"/>
      <c r="CZ1146" s="405"/>
      <c r="DA1146" s="405"/>
      <c r="DB1146" s="405"/>
      <c r="DG1146" s="76"/>
    </row>
    <row r="1147" spans="1:111" s="377" customFormat="1" ht="11.1" customHeight="1" x14ac:dyDescent="0.25">
      <c r="A1147" s="76"/>
      <c r="Z1147" s="437"/>
      <c r="AA1147" s="437"/>
      <c r="AB1147" s="437"/>
      <c r="AC1147" s="437"/>
      <c r="AD1147" s="437"/>
      <c r="AE1147" s="437"/>
      <c r="AF1147" s="437"/>
      <c r="AG1147" s="437"/>
      <c r="AH1147" s="437"/>
      <c r="AI1147" s="437"/>
      <c r="AJ1147" s="437"/>
      <c r="AK1147" s="437"/>
      <c r="AL1147" s="437"/>
      <c r="AM1147" s="437"/>
      <c r="AN1147" s="437"/>
      <c r="AO1147" s="437"/>
      <c r="AP1147" s="437"/>
      <c r="AQ1147" s="437"/>
      <c r="AR1147" s="437"/>
      <c r="AS1147" s="437"/>
      <c r="AT1147" s="437"/>
      <c r="AU1147" s="437"/>
      <c r="AV1147" s="437"/>
      <c r="AW1147" s="437"/>
      <c r="AX1147" s="437"/>
      <c r="AY1147" s="437"/>
      <c r="BA1147" s="98"/>
      <c r="BB1147" s="98"/>
      <c r="BC1147" s="98"/>
      <c r="BD1147" s="98"/>
      <c r="BE1147" s="98"/>
      <c r="BF1147" s="98"/>
      <c r="BH1147" s="380"/>
      <c r="BI1147" s="380"/>
      <c r="BJ1147" s="380"/>
      <c r="BK1147" s="379"/>
      <c r="BL1147" s="379"/>
      <c r="BM1147" s="382"/>
      <c r="BN1147" s="168"/>
      <c r="BO1147" s="382"/>
      <c r="BP1147" s="382"/>
      <c r="BQ1147" s="368"/>
      <c r="BR1147"/>
      <c r="BS1147" s="368"/>
      <c r="BT1147"/>
      <c r="BU1147"/>
      <c r="BV1147"/>
      <c r="BW1147" s="368"/>
      <c r="BX1147" s="368"/>
      <c r="BY1147" s="368"/>
      <c r="BZ1147" s="368"/>
      <c r="CA1147" s="368"/>
      <c r="CB1147" s="141"/>
      <c r="CC1147" s="230"/>
      <c r="CD1147" s="230"/>
      <c r="CE1147" s="230"/>
      <c r="CF1147" s="76"/>
      <c r="CG1147" s="281"/>
      <c r="CH1147" s="281"/>
      <c r="CI1147" s="76"/>
      <c r="CJ1147" s="76"/>
      <c r="CK1147" s="76"/>
      <c r="CL1147" s="127"/>
      <c r="CM1147" s="127"/>
      <c r="CN1147" s="127"/>
      <c r="CO1147" s="127"/>
      <c r="CP1147" s="127"/>
      <c r="CQ1147" s="127"/>
      <c r="CR1147"/>
      <c r="CS1147"/>
      <c r="CT1147"/>
      <c r="CU1147"/>
      <c r="CV1147" s="76"/>
      <c r="CW1147" s="404"/>
      <c r="CX1147" s="405"/>
      <c r="CY1147" s="405"/>
      <c r="CZ1147" s="405"/>
      <c r="DA1147" s="405"/>
      <c r="DB1147" s="405"/>
      <c r="DG1147" s="76"/>
    </row>
    <row r="1148" spans="1:111" s="377" customFormat="1" ht="11.1" customHeight="1" x14ac:dyDescent="0.25">
      <c r="A1148" s="76"/>
      <c r="Z1148" s="437"/>
      <c r="AA1148" s="437"/>
      <c r="AB1148" s="437"/>
      <c r="AC1148" s="437"/>
      <c r="AD1148" s="437"/>
      <c r="AE1148" s="437"/>
      <c r="AF1148" s="437"/>
      <c r="AG1148" s="437"/>
      <c r="AH1148" s="437"/>
      <c r="AI1148" s="437"/>
      <c r="AJ1148" s="437"/>
      <c r="AK1148" s="437"/>
      <c r="AL1148" s="437"/>
      <c r="AM1148" s="437"/>
      <c r="AN1148" s="437"/>
      <c r="AO1148" s="437"/>
      <c r="AP1148" s="437"/>
      <c r="AQ1148" s="437"/>
      <c r="AR1148" s="437"/>
      <c r="AS1148" s="437"/>
      <c r="AT1148" s="437"/>
      <c r="AU1148" s="437"/>
      <c r="AV1148" s="437"/>
      <c r="AW1148" s="437"/>
      <c r="AX1148" s="437"/>
      <c r="AY1148" s="437"/>
      <c r="BA1148" s="98"/>
      <c r="BB1148" s="98"/>
      <c r="BC1148" s="98"/>
      <c r="BD1148" s="98"/>
      <c r="BE1148" s="98"/>
      <c r="BF1148" s="98"/>
      <c r="BH1148" s="380"/>
      <c r="BI1148" s="380"/>
      <c r="BJ1148" s="380"/>
      <c r="BK1148" s="379"/>
      <c r="BL1148" s="379"/>
      <c r="BM1148" s="382"/>
      <c r="BN1148" s="168"/>
      <c r="BO1148" s="382"/>
      <c r="BP1148" s="382"/>
      <c r="BQ1148" s="368"/>
      <c r="BR1148"/>
      <c r="BS1148" s="368"/>
      <c r="BT1148"/>
      <c r="BU1148"/>
      <c r="BV1148"/>
      <c r="BW1148" s="368"/>
      <c r="BX1148" s="368"/>
      <c r="BY1148" s="368"/>
      <c r="BZ1148" s="368"/>
      <c r="CA1148" s="368"/>
      <c r="CB1148" s="141"/>
      <c r="CC1148" s="230"/>
      <c r="CD1148" s="230"/>
      <c r="CE1148" s="230"/>
      <c r="CF1148" s="76"/>
      <c r="CG1148" s="281"/>
      <c r="CH1148" s="281"/>
      <c r="CI1148" s="76"/>
      <c r="CJ1148" s="76"/>
      <c r="CK1148" s="76"/>
      <c r="CL1148" s="127"/>
      <c r="CM1148" s="127"/>
      <c r="CN1148" s="127"/>
      <c r="CO1148" s="127"/>
      <c r="CP1148" s="127"/>
      <c r="CQ1148" s="127"/>
      <c r="CR1148"/>
      <c r="CS1148"/>
      <c r="CT1148"/>
      <c r="CU1148"/>
      <c r="CV1148" s="76"/>
      <c r="CW1148" s="404"/>
      <c r="CX1148" s="405"/>
      <c r="CY1148" s="405"/>
      <c r="CZ1148" s="405"/>
      <c r="DA1148" s="405"/>
      <c r="DB1148" s="405"/>
      <c r="DG1148" s="76"/>
    </row>
    <row r="1149" spans="1:111" s="377" customFormat="1" ht="11.1" customHeight="1" x14ac:dyDescent="0.25">
      <c r="A1149" s="76"/>
      <c r="Z1149" s="437"/>
      <c r="AA1149" s="437"/>
      <c r="AB1149" s="437"/>
      <c r="AC1149" s="437"/>
      <c r="AD1149" s="437"/>
      <c r="AE1149" s="437"/>
      <c r="AF1149" s="437"/>
      <c r="AG1149" s="437"/>
      <c r="AH1149" s="437"/>
      <c r="AI1149" s="437"/>
      <c r="AJ1149" s="437"/>
      <c r="AK1149" s="437"/>
      <c r="AL1149" s="437"/>
      <c r="AM1149" s="437"/>
      <c r="AN1149" s="437"/>
      <c r="AO1149" s="437"/>
      <c r="AP1149" s="437"/>
      <c r="AQ1149" s="437"/>
      <c r="AR1149" s="437"/>
      <c r="AS1149" s="437"/>
      <c r="AT1149" s="437"/>
      <c r="AU1149" s="437"/>
      <c r="AV1149" s="437"/>
      <c r="AW1149" s="437"/>
      <c r="AX1149" s="437"/>
      <c r="AY1149" s="437"/>
      <c r="BA1149" s="98"/>
      <c r="BB1149" s="98"/>
      <c r="BC1149" s="98"/>
      <c r="BD1149" s="98"/>
      <c r="BE1149" s="98"/>
      <c r="BF1149" s="98"/>
      <c r="BH1149" s="380"/>
      <c r="BI1149" s="380"/>
      <c r="BJ1149" s="380"/>
      <c r="BK1149" s="379"/>
      <c r="BL1149" s="379"/>
      <c r="BM1149" s="382"/>
      <c r="BN1149" s="168"/>
      <c r="BO1149" s="382"/>
      <c r="BP1149" s="382"/>
      <c r="BQ1149" s="368"/>
      <c r="BR1149"/>
      <c r="BS1149" s="368"/>
      <c r="BT1149"/>
      <c r="BU1149"/>
      <c r="BV1149"/>
      <c r="BW1149" s="368"/>
      <c r="BX1149" s="368"/>
      <c r="BY1149" s="368"/>
      <c r="BZ1149" s="368"/>
      <c r="CA1149" s="368"/>
      <c r="CB1149" s="141"/>
      <c r="CC1149" s="230"/>
      <c r="CD1149" s="230"/>
      <c r="CE1149" s="230"/>
      <c r="CF1149" s="76"/>
      <c r="CG1149" s="281"/>
      <c r="CH1149" s="281"/>
      <c r="CI1149" s="76"/>
      <c r="CJ1149" s="76"/>
      <c r="CK1149" s="76"/>
      <c r="CL1149" s="127"/>
      <c r="CM1149" s="127"/>
      <c r="CN1149" s="127"/>
      <c r="CO1149" s="127"/>
      <c r="CP1149" s="127"/>
      <c r="CQ1149" s="127"/>
      <c r="CR1149"/>
      <c r="CS1149"/>
      <c r="CT1149"/>
      <c r="CU1149"/>
      <c r="CV1149" s="76"/>
      <c r="CW1149" s="404"/>
      <c r="CX1149" s="405"/>
      <c r="CY1149" s="405"/>
      <c r="CZ1149" s="405"/>
      <c r="DA1149" s="405"/>
      <c r="DB1149" s="405"/>
      <c r="DG1149" s="76"/>
    </row>
    <row r="1150" spans="1:111" s="377" customFormat="1" ht="11.1" customHeight="1" x14ac:dyDescent="0.25">
      <c r="A1150" s="76"/>
      <c r="Z1150" s="437"/>
      <c r="AA1150" s="437"/>
      <c r="AB1150" s="437"/>
      <c r="AC1150" s="437"/>
      <c r="AD1150" s="437"/>
      <c r="AE1150" s="437"/>
      <c r="AF1150" s="437"/>
      <c r="AG1150" s="437"/>
      <c r="AH1150" s="437"/>
      <c r="AI1150" s="437"/>
      <c r="AJ1150" s="437"/>
      <c r="AK1150" s="437"/>
      <c r="AL1150" s="437"/>
      <c r="AM1150" s="437"/>
      <c r="AN1150" s="437"/>
      <c r="AO1150" s="437"/>
      <c r="AP1150" s="437"/>
      <c r="AQ1150" s="437"/>
      <c r="AR1150" s="437"/>
      <c r="AS1150" s="437"/>
      <c r="AT1150" s="437"/>
      <c r="AU1150" s="437"/>
      <c r="AV1150" s="437"/>
      <c r="AW1150" s="437"/>
      <c r="AX1150" s="437"/>
      <c r="AY1150" s="437"/>
      <c r="BA1150" s="98"/>
      <c r="BB1150" s="98"/>
      <c r="BC1150" s="98"/>
      <c r="BD1150" s="98"/>
      <c r="BE1150" s="98"/>
      <c r="BF1150" s="98"/>
      <c r="BH1150" s="380"/>
      <c r="BI1150" s="380"/>
      <c r="BJ1150" s="380"/>
      <c r="BK1150" s="379"/>
      <c r="BL1150" s="379"/>
      <c r="BM1150" s="382"/>
      <c r="BN1150" s="168"/>
      <c r="BO1150" s="382"/>
      <c r="BP1150" s="382"/>
      <c r="BQ1150" s="368"/>
      <c r="BR1150"/>
      <c r="BS1150" s="368"/>
      <c r="BT1150"/>
      <c r="BU1150"/>
      <c r="BV1150"/>
      <c r="BW1150" s="368"/>
      <c r="BX1150" s="368"/>
      <c r="BY1150" s="368"/>
      <c r="BZ1150" s="368"/>
      <c r="CA1150" s="368"/>
      <c r="CB1150" s="141"/>
      <c r="CC1150" s="230"/>
      <c r="CD1150" s="230"/>
      <c r="CE1150" s="230"/>
      <c r="CF1150" s="76"/>
      <c r="CG1150" s="281"/>
      <c r="CH1150" s="281"/>
      <c r="CI1150" s="76"/>
      <c r="CJ1150" s="76"/>
      <c r="CK1150" s="76"/>
      <c r="CL1150" s="127"/>
      <c r="CM1150" s="127"/>
      <c r="CN1150" s="127"/>
      <c r="CO1150" s="127"/>
      <c r="CP1150" s="127"/>
      <c r="CQ1150" s="127"/>
      <c r="CR1150"/>
      <c r="CS1150"/>
      <c r="CT1150"/>
      <c r="CU1150"/>
      <c r="CV1150" s="76"/>
      <c r="CW1150" s="404"/>
      <c r="CX1150" s="405"/>
      <c r="CY1150" s="405"/>
      <c r="CZ1150" s="405"/>
      <c r="DA1150" s="405"/>
      <c r="DB1150" s="405"/>
      <c r="DG1150" s="76"/>
    </row>
    <row r="1151" spans="1:111" s="377" customFormat="1" ht="11.1" customHeight="1" x14ac:dyDescent="0.25">
      <c r="A1151" s="76"/>
      <c r="Z1151" s="437"/>
      <c r="AA1151" s="437"/>
      <c r="AB1151" s="437"/>
      <c r="AC1151" s="437"/>
      <c r="AD1151" s="437"/>
      <c r="AE1151" s="437"/>
      <c r="AF1151" s="437"/>
      <c r="AG1151" s="437"/>
      <c r="AH1151" s="437"/>
      <c r="AI1151" s="437"/>
      <c r="AJ1151" s="437"/>
      <c r="AK1151" s="437"/>
      <c r="AL1151" s="437"/>
      <c r="AM1151" s="437"/>
      <c r="AN1151" s="437"/>
      <c r="AO1151" s="437"/>
      <c r="AP1151" s="437"/>
      <c r="AQ1151" s="437"/>
      <c r="AR1151" s="437"/>
      <c r="AS1151" s="437"/>
      <c r="AT1151" s="437"/>
      <c r="AU1151" s="437"/>
      <c r="AV1151" s="437"/>
      <c r="AW1151" s="437"/>
      <c r="AX1151" s="437"/>
      <c r="AY1151" s="437"/>
      <c r="BA1151" s="98"/>
      <c r="BB1151" s="98"/>
      <c r="BC1151" s="98"/>
      <c r="BD1151" s="98"/>
      <c r="BE1151" s="98"/>
      <c r="BF1151" s="98"/>
      <c r="BH1151" s="380"/>
      <c r="BI1151" s="380"/>
      <c r="BJ1151" s="380"/>
      <c r="BK1151" s="379"/>
      <c r="BL1151" s="379"/>
      <c r="BM1151" s="382"/>
      <c r="BN1151" s="168"/>
      <c r="BO1151" s="382"/>
      <c r="BP1151" s="382"/>
      <c r="BQ1151" s="368"/>
      <c r="BR1151"/>
      <c r="BS1151" s="368"/>
      <c r="BT1151"/>
      <c r="BU1151"/>
      <c r="BV1151"/>
      <c r="BW1151" s="368"/>
      <c r="BX1151" s="368"/>
      <c r="BY1151" s="368"/>
      <c r="BZ1151" s="368"/>
      <c r="CA1151" s="368"/>
      <c r="CB1151" s="141"/>
      <c r="CC1151" s="230"/>
      <c r="CD1151" s="230"/>
      <c r="CE1151" s="230"/>
      <c r="CF1151" s="76"/>
      <c r="CG1151" s="281"/>
      <c r="CH1151" s="281"/>
      <c r="CI1151" s="76"/>
      <c r="CJ1151" s="76"/>
      <c r="CK1151" s="76"/>
      <c r="CL1151" s="127"/>
      <c r="CM1151" s="127"/>
      <c r="CN1151" s="127"/>
      <c r="CO1151" s="127"/>
      <c r="CP1151" s="127"/>
      <c r="CQ1151" s="127"/>
      <c r="CR1151"/>
      <c r="CS1151"/>
      <c r="CT1151"/>
      <c r="CU1151"/>
      <c r="CV1151" s="76"/>
      <c r="CW1151" s="404"/>
      <c r="CX1151" s="405"/>
      <c r="CY1151" s="405"/>
      <c r="CZ1151" s="405"/>
      <c r="DA1151" s="405"/>
      <c r="DB1151" s="405"/>
      <c r="DG1151" s="76"/>
    </row>
    <row r="1152" spans="1:111" s="377" customFormat="1" ht="11.1" customHeight="1" x14ac:dyDescent="0.25">
      <c r="A1152" s="76"/>
      <c r="Z1152" s="437"/>
      <c r="AA1152" s="437"/>
      <c r="AB1152" s="437"/>
      <c r="AC1152" s="437"/>
      <c r="AD1152" s="437"/>
      <c r="AE1152" s="437"/>
      <c r="AF1152" s="437"/>
      <c r="AG1152" s="437"/>
      <c r="AH1152" s="437"/>
      <c r="AI1152" s="437"/>
      <c r="AJ1152" s="437"/>
      <c r="AK1152" s="437"/>
      <c r="AL1152" s="437"/>
      <c r="AM1152" s="437"/>
      <c r="AN1152" s="437"/>
      <c r="AO1152" s="437"/>
      <c r="AP1152" s="437"/>
      <c r="AQ1152" s="437"/>
      <c r="AR1152" s="437"/>
      <c r="AS1152" s="437"/>
      <c r="AT1152" s="437"/>
      <c r="AU1152" s="437"/>
      <c r="AV1152" s="437"/>
      <c r="AW1152" s="437"/>
      <c r="AX1152" s="437"/>
      <c r="AY1152" s="437"/>
      <c r="BA1152" s="98"/>
      <c r="BB1152" s="98"/>
      <c r="BC1152" s="98"/>
      <c r="BD1152" s="98"/>
      <c r="BE1152" s="98"/>
      <c r="BF1152" s="98"/>
      <c r="BH1152" s="380"/>
      <c r="BI1152" s="380"/>
      <c r="BJ1152" s="380"/>
      <c r="BK1152" s="379"/>
      <c r="BL1152" s="379"/>
      <c r="BM1152" s="382"/>
      <c r="BN1152" s="168"/>
      <c r="BO1152" s="382"/>
      <c r="BP1152" s="382"/>
      <c r="BQ1152" s="368"/>
      <c r="BR1152"/>
      <c r="BS1152" s="368"/>
      <c r="BT1152"/>
      <c r="BU1152"/>
      <c r="BV1152"/>
      <c r="BW1152" s="368"/>
      <c r="BX1152" s="368"/>
      <c r="BY1152" s="368"/>
      <c r="BZ1152" s="368"/>
      <c r="CA1152" s="368"/>
      <c r="CB1152" s="141"/>
      <c r="CC1152" s="230"/>
      <c r="CD1152" s="230"/>
      <c r="CE1152" s="230"/>
      <c r="CF1152" s="76"/>
      <c r="CG1152" s="281"/>
      <c r="CH1152" s="281"/>
      <c r="CI1152" s="76"/>
      <c r="CJ1152" s="76"/>
      <c r="CK1152" s="76"/>
      <c r="CL1152" s="127"/>
      <c r="CM1152" s="127"/>
      <c r="CN1152" s="127"/>
      <c r="CO1152" s="127"/>
      <c r="CP1152" s="127"/>
      <c r="CQ1152" s="127"/>
      <c r="CR1152"/>
      <c r="CS1152"/>
      <c r="CT1152"/>
      <c r="CU1152"/>
      <c r="CV1152" s="76"/>
      <c r="CW1152" s="404"/>
      <c r="CX1152" s="405"/>
      <c r="CY1152" s="405"/>
      <c r="CZ1152" s="405"/>
      <c r="DA1152" s="405"/>
      <c r="DB1152" s="405"/>
      <c r="DG1152" s="76"/>
    </row>
    <row r="1153" spans="1:111" s="377" customFormat="1" ht="11.1" customHeight="1" x14ac:dyDescent="0.25">
      <c r="A1153" s="76"/>
      <c r="Z1153" s="437"/>
      <c r="AA1153" s="437"/>
      <c r="AB1153" s="437"/>
      <c r="AC1153" s="437"/>
      <c r="AD1153" s="437"/>
      <c r="AE1153" s="437"/>
      <c r="AF1153" s="437"/>
      <c r="AG1153" s="437"/>
      <c r="AH1153" s="437"/>
      <c r="AI1153" s="437"/>
      <c r="AJ1153" s="437"/>
      <c r="AK1153" s="437"/>
      <c r="AL1153" s="437"/>
      <c r="AM1153" s="437"/>
      <c r="AN1153" s="437"/>
      <c r="AO1153" s="437"/>
      <c r="AP1153" s="437"/>
      <c r="AQ1153" s="437"/>
      <c r="AR1153" s="437"/>
      <c r="AS1153" s="437"/>
      <c r="AT1153" s="437"/>
      <c r="AU1153" s="437"/>
      <c r="AV1153" s="437"/>
      <c r="AW1153" s="437"/>
      <c r="AX1153" s="437"/>
      <c r="AY1153" s="437"/>
      <c r="BA1153" s="98"/>
      <c r="BB1153" s="98"/>
      <c r="BC1153" s="98"/>
      <c r="BD1153" s="98"/>
      <c r="BE1153" s="98"/>
      <c r="BF1153" s="98"/>
      <c r="BH1153" s="380"/>
      <c r="BI1153" s="380"/>
      <c r="BJ1153" s="380"/>
      <c r="BK1153" s="379"/>
      <c r="BL1153" s="379"/>
      <c r="BM1153" s="382"/>
      <c r="BN1153" s="168"/>
      <c r="BO1153" s="382"/>
      <c r="BP1153" s="382"/>
      <c r="BQ1153" s="368"/>
      <c r="BR1153"/>
      <c r="BS1153" s="368"/>
      <c r="BT1153"/>
      <c r="BU1153"/>
      <c r="BV1153"/>
      <c r="BW1153" s="368"/>
      <c r="BX1153" s="368"/>
      <c r="BY1153" s="368"/>
      <c r="BZ1153" s="368"/>
      <c r="CA1153" s="368"/>
      <c r="CB1153" s="141"/>
      <c r="CC1153" s="230"/>
      <c r="CD1153" s="230"/>
      <c r="CE1153" s="230"/>
      <c r="CF1153" s="76"/>
      <c r="CG1153" s="281"/>
      <c r="CH1153" s="281"/>
      <c r="CI1153" s="76"/>
      <c r="CJ1153" s="76"/>
      <c r="CK1153" s="76"/>
      <c r="CL1153" s="127"/>
      <c r="CM1153" s="127"/>
      <c r="CN1153" s="127"/>
      <c r="CO1153" s="127"/>
      <c r="CP1153" s="127"/>
      <c r="CQ1153" s="127"/>
      <c r="CR1153"/>
      <c r="CS1153"/>
      <c r="CT1153"/>
      <c r="CU1153"/>
      <c r="CV1153" s="76"/>
      <c r="CW1153" s="404"/>
      <c r="CX1153" s="405"/>
      <c r="CY1153" s="405"/>
      <c r="CZ1153" s="405"/>
      <c r="DA1153" s="405"/>
      <c r="DB1153" s="405"/>
      <c r="DG1153" s="76"/>
    </row>
    <row r="1154" spans="1:111" s="377" customFormat="1" ht="11.1" customHeight="1" x14ac:dyDescent="0.25">
      <c r="A1154" s="76"/>
      <c r="Z1154" s="437"/>
      <c r="AA1154" s="437"/>
      <c r="AB1154" s="437"/>
      <c r="AC1154" s="437"/>
      <c r="AD1154" s="437"/>
      <c r="AE1154" s="437"/>
      <c r="AF1154" s="437"/>
      <c r="AG1154" s="437"/>
      <c r="AH1154" s="437"/>
      <c r="AI1154" s="437"/>
      <c r="AJ1154" s="437"/>
      <c r="AK1154" s="437"/>
      <c r="AL1154" s="437"/>
      <c r="AM1154" s="437"/>
      <c r="AN1154" s="437"/>
      <c r="AO1154" s="437"/>
      <c r="AP1154" s="437"/>
      <c r="AQ1154" s="437"/>
      <c r="AR1154" s="437"/>
      <c r="AS1154" s="437"/>
      <c r="AT1154" s="437"/>
      <c r="AU1154" s="437"/>
      <c r="AV1154" s="437"/>
      <c r="AW1154" s="437"/>
      <c r="AX1154" s="437"/>
      <c r="AY1154" s="437"/>
      <c r="BA1154" s="98"/>
      <c r="BB1154" s="98"/>
      <c r="BC1154" s="98"/>
      <c r="BD1154" s="98"/>
      <c r="BE1154" s="98"/>
      <c r="BF1154" s="98"/>
      <c r="BH1154" s="380"/>
      <c r="BI1154" s="380"/>
      <c r="BJ1154" s="380"/>
      <c r="BK1154" s="379"/>
      <c r="BL1154" s="379"/>
      <c r="BM1154" s="382"/>
      <c r="BN1154" s="168"/>
      <c r="BO1154" s="382"/>
      <c r="BP1154" s="382"/>
      <c r="BQ1154" s="368"/>
      <c r="BR1154"/>
      <c r="BS1154" s="368"/>
      <c r="BT1154"/>
      <c r="BU1154"/>
      <c r="BV1154"/>
      <c r="BW1154" s="368"/>
      <c r="BX1154" s="368"/>
      <c r="BY1154" s="368"/>
      <c r="BZ1154" s="368"/>
      <c r="CA1154" s="368"/>
      <c r="CB1154" s="141"/>
      <c r="CC1154" s="230"/>
      <c r="CD1154" s="230"/>
      <c r="CE1154" s="230"/>
      <c r="CF1154" s="76"/>
      <c r="CG1154" s="281"/>
      <c r="CH1154" s="281"/>
      <c r="CI1154" s="76"/>
      <c r="CJ1154" s="76"/>
      <c r="CK1154" s="76"/>
      <c r="CL1154" s="127"/>
      <c r="CM1154" s="127"/>
      <c r="CN1154" s="127"/>
      <c r="CO1154" s="127"/>
      <c r="CP1154" s="127"/>
      <c r="CQ1154" s="127"/>
      <c r="CR1154"/>
      <c r="CS1154"/>
      <c r="CT1154"/>
      <c r="CU1154"/>
      <c r="CV1154" s="76"/>
      <c r="CW1154" s="404"/>
      <c r="CX1154" s="405"/>
      <c r="CY1154" s="405"/>
      <c r="CZ1154" s="405"/>
      <c r="DA1154" s="405"/>
      <c r="DB1154" s="405"/>
      <c r="DG1154" s="76"/>
    </row>
    <row r="1155" spans="1:111" s="377" customFormat="1" ht="11.1" customHeight="1" x14ac:dyDescent="0.25">
      <c r="A1155" s="76"/>
      <c r="Z1155" s="437"/>
      <c r="AA1155" s="437"/>
      <c r="AB1155" s="437"/>
      <c r="AC1155" s="437"/>
      <c r="AD1155" s="437"/>
      <c r="AE1155" s="437"/>
      <c r="AF1155" s="437"/>
      <c r="AG1155" s="437"/>
      <c r="AH1155" s="437"/>
      <c r="AI1155" s="437"/>
      <c r="AJ1155" s="437"/>
      <c r="AK1155" s="437"/>
      <c r="AL1155" s="437"/>
      <c r="AM1155" s="437"/>
      <c r="AN1155" s="437"/>
      <c r="AO1155" s="437"/>
      <c r="AP1155" s="437"/>
      <c r="AQ1155" s="437"/>
      <c r="AR1155" s="437"/>
      <c r="AS1155" s="437"/>
      <c r="AT1155" s="437"/>
      <c r="AU1155" s="437"/>
      <c r="AV1155" s="437"/>
      <c r="AW1155" s="437"/>
      <c r="AX1155" s="437"/>
      <c r="AY1155" s="437"/>
      <c r="BA1155" s="98"/>
      <c r="BB1155" s="98"/>
      <c r="BC1155" s="98"/>
      <c r="BD1155" s="98"/>
      <c r="BE1155" s="98"/>
      <c r="BF1155" s="98"/>
      <c r="BH1155" s="380"/>
      <c r="BI1155" s="380"/>
      <c r="BJ1155" s="380"/>
      <c r="BK1155" s="379"/>
      <c r="BL1155" s="379"/>
      <c r="BM1155" s="382"/>
      <c r="BN1155" s="168"/>
      <c r="BO1155" s="382"/>
      <c r="BP1155" s="382"/>
      <c r="BQ1155" s="368"/>
      <c r="BR1155"/>
      <c r="BS1155" s="368"/>
      <c r="BT1155"/>
      <c r="BU1155"/>
      <c r="BV1155"/>
      <c r="BW1155" s="368"/>
      <c r="BX1155" s="368"/>
      <c r="BY1155" s="368"/>
      <c r="BZ1155" s="368"/>
      <c r="CA1155" s="368"/>
      <c r="CB1155" s="141"/>
      <c r="CC1155" s="230"/>
      <c r="CD1155" s="230"/>
      <c r="CE1155" s="230"/>
      <c r="CF1155" s="76"/>
      <c r="CG1155" s="281"/>
      <c r="CH1155" s="281"/>
      <c r="CI1155" s="76"/>
      <c r="CJ1155" s="76"/>
      <c r="CK1155" s="76"/>
      <c r="CL1155" s="127"/>
      <c r="CM1155" s="127"/>
      <c r="CN1155" s="127"/>
      <c r="CO1155" s="127"/>
      <c r="CP1155" s="127"/>
      <c r="CQ1155" s="127"/>
      <c r="CR1155"/>
      <c r="CS1155"/>
      <c r="CT1155"/>
      <c r="CU1155"/>
      <c r="CV1155" s="76"/>
      <c r="CW1155" s="404"/>
      <c r="CX1155" s="405"/>
      <c r="CY1155" s="405"/>
      <c r="CZ1155" s="405"/>
      <c r="DA1155" s="405"/>
      <c r="DB1155" s="405"/>
      <c r="DG1155" s="76"/>
    </row>
    <row r="1156" spans="1:111" s="377" customFormat="1" ht="11.1" customHeight="1" x14ac:dyDescent="0.25">
      <c r="A1156" s="76"/>
      <c r="Z1156" s="437"/>
      <c r="AA1156" s="437"/>
      <c r="AB1156" s="437"/>
      <c r="AC1156" s="437"/>
      <c r="AD1156" s="437"/>
      <c r="AE1156" s="437"/>
      <c r="AF1156" s="437"/>
      <c r="AG1156" s="437"/>
      <c r="AH1156" s="437"/>
      <c r="AI1156" s="437"/>
      <c r="AJ1156" s="437"/>
      <c r="AK1156" s="437"/>
      <c r="AL1156" s="437"/>
      <c r="AM1156" s="437"/>
      <c r="AN1156" s="437"/>
      <c r="AO1156" s="437"/>
      <c r="AP1156" s="437"/>
      <c r="AQ1156" s="437"/>
      <c r="AR1156" s="437"/>
      <c r="AS1156" s="437"/>
      <c r="AT1156" s="437"/>
      <c r="AU1156" s="437"/>
      <c r="AV1156" s="437"/>
      <c r="AW1156" s="437"/>
      <c r="AX1156" s="437"/>
      <c r="AY1156" s="437"/>
      <c r="BA1156" s="98"/>
      <c r="BB1156" s="98"/>
      <c r="BC1156" s="98"/>
      <c r="BD1156" s="98"/>
      <c r="BE1156" s="98"/>
      <c r="BF1156" s="98"/>
      <c r="BH1156" s="380"/>
      <c r="BI1156" s="380"/>
      <c r="BJ1156" s="380"/>
      <c r="BK1156" s="379"/>
      <c r="BL1156" s="379"/>
      <c r="BM1156" s="382"/>
      <c r="BN1156" s="168"/>
      <c r="BO1156" s="382"/>
      <c r="BP1156" s="382"/>
      <c r="BQ1156" s="368"/>
      <c r="BR1156"/>
      <c r="BS1156" s="368"/>
      <c r="BT1156"/>
      <c r="BU1156"/>
      <c r="BV1156"/>
      <c r="BW1156" s="368"/>
      <c r="BX1156" s="368"/>
      <c r="BY1156" s="368"/>
      <c r="BZ1156" s="368"/>
      <c r="CA1156" s="368"/>
      <c r="CB1156" s="141"/>
      <c r="CC1156" s="230"/>
      <c r="CD1156" s="230"/>
      <c r="CE1156" s="230"/>
      <c r="CF1156" s="76"/>
      <c r="CG1156" s="281"/>
      <c r="CH1156" s="281"/>
      <c r="CI1156" s="76"/>
      <c r="CJ1156" s="76"/>
      <c r="CK1156" s="76"/>
      <c r="CL1156" s="127"/>
      <c r="CM1156" s="127"/>
      <c r="CN1156" s="127"/>
      <c r="CO1156" s="127"/>
      <c r="CP1156" s="127"/>
      <c r="CQ1156" s="127"/>
      <c r="CR1156"/>
      <c r="CS1156"/>
      <c r="CT1156"/>
      <c r="CU1156"/>
      <c r="CV1156" s="76"/>
      <c r="CW1156" s="404"/>
      <c r="CX1156" s="405"/>
      <c r="CY1156" s="405"/>
      <c r="CZ1156" s="405"/>
      <c r="DA1156" s="405"/>
      <c r="DB1156" s="405"/>
      <c r="DG1156" s="76"/>
    </row>
    <row r="1157" spans="1:111" s="377" customFormat="1" ht="11.1" customHeight="1" x14ac:dyDescent="0.25">
      <c r="A1157" s="76"/>
      <c r="Z1157" s="437"/>
      <c r="AA1157" s="437"/>
      <c r="AB1157" s="437"/>
      <c r="AC1157" s="437"/>
      <c r="AD1157" s="437"/>
      <c r="AE1157" s="437"/>
      <c r="AF1157" s="437"/>
      <c r="AG1157" s="437"/>
      <c r="AH1157" s="437"/>
      <c r="AI1157" s="437"/>
      <c r="AJ1157" s="437"/>
      <c r="AK1157" s="437"/>
      <c r="AL1157" s="437"/>
      <c r="AM1157" s="437"/>
      <c r="AN1157" s="437"/>
      <c r="AO1157" s="437"/>
      <c r="AP1157" s="437"/>
      <c r="AQ1157" s="437"/>
      <c r="AR1157" s="437"/>
      <c r="AS1157" s="437"/>
      <c r="AT1157" s="437"/>
      <c r="AU1157" s="437"/>
      <c r="AV1157" s="437"/>
      <c r="AW1157" s="437"/>
      <c r="AX1157" s="437"/>
      <c r="AY1157" s="437"/>
      <c r="BA1157" s="98"/>
      <c r="BB1157" s="98"/>
      <c r="BC1157" s="98"/>
      <c r="BD1157" s="98"/>
      <c r="BE1157" s="98"/>
      <c r="BF1157" s="98"/>
      <c r="BH1157" s="380"/>
      <c r="BI1157" s="380"/>
      <c r="BJ1157" s="380"/>
      <c r="BK1157" s="379"/>
      <c r="BL1157" s="379"/>
      <c r="BM1157" s="382"/>
      <c r="BN1157" s="168"/>
      <c r="BO1157" s="382"/>
      <c r="BP1157" s="382"/>
      <c r="BQ1157" s="368"/>
      <c r="BR1157"/>
      <c r="BS1157" s="368"/>
      <c r="BT1157"/>
      <c r="BU1157"/>
      <c r="BV1157"/>
      <c r="BW1157" s="368"/>
      <c r="BX1157" s="368"/>
      <c r="BY1157" s="368"/>
      <c r="BZ1157" s="368"/>
      <c r="CA1157" s="368"/>
      <c r="CB1157" s="141"/>
      <c r="CC1157" s="230"/>
      <c r="CD1157" s="230"/>
      <c r="CE1157" s="230"/>
      <c r="CF1157" s="76"/>
      <c r="CG1157" s="281"/>
      <c r="CH1157" s="281"/>
      <c r="CI1157" s="76"/>
      <c r="CJ1157" s="76"/>
      <c r="CK1157" s="76"/>
      <c r="CL1157" s="127"/>
      <c r="CM1157" s="127"/>
      <c r="CN1157" s="127"/>
      <c r="CO1157" s="127"/>
      <c r="CP1157" s="127"/>
      <c r="CQ1157" s="127"/>
      <c r="CR1157"/>
      <c r="CS1157"/>
      <c r="CT1157"/>
      <c r="CU1157"/>
      <c r="CV1157" s="76"/>
      <c r="CW1157" s="404"/>
      <c r="CX1157" s="405"/>
      <c r="CY1157" s="405"/>
      <c r="CZ1157" s="405"/>
      <c r="DA1157" s="405"/>
      <c r="DB1157" s="405"/>
      <c r="DG1157" s="76"/>
    </row>
    <row r="1158" spans="1:111" s="377" customFormat="1" ht="11.1" customHeight="1" x14ac:dyDescent="0.25">
      <c r="A1158" s="76"/>
      <c r="Z1158" s="437"/>
      <c r="AA1158" s="437"/>
      <c r="AB1158" s="437"/>
      <c r="AC1158" s="437"/>
      <c r="AD1158" s="437"/>
      <c r="AE1158" s="437"/>
      <c r="AF1158" s="437"/>
      <c r="AG1158" s="437"/>
      <c r="AH1158" s="437"/>
      <c r="AI1158" s="437"/>
      <c r="AJ1158" s="437"/>
      <c r="AK1158" s="437"/>
      <c r="AL1158" s="437"/>
      <c r="AM1158" s="437"/>
      <c r="AN1158" s="437"/>
      <c r="AO1158" s="437"/>
      <c r="AP1158" s="437"/>
      <c r="AQ1158" s="437"/>
      <c r="AR1158" s="437"/>
      <c r="AS1158" s="437"/>
      <c r="AT1158" s="437"/>
      <c r="AU1158" s="437"/>
      <c r="AV1158" s="437"/>
      <c r="AW1158" s="437"/>
      <c r="AX1158" s="437"/>
      <c r="AY1158" s="437"/>
      <c r="BA1158" s="98"/>
      <c r="BB1158" s="98"/>
      <c r="BC1158" s="98"/>
      <c r="BD1158" s="98"/>
      <c r="BE1158" s="98"/>
      <c r="BF1158" s="98"/>
      <c r="BH1158" s="380"/>
      <c r="BI1158" s="380"/>
      <c r="BJ1158" s="380"/>
      <c r="BK1158" s="379"/>
      <c r="BL1158" s="379"/>
      <c r="BM1158" s="382"/>
      <c r="BN1158" s="168"/>
      <c r="BO1158" s="382"/>
      <c r="BP1158" s="382"/>
      <c r="BQ1158" s="368"/>
      <c r="BR1158"/>
      <c r="BS1158" s="368"/>
      <c r="BT1158"/>
      <c r="BU1158"/>
      <c r="BV1158"/>
      <c r="BW1158" s="368"/>
      <c r="BX1158" s="368"/>
      <c r="BY1158" s="368"/>
      <c r="BZ1158" s="368"/>
      <c r="CA1158" s="368"/>
      <c r="CB1158" s="141"/>
      <c r="CC1158" s="230"/>
      <c r="CD1158" s="230"/>
      <c r="CE1158" s="230"/>
      <c r="CF1158" s="76"/>
      <c r="CG1158" s="281"/>
      <c r="CH1158" s="281"/>
      <c r="CI1158" s="76"/>
      <c r="CJ1158" s="76"/>
      <c r="CK1158" s="76"/>
      <c r="CL1158" s="127"/>
      <c r="CM1158" s="127"/>
      <c r="CN1158" s="127"/>
      <c r="CO1158" s="127"/>
      <c r="CP1158" s="127"/>
      <c r="CQ1158" s="127"/>
      <c r="CR1158"/>
      <c r="CS1158"/>
      <c r="CT1158"/>
      <c r="CU1158"/>
      <c r="CV1158" s="76"/>
      <c r="CW1158" s="404"/>
      <c r="CX1158" s="405"/>
      <c r="CY1158" s="405"/>
      <c r="CZ1158" s="405"/>
      <c r="DA1158" s="405"/>
      <c r="DB1158" s="405"/>
      <c r="DG1158" s="76"/>
    </row>
    <row r="1159" spans="1:111" s="377" customFormat="1" ht="11.1" customHeight="1" x14ac:dyDescent="0.25">
      <c r="A1159" s="76"/>
      <c r="Z1159" s="437"/>
      <c r="AA1159" s="437"/>
      <c r="AB1159" s="437"/>
      <c r="AC1159" s="437"/>
      <c r="AD1159" s="437"/>
      <c r="AE1159" s="437"/>
      <c r="AF1159" s="437"/>
      <c r="AG1159" s="437"/>
      <c r="AH1159" s="437"/>
      <c r="AI1159" s="437"/>
      <c r="AJ1159" s="437"/>
      <c r="AK1159" s="437"/>
      <c r="AL1159" s="437"/>
      <c r="AM1159" s="437"/>
      <c r="AN1159" s="437"/>
      <c r="AO1159" s="437"/>
      <c r="AP1159" s="437"/>
      <c r="AQ1159" s="437"/>
      <c r="AR1159" s="437"/>
      <c r="AS1159" s="437"/>
      <c r="AT1159" s="437"/>
      <c r="AU1159" s="437"/>
      <c r="AV1159" s="437"/>
      <c r="AW1159" s="437"/>
      <c r="AX1159" s="437"/>
      <c r="AY1159" s="437"/>
      <c r="BA1159" s="98"/>
      <c r="BB1159" s="98"/>
      <c r="BC1159" s="98"/>
      <c r="BD1159" s="98"/>
      <c r="BE1159" s="98"/>
      <c r="BF1159" s="98"/>
      <c r="BH1159" s="380"/>
      <c r="BI1159" s="380"/>
      <c r="BJ1159" s="380"/>
      <c r="BK1159" s="379"/>
      <c r="BL1159" s="379"/>
      <c r="BM1159" s="382"/>
      <c r="BN1159" s="168"/>
      <c r="BO1159" s="382"/>
      <c r="BP1159" s="382"/>
      <c r="BQ1159" s="368"/>
      <c r="BR1159"/>
      <c r="BS1159" s="368"/>
      <c r="BT1159"/>
      <c r="BU1159"/>
      <c r="BV1159"/>
      <c r="BW1159" s="368"/>
      <c r="BX1159" s="368"/>
      <c r="BY1159" s="368"/>
      <c r="BZ1159" s="368"/>
      <c r="CA1159" s="368"/>
      <c r="CB1159" s="141"/>
      <c r="CC1159" s="230"/>
      <c r="CD1159" s="230"/>
      <c r="CE1159" s="230"/>
      <c r="CF1159" s="76"/>
      <c r="CG1159" s="281"/>
      <c r="CH1159" s="281"/>
      <c r="CI1159" s="76"/>
      <c r="CJ1159" s="76"/>
      <c r="CK1159" s="76"/>
      <c r="CL1159" s="127"/>
      <c r="CM1159" s="127"/>
      <c r="CN1159" s="127"/>
      <c r="CO1159" s="127"/>
      <c r="CP1159" s="127"/>
      <c r="CQ1159" s="127"/>
      <c r="CR1159"/>
      <c r="CS1159"/>
      <c r="CT1159"/>
      <c r="CU1159"/>
      <c r="CV1159" s="76"/>
      <c r="CW1159" s="404"/>
      <c r="CX1159" s="405"/>
      <c r="CY1159" s="405"/>
      <c r="CZ1159" s="405"/>
      <c r="DA1159" s="405"/>
      <c r="DB1159" s="405"/>
      <c r="DG1159" s="76"/>
    </row>
    <row r="1160" spans="1:111" s="377" customFormat="1" ht="11.1" customHeight="1" x14ac:dyDescent="0.25">
      <c r="A1160" s="76"/>
      <c r="Z1160" s="437"/>
      <c r="AA1160" s="437"/>
      <c r="AB1160" s="437"/>
      <c r="AC1160" s="437"/>
      <c r="AD1160" s="437"/>
      <c r="AE1160" s="437"/>
      <c r="AF1160" s="437"/>
      <c r="AG1160" s="437"/>
      <c r="AH1160" s="437"/>
      <c r="AI1160" s="437"/>
      <c r="AJ1160" s="437"/>
      <c r="AK1160" s="437"/>
      <c r="AL1160" s="437"/>
      <c r="AM1160" s="437"/>
      <c r="AN1160" s="437"/>
      <c r="AO1160" s="437"/>
      <c r="AP1160" s="437"/>
      <c r="AQ1160" s="437"/>
      <c r="AR1160" s="437"/>
      <c r="AS1160" s="437"/>
      <c r="AT1160" s="437"/>
      <c r="AU1160" s="437"/>
      <c r="AV1160" s="437"/>
      <c r="AW1160" s="437"/>
      <c r="AX1160" s="437"/>
      <c r="AY1160" s="437"/>
      <c r="BA1160" s="98"/>
      <c r="BB1160" s="98"/>
      <c r="BC1160" s="98"/>
      <c r="BD1160" s="98"/>
      <c r="BE1160" s="98"/>
      <c r="BF1160" s="98"/>
      <c r="BH1160" s="380"/>
      <c r="BI1160" s="380"/>
      <c r="BJ1160" s="380"/>
      <c r="BK1160" s="379"/>
      <c r="BL1160" s="379"/>
      <c r="BM1160" s="382"/>
      <c r="BN1160" s="168"/>
      <c r="BO1160" s="382"/>
      <c r="BP1160" s="382"/>
      <c r="BQ1160" s="368"/>
      <c r="BR1160"/>
      <c r="BS1160" s="368"/>
      <c r="BT1160"/>
      <c r="BU1160"/>
      <c r="BV1160"/>
      <c r="BW1160" s="368"/>
      <c r="BX1160" s="368"/>
      <c r="BY1160" s="368"/>
      <c r="BZ1160" s="368"/>
      <c r="CA1160" s="368"/>
      <c r="CB1160" s="141"/>
      <c r="CC1160" s="230"/>
      <c r="CD1160" s="230"/>
      <c r="CE1160" s="230"/>
      <c r="CF1160" s="76"/>
      <c r="CG1160" s="281"/>
      <c r="CH1160" s="281"/>
      <c r="CI1160" s="76"/>
      <c r="CJ1160" s="76"/>
      <c r="CK1160" s="76"/>
      <c r="CL1160" s="127"/>
      <c r="CM1160" s="127"/>
      <c r="CN1160" s="127"/>
      <c r="CO1160" s="127"/>
      <c r="CP1160" s="127"/>
      <c r="CQ1160" s="127"/>
      <c r="CR1160"/>
      <c r="CS1160"/>
      <c r="CT1160"/>
      <c r="CU1160"/>
      <c r="CV1160" s="76"/>
      <c r="CW1160" s="404"/>
      <c r="CX1160" s="405"/>
      <c r="CY1160" s="405"/>
      <c r="CZ1160" s="405"/>
      <c r="DA1160" s="405"/>
      <c r="DB1160" s="405"/>
      <c r="DG1160" s="76"/>
    </row>
    <row r="1161" spans="1:111" s="377" customFormat="1" ht="11.1" customHeight="1" x14ac:dyDescent="0.25">
      <c r="A1161" s="76"/>
      <c r="Z1161" s="437"/>
      <c r="AA1161" s="437"/>
      <c r="AB1161" s="437"/>
      <c r="AC1161" s="437"/>
      <c r="AD1161" s="437"/>
      <c r="AE1161" s="437"/>
      <c r="AF1161" s="437"/>
      <c r="AG1161" s="437"/>
      <c r="AH1161" s="437"/>
      <c r="AI1161" s="437"/>
      <c r="AJ1161" s="437"/>
      <c r="AK1161" s="437"/>
      <c r="AL1161" s="437"/>
      <c r="AM1161" s="437"/>
      <c r="AN1161" s="437"/>
      <c r="AO1161" s="437"/>
      <c r="AP1161" s="437"/>
      <c r="AQ1161" s="437"/>
      <c r="AR1161" s="437"/>
      <c r="AS1161" s="437"/>
      <c r="AT1161" s="437"/>
      <c r="AU1161" s="437"/>
      <c r="AV1161" s="437"/>
      <c r="AW1161" s="437"/>
      <c r="AX1161" s="437"/>
      <c r="AY1161" s="437"/>
      <c r="BA1161" s="98"/>
      <c r="BB1161" s="98"/>
      <c r="BC1161" s="98"/>
      <c r="BD1161" s="98"/>
      <c r="BE1161" s="98"/>
      <c r="BF1161" s="98"/>
      <c r="BH1161" s="380"/>
      <c r="BI1161" s="380"/>
      <c r="BJ1161" s="380"/>
      <c r="BK1161" s="379"/>
      <c r="BL1161" s="379"/>
      <c r="BM1161" s="382"/>
      <c r="BN1161" s="168"/>
      <c r="BO1161" s="382"/>
      <c r="BP1161" s="382"/>
      <c r="BQ1161" s="368"/>
      <c r="BR1161"/>
      <c r="BS1161" s="368"/>
      <c r="BT1161"/>
      <c r="BU1161"/>
      <c r="BV1161"/>
      <c r="BW1161" s="368"/>
      <c r="BX1161" s="368"/>
      <c r="BY1161" s="368"/>
      <c r="BZ1161" s="368"/>
      <c r="CA1161" s="368"/>
      <c r="CB1161" s="141"/>
      <c r="CC1161" s="230"/>
      <c r="CD1161" s="230"/>
      <c r="CE1161" s="230"/>
      <c r="CF1161" s="76"/>
      <c r="CG1161" s="281"/>
      <c r="CH1161" s="281"/>
      <c r="CI1161" s="76"/>
      <c r="CJ1161" s="76"/>
      <c r="CK1161" s="76"/>
      <c r="CL1161" s="127"/>
      <c r="CM1161" s="127"/>
      <c r="CN1161" s="127"/>
      <c r="CO1161" s="127"/>
      <c r="CP1161" s="127"/>
      <c r="CQ1161" s="127"/>
      <c r="CR1161"/>
      <c r="CS1161"/>
      <c r="CT1161"/>
      <c r="CU1161"/>
      <c r="CV1161" s="76"/>
      <c r="CW1161" s="404"/>
      <c r="CX1161" s="405"/>
      <c r="CY1161" s="405"/>
      <c r="CZ1161" s="405"/>
      <c r="DA1161" s="405"/>
      <c r="DB1161" s="405"/>
      <c r="DG1161" s="76"/>
    </row>
    <row r="1162" spans="1:111" s="377" customFormat="1" ht="11.1" customHeight="1" x14ac:dyDescent="0.25">
      <c r="A1162" s="76"/>
      <c r="Z1162" s="437"/>
      <c r="AA1162" s="437"/>
      <c r="AB1162" s="437"/>
      <c r="AC1162" s="437"/>
      <c r="AD1162" s="437"/>
      <c r="AE1162" s="437"/>
      <c r="AF1162" s="437"/>
      <c r="AG1162" s="437"/>
      <c r="AH1162" s="437"/>
      <c r="AI1162" s="437"/>
      <c r="AJ1162" s="437"/>
      <c r="AK1162" s="437"/>
      <c r="AL1162" s="437"/>
      <c r="AM1162" s="437"/>
      <c r="AN1162" s="437"/>
      <c r="AO1162" s="437"/>
      <c r="AP1162" s="437"/>
      <c r="AQ1162" s="437"/>
      <c r="AR1162" s="437"/>
      <c r="AS1162" s="437"/>
      <c r="AT1162" s="437"/>
      <c r="AU1162" s="437"/>
      <c r="AV1162" s="437"/>
      <c r="AW1162" s="437"/>
      <c r="AX1162" s="437"/>
      <c r="AY1162" s="437"/>
      <c r="BA1162" s="98"/>
      <c r="BB1162" s="98"/>
      <c r="BC1162" s="98"/>
      <c r="BD1162" s="98"/>
      <c r="BE1162" s="98"/>
      <c r="BF1162" s="98"/>
      <c r="BH1162" s="380"/>
      <c r="BI1162" s="380"/>
      <c r="BJ1162" s="380"/>
      <c r="BK1162" s="379"/>
      <c r="BL1162" s="379"/>
      <c r="BM1162" s="382"/>
      <c r="BN1162" s="168"/>
      <c r="BO1162" s="382"/>
      <c r="BP1162" s="382"/>
      <c r="BQ1162" s="368"/>
      <c r="BR1162"/>
      <c r="BS1162" s="368"/>
      <c r="BT1162"/>
      <c r="BU1162"/>
      <c r="BV1162"/>
      <c r="BW1162" s="368"/>
      <c r="BX1162" s="368"/>
      <c r="BY1162" s="368"/>
      <c r="BZ1162" s="368"/>
      <c r="CA1162" s="368"/>
      <c r="CB1162" s="141"/>
      <c r="CC1162" s="230"/>
      <c r="CD1162" s="230"/>
      <c r="CE1162" s="230"/>
      <c r="CF1162" s="76"/>
      <c r="CG1162" s="281"/>
      <c r="CH1162" s="281"/>
      <c r="CI1162" s="76"/>
      <c r="CJ1162" s="76"/>
      <c r="CK1162" s="76"/>
      <c r="CL1162" s="127"/>
      <c r="CM1162" s="127"/>
      <c r="CN1162" s="127"/>
      <c r="CO1162" s="127"/>
      <c r="CP1162" s="127"/>
      <c r="CQ1162" s="127"/>
      <c r="CR1162"/>
      <c r="CS1162"/>
      <c r="CT1162"/>
      <c r="CU1162"/>
      <c r="CV1162" s="76"/>
      <c r="CW1162" s="404"/>
      <c r="CX1162" s="405"/>
      <c r="CY1162" s="405"/>
      <c r="CZ1162" s="405"/>
      <c r="DA1162" s="405"/>
      <c r="DB1162" s="405"/>
      <c r="DG1162" s="76"/>
    </row>
    <row r="1163" spans="1:111" s="377" customFormat="1" ht="11.1" customHeight="1" x14ac:dyDescent="0.25">
      <c r="A1163" s="76"/>
      <c r="Z1163" s="437"/>
      <c r="AA1163" s="437"/>
      <c r="AB1163" s="437"/>
      <c r="AC1163" s="437"/>
      <c r="AD1163" s="437"/>
      <c r="AE1163" s="437"/>
      <c r="AF1163" s="437"/>
      <c r="AG1163" s="437"/>
      <c r="AH1163" s="437"/>
      <c r="AI1163" s="437"/>
      <c r="AJ1163" s="437"/>
      <c r="AK1163" s="437"/>
      <c r="AL1163" s="437"/>
      <c r="AM1163" s="437"/>
      <c r="AN1163" s="437"/>
      <c r="AO1163" s="437"/>
      <c r="AP1163" s="437"/>
      <c r="AQ1163" s="437"/>
      <c r="AR1163" s="437"/>
      <c r="AS1163" s="437"/>
      <c r="AT1163" s="437"/>
      <c r="AU1163" s="437"/>
      <c r="AV1163" s="437"/>
      <c r="AW1163" s="437"/>
      <c r="AX1163" s="437"/>
      <c r="AY1163" s="437"/>
      <c r="BA1163" s="98"/>
      <c r="BB1163" s="98"/>
      <c r="BC1163" s="98"/>
      <c r="BD1163" s="98"/>
      <c r="BE1163" s="98"/>
      <c r="BF1163" s="98"/>
      <c r="BH1163" s="380"/>
      <c r="BI1163" s="380"/>
      <c r="BJ1163" s="380"/>
      <c r="BK1163" s="379"/>
      <c r="BL1163" s="379"/>
      <c r="BM1163" s="382"/>
      <c r="BN1163" s="168"/>
      <c r="BO1163" s="382"/>
      <c r="BP1163" s="382"/>
      <c r="BQ1163" s="368"/>
      <c r="BR1163"/>
      <c r="BS1163" s="368"/>
      <c r="BT1163"/>
      <c r="BU1163"/>
      <c r="BV1163"/>
      <c r="BW1163" s="368"/>
      <c r="BX1163" s="368"/>
      <c r="BY1163" s="368"/>
      <c r="BZ1163" s="368"/>
      <c r="CA1163" s="368"/>
      <c r="CB1163" s="141"/>
      <c r="CC1163" s="230"/>
      <c r="CD1163" s="230"/>
      <c r="CE1163" s="230"/>
      <c r="CF1163" s="76"/>
      <c r="CG1163" s="281"/>
      <c r="CH1163" s="281"/>
      <c r="CI1163" s="76"/>
      <c r="CJ1163" s="76"/>
      <c r="CK1163" s="76"/>
      <c r="CL1163" s="127"/>
      <c r="CM1163" s="127"/>
      <c r="CN1163" s="127"/>
      <c r="CO1163" s="127"/>
      <c r="CP1163" s="127"/>
      <c r="CQ1163" s="127"/>
      <c r="CR1163"/>
      <c r="CS1163"/>
      <c r="CT1163"/>
      <c r="CU1163"/>
      <c r="CV1163" s="76"/>
      <c r="CW1163" s="404"/>
      <c r="CX1163" s="405"/>
      <c r="CY1163" s="405"/>
      <c r="CZ1163" s="405"/>
      <c r="DA1163" s="405"/>
      <c r="DB1163" s="405"/>
      <c r="DG1163" s="76"/>
    </row>
    <row r="1164" spans="1:111" s="377" customFormat="1" ht="11.1" customHeight="1" x14ac:dyDescent="0.25">
      <c r="A1164" s="76"/>
      <c r="Z1164" s="437"/>
      <c r="AA1164" s="437"/>
      <c r="AB1164" s="437"/>
      <c r="AC1164" s="437"/>
      <c r="AD1164" s="437"/>
      <c r="AE1164" s="437"/>
      <c r="AF1164" s="437"/>
      <c r="AG1164" s="437"/>
      <c r="AH1164" s="437"/>
      <c r="AI1164" s="437"/>
      <c r="AJ1164" s="437"/>
      <c r="AK1164" s="437"/>
      <c r="AL1164" s="437"/>
      <c r="AM1164" s="437"/>
      <c r="AN1164" s="437"/>
      <c r="AO1164" s="437"/>
      <c r="AP1164" s="437"/>
      <c r="AQ1164" s="437"/>
      <c r="AR1164" s="437"/>
      <c r="AS1164" s="437"/>
      <c r="AT1164" s="437"/>
      <c r="AU1164" s="437"/>
      <c r="AV1164" s="437"/>
      <c r="AW1164" s="437"/>
      <c r="AX1164" s="437"/>
      <c r="AY1164" s="437"/>
      <c r="BA1164" s="98"/>
      <c r="BB1164" s="98"/>
      <c r="BC1164" s="98"/>
      <c r="BD1164" s="98"/>
      <c r="BE1164" s="98"/>
      <c r="BF1164" s="98"/>
      <c r="BH1164" s="380"/>
      <c r="BI1164" s="380"/>
      <c r="BJ1164" s="380"/>
      <c r="BK1164" s="379"/>
      <c r="BL1164" s="379"/>
      <c r="BM1164" s="382"/>
      <c r="BN1164" s="168"/>
      <c r="BO1164" s="382"/>
      <c r="BP1164" s="382"/>
      <c r="BQ1164" s="368"/>
      <c r="BR1164"/>
      <c r="BS1164" s="368"/>
      <c r="BT1164"/>
      <c r="BU1164"/>
      <c r="BV1164"/>
      <c r="BW1164" s="368"/>
      <c r="BX1164" s="368"/>
      <c r="BY1164" s="368"/>
      <c r="BZ1164" s="368"/>
      <c r="CA1164" s="368"/>
      <c r="CB1164" s="141"/>
      <c r="CC1164" s="230"/>
      <c r="CD1164" s="230"/>
      <c r="CE1164" s="230"/>
      <c r="CF1164" s="76"/>
      <c r="CG1164" s="281"/>
      <c r="CH1164" s="281"/>
      <c r="CI1164" s="76"/>
      <c r="CJ1164" s="76"/>
      <c r="CK1164" s="76"/>
      <c r="CL1164" s="127"/>
      <c r="CM1164" s="127"/>
      <c r="CN1164" s="127"/>
      <c r="CO1164" s="127"/>
      <c r="CP1164" s="127"/>
      <c r="CQ1164" s="127"/>
      <c r="CR1164"/>
      <c r="CS1164"/>
      <c r="CT1164"/>
      <c r="CU1164"/>
      <c r="CV1164" s="76"/>
      <c r="CW1164" s="404"/>
      <c r="CX1164" s="405"/>
      <c r="CY1164" s="405"/>
      <c r="CZ1164" s="405"/>
      <c r="DA1164" s="405"/>
      <c r="DB1164" s="405"/>
      <c r="DG1164" s="76"/>
    </row>
    <row r="1165" spans="1:111" s="377" customFormat="1" ht="11.1" customHeight="1" x14ac:dyDescent="0.25">
      <c r="A1165" s="76"/>
      <c r="Z1165" s="437"/>
      <c r="AA1165" s="437"/>
      <c r="AB1165" s="437"/>
      <c r="AC1165" s="437"/>
      <c r="AD1165" s="437"/>
      <c r="AE1165" s="437"/>
      <c r="AF1165" s="437"/>
      <c r="AG1165" s="437"/>
      <c r="AH1165" s="437"/>
      <c r="AI1165" s="437"/>
      <c r="AJ1165" s="437"/>
      <c r="AK1165" s="437"/>
      <c r="AL1165" s="437"/>
      <c r="AM1165" s="437"/>
      <c r="AN1165" s="437"/>
      <c r="AO1165" s="437"/>
      <c r="AP1165" s="437"/>
      <c r="AQ1165" s="437"/>
      <c r="AR1165" s="437"/>
      <c r="AS1165" s="437"/>
      <c r="AT1165" s="437"/>
      <c r="AU1165" s="437"/>
      <c r="AV1165" s="437"/>
      <c r="AW1165" s="437"/>
      <c r="AX1165" s="437"/>
      <c r="AY1165" s="437"/>
      <c r="BA1165" s="98"/>
      <c r="BB1165" s="98"/>
      <c r="BC1165" s="98"/>
      <c r="BD1165" s="98"/>
      <c r="BE1165" s="98"/>
      <c r="BF1165" s="98"/>
      <c r="BH1165" s="380"/>
      <c r="BI1165" s="380"/>
      <c r="BJ1165" s="380"/>
      <c r="BK1165" s="379"/>
      <c r="BL1165" s="379"/>
      <c r="BM1165" s="382"/>
      <c r="BN1165" s="168"/>
      <c r="BO1165" s="382"/>
      <c r="BP1165" s="382"/>
      <c r="BQ1165" s="368"/>
      <c r="BR1165"/>
      <c r="BS1165" s="368"/>
      <c r="BT1165"/>
      <c r="BU1165"/>
      <c r="BV1165"/>
      <c r="BW1165" s="368"/>
      <c r="BX1165" s="368"/>
      <c r="BY1165" s="368"/>
      <c r="BZ1165" s="368"/>
      <c r="CA1165" s="368"/>
      <c r="CB1165" s="141"/>
      <c r="CC1165" s="230"/>
      <c r="CD1165" s="230"/>
      <c r="CE1165" s="230"/>
      <c r="CF1165" s="76"/>
      <c r="CG1165" s="281"/>
      <c r="CH1165" s="281"/>
      <c r="CI1165" s="76"/>
      <c r="CJ1165" s="76"/>
      <c r="CK1165" s="76"/>
      <c r="CL1165" s="127"/>
      <c r="CM1165" s="127"/>
      <c r="CN1165" s="127"/>
      <c r="CO1165" s="127"/>
      <c r="CP1165" s="127"/>
      <c r="CQ1165" s="127"/>
      <c r="CR1165"/>
      <c r="CS1165"/>
      <c r="CT1165"/>
      <c r="CU1165"/>
      <c r="CV1165" s="76"/>
      <c r="CW1165" s="404"/>
      <c r="CX1165" s="405"/>
      <c r="CY1165" s="405"/>
      <c r="CZ1165" s="405"/>
      <c r="DA1165" s="405"/>
      <c r="DB1165" s="405"/>
      <c r="DG1165" s="76"/>
    </row>
    <row r="1166" spans="1:111" s="377" customFormat="1" ht="11.1" customHeight="1" x14ac:dyDescent="0.25">
      <c r="A1166" s="76"/>
      <c r="Z1166" s="437"/>
      <c r="AA1166" s="437"/>
      <c r="AB1166" s="437"/>
      <c r="AC1166" s="437"/>
      <c r="AD1166" s="437"/>
      <c r="AE1166" s="437"/>
      <c r="AF1166" s="437"/>
      <c r="AG1166" s="437"/>
      <c r="AH1166" s="437"/>
      <c r="AI1166" s="437"/>
      <c r="AJ1166" s="437"/>
      <c r="AK1166" s="437"/>
      <c r="AL1166" s="437"/>
      <c r="AM1166" s="437"/>
      <c r="AN1166" s="437"/>
      <c r="AO1166" s="437"/>
      <c r="AP1166" s="437"/>
      <c r="AQ1166" s="437"/>
      <c r="AR1166" s="437"/>
      <c r="AS1166" s="437"/>
      <c r="AT1166" s="437"/>
      <c r="AU1166" s="437"/>
      <c r="AV1166" s="437"/>
      <c r="AW1166" s="437"/>
      <c r="AX1166" s="437"/>
      <c r="AY1166" s="437"/>
      <c r="BA1166" s="98"/>
      <c r="BB1166" s="98"/>
      <c r="BC1166" s="98"/>
      <c r="BD1166" s="98"/>
      <c r="BE1166" s="98"/>
      <c r="BF1166" s="98"/>
      <c r="BH1166" s="380"/>
      <c r="BI1166" s="380"/>
      <c r="BJ1166" s="380"/>
      <c r="BK1166" s="379"/>
      <c r="BL1166" s="379"/>
      <c r="BM1166" s="382"/>
      <c r="BN1166" s="168"/>
      <c r="BO1166" s="382"/>
      <c r="BP1166" s="382"/>
      <c r="BQ1166" s="368"/>
      <c r="BR1166"/>
      <c r="BS1166" s="368"/>
      <c r="BT1166"/>
      <c r="BU1166"/>
      <c r="BV1166"/>
      <c r="BW1166" s="368"/>
      <c r="BX1166" s="368"/>
      <c r="BY1166" s="368"/>
      <c r="BZ1166" s="368"/>
      <c r="CA1166" s="368"/>
      <c r="CB1166" s="141"/>
      <c r="CC1166" s="230"/>
      <c r="CD1166" s="230"/>
      <c r="CE1166" s="230"/>
      <c r="CF1166" s="76"/>
      <c r="CG1166" s="281"/>
      <c r="CH1166" s="281"/>
      <c r="CI1166" s="76"/>
      <c r="CJ1166" s="76"/>
      <c r="CK1166" s="76"/>
      <c r="CL1166" s="127"/>
      <c r="CM1166" s="127"/>
      <c r="CN1166" s="127"/>
      <c r="CO1166" s="127"/>
      <c r="CP1166" s="127"/>
      <c r="CQ1166" s="127"/>
      <c r="CR1166"/>
      <c r="CS1166"/>
      <c r="CT1166"/>
      <c r="CU1166"/>
      <c r="CV1166" s="76"/>
      <c r="CW1166" s="404"/>
      <c r="CX1166" s="405"/>
      <c r="CY1166" s="405"/>
      <c r="CZ1166" s="405"/>
      <c r="DA1166" s="405"/>
      <c r="DB1166" s="405"/>
      <c r="DG1166" s="76"/>
    </row>
    <row r="1167" spans="1:111" s="377" customFormat="1" ht="11.1" customHeight="1" x14ac:dyDescent="0.25">
      <c r="A1167" s="76"/>
      <c r="Z1167" s="437"/>
      <c r="AA1167" s="437"/>
      <c r="AB1167" s="437"/>
      <c r="AC1167" s="437"/>
      <c r="AD1167" s="437"/>
      <c r="AE1167" s="437"/>
      <c r="AF1167" s="437"/>
      <c r="AG1167" s="437"/>
      <c r="AH1167" s="437"/>
      <c r="AI1167" s="437"/>
      <c r="AJ1167" s="437"/>
      <c r="AK1167" s="437"/>
      <c r="AL1167" s="437"/>
      <c r="AM1167" s="437"/>
      <c r="AN1167" s="437"/>
      <c r="AO1167" s="437"/>
      <c r="AP1167" s="437"/>
      <c r="AQ1167" s="437"/>
      <c r="AR1167" s="437"/>
      <c r="AS1167" s="437"/>
      <c r="AT1167" s="437"/>
      <c r="AU1167" s="437"/>
      <c r="AV1167" s="437"/>
      <c r="AW1167" s="437"/>
      <c r="AX1167" s="437"/>
      <c r="AY1167" s="437"/>
      <c r="BA1167" s="98"/>
      <c r="BB1167" s="98"/>
      <c r="BC1167" s="98"/>
      <c r="BD1167" s="98"/>
      <c r="BE1167" s="98"/>
      <c r="BF1167" s="98"/>
      <c r="BH1167" s="380"/>
      <c r="BI1167" s="380"/>
      <c r="BJ1167" s="380"/>
      <c r="BK1167" s="379"/>
      <c r="BL1167" s="379"/>
      <c r="BM1167" s="382"/>
      <c r="BN1167" s="168"/>
      <c r="BO1167" s="382"/>
      <c r="BP1167" s="382"/>
      <c r="BQ1167" s="368"/>
      <c r="BR1167"/>
      <c r="BS1167" s="368"/>
      <c r="BT1167"/>
      <c r="BU1167"/>
      <c r="BV1167"/>
      <c r="BW1167" s="368"/>
      <c r="BX1167" s="368"/>
      <c r="BY1167" s="368"/>
      <c r="BZ1167" s="368"/>
      <c r="CA1167" s="368"/>
      <c r="CB1167" s="141"/>
      <c r="CC1167" s="230"/>
      <c r="CD1167" s="230"/>
      <c r="CE1167" s="230"/>
      <c r="CF1167" s="76"/>
      <c r="CG1167" s="281"/>
      <c r="CH1167" s="281"/>
      <c r="CI1167" s="76"/>
      <c r="CJ1167" s="76"/>
      <c r="CK1167" s="76"/>
      <c r="CL1167" s="127"/>
      <c r="CM1167" s="127"/>
      <c r="CN1167" s="127"/>
      <c r="CO1167" s="127"/>
      <c r="CP1167" s="127"/>
      <c r="CQ1167" s="127"/>
      <c r="CR1167"/>
      <c r="CS1167"/>
      <c r="CT1167"/>
      <c r="CU1167"/>
      <c r="CV1167" s="76"/>
      <c r="CW1167" s="404"/>
      <c r="CX1167" s="405"/>
      <c r="CY1167" s="405"/>
      <c r="CZ1167" s="405"/>
      <c r="DA1167" s="405"/>
      <c r="DB1167" s="405"/>
      <c r="DG1167" s="76"/>
    </row>
    <row r="1168" spans="1:111" s="377" customFormat="1" ht="11.1" customHeight="1" x14ac:dyDescent="0.25">
      <c r="A1168" s="76"/>
      <c r="Z1168" s="437"/>
      <c r="AA1168" s="437"/>
      <c r="AB1168" s="437"/>
      <c r="AC1168" s="437"/>
      <c r="AD1168" s="437"/>
      <c r="AE1168" s="437"/>
      <c r="AF1168" s="437"/>
      <c r="AG1168" s="437"/>
      <c r="AH1168" s="437"/>
      <c r="AI1168" s="437"/>
      <c r="AJ1168" s="437"/>
      <c r="AK1168" s="437"/>
      <c r="AL1168" s="437"/>
      <c r="AM1168" s="437"/>
      <c r="AN1168" s="437"/>
      <c r="AO1168" s="437"/>
      <c r="AP1168" s="437"/>
      <c r="AQ1168" s="437"/>
      <c r="AR1168" s="437"/>
      <c r="AS1168" s="437"/>
      <c r="AT1168" s="437"/>
      <c r="AU1168" s="437"/>
      <c r="AV1168" s="437"/>
      <c r="AW1168" s="437"/>
      <c r="AX1168" s="437"/>
      <c r="AY1168" s="437"/>
      <c r="BA1168" s="98"/>
      <c r="BB1168" s="98"/>
      <c r="BC1168" s="98"/>
      <c r="BD1168" s="98"/>
      <c r="BE1168" s="98"/>
      <c r="BF1168" s="98"/>
      <c r="BH1168" s="380"/>
      <c r="BI1168" s="380"/>
      <c r="BJ1168" s="380"/>
      <c r="BK1168" s="379"/>
      <c r="BL1168" s="379"/>
      <c r="BM1168" s="382"/>
      <c r="BN1168" s="168"/>
      <c r="BO1168" s="382"/>
      <c r="BP1168" s="382"/>
      <c r="BQ1168" s="368"/>
      <c r="BR1168"/>
      <c r="BS1168" s="368"/>
      <c r="BT1168"/>
      <c r="BU1168"/>
      <c r="BV1168"/>
      <c r="BW1168" s="368"/>
      <c r="BX1168" s="368"/>
      <c r="BY1168" s="368"/>
      <c r="BZ1168" s="368"/>
      <c r="CA1168" s="368"/>
      <c r="CB1168" s="141"/>
      <c r="CC1168" s="230"/>
      <c r="CD1168" s="230"/>
      <c r="CE1168" s="230"/>
      <c r="CF1168" s="76"/>
      <c r="CG1168" s="281"/>
      <c r="CH1168" s="281"/>
      <c r="CI1168" s="76"/>
      <c r="CJ1168" s="76"/>
      <c r="CK1168" s="76"/>
      <c r="CL1168" s="127"/>
      <c r="CM1168" s="127"/>
      <c r="CN1168" s="127"/>
      <c r="CO1168" s="127"/>
      <c r="CP1168" s="127"/>
      <c r="CQ1168" s="127"/>
      <c r="CR1168"/>
      <c r="CS1168"/>
      <c r="CT1168"/>
      <c r="CU1168"/>
      <c r="CV1168" s="76"/>
      <c r="CW1168" s="404"/>
      <c r="CX1168" s="405"/>
      <c r="CY1168" s="405"/>
      <c r="CZ1168" s="405"/>
      <c r="DA1168" s="405"/>
      <c r="DB1168" s="405"/>
      <c r="DG1168" s="76"/>
    </row>
    <row r="1169" spans="1:111" s="377" customFormat="1" ht="11.1" customHeight="1" x14ac:dyDescent="0.25">
      <c r="A1169" s="76"/>
      <c r="Z1169" s="437"/>
      <c r="AA1169" s="437"/>
      <c r="AB1169" s="437"/>
      <c r="AC1169" s="437"/>
      <c r="AD1169" s="437"/>
      <c r="AE1169" s="437"/>
      <c r="AF1169" s="437"/>
      <c r="AG1169" s="437"/>
      <c r="AH1169" s="437"/>
      <c r="AI1169" s="437"/>
      <c r="AJ1169" s="437"/>
      <c r="AK1169" s="437"/>
      <c r="AL1169" s="437"/>
      <c r="AM1169" s="437"/>
      <c r="AN1169" s="437"/>
      <c r="AO1169" s="437"/>
      <c r="AP1169" s="437"/>
      <c r="AQ1169" s="437"/>
      <c r="AR1169" s="437"/>
      <c r="AS1169" s="437"/>
      <c r="AT1169" s="437"/>
      <c r="AU1169" s="437"/>
      <c r="AV1169" s="437"/>
      <c r="AW1169" s="437"/>
      <c r="AX1169" s="437"/>
      <c r="AY1169" s="437"/>
      <c r="BA1169" s="98"/>
      <c r="BB1169" s="98"/>
      <c r="BC1169" s="98"/>
      <c r="BD1169" s="98"/>
      <c r="BE1169" s="98"/>
      <c r="BF1169" s="98"/>
      <c r="BH1169" s="380"/>
      <c r="BI1169" s="380"/>
      <c r="BJ1169" s="380"/>
      <c r="BK1169" s="379"/>
      <c r="BL1169" s="379"/>
      <c r="BM1169" s="382"/>
      <c r="BN1169" s="168"/>
      <c r="BO1169" s="382"/>
      <c r="BP1169" s="382"/>
      <c r="BQ1169" s="368"/>
      <c r="BR1169"/>
      <c r="BS1169" s="368"/>
      <c r="BT1169"/>
      <c r="BU1169"/>
      <c r="BV1169"/>
      <c r="BW1169" s="368"/>
      <c r="BX1169" s="368"/>
      <c r="BY1169" s="368"/>
      <c r="BZ1169" s="368"/>
      <c r="CA1169" s="368"/>
      <c r="CB1169" s="141"/>
      <c r="CC1169" s="230"/>
      <c r="CD1169" s="230"/>
      <c r="CE1169" s="230"/>
      <c r="CF1169" s="76"/>
      <c r="CG1169" s="281"/>
      <c r="CH1169" s="281"/>
      <c r="CI1169" s="76"/>
      <c r="CJ1169" s="76"/>
      <c r="CK1169" s="76"/>
      <c r="CL1169" s="127"/>
      <c r="CM1169" s="127"/>
      <c r="CN1169" s="127"/>
      <c r="CO1169" s="127"/>
      <c r="CP1169" s="127"/>
      <c r="CQ1169" s="127"/>
      <c r="CR1169"/>
      <c r="CS1169"/>
      <c r="CT1169"/>
      <c r="CU1169"/>
      <c r="CV1169" s="76"/>
      <c r="CW1169" s="404"/>
      <c r="CX1169" s="405"/>
      <c r="CY1169" s="405"/>
      <c r="CZ1169" s="405"/>
      <c r="DA1169" s="405"/>
      <c r="DB1169" s="405"/>
      <c r="DG1169" s="76"/>
    </row>
    <row r="1170" spans="1:111" s="377" customFormat="1" ht="11.1" customHeight="1" x14ac:dyDescent="0.25">
      <c r="A1170" s="76"/>
      <c r="Z1170" s="437"/>
      <c r="AA1170" s="437"/>
      <c r="AB1170" s="437"/>
      <c r="AC1170" s="437"/>
      <c r="AD1170" s="437"/>
      <c r="AE1170" s="437"/>
      <c r="AF1170" s="437"/>
      <c r="AG1170" s="437"/>
      <c r="AH1170" s="437"/>
      <c r="AI1170" s="437"/>
      <c r="AJ1170" s="437"/>
      <c r="AK1170" s="437"/>
      <c r="AL1170" s="437"/>
      <c r="AM1170" s="437"/>
      <c r="AN1170" s="437"/>
      <c r="AO1170" s="437"/>
      <c r="AP1170" s="437"/>
      <c r="AQ1170" s="437"/>
      <c r="AR1170" s="437"/>
      <c r="AS1170" s="437"/>
      <c r="AT1170" s="437"/>
      <c r="AU1170" s="437"/>
      <c r="AV1170" s="437"/>
      <c r="AW1170" s="437"/>
      <c r="AX1170" s="437"/>
      <c r="AY1170" s="437"/>
      <c r="BA1170" s="98"/>
      <c r="BB1170" s="98"/>
      <c r="BC1170" s="98"/>
      <c r="BD1170" s="98"/>
      <c r="BE1170" s="98"/>
      <c r="BF1170" s="98"/>
      <c r="BH1170" s="380"/>
      <c r="BI1170" s="380"/>
      <c r="BJ1170" s="380"/>
      <c r="BK1170" s="379"/>
      <c r="BL1170" s="379"/>
      <c r="BM1170" s="382"/>
      <c r="BN1170" s="168"/>
      <c r="BO1170" s="382"/>
      <c r="BP1170" s="382"/>
      <c r="BQ1170" s="368"/>
      <c r="BR1170"/>
      <c r="BS1170" s="368"/>
      <c r="BT1170"/>
      <c r="BU1170"/>
      <c r="BV1170"/>
      <c r="BW1170" s="368"/>
      <c r="BX1170" s="368"/>
      <c r="BY1170" s="368"/>
      <c r="BZ1170" s="368"/>
      <c r="CA1170" s="368"/>
      <c r="CB1170" s="141"/>
      <c r="CC1170" s="230"/>
      <c r="CD1170" s="230"/>
      <c r="CE1170" s="230"/>
      <c r="CF1170" s="76"/>
      <c r="CG1170" s="281"/>
      <c r="CH1170" s="281"/>
      <c r="CI1170" s="76"/>
      <c r="CJ1170" s="76"/>
      <c r="CK1170" s="76"/>
      <c r="CL1170" s="127"/>
      <c r="CM1170" s="127"/>
      <c r="CN1170" s="127"/>
      <c r="CO1170" s="127"/>
      <c r="CP1170" s="127"/>
      <c r="CQ1170" s="127"/>
      <c r="CR1170"/>
      <c r="CS1170"/>
      <c r="CT1170"/>
      <c r="CU1170"/>
      <c r="CV1170" s="76"/>
      <c r="CW1170" s="404"/>
      <c r="CX1170" s="405"/>
      <c r="CY1170" s="405"/>
      <c r="CZ1170" s="405"/>
      <c r="DA1170" s="405"/>
      <c r="DB1170" s="405"/>
      <c r="DG1170" s="76"/>
    </row>
    <row r="1171" spans="1:111" s="377" customFormat="1" ht="11.1" customHeight="1" x14ac:dyDescent="0.25">
      <c r="A1171" s="76"/>
      <c r="Z1171" s="437"/>
      <c r="AA1171" s="437"/>
      <c r="AB1171" s="437"/>
      <c r="AC1171" s="437"/>
      <c r="AD1171" s="437"/>
      <c r="AE1171" s="437"/>
      <c r="AF1171" s="437"/>
      <c r="AG1171" s="437"/>
      <c r="AH1171" s="437"/>
      <c r="AI1171" s="437"/>
      <c r="AJ1171" s="437"/>
      <c r="AK1171" s="437"/>
      <c r="AL1171" s="437"/>
      <c r="AM1171" s="437"/>
      <c r="AN1171" s="437"/>
      <c r="AO1171" s="437"/>
      <c r="AP1171" s="437"/>
      <c r="AQ1171" s="437"/>
      <c r="AR1171" s="437"/>
      <c r="AS1171" s="437"/>
      <c r="AT1171" s="437"/>
      <c r="AU1171" s="437"/>
      <c r="AV1171" s="437"/>
      <c r="AW1171" s="437"/>
      <c r="AX1171" s="437"/>
      <c r="AY1171" s="437"/>
      <c r="BA1171" s="98"/>
      <c r="BB1171" s="98"/>
      <c r="BC1171" s="98"/>
      <c r="BD1171" s="98"/>
      <c r="BE1171" s="98"/>
      <c r="BF1171" s="98"/>
      <c r="BH1171" s="380"/>
      <c r="BI1171" s="380"/>
      <c r="BJ1171" s="380"/>
      <c r="BK1171" s="379"/>
      <c r="BL1171" s="379"/>
      <c r="BM1171" s="382"/>
      <c r="BN1171" s="168"/>
      <c r="BO1171" s="382"/>
      <c r="BP1171" s="382"/>
      <c r="BQ1171" s="368"/>
      <c r="BR1171"/>
      <c r="BS1171" s="368"/>
      <c r="BT1171"/>
      <c r="BU1171"/>
      <c r="BV1171"/>
      <c r="BW1171" s="368"/>
      <c r="BX1171" s="368"/>
      <c r="BY1171" s="368"/>
      <c r="BZ1171" s="368"/>
      <c r="CA1171" s="368"/>
      <c r="CB1171" s="141"/>
      <c r="CC1171" s="230"/>
      <c r="CD1171" s="230"/>
      <c r="CE1171" s="230"/>
      <c r="CF1171" s="76"/>
      <c r="CG1171" s="281"/>
      <c r="CH1171" s="281"/>
      <c r="CI1171" s="76"/>
      <c r="CJ1171" s="76"/>
      <c r="CK1171" s="76"/>
      <c r="CL1171" s="127"/>
      <c r="CM1171" s="127"/>
      <c r="CN1171" s="127"/>
      <c r="CO1171" s="127"/>
      <c r="CP1171" s="127"/>
      <c r="CQ1171" s="127"/>
      <c r="CR1171"/>
      <c r="CS1171"/>
      <c r="CT1171"/>
      <c r="CU1171"/>
      <c r="CV1171" s="76"/>
      <c r="CW1171" s="404"/>
      <c r="CX1171" s="405"/>
      <c r="CY1171" s="405"/>
      <c r="CZ1171" s="405"/>
      <c r="DA1171" s="405"/>
      <c r="DB1171" s="405"/>
      <c r="DG1171" s="76"/>
    </row>
    <row r="1172" spans="1:111" s="377" customFormat="1" ht="11.1" customHeight="1" x14ac:dyDescent="0.25">
      <c r="A1172" s="76"/>
      <c r="Z1172" s="437"/>
      <c r="AA1172" s="437"/>
      <c r="AB1172" s="437"/>
      <c r="AC1172" s="437"/>
      <c r="AD1172" s="437"/>
      <c r="AE1172" s="437"/>
      <c r="AF1172" s="437"/>
      <c r="AG1172" s="437"/>
      <c r="AH1172" s="437"/>
      <c r="AI1172" s="437"/>
      <c r="AJ1172" s="437"/>
      <c r="AK1172" s="437"/>
      <c r="AL1172" s="437"/>
      <c r="AM1172" s="437"/>
      <c r="AN1172" s="437"/>
      <c r="AO1172" s="437"/>
      <c r="AP1172" s="437"/>
      <c r="AQ1172" s="437"/>
      <c r="AR1172" s="437"/>
      <c r="AS1172" s="437"/>
      <c r="AT1172" s="437"/>
      <c r="AU1172" s="437"/>
      <c r="AV1172" s="437"/>
      <c r="AW1172" s="437"/>
      <c r="AX1172" s="437"/>
      <c r="AY1172" s="437"/>
      <c r="BA1172" s="98"/>
      <c r="BB1172" s="98"/>
      <c r="BC1172" s="98"/>
      <c r="BD1172" s="98"/>
      <c r="BE1172" s="98"/>
      <c r="BF1172" s="98"/>
      <c r="BH1172" s="380"/>
      <c r="BI1172" s="380"/>
      <c r="BJ1172" s="380"/>
      <c r="BK1172" s="379"/>
      <c r="BL1172" s="379"/>
      <c r="BM1172" s="382"/>
      <c r="BN1172" s="168"/>
      <c r="BO1172" s="382"/>
      <c r="BP1172" s="382"/>
      <c r="BQ1172" s="368"/>
      <c r="BR1172"/>
      <c r="BS1172" s="368"/>
      <c r="BT1172"/>
      <c r="BU1172"/>
      <c r="BV1172"/>
      <c r="BW1172" s="368"/>
      <c r="BX1172" s="368"/>
      <c r="BY1172" s="368"/>
      <c r="BZ1172" s="368"/>
      <c r="CA1172" s="368"/>
      <c r="CB1172" s="141"/>
      <c r="CC1172" s="230"/>
      <c r="CD1172" s="230"/>
      <c r="CE1172" s="230"/>
      <c r="CF1172" s="76"/>
      <c r="CG1172" s="281"/>
      <c r="CH1172" s="281"/>
      <c r="CI1172" s="76"/>
      <c r="CJ1172" s="76"/>
      <c r="CK1172" s="76"/>
      <c r="CL1172" s="127"/>
      <c r="CM1172" s="127"/>
      <c r="CN1172" s="127"/>
      <c r="CO1172" s="127"/>
      <c r="CP1172" s="127"/>
      <c r="CQ1172" s="127"/>
      <c r="CR1172"/>
      <c r="CS1172"/>
      <c r="CT1172"/>
      <c r="CU1172"/>
      <c r="CV1172" s="76"/>
      <c r="CW1172" s="404"/>
      <c r="CX1172" s="405"/>
      <c r="CY1172" s="405"/>
      <c r="CZ1172" s="405"/>
      <c r="DA1172" s="405"/>
      <c r="DB1172" s="405"/>
      <c r="DG1172" s="76"/>
    </row>
    <row r="1173" spans="1:111" s="377" customFormat="1" ht="11.1" customHeight="1" x14ac:dyDescent="0.25">
      <c r="A1173" s="76"/>
      <c r="Z1173" s="437"/>
      <c r="AA1173" s="437"/>
      <c r="AB1173" s="437"/>
      <c r="AC1173" s="437"/>
      <c r="AD1173" s="437"/>
      <c r="AE1173" s="437"/>
      <c r="AF1173" s="437"/>
      <c r="AG1173" s="437"/>
      <c r="AH1173" s="437"/>
      <c r="AI1173" s="437"/>
      <c r="AJ1173" s="437"/>
      <c r="AK1173" s="437"/>
      <c r="AL1173" s="437"/>
      <c r="AM1173" s="437"/>
      <c r="AN1173" s="437"/>
      <c r="AO1173" s="437"/>
      <c r="AP1173" s="437"/>
      <c r="AQ1173" s="437"/>
      <c r="AR1173" s="437"/>
      <c r="AS1173" s="437"/>
      <c r="AT1173" s="437"/>
      <c r="AU1173" s="437"/>
      <c r="AV1173" s="437"/>
      <c r="AW1173" s="437"/>
      <c r="AX1173" s="437"/>
      <c r="AY1173" s="437"/>
      <c r="BA1173" s="98"/>
      <c r="BB1173" s="98"/>
      <c r="BC1173" s="98"/>
      <c r="BD1173" s="98"/>
      <c r="BE1173" s="98"/>
      <c r="BF1173" s="98"/>
      <c r="BH1173" s="380"/>
      <c r="BI1173" s="380"/>
      <c r="BJ1173" s="380"/>
      <c r="BK1173" s="379"/>
      <c r="BL1173" s="379"/>
      <c r="BM1173" s="382"/>
      <c r="BN1173" s="168"/>
      <c r="BO1173" s="382"/>
      <c r="BP1173" s="382"/>
      <c r="BQ1173" s="368"/>
      <c r="BR1173"/>
      <c r="BS1173" s="368"/>
      <c r="BT1173"/>
      <c r="BU1173"/>
      <c r="BV1173"/>
      <c r="BW1173" s="368"/>
      <c r="BX1173" s="368"/>
      <c r="BY1173" s="368"/>
      <c r="BZ1173" s="368"/>
      <c r="CA1173" s="368"/>
      <c r="CB1173" s="141"/>
      <c r="CC1173" s="230"/>
      <c r="CD1173" s="230"/>
      <c r="CE1173" s="230"/>
      <c r="CF1173" s="76"/>
      <c r="CG1173" s="281"/>
      <c r="CH1173" s="281"/>
      <c r="CI1173" s="76"/>
      <c r="CJ1173" s="76"/>
      <c r="CK1173" s="76"/>
      <c r="CL1173" s="127"/>
      <c r="CM1173" s="127"/>
      <c r="CN1173" s="127"/>
      <c r="CO1173" s="127"/>
      <c r="CP1173" s="127"/>
      <c r="CQ1173" s="127"/>
      <c r="CR1173"/>
      <c r="CS1173"/>
      <c r="CT1173"/>
      <c r="CU1173"/>
      <c r="CV1173" s="76"/>
      <c r="CW1173" s="404"/>
      <c r="CX1173" s="405"/>
      <c r="CY1173" s="405"/>
      <c r="CZ1173" s="405"/>
      <c r="DA1173" s="405"/>
      <c r="DB1173" s="405"/>
      <c r="DG1173" s="76"/>
    </row>
    <row r="1174" spans="1:111" s="377" customFormat="1" ht="11.1" customHeight="1" x14ac:dyDescent="0.25">
      <c r="A1174" s="76"/>
      <c r="Z1174" s="437"/>
      <c r="AA1174" s="437"/>
      <c r="AB1174" s="437"/>
      <c r="AC1174" s="437"/>
      <c r="AD1174" s="437"/>
      <c r="AE1174" s="437"/>
      <c r="AF1174" s="437"/>
      <c r="AG1174" s="437"/>
      <c r="AH1174" s="437"/>
      <c r="AI1174" s="437"/>
      <c r="AJ1174" s="437"/>
      <c r="AK1174" s="437"/>
      <c r="AL1174" s="437"/>
      <c r="AM1174" s="437"/>
      <c r="AN1174" s="437"/>
      <c r="AO1174" s="437"/>
      <c r="AP1174" s="437"/>
      <c r="AQ1174" s="437"/>
      <c r="AR1174" s="437"/>
      <c r="AS1174" s="437"/>
      <c r="AT1174" s="437"/>
      <c r="AU1174" s="437"/>
      <c r="AV1174" s="437"/>
      <c r="AW1174" s="437"/>
      <c r="AX1174" s="437"/>
      <c r="AY1174" s="437"/>
      <c r="BA1174" s="98"/>
      <c r="BB1174" s="98"/>
      <c r="BC1174" s="98"/>
      <c r="BD1174" s="98"/>
      <c r="BE1174" s="98"/>
      <c r="BF1174" s="98"/>
      <c r="BH1174" s="380"/>
      <c r="BI1174" s="380"/>
      <c r="BJ1174" s="380"/>
      <c r="BK1174" s="379"/>
      <c r="BL1174" s="379"/>
      <c r="BM1174" s="382"/>
      <c r="BN1174" s="168"/>
      <c r="BO1174" s="382"/>
      <c r="BP1174" s="382"/>
      <c r="BQ1174" s="368"/>
      <c r="BR1174"/>
      <c r="BS1174" s="368"/>
      <c r="BT1174"/>
      <c r="BU1174"/>
      <c r="BV1174"/>
      <c r="BW1174" s="368"/>
      <c r="BX1174" s="368"/>
      <c r="BY1174" s="368"/>
      <c r="BZ1174" s="368"/>
      <c r="CA1174" s="368"/>
      <c r="CB1174" s="141"/>
      <c r="CC1174" s="230"/>
      <c r="CD1174" s="230"/>
      <c r="CE1174" s="230"/>
      <c r="CF1174" s="76"/>
      <c r="CG1174" s="281"/>
      <c r="CH1174" s="281"/>
      <c r="CI1174" s="76"/>
      <c r="CJ1174" s="76"/>
      <c r="CK1174" s="76"/>
      <c r="CL1174" s="127"/>
      <c r="CM1174" s="127"/>
      <c r="CN1174" s="127"/>
      <c r="CO1174" s="127"/>
      <c r="CP1174" s="127"/>
      <c r="CQ1174" s="127"/>
      <c r="CR1174"/>
      <c r="CS1174"/>
      <c r="CT1174"/>
      <c r="CU1174"/>
      <c r="CV1174" s="76"/>
      <c r="CW1174" s="404"/>
      <c r="CX1174" s="405"/>
      <c r="CY1174" s="405"/>
      <c r="CZ1174" s="405"/>
      <c r="DA1174" s="405"/>
      <c r="DB1174" s="405"/>
      <c r="DG1174" s="76"/>
    </row>
    <row r="1175" spans="1:111" s="377" customFormat="1" ht="11.1" customHeight="1" x14ac:dyDescent="0.25">
      <c r="A1175" s="76"/>
      <c r="Z1175" s="437"/>
      <c r="AA1175" s="437"/>
      <c r="AB1175" s="437"/>
      <c r="AC1175" s="437"/>
      <c r="AD1175" s="437"/>
      <c r="AE1175" s="437"/>
      <c r="AF1175" s="437"/>
      <c r="AG1175" s="437"/>
      <c r="AH1175" s="437"/>
      <c r="AI1175" s="437"/>
      <c r="AJ1175" s="437"/>
      <c r="AK1175" s="437"/>
      <c r="AL1175" s="437"/>
      <c r="AM1175" s="437"/>
      <c r="AN1175" s="437"/>
      <c r="AO1175" s="437"/>
      <c r="AP1175" s="437"/>
      <c r="AQ1175" s="437"/>
      <c r="AR1175" s="437"/>
      <c r="AS1175" s="437"/>
      <c r="AT1175" s="437"/>
      <c r="AU1175" s="437"/>
      <c r="AV1175" s="437"/>
      <c r="AW1175" s="437"/>
      <c r="AX1175" s="437"/>
      <c r="AY1175" s="437"/>
      <c r="BA1175" s="98"/>
      <c r="BB1175" s="98"/>
      <c r="BC1175" s="98"/>
      <c r="BD1175" s="98"/>
      <c r="BE1175" s="98"/>
      <c r="BF1175" s="98"/>
      <c r="BH1175" s="380"/>
      <c r="BI1175" s="380"/>
      <c r="BJ1175" s="380"/>
      <c r="BK1175" s="379"/>
      <c r="BL1175" s="379"/>
      <c r="BM1175" s="382"/>
      <c r="BN1175" s="168"/>
      <c r="BO1175" s="382"/>
      <c r="BP1175" s="382"/>
      <c r="BQ1175" s="368"/>
      <c r="BR1175"/>
      <c r="BS1175" s="368"/>
      <c r="BT1175"/>
      <c r="BU1175"/>
      <c r="BV1175"/>
      <c r="BW1175" s="368"/>
      <c r="BX1175" s="368"/>
      <c r="BY1175" s="368"/>
      <c r="BZ1175" s="368"/>
      <c r="CA1175" s="368"/>
      <c r="CB1175" s="141"/>
      <c r="CC1175" s="230"/>
      <c r="CD1175" s="230"/>
      <c r="CE1175" s="230"/>
      <c r="CF1175" s="76"/>
      <c r="CG1175" s="281"/>
      <c r="CH1175" s="281"/>
      <c r="CI1175" s="76"/>
      <c r="CJ1175" s="76"/>
      <c r="CK1175" s="76"/>
      <c r="CL1175" s="127"/>
      <c r="CM1175" s="127"/>
      <c r="CN1175" s="127"/>
      <c r="CO1175" s="127"/>
      <c r="CP1175" s="127"/>
      <c r="CQ1175" s="127"/>
      <c r="CR1175"/>
      <c r="CS1175"/>
      <c r="CT1175"/>
      <c r="CU1175"/>
      <c r="CV1175" s="76"/>
      <c r="CW1175" s="404"/>
      <c r="CX1175" s="405"/>
      <c r="CY1175" s="405"/>
      <c r="CZ1175" s="405"/>
      <c r="DA1175" s="405"/>
      <c r="DB1175" s="405"/>
      <c r="DG1175" s="76"/>
    </row>
    <row r="1176" spans="1:111" s="377" customFormat="1" ht="11.1" customHeight="1" x14ac:dyDescent="0.25">
      <c r="A1176" s="76"/>
      <c r="Z1176" s="437"/>
      <c r="AA1176" s="437"/>
      <c r="AB1176" s="437"/>
      <c r="AC1176" s="437"/>
      <c r="AD1176" s="437"/>
      <c r="AE1176" s="437"/>
      <c r="AF1176" s="437"/>
      <c r="AG1176" s="437"/>
      <c r="AH1176" s="437"/>
      <c r="AI1176" s="437"/>
      <c r="AJ1176" s="437"/>
      <c r="AK1176" s="437"/>
      <c r="AL1176" s="437"/>
      <c r="AM1176" s="437"/>
      <c r="AN1176" s="437"/>
      <c r="AO1176" s="437"/>
      <c r="AP1176" s="437"/>
      <c r="AQ1176" s="437"/>
      <c r="AR1176" s="437"/>
      <c r="AS1176" s="437"/>
      <c r="AT1176" s="437"/>
      <c r="AU1176" s="437"/>
      <c r="AV1176" s="437"/>
      <c r="AW1176" s="437"/>
      <c r="AX1176" s="437"/>
      <c r="AY1176" s="437"/>
      <c r="BA1176" s="98"/>
      <c r="BB1176" s="98"/>
      <c r="BC1176" s="98"/>
      <c r="BD1176" s="98"/>
      <c r="BE1176" s="98"/>
      <c r="BF1176" s="98"/>
      <c r="BH1176" s="380"/>
      <c r="BI1176" s="380"/>
      <c r="BJ1176" s="380"/>
      <c r="BK1176" s="379"/>
      <c r="BL1176" s="379"/>
      <c r="BM1176" s="382"/>
      <c r="BN1176" s="168"/>
      <c r="BO1176" s="382"/>
      <c r="BP1176" s="382"/>
      <c r="BQ1176" s="368"/>
      <c r="BR1176"/>
      <c r="BS1176" s="368"/>
      <c r="BT1176"/>
      <c r="BU1176"/>
      <c r="BV1176"/>
      <c r="BW1176" s="368"/>
      <c r="BX1176" s="368"/>
      <c r="BY1176" s="368"/>
      <c r="BZ1176" s="368"/>
      <c r="CA1176" s="368"/>
      <c r="CB1176" s="141"/>
      <c r="CC1176" s="230"/>
      <c r="CD1176" s="230"/>
      <c r="CE1176" s="230"/>
      <c r="CF1176" s="76"/>
      <c r="CG1176" s="281"/>
      <c r="CH1176" s="281"/>
      <c r="CI1176" s="76"/>
      <c r="CJ1176" s="76"/>
      <c r="CK1176" s="76"/>
      <c r="CL1176" s="127"/>
      <c r="CM1176" s="127"/>
      <c r="CN1176" s="127"/>
      <c r="CO1176" s="127"/>
      <c r="CP1176" s="127"/>
      <c r="CQ1176" s="127"/>
      <c r="CR1176"/>
      <c r="CS1176"/>
      <c r="CT1176"/>
      <c r="CU1176"/>
      <c r="CV1176" s="76"/>
      <c r="CW1176" s="404"/>
      <c r="CX1176" s="405"/>
      <c r="CY1176" s="405"/>
      <c r="CZ1176" s="405"/>
      <c r="DA1176" s="405"/>
      <c r="DB1176" s="405"/>
      <c r="DG1176" s="76"/>
    </row>
    <row r="1177" spans="1:111" s="377" customFormat="1" ht="11.1" customHeight="1" x14ac:dyDescent="0.25">
      <c r="A1177" s="76"/>
      <c r="Z1177" s="437"/>
      <c r="AA1177" s="437"/>
      <c r="AB1177" s="437"/>
      <c r="AC1177" s="437"/>
      <c r="AD1177" s="437"/>
      <c r="AE1177" s="437"/>
      <c r="AF1177" s="437"/>
      <c r="AG1177" s="437"/>
      <c r="AH1177" s="437"/>
      <c r="AI1177" s="437"/>
      <c r="AJ1177" s="437"/>
      <c r="AK1177" s="437"/>
      <c r="AL1177" s="437"/>
      <c r="AM1177" s="437"/>
      <c r="AN1177" s="437"/>
      <c r="AO1177" s="437"/>
      <c r="AP1177" s="437"/>
      <c r="AQ1177" s="437"/>
      <c r="AR1177" s="437"/>
      <c r="AS1177" s="437"/>
      <c r="AT1177" s="437"/>
      <c r="AU1177" s="437"/>
      <c r="AV1177" s="437"/>
      <c r="AW1177" s="437"/>
      <c r="AX1177" s="437"/>
      <c r="AY1177" s="437"/>
      <c r="BA1177" s="98"/>
      <c r="BB1177" s="98"/>
      <c r="BC1177" s="98"/>
      <c r="BD1177" s="98"/>
      <c r="BE1177" s="98"/>
      <c r="BF1177" s="98"/>
      <c r="BH1177" s="380"/>
      <c r="BI1177" s="380"/>
      <c r="BJ1177" s="380"/>
      <c r="BK1177" s="379"/>
      <c r="BL1177" s="379"/>
      <c r="BM1177" s="382"/>
      <c r="BN1177" s="168"/>
      <c r="BO1177" s="382"/>
      <c r="BP1177" s="382"/>
      <c r="BQ1177" s="368"/>
      <c r="BR1177"/>
      <c r="BS1177" s="368"/>
      <c r="BT1177"/>
      <c r="BU1177"/>
      <c r="BV1177"/>
      <c r="BW1177" s="368"/>
      <c r="BX1177" s="368"/>
      <c r="BY1177" s="368"/>
      <c r="BZ1177" s="368"/>
      <c r="CA1177" s="368"/>
      <c r="CB1177" s="141"/>
      <c r="CC1177" s="230"/>
      <c r="CD1177" s="230"/>
      <c r="CE1177" s="230"/>
      <c r="CF1177" s="76"/>
      <c r="CG1177" s="281"/>
      <c r="CH1177" s="281"/>
      <c r="CI1177" s="76"/>
      <c r="CJ1177" s="76"/>
      <c r="CK1177" s="76"/>
      <c r="CL1177" s="127"/>
      <c r="CM1177" s="127"/>
      <c r="CN1177" s="127"/>
      <c r="CO1177" s="127"/>
      <c r="CP1177" s="127"/>
      <c r="CQ1177" s="127"/>
      <c r="CR1177"/>
      <c r="CS1177"/>
      <c r="CT1177"/>
      <c r="CU1177"/>
      <c r="CV1177" s="76"/>
      <c r="CW1177" s="404"/>
      <c r="CX1177" s="405"/>
      <c r="CY1177" s="405"/>
      <c r="CZ1177" s="405"/>
      <c r="DA1177" s="405"/>
      <c r="DB1177" s="405"/>
      <c r="DG1177" s="76"/>
    </row>
    <row r="1178" spans="1:111" s="377" customFormat="1" ht="11.1" customHeight="1" x14ac:dyDescent="0.25">
      <c r="A1178" s="76"/>
      <c r="Z1178" s="437"/>
      <c r="AA1178" s="437"/>
      <c r="AB1178" s="437"/>
      <c r="AC1178" s="437"/>
      <c r="AD1178" s="437"/>
      <c r="AE1178" s="437"/>
      <c r="AF1178" s="437"/>
      <c r="AG1178" s="437"/>
      <c r="AH1178" s="437"/>
      <c r="AI1178" s="437"/>
      <c r="AJ1178" s="437"/>
      <c r="AK1178" s="437"/>
      <c r="AL1178" s="437"/>
      <c r="AM1178" s="437"/>
      <c r="AN1178" s="437"/>
      <c r="AO1178" s="437"/>
      <c r="AP1178" s="437"/>
      <c r="AQ1178" s="437"/>
      <c r="AR1178" s="437"/>
      <c r="AS1178" s="437"/>
      <c r="AT1178" s="437"/>
      <c r="AU1178" s="437"/>
      <c r="AV1178" s="437"/>
      <c r="AW1178" s="437"/>
      <c r="AX1178" s="437"/>
      <c r="AY1178" s="437"/>
      <c r="BA1178" s="98"/>
      <c r="BB1178" s="98"/>
      <c r="BC1178" s="98"/>
      <c r="BD1178" s="98"/>
      <c r="BE1178" s="98"/>
      <c r="BF1178" s="98"/>
      <c r="BH1178" s="380"/>
      <c r="BI1178" s="380"/>
      <c r="BJ1178" s="380"/>
      <c r="BK1178" s="379"/>
      <c r="BL1178" s="379"/>
      <c r="BM1178" s="382"/>
      <c r="BN1178" s="168"/>
      <c r="BO1178" s="382"/>
      <c r="BP1178" s="382"/>
      <c r="BQ1178" s="368"/>
      <c r="BR1178"/>
      <c r="BS1178" s="368"/>
      <c r="BT1178"/>
      <c r="BU1178"/>
      <c r="BV1178"/>
      <c r="BW1178" s="368"/>
      <c r="BX1178" s="368"/>
      <c r="BY1178" s="368"/>
      <c r="BZ1178" s="368"/>
      <c r="CA1178" s="368"/>
      <c r="CB1178" s="141"/>
      <c r="CC1178" s="230"/>
      <c r="CD1178" s="230"/>
      <c r="CE1178" s="230"/>
      <c r="CF1178" s="76"/>
      <c r="CG1178" s="281"/>
      <c r="CH1178" s="281"/>
      <c r="CI1178" s="76"/>
      <c r="CJ1178" s="76"/>
      <c r="CK1178" s="76"/>
      <c r="CL1178" s="127"/>
      <c r="CM1178" s="127"/>
      <c r="CN1178" s="127"/>
      <c r="CO1178" s="127"/>
      <c r="CP1178" s="127"/>
      <c r="CQ1178" s="127"/>
      <c r="CR1178"/>
      <c r="CS1178"/>
      <c r="CT1178"/>
      <c r="CU1178"/>
      <c r="CV1178" s="76"/>
      <c r="CW1178" s="404"/>
      <c r="CX1178" s="405"/>
      <c r="CY1178" s="405"/>
      <c r="CZ1178" s="405"/>
      <c r="DA1178" s="405"/>
      <c r="DB1178" s="405"/>
      <c r="DG1178" s="76"/>
    </row>
    <row r="1179" spans="1:111" s="377" customFormat="1" ht="11.1" customHeight="1" x14ac:dyDescent="0.25">
      <c r="A1179" s="76"/>
      <c r="Z1179" s="437"/>
      <c r="AA1179" s="437"/>
      <c r="AB1179" s="437"/>
      <c r="AC1179" s="437"/>
      <c r="AD1179" s="437"/>
      <c r="AE1179" s="437"/>
      <c r="AF1179" s="437"/>
      <c r="AG1179" s="437"/>
      <c r="AH1179" s="437"/>
      <c r="AI1179" s="437"/>
      <c r="AJ1179" s="437"/>
      <c r="AK1179" s="437"/>
      <c r="AL1179" s="437"/>
      <c r="AM1179" s="437"/>
      <c r="AN1179" s="437"/>
      <c r="AO1179" s="437"/>
      <c r="AP1179" s="437"/>
      <c r="AQ1179" s="437"/>
      <c r="AR1179" s="437"/>
      <c r="AS1179" s="437"/>
      <c r="AT1179" s="437"/>
      <c r="AU1179" s="437"/>
      <c r="AV1179" s="437"/>
      <c r="AW1179" s="437"/>
      <c r="AX1179" s="437"/>
      <c r="AY1179" s="437"/>
      <c r="BA1179" s="98"/>
      <c r="BB1179" s="98"/>
      <c r="BC1179" s="98"/>
      <c r="BD1179" s="98"/>
      <c r="BE1179" s="98"/>
      <c r="BF1179" s="98"/>
      <c r="BH1179" s="380"/>
      <c r="BI1179" s="380"/>
      <c r="BJ1179" s="380"/>
      <c r="BK1179" s="379"/>
      <c r="BL1179" s="379"/>
      <c r="BM1179" s="382"/>
      <c r="BN1179" s="168"/>
      <c r="BO1179" s="382"/>
      <c r="BP1179" s="382"/>
      <c r="BQ1179" s="368"/>
      <c r="BR1179"/>
      <c r="BS1179" s="368"/>
      <c r="BT1179"/>
      <c r="BU1179"/>
      <c r="BV1179"/>
      <c r="BW1179" s="368"/>
      <c r="BX1179" s="368"/>
      <c r="BY1179" s="368"/>
      <c r="BZ1179" s="368"/>
      <c r="CA1179" s="368"/>
      <c r="CB1179" s="141"/>
      <c r="CC1179" s="230"/>
      <c r="CD1179" s="230"/>
      <c r="CE1179" s="230"/>
      <c r="CF1179" s="76"/>
      <c r="CG1179" s="281"/>
      <c r="CH1179" s="281"/>
      <c r="CI1179" s="76"/>
      <c r="CJ1179" s="76"/>
      <c r="CK1179" s="76"/>
      <c r="CL1179" s="127"/>
      <c r="CM1179" s="127"/>
      <c r="CN1179" s="127"/>
      <c r="CO1179" s="127"/>
      <c r="CP1179" s="127"/>
      <c r="CQ1179" s="127"/>
      <c r="CR1179"/>
      <c r="CS1179"/>
      <c r="CT1179"/>
      <c r="CU1179"/>
      <c r="CV1179" s="76"/>
      <c r="CW1179" s="404"/>
      <c r="CX1179" s="405"/>
      <c r="CY1179" s="405"/>
      <c r="CZ1179" s="405"/>
      <c r="DA1179" s="405"/>
      <c r="DB1179" s="405"/>
      <c r="DG1179" s="76"/>
    </row>
    <row r="1180" spans="1:111" s="377" customFormat="1" ht="11.1" customHeight="1" x14ac:dyDescent="0.25">
      <c r="A1180" s="76"/>
      <c r="Z1180" s="437"/>
      <c r="AA1180" s="437"/>
      <c r="AB1180" s="437"/>
      <c r="AC1180" s="437"/>
      <c r="AD1180" s="437"/>
      <c r="AE1180" s="437"/>
      <c r="AF1180" s="437"/>
      <c r="AG1180" s="437"/>
      <c r="AH1180" s="437"/>
      <c r="AI1180" s="437"/>
      <c r="AJ1180" s="437"/>
      <c r="AK1180" s="437"/>
      <c r="AL1180" s="437"/>
      <c r="AM1180" s="437"/>
      <c r="AN1180" s="437"/>
      <c r="AO1180" s="437"/>
      <c r="AP1180" s="437"/>
      <c r="AQ1180" s="437"/>
      <c r="AR1180" s="437"/>
      <c r="AS1180" s="437"/>
      <c r="AT1180" s="437"/>
      <c r="AU1180" s="437"/>
      <c r="AV1180" s="437"/>
      <c r="AW1180" s="437"/>
      <c r="AX1180" s="437"/>
      <c r="AY1180" s="437"/>
      <c r="BA1180" s="98"/>
      <c r="BB1180" s="98"/>
      <c r="BC1180" s="98"/>
      <c r="BD1180" s="98"/>
      <c r="BE1180" s="98"/>
      <c r="BF1180" s="98"/>
      <c r="BH1180" s="380"/>
      <c r="BI1180" s="380"/>
      <c r="BJ1180" s="380"/>
      <c r="BK1180" s="379"/>
      <c r="BL1180" s="379"/>
      <c r="BM1180" s="382"/>
      <c r="BN1180" s="168"/>
      <c r="BO1180" s="382"/>
      <c r="BP1180" s="382"/>
      <c r="BQ1180" s="368"/>
      <c r="BR1180"/>
      <c r="BS1180" s="368"/>
      <c r="BT1180"/>
      <c r="BU1180"/>
      <c r="BV1180"/>
      <c r="BW1180" s="368"/>
      <c r="BX1180" s="368"/>
      <c r="BY1180" s="368"/>
      <c r="BZ1180" s="368"/>
      <c r="CA1180" s="368"/>
      <c r="CB1180" s="141"/>
      <c r="CC1180" s="230"/>
      <c r="CD1180" s="230"/>
      <c r="CE1180" s="230"/>
      <c r="CF1180" s="76"/>
      <c r="CG1180" s="281"/>
      <c r="CH1180" s="281"/>
      <c r="CI1180" s="76"/>
      <c r="CJ1180" s="76"/>
      <c r="CK1180" s="76"/>
      <c r="CL1180" s="127"/>
      <c r="CM1180" s="127"/>
      <c r="CN1180" s="127"/>
      <c r="CO1180" s="127"/>
      <c r="CP1180" s="127"/>
      <c r="CQ1180" s="127"/>
      <c r="CR1180"/>
      <c r="CS1180"/>
      <c r="CT1180"/>
      <c r="CU1180"/>
      <c r="CV1180" s="76"/>
      <c r="CW1180" s="404"/>
      <c r="CX1180" s="405"/>
      <c r="CY1180" s="405"/>
      <c r="CZ1180" s="405"/>
      <c r="DA1180" s="405"/>
      <c r="DB1180" s="405"/>
      <c r="DG1180" s="76"/>
    </row>
    <row r="1181" spans="1:111" s="377" customFormat="1" ht="11.1" customHeight="1" x14ac:dyDescent="0.25">
      <c r="A1181" s="76"/>
      <c r="Z1181" s="437"/>
      <c r="AA1181" s="437"/>
      <c r="AB1181" s="437"/>
      <c r="AC1181" s="437"/>
      <c r="AD1181" s="437"/>
      <c r="AE1181" s="437"/>
      <c r="AF1181" s="437"/>
      <c r="AG1181" s="437"/>
      <c r="AH1181" s="437"/>
      <c r="AI1181" s="437"/>
      <c r="AJ1181" s="437"/>
      <c r="AK1181" s="437"/>
      <c r="AL1181" s="437"/>
      <c r="AM1181" s="437"/>
      <c r="AN1181" s="437"/>
      <c r="AO1181" s="437"/>
      <c r="AP1181" s="437"/>
      <c r="AQ1181" s="437"/>
      <c r="AR1181" s="437"/>
      <c r="AS1181" s="437"/>
      <c r="AT1181" s="437"/>
      <c r="AU1181" s="437"/>
      <c r="AV1181" s="437"/>
      <c r="AW1181" s="437"/>
      <c r="AX1181" s="437"/>
      <c r="AY1181" s="437"/>
      <c r="BA1181" s="98"/>
      <c r="BB1181" s="98"/>
      <c r="BC1181" s="98"/>
      <c r="BD1181" s="98"/>
      <c r="BE1181" s="98"/>
      <c r="BF1181" s="98"/>
      <c r="BH1181" s="380"/>
      <c r="BI1181" s="380"/>
      <c r="BJ1181" s="380"/>
      <c r="BK1181" s="379"/>
      <c r="BL1181" s="379"/>
      <c r="BM1181" s="382"/>
      <c r="BN1181" s="168"/>
      <c r="BO1181" s="382"/>
      <c r="BP1181" s="382"/>
      <c r="BQ1181" s="368"/>
      <c r="BR1181"/>
      <c r="BS1181" s="368"/>
      <c r="BT1181"/>
      <c r="BU1181"/>
      <c r="BV1181"/>
      <c r="BW1181" s="368"/>
      <c r="BX1181" s="368"/>
      <c r="BY1181" s="368"/>
      <c r="BZ1181" s="368"/>
      <c r="CA1181" s="368"/>
      <c r="CB1181" s="141"/>
      <c r="CC1181" s="230"/>
      <c r="CD1181" s="230"/>
      <c r="CE1181" s="230"/>
      <c r="CF1181" s="76"/>
      <c r="CG1181" s="281"/>
      <c r="CH1181" s="281"/>
      <c r="CI1181" s="76"/>
      <c r="CJ1181" s="76"/>
      <c r="CK1181" s="76"/>
      <c r="CL1181" s="127"/>
      <c r="CM1181" s="127"/>
      <c r="CN1181" s="127"/>
      <c r="CO1181" s="127"/>
      <c r="CP1181" s="127"/>
      <c r="CQ1181" s="127"/>
      <c r="CR1181"/>
      <c r="CS1181"/>
      <c r="CT1181"/>
      <c r="CU1181"/>
      <c r="CV1181" s="76"/>
      <c r="CW1181" s="404"/>
      <c r="CX1181" s="405"/>
      <c r="CY1181" s="405"/>
      <c r="CZ1181" s="405"/>
      <c r="DA1181" s="405"/>
      <c r="DB1181" s="405"/>
      <c r="DG1181" s="76"/>
    </row>
    <row r="1182" spans="1:111" s="377" customFormat="1" ht="11.1" customHeight="1" x14ac:dyDescent="0.25">
      <c r="A1182" s="76"/>
      <c r="Z1182" s="437"/>
      <c r="AA1182" s="437"/>
      <c r="AB1182" s="437"/>
      <c r="AC1182" s="437"/>
      <c r="AD1182" s="437"/>
      <c r="AE1182" s="437"/>
      <c r="AF1182" s="437"/>
      <c r="AG1182" s="437"/>
      <c r="AH1182" s="437"/>
      <c r="AI1182" s="437"/>
      <c r="AJ1182" s="437"/>
      <c r="AK1182" s="437"/>
      <c r="AL1182" s="437"/>
      <c r="AM1182" s="437"/>
      <c r="AN1182" s="437"/>
      <c r="AO1182" s="437"/>
      <c r="AP1182" s="437"/>
      <c r="AQ1182" s="437"/>
      <c r="AR1182" s="437"/>
      <c r="AS1182" s="437"/>
      <c r="AT1182" s="437"/>
      <c r="AU1182" s="437"/>
      <c r="AV1182" s="437"/>
      <c r="AW1182" s="437"/>
      <c r="AX1182" s="437"/>
      <c r="AY1182" s="437"/>
      <c r="BA1182" s="98"/>
      <c r="BB1182" s="98"/>
      <c r="BC1182" s="98"/>
      <c r="BD1182" s="98"/>
      <c r="BE1182" s="98"/>
      <c r="BF1182" s="98"/>
      <c r="BH1182" s="380"/>
      <c r="BI1182" s="380"/>
      <c r="BJ1182" s="380"/>
      <c r="BK1182" s="379"/>
      <c r="BL1182" s="379"/>
      <c r="BM1182" s="382"/>
      <c r="BN1182" s="168"/>
      <c r="BO1182" s="382"/>
      <c r="BP1182" s="382"/>
      <c r="BQ1182" s="368"/>
      <c r="BR1182"/>
      <c r="BS1182" s="368"/>
      <c r="BT1182"/>
      <c r="BU1182"/>
      <c r="BV1182"/>
      <c r="BW1182" s="368"/>
      <c r="BX1182" s="368"/>
      <c r="BY1182" s="368"/>
      <c r="BZ1182" s="368"/>
      <c r="CA1182" s="368"/>
      <c r="CB1182" s="141"/>
      <c r="CC1182" s="230"/>
      <c r="CD1182" s="230"/>
      <c r="CE1182" s="230"/>
      <c r="CF1182" s="76"/>
      <c r="CG1182" s="281"/>
      <c r="CH1182" s="281"/>
      <c r="CI1182" s="76"/>
      <c r="CJ1182" s="76"/>
      <c r="CK1182" s="76"/>
      <c r="CL1182" s="127"/>
      <c r="CM1182" s="127"/>
      <c r="CN1182" s="127"/>
      <c r="CO1182" s="127"/>
      <c r="CP1182" s="127"/>
      <c r="CQ1182" s="127"/>
      <c r="CR1182"/>
      <c r="CS1182"/>
      <c r="CT1182"/>
      <c r="CU1182"/>
      <c r="CV1182" s="76"/>
      <c r="CW1182" s="404"/>
      <c r="CX1182" s="405"/>
      <c r="CY1182" s="405"/>
      <c r="CZ1182" s="405"/>
      <c r="DA1182" s="405"/>
      <c r="DB1182" s="405"/>
      <c r="DG1182" s="76"/>
    </row>
    <row r="1183" spans="1:111" s="377" customFormat="1" ht="11.1" customHeight="1" x14ac:dyDescent="0.25">
      <c r="A1183" s="76"/>
      <c r="Z1183" s="437"/>
      <c r="AA1183" s="437"/>
      <c r="AB1183" s="437"/>
      <c r="AC1183" s="437"/>
      <c r="AD1183" s="437"/>
      <c r="AE1183" s="437"/>
      <c r="AF1183" s="437"/>
      <c r="AG1183" s="437"/>
      <c r="AH1183" s="437"/>
      <c r="AI1183" s="437"/>
      <c r="AJ1183" s="437"/>
      <c r="AK1183" s="437"/>
      <c r="AL1183" s="437"/>
      <c r="AM1183" s="437"/>
      <c r="AN1183" s="437"/>
      <c r="AO1183" s="437"/>
      <c r="AP1183" s="437"/>
      <c r="AQ1183" s="437"/>
      <c r="AR1183" s="437"/>
      <c r="AS1183" s="437"/>
      <c r="AT1183" s="437"/>
      <c r="AU1183" s="437"/>
      <c r="AV1183" s="437"/>
      <c r="AW1183" s="437"/>
      <c r="AX1183" s="437"/>
      <c r="AY1183" s="437"/>
      <c r="BA1183" s="98"/>
      <c r="BB1183" s="98"/>
      <c r="BC1183" s="98"/>
      <c r="BD1183" s="98"/>
      <c r="BE1183" s="98"/>
      <c r="BF1183" s="98"/>
      <c r="BH1183" s="380"/>
      <c r="BI1183" s="380"/>
      <c r="BJ1183" s="380"/>
      <c r="BK1183" s="379"/>
      <c r="BL1183" s="379"/>
      <c r="BM1183" s="382"/>
      <c r="BN1183" s="168"/>
      <c r="BO1183" s="382"/>
      <c r="BP1183" s="382"/>
      <c r="BQ1183" s="368"/>
      <c r="BR1183"/>
      <c r="BS1183" s="368"/>
      <c r="BT1183"/>
      <c r="BU1183"/>
      <c r="BV1183"/>
      <c r="BW1183" s="368"/>
      <c r="BX1183" s="368"/>
      <c r="BY1183" s="368"/>
      <c r="BZ1183" s="368"/>
      <c r="CA1183" s="368"/>
      <c r="CB1183" s="141"/>
      <c r="CC1183" s="230"/>
      <c r="CD1183" s="230"/>
      <c r="CE1183" s="230"/>
      <c r="CF1183" s="76"/>
      <c r="CG1183" s="281"/>
      <c r="CH1183" s="281"/>
      <c r="CI1183" s="76"/>
      <c r="CJ1183" s="76"/>
      <c r="CK1183" s="76"/>
      <c r="CL1183" s="127"/>
      <c r="CM1183" s="127"/>
      <c r="CN1183" s="127"/>
      <c r="CO1183" s="127"/>
      <c r="CP1183" s="127"/>
      <c r="CQ1183" s="127"/>
      <c r="CR1183"/>
      <c r="CS1183"/>
      <c r="CT1183"/>
      <c r="CU1183"/>
      <c r="CV1183" s="76"/>
      <c r="CW1183" s="404"/>
      <c r="CX1183" s="405"/>
      <c r="CY1183" s="405"/>
      <c r="CZ1183" s="405"/>
      <c r="DA1183" s="405"/>
      <c r="DB1183" s="405"/>
      <c r="DG1183" s="76"/>
    </row>
    <row r="1184" spans="1:111" s="377" customFormat="1" ht="11.1" customHeight="1" x14ac:dyDescent="0.25">
      <c r="A1184" s="76"/>
      <c r="Z1184" s="437"/>
      <c r="AA1184" s="437"/>
      <c r="AB1184" s="437"/>
      <c r="AC1184" s="437"/>
      <c r="AD1184" s="437"/>
      <c r="AE1184" s="437"/>
      <c r="AF1184" s="437"/>
      <c r="AG1184" s="437"/>
      <c r="AH1184" s="437"/>
      <c r="AI1184" s="437"/>
      <c r="AJ1184" s="437"/>
      <c r="AK1184" s="437"/>
      <c r="AL1184" s="437"/>
      <c r="AM1184" s="437"/>
      <c r="AN1184" s="437"/>
      <c r="AO1184" s="437"/>
      <c r="AP1184" s="437"/>
      <c r="AQ1184" s="437"/>
      <c r="AR1184" s="437"/>
      <c r="AS1184" s="437"/>
      <c r="AT1184" s="437"/>
      <c r="AU1184" s="437"/>
      <c r="AV1184" s="437"/>
      <c r="AW1184" s="437"/>
      <c r="AX1184" s="437"/>
      <c r="AY1184" s="437"/>
      <c r="BA1184" s="98"/>
      <c r="BB1184" s="98"/>
      <c r="BC1184" s="98"/>
      <c r="BD1184" s="98"/>
      <c r="BE1184" s="98"/>
      <c r="BF1184" s="98"/>
      <c r="BH1184" s="380"/>
      <c r="BI1184" s="380"/>
      <c r="BJ1184" s="380"/>
      <c r="BK1184" s="379"/>
      <c r="BL1184" s="379"/>
      <c r="BM1184" s="382"/>
      <c r="BN1184" s="168"/>
      <c r="BO1184" s="382"/>
      <c r="BP1184" s="382"/>
      <c r="BQ1184" s="368"/>
      <c r="BR1184"/>
      <c r="BS1184" s="368"/>
      <c r="BT1184"/>
      <c r="BU1184"/>
      <c r="BV1184"/>
      <c r="BW1184" s="368"/>
      <c r="BX1184" s="368"/>
      <c r="BY1184" s="368"/>
      <c r="BZ1184" s="368"/>
      <c r="CA1184" s="368"/>
      <c r="CB1184" s="141"/>
      <c r="CC1184" s="230"/>
      <c r="CD1184" s="230"/>
      <c r="CE1184" s="230"/>
      <c r="CF1184" s="76"/>
      <c r="CG1184" s="281"/>
      <c r="CH1184" s="281"/>
      <c r="CI1184" s="76"/>
      <c r="CJ1184" s="76"/>
      <c r="CK1184" s="76"/>
      <c r="CL1184" s="127"/>
      <c r="CM1184" s="127"/>
      <c r="CN1184" s="127"/>
      <c r="CO1184" s="127"/>
      <c r="CP1184" s="127"/>
      <c r="CQ1184" s="127"/>
      <c r="CR1184"/>
      <c r="CS1184"/>
      <c r="CT1184"/>
      <c r="CU1184"/>
      <c r="CV1184" s="76"/>
      <c r="CW1184" s="404"/>
      <c r="CX1184" s="405"/>
      <c r="CY1184" s="405"/>
      <c r="CZ1184" s="405"/>
      <c r="DA1184" s="405"/>
      <c r="DB1184" s="405"/>
      <c r="DG1184" s="76"/>
    </row>
    <row r="1185" spans="1:111" s="377" customFormat="1" ht="11.1" customHeight="1" x14ac:dyDescent="0.25">
      <c r="A1185" s="76"/>
      <c r="Z1185" s="437"/>
      <c r="AA1185" s="437"/>
      <c r="AB1185" s="437"/>
      <c r="AC1185" s="437"/>
      <c r="AD1185" s="437"/>
      <c r="AE1185" s="437"/>
      <c r="AF1185" s="437"/>
      <c r="AG1185" s="437"/>
      <c r="AH1185" s="437"/>
      <c r="AI1185" s="437"/>
      <c r="AJ1185" s="437"/>
      <c r="AK1185" s="437"/>
      <c r="AL1185" s="437"/>
      <c r="AM1185" s="437"/>
      <c r="AN1185" s="437"/>
      <c r="AO1185" s="437"/>
      <c r="AP1185" s="437"/>
      <c r="AQ1185" s="437"/>
      <c r="AR1185" s="437"/>
      <c r="AS1185" s="437"/>
      <c r="AT1185" s="437"/>
      <c r="AU1185" s="437"/>
      <c r="AV1185" s="437"/>
      <c r="AW1185" s="437"/>
      <c r="AX1185" s="437"/>
      <c r="AY1185" s="437"/>
      <c r="BA1185" s="98"/>
      <c r="BB1185" s="98"/>
      <c r="BC1185" s="98"/>
      <c r="BD1185" s="98"/>
      <c r="BE1185" s="98"/>
      <c r="BF1185" s="98"/>
      <c r="BH1185" s="380"/>
      <c r="BI1185" s="380"/>
      <c r="BJ1185" s="380"/>
      <c r="BK1185" s="379"/>
      <c r="BL1185" s="379"/>
      <c r="BM1185" s="382"/>
      <c r="BN1185" s="168"/>
      <c r="BO1185" s="382"/>
      <c r="BP1185" s="382"/>
      <c r="BQ1185" s="368"/>
      <c r="BR1185"/>
      <c r="BS1185" s="368"/>
      <c r="BT1185"/>
      <c r="BU1185"/>
      <c r="BV1185"/>
      <c r="BW1185" s="368"/>
      <c r="BX1185" s="368"/>
      <c r="BY1185" s="368"/>
      <c r="BZ1185" s="368"/>
      <c r="CA1185" s="368"/>
      <c r="CB1185" s="141"/>
      <c r="CC1185" s="230"/>
      <c r="CD1185" s="230"/>
      <c r="CE1185" s="230"/>
      <c r="CF1185" s="76"/>
      <c r="CG1185" s="281"/>
      <c r="CH1185" s="281"/>
      <c r="CI1185" s="76"/>
      <c r="CJ1185" s="76"/>
      <c r="CK1185" s="76"/>
      <c r="CL1185" s="127"/>
      <c r="CM1185" s="127"/>
      <c r="CN1185" s="127"/>
      <c r="CO1185" s="127"/>
      <c r="CP1185" s="127"/>
      <c r="CQ1185" s="127"/>
      <c r="CR1185"/>
      <c r="CS1185"/>
      <c r="CT1185"/>
      <c r="CU1185"/>
      <c r="CV1185" s="76"/>
      <c r="CW1185" s="404"/>
      <c r="CX1185" s="405"/>
      <c r="CY1185" s="405"/>
      <c r="CZ1185" s="405"/>
      <c r="DA1185" s="405"/>
      <c r="DB1185" s="405"/>
      <c r="DG1185" s="76"/>
    </row>
    <row r="1186" spans="1:111" s="377" customFormat="1" ht="11.1" customHeight="1" x14ac:dyDescent="0.25">
      <c r="A1186" s="76"/>
      <c r="Z1186" s="437"/>
      <c r="AA1186" s="437"/>
      <c r="AB1186" s="437"/>
      <c r="AC1186" s="437"/>
      <c r="AD1186" s="437"/>
      <c r="AE1186" s="437"/>
      <c r="AF1186" s="437"/>
      <c r="AG1186" s="437"/>
      <c r="AH1186" s="437"/>
      <c r="AI1186" s="437"/>
      <c r="AJ1186" s="437"/>
      <c r="AK1186" s="437"/>
      <c r="AL1186" s="437"/>
      <c r="AM1186" s="437"/>
      <c r="AN1186" s="437"/>
      <c r="AO1186" s="437"/>
      <c r="AP1186" s="437"/>
      <c r="AQ1186" s="437"/>
      <c r="AR1186" s="437"/>
      <c r="AS1186" s="437"/>
      <c r="AT1186" s="437"/>
      <c r="AU1186" s="437"/>
      <c r="AV1186" s="437"/>
      <c r="AW1186" s="437"/>
      <c r="AX1186" s="437"/>
      <c r="AY1186" s="437"/>
      <c r="BA1186" s="98"/>
      <c r="BB1186" s="98"/>
      <c r="BC1186" s="98"/>
      <c r="BD1186" s="98"/>
      <c r="BE1186" s="98"/>
      <c r="BF1186" s="98"/>
      <c r="BH1186" s="380"/>
      <c r="BI1186" s="380"/>
      <c r="BJ1186" s="380"/>
      <c r="BK1186" s="379"/>
      <c r="BL1186" s="379"/>
      <c r="BM1186" s="382"/>
      <c r="BN1186" s="168"/>
      <c r="BO1186" s="382"/>
      <c r="BP1186" s="382"/>
      <c r="BQ1186" s="368"/>
      <c r="BR1186"/>
      <c r="BS1186" s="368"/>
      <c r="BT1186"/>
      <c r="BU1186"/>
      <c r="BV1186"/>
      <c r="BW1186" s="368"/>
      <c r="BX1186" s="368"/>
      <c r="BY1186" s="368"/>
      <c r="BZ1186" s="368"/>
      <c r="CA1186" s="368"/>
      <c r="CB1186" s="141"/>
      <c r="CC1186" s="230"/>
      <c r="CD1186" s="230"/>
      <c r="CE1186" s="230"/>
      <c r="CF1186" s="76"/>
      <c r="CG1186" s="281"/>
      <c r="CH1186" s="281"/>
      <c r="CI1186" s="76"/>
      <c r="CJ1186" s="76"/>
      <c r="CK1186" s="76"/>
      <c r="CL1186" s="127"/>
      <c r="CM1186" s="127"/>
      <c r="CN1186" s="127"/>
      <c r="CO1186" s="127"/>
      <c r="CP1186" s="127"/>
      <c r="CQ1186" s="127"/>
      <c r="CR1186"/>
      <c r="CS1186"/>
      <c r="CT1186"/>
      <c r="CU1186"/>
      <c r="CV1186" s="76"/>
      <c r="CW1186" s="404"/>
      <c r="CX1186" s="405"/>
      <c r="CY1186" s="405"/>
      <c r="CZ1186" s="405"/>
      <c r="DA1186" s="405"/>
      <c r="DB1186" s="405"/>
      <c r="DG1186" s="76"/>
    </row>
    <row r="1187" spans="1:111" s="377" customFormat="1" ht="11.1" customHeight="1" x14ac:dyDescent="0.25">
      <c r="A1187" s="76"/>
      <c r="Z1187" s="437"/>
      <c r="AA1187" s="437"/>
      <c r="AB1187" s="437"/>
      <c r="AC1187" s="437"/>
      <c r="AD1187" s="437"/>
      <c r="AE1187" s="437"/>
      <c r="AF1187" s="437"/>
      <c r="AG1187" s="437"/>
      <c r="AH1187" s="437"/>
      <c r="AI1187" s="437"/>
      <c r="AJ1187" s="437"/>
      <c r="AK1187" s="437"/>
      <c r="AL1187" s="437"/>
      <c r="AM1187" s="437"/>
      <c r="AN1187" s="437"/>
      <c r="AO1187" s="437"/>
      <c r="AP1187" s="437"/>
      <c r="AQ1187" s="437"/>
      <c r="AR1187" s="437"/>
      <c r="AS1187" s="437"/>
      <c r="AT1187" s="437"/>
      <c r="AU1187" s="437"/>
      <c r="AV1187" s="437"/>
      <c r="AW1187" s="437"/>
      <c r="AX1187" s="437"/>
      <c r="AY1187" s="437"/>
      <c r="BA1187" s="98"/>
      <c r="BB1187" s="98"/>
      <c r="BC1187" s="98"/>
      <c r="BD1187" s="98"/>
      <c r="BE1187" s="98"/>
      <c r="BF1187" s="98"/>
      <c r="BH1187" s="380"/>
      <c r="BI1187" s="380"/>
      <c r="BJ1187" s="380"/>
      <c r="BK1187" s="379"/>
      <c r="BL1187" s="379"/>
      <c r="BM1187" s="382"/>
      <c r="BN1187" s="168"/>
      <c r="BO1187" s="382"/>
      <c r="BP1187" s="382"/>
      <c r="BQ1187" s="368"/>
      <c r="BR1187"/>
      <c r="BS1187" s="368"/>
      <c r="BT1187"/>
      <c r="BU1187"/>
      <c r="BV1187"/>
      <c r="BW1187" s="368"/>
      <c r="BX1187" s="368"/>
      <c r="BY1187" s="368"/>
      <c r="BZ1187" s="368"/>
      <c r="CA1187" s="368"/>
      <c r="CB1187" s="141"/>
      <c r="CC1187" s="230"/>
      <c r="CD1187" s="230"/>
      <c r="CE1187" s="230"/>
      <c r="CF1187" s="76"/>
      <c r="CG1187" s="281"/>
      <c r="CH1187" s="281"/>
      <c r="CI1187" s="76"/>
      <c r="CJ1187" s="76"/>
      <c r="CK1187" s="76"/>
      <c r="CL1187" s="127"/>
      <c r="CM1187" s="127"/>
      <c r="CN1187" s="127"/>
      <c r="CO1187" s="127"/>
      <c r="CP1187" s="127"/>
      <c r="CQ1187" s="127"/>
      <c r="CR1187"/>
      <c r="CS1187"/>
      <c r="CT1187"/>
      <c r="CU1187"/>
      <c r="CV1187" s="76"/>
      <c r="CW1187" s="404"/>
      <c r="CX1187" s="405"/>
      <c r="CY1187" s="405"/>
      <c r="CZ1187" s="405"/>
      <c r="DA1187" s="405"/>
      <c r="DB1187" s="405"/>
      <c r="DG1187" s="76"/>
    </row>
    <row r="1188" spans="1:111" s="377" customFormat="1" ht="11.1" customHeight="1" x14ac:dyDescent="0.25">
      <c r="A1188" s="76"/>
      <c r="Z1188" s="437"/>
      <c r="AA1188" s="437"/>
      <c r="AB1188" s="437"/>
      <c r="AC1188" s="437"/>
      <c r="AD1188" s="437"/>
      <c r="AE1188" s="437"/>
      <c r="AF1188" s="437"/>
      <c r="AG1188" s="437"/>
      <c r="AH1188" s="437"/>
      <c r="AI1188" s="437"/>
      <c r="AJ1188" s="437"/>
      <c r="AK1188" s="437"/>
      <c r="AL1188" s="437"/>
      <c r="AM1188" s="437"/>
      <c r="AN1188" s="437"/>
      <c r="AO1188" s="437"/>
      <c r="AP1188" s="437"/>
      <c r="AQ1188" s="437"/>
      <c r="AR1188" s="437"/>
      <c r="AS1188" s="437"/>
      <c r="AT1188" s="437"/>
      <c r="AU1188" s="437"/>
      <c r="AV1188" s="437"/>
      <c r="AW1188" s="437"/>
      <c r="AX1188" s="437"/>
      <c r="AY1188" s="437"/>
      <c r="BA1188" s="98"/>
      <c r="BB1188" s="98"/>
      <c r="BC1188" s="98"/>
      <c r="BD1188" s="98"/>
      <c r="BE1188" s="98"/>
      <c r="BF1188" s="98"/>
      <c r="BH1188" s="380"/>
      <c r="BI1188" s="380"/>
      <c r="BJ1188" s="380"/>
      <c r="BK1188" s="379"/>
      <c r="BL1188" s="379"/>
      <c r="BM1188" s="382"/>
      <c r="BN1188" s="168"/>
      <c r="BO1188" s="382"/>
      <c r="BP1188" s="382"/>
      <c r="BQ1188" s="368"/>
      <c r="BR1188"/>
      <c r="BS1188" s="368"/>
      <c r="BT1188"/>
      <c r="BU1188"/>
      <c r="BV1188"/>
      <c r="BW1188" s="368"/>
      <c r="BX1188" s="368"/>
      <c r="BY1188" s="368"/>
      <c r="BZ1188" s="368"/>
      <c r="CA1188" s="368"/>
      <c r="CB1188" s="141"/>
      <c r="CC1188" s="230"/>
      <c r="CD1188" s="230"/>
      <c r="CE1188" s="230"/>
      <c r="CF1188" s="76"/>
      <c r="CG1188" s="281"/>
      <c r="CH1188" s="281"/>
      <c r="CI1188" s="76"/>
      <c r="CJ1188" s="76"/>
      <c r="CK1188" s="76"/>
      <c r="CL1188" s="127"/>
      <c r="CM1188" s="127"/>
      <c r="CN1188" s="127"/>
      <c r="CO1188" s="127"/>
      <c r="CP1188" s="127"/>
      <c r="CQ1188" s="127"/>
      <c r="CR1188"/>
      <c r="CS1188"/>
      <c r="CT1188"/>
      <c r="CU1188"/>
      <c r="CV1188" s="76"/>
      <c r="CW1188" s="404"/>
      <c r="CX1188" s="405"/>
      <c r="CY1188" s="405"/>
      <c r="CZ1188" s="405"/>
      <c r="DA1188" s="405"/>
      <c r="DB1188" s="405"/>
      <c r="DG1188" s="76"/>
    </row>
    <row r="1189" spans="1:111" s="377" customFormat="1" ht="11.1" customHeight="1" x14ac:dyDescent="0.25">
      <c r="A1189" s="76"/>
      <c r="Z1189" s="437"/>
      <c r="AA1189" s="437"/>
      <c r="AB1189" s="437"/>
      <c r="AC1189" s="437"/>
      <c r="AD1189" s="437"/>
      <c r="AE1189" s="437"/>
      <c r="AF1189" s="437"/>
      <c r="AG1189" s="437"/>
      <c r="AH1189" s="437"/>
      <c r="AI1189" s="437"/>
      <c r="AJ1189" s="437"/>
      <c r="AK1189" s="437"/>
      <c r="AL1189" s="437"/>
      <c r="AM1189" s="437"/>
      <c r="AN1189" s="437"/>
      <c r="AO1189" s="437"/>
      <c r="AP1189" s="437"/>
      <c r="AQ1189" s="437"/>
      <c r="AR1189" s="437"/>
      <c r="AS1189" s="437"/>
      <c r="AT1189" s="437"/>
      <c r="AU1189" s="437"/>
      <c r="AV1189" s="437"/>
      <c r="AW1189" s="437"/>
      <c r="AX1189" s="437"/>
      <c r="AY1189" s="437"/>
      <c r="BA1189" s="98"/>
      <c r="BB1189" s="98"/>
      <c r="BC1189" s="98"/>
      <c r="BD1189" s="98"/>
      <c r="BE1189" s="98"/>
      <c r="BF1189" s="98"/>
      <c r="BH1189" s="380"/>
      <c r="BI1189" s="380"/>
      <c r="BJ1189" s="380"/>
      <c r="BK1189" s="379"/>
      <c r="BL1189" s="379"/>
      <c r="BM1189" s="382"/>
      <c r="BN1189" s="168"/>
      <c r="BO1189" s="382"/>
      <c r="BP1189" s="382"/>
      <c r="BQ1189" s="368"/>
      <c r="BR1189"/>
      <c r="BS1189" s="368"/>
      <c r="BT1189"/>
      <c r="BU1189"/>
      <c r="BV1189"/>
      <c r="BW1189" s="368"/>
      <c r="BX1189" s="368"/>
      <c r="BY1189" s="368"/>
      <c r="BZ1189" s="368"/>
      <c r="CA1189" s="368"/>
      <c r="CB1189" s="141"/>
      <c r="CC1189" s="230"/>
      <c r="CD1189" s="230"/>
      <c r="CE1189" s="230"/>
      <c r="CF1189" s="76"/>
      <c r="CG1189" s="281"/>
      <c r="CH1189" s="281"/>
      <c r="CI1189" s="76"/>
      <c r="CJ1189" s="76"/>
      <c r="CK1189" s="76"/>
      <c r="CL1189" s="127"/>
      <c r="CM1189" s="127"/>
      <c r="CN1189" s="127"/>
      <c r="CO1189" s="127"/>
      <c r="CP1189" s="127"/>
      <c r="CQ1189" s="127"/>
      <c r="CR1189"/>
      <c r="CS1189"/>
      <c r="CT1189"/>
      <c r="CU1189"/>
      <c r="CV1189" s="76"/>
      <c r="CW1189" s="405"/>
      <c r="CX1189" s="405"/>
      <c r="CY1189" s="405"/>
      <c r="CZ1189" s="405"/>
      <c r="DA1189" s="405"/>
      <c r="DB1189" s="405"/>
      <c r="DG1189" s="76"/>
    </row>
    <row r="1190" spans="1:111" s="377" customFormat="1" ht="11.1" customHeight="1" x14ac:dyDescent="0.25">
      <c r="A1190" s="76"/>
      <c r="Z1190" s="437"/>
      <c r="AA1190" s="437"/>
      <c r="AB1190" s="437"/>
      <c r="AC1190" s="437"/>
      <c r="AD1190" s="437"/>
      <c r="AE1190" s="437"/>
      <c r="AF1190" s="437"/>
      <c r="AG1190" s="437"/>
      <c r="AH1190" s="437"/>
      <c r="AI1190" s="437"/>
      <c r="AJ1190" s="437"/>
      <c r="AK1190" s="437"/>
      <c r="AL1190" s="437"/>
      <c r="AM1190" s="437"/>
      <c r="AN1190" s="437"/>
      <c r="AO1190" s="437"/>
      <c r="AP1190" s="437"/>
      <c r="AQ1190" s="437"/>
      <c r="AR1190" s="437"/>
      <c r="AS1190" s="437"/>
      <c r="AT1190" s="437"/>
      <c r="AU1190" s="437"/>
      <c r="AV1190" s="437"/>
      <c r="AW1190" s="437"/>
      <c r="AX1190" s="437"/>
      <c r="AY1190" s="437"/>
      <c r="BA1190" s="98"/>
      <c r="BB1190" s="98"/>
      <c r="BC1190" s="98"/>
      <c r="BD1190" s="98"/>
      <c r="BE1190" s="98"/>
      <c r="BF1190" s="98"/>
      <c r="BH1190" s="380"/>
      <c r="BI1190" s="380"/>
      <c r="BJ1190" s="380"/>
      <c r="BK1190" s="379"/>
      <c r="BL1190" s="379"/>
      <c r="BM1190" s="382"/>
      <c r="BN1190" s="168"/>
      <c r="BO1190" s="382"/>
      <c r="BP1190" s="382"/>
      <c r="BQ1190" s="368"/>
      <c r="BR1190"/>
      <c r="BS1190" s="368"/>
      <c r="BT1190"/>
      <c r="BU1190"/>
      <c r="BV1190"/>
      <c r="BW1190" s="368"/>
      <c r="BX1190" s="368"/>
      <c r="BY1190" s="368"/>
      <c r="BZ1190" s="368"/>
      <c r="CA1190" s="368"/>
      <c r="CB1190" s="141"/>
      <c r="CC1190" s="230"/>
      <c r="CD1190" s="230"/>
      <c r="CE1190" s="230"/>
      <c r="CF1190" s="76"/>
      <c r="CG1190" s="281"/>
      <c r="CH1190" s="281"/>
      <c r="CI1190" s="76"/>
      <c r="CJ1190" s="76"/>
      <c r="CK1190" s="76"/>
      <c r="CL1190" s="127"/>
      <c r="CM1190" s="127"/>
      <c r="CN1190" s="127"/>
      <c r="CO1190" s="127"/>
      <c r="CP1190" s="127"/>
      <c r="CQ1190" s="127"/>
      <c r="CR1190"/>
      <c r="CS1190"/>
      <c r="CT1190"/>
      <c r="CU1190"/>
      <c r="CV1190" s="76"/>
      <c r="CW1190" s="405"/>
      <c r="CX1190" s="405"/>
      <c r="CY1190" s="405"/>
      <c r="CZ1190" s="405"/>
      <c r="DA1190" s="405"/>
      <c r="DB1190" s="405"/>
      <c r="DG1190" s="76"/>
    </row>
    <row r="1191" spans="1:111" s="377" customFormat="1" ht="11.1" customHeight="1" x14ac:dyDescent="0.25">
      <c r="A1191" s="76"/>
      <c r="Z1191" s="437"/>
      <c r="AA1191" s="437"/>
      <c r="AB1191" s="437"/>
      <c r="AC1191" s="437"/>
      <c r="AD1191" s="437"/>
      <c r="AE1191" s="437"/>
      <c r="AF1191" s="437"/>
      <c r="AG1191" s="437"/>
      <c r="AH1191" s="437"/>
      <c r="AI1191" s="437"/>
      <c r="AJ1191" s="437"/>
      <c r="AK1191" s="437"/>
      <c r="AL1191" s="437"/>
      <c r="AM1191" s="437"/>
      <c r="AN1191" s="437"/>
      <c r="AO1191" s="437"/>
      <c r="AP1191" s="437"/>
      <c r="AQ1191" s="437"/>
      <c r="AR1191" s="437"/>
      <c r="AS1191" s="437"/>
      <c r="AT1191" s="437"/>
      <c r="AU1191" s="437"/>
      <c r="AV1191" s="437"/>
      <c r="AW1191" s="437"/>
      <c r="AX1191" s="437"/>
      <c r="AY1191" s="437"/>
      <c r="BA1191" s="98"/>
      <c r="BB1191" s="98"/>
      <c r="BC1191" s="98"/>
      <c r="BD1191" s="98"/>
      <c r="BE1191" s="98"/>
      <c r="BF1191" s="98"/>
      <c r="BH1191" s="380"/>
      <c r="BI1191" s="380"/>
      <c r="BJ1191" s="380"/>
      <c r="BK1191" s="379"/>
      <c r="BL1191" s="379"/>
      <c r="BM1191" s="382"/>
      <c r="BN1191" s="168"/>
      <c r="BO1191" s="382"/>
      <c r="BP1191" s="382"/>
      <c r="BQ1191" s="368"/>
      <c r="BR1191"/>
      <c r="BS1191" s="368"/>
      <c r="BT1191"/>
      <c r="BU1191"/>
      <c r="BV1191"/>
      <c r="BW1191" s="368"/>
      <c r="BX1191" s="368"/>
      <c r="BY1191" s="368"/>
      <c r="BZ1191" s="368"/>
      <c r="CA1191" s="368"/>
      <c r="CB1191" s="141"/>
      <c r="CC1191" s="230"/>
      <c r="CD1191" s="230"/>
      <c r="CE1191" s="230"/>
      <c r="CF1191" s="76"/>
      <c r="CG1191" s="281"/>
      <c r="CH1191" s="281"/>
      <c r="CI1191" s="76"/>
      <c r="CJ1191" s="76"/>
      <c r="CK1191" s="76"/>
      <c r="CL1191" s="127"/>
      <c r="CM1191" s="127"/>
      <c r="CN1191" s="127"/>
      <c r="CO1191" s="127"/>
      <c r="CP1191" s="127"/>
      <c r="CQ1191" s="127"/>
      <c r="CR1191"/>
      <c r="CS1191"/>
      <c r="CT1191"/>
      <c r="CU1191"/>
      <c r="CV1191" s="76"/>
      <c r="CW1191" s="405"/>
      <c r="CX1191" s="405"/>
      <c r="CY1191" s="405"/>
      <c r="CZ1191" s="405"/>
      <c r="DA1191" s="405"/>
      <c r="DB1191" s="405"/>
      <c r="DG1191" s="76"/>
    </row>
    <row r="1192" spans="1:111" s="377" customFormat="1" ht="11.1" customHeight="1" x14ac:dyDescent="0.25">
      <c r="A1192" s="76"/>
      <c r="Z1192" s="437"/>
      <c r="AA1192" s="437"/>
      <c r="AB1192" s="437"/>
      <c r="AC1192" s="437"/>
      <c r="AD1192" s="437"/>
      <c r="AE1192" s="437"/>
      <c r="AF1192" s="437"/>
      <c r="AG1192" s="437"/>
      <c r="AH1192" s="437"/>
      <c r="AI1192" s="437"/>
      <c r="AJ1192" s="437"/>
      <c r="AK1192" s="437"/>
      <c r="AL1192" s="437"/>
      <c r="AM1192" s="437"/>
      <c r="AN1192" s="437"/>
      <c r="AO1192" s="437"/>
      <c r="AP1192" s="437"/>
      <c r="AQ1192" s="437"/>
      <c r="AR1192" s="437"/>
      <c r="AS1192" s="437"/>
      <c r="AT1192" s="437"/>
      <c r="AU1192" s="437"/>
      <c r="AV1192" s="437"/>
      <c r="AW1192" s="437"/>
      <c r="AX1192" s="437"/>
      <c r="AY1192" s="437"/>
      <c r="BA1192" s="98"/>
      <c r="BB1192" s="98"/>
      <c r="BC1192" s="98"/>
      <c r="BD1192" s="98"/>
      <c r="BE1192" s="98"/>
      <c r="BF1192" s="98"/>
      <c r="BH1192" s="380"/>
      <c r="BI1192" s="380"/>
      <c r="BJ1192" s="380"/>
      <c r="BK1192" s="379"/>
      <c r="BL1192" s="379"/>
      <c r="BM1192" s="382"/>
      <c r="BN1192" s="168"/>
      <c r="BO1192" s="382"/>
      <c r="BP1192" s="382"/>
      <c r="BQ1192" s="368"/>
      <c r="BR1192"/>
      <c r="BS1192" s="368"/>
      <c r="BT1192"/>
      <c r="BU1192"/>
      <c r="BV1192"/>
      <c r="BW1192" s="368"/>
      <c r="BX1192" s="368"/>
      <c r="BY1192" s="368"/>
      <c r="BZ1192" s="368"/>
      <c r="CA1192" s="368"/>
      <c r="CB1192" s="141"/>
      <c r="CC1192" s="230"/>
      <c r="CD1192" s="230"/>
      <c r="CE1192" s="230"/>
      <c r="CF1192" s="76"/>
      <c r="CG1192" s="281"/>
      <c r="CH1192" s="281"/>
      <c r="CI1192" s="76"/>
      <c r="CJ1192" s="76"/>
      <c r="CK1192" s="76"/>
      <c r="CL1192" s="127"/>
      <c r="CM1192" s="127"/>
      <c r="CN1192" s="127"/>
      <c r="CO1192" s="127"/>
      <c r="CP1192" s="127"/>
      <c r="CQ1192" s="127"/>
      <c r="CR1192"/>
      <c r="CS1192"/>
      <c r="CT1192"/>
      <c r="CU1192"/>
      <c r="CV1192" s="76"/>
      <c r="CW1192" s="405"/>
      <c r="CX1192" s="405"/>
      <c r="CY1192" s="405"/>
      <c r="CZ1192" s="405"/>
      <c r="DA1192" s="405"/>
      <c r="DB1192" s="405"/>
      <c r="DG1192" s="76"/>
    </row>
    <row r="1193" spans="1:111" s="377" customFormat="1" ht="11.1" customHeight="1" x14ac:dyDescent="0.25">
      <c r="A1193" s="76"/>
      <c r="Z1193" s="437"/>
      <c r="AA1193" s="437"/>
      <c r="AB1193" s="437"/>
      <c r="AC1193" s="437"/>
      <c r="AD1193" s="437"/>
      <c r="AE1193" s="437"/>
      <c r="AF1193" s="437"/>
      <c r="AG1193" s="437"/>
      <c r="AH1193" s="437"/>
      <c r="AI1193" s="437"/>
      <c r="AJ1193" s="437"/>
      <c r="AK1193" s="437"/>
      <c r="AL1193" s="437"/>
      <c r="AM1193" s="437"/>
      <c r="AN1193" s="437"/>
      <c r="AO1193" s="437"/>
      <c r="AP1193" s="437"/>
      <c r="AQ1193" s="437"/>
      <c r="AR1193" s="437"/>
      <c r="AS1193" s="437"/>
      <c r="AT1193" s="437"/>
      <c r="AU1193" s="437"/>
      <c r="AV1193" s="437"/>
      <c r="AW1193" s="437"/>
      <c r="AX1193" s="437"/>
      <c r="AY1193" s="437"/>
      <c r="BA1193" s="98"/>
      <c r="BB1193" s="98"/>
      <c r="BC1193" s="98"/>
      <c r="BD1193" s="98"/>
      <c r="BE1193" s="98"/>
      <c r="BF1193" s="98"/>
      <c r="BH1193" s="380"/>
      <c r="BI1193" s="380"/>
      <c r="BJ1193" s="380"/>
      <c r="BK1193" s="379"/>
      <c r="BL1193" s="379"/>
      <c r="BM1193" s="382"/>
      <c r="BN1193" s="168"/>
      <c r="BO1193" s="382"/>
      <c r="BP1193" s="382"/>
      <c r="BQ1193" s="368"/>
      <c r="BR1193"/>
      <c r="BS1193" s="368"/>
      <c r="BT1193"/>
      <c r="BU1193"/>
      <c r="BV1193"/>
      <c r="BW1193" s="368"/>
      <c r="BX1193" s="368"/>
      <c r="BY1193" s="368"/>
      <c r="BZ1193" s="368"/>
      <c r="CA1193" s="368"/>
      <c r="CB1193" s="141"/>
      <c r="CC1193" s="230"/>
      <c r="CD1193" s="230"/>
      <c r="CE1193" s="230"/>
      <c r="CF1193" s="76"/>
      <c r="CG1193" s="281"/>
      <c r="CH1193" s="281"/>
      <c r="CI1193" s="76"/>
      <c r="CJ1193" s="76"/>
      <c r="CK1193" s="76"/>
      <c r="CL1193" s="127"/>
      <c r="CM1193" s="127"/>
      <c r="CN1193" s="127"/>
      <c r="CO1193" s="127"/>
      <c r="CP1193" s="127"/>
      <c r="CQ1193" s="127"/>
      <c r="CR1193"/>
      <c r="CS1193"/>
      <c r="CT1193"/>
      <c r="CU1193"/>
      <c r="CV1193" s="76"/>
      <c r="CW1193" s="405"/>
      <c r="CX1193" s="405"/>
      <c r="CY1193" s="405"/>
      <c r="CZ1193" s="405"/>
      <c r="DA1193" s="405"/>
      <c r="DB1193" s="405"/>
      <c r="DG1193" s="76"/>
    </row>
    <row r="1194" spans="1:111" s="377" customFormat="1" ht="11.1" customHeight="1" x14ac:dyDescent="0.25">
      <c r="A1194" s="76"/>
      <c r="Z1194" s="437"/>
      <c r="AA1194" s="437"/>
      <c r="AB1194" s="437"/>
      <c r="AC1194" s="437"/>
      <c r="AD1194" s="437"/>
      <c r="AE1194" s="437"/>
      <c r="AF1194" s="437"/>
      <c r="AG1194" s="437"/>
      <c r="AH1194" s="437"/>
      <c r="AI1194" s="437"/>
      <c r="AJ1194" s="437"/>
      <c r="AK1194" s="437"/>
      <c r="AL1194" s="437"/>
      <c r="AM1194" s="437"/>
      <c r="AN1194" s="437"/>
      <c r="AO1194" s="437"/>
      <c r="AP1194" s="437"/>
      <c r="AQ1194" s="437"/>
      <c r="AR1194" s="437"/>
      <c r="AS1194" s="437"/>
      <c r="AT1194" s="437"/>
      <c r="AU1194" s="437"/>
      <c r="AV1194" s="437"/>
      <c r="AW1194" s="437"/>
      <c r="AX1194" s="437"/>
      <c r="AY1194" s="437"/>
      <c r="BA1194" s="98"/>
      <c r="BB1194" s="98"/>
      <c r="BC1194" s="98"/>
      <c r="BD1194" s="98"/>
      <c r="BE1194" s="98"/>
      <c r="BF1194" s="98"/>
      <c r="BH1194" s="380"/>
      <c r="BI1194" s="380"/>
      <c r="BJ1194" s="380"/>
      <c r="BK1194" s="379"/>
      <c r="BL1194" s="379"/>
      <c r="BM1194" s="382"/>
      <c r="BN1194" s="168"/>
      <c r="BO1194" s="382"/>
      <c r="BP1194" s="382"/>
      <c r="BQ1194" s="368"/>
      <c r="BR1194"/>
      <c r="BS1194" s="368"/>
      <c r="BT1194"/>
      <c r="BU1194"/>
      <c r="BV1194"/>
      <c r="BW1194" s="368"/>
      <c r="BX1194" s="368"/>
      <c r="BY1194" s="368"/>
      <c r="BZ1194" s="368"/>
      <c r="CA1194" s="368"/>
      <c r="CB1194" s="141"/>
      <c r="CC1194" s="230"/>
      <c r="CD1194" s="230"/>
      <c r="CE1194" s="230"/>
      <c r="CF1194" s="76"/>
      <c r="CG1194" s="281"/>
      <c r="CH1194" s="281"/>
      <c r="CI1194" s="76"/>
      <c r="CJ1194" s="76"/>
      <c r="CK1194" s="76"/>
      <c r="CL1194" s="127"/>
      <c r="CM1194" s="127"/>
      <c r="CN1194" s="127"/>
      <c r="CO1194" s="127"/>
      <c r="CP1194" s="127"/>
      <c r="CQ1194" s="127"/>
      <c r="CR1194"/>
      <c r="CS1194"/>
      <c r="CT1194"/>
      <c r="CU1194"/>
      <c r="CV1194" s="76"/>
      <c r="CW1194" s="405"/>
      <c r="CX1194" s="405"/>
      <c r="CY1194" s="405"/>
      <c r="CZ1194" s="405"/>
      <c r="DA1194" s="405"/>
      <c r="DB1194" s="405"/>
      <c r="DG1194" s="76"/>
    </row>
    <row r="1195" spans="1:111" s="377" customFormat="1" ht="11.1" customHeight="1" x14ac:dyDescent="0.25">
      <c r="A1195" s="76"/>
      <c r="Z1195" s="437"/>
      <c r="AA1195" s="437"/>
      <c r="AB1195" s="437"/>
      <c r="AC1195" s="437"/>
      <c r="AD1195" s="437"/>
      <c r="AE1195" s="437"/>
      <c r="AF1195" s="437"/>
      <c r="AG1195" s="437"/>
      <c r="AH1195" s="437"/>
      <c r="AI1195" s="437"/>
      <c r="AJ1195" s="437"/>
      <c r="AK1195" s="437"/>
      <c r="AL1195" s="437"/>
      <c r="AM1195" s="437"/>
      <c r="AN1195" s="437"/>
      <c r="AO1195" s="437"/>
      <c r="AP1195" s="437"/>
      <c r="AQ1195" s="437"/>
      <c r="AR1195" s="437"/>
      <c r="AS1195" s="437"/>
      <c r="AT1195" s="437"/>
      <c r="AU1195" s="437"/>
      <c r="AV1195" s="437"/>
      <c r="AW1195" s="437"/>
      <c r="AX1195" s="437"/>
      <c r="AY1195" s="437"/>
      <c r="BA1195" s="98"/>
      <c r="BB1195" s="98"/>
      <c r="BC1195" s="98"/>
      <c r="BD1195" s="98"/>
      <c r="BE1195" s="98"/>
      <c r="BF1195" s="98"/>
      <c r="BH1195" s="380"/>
      <c r="BI1195" s="380"/>
      <c r="BJ1195" s="380"/>
      <c r="BK1195" s="379"/>
      <c r="BL1195" s="379"/>
      <c r="BM1195" s="378"/>
      <c r="BN1195" s="168"/>
      <c r="BO1195" s="378"/>
      <c r="BP1195" s="378"/>
      <c r="BQ1195" s="368"/>
      <c r="BR1195"/>
      <c r="BS1195" s="368"/>
      <c r="BT1195"/>
      <c r="BU1195"/>
      <c r="BV1195"/>
      <c r="BW1195" s="368"/>
      <c r="BX1195" s="368"/>
      <c r="BY1195" s="368"/>
      <c r="BZ1195" s="368"/>
      <c r="CA1195" s="368"/>
      <c r="CB1195" s="168"/>
      <c r="CC1195" s="127"/>
      <c r="CD1195" s="127"/>
      <c r="CE1195" s="127"/>
      <c r="CF1195" s="76"/>
      <c r="CG1195" s="281"/>
      <c r="CH1195" s="281"/>
      <c r="CI1195" s="76"/>
      <c r="CJ1195" s="76"/>
      <c r="CK1195" s="76"/>
      <c r="CL1195" s="127"/>
      <c r="CM1195" s="127"/>
      <c r="CN1195" s="127"/>
      <c r="CO1195" s="127"/>
      <c r="CP1195" s="127"/>
      <c r="CQ1195" s="127"/>
      <c r="CR1195"/>
      <c r="CS1195"/>
      <c r="CT1195"/>
      <c r="CU1195"/>
      <c r="CV1195" s="76"/>
      <c r="CW1195" s="405"/>
      <c r="CX1195" s="405"/>
      <c r="CY1195" s="405"/>
      <c r="CZ1195" s="405"/>
      <c r="DA1195" s="405"/>
      <c r="DB1195" s="405"/>
      <c r="DG1195" s="76"/>
    </row>
    <row r="1196" spans="1:111" s="377" customFormat="1" ht="11.1" customHeight="1" x14ac:dyDescent="0.25">
      <c r="A1196" s="76"/>
      <c r="Z1196" s="437"/>
      <c r="AA1196" s="437"/>
      <c r="AB1196" s="437"/>
      <c r="AC1196" s="437"/>
      <c r="AD1196" s="437"/>
      <c r="AE1196" s="437"/>
      <c r="AF1196" s="437"/>
      <c r="AG1196" s="437"/>
      <c r="AH1196" s="437"/>
      <c r="AI1196" s="437"/>
      <c r="AJ1196" s="437"/>
      <c r="AK1196" s="437"/>
      <c r="AL1196" s="437"/>
      <c r="AM1196" s="437"/>
      <c r="AN1196" s="437"/>
      <c r="AO1196" s="437"/>
      <c r="AP1196" s="437"/>
      <c r="AQ1196" s="437"/>
      <c r="AR1196" s="437"/>
      <c r="AS1196" s="437"/>
      <c r="AT1196" s="437"/>
      <c r="AU1196" s="437"/>
      <c r="AV1196" s="437"/>
      <c r="AW1196" s="437"/>
      <c r="AX1196" s="437"/>
      <c r="AY1196" s="437"/>
      <c r="BA1196" s="98"/>
      <c r="BB1196" s="98"/>
      <c r="BC1196" s="98"/>
      <c r="BD1196" s="98"/>
      <c r="BE1196" s="98"/>
      <c r="BF1196" s="98"/>
      <c r="BH1196" s="380"/>
      <c r="BI1196" s="380"/>
      <c r="BJ1196" s="380"/>
      <c r="BK1196" s="379"/>
      <c r="BL1196" s="379"/>
      <c r="BM1196" s="378"/>
      <c r="BN1196" s="168"/>
      <c r="BO1196" s="378"/>
      <c r="BP1196" s="378"/>
      <c r="BQ1196" s="368"/>
      <c r="BR1196"/>
      <c r="BS1196" s="368"/>
      <c r="BT1196"/>
      <c r="BU1196"/>
      <c r="BV1196"/>
      <c r="BW1196" s="368"/>
      <c r="BX1196" s="368"/>
      <c r="BY1196" s="368"/>
      <c r="BZ1196" s="368"/>
      <c r="CA1196" s="368"/>
      <c r="CB1196" s="168"/>
      <c r="CC1196" s="127"/>
      <c r="CD1196" s="127"/>
      <c r="CE1196" s="127"/>
      <c r="CF1196" s="76"/>
      <c r="CG1196" s="281"/>
      <c r="CH1196" s="281"/>
      <c r="CI1196" s="76"/>
      <c r="CJ1196" s="76"/>
      <c r="CK1196" s="76"/>
      <c r="CL1196" s="127"/>
      <c r="CM1196" s="127"/>
      <c r="CN1196" s="127"/>
      <c r="CO1196" s="127"/>
      <c r="CP1196" s="127"/>
      <c r="CQ1196" s="127"/>
      <c r="CR1196"/>
      <c r="CS1196"/>
      <c r="CT1196"/>
      <c r="CU1196"/>
      <c r="CV1196" s="76"/>
      <c r="CW1196" s="405"/>
      <c r="CX1196" s="405"/>
      <c r="CY1196" s="405"/>
      <c r="CZ1196" s="405"/>
      <c r="DA1196" s="405"/>
      <c r="DB1196" s="405"/>
      <c r="DG1196" s="76"/>
    </row>
    <row r="1197" spans="1:111" s="377" customFormat="1" ht="11.1" customHeight="1" x14ac:dyDescent="0.25">
      <c r="A1197" s="76"/>
      <c r="Z1197" s="437"/>
      <c r="AA1197" s="437"/>
      <c r="AB1197" s="437"/>
      <c r="AC1197" s="437"/>
      <c r="AD1197" s="437"/>
      <c r="AE1197" s="437"/>
      <c r="AF1197" s="437"/>
      <c r="AG1197" s="437"/>
      <c r="AH1197" s="437"/>
      <c r="AI1197" s="437"/>
      <c r="AJ1197" s="437"/>
      <c r="AK1197" s="437"/>
      <c r="AL1197" s="437"/>
      <c r="AM1197" s="437"/>
      <c r="AN1197" s="437"/>
      <c r="AO1197" s="437"/>
      <c r="AP1197" s="437"/>
      <c r="AQ1197" s="437"/>
      <c r="AR1197" s="437"/>
      <c r="AS1197" s="437"/>
      <c r="AT1197" s="437"/>
      <c r="AU1197" s="437"/>
      <c r="AV1197" s="437"/>
      <c r="AW1197" s="437"/>
      <c r="AX1197" s="437"/>
      <c r="AY1197" s="437"/>
      <c r="BA1197" s="98"/>
      <c r="BB1197" s="98"/>
      <c r="BC1197" s="98"/>
      <c r="BD1197" s="98"/>
      <c r="BE1197" s="98"/>
      <c r="BF1197" s="98"/>
      <c r="BH1197" s="380"/>
      <c r="BI1197" s="380"/>
      <c r="BJ1197" s="380"/>
      <c r="BK1197" s="379"/>
      <c r="BL1197" s="379"/>
      <c r="BM1197" s="378"/>
      <c r="BN1197" s="168"/>
      <c r="BO1197" s="378"/>
      <c r="BP1197" s="378"/>
      <c r="BQ1197" s="368"/>
      <c r="BR1197"/>
      <c r="BS1197" s="368"/>
      <c r="BT1197"/>
      <c r="BU1197"/>
      <c r="BV1197"/>
      <c r="BW1197" s="368"/>
      <c r="BX1197" s="368"/>
      <c r="BY1197" s="368"/>
      <c r="BZ1197" s="368"/>
      <c r="CA1197" s="368"/>
      <c r="CB1197" s="168"/>
      <c r="CC1197" s="127"/>
      <c r="CD1197" s="127"/>
      <c r="CE1197" s="127"/>
      <c r="CF1197" s="76"/>
      <c r="CG1197" s="281"/>
      <c r="CH1197" s="281"/>
      <c r="CI1197" s="76"/>
      <c r="CJ1197" s="76"/>
      <c r="CK1197" s="76"/>
      <c r="CL1197" s="127"/>
      <c r="CM1197" s="127"/>
      <c r="CN1197" s="127"/>
      <c r="CO1197" s="127"/>
      <c r="CP1197" s="127"/>
      <c r="CQ1197" s="127"/>
      <c r="CR1197"/>
      <c r="CS1197"/>
      <c r="CT1197"/>
      <c r="CU1197"/>
      <c r="CV1197" s="76"/>
      <c r="CW1197" s="405"/>
      <c r="CX1197" s="405"/>
      <c r="CY1197" s="405"/>
      <c r="CZ1197" s="405"/>
      <c r="DA1197" s="405"/>
      <c r="DB1197" s="405"/>
      <c r="DG1197" s="76"/>
    </row>
    <row r="1198" spans="1:111" s="377" customFormat="1" ht="11.1" customHeight="1" x14ac:dyDescent="0.25">
      <c r="A1198" s="76"/>
      <c r="Z1198" s="437"/>
      <c r="AA1198" s="437"/>
      <c r="AB1198" s="437"/>
      <c r="AC1198" s="437"/>
      <c r="AD1198" s="437"/>
      <c r="AE1198" s="437"/>
      <c r="AF1198" s="437"/>
      <c r="AG1198" s="437"/>
      <c r="AH1198" s="437"/>
      <c r="AI1198" s="437"/>
      <c r="AJ1198" s="437"/>
      <c r="AK1198" s="437"/>
      <c r="AL1198" s="437"/>
      <c r="AM1198" s="437"/>
      <c r="AN1198" s="437"/>
      <c r="AO1198" s="437"/>
      <c r="AP1198" s="437"/>
      <c r="AQ1198" s="437"/>
      <c r="AR1198" s="437"/>
      <c r="AS1198" s="437"/>
      <c r="AT1198" s="437"/>
      <c r="AU1198" s="437"/>
      <c r="AV1198" s="437"/>
      <c r="AW1198" s="437"/>
      <c r="AX1198" s="437"/>
      <c r="AY1198" s="437"/>
      <c r="BA1198" s="98"/>
      <c r="BB1198" s="98"/>
      <c r="BC1198" s="98"/>
      <c r="BD1198" s="98"/>
      <c r="BE1198" s="98"/>
      <c r="BF1198" s="98"/>
      <c r="BH1198" s="380"/>
      <c r="BI1198" s="380"/>
      <c r="BJ1198" s="380"/>
      <c r="BK1198" s="379"/>
      <c r="BL1198" s="379"/>
      <c r="BM1198" s="378"/>
      <c r="BN1198" s="168"/>
      <c r="BO1198" s="378"/>
      <c r="BP1198" s="378"/>
      <c r="BQ1198" s="368"/>
      <c r="BR1198"/>
      <c r="BS1198" s="368"/>
      <c r="BT1198"/>
      <c r="BU1198"/>
      <c r="BV1198"/>
      <c r="BW1198" s="368"/>
      <c r="BX1198" s="368"/>
      <c r="BY1198" s="368"/>
      <c r="BZ1198" s="368"/>
      <c r="CA1198" s="368"/>
      <c r="CB1198" s="168"/>
      <c r="CC1198" s="127"/>
      <c r="CD1198" s="127"/>
      <c r="CE1198" s="127"/>
      <c r="CF1198" s="76"/>
      <c r="CG1198" s="281"/>
      <c r="CH1198" s="281"/>
      <c r="CI1198" s="76"/>
      <c r="CJ1198" s="76"/>
      <c r="CK1198" s="76"/>
      <c r="CL1198" s="127"/>
      <c r="CM1198" s="127"/>
      <c r="CN1198" s="127"/>
      <c r="CO1198" s="127"/>
      <c r="CP1198" s="127"/>
      <c r="CQ1198" s="127"/>
      <c r="CR1198"/>
      <c r="CS1198"/>
      <c r="CT1198"/>
      <c r="CU1198"/>
      <c r="CV1198" s="76"/>
      <c r="CW1198" s="405"/>
      <c r="CX1198" s="405"/>
      <c r="CY1198" s="405"/>
      <c r="CZ1198" s="405"/>
      <c r="DA1198" s="405"/>
      <c r="DB1198" s="405"/>
      <c r="DG1198" s="76"/>
    </row>
    <row r="1199" spans="1:111" s="377" customFormat="1" ht="11.1" customHeight="1" x14ac:dyDescent="0.25">
      <c r="A1199" s="76"/>
      <c r="Z1199" s="437"/>
      <c r="AA1199" s="437"/>
      <c r="AB1199" s="437"/>
      <c r="AC1199" s="437"/>
      <c r="AD1199" s="437"/>
      <c r="AE1199" s="437"/>
      <c r="AF1199" s="437"/>
      <c r="AG1199" s="437"/>
      <c r="AH1199" s="437"/>
      <c r="AI1199" s="437"/>
      <c r="AJ1199" s="437"/>
      <c r="AK1199" s="437"/>
      <c r="AL1199" s="437"/>
      <c r="AM1199" s="437"/>
      <c r="AN1199" s="437"/>
      <c r="AO1199" s="437"/>
      <c r="AP1199" s="437"/>
      <c r="AQ1199" s="437"/>
      <c r="AR1199" s="437"/>
      <c r="AS1199" s="437"/>
      <c r="AT1199" s="437"/>
      <c r="AU1199" s="437"/>
      <c r="AV1199" s="437"/>
      <c r="AW1199" s="437"/>
      <c r="AX1199" s="437"/>
      <c r="AY1199" s="437"/>
      <c r="BA1199" s="98"/>
      <c r="BB1199" s="98"/>
      <c r="BC1199" s="98"/>
      <c r="BD1199" s="98"/>
      <c r="BE1199" s="98"/>
      <c r="BF1199" s="98"/>
      <c r="BH1199" s="380"/>
      <c r="BI1199" s="380"/>
      <c r="BJ1199" s="380"/>
      <c r="BK1199" s="379"/>
      <c r="BL1199" s="379"/>
      <c r="BM1199" s="378"/>
      <c r="BN1199" s="168"/>
      <c r="BO1199" s="378"/>
      <c r="BP1199" s="378"/>
      <c r="BQ1199" s="368"/>
      <c r="BR1199"/>
      <c r="BS1199" s="368"/>
      <c r="BT1199"/>
      <c r="BU1199"/>
      <c r="BV1199"/>
      <c r="BW1199" s="368"/>
      <c r="BX1199" s="368"/>
      <c r="BY1199" s="368"/>
      <c r="BZ1199" s="368"/>
      <c r="CA1199" s="368"/>
      <c r="CB1199" s="168"/>
      <c r="CC1199" s="127"/>
      <c r="CD1199" s="127"/>
      <c r="CE1199" s="127"/>
      <c r="CF1199" s="76"/>
      <c r="CG1199" s="281"/>
      <c r="CH1199" s="281"/>
      <c r="CI1199" s="76"/>
      <c r="CJ1199" s="76"/>
      <c r="CK1199" s="76"/>
      <c r="CL1199" s="127"/>
      <c r="CM1199" s="127"/>
      <c r="CN1199" s="127"/>
      <c r="CO1199" s="127"/>
      <c r="CP1199" s="127"/>
      <c r="CQ1199" s="127"/>
      <c r="CR1199"/>
      <c r="CS1199"/>
      <c r="CT1199"/>
      <c r="CU1199"/>
      <c r="CV1199" s="76"/>
      <c r="CW1199" s="405"/>
      <c r="CX1199" s="405"/>
      <c r="CY1199" s="405"/>
      <c r="CZ1199" s="405"/>
      <c r="DA1199" s="405"/>
      <c r="DB1199" s="405"/>
      <c r="DG1199" s="76"/>
    </row>
    <row r="1200" spans="1:111" s="377" customFormat="1" ht="11.1" customHeight="1" x14ac:dyDescent="0.25">
      <c r="A1200" s="76"/>
      <c r="Z1200" s="437"/>
      <c r="AA1200" s="437"/>
      <c r="AB1200" s="437"/>
      <c r="AC1200" s="437"/>
      <c r="AD1200" s="437"/>
      <c r="AE1200" s="437"/>
      <c r="AF1200" s="437"/>
      <c r="AG1200" s="437"/>
      <c r="AH1200" s="437"/>
      <c r="AI1200" s="437"/>
      <c r="AJ1200" s="437"/>
      <c r="AK1200" s="437"/>
      <c r="AL1200" s="437"/>
      <c r="AM1200" s="437"/>
      <c r="AN1200" s="437"/>
      <c r="AO1200" s="437"/>
      <c r="AP1200" s="437"/>
      <c r="AQ1200" s="437"/>
      <c r="AR1200" s="437"/>
      <c r="AS1200" s="437"/>
      <c r="AT1200" s="437"/>
      <c r="AU1200" s="437"/>
      <c r="AV1200" s="437"/>
      <c r="AW1200" s="437"/>
      <c r="AX1200" s="437"/>
      <c r="AY1200" s="437"/>
      <c r="BA1200" s="98"/>
      <c r="BB1200" s="98"/>
      <c r="BC1200" s="98"/>
      <c r="BD1200" s="98"/>
      <c r="BE1200" s="98"/>
      <c r="BF1200" s="98"/>
      <c r="BH1200" s="380"/>
      <c r="BI1200" s="380"/>
      <c r="BJ1200" s="380"/>
      <c r="BK1200" s="379"/>
      <c r="BL1200" s="379"/>
      <c r="BM1200" s="378"/>
      <c r="BN1200" s="168"/>
      <c r="BO1200" s="378"/>
      <c r="BP1200" s="378"/>
      <c r="BQ1200" s="368"/>
      <c r="BR1200"/>
      <c r="BS1200" s="368"/>
      <c r="BT1200"/>
      <c r="BU1200"/>
      <c r="BV1200"/>
      <c r="BW1200" s="368"/>
      <c r="BX1200" s="368"/>
      <c r="BY1200" s="368"/>
      <c r="BZ1200" s="368"/>
      <c r="CA1200" s="368"/>
      <c r="CB1200" s="168"/>
      <c r="CC1200" s="127"/>
      <c r="CD1200" s="127"/>
      <c r="CE1200" s="127"/>
      <c r="CF1200" s="76"/>
      <c r="CG1200" s="281"/>
      <c r="CH1200" s="281"/>
      <c r="CI1200" s="76"/>
      <c r="CJ1200" s="76"/>
      <c r="CK1200" s="76"/>
      <c r="CL1200" s="127"/>
      <c r="CM1200" s="127"/>
      <c r="CN1200" s="127"/>
      <c r="CO1200" s="127"/>
      <c r="CP1200" s="127"/>
      <c r="CQ1200" s="127"/>
      <c r="CR1200"/>
      <c r="CS1200"/>
      <c r="CT1200"/>
      <c r="CU1200"/>
      <c r="CV1200" s="76"/>
      <c r="CW1200" s="405"/>
      <c r="CX1200" s="405"/>
      <c r="CY1200" s="405"/>
      <c r="CZ1200" s="405"/>
      <c r="DA1200" s="405"/>
      <c r="DB1200" s="405"/>
      <c r="DG1200" s="76"/>
    </row>
  </sheetData>
  <conditionalFormatting sqref="D6">
    <cfRule type="dataBar" priority="1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{1549A709-0BD0-4174-81B5-938B0201AC82}</x14:id>
        </ext>
      </extLst>
    </cfRule>
  </conditionalFormatting>
  <conditionalFormatting sqref="D4:E4">
    <cfRule type="dataBar" priority="1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{7A9DD56A-3D56-4755-AF1E-F81066D6F3CE}</x14:id>
        </ext>
      </extLst>
    </cfRule>
  </conditionalFormatting>
  <conditionalFormatting sqref="E6">
    <cfRule type="dataBar" priority="1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{5BEAE34B-455F-4C9B-9803-140BE18DD612}</x14:id>
        </ext>
      </extLst>
    </cfRule>
  </conditionalFormatting>
  <conditionalFormatting sqref="I6">
    <cfRule type="dataBar" priority="1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{B6604F07-FE80-455E-8081-A29DE8A9B193}</x14:id>
        </ext>
      </extLst>
    </cfRule>
  </conditionalFormatting>
  <conditionalFormatting sqref="M7:M42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7:O42">
    <cfRule type="dataBar" priority="3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{0F984AF1-7247-4081-A54F-D4E132011600}</x14:id>
        </ext>
      </extLst>
    </cfRule>
  </conditionalFormatting>
  <conditionalFormatting sqref="Q7:R4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7:R42">
    <cfRule type="colorScale" priority="7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V39:W42 V38 V30:W36 V26:W28 V16:W24 V7:W14 V15 X7:X4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1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12:BE1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N7:BN42">
    <cfRule type="cellIs" dxfId="16" priority="52" operator="equal">
      <formula>0</formula>
    </cfRule>
    <cfRule type="dataBar" priority="5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{06B88A43-1F04-4E73-B5E8-122AE28E9960}</x14:id>
        </ext>
      </extLst>
    </cfRule>
  </conditionalFormatting>
  <conditionalFormatting sqref="BR7:BR42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R46:BR7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T6:BU6">
    <cfRule type="dataBar" priority="2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{68743EC6-FD4A-48AE-A305-DF42996BBDAA}</x14:id>
        </ext>
      </extLst>
    </cfRule>
  </conditionalFormatting>
  <conditionalFormatting sqref="BX6">
    <cfRule type="dataBar" priority="1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{86E8486C-A5B6-4841-B0E3-B2C2DEA465BE}</x14:id>
        </ext>
      </extLst>
    </cfRule>
  </conditionalFormatting>
  <conditionalFormatting sqref="CA7:CA4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8:CB42">
    <cfRule type="dataBar" priority="4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{819B69AA-F2D0-44E6-B7FC-9B7DB9FD25FB}</x14:id>
        </ext>
      </extLst>
    </cfRule>
  </conditionalFormatting>
  <conditionalFormatting sqref="CC7:CC10 CC12:CC28 CC30:CC42">
    <cfRule type="cellIs" dxfId="15" priority="50" operator="equal">
      <formula>0</formula>
    </cfRule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D7:CE42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5:CH6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5:CH42">
    <cfRule type="cellIs" dxfId="14" priority="36" operator="equal">
      <formula>0</formula>
    </cfRule>
  </conditionalFormatting>
  <conditionalFormatting sqref="CG7:CH42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7:CJ42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J7:CJ42 CE7:CE42">
    <cfRule type="colorScale" priority="23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CL7:CQ19">
    <cfRule type="notContainsBlanks" dxfId="13" priority="20">
      <formula>LEN(TRIM(CL7))&gt;0</formula>
    </cfRule>
  </conditionalFormatting>
  <conditionalFormatting sqref="CL23:CQ35">
    <cfRule type="notContainsBlanks" dxfId="12" priority="19">
      <formula>LEN(TRIM(CL23))&gt;0</formula>
    </cfRule>
  </conditionalFormatting>
  <conditionalFormatting sqref="CL37:CQ49">
    <cfRule type="notContainsBlanks" dxfId="11" priority="18">
      <formula>LEN(TRIM(CL37))&gt;0</formula>
    </cfRule>
  </conditionalFormatting>
  <conditionalFormatting sqref="CR7:CU19">
    <cfRule type="notContainsBlanks" dxfId="10" priority="47">
      <formula>LEN(TRIM(CR7))&gt;0</formula>
    </cfRule>
  </conditionalFormatting>
  <conditionalFormatting sqref="CR23:CU35">
    <cfRule type="notContainsBlanks" dxfId="9" priority="46">
      <formula>LEN(TRIM(CR23))&gt;0</formula>
    </cfRule>
  </conditionalFormatting>
  <conditionalFormatting sqref="CR37:CU49">
    <cfRule type="notContainsBlanks" dxfId="8" priority="45">
      <formula>LEN(TRIM(CR37))&gt;0</formula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549A709-0BD0-4174-81B5-938B0201AC8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D6</xm:sqref>
        </x14:conditionalFormatting>
        <x14:conditionalFormatting xmlns:xm="http://schemas.microsoft.com/office/excel/2006/main">
          <x14:cfRule type="dataBar" id="{7A9DD56A-3D56-4755-AF1E-F81066D6F3C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D4:E4</xm:sqref>
        </x14:conditionalFormatting>
        <x14:conditionalFormatting xmlns:xm="http://schemas.microsoft.com/office/excel/2006/main">
          <x14:cfRule type="dataBar" id="{5BEAE34B-455F-4C9B-9803-140BE18DD61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E6</xm:sqref>
        </x14:conditionalFormatting>
        <x14:conditionalFormatting xmlns:xm="http://schemas.microsoft.com/office/excel/2006/main">
          <x14:cfRule type="dataBar" id="{B6604F07-FE80-455E-8081-A29DE8A9B19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I6</xm:sqref>
        </x14:conditionalFormatting>
        <x14:conditionalFormatting xmlns:xm="http://schemas.microsoft.com/office/excel/2006/main">
          <x14:cfRule type="dataBar" id="{0F984AF1-7247-4081-A54F-D4E13201160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N7:O42</xm:sqref>
        </x14:conditionalFormatting>
        <x14:conditionalFormatting xmlns:xm="http://schemas.microsoft.com/office/excel/2006/main">
          <x14:cfRule type="dataBar" id="{06B88A43-1F04-4E73-B5E8-122AE28E996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BN7:BN42</xm:sqref>
        </x14:conditionalFormatting>
        <x14:conditionalFormatting xmlns:xm="http://schemas.microsoft.com/office/excel/2006/main">
          <x14:cfRule type="dataBar" id="{68743EC6-FD4A-48AE-A305-DF42996BBDA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BT6:BU6</xm:sqref>
        </x14:conditionalFormatting>
        <x14:conditionalFormatting xmlns:xm="http://schemas.microsoft.com/office/excel/2006/main">
          <x14:cfRule type="dataBar" id="{86E8486C-A5B6-4841-B0E3-B2C2DEA465B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BX6</xm:sqref>
        </x14:conditionalFormatting>
        <x14:conditionalFormatting xmlns:xm="http://schemas.microsoft.com/office/excel/2006/main">
          <x14:cfRule type="dataBar" id="{819B69AA-F2D0-44E6-B7FC-9B7DB9FD25F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CB8:CB42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79C6D-9CDD-41C3-929B-03F550911CE1}">
  <dimension ref="A1:CR302"/>
  <sheetViews>
    <sheetView workbookViewId="0">
      <pane ySplit="10215" topLeftCell="A65"/>
      <selection pane="bottomLeft" activeCell="AX69" sqref="AX69"/>
    </sheetView>
  </sheetViews>
  <sheetFormatPr defaultRowHeight="12" customHeight="1" x14ac:dyDescent="0.25"/>
  <cols>
    <col min="1" max="1" width="2.85546875" customWidth="1"/>
    <col min="2" max="2" width="3.7109375" style="127" customWidth="1"/>
    <col min="3" max="3" width="3" style="77" bestFit="1" customWidth="1"/>
    <col min="4" max="18" width="1.7109375" style="77" customWidth="1"/>
    <col min="19" max="19" width="2.85546875" style="77" customWidth="1"/>
    <col min="20" max="21" width="3" style="77" bestFit="1" customWidth="1"/>
    <col min="22" max="22" width="6" customWidth="1"/>
    <col min="23" max="23" width="2.85546875" customWidth="1"/>
    <col min="24" max="38" width="1.7109375" style="210" customWidth="1"/>
    <col min="39" max="39" width="2.85546875" customWidth="1"/>
    <col min="40" max="43" width="1.7109375" style="127" customWidth="1"/>
    <col min="44" max="44" width="3.7109375" style="127" customWidth="1"/>
    <col min="45" max="45" width="1.7109375" style="127" customWidth="1"/>
    <col min="46" max="46" width="4" style="127" customWidth="1"/>
    <col min="47" max="48" width="1.7109375" style="127" customWidth="1"/>
    <col min="49" max="49" width="4.28515625" style="226" bestFit="1" customWidth="1"/>
    <col min="50" max="50" width="2.7109375" style="127" bestFit="1" customWidth="1"/>
    <col min="51" max="53" width="1.7109375" style="127" customWidth="1"/>
    <col min="54" max="55" width="2.85546875" customWidth="1"/>
    <col min="56" max="56" width="3.85546875" customWidth="1"/>
    <col min="57" max="62" width="4.42578125" style="215" customWidth="1"/>
    <col min="63" max="64" width="4.42578125" style="227" customWidth="1"/>
    <col min="65" max="70" width="4.42578125" style="215" customWidth="1"/>
    <col min="71" max="72" width="4.42578125" style="227" customWidth="1"/>
    <col min="73" max="73" width="12" style="77" bestFit="1" customWidth="1"/>
    <col min="74" max="74" width="6.7109375" style="228" customWidth="1"/>
    <col min="75" max="75" width="7" style="228" customWidth="1"/>
    <col min="76" max="76" width="4.7109375" customWidth="1"/>
    <col min="77" max="77" width="5.28515625" customWidth="1"/>
    <col min="78" max="96" width="2.7109375" customWidth="1"/>
  </cols>
  <sheetData>
    <row r="1" spans="1:96" ht="12" customHeight="1" x14ac:dyDescent="0.25">
      <c r="A1" s="182"/>
      <c r="B1" s="183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82"/>
      <c r="U1" s="182"/>
      <c r="V1" s="182">
        <f>COUNT(X5:AL5)</f>
        <v>15</v>
      </c>
      <c r="W1" s="182"/>
      <c r="X1" s="184"/>
      <c r="Y1" s="184"/>
      <c r="Z1" s="184"/>
      <c r="AA1" s="184"/>
      <c r="AB1" s="184"/>
      <c r="AC1" s="184"/>
      <c r="AD1" s="184"/>
      <c r="AE1" s="184"/>
      <c r="AF1" s="184"/>
      <c r="AG1" s="184"/>
      <c r="AH1" s="184"/>
      <c r="AI1" s="184"/>
      <c r="AJ1" s="184"/>
      <c r="AK1" s="184"/>
      <c r="AL1" s="184"/>
      <c r="AM1" s="182"/>
      <c r="AN1" s="185"/>
      <c r="AO1" s="185"/>
      <c r="AP1" s="185"/>
      <c r="AQ1" s="185"/>
      <c r="AR1" s="185"/>
      <c r="AS1" s="185"/>
      <c r="AT1" s="185"/>
      <c r="AU1" s="185"/>
      <c r="AV1" s="185"/>
      <c r="AW1" s="186"/>
      <c r="AX1" s="185"/>
      <c r="AY1" s="185"/>
      <c r="AZ1" s="185"/>
      <c r="BA1" s="185"/>
      <c r="BB1" s="182"/>
      <c r="BC1" s="182"/>
      <c r="BD1" s="182"/>
      <c r="BE1" s="187"/>
      <c r="BF1" s="187"/>
      <c r="BG1" s="187"/>
      <c r="BH1" s="187"/>
      <c r="BI1" s="187"/>
      <c r="BJ1" s="187"/>
      <c r="BK1" s="188"/>
      <c r="BL1" s="188"/>
      <c r="BM1" s="187"/>
      <c r="BN1" s="187"/>
      <c r="BO1" s="187"/>
      <c r="BP1" s="187"/>
      <c r="BQ1" s="187"/>
      <c r="BR1" s="187"/>
      <c r="BS1" s="188"/>
      <c r="BT1" s="188"/>
      <c r="BU1" s="189"/>
      <c r="BV1" s="189"/>
      <c r="BW1" s="189"/>
      <c r="BX1" s="190"/>
      <c r="BY1" s="190"/>
      <c r="BZ1" s="191"/>
      <c r="CA1" s="191"/>
      <c r="CB1" s="191"/>
      <c r="CC1" s="191"/>
      <c r="CD1" s="191"/>
      <c r="CE1" s="191"/>
      <c r="CF1" s="191"/>
      <c r="CG1" s="191"/>
      <c r="CH1" s="191"/>
      <c r="CI1" s="191"/>
      <c r="CJ1" s="191"/>
      <c r="CK1" s="191"/>
      <c r="CL1" s="191"/>
      <c r="CM1" s="191"/>
      <c r="CN1" s="191"/>
      <c r="CO1" s="191"/>
      <c r="CP1" s="191"/>
      <c r="CQ1" s="191"/>
      <c r="CR1" s="191"/>
    </row>
    <row r="2" spans="1:96" ht="12" customHeight="1" x14ac:dyDescent="0.25">
      <c r="A2" s="182"/>
      <c r="B2" s="183"/>
      <c r="C2" s="182"/>
      <c r="D2" s="192" t="s">
        <v>28</v>
      </c>
      <c r="E2" s="193"/>
      <c r="F2" s="182"/>
      <c r="G2" s="182"/>
      <c r="H2" s="182"/>
      <c r="I2" s="182"/>
      <c r="J2" s="182"/>
      <c r="K2" s="182"/>
      <c r="L2" s="182"/>
      <c r="M2" s="182"/>
      <c r="N2" s="182"/>
      <c r="O2" s="182"/>
      <c r="P2" s="182"/>
      <c r="Q2" s="182"/>
      <c r="R2" s="182"/>
      <c r="S2" s="182"/>
      <c r="T2" s="182"/>
      <c r="U2" s="182"/>
      <c r="V2" s="182">
        <f>COUNT(V5:V69)</f>
        <v>65</v>
      </c>
      <c r="W2" s="182"/>
      <c r="X2" s="192" t="s">
        <v>552</v>
      </c>
      <c r="Y2" s="193"/>
      <c r="Z2" s="193"/>
      <c r="AA2" s="193"/>
      <c r="AB2" s="193"/>
      <c r="AC2" s="193"/>
      <c r="AD2" s="184"/>
      <c r="AE2" s="194">
        <v>7</v>
      </c>
      <c r="AF2" s="184"/>
      <c r="AG2" s="184"/>
      <c r="AH2" s="184"/>
      <c r="AI2" s="184"/>
      <c r="AJ2" s="184"/>
      <c r="AK2" s="184"/>
      <c r="AL2" s="184"/>
      <c r="AM2" s="182"/>
      <c r="AN2" s="185"/>
      <c r="AO2" s="185"/>
      <c r="AP2" s="185"/>
      <c r="AQ2" s="185"/>
      <c r="AR2" s="185"/>
      <c r="AS2" s="185"/>
      <c r="AT2" s="185"/>
      <c r="AU2" s="185"/>
      <c r="AV2" s="185"/>
      <c r="AW2" s="186"/>
      <c r="AX2" s="185"/>
      <c r="AY2" s="185"/>
      <c r="AZ2" s="185"/>
      <c r="BA2" s="185"/>
      <c r="BB2" s="182"/>
      <c r="BC2" s="182"/>
      <c r="BD2" s="182">
        <f>MAX(BD5:BD292)</f>
        <v>24</v>
      </c>
      <c r="BE2" s="187"/>
      <c r="BF2" s="187"/>
      <c r="BG2" s="187"/>
      <c r="BH2" s="187"/>
      <c r="BI2" s="187"/>
      <c r="BJ2" s="187"/>
      <c r="BK2" s="188"/>
      <c r="BL2" s="188"/>
      <c r="BM2" s="187"/>
      <c r="BN2" s="187"/>
      <c r="BO2" s="187"/>
      <c r="BP2" s="187"/>
      <c r="BQ2" s="187"/>
      <c r="BR2" s="187"/>
      <c r="BS2" s="188"/>
      <c r="BT2" s="188"/>
      <c r="BU2" s="189"/>
      <c r="BV2" s="189"/>
      <c r="BW2" s="189"/>
      <c r="BX2" s="190"/>
      <c r="BY2" s="190"/>
      <c r="BZ2" s="191"/>
      <c r="CA2" s="191"/>
      <c r="CB2" s="191"/>
      <c r="CC2" s="191"/>
      <c r="CD2" s="191"/>
      <c r="CE2" s="191"/>
      <c r="CF2" s="191"/>
      <c r="CG2" s="191"/>
      <c r="CH2" s="191"/>
      <c r="CI2" s="191"/>
      <c r="CJ2" s="191"/>
      <c r="CK2" s="191"/>
      <c r="CL2" s="191"/>
      <c r="CM2" s="191"/>
      <c r="CN2" s="191"/>
      <c r="CO2" s="191"/>
      <c r="CP2" s="191"/>
      <c r="CQ2" s="191"/>
      <c r="CR2" s="191"/>
    </row>
    <row r="3" spans="1:96" ht="33" customHeight="1" x14ac:dyDescent="0.25">
      <c r="A3" s="182"/>
      <c r="B3" s="183"/>
      <c r="C3" s="195" t="s">
        <v>152</v>
      </c>
      <c r="D3" s="182"/>
      <c r="E3" s="182"/>
      <c r="F3" s="182"/>
      <c r="G3" s="182"/>
      <c r="H3" s="182"/>
      <c r="I3" s="182"/>
      <c r="J3" s="182"/>
      <c r="K3" s="182"/>
      <c r="L3" s="182"/>
      <c r="M3" s="182"/>
      <c r="N3" s="182"/>
      <c r="O3" s="182"/>
      <c r="P3" s="182"/>
      <c r="Q3" s="182"/>
      <c r="R3" s="182"/>
      <c r="S3" s="182"/>
      <c r="T3" s="195" t="s">
        <v>553</v>
      </c>
      <c r="U3" s="195" t="s">
        <v>554</v>
      </c>
      <c r="V3" s="182"/>
      <c r="W3" s="182"/>
      <c r="X3" s="184"/>
      <c r="Y3" s="184"/>
      <c r="Z3" s="184"/>
      <c r="AA3" s="184"/>
      <c r="AB3" s="184"/>
      <c r="AC3" s="184"/>
      <c r="AD3" s="184"/>
      <c r="AE3" s="194"/>
      <c r="AF3" s="184"/>
      <c r="AG3" s="184"/>
      <c r="AH3" s="184"/>
      <c r="AI3" s="184"/>
      <c r="AJ3" s="184"/>
      <c r="AK3" s="184"/>
      <c r="AL3" s="184"/>
      <c r="AM3" s="182"/>
      <c r="AN3" s="195" t="s">
        <v>555</v>
      </c>
      <c r="AO3" s="195">
        <v>0</v>
      </c>
      <c r="AP3" s="195" t="str">
        <f>AN3</f>
        <v>ifno</v>
      </c>
      <c r="AQ3" s="195" t="s">
        <v>556</v>
      </c>
      <c r="AR3" s="195" t="s">
        <v>148</v>
      </c>
      <c r="AS3" s="195" t="s">
        <v>557</v>
      </c>
      <c r="AT3" s="195" t="s">
        <v>558</v>
      </c>
      <c r="AU3" s="195" t="s">
        <v>559</v>
      </c>
      <c r="AV3" s="196">
        <v>1</v>
      </c>
      <c r="AW3" s="197" t="s">
        <v>560</v>
      </c>
      <c r="AX3" s="195" t="s">
        <v>561</v>
      </c>
      <c r="AY3" s="198" t="s">
        <v>562</v>
      </c>
      <c r="AZ3" s="199" t="s">
        <v>563</v>
      </c>
      <c r="BA3" s="195">
        <v>0</v>
      </c>
      <c r="BB3" s="195"/>
      <c r="BC3" s="182"/>
      <c r="BD3" s="182"/>
      <c r="BE3" s="187"/>
      <c r="BF3" s="187"/>
      <c r="BG3" s="187"/>
      <c r="BH3" s="187"/>
      <c r="BI3" s="187"/>
      <c r="BJ3" s="187"/>
      <c r="BK3" s="188"/>
      <c r="BL3" s="188"/>
      <c r="BM3" s="187"/>
      <c r="BN3" s="187"/>
      <c r="BO3" s="187"/>
      <c r="BP3" s="187"/>
      <c r="BQ3" s="187"/>
      <c r="BR3" s="187"/>
      <c r="BS3" s="188"/>
      <c r="BT3" s="188"/>
      <c r="BU3" s="189"/>
      <c r="BV3" s="192">
        <v>5</v>
      </c>
      <c r="BW3" s="189"/>
      <c r="BX3" s="190"/>
      <c r="BY3" s="190"/>
      <c r="BZ3" s="191"/>
      <c r="CA3" s="191"/>
      <c r="CB3" s="191"/>
      <c r="CC3" s="191"/>
      <c r="CD3" s="191"/>
      <c r="CE3" s="191"/>
      <c r="CF3" s="191"/>
      <c r="CG3" s="191"/>
      <c r="CH3" s="191"/>
      <c r="CI3" s="191"/>
      <c r="CJ3" s="191"/>
      <c r="CK3" s="191"/>
      <c r="CL3" s="191"/>
      <c r="CM3" s="191"/>
      <c r="CN3" s="191"/>
      <c r="CO3" s="191"/>
      <c r="CP3" s="191"/>
      <c r="CQ3" s="191"/>
      <c r="CR3" s="191"/>
    </row>
    <row r="4" spans="1:96" ht="21" customHeight="1" x14ac:dyDescent="0.25">
      <c r="A4" s="182"/>
      <c r="B4" s="127">
        <f>MAX(B5:B69)</f>
        <v>65</v>
      </c>
      <c r="C4" s="200">
        <v>1</v>
      </c>
      <c r="D4" s="200">
        <v>2</v>
      </c>
      <c r="E4" s="182"/>
      <c r="F4" s="182"/>
      <c r="G4" s="182"/>
      <c r="H4" s="182"/>
      <c r="I4" s="182"/>
      <c r="J4" s="182"/>
      <c r="K4" s="182"/>
      <c r="L4" s="182"/>
      <c r="M4" s="182"/>
      <c r="N4" s="182"/>
      <c r="O4" s="182"/>
      <c r="P4" s="182"/>
      <c r="Q4" s="182"/>
      <c r="R4" s="182"/>
      <c r="S4" s="182"/>
      <c r="T4" s="200">
        <v>3</v>
      </c>
      <c r="U4" s="200">
        <v>4</v>
      </c>
      <c r="V4" s="182"/>
      <c r="W4" s="182"/>
      <c r="X4" s="195">
        <v>1</v>
      </c>
      <c r="Y4" s="195">
        <f>X4+1</f>
        <v>2</v>
      </c>
      <c r="Z4" s="195">
        <f t="shared" ref="Z4:AL4" si="0">Y4+1</f>
        <v>3</v>
      </c>
      <c r="AA4" s="195">
        <f t="shared" si="0"/>
        <v>4</v>
      </c>
      <c r="AB4" s="195">
        <f t="shared" si="0"/>
        <v>5</v>
      </c>
      <c r="AC4" s="195">
        <f t="shared" si="0"/>
        <v>6</v>
      </c>
      <c r="AD4" s="195">
        <f t="shared" si="0"/>
        <v>7</v>
      </c>
      <c r="AE4" s="201">
        <f t="shared" si="0"/>
        <v>8</v>
      </c>
      <c r="AF4" s="195">
        <f t="shared" si="0"/>
        <v>9</v>
      </c>
      <c r="AG4" s="195">
        <f t="shared" si="0"/>
        <v>10</v>
      </c>
      <c r="AH4" s="195">
        <f t="shared" si="0"/>
        <v>11</v>
      </c>
      <c r="AI4" s="195">
        <f t="shared" si="0"/>
        <v>12</v>
      </c>
      <c r="AJ4" s="195">
        <f t="shared" si="0"/>
        <v>13</v>
      </c>
      <c r="AK4" s="195">
        <f t="shared" si="0"/>
        <v>14</v>
      </c>
      <c r="AL4" s="195">
        <f t="shared" si="0"/>
        <v>15</v>
      </c>
      <c r="AM4" s="182"/>
      <c r="AN4" s="195">
        <v>1</v>
      </c>
      <c r="AO4" s="195">
        <f>AN4+1</f>
        <v>2</v>
      </c>
      <c r="AP4" s="195">
        <f t="shared" ref="AP4:BB4" si="1">AO4+1</f>
        <v>3</v>
      </c>
      <c r="AQ4" s="195">
        <f t="shared" si="1"/>
        <v>4</v>
      </c>
      <c r="AR4" s="195">
        <f t="shared" si="1"/>
        <v>5</v>
      </c>
      <c r="AS4" s="195">
        <f t="shared" si="1"/>
        <v>6</v>
      </c>
      <c r="AT4" s="195">
        <f t="shared" si="1"/>
        <v>7</v>
      </c>
      <c r="AU4" s="195">
        <f t="shared" si="1"/>
        <v>8</v>
      </c>
      <c r="AV4" s="195">
        <f t="shared" si="1"/>
        <v>9</v>
      </c>
      <c r="AW4" s="195">
        <f t="shared" si="1"/>
        <v>10</v>
      </c>
      <c r="AX4" s="195">
        <f t="shared" si="1"/>
        <v>11</v>
      </c>
      <c r="AY4" s="195">
        <f t="shared" si="1"/>
        <v>12</v>
      </c>
      <c r="AZ4" s="195">
        <f t="shared" si="1"/>
        <v>13</v>
      </c>
      <c r="BA4" s="195">
        <f t="shared" si="1"/>
        <v>14</v>
      </c>
      <c r="BB4" s="195">
        <f t="shared" si="1"/>
        <v>15</v>
      </c>
      <c r="BC4" s="195"/>
      <c r="BD4" s="202">
        <v>3600</v>
      </c>
      <c r="BE4" s="203" t="s">
        <v>15</v>
      </c>
      <c r="BF4" s="203" t="s">
        <v>564</v>
      </c>
      <c r="BG4" s="203" t="s">
        <v>565</v>
      </c>
      <c r="BH4" s="203" t="s">
        <v>566</v>
      </c>
      <c r="BI4" s="204" t="s">
        <v>567</v>
      </c>
      <c r="BJ4" s="204" t="s">
        <v>568</v>
      </c>
      <c r="BK4" s="205" t="s">
        <v>569</v>
      </c>
      <c r="BL4" s="205" t="s">
        <v>569</v>
      </c>
      <c r="BM4" s="203" t="s">
        <v>15</v>
      </c>
      <c r="BN4" s="203" t="s">
        <v>564</v>
      </c>
      <c r="BO4" s="203" t="s">
        <v>565</v>
      </c>
      <c r="BP4" s="203" t="s">
        <v>566</v>
      </c>
      <c r="BQ4" s="204" t="s">
        <v>567</v>
      </c>
      <c r="BR4" s="204" t="s">
        <v>568</v>
      </c>
      <c r="BS4" s="205" t="s">
        <v>569</v>
      </c>
      <c r="BT4" s="205" t="s">
        <v>569</v>
      </c>
      <c r="BU4" s="189"/>
      <c r="BV4" s="206" t="s">
        <v>570</v>
      </c>
      <c r="BW4" s="189" t="s">
        <v>571</v>
      </c>
      <c r="BX4" s="190"/>
      <c r="BY4" s="207" t="s">
        <v>569</v>
      </c>
      <c r="BZ4" s="191"/>
      <c r="CA4" s="191"/>
      <c r="CB4" s="191"/>
      <c r="CC4" s="191"/>
      <c r="CD4" s="191"/>
      <c r="CE4" s="191"/>
      <c r="CF4" s="191"/>
      <c r="CG4" s="191"/>
      <c r="CH4" s="191"/>
      <c r="CI4" s="191"/>
      <c r="CJ4" s="191"/>
      <c r="CK4" s="191"/>
      <c r="CL4" s="191"/>
      <c r="CM4" s="191"/>
      <c r="CN4" s="191"/>
      <c r="CO4" s="191"/>
      <c r="CP4" s="191"/>
      <c r="CQ4" s="191"/>
      <c r="CR4" s="191"/>
    </row>
    <row r="5" spans="1:96" ht="12" customHeight="1" x14ac:dyDescent="0.25">
      <c r="A5" s="182"/>
      <c r="B5" s="119">
        <v>1</v>
      </c>
      <c r="C5" s="208">
        <v>28.3031199999999</v>
      </c>
      <c r="D5" s="184">
        <v>66.762283483824902</v>
      </c>
      <c r="E5" s="184">
        <v>66.762283483824902</v>
      </c>
      <c r="F5" s="184">
        <v>66.762283483824902</v>
      </c>
      <c r="G5" s="184">
        <v>66.762283483824902</v>
      </c>
      <c r="H5" s="184">
        <v>66.762283483824902</v>
      </c>
      <c r="I5" s="184">
        <v>66.762283483824902</v>
      </c>
      <c r="J5" s="184">
        <v>66.762283483824902</v>
      </c>
      <c r="K5" s="184">
        <v>66.762283483824902</v>
      </c>
      <c r="L5" s="184">
        <v>66.762283483824902</v>
      </c>
      <c r="M5" s="184">
        <v>66.762283483824902</v>
      </c>
      <c r="N5" s="184">
        <v>66.762283483824902</v>
      </c>
      <c r="O5" s="184">
        <v>66.762283483824902</v>
      </c>
      <c r="P5" s="184">
        <v>66.762283483824902</v>
      </c>
      <c r="Q5" s="184">
        <v>66.762283483824902</v>
      </c>
      <c r="R5" s="184">
        <v>66.762283483824902</v>
      </c>
      <c r="S5" s="208"/>
      <c r="T5" s="208">
        <v>66.739456743888894</v>
      </c>
      <c r="U5" s="208">
        <v>66.740892098978307</v>
      </c>
      <c r="V5" s="209">
        <f>U5-T5</f>
        <v>1.4353550894128375E-3</v>
      </c>
      <c r="W5" s="182"/>
      <c r="X5" s="210">
        <v>86.751810000000006</v>
      </c>
      <c r="Y5" s="210">
        <v>86.751810000000006</v>
      </c>
      <c r="Z5" s="210">
        <v>86.751810000000006</v>
      </c>
      <c r="AA5" s="210">
        <v>86.751810000000006</v>
      </c>
      <c r="AB5" s="210">
        <v>86.751810000000006</v>
      </c>
      <c r="AC5" s="210">
        <v>86.751810000000006</v>
      </c>
      <c r="AD5" s="210">
        <v>86.751810000000006</v>
      </c>
      <c r="AE5" s="210">
        <v>60.655749999999898</v>
      </c>
      <c r="AF5" s="210">
        <v>86.751810000000006</v>
      </c>
      <c r="AG5" s="210">
        <v>86.751810000000006</v>
      </c>
      <c r="AH5" s="210">
        <v>86.751810000000006</v>
      </c>
      <c r="AI5" s="210">
        <v>86.751810000000006</v>
      </c>
      <c r="AJ5" s="210">
        <v>86.751810000000006</v>
      </c>
      <c r="AK5" s="210">
        <v>86.751810000000006</v>
      </c>
      <c r="AL5" s="210">
        <v>86.751810000000006</v>
      </c>
      <c r="AM5" s="182"/>
      <c r="AN5" s="196">
        <v>0</v>
      </c>
      <c r="AO5" s="196">
        <v>0</v>
      </c>
      <c r="AP5" s="196">
        <v>0</v>
      </c>
      <c r="AQ5" s="196">
        <v>7</v>
      </c>
      <c r="AR5" s="196">
        <v>609.61</v>
      </c>
      <c r="AS5" s="196">
        <v>30.48028</v>
      </c>
      <c r="AT5" s="211">
        <v>1E-3</v>
      </c>
      <c r="AU5" s="196">
        <v>60.655749999999898</v>
      </c>
      <c r="AV5" s="196">
        <v>1</v>
      </c>
      <c r="AW5" s="212">
        <v>1.4200000000000001E-4</v>
      </c>
      <c r="AX5" s="213">
        <v>3.8580000000000003E-2</v>
      </c>
      <c r="AY5" s="196">
        <v>1</v>
      </c>
      <c r="AZ5" s="196">
        <v>0</v>
      </c>
      <c r="BA5" s="196">
        <v>0</v>
      </c>
      <c r="BB5" s="182"/>
      <c r="BC5" s="182"/>
      <c r="BD5" s="214">
        <f>BE5/$BD$4</f>
        <v>8.3333333333333329E-2</v>
      </c>
      <c r="BE5" s="187">
        <v>300</v>
      </c>
      <c r="BF5" s="215">
        <v>524.49913982999999</v>
      </c>
      <c r="BG5" s="215">
        <v>405.15046102455898</v>
      </c>
      <c r="BH5" s="215">
        <v>-402.91910336047101</v>
      </c>
      <c r="BI5" s="216">
        <v>51.3372034759564</v>
      </c>
      <c r="BJ5" s="216">
        <v>5.3305360300333504</v>
      </c>
      <c r="BK5" s="214">
        <f>BJ5-AVERAGE($BJ$5:$BJ$292)</f>
        <v>-0.79009018250380603</v>
      </c>
      <c r="BL5" s="214">
        <f>BF5-AVERAGE($BF$5:$BF$292)</f>
        <v>11.792117131076566</v>
      </c>
      <c r="BM5" s="187">
        <v>300</v>
      </c>
      <c r="BN5" s="215">
        <v>524.49913982999999</v>
      </c>
      <c r="BO5" s="215">
        <v>441.74100808417302</v>
      </c>
      <c r="BP5" s="215">
        <v>-441.26972793537402</v>
      </c>
      <c r="BQ5" s="216">
        <v>51.627533964473102</v>
      </c>
      <c r="BR5" s="216">
        <v>5.6065926772025803</v>
      </c>
      <c r="BS5" s="214">
        <f>BR5-AVERAGE($BR$5:$BR$292)</f>
        <v>-0.52538973782009624</v>
      </c>
      <c r="BT5" s="214">
        <f>BN5-AVERAGE($BN$5:$BN$292)</f>
        <v>11.792117131076566</v>
      </c>
      <c r="BU5" s="217" t="s">
        <v>15</v>
      </c>
      <c r="BV5" s="189">
        <v>-108.160534329341</v>
      </c>
      <c r="BW5" s="189">
        <v>-70.714521500750394</v>
      </c>
      <c r="BX5" s="214">
        <f>BV5-AVERAGE($BV$5:$BV$292)</f>
        <v>-112.87865880236474</v>
      </c>
      <c r="BY5" s="214">
        <f>BW5-AVERAGE($BW$5:$BW$292)</f>
        <v>-73.937715799825696</v>
      </c>
      <c r="BZ5" s="191"/>
      <c r="CA5" s="191"/>
      <c r="CB5" s="191"/>
      <c r="CC5" s="191"/>
      <c r="CD5" s="191"/>
      <c r="CE5" s="191"/>
      <c r="CF5" s="191"/>
      <c r="CG5" s="191"/>
      <c r="CH5" s="191"/>
      <c r="CI5" s="191"/>
      <c r="CJ5" s="191"/>
      <c r="CK5" s="191"/>
      <c r="CL5" s="191"/>
      <c r="CM5" s="191"/>
      <c r="CN5" s="191"/>
      <c r="CO5" s="191"/>
      <c r="CP5" s="191"/>
      <c r="CQ5" s="191"/>
      <c r="CR5" s="191"/>
    </row>
    <row r="6" spans="1:96" ht="12" customHeight="1" x14ac:dyDescent="0.25">
      <c r="A6" s="182"/>
      <c r="B6" s="119">
        <f>B5+1</f>
        <v>2</v>
      </c>
      <c r="C6" s="208">
        <v>28.3031199999999</v>
      </c>
      <c r="D6" s="184">
        <v>66.152678015074898</v>
      </c>
      <c r="E6" s="184">
        <v>66.152678015074898</v>
      </c>
      <c r="F6" s="184">
        <v>66.152678015074898</v>
      </c>
      <c r="G6" s="184">
        <v>66.152678015074898</v>
      </c>
      <c r="H6" s="184">
        <v>66.152678015074898</v>
      </c>
      <c r="I6" s="184">
        <v>66.152678015074898</v>
      </c>
      <c r="J6" s="184">
        <v>66.152678015074898</v>
      </c>
      <c r="K6" s="184">
        <v>66.152678015074898</v>
      </c>
      <c r="L6" s="184">
        <v>66.152678015074898</v>
      </c>
      <c r="M6" s="184">
        <v>66.152678015074898</v>
      </c>
      <c r="N6" s="184">
        <v>66.152678015074898</v>
      </c>
      <c r="O6" s="184">
        <v>66.152678015074898</v>
      </c>
      <c r="P6" s="184">
        <v>66.152678015074898</v>
      </c>
      <c r="Q6" s="184">
        <v>66.152678015074898</v>
      </c>
      <c r="R6" s="184">
        <v>66.152678015074898</v>
      </c>
      <c r="S6" s="208"/>
      <c r="T6" s="208">
        <v>66.084480639939699</v>
      </c>
      <c r="U6" s="208">
        <v>66.089809896037295</v>
      </c>
      <c r="V6" s="209">
        <f t="shared" ref="V6:V69" si="2">U6-T6</f>
        <v>5.3292560975961578E-3</v>
      </c>
      <c r="W6" s="182"/>
      <c r="X6" s="210">
        <v>86.142204375000006</v>
      </c>
      <c r="Y6" s="210">
        <v>86.142204375000006</v>
      </c>
      <c r="Z6" s="210">
        <v>86.142204375000006</v>
      </c>
      <c r="AA6" s="210">
        <v>86.142204375000006</v>
      </c>
      <c r="AB6" s="210">
        <v>86.142204375000006</v>
      </c>
      <c r="AC6" s="210">
        <v>86.142204375000006</v>
      </c>
      <c r="AD6" s="210">
        <v>86.142204375000006</v>
      </c>
      <c r="AE6" s="210">
        <v>60.04614453125</v>
      </c>
      <c r="AF6" s="210">
        <v>86.142204375000006</v>
      </c>
      <c r="AG6" s="210">
        <v>86.142204375000006</v>
      </c>
      <c r="AH6" s="210">
        <v>86.142204375000006</v>
      </c>
      <c r="AI6" s="210">
        <v>86.142204375000006</v>
      </c>
      <c r="AJ6" s="210">
        <v>86.142204375000006</v>
      </c>
      <c r="AK6" s="210">
        <v>86.142204375000006</v>
      </c>
      <c r="AL6" s="210">
        <v>86.142204375000006</v>
      </c>
      <c r="AM6" s="182"/>
      <c r="AN6" s="196">
        <v>1</v>
      </c>
      <c r="AO6" s="196">
        <v>0</v>
      </c>
      <c r="AP6" s="196">
        <v>1</v>
      </c>
      <c r="AQ6" s="196">
        <v>7</v>
      </c>
      <c r="AR6" s="196">
        <v>609.61</v>
      </c>
      <c r="AS6" s="196">
        <v>30.48028</v>
      </c>
      <c r="AT6" s="211">
        <v>1E-3</v>
      </c>
      <c r="AU6" s="196">
        <v>60.04614453125</v>
      </c>
      <c r="AV6" s="196">
        <v>1</v>
      </c>
      <c r="AW6" s="212">
        <v>1.4200000000000001E-4</v>
      </c>
      <c r="AX6" s="213">
        <v>3.8580000000000003E-2</v>
      </c>
      <c r="AY6" s="196">
        <v>2</v>
      </c>
      <c r="AZ6" s="196">
        <v>1</v>
      </c>
      <c r="BA6" s="196">
        <v>0</v>
      </c>
      <c r="BB6" s="182"/>
      <c r="BC6" s="182"/>
      <c r="BD6" s="214">
        <f t="shared" ref="BD6:BD69" si="3">BE6/$BD$4</f>
        <v>0.16666666666666666</v>
      </c>
      <c r="BE6" s="187">
        <v>600</v>
      </c>
      <c r="BF6" s="215">
        <v>539.13613719</v>
      </c>
      <c r="BG6" s="215">
        <v>410.80791457192203</v>
      </c>
      <c r="BH6" s="215">
        <v>-408.05448016655401</v>
      </c>
      <c r="BI6" s="216">
        <v>51.379657219992801</v>
      </c>
      <c r="BJ6" s="216">
        <v>5.3769747029302799</v>
      </c>
      <c r="BK6" s="214">
        <f t="shared" ref="BK6:BK69" si="4">BJ6-AVERAGE($BJ$5:$BJ$292)</f>
        <v>-0.74365150960687654</v>
      </c>
      <c r="BL6" s="214">
        <f t="shared" ref="BL6:BL69" si="5">BF6-AVERAGE($BF$5:$BF$292)</f>
        <v>26.429114491076575</v>
      </c>
      <c r="BM6" s="187">
        <v>600</v>
      </c>
      <c r="BN6" s="215">
        <v>539.13613719</v>
      </c>
      <c r="BO6" s="215">
        <v>445.25161999576397</v>
      </c>
      <c r="BP6" s="215">
        <v>-444.40055150905999</v>
      </c>
      <c r="BQ6" s="216">
        <v>51.652777834811502</v>
      </c>
      <c r="BR6" s="216">
        <v>5.6347430868790003</v>
      </c>
      <c r="BS6" s="214">
        <f t="shared" ref="BS6:BS69" si="6">BR6-AVERAGE($BR$5:$BR$292)</f>
        <v>-0.49723932814367622</v>
      </c>
      <c r="BT6" s="214">
        <f t="shared" ref="BT6:BT69" si="7">BN6-AVERAGE($BN$5:$BN$292)</f>
        <v>26.429114491076575</v>
      </c>
      <c r="BU6" s="217" t="s">
        <v>564</v>
      </c>
      <c r="BV6" s="189">
        <v>-101.506275800509</v>
      </c>
      <c r="BW6" s="189">
        <v>-65.778585379081406</v>
      </c>
      <c r="BX6" s="214">
        <f t="shared" ref="BX6:BX69" si="8">BV6-AVERAGE($BV$5:$BV$292)</f>
        <v>-106.22440027353274</v>
      </c>
      <c r="BY6" s="214">
        <f t="shared" ref="BY6:BY69" si="9">BW6-AVERAGE($BW$5:$BW$292)</f>
        <v>-69.001779678156709</v>
      </c>
      <c r="BZ6" s="191"/>
      <c r="CA6" s="191"/>
      <c r="CB6" s="191"/>
      <c r="CC6" s="191"/>
      <c r="CD6" s="191"/>
      <c r="CE6" s="191"/>
      <c r="CF6" s="191"/>
      <c r="CG6" s="191"/>
      <c r="CH6" s="191"/>
      <c r="CI6" s="191"/>
      <c r="CJ6" s="191"/>
      <c r="CK6" s="191"/>
      <c r="CL6" s="191"/>
      <c r="CM6" s="191"/>
      <c r="CN6" s="191"/>
      <c r="CO6" s="191"/>
      <c r="CP6" s="191"/>
      <c r="CQ6" s="191"/>
      <c r="CR6" s="191"/>
    </row>
    <row r="7" spans="1:96" ht="12" customHeight="1" x14ac:dyDescent="0.25">
      <c r="A7" s="182"/>
      <c r="B7" s="119">
        <f t="shared" ref="B7:B69" si="10">B6+1</f>
        <v>3</v>
      </c>
      <c r="C7" s="208">
        <v>28.3031199999999</v>
      </c>
      <c r="D7" s="184">
        <v>65.543072546324893</v>
      </c>
      <c r="E7" s="184">
        <v>65.543072546324893</v>
      </c>
      <c r="F7" s="184">
        <v>65.543072546324893</v>
      </c>
      <c r="G7" s="184">
        <v>65.543072546324893</v>
      </c>
      <c r="H7" s="184">
        <v>65.543072546324893</v>
      </c>
      <c r="I7" s="184">
        <v>65.543072546324893</v>
      </c>
      <c r="J7" s="184">
        <v>65.543072546324893</v>
      </c>
      <c r="K7" s="184">
        <v>65.543072546324893</v>
      </c>
      <c r="L7" s="184">
        <v>65.543072546324893</v>
      </c>
      <c r="M7" s="184">
        <v>65.543072546324893</v>
      </c>
      <c r="N7" s="184">
        <v>65.543072546324893</v>
      </c>
      <c r="O7" s="184">
        <v>65.543072546324893</v>
      </c>
      <c r="P7" s="184">
        <v>65.543072546324893</v>
      </c>
      <c r="Q7" s="184">
        <v>65.543072546324893</v>
      </c>
      <c r="R7" s="184">
        <v>65.543072546324893</v>
      </c>
      <c r="S7" s="208"/>
      <c r="T7" s="208">
        <v>65.429957618436404</v>
      </c>
      <c r="U7" s="208">
        <v>65.440495604496903</v>
      </c>
      <c r="V7" s="209">
        <f t="shared" si="2"/>
        <v>1.0537986060498383E-2</v>
      </c>
      <c r="W7" s="182"/>
      <c r="X7" s="210">
        <v>85.532598750000005</v>
      </c>
      <c r="Y7" s="210">
        <v>85.532598750000005</v>
      </c>
      <c r="Z7" s="210">
        <v>85.532598750000005</v>
      </c>
      <c r="AA7" s="210">
        <v>85.532598750000005</v>
      </c>
      <c r="AB7" s="210">
        <v>85.532598750000005</v>
      </c>
      <c r="AC7" s="210">
        <v>85.532598750000005</v>
      </c>
      <c r="AD7" s="210">
        <v>85.532598750000005</v>
      </c>
      <c r="AE7" s="210">
        <v>59.436539062499897</v>
      </c>
      <c r="AF7" s="210">
        <v>85.532598750000005</v>
      </c>
      <c r="AG7" s="210">
        <v>85.532598750000005</v>
      </c>
      <c r="AH7" s="210">
        <v>85.532598750000005</v>
      </c>
      <c r="AI7" s="210">
        <v>85.532598750000005</v>
      </c>
      <c r="AJ7" s="210">
        <v>85.532598750000005</v>
      </c>
      <c r="AK7" s="210">
        <v>85.532598750000005</v>
      </c>
      <c r="AL7" s="210">
        <v>85.532598750000005</v>
      </c>
      <c r="AM7" s="182"/>
      <c r="AN7" s="196">
        <v>2</v>
      </c>
      <c r="AO7" s="196">
        <v>0</v>
      </c>
      <c r="AP7" s="196">
        <v>2</v>
      </c>
      <c r="AQ7" s="196">
        <v>7</v>
      </c>
      <c r="AR7" s="196">
        <v>609.61</v>
      </c>
      <c r="AS7" s="196">
        <v>30.48028</v>
      </c>
      <c r="AT7" s="211">
        <v>1E-3</v>
      </c>
      <c r="AU7" s="196">
        <v>59.436539062499897</v>
      </c>
      <c r="AV7" s="196">
        <v>1</v>
      </c>
      <c r="AW7" s="212">
        <v>1.4200000000000001E-4</v>
      </c>
      <c r="AX7" s="213">
        <v>3.8580000000000003E-2</v>
      </c>
      <c r="AY7" s="196">
        <v>2</v>
      </c>
      <c r="AZ7" s="196">
        <v>1</v>
      </c>
      <c r="BA7" s="196">
        <v>0</v>
      </c>
      <c r="BB7" s="182"/>
      <c r="BC7" s="182"/>
      <c r="BD7" s="214">
        <f t="shared" si="3"/>
        <v>0.25</v>
      </c>
      <c r="BE7" s="187">
        <v>900</v>
      </c>
      <c r="BF7" s="215">
        <v>553.45062605999999</v>
      </c>
      <c r="BG7" s="215">
        <v>417.59161023704797</v>
      </c>
      <c r="BH7" s="215">
        <v>-414.30996122624299</v>
      </c>
      <c r="BI7" s="216">
        <v>51.4306496641629</v>
      </c>
      <c r="BJ7" s="216">
        <v>5.4319225831442601</v>
      </c>
      <c r="BK7" s="214">
        <f t="shared" si="4"/>
        <v>-0.68870362939289631</v>
      </c>
      <c r="BL7" s="214">
        <f t="shared" si="5"/>
        <v>40.743603361076566</v>
      </c>
      <c r="BM7" s="187">
        <v>900</v>
      </c>
      <c r="BN7" s="215">
        <v>553.45062605999999</v>
      </c>
      <c r="BO7" s="215">
        <v>449.43679255868102</v>
      </c>
      <c r="BP7" s="215">
        <v>-448.191703723118</v>
      </c>
      <c r="BQ7" s="216">
        <v>51.6829959836138</v>
      </c>
      <c r="BR7" s="216">
        <v>5.6679507155702904</v>
      </c>
      <c r="BS7" s="214">
        <f t="shared" si="6"/>
        <v>-0.46403169945238609</v>
      </c>
      <c r="BT7" s="214">
        <f t="shared" si="7"/>
        <v>40.743603361076566</v>
      </c>
      <c r="BU7" s="217" t="s">
        <v>565</v>
      </c>
      <c r="BV7" s="189">
        <v>-93.740312448351204</v>
      </c>
      <c r="BW7" s="189">
        <v>-60.122236947328098</v>
      </c>
      <c r="BX7" s="214">
        <f t="shared" si="8"/>
        <v>-98.45843692137494</v>
      </c>
      <c r="BY7" s="214">
        <f t="shared" si="9"/>
        <v>-63.345431246403393</v>
      </c>
      <c r="BZ7" s="191"/>
      <c r="CA7" s="191"/>
      <c r="CB7" s="191"/>
      <c r="CC7" s="191"/>
      <c r="CD7" s="191"/>
      <c r="CE7" s="191"/>
      <c r="CF7" s="191"/>
      <c r="CG7" s="191"/>
      <c r="CH7" s="191"/>
      <c r="CI7" s="191"/>
      <c r="CJ7" s="191"/>
      <c r="CK7" s="191"/>
      <c r="CL7" s="191"/>
      <c r="CM7" s="191"/>
      <c r="CN7" s="191"/>
      <c r="CO7" s="191"/>
      <c r="CP7" s="191"/>
      <c r="CQ7" s="191"/>
      <c r="CR7" s="191"/>
    </row>
    <row r="8" spans="1:96" ht="12" customHeight="1" x14ac:dyDescent="0.25">
      <c r="A8" s="182"/>
      <c r="B8" s="119">
        <f t="shared" si="10"/>
        <v>4</v>
      </c>
      <c r="C8" s="208">
        <v>28.3031199999999</v>
      </c>
      <c r="D8" s="184">
        <v>64.933467077574903</v>
      </c>
      <c r="E8" s="184">
        <v>64.933467077574903</v>
      </c>
      <c r="F8" s="184">
        <v>64.933467077574903</v>
      </c>
      <c r="G8" s="184">
        <v>64.933467077574903</v>
      </c>
      <c r="H8" s="184">
        <v>64.933467077574903</v>
      </c>
      <c r="I8" s="184">
        <v>64.933467077574903</v>
      </c>
      <c r="J8" s="184">
        <v>64.933467077574903</v>
      </c>
      <c r="K8" s="184">
        <v>64.933467077574903</v>
      </c>
      <c r="L8" s="184">
        <v>64.933467077574903</v>
      </c>
      <c r="M8" s="184">
        <v>64.933467077574903</v>
      </c>
      <c r="N8" s="184">
        <v>64.933467077574903</v>
      </c>
      <c r="O8" s="184">
        <v>64.933467077574903</v>
      </c>
      <c r="P8" s="184">
        <v>64.933467077574903</v>
      </c>
      <c r="Q8" s="184">
        <v>64.933467077574903</v>
      </c>
      <c r="R8" s="184">
        <v>64.933467077574903</v>
      </c>
      <c r="S8" s="208"/>
      <c r="T8" s="208">
        <v>64.775978258596396</v>
      </c>
      <c r="U8" s="208">
        <v>64.792976542935506</v>
      </c>
      <c r="V8" s="209">
        <f t="shared" si="2"/>
        <v>1.6998284339109659E-2</v>
      </c>
      <c r="W8" s="182"/>
      <c r="X8" s="210">
        <v>84.922993125000005</v>
      </c>
      <c r="Y8" s="210">
        <v>84.922993125000005</v>
      </c>
      <c r="Z8" s="210">
        <v>84.922993125000005</v>
      </c>
      <c r="AA8" s="210">
        <v>84.922993125000005</v>
      </c>
      <c r="AB8" s="210">
        <v>84.922993125000005</v>
      </c>
      <c r="AC8" s="210">
        <v>84.922993125000005</v>
      </c>
      <c r="AD8" s="210">
        <v>84.922993125000005</v>
      </c>
      <c r="AE8" s="210">
        <v>58.826933593749899</v>
      </c>
      <c r="AF8" s="210">
        <v>84.922993125000005</v>
      </c>
      <c r="AG8" s="210">
        <v>84.922993125000005</v>
      </c>
      <c r="AH8" s="210">
        <v>84.922993125000005</v>
      </c>
      <c r="AI8" s="210">
        <v>84.922993125000005</v>
      </c>
      <c r="AJ8" s="210">
        <v>84.922993125000005</v>
      </c>
      <c r="AK8" s="210">
        <v>84.922993125000005</v>
      </c>
      <c r="AL8" s="210">
        <v>84.922993125000005</v>
      </c>
      <c r="AM8" s="182"/>
      <c r="AN8" s="196">
        <v>3</v>
      </c>
      <c r="AO8" s="196">
        <v>0</v>
      </c>
      <c r="AP8" s="196">
        <v>3</v>
      </c>
      <c r="AQ8" s="196">
        <v>7</v>
      </c>
      <c r="AR8" s="196">
        <v>609.61</v>
      </c>
      <c r="AS8" s="196">
        <v>30.48028</v>
      </c>
      <c r="AT8" s="211">
        <v>1E-3</v>
      </c>
      <c r="AU8" s="196">
        <v>58.826933593749899</v>
      </c>
      <c r="AV8" s="196">
        <v>1</v>
      </c>
      <c r="AW8" s="212">
        <v>1.4200000000000001E-4</v>
      </c>
      <c r="AX8" s="213">
        <v>3.8580000000000003E-2</v>
      </c>
      <c r="AY8" s="196">
        <v>2</v>
      </c>
      <c r="AZ8" s="196">
        <v>1</v>
      </c>
      <c r="BA8" s="196">
        <v>0</v>
      </c>
      <c r="BB8" s="182"/>
      <c r="BC8" s="182"/>
      <c r="BD8" s="214">
        <f t="shared" si="3"/>
        <v>0.33333333333333331</v>
      </c>
      <c r="BE8" s="187">
        <v>1200</v>
      </c>
      <c r="BF8" s="215">
        <v>567.28577393</v>
      </c>
      <c r="BG8" s="215">
        <v>425.531138115217</v>
      </c>
      <c r="BH8" s="215">
        <v>-421.71731153695703</v>
      </c>
      <c r="BI8" s="216">
        <v>51.4902591767719</v>
      </c>
      <c r="BJ8" s="216">
        <v>5.4954285201260404</v>
      </c>
      <c r="BK8" s="214">
        <f t="shared" si="4"/>
        <v>-0.625197692411116</v>
      </c>
      <c r="BL8" s="214">
        <f t="shared" si="5"/>
        <v>54.578751231076581</v>
      </c>
      <c r="BM8" s="187">
        <v>1200</v>
      </c>
      <c r="BN8" s="215">
        <v>567.28577393</v>
      </c>
      <c r="BO8" s="215">
        <v>454.33136200747299</v>
      </c>
      <c r="BP8" s="215">
        <v>-452.67714411237898</v>
      </c>
      <c r="BQ8" s="216">
        <v>51.718394723784797</v>
      </c>
      <c r="BR8" s="216">
        <v>5.7064227159083201</v>
      </c>
      <c r="BS8" s="214">
        <f t="shared" si="6"/>
        <v>-0.42555969911435643</v>
      </c>
      <c r="BT8" s="214">
        <f t="shared" si="7"/>
        <v>54.578751231076581</v>
      </c>
      <c r="BU8" s="217" t="s">
        <v>566</v>
      </c>
      <c r="BV8" s="189">
        <v>-84.947697722501402</v>
      </c>
      <c r="BW8" s="189">
        <v>-53.807424984365703</v>
      </c>
      <c r="BX8" s="214">
        <f t="shared" si="8"/>
        <v>-89.665822195525138</v>
      </c>
      <c r="BY8" s="214">
        <f t="shared" si="9"/>
        <v>-57.030619283440998</v>
      </c>
      <c r="BZ8" s="191"/>
      <c r="CA8" s="191"/>
      <c r="CB8" s="191"/>
      <c r="CC8" s="191"/>
      <c r="CD8" s="191"/>
      <c r="CE8" s="191"/>
      <c r="CF8" s="191"/>
      <c r="CG8" s="191"/>
      <c r="CH8" s="191"/>
      <c r="CI8" s="191"/>
      <c r="CJ8" s="191"/>
      <c r="CK8" s="191"/>
      <c r="CL8" s="191"/>
      <c r="CM8" s="191"/>
      <c r="CN8" s="191"/>
      <c r="CO8" s="191"/>
      <c r="CP8" s="191"/>
      <c r="CQ8" s="191"/>
      <c r="CR8" s="191"/>
    </row>
    <row r="9" spans="1:96" ht="12" customHeight="1" x14ac:dyDescent="0.25">
      <c r="A9" s="182"/>
      <c r="B9" s="119">
        <f t="shared" si="10"/>
        <v>5</v>
      </c>
      <c r="C9" s="208">
        <v>28.3031199999999</v>
      </c>
      <c r="D9" s="184">
        <v>64.323861608824899</v>
      </c>
      <c r="E9" s="184">
        <v>64.323861608824899</v>
      </c>
      <c r="F9" s="184">
        <v>64.323861608824899</v>
      </c>
      <c r="G9" s="184">
        <v>64.323861608824899</v>
      </c>
      <c r="H9" s="184">
        <v>64.323861608824899</v>
      </c>
      <c r="I9" s="184">
        <v>64.323861608824899</v>
      </c>
      <c r="J9" s="184">
        <v>64.323861608824899</v>
      </c>
      <c r="K9" s="184">
        <v>64.323861608824899</v>
      </c>
      <c r="L9" s="184">
        <v>64.323861608824899</v>
      </c>
      <c r="M9" s="184">
        <v>64.323861608824899</v>
      </c>
      <c r="N9" s="184">
        <v>64.323861608824899</v>
      </c>
      <c r="O9" s="184">
        <v>64.323861608824899</v>
      </c>
      <c r="P9" s="184">
        <v>64.323861608824899</v>
      </c>
      <c r="Q9" s="184">
        <v>64.323861608824899</v>
      </c>
      <c r="R9" s="184">
        <v>64.323861608824899</v>
      </c>
      <c r="S9" s="208"/>
      <c r="T9" s="208">
        <v>64.122632309673804</v>
      </c>
      <c r="U9" s="208">
        <v>64.147274888927697</v>
      </c>
      <c r="V9" s="209">
        <f t="shared" si="2"/>
        <v>2.4642579253892904E-2</v>
      </c>
      <c r="W9" s="182"/>
      <c r="X9" s="210">
        <v>84.313387500000005</v>
      </c>
      <c r="Y9" s="210">
        <v>84.313387500000005</v>
      </c>
      <c r="Z9" s="210">
        <v>84.313387500000005</v>
      </c>
      <c r="AA9" s="210">
        <v>84.313387500000005</v>
      </c>
      <c r="AB9" s="210">
        <v>84.313387500000005</v>
      </c>
      <c r="AC9" s="210">
        <v>84.313387500000005</v>
      </c>
      <c r="AD9" s="210">
        <v>84.313387500000005</v>
      </c>
      <c r="AE9" s="210">
        <v>58.217328124999902</v>
      </c>
      <c r="AF9" s="210">
        <v>84.313387500000005</v>
      </c>
      <c r="AG9" s="210">
        <v>84.313387500000005</v>
      </c>
      <c r="AH9" s="210">
        <v>84.313387500000005</v>
      </c>
      <c r="AI9" s="210">
        <v>84.313387500000005</v>
      </c>
      <c r="AJ9" s="210">
        <v>84.313387500000005</v>
      </c>
      <c r="AK9" s="210">
        <v>84.313387500000005</v>
      </c>
      <c r="AL9" s="210">
        <v>84.313387500000005</v>
      </c>
      <c r="AM9" s="182"/>
      <c r="AN9" s="196">
        <v>4</v>
      </c>
      <c r="AO9" s="196">
        <v>0</v>
      </c>
      <c r="AP9" s="196">
        <v>4</v>
      </c>
      <c r="AQ9" s="196">
        <v>7</v>
      </c>
      <c r="AR9" s="196">
        <v>609.61</v>
      </c>
      <c r="AS9" s="196">
        <v>30.48028</v>
      </c>
      <c r="AT9" s="211">
        <v>1E-3</v>
      </c>
      <c r="AU9" s="196">
        <v>58.217328124999902</v>
      </c>
      <c r="AV9" s="196">
        <v>1</v>
      </c>
      <c r="AW9" s="212">
        <v>1.4200000000000001E-4</v>
      </c>
      <c r="AX9" s="213">
        <v>3.8580000000000003E-2</v>
      </c>
      <c r="AY9" s="196">
        <v>2</v>
      </c>
      <c r="AZ9" s="196">
        <v>1</v>
      </c>
      <c r="BA9" s="196">
        <v>0</v>
      </c>
      <c r="BB9" s="182"/>
      <c r="BC9" s="182"/>
      <c r="BD9" s="214">
        <f t="shared" si="3"/>
        <v>0.41666666666666669</v>
      </c>
      <c r="BE9" s="187">
        <v>1500</v>
      </c>
      <c r="BF9" s="215">
        <v>580.49</v>
      </c>
      <c r="BG9" s="215">
        <v>434.65413288255797</v>
      </c>
      <c r="BH9" s="215">
        <v>-430.30678718828199</v>
      </c>
      <c r="BI9" s="216">
        <v>51.558522868441798</v>
      </c>
      <c r="BJ9" s="216">
        <v>5.5674995229895501</v>
      </c>
      <c r="BK9" s="214">
        <f t="shared" si="4"/>
        <v>-0.55312668954760635</v>
      </c>
      <c r="BL9" s="214">
        <f t="shared" si="5"/>
        <v>67.782977301076585</v>
      </c>
      <c r="BM9" s="187">
        <v>1500</v>
      </c>
      <c r="BN9" s="215">
        <v>580.49</v>
      </c>
      <c r="BO9" s="215">
        <v>459.97258235429803</v>
      </c>
      <c r="BP9" s="215">
        <v>-457.89238542486601</v>
      </c>
      <c r="BQ9" s="216">
        <v>51.759182911962696</v>
      </c>
      <c r="BR9" s="216">
        <v>5.7503762831501097</v>
      </c>
      <c r="BS9" s="214">
        <f t="shared" si="6"/>
        <v>-0.38160613187256676</v>
      </c>
      <c r="BT9" s="214">
        <f t="shared" si="7"/>
        <v>67.782977301076585</v>
      </c>
      <c r="BU9" s="217" t="s">
        <v>567</v>
      </c>
      <c r="BV9" s="189">
        <v>-75.224729040270304</v>
      </c>
      <c r="BW9" s="189">
        <v>-46.9033098141472</v>
      </c>
      <c r="BX9" s="214">
        <f t="shared" si="8"/>
        <v>-79.94285351329404</v>
      </c>
      <c r="BY9" s="214">
        <f t="shared" si="9"/>
        <v>-50.126504113222495</v>
      </c>
      <c r="BZ9" s="191"/>
      <c r="CA9" s="191"/>
      <c r="CB9" s="191"/>
      <c r="CC9" s="191"/>
      <c r="CD9" s="191"/>
      <c r="CE9" s="191"/>
      <c r="CF9" s="191"/>
      <c r="CG9" s="191"/>
      <c r="CH9" s="191"/>
      <c r="CI9" s="191"/>
      <c r="CJ9" s="191"/>
      <c r="CK9" s="191"/>
      <c r="CL9" s="191"/>
      <c r="CM9" s="191"/>
      <c r="CN9" s="191"/>
      <c r="CO9" s="191"/>
      <c r="CP9" s="191"/>
      <c r="CQ9" s="191"/>
      <c r="CR9" s="191"/>
    </row>
    <row r="10" spans="1:96" ht="12" customHeight="1" x14ac:dyDescent="0.25">
      <c r="A10" s="182"/>
      <c r="B10" s="119">
        <f t="shared" si="10"/>
        <v>6</v>
      </c>
      <c r="C10" s="208">
        <v>28.3031199999999</v>
      </c>
      <c r="D10" s="184">
        <v>63.714256140074902</v>
      </c>
      <c r="E10" s="184">
        <v>63.714256140074902</v>
      </c>
      <c r="F10" s="184">
        <v>63.714256140074902</v>
      </c>
      <c r="G10" s="184">
        <v>63.714256140074902</v>
      </c>
      <c r="H10" s="184">
        <v>63.714256140074902</v>
      </c>
      <c r="I10" s="184">
        <v>63.714256140074902</v>
      </c>
      <c r="J10" s="184">
        <v>63.714256140074902</v>
      </c>
      <c r="K10" s="184">
        <v>63.714256140074902</v>
      </c>
      <c r="L10" s="184">
        <v>63.714256140074902</v>
      </c>
      <c r="M10" s="184">
        <v>63.714256140074902</v>
      </c>
      <c r="N10" s="184">
        <v>63.714256140074902</v>
      </c>
      <c r="O10" s="184">
        <v>63.714256140074902</v>
      </c>
      <c r="P10" s="184">
        <v>63.714256140074902</v>
      </c>
      <c r="Q10" s="184">
        <v>63.714256140074902</v>
      </c>
      <c r="R10" s="184">
        <v>63.714256140074902</v>
      </c>
      <c r="S10" s="208"/>
      <c r="T10" s="208">
        <v>63.470008482860599</v>
      </c>
      <c r="U10" s="208">
        <v>63.503407719141997</v>
      </c>
      <c r="V10" s="209">
        <f t="shared" si="2"/>
        <v>3.3399236281397293E-2</v>
      </c>
      <c r="W10" s="182"/>
      <c r="X10" s="210">
        <v>83.703781875000004</v>
      </c>
      <c r="Y10" s="210">
        <v>83.703781875000004</v>
      </c>
      <c r="Z10" s="210">
        <v>83.703781875000004</v>
      </c>
      <c r="AA10" s="210">
        <v>83.703781875000004</v>
      </c>
      <c r="AB10" s="210">
        <v>83.703781875000004</v>
      </c>
      <c r="AC10" s="210">
        <v>83.703781875000004</v>
      </c>
      <c r="AD10" s="210">
        <v>83.703781875000004</v>
      </c>
      <c r="AE10" s="210">
        <v>57.607722656249898</v>
      </c>
      <c r="AF10" s="210">
        <v>83.703781875000004</v>
      </c>
      <c r="AG10" s="210">
        <v>83.703781875000004</v>
      </c>
      <c r="AH10" s="210">
        <v>83.703781875000004</v>
      </c>
      <c r="AI10" s="210">
        <v>83.703781875000004</v>
      </c>
      <c r="AJ10" s="210">
        <v>83.703781875000004</v>
      </c>
      <c r="AK10" s="210">
        <v>83.703781875000004</v>
      </c>
      <c r="AL10" s="210">
        <v>83.703781875000004</v>
      </c>
      <c r="AM10" s="182"/>
      <c r="AN10" s="196">
        <v>5</v>
      </c>
      <c r="AO10" s="196">
        <v>0</v>
      </c>
      <c r="AP10" s="196">
        <v>5</v>
      </c>
      <c r="AQ10" s="196">
        <v>7</v>
      </c>
      <c r="AR10" s="196">
        <v>609.61</v>
      </c>
      <c r="AS10" s="196">
        <v>30.48028</v>
      </c>
      <c r="AT10" s="211">
        <v>1E-3</v>
      </c>
      <c r="AU10" s="196">
        <v>57.607722656249898</v>
      </c>
      <c r="AV10" s="196">
        <v>1</v>
      </c>
      <c r="AW10" s="212">
        <v>1.4200000000000001E-4</v>
      </c>
      <c r="AX10" s="213">
        <v>3.8580000000000003E-2</v>
      </c>
      <c r="AY10" s="196">
        <v>2</v>
      </c>
      <c r="AZ10" s="196">
        <v>1</v>
      </c>
      <c r="BA10" s="196">
        <v>0</v>
      </c>
      <c r="BB10" s="182"/>
      <c r="BC10" s="182"/>
      <c r="BD10" s="214">
        <f t="shared" si="3"/>
        <v>0.5</v>
      </c>
      <c r="BE10" s="187">
        <v>1800</v>
      </c>
      <c r="BF10" s="215">
        <v>592.91863602000001</v>
      </c>
      <c r="BG10" s="215">
        <v>444.98654826155803</v>
      </c>
      <c r="BH10" s="215">
        <v>-440.10672246074802</v>
      </c>
      <c r="BI10" s="216">
        <v>51.635437617362399</v>
      </c>
      <c r="BJ10" s="216">
        <v>5.6481072384645996</v>
      </c>
      <c r="BK10" s="214">
        <f t="shared" si="4"/>
        <v>-0.47251897407255683</v>
      </c>
      <c r="BL10" s="214">
        <f t="shared" si="5"/>
        <v>80.211613321076584</v>
      </c>
      <c r="BM10" s="187">
        <v>1800</v>
      </c>
      <c r="BN10" s="215">
        <v>592.91863602000001</v>
      </c>
      <c r="BO10" s="215">
        <v>466.40496326721899</v>
      </c>
      <c r="BP10" s="215">
        <v>-463.87834085159699</v>
      </c>
      <c r="BQ10" s="216">
        <v>51.805603103984303</v>
      </c>
      <c r="BR10" s="216">
        <v>5.80007704025628</v>
      </c>
      <c r="BS10" s="214">
        <f t="shared" si="6"/>
        <v>-0.33190537476639648</v>
      </c>
      <c r="BT10" s="214">
        <f t="shared" si="7"/>
        <v>80.211613321076584</v>
      </c>
      <c r="BU10" s="217" t="s">
        <v>568</v>
      </c>
      <c r="BV10" s="189">
        <v>-64.677893129654095</v>
      </c>
      <c r="BW10" s="189">
        <v>-39.485505856322902</v>
      </c>
      <c r="BX10" s="214">
        <f t="shared" si="8"/>
        <v>-69.39601760267783</v>
      </c>
      <c r="BY10" s="214">
        <f t="shared" si="9"/>
        <v>-42.708700155398198</v>
      </c>
      <c r="BZ10" s="191"/>
      <c r="CA10" s="191"/>
      <c r="CB10" s="191"/>
      <c r="CC10" s="191"/>
      <c r="CD10" s="191"/>
      <c r="CE10" s="191"/>
      <c r="CF10" s="191"/>
      <c r="CG10" s="191"/>
      <c r="CH10" s="191"/>
      <c r="CI10" s="191"/>
      <c r="CJ10" s="191"/>
      <c r="CK10" s="191"/>
      <c r="CL10" s="191"/>
      <c r="CM10" s="191"/>
      <c r="CN10" s="191"/>
      <c r="CO10" s="191"/>
      <c r="CP10" s="191"/>
      <c r="CQ10" s="191"/>
      <c r="CR10" s="191"/>
    </row>
    <row r="11" spans="1:96" ht="12" customHeight="1" x14ac:dyDescent="0.25">
      <c r="A11" s="182"/>
      <c r="B11" s="119">
        <f t="shared" si="10"/>
        <v>7</v>
      </c>
      <c r="C11" s="208">
        <v>28.3031199999999</v>
      </c>
      <c r="D11" s="184">
        <v>63.104650671324897</v>
      </c>
      <c r="E11" s="184">
        <v>63.104650671324897</v>
      </c>
      <c r="F11" s="184">
        <v>63.104650671324897</v>
      </c>
      <c r="G11" s="184">
        <v>63.104650671324897</v>
      </c>
      <c r="H11" s="184">
        <v>63.104650671324897</v>
      </c>
      <c r="I11" s="184">
        <v>63.104650671324897</v>
      </c>
      <c r="J11" s="184">
        <v>63.104650671324897</v>
      </c>
      <c r="K11" s="184">
        <v>63.104650671324897</v>
      </c>
      <c r="L11" s="184">
        <v>63.104650671324897</v>
      </c>
      <c r="M11" s="184">
        <v>63.104650671324897</v>
      </c>
      <c r="N11" s="184">
        <v>63.104650671324897</v>
      </c>
      <c r="O11" s="184">
        <v>63.104650671324897</v>
      </c>
      <c r="P11" s="184">
        <v>63.104650671324897</v>
      </c>
      <c r="Q11" s="184">
        <v>63.104650671324897</v>
      </c>
      <c r="R11" s="184">
        <v>63.104650671324897</v>
      </c>
      <c r="S11" s="208"/>
      <c r="T11" s="208">
        <v>62.818194235333401</v>
      </c>
      <c r="U11" s="208">
        <v>62.8613870660432</v>
      </c>
      <c r="V11" s="209">
        <f t="shared" si="2"/>
        <v>4.3192830709799068E-2</v>
      </c>
      <c r="W11" s="182"/>
      <c r="X11" s="210">
        <v>83.094176250000004</v>
      </c>
      <c r="Y11" s="210">
        <v>83.094176250000004</v>
      </c>
      <c r="Z11" s="210">
        <v>83.094176250000004</v>
      </c>
      <c r="AA11" s="210">
        <v>83.094176250000004</v>
      </c>
      <c r="AB11" s="210">
        <v>83.094176250000004</v>
      </c>
      <c r="AC11" s="210">
        <v>83.094176250000004</v>
      </c>
      <c r="AD11" s="210">
        <v>83.094176250000004</v>
      </c>
      <c r="AE11" s="210">
        <v>56.9981171875</v>
      </c>
      <c r="AF11" s="210">
        <v>83.094176250000004</v>
      </c>
      <c r="AG11" s="210">
        <v>83.094176250000004</v>
      </c>
      <c r="AH11" s="210">
        <v>83.094176250000004</v>
      </c>
      <c r="AI11" s="210">
        <v>83.094176250000004</v>
      </c>
      <c r="AJ11" s="210">
        <v>83.094176250000004</v>
      </c>
      <c r="AK11" s="210">
        <v>83.094176250000004</v>
      </c>
      <c r="AL11" s="210">
        <v>83.094176250000004</v>
      </c>
      <c r="AM11" s="182"/>
      <c r="AN11" s="196">
        <v>6</v>
      </c>
      <c r="AO11" s="196">
        <v>0</v>
      </c>
      <c r="AP11" s="196">
        <v>6</v>
      </c>
      <c r="AQ11" s="196">
        <v>7</v>
      </c>
      <c r="AR11" s="196">
        <v>609.61</v>
      </c>
      <c r="AS11" s="196">
        <v>30.48028</v>
      </c>
      <c r="AT11" s="211">
        <v>1E-3</v>
      </c>
      <c r="AU11" s="196">
        <v>56.9981171875</v>
      </c>
      <c r="AV11" s="196">
        <v>1</v>
      </c>
      <c r="AW11" s="212">
        <v>1.4200000000000001E-4</v>
      </c>
      <c r="AX11" s="213">
        <v>3.8580000000000003E-2</v>
      </c>
      <c r="AY11" s="196">
        <v>2</v>
      </c>
      <c r="AZ11" s="196">
        <v>1</v>
      </c>
      <c r="BA11" s="196">
        <v>0</v>
      </c>
      <c r="BB11" s="182"/>
      <c r="BC11" s="182"/>
      <c r="BD11" s="214">
        <f t="shared" si="3"/>
        <v>0.58333333333333337</v>
      </c>
      <c r="BE11" s="187">
        <v>2100</v>
      </c>
      <c r="BF11" s="215">
        <v>604.43551124999999</v>
      </c>
      <c r="BG11" s="215">
        <v>456.550917873873</v>
      </c>
      <c r="BH11" s="215">
        <v>-451.14270082138398</v>
      </c>
      <c r="BI11" s="216">
        <v>51.720952561606502</v>
      </c>
      <c r="BJ11" s="216">
        <v>5.7371686615245796</v>
      </c>
      <c r="BK11" s="214">
        <f t="shared" si="4"/>
        <v>-0.38345755101257684</v>
      </c>
      <c r="BL11" s="214">
        <f t="shared" si="5"/>
        <v>91.728488551076566</v>
      </c>
      <c r="BM11" s="187">
        <v>2100</v>
      </c>
      <c r="BN11" s="215">
        <v>604.43551124999999</v>
      </c>
      <c r="BO11" s="215">
        <v>473.68452029604299</v>
      </c>
      <c r="BP11" s="215">
        <v>-470.68575989409197</v>
      </c>
      <c r="BQ11" s="216">
        <v>51.857961552678397</v>
      </c>
      <c r="BR11" s="216">
        <v>5.8558629599433001</v>
      </c>
      <c r="BS11" s="214">
        <f t="shared" si="6"/>
        <v>-0.27611945507937641</v>
      </c>
      <c r="BT11" s="214">
        <f t="shared" si="7"/>
        <v>91.728488551076566</v>
      </c>
      <c r="BU11" s="191"/>
      <c r="BV11" s="189">
        <v>-53.422699778202201</v>
      </c>
      <c r="BW11" s="189">
        <v>-31.6352534910896</v>
      </c>
      <c r="BX11" s="214">
        <f t="shared" si="8"/>
        <v>-58.140824251225936</v>
      </c>
      <c r="BY11" s="214">
        <f t="shared" si="9"/>
        <v>-34.858447790164895</v>
      </c>
      <c r="BZ11" s="191"/>
      <c r="CA11" s="191"/>
      <c r="CB11" s="191"/>
      <c r="CC11" s="191"/>
      <c r="CD11" s="191"/>
      <c r="CE11" s="191"/>
      <c r="CF11" s="191"/>
      <c r="CG11" s="191"/>
      <c r="CH11" s="191"/>
      <c r="CI11" s="191"/>
      <c r="CJ11" s="191"/>
      <c r="CK11" s="191"/>
      <c r="CL11" s="191"/>
      <c r="CM11" s="191"/>
      <c r="CN11" s="191"/>
      <c r="CO11" s="191"/>
      <c r="CP11" s="191"/>
      <c r="CQ11" s="191"/>
      <c r="CR11" s="191"/>
    </row>
    <row r="12" spans="1:96" ht="12" customHeight="1" x14ac:dyDescent="0.25">
      <c r="A12" s="182"/>
      <c r="B12" s="119">
        <f t="shared" si="10"/>
        <v>8</v>
      </c>
      <c r="C12" s="208">
        <v>30.48028</v>
      </c>
      <c r="D12" s="184">
        <v>62.4950452025749</v>
      </c>
      <c r="E12" s="184">
        <v>62.4950452025749</v>
      </c>
      <c r="F12" s="184">
        <v>62.4950452025749</v>
      </c>
      <c r="G12" s="184">
        <v>62.4950452025749</v>
      </c>
      <c r="H12" s="184">
        <v>62.4950452025749</v>
      </c>
      <c r="I12" s="184">
        <v>62.4950452025749</v>
      </c>
      <c r="J12" s="184">
        <v>62.4950452025749</v>
      </c>
      <c r="K12" s="184">
        <v>62.4950452025749</v>
      </c>
      <c r="L12" s="184">
        <v>62.4950452025749</v>
      </c>
      <c r="M12" s="184">
        <v>62.4950452025749</v>
      </c>
      <c r="N12" s="184">
        <v>62.4950452025749</v>
      </c>
      <c r="O12" s="184">
        <v>62.4950452025749</v>
      </c>
      <c r="P12" s="184">
        <v>62.4950452025749</v>
      </c>
      <c r="Q12" s="184">
        <v>62.4950452025749</v>
      </c>
      <c r="R12" s="184">
        <v>62.4950452025749</v>
      </c>
      <c r="S12" s="208"/>
      <c r="T12" s="208">
        <v>62.167275546918702</v>
      </c>
      <c r="U12" s="208">
        <v>62.221219991524201</v>
      </c>
      <c r="V12" s="209">
        <f t="shared" si="2"/>
        <v>5.3944444605498632E-2</v>
      </c>
      <c r="W12" s="182"/>
      <c r="X12" s="210">
        <v>82.484570625000003</v>
      </c>
      <c r="Y12" s="210">
        <v>82.484570625000003</v>
      </c>
      <c r="Z12" s="210">
        <v>82.484570625000003</v>
      </c>
      <c r="AA12" s="210">
        <v>82.484570625000003</v>
      </c>
      <c r="AB12" s="210">
        <v>82.484570625000003</v>
      </c>
      <c r="AC12" s="210">
        <v>82.484570625000003</v>
      </c>
      <c r="AD12" s="210">
        <v>82.484570625000003</v>
      </c>
      <c r="AE12" s="210">
        <v>56.388511718749903</v>
      </c>
      <c r="AF12" s="210">
        <v>82.484570625000003</v>
      </c>
      <c r="AG12" s="210">
        <v>82.484570625000003</v>
      </c>
      <c r="AH12" s="210">
        <v>82.484570625000003</v>
      </c>
      <c r="AI12" s="210">
        <v>82.484570625000003</v>
      </c>
      <c r="AJ12" s="210">
        <v>82.484570625000003</v>
      </c>
      <c r="AK12" s="210">
        <v>82.484570625000003</v>
      </c>
      <c r="AL12" s="210">
        <v>82.484570625000003</v>
      </c>
      <c r="AM12" s="182"/>
      <c r="AN12" s="196">
        <v>7</v>
      </c>
      <c r="AO12" s="196">
        <v>0</v>
      </c>
      <c r="AP12" s="196">
        <v>7</v>
      </c>
      <c r="AQ12" s="196">
        <v>7</v>
      </c>
      <c r="AR12" s="196">
        <v>609.61</v>
      </c>
      <c r="AS12" s="196">
        <v>30.48028</v>
      </c>
      <c r="AT12" s="211">
        <v>1E-3</v>
      </c>
      <c r="AU12" s="196">
        <v>56.388511718749903</v>
      </c>
      <c r="AV12" s="196">
        <v>1</v>
      </c>
      <c r="AW12" s="212">
        <v>1.4200000000000001E-4</v>
      </c>
      <c r="AX12" s="213">
        <v>3.8580000000000003E-2</v>
      </c>
      <c r="AY12" s="196">
        <v>2</v>
      </c>
      <c r="AZ12" s="196">
        <v>1</v>
      </c>
      <c r="BA12" s="196">
        <v>0</v>
      </c>
      <c r="BB12" s="182"/>
      <c r="BC12" s="182"/>
      <c r="BD12" s="214">
        <f t="shared" si="3"/>
        <v>0.66666666666666663</v>
      </c>
      <c r="BE12" s="187">
        <v>2400</v>
      </c>
      <c r="BF12" s="215">
        <v>614.91444438999997</v>
      </c>
      <c r="BG12" s="215">
        <v>469.35200330636798</v>
      </c>
      <c r="BH12" s="215">
        <v>-463.42892663981399</v>
      </c>
      <c r="BI12" s="216">
        <v>51.814886731188203</v>
      </c>
      <c r="BJ12" s="216">
        <v>5.83441239960547</v>
      </c>
      <c r="BK12" s="214">
        <f t="shared" si="4"/>
        <v>-0.28621381293168646</v>
      </c>
      <c r="BL12" s="214">
        <f t="shared" si="5"/>
        <v>102.20742169107655</v>
      </c>
      <c r="BM12" s="187">
        <v>2400</v>
      </c>
      <c r="BN12" s="215">
        <v>614.91444438999997</v>
      </c>
      <c r="BO12" s="215">
        <v>481.87362113883</v>
      </c>
      <c r="BP12" s="215">
        <v>-478.37443015231599</v>
      </c>
      <c r="BQ12" s="216">
        <v>51.916602790030602</v>
      </c>
      <c r="BR12" s="216">
        <v>5.9180767721949401</v>
      </c>
      <c r="BS12" s="214">
        <f t="shared" si="6"/>
        <v>-0.21390564282773639</v>
      </c>
      <c r="BT12" s="214">
        <f t="shared" si="7"/>
        <v>102.20742169107655</v>
      </c>
      <c r="BU12" s="218" t="s">
        <v>147</v>
      </c>
      <c r="BV12" s="189">
        <v>-41.582416760617399</v>
      </c>
      <c r="BW12" s="189">
        <v>-23.438529308071399</v>
      </c>
      <c r="BX12" s="214">
        <f t="shared" si="8"/>
        <v>-46.300541233641134</v>
      </c>
      <c r="BY12" s="214">
        <f t="shared" si="9"/>
        <v>-26.661723607146698</v>
      </c>
      <c r="BZ12" s="191"/>
      <c r="CA12" s="191"/>
      <c r="CB12" s="191"/>
      <c r="CC12" s="191"/>
      <c r="CD12" s="191"/>
      <c r="CE12" s="191"/>
      <c r="CF12" s="191"/>
      <c r="CG12" s="191"/>
      <c r="CH12" s="191"/>
      <c r="CI12" s="191"/>
      <c r="CJ12" s="191"/>
      <c r="CK12" s="191"/>
      <c r="CL12" s="191"/>
      <c r="CM12" s="191"/>
      <c r="CN12" s="191"/>
      <c r="CO12" s="191"/>
      <c r="CP12" s="191"/>
      <c r="CQ12" s="191"/>
      <c r="CR12" s="191"/>
    </row>
    <row r="13" spans="1:96" ht="12" customHeight="1" x14ac:dyDescent="0.25">
      <c r="A13" s="182"/>
      <c r="B13" s="119">
        <f t="shared" si="10"/>
        <v>9</v>
      </c>
      <c r="C13" s="208">
        <v>28.3031199999999</v>
      </c>
      <c r="D13" s="184">
        <v>61.885439733824903</v>
      </c>
      <c r="E13" s="184">
        <v>61.885439733824903</v>
      </c>
      <c r="F13" s="184">
        <v>61.885439733824903</v>
      </c>
      <c r="G13" s="184">
        <v>61.885439733824903</v>
      </c>
      <c r="H13" s="184">
        <v>61.885439733824903</v>
      </c>
      <c r="I13" s="184">
        <v>61.885439733824903</v>
      </c>
      <c r="J13" s="184">
        <v>61.885439733824903</v>
      </c>
      <c r="K13" s="184">
        <v>61.885439733824903</v>
      </c>
      <c r="L13" s="184">
        <v>61.885439733824903</v>
      </c>
      <c r="M13" s="184">
        <v>61.885439733824903</v>
      </c>
      <c r="N13" s="184">
        <v>61.885439733824903</v>
      </c>
      <c r="O13" s="184">
        <v>61.885439733824903</v>
      </c>
      <c r="P13" s="184">
        <v>61.885439733824903</v>
      </c>
      <c r="Q13" s="184">
        <v>61.885439733824903</v>
      </c>
      <c r="R13" s="184">
        <v>61.885439733824903</v>
      </c>
      <c r="S13" s="208"/>
      <c r="T13" s="208">
        <v>61.517336690007703</v>
      </c>
      <c r="U13" s="208">
        <v>61.582908677613297</v>
      </c>
      <c r="V13" s="209">
        <f t="shared" si="2"/>
        <v>6.5571987605594018E-2</v>
      </c>
      <c r="W13" s="182"/>
      <c r="X13" s="210">
        <v>81.874965000000003</v>
      </c>
      <c r="Y13" s="210">
        <v>81.874965000000003</v>
      </c>
      <c r="Z13" s="210">
        <v>81.874965000000003</v>
      </c>
      <c r="AA13" s="210">
        <v>81.874965000000003</v>
      </c>
      <c r="AB13" s="210">
        <v>81.874965000000003</v>
      </c>
      <c r="AC13" s="210">
        <v>81.874965000000003</v>
      </c>
      <c r="AD13" s="210">
        <v>81.874965000000003</v>
      </c>
      <c r="AE13" s="210">
        <v>55.778906249999899</v>
      </c>
      <c r="AF13" s="210">
        <v>81.874965000000003</v>
      </c>
      <c r="AG13" s="210">
        <v>81.874965000000003</v>
      </c>
      <c r="AH13" s="210">
        <v>81.874965000000003</v>
      </c>
      <c r="AI13" s="210">
        <v>81.874965000000003</v>
      </c>
      <c r="AJ13" s="210">
        <v>81.874965000000003</v>
      </c>
      <c r="AK13" s="210">
        <v>81.874965000000003</v>
      </c>
      <c r="AL13" s="210">
        <v>81.874965000000003</v>
      </c>
      <c r="AM13" s="182"/>
      <c r="AN13" s="196">
        <v>8</v>
      </c>
      <c r="AO13" s="196">
        <v>0</v>
      </c>
      <c r="AP13" s="196">
        <v>8</v>
      </c>
      <c r="AQ13" s="196">
        <v>7</v>
      </c>
      <c r="AR13" s="196">
        <v>609.61</v>
      </c>
      <c r="AS13" s="196">
        <v>30.48028</v>
      </c>
      <c r="AT13" s="211">
        <v>1E-3</v>
      </c>
      <c r="AU13" s="196">
        <v>55.778906249999899</v>
      </c>
      <c r="AV13" s="196">
        <v>1</v>
      </c>
      <c r="AW13" s="212">
        <v>1.4200000000000001E-4</v>
      </c>
      <c r="AX13" s="213">
        <v>3.8580000000000003E-2</v>
      </c>
      <c r="AY13" s="196">
        <v>2</v>
      </c>
      <c r="AZ13" s="196">
        <v>1</v>
      </c>
      <c r="BA13" s="196">
        <v>0</v>
      </c>
      <c r="BB13" s="182"/>
      <c r="BC13" s="182"/>
      <c r="BD13" s="214">
        <f t="shared" si="3"/>
        <v>0.75</v>
      </c>
      <c r="BE13" s="187">
        <v>2700</v>
      </c>
      <c r="BF13" s="215">
        <v>624.24062605999995</v>
      </c>
      <c r="BG13" s="215">
        <v>483.33844069064003</v>
      </c>
      <c r="BH13" s="215">
        <v>-476.94029521958402</v>
      </c>
      <c r="BI13" s="216">
        <v>51.916693747195801</v>
      </c>
      <c r="BJ13" s="216">
        <v>5.9390685923588498</v>
      </c>
      <c r="BK13" s="214">
        <f t="shared" si="4"/>
        <v>-0.18155762017830668</v>
      </c>
      <c r="BL13" s="214">
        <f t="shared" si="5"/>
        <v>111.53360336107653</v>
      </c>
      <c r="BM13" s="187">
        <v>2700</v>
      </c>
      <c r="BN13" s="215">
        <v>624.24062605999995</v>
      </c>
      <c r="BO13" s="215">
        <v>491.01463597814001</v>
      </c>
      <c r="BP13" s="215">
        <v>-486.99657143367602</v>
      </c>
      <c r="BQ13" s="216">
        <v>51.981749450637402</v>
      </c>
      <c r="BR13" s="216">
        <v>5.9868285129584997</v>
      </c>
      <c r="BS13" s="214">
        <f t="shared" si="6"/>
        <v>-0.14515390206417678</v>
      </c>
      <c r="BT13" s="214">
        <f t="shared" si="7"/>
        <v>111.53360336107653</v>
      </c>
      <c r="BU13" s="219" t="s">
        <v>151</v>
      </c>
      <c r="BV13" s="189">
        <v>-29.286719800261501</v>
      </c>
      <c r="BW13" s="189">
        <v>-14.9851044838568</v>
      </c>
      <c r="BX13" s="214">
        <f t="shared" si="8"/>
        <v>-34.004844273285237</v>
      </c>
      <c r="BY13" s="214">
        <f t="shared" si="9"/>
        <v>-18.208298782932097</v>
      </c>
      <c r="BZ13" s="191"/>
      <c r="CA13" s="191"/>
      <c r="CB13" s="191"/>
      <c r="CC13" s="191"/>
      <c r="CD13" s="191"/>
      <c r="CE13" s="191"/>
      <c r="CF13" s="191"/>
      <c r="CG13" s="191"/>
      <c r="CH13" s="191"/>
      <c r="CI13" s="191"/>
      <c r="CJ13" s="191"/>
      <c r="CK13" s="191"/>
      <c r="CL13" s="191"/>
      <c r="CM13" s="191"/>
      <c r="CN13" s="191"/>
      <c r="CO13" s="191"/>
      <c r="CP13" s="191"/>
      <c r="CQ13" s="191"/>
      <c r="CR13" s="191"/>
    </row>
    <row r="14" spans="1:96" ht="12" customHeight="1" x14ac:dyDescent="0.25">
      <c r="A14" s="182"/>
      <c r="B14" s="119">
        <f t="shared" si="10"/>
        <v>10</v>
      </c>
      <c r="C14" s="208">
        <v>28.3031199999999</v>
      </c>
      <c r="D14" s="184">
        <v>61.275834265074899</v>
      </c>
      <c r="E14" s="184">
        <v>61.275834265074899</v>
      </c>
      <c r="F14" s="184">
        <v>61.275834265074899</v>
      </c>
      <c r="G14" s="184">
        <v>61.275834265074899</v>
      </c>
      <c r="H14" s="184">
        <v>61.275834265074899</v>
      </c>
      <c r="I14" s="184">
        <v>61.275834265074899</v>
      </c>
      <c r="J14" s="184">
        <v>61.275834265074899</v>
      </c>
      <c r="K14" s="184">
        <v>61.275834265074899</v>
      </c>
      <c r="L14" s="184">
        <v>61.275834265074899</v>
      </c>
      <c r="M14" s="184">
        <v>61.275834265074899</v>
      </c>
      <c r="N14" s="184">
        <v>61.275834265074899</v>
      </c>
      <c r="O14" s="184">
        <v>61.275834265074899</v>
      </c>
      <c r="P14" s="184">
        <v>61.275834265074899</v>
      </c>
      <c r="Q14" s="184">
        <v>61.275834265074899</v>
      </c>
      <c r="R14" s="184">
        <v>61.275834265074899</v>
      </c>
      <c r="S14" s="208"/>
      <c r="T14" s="208">
        <v>60.868459993512502</v>
      </c>
      <c r="U14" s="208">
        <v>60.946450534203599</v>
      </c>
      <c r="V14" s="209">
        <f t="shared" si="2"/>
        <v>7.799054069109701E-2</v>
      </c>
      <c r="W14" s="182"/>
      <c r="X14" s="210">
        <v>81.265359375000003</v>
      </c>
      <c r="Y14" s="210">
        <v>81.265359375000003</v>
      </c>
      <c r="Z14" s="210">
        <v>81.265359375000003</v>
      </c>
      <c r="AA14" s="210">
        <v>81.265359375000003</v>
      </c>
      <c r="AB14" s="210">
        <v>81.265359375000003</v>
      </c>
      <c r="AC14" s="210">
        <v>81.265359375000003</v>
      </c>
      <c r="AD14" s="210">
        <v>81.265359375000003</v>
      </c>
      <c r="AE14" s="210">
        <v>55.169300781250001</v>
      </c>
      <c r="AF14" s="210">
        <v>81.265359375000003</v>
      </c>
      <c r="AG14" s="210">
        <v>81.265359375000003</v>
      </c>
      <c r="AH14" s="210">
        <v>81.265359375000003</v>
      </c>
      <c r="AI14" s="210">
        <v>81.265359375000003</v>
      </c>
      <c r="AJ14" s="210">
        <v>81.265359375000003</v>
      </c>
      <c r="AK14" s="210">
        <v>81.265359375000003</v>
      </c>
      <c r="AL14" s="210">
        <v>81.265359375000003</v>
      </c>
      <c r="AM14" s="182"/>
      <c r="AN14" s="196">
        <v>9</v>
      </c>
      <c r="AO14" s="196">
        <v>0</v>
      </c>
      <c r="AP14" s="196">
        <v>9</v>
      </c>
      <c r="AQ14" s="196">
        <v>7</v>
      </c>
      <c r="AR14" s="196">
        <v>609.61</v>
      </c>
      <c r="AS14" s="196">
        <v>30.48028</v>
      </c>
      <c r="AT14" s="211">
        <v>1E-3</v>
      </c>
      <c r="AU14" s="196">
        <v>55.169300781250001</v>
      </c>
      <c r="AV14" s="196">
        <v>1</v>
      </c>
      <c r="AW14" s="212">
        <v>1.4200000000000001E-4</v>
      </c>
      <c r="AX14" s="213">
        <v>3.8580000000000003E-2</v>
      </c>
      <c r="AY14" s="196">
        <v>2</v>
      </c>
      <c r="AZ14" s="196">
        <v>1</v>
      </c>
      <c r="BA14" s="196">
        <v>0</v>
      </c>
      <c r="BB14" s="182"/>
      <c r="BC14" s="182"/>
      <c r="BD14" s="214">
        <f t="shared" si="3"/>
        <v>0.83333333333333337</v>
      </c>
      <c r="BE14" s="187">
        <v>3000</v>
      </c>
      <c r="BF14" s="215">
        <v>632.31187666999904</v>
      </c>
      <c r="BG14" s="215">
        <v>498.347617014842</v>
      </c>
      <c r="BH14" s="215">
        <v>-491.56345395543298</v>
      </c>
      <c r="BI14" s="216">
        <v>52.025107893824902</v>
      </c>
      <c r="BJ14" s="216">
        <v>6.0494996223993001</v>
      </c>
      <c r="BK14" s="214">
        <f t="shared" si="4"/>
        <v>-7.1126590137856383E-2</v>
      </c>
      <c r="BL14" s="214">
        <f t="shared" si="5"/>
        <v>119.60485397107561</v>
      </c>
      <c r="BM14" s="187">
        <v>3000</v>
      </c>
      <c r="BN14" s="215">
        <v>632.31187666999904</v>
      </c>
      <c r="BO14" s="215">
        <v>501.08208286592998</v>
      </c>
      <c r="BP14" s="215">
        <v>-496.55855134544902</v>
      </c>
      <c r="BQ14" s="216">
        <v>52.053192766916197</v>
      </c>
      <c r="BR14" s="216">
        <v>6.0616314142145704</v>
      </c>
      <c r="BS14" s="214">
        <f t="shared" si="6"/>
        <v>-7.0351000808106079E-2</v>
      </c>
      <c r="BT14" s="214">
        <f t="shared" si="7"/>
        <v>119.60485397107561</v>
      </c>
      <c r="BU14" s="220" t="s">
        <v>155</v>
      </c>
      <c r="BV14" s="189">
        <v>-16.6702723502971</v>
      </c>
      <c r="BW14" s="189">
        <v>-6.3675616009175497</v>
      </c>
      <c r="BX14" s="214">
        <f t="shared" si="8"/>
        <v>-21.388396823320832</v>
      </c>
      <c r="BY14" s="214">
        <f t="shared" si="9"/>
        <v>-9.5907558999928462</v>
      </c>
      <c r="BZ14" s="191"/>
      <c r="CA14" s="191"/>
      <c r="CB14" s="191"/>
      <c r="CC14" s="191"/>
      <c r="CD14" s="191"/>
      <c r="CE14" s="191"/>
      <c r="CF14" s="191"/>
      <c r="CG14" s="191"/>
      <c r="CH14" s="191"/>
      <c r="CI14" s="191"/>
      <c r="CJ14" s="191"/>
      <c r="CK14" s="191"/>
      <c r="CL14" s="191"/>
      <c r="CM14" s="191"/>
      <c r="CN14" s="191"/>
      <c r="CO14" s="191"/>
      <c r="CP14" s="191"/>
      <c r="CQ14" s="191"/>
      <c r="CR14" s="191"/>
    </row>
    <row r="15" spans="1:96" ht="12" customHeight="1" x14ac:dyDescent="0.25">
      <c r="A15" s="182"/>
      <c r="B15" s="119">
        <f t="shared" si="10"/>
        <v>11</v>
      </c>
      <c r="C15" s="208">
        <v>28.3031199999999</v>
      </c>
      <c r="D15" s="184">
        <v>60.666228796324901</v>
      </c>
      <c r="E15" s="184">
        <v>60.666228796324901</v>
      </c>
      <c r="F15" s="184">
        <v>60.666228796324901</v>
      </c>
      <c r="G15" s="184">
        <v>60.666228796324901</v>
      </c>
      <c r="H15" s="184">
        <v>60.666228796324901</v>
      </c>
      <c r="I15" s="184">
        <v>60.666228796324901</v>
      </c>
      <c r="J15" s="184">
        <v>60.666228796324901</v>
      </c>
      <c r="K15" s="184">
        <v>60.666228796324901</v>
      </c>
      <c r="L15" s="184">
        <v>60.666228796324901</v>
      </c>
      <c r="M15" s="184">
        <v>60.666228796324901</v>
      </c>
      <c r="N15" s="184">
        <v>60.666228796324901</v>
      </c>
      <c r="O15" s="184">
        <v>60.666228796324901</v>
      </c>
      <c r="P15" s="184">
        <v>60.666228796324901</v>
      </c>
      <c r="Q15" s="184">
        <v>60.666228796324901</v>
      </c>
      <c r="R15" s="184">
        <v>60.666228796324901</v>
      </c>
      <c r="S15" s="208"/>
      <c r="T15" s="208">
        <v>60.220725601834801</v>
      </c>
      <c r="U15" s="208">
        <v>60.311838323556302</v>
      </c>
      <c r="V15" s="209">
        <f t="shared" si="2"/>
        <v>9.1112721721501089E-2</v>
      </c>
      <c r="W15" s="182"/>
      <c r="X15" s="210">
        <v>80.655753750000002</v>
      </c>
      <c r="Y15" s="210">
        <v>80.655753750000002</v>
      </c>
      <c r="Z15" s="210">
        <v>80.655753750000002</v>
      </c>
      <c r="AA15" s="210">
        <v>80.655753750000002</v>
      </c>
      <c r="AB15" s="210">
        <v>80.655753750000002</v>
      </c>
      <c r="AC15" s="210">
        <v>80.655753750000002</v>
      </c>
      <c r="AD15" s="210">
        <v>80.655753750000002</v>
      </c>
      <c r="AE15" s="210">
        <v>54.559695312499898</v>
      </c>
      <c r="AF15" s="210">
        <v>80.655753750000002</v>
      </c>
      <c r="AG15" s="210">
        <v>80.655753750000002</v>
      </c>
      <c r="AH15" s="210">
        <v>80.655753750000002</v>
      </c>
      <c r="AI15" s="210">
        <v>80.655753750000002</v>
      </c>
      <c r="AJ15" s="210">
        <v>80.655753750000002</v>
      </c>
      <c r="AK15" s="210">
        <v>80.655753750000002</v>
      </c>
      <c r="AL15" s="210">
        <v>80.655753750000002</v>
      </c>
      <c r="AM15" s="182"/>
      <c r="AN15" s="196">
        <v>10</v>
      </c>
      <c r="AO15" s="196">
        <v>0</v>
      </c>
      <c r="AP15" s="196">
        <v>10</v>
      </c>
      <c r="AQ15" s="196">
        <v>7</v>
      </c>
      <c r="AR15" s="196">
        <v>609.61</v>
      </c>
      <c r="AS15" s="196">
        <v>30.48028</v>
      </c>
      <c r="AT15" s="211">
        <v>1E-3</v>
      </c>
      <c r="AU15" s="196">
        <v>54.559695312499898</v>
      </c>
      <c r="AV15" s="196">
        <v>1</v>
      </c>
      <c r="AW15" s="212">
        <v>1.4200000000000001E-4</v>
      </c>
      <c r="AX15" s="213">
        <v>3.8580000000000003E-2</v>
      </c>
      <c r="AY15" s="196">
        <v>2</v>
      </c>
      <c r="AZ15" s="196">
        <v>1</v>
      </c>
      <c r="BA15" s="196">
        <v>0</v>
      </c>
      <c r="BB15" s="182"/>
      <c r="BC15" s="182"/>
      <c r="BD15" s="214">
        <f t="shared" si="3"/>
        <v>0.91666666666666663</v>
      </c>
      <c r="BE15" s="187">
        <v>3300</v>
      </c>
      <c r="BF15" s="215">
        <v>639.03976589000001</v>
      </c>
      <c r="BG15" s="215">
        <v>514.07083055493604</v>
      </c>
      <c r="BH15" s="215">
        <v>-507.05100917818203</v>
      </c>
      <c r="BI15" s="216">
        <v>52.1379041015742</v>
      </c>
      <c r="BJ15" s="216">
        <v>6.1630839916503604</v>
      </c>
      <c r="BK15" s="214">
        <f t="shared" si="4"/>
        <v>4.245777911320392E-2</v>
      </c>
      <c r="BL15" s="214">
        <f t="shared" si="5"/>
        <v>126.33274319107659</v>
      </c>
      <c r="BM15" s="187">
        <v>3300</v>
      </c>
      <c r="BN15" s="215">
        <v>639.03976589000001</v>
      </c>
      <c r="BO15" s="215">
        <v>511.93719807504198</v>
      </c>
      <c r="BP15" s="215">
        <v>-506.97367396337899</v>
      </c>
      <c r="BQ15" s="216">
        <v>52.129976660427303</v>
      </c>
      <c r="BR15" s="216">
        <v>6.1411364852536003</v>
      </c>
      <c r="BS15" s="214">
        <f t="shared" si="6"/>
        <v>9.1540702309238497E-3</v>
      </c>
      <c r="BT15" s="214">
        <f t="shared" si="7"/>
        <v>126.33274319107659</v>
      </c>
      <c r="BU15" s="221">
        <v>15</v>
      </c>
      <c r="BV15" s="189">
        <v>-3.8712507488151</v>
      </c>
      <c r="BW15" s="189">
        <v>2.3197193242140699</v>
      </c>
      <c r="BX15" s="214">
        <f t="shared" si="8"/>
        <v>-8.5893752218388322</v>
      </c>
      <c r="BY15" s="214">
        <f t="shared" si="9"/>
        <v>-0.90347497486122741</v>
      </c>
      <c r="BZ15" s="191"/>
      <c r="CA15" s="191"/>
      <c r="CB15" s="191"/>
      <c r="CC15" s="191"/>
      <c r="CD15" s="191"/>
      <c r="CE15" s="191"/>
      <c r="CF15" s="191"/>
      <c r="CG15" s="191"/>
      <c r="CH15" s="191"/>
      <c r="CI15" s="191"/>
      <c r="CJ15" s="191"/>
      <c r="CK15" s="191"/>
      <c r="CL15" s="191"/>
      <c r="CM15" s="191"/>
      <c r="CN15" s="191"/>
      <c r="CO15" s="191"/>
      <c r="CP15" s="191"/>
      <c r="CQ15" s="191"/>
      <c r="CR15" s="191"/>
    </row>
    <row r="16" spans="1:96" ht="12" customHeight="1" x14ac:dyDescent="0.25">
      <c r="A16" s="182"/>
      <c r="B16" s="119">
        <f t="shared" si="10"/>
        <v>12</v>
      </c>
      <c r="C16" s="208">
        <v>28.3031199999999</v>
      </c>
      <c r="D16" s="184">
        <v>60.056623327574897</v>
      </c>
      <c r="E16" s="184">
        <v>60.056623327574897</v>
      </c>
      <c r="F16" s="184">
        <v>60.056623327574897</v>
      </c>
      <c r="G16" s="184">
        <v>60.056623327574897</v>
      </c>
      <c r="H16" s="184">
        <v>60.056623327574897</v>
      </c>
      <c r="I16" s="184">
        <v>60.056623327574897</v>
      </c>
      <c r="J16" s="184">
        <v>60.056623327574897</v>
      </c>
      <c r="K16" s="184">
        <v>60.056623327574897</v>
      </c>
      <c r="L16" s="184">
        <v>60.056623327574897</v>
      </c>
      <c r="M16" s="184">
        <v>60.056623327574897</v>
      </c>
      <c r="N16" s="184">
        <v>60.056623327574897</v>
      </c>
      <c r="O16" s="184">
        <v>60.056623327574897</v>
      </c>
      <c r="P16" s="184">
        <v>60.056623327574897</v>
      </c>
      <c r="Q16" s="184">
        <v>60.056623327574897</v>
      </c>
      <c r="R16" s="184">
        <v>60.056623327574897</v>
      </c>
      <c r="S16" s="208"/>
      <c r="T16" s="208">
        <v>59.574211229991498</v>
      </c>
      <c r="U16" s="208">
        <v>59.679060301125503</v>
      </c>
      <c r="V16" s="209">
        <f t="shared" si="2"/>
        <v>0.1048490711340051</v>
      </c>
      <c r="W16" s="182"/>
      <c r="X16" s="210">
        <v>80.046148125000002</v>
      </c>
      <c r="Y16" s="210">
        <v>80.046148125000002</v>
      </c>
      <c r="Z16" s="210">
        <v>80.046148125000002</v>
      </c>
      <c r="AA16" s="210">
        <v>80.046148125000002</v>
      </c>
      <c r="AB16" s="210">
        <v>80.046148125000002</v>
      </c>
      <c r="AC16" s="210">
        <v>80.046148125000002</v>
      </c>
      <c r="AD16" s="210">
        <v>80.046148125000002</v>
      </c>
      <c r="AE16" s="210">
        <v>53.9500898437499</v>
      </c>
      <c r="AF16" s="210">
        <v>80.046148125000002</v>
      </c>
      <c r="AG16" s="210">
        <v>80.046148125000002</v>
      </c>
      <c r="AH16" s="210">
        <v>80.046148125000002</v>
      </c>
      <c r="AI16" s="210">
        <v>80.046148125000002</v>
      </c>
      <c r="AJ16" s="210">
        <v>80.046148125000002</v>
      </c>
      <c r="AK16" s="210">
        <v>80.046148125000002</v>
      </c>
      <c r="AL16" s="210">
        <v>80.046148125000002</v>
      </c>
      <c r="AM16" s="182"/>
      <c r="AN16" s="196">
        <v>11</v>
      </c>
      <c r="AO16" s="196">
        <v>0</v>
      </c>
      <c r="AP16" s="196">
        <v>11</v>
      </c>
      <c r="AQ16" s="196">
        <v>7</v>
      </c>
      <c r="AR16" s="196">
        <v>609.61</v>
      </c>
      <c r="AS16" s="196">
        <v>30.48028</v>
      </c>
      <c r="AT16" s="211">
        <v>1E-3</v>
      </c>
      <c r="AU16" s="196">
        <v>53.9500898437499</v>
      </c>
      <c r="AV16" s="196">
        <v>1</v>
      </c>
      <c r="AW16" s="212">
        <v>1.4200000000000001E-4</v>
      </c>
      <c r="AX16" s="213">
        <v>3.8580000000000003E-2</v>
      </c>
      <c r="AY16" s="196">
        <v>2</v>
      </c>
      <c r="AZ16" s="196">
        <v>1</v>
      </c>
      <c r="BA16" s="196">
        <v>0</v>
      </c>
      <c r="BB16" s="182"/>
      <c r="BC16" s="182"/>
      <c r="BD16" s="214">
        <f t="shared" si="3"/>
        <v>1</v>
      </c>
      <c r="BE16" s="187">
        <v>3600</v>
      </c>
      <c r="BF16" s="215">
        <v>644.35058158000004</v>
      </c>
      <c r="BG16" s="215">
        <v>530.08015348652305</v>
      </c>
      <c r="BH16" s="215">
        <v>-523.02029224586602</v>
      </c>
      <c r="BI16" s="216">
        <v>52.2520558024301</v>
      </c>
      <c r="BJ16" s="216">
        <v>6.2765874118653802</v>
      </c>
      <c r="BK16" s="214">
        <f t="shared" si="4"/>
        <v>0.15596119932822372</v>
      </c>
      <c r="BL16" s="214">
        <f t="shared" si="5"/>
        <v>131.64355888107661</v>
      </c>
      <c r="BM16" s="187">
        <v>3600</v>
      </c>
      <c r="BN16" s="215">
        <v>644.35058158000004</v>
      </c>
      <c r="BO16" s="215">
        <v>523.32155890859303</v>
      </c>
      <c r="BP16" s="215">
        <v>-518.037402043989</v>
      </c>
      <c r="BQ16" s="216">
        <v>52.210321211095</v>
      </c>
      <c r="BR16" s="216">
        <v>6.2232186968893197</v>
      </c>
      <c r="BS16" s="214">
        <f t="shared" si="6"/>
        <v>9.1236281866643232E-2</v>
      </c>
      <c r="BT16" s="214">
        <f t="shared" si="7"/>
        <v>131.64355888107661</v>
      </c>
      <c r="BU16" s="222">
        <v>65</v>
      </c>
      <c r="BV16" s="189">
        <v>8.97016909943369</v>
      </c>
      <c r="BW16" s="189">
        <v>10.981594498409001</v>
      </c>
      <c r="BX16" s="214">
        <f t="shared" si="8"/>
        <v>4.2520446264099574</v>
      </c>
      <c r="BY16" s="214">
        <f t="shared" si="9"/>
        <v>7.7584001993337033</v>
      </c>
      <c r="BZ16" s="191"/>
      <c r="CA16" s="191"/>
      <c r="CB16" s="191"/>
      <c r="CC16" s="191"/>
      <c r="CD16" s="191"/>
      <c r="CE16" s="191"/>
      <c r="CF16" s="191"/>
      <c r="CG16" s="191"/>
      <c r="CH16" s="191"/>
      <c r="CI16" s="191"/>
      <c r="CJ16" s="191"/>
      <c r="CK16" s="191"/>
      <c r="CL16" s="191"/>
      <c r="CM16" s="191"/>
      <c r="CN16" s="191"/>
      <c r="CO16" s="191"/>
      <c r="CP16" s="191"/>
      <c r="CQ16" s="191"/>
      <c r="CR16" s="191"/>
    </row>
    <row r="17" spans="1:96" ht="12" customHeight="1" x14ac:dyDescent="0.25">
      <c r="A17" s="182"/>
      <c r="B17" s="119">
        <f t="shared" si="10"/>
        <v>13</v>
      </c>
      <c r="C17" s="208">
        <v>28.3031199999999</v>
      </c>
      <c r="D17" s="184">
        <v>59.4470178588249</v>
      </c>
      <c r="E17" s="184">
        <v>59.4470178588249</v>
      </c>
      <c r="F17" s="184">
        <v>59.4470178588249</v>
      </c>
      <c r="G17" s="184">
        <v>59.4470178588249</v>
      </c>
      <c r="H17" s="184">
        <v>59.4470178588249</v>
      </c>
      <c r="I17" s="184">
        <v>59.4470178588249</v>
      </c>
      <c r="J17" s="184">
        <v>59.4470178588249</v>
      </c>
      <c r="K17" s="184">
        <v>59.4470178588249</v>
      </c>
      <c r="L17" s="184">
        <v>59.4470178588249</v>
      </c>
      <c r="M17" s="184">
        <v>59.4470178588249</v>
      </c>
      <c r="N17" s="184">
        <v>59.4470178588249</v>
      </c>
      <c r="O17" s="184">
        <v>59.4470178588249</v>
      </c>
      <c r="P17" s="184">
        <v>59.4470178588249</v>
      </c>
      <c r="Q17" s="184">
        <v>59.4470178588249</v>
      </c>
      <c r="R17" s="184">
        <v>59.4470178588249</v>
      </c>
      <c r="S17" s="208"/>
      <c r="T17" s="208">
        <v>58.9289919162307</v>
      </c>
      <c r="U17" s="208">
        <v>59.048100372058698</v>
      </c>
      <c r="V17" s="209">
        <f t="shared" si="2"/>
        <v>0.11910845582799823</v>
      </c>
      <c r="W17" s="182"/>
      <c r="X17" s="210">
        <v>79.436542500000002</v>
      </c>
      <c r="Y17" s="210">
        <v>79.436542500000002</v>
      </c>
      <c r="Z17" s="210">
        <v>79.436542500000002</v>
      </c>
      <c r="AA17" s="210">
        <v>79.436542500000002</v>
      </c>
      <c r="AB17" s="210">
        <v>79.436542500000002</v>
      </c>
      <c r="AC17" s="210">
        <v>79.436542500000002</v>
      </c>
      <c r="AD17" s="210">
        <v>79.436542500000002</v>
      </c>
      <c r="AE17" s="210">
        <v>53.340484374999903</v>
      </c>
      <c r="AF17" s="210">
        <v>79.436542500000002</v>
      </c>
      <c r="AG17" s="210">
        <v>79.436542500000002</v>
      </c>
      <c r="AH17" s="210">
        <v>79.436542500000002</v>
      </c>
      <c r="AI17" s="210">
        <v>79.436542500000002</v>
      </c>
      <c r="AJ17" s="210">
        <v>79.436542500000002</v>
      </c>
      <c r="AK17" s="210">
        <v>79.436542500000002</v>
      </c>
      <c r="AL17" s="210">
        <v>79.436542500000002</v>
      </c>
      <c r="AM17" s="182"/>
      <c r="AN17" s="196">
        <v>12</v>
      </c>
      <c r="AO17" s="196">
        <v>0</v>
      </c>
      <c r="AP17" s="196">
        <v>12</v>
      </c>
      <c r="AQ17" s="196">
        <v>7</v>
      </c>
      <c r="AR17" s="196">
        <v>609.61</v>
      </c>
      <c r="AS17" s="196">
        <v>30.48028</v>
      </c>
      <c r="AT17" s="211">
        <v>1E-3</v>
      </c>
      <c r="AU17" s="196">
        <v>53.340484374999903</v>
      </c>
      <c r="AV17" s="196">
        <v>1</v>
      </c>
      <c r="AW17" s="212">
        <v>1.4200000000000001E-4</v>
      </c>
      <c r="AX17" s="213">
        <v>3.8580000000000003E-2</v>
      </c>
      <c r="AY17" s="196">
        <v>2</v>
      </c>
      <c r="AZ17" s="196">
        <v>1</v>
      </c>
      <c r="BA17" s="196">
        <v>0</v>
      </c>
      <c r="BB17" s="182"/>
      <c r="BC17" s="182"/>
      <c r="BD17" s="214">
        <f t="shared" si="3"/>
        <v>1.0833333333333333</v>
      </c>
      <c r="BE17" s="187">
        <v>3900</v>
      </c>
      <c r="BF17" s="215">
        <v>648.18613731000005</v>
      </c>
      <c r="BG17" s="215">
        <v>545.91578402827997</v>
      </c>
      <c r="BH17" s="215">
        <v>-539.01594625868495</v>
      </c>
      <c r="BI17" s="216">
        <v>52.364314386454701</v>
      </c>
      <c r="BJ17" s="216">
        <v>6.3868694517462199</v>
      </c>
      <c r="BK17" s="214">
        <f t="shared" si="4"/>
        <v>0.26624323920906345</v>
      </c>
      <c r="BL17" s="214">
        <f t="shared" si="5"/>
        <v>135.47911461107662</v>
      </c>
      <c r="BM17" s="187">
        <v>3900</v>
      </c>
      <c r="BN17" s="215">
        <v>648.18613731000005</v>
      </c>
      <c r="BO17" s="215">
        <v>534.90445547394495</v>
      </c>
      <c r="BP17" s="215">
        <v>-529.45048199861003</v>
      </c>
      <c r="BQ17" s="216">
        <v>52.291912685245798</v>
      </c>
      <c r="BR17" s="216">
        <v>6.3054286996195898</v>
      </c>
      <c r="BS17" s="214">
        <f t="shared" si="6"/>
        <v>0.17344628459691336</v>
      </c>
      <c r="BT17" s="214">
        <f t="shared" si="7"/>
        <v>135.47911461107662</v>
      </c>
      <c r="BU17" s="223">
        <v>1</v>
      </c>
      <c r="BV17" s="189">
        <v>21.713346940720299</v>
      </c>
      <c r="BW17" s="189">
        <v>19.5231983743477</v>
      </c>
      <c r="BX17" s="214">
        <f t="shared" si="8"/>
        <v>16.995222467696568</v>
      </c>
      <c r="BY17" s="214">
        <f t="shared" si="9"/>
        <v>16.300004075272405</v>
      </c>
      <c r="BZ17" s="191"/>
      <c r="CA17" s="191"/>
      <c r="CB17" s="191"/>
      <c r="CC17" s="191"/>
      <c r="CD17" s="191"/>
      <c r="CE17" s="191"/>
      <c r="CF17" s="191"/>
      <c r="CG17" s="191"/>
      <c r="CH17" s="191"/>
      <c r="CI17" s="191"/>
      <c r="CJ17" s="191"/>
      <c r="CK17" s="191"/>
      <c r="CL17" s="191"/>
      <c r="CM17" s="191"/>
      <c r="CN17" s="191"/>
      <c r="CO17" s="191"/>
      <c r="CP17" s="191"/>
      <c r="CQ17" s="191"/>
      <c r="CR17" s="191"/>
    </row>
    <row r="18" spans="1:96" ht="12" customHeight="1" x14ac:dyDescent="0.25">
      <c r="A18" s="182"/>
      <c r="B18" s="119">
        <f t="shared" si="10"/>
        <v>14</v>
      </c>
      <c r="C18" s="208">
        <v>28.3031199999999</v>
      </c>
      <c r="D18" s="184">
        <v>58.837412390074903</v>
      </c>
      <c r="E18" s="184">
        <v>58.837412390074903</v>
      </c>
      <c r="F18" s="184">
        <v>58.837412390074903</v>
      </c>
      <c r="G18" s="184">
        <v>58.837412390074903</v>
      </c>
      <c r="H18" s="184">
        <v>58.837412390074903</v>
      </c>
      <c r="I18" s="184">
        <v>58.837412390074903</v>
      </c>
      <c r="J18" s="184">
        <v>58.837412390074903</v>
      </c>
      <c r="K18" s="184">
        <v>58.837412390074903</v>
      </c>
      <c r="L18" s="184">
        <v>58.837412390074903</v>
      </c>
      <c r="M18" s="184">
        <v>58.837412390074903</v>
      </c>
      <c r="N18" s="184">
        <v>58.837412390074903</v>
      </c>
      <c r="O18" s="184">
        <v>58.837412390074903</v>
      </c>
      <c r="P18" s="184">
        <v>58.837412390074903</v>
      </c>
      <c r="Q18" s="184">
        <v>58.837412390074903</v>
      </c>
      <c r="R18" s="184">
        <v>58.837412390074903</v>
      </c>
      <c r="S18" s="208"/>
      <c r="T18" s="208">
        <v>58.285139773647003</v>
      </c>
      <c r="U18" s="208">
        <v>58.418938262535001</v>
      </c>
      <c r="V18" s="209">
        <f t="shared" si="2"/>
        <v>0.13379848888799728</v>
      </c>
      <c r="W18" s="182"/>
      <c r="X18" s="210">
        <v>78.826936875000001</v>
      </c>
      <c r="Y18" s="210">
        <v>78.826936875000001</v>
      </c>
      <c r="Z18" s="210">
        <v>78.826936875000001</v>
      </c>
      <c r="AA18" s="210">
        <v>78.826936875000001</v>
      </c>
      <c r="AB18" s="210">
        <v>78.826936875000001</v>
      </c>
      <c r="AC18" s="210">
        <v>78.826936875000001</v>
      </c>
      <c r="AD18" s="210">
        <v>78.826936875000001</v>
      </c>
      <c r="AE18" s="210">
        <v>52.730878906249899</v>
      </c>
      <c r="AF18" s="210">
        <v>78.826936875000001</v>
      </c>
      <c r="AG18" s="210">
        <v>78.826936875000001</v>
      </c>
      <c r="AH18" s="210">
        <v>78.826936875000001</v>
      </c>
      <c r="AI18" s="210">
        <v>78.826936875000001</v>
      </c>
      <c r="AJ18" s="210">
        <v>78.826936875000001</v>
      </c>
      <c r="AK18" s="210">
        <v>78.826936875000001</v>
      </c>
      <c r="AL18" s="210">
        <v>78.826936875000001</v>
      </c>
      <c r="AM18" s="182"/>
      <c r="AN18" s="196">
        <v>13</v>
      </c>
      <c r="AO18" s="196">
        <v>0</v>
      </c>
      <c r="AP18" s="196">
        <v>13</v>
      </c>
      <c r="AQ18" s="196">
        <v>7</v>
      </c>
      <c r="AR18" s="196">
        <v>609.61</v>
      </c>
      <c r="AS18" s="196">
        <v>30.48028</v>
      </c>
      <c r="AT18" s="211">
        <v>1E-3</v>
      </c>
      <c r="AU18" s="196">
        <v>52.730878906249899</v>
      </c>
      <c r="AV18" s="196">
        <v>1</v>
      </c>
      <c r="AW18" s="212">
        <v>1.4200000000000001E-4</v>
      </c>
      <c r="AX18" s="213">
        <v>3.8580000000000003E-2</v>
      </c>
      <c r="AY18" s="196">
        <v>2</v>
      </c>
      <c r="AZ18" s="196">
        <v>1</v>
      </c>
      <c r="BA18" s="196">
        <v>0</v>
      </c>
      <c r="BB18" s="182"/>
      <c r="BC18" s="182"/>
      <c r="BD18" s="214">
        <f t="shared" si="3"/>
        <v>1.1666666666666667</v>
      </c>
      <c r="BE18" s="187">
        <v>4200</v>
      </c>
      <c r="BF18" s="215">
        <v>650.50440994999997</v>
      </c>
      <c r="BG18" s="215">
        <v>561.18070600640203</v>
      </c>
      <c r="BH18" s="215">
        <v>-554.60492869542895</v>
      </c>
      <c r="BI18" s="216">
        <v>52.471876503766502</v>
      </c>
      <c r="BJ18" s="216">
        <v>6.4914769495026299</v>
      </c>
      <c r="BK18" s="214">
        <f t="shared" si="4"/>
        <v>0.37085073696547344</v>
      </c>
      <c r="BL18" s="214">
        <f t="shared" si="5"/>
        <v>137.79738725107654</v>
      </c>
      <c r="BM18" s="187">
        <v>4200</v>
      </c>
      <c r="BN18" s="215">
        <v>650.50440994999997</v>
      </c>
      <c r="BO18" s="215">
        <v>546.35691165145499</v>
      </c>
      <c r="BP18" s="215">
        <v>-540.88185846698195</v>
      </c>
      <c r="BQ18" s="216">
        <v>52.372410257232502</v>
      </c>
      <c r="BR18" s="216">
        <v>6.3855303509485903</v>
      </c>
      <c r="BS18" s="214">
        <f t="shared" si="6"/>
        <v>0.25354793592591385</v>
      </c>
      <c r="BT18" s="214">
        <f t="shared" si="7"/>
        <v>137.79738725107654</v>
      </c>
      <c r="BU18" s="191"/>
      <c r="BV18" s="189">
        <v>34.218718475606799</v>
      </c>
      <c r="BW18" s="189">
        <v>27.8509826255553</v>
      </c>
      <c r="BX18" s="214">
        <f t="shared" si="8"/>
        <v>29.500594002583068</v>
      </c>
      <c r="BY18" s="214">
        <f t="shared" si="9"/>
        <v>24.627788326480001</v>
      </c>
      <c r="BZ18" s="191"/>
      <c r="CA18" s="191"/>
      <c r="CB18" s="191"/>
      <c r="CC18" s="191"/>
      <c r="CD18" s="191"/>
      <c r="CE18" s="191"/>
      <c r="CF18" s="191"/>
      <c r="CG18" s="191"/>
      <c r="CH18" s="191"/>
      <c r="CI18" s="191"/>
      <c r="CJ18" s="191"/>
      <c r="CK18" s="191"/>
      <c r="CL18" s="191"/>
      <c r="CM18" s="191"/>
      <c r="CN18" s="191"/>
      <c r="CO18" s="191"/>
      <c r="CP18" s="191"/>
      <c r="CQ18" s="191"/>
      <c r="CR18" s="191"/>
    </row>
    <row r="19" spans="1:96" ht="12" customHeight="1" x14ac:dyDescent="0.25">
      <c r="A19" s="182"/>
      <c r="B19" s="119">
        <f t="shared" si="10"/>
        <v>15</v>
      </c>
      <c r="C19" s="208">
        <v>28.3031199999999</v>
      </c>
      <c r="D19" s="184">
        <v>58.227806921324898</v>
      </c>
      <c r="E19" s="184">
        <v>58.227806921324898</v>
      </c>
      <c r="F19" s="184">
        <v>58.227806921324898</v>
      </c>
      <c r="G19" s="184">
        <v>58.227806921324898</v>
      </c>
      <c r="H19" s="184">
        <v>58.227806921324898</v>
      </c>
      <c r="I19" s="184">
        <v>58.227806921324898</v>
      </c>
      <c r="J19" s="184">
        <v>58.227806921324898</v>
      </c>
      <c r="K19" s="184">
        <v>58.227806921324898</v>
      </c>
      <c r="L19" s="184">
        <v>58.227806921324898</v>
      </c>
      <c r="M19" s="184">
        <v>58.227806921324898</v>
      </c>
      <c r="N19" s="184">
        <v>58.227806921324898</v>
      </c>
      <c r="O19" s="184">
        <v>58.227806921324898</v>
      </c>
      <c r="P19" s="184">
        <v>58.227806921324898</v>
      </c>
      <c r="Q19" s="184">
        <v>58.227806921324898</v>
      </c>
      <c r="R19" s="184">
        <v>58.227806921324898</v>
      </c>
      <c r="S19" s="208"/>
      <c r="T19" s="208">
        <v>57.642723742484002</v>
      </c>
      <c r="U19" s="208">
        <v>57.791549704927398</v>
      </c>
      <c r="V19" s="209">
        <f t="shared" si="2"/>
        <v>0.14882596244339652</v>
      </c>
      <c r="W19" s="182"/>
      <c r="X19" s="210">
        <v>78.217331250000001</v>
      </c>
      <c r="Y19" s="210">
        <v>78.217331250000001</v>
      </c>
      <c r="Z19" s="210">
        <v>78.217331250000001</v>
      </c>
      <c r="AA19" s="210">
        <v>78.217331250000001</v>
      </c>
      <c r="AB19" s="210">
        <v>78.217331250000001</v>
      </c>
      <c r="AC19" s="210">
        <v>78.217331250000001</v>
      </c>
      <c r="AD19" s="210">
        <v>78.217331250000001</v>
      </c>
      <c r="AE19" s="210">
        <v>52.121273437499902</v>
      </c>
      <c r="AF19" s="210">
        <v>78.217331250000001</v>
      </c>
      <c r="AG19" s="210">
        <v>78.217331250000001</v>
      </c>
      <c r="AH19" s="210">
        <v>78.217331250000001</v>
      </c>
      <c r="AI19" s="210">
        <v>78.217331250000001</v>
      </c>
      <c r="AJ19" s="210">
        <v>78.217331250000001</v>
      </c>
      <c r="AK19" s="210">
        <v>78.217331250000001</v>
      </c>
      <c r="AL19" s="210">
        <v>78.217331250000001</v>
      </c>
      <c r="AM19" s="182"/>
      <c r="AN19" s="196">
        <v>14</v>
      </c>
      <c r="AO19" s="196">
        <v>0</v>
      </c>
      <c r="AP19" s="196">
        <v>14</v>
      </c>
      <c r="AQ19" s="196">
        <v>7</v>
      </c>
      <c r="AR19" s="196">
        <v>609.61</v>
      </c>
      <c r="AS19" s="196">
        <v>30.48028</v>
      </c>
      <c r="AT19" s="211">
        <v>1E-3</v>
      </c>
      <c r="AU19" s="196">
        <v>52.121273437499902</v>
      </c>
      <c r="AV19" s="196">
        <v>1</v>
      </c>
      <c r="AW19" s="212">
        <v>1.4200000000000001E-4</v>
      </c>
      <c r="AX19" s="213">
        <v>3.8580000000000003E-2</v>
      </c>
      <c r="AY19" s="196">
        <v>2</v>
      </c>
      <c r="AZ19" s="196">
        <v>1</v>
      </c>
      <c r="BA19" s="196">
        <v>0</v>
      </c>
      <c r="BB19" s="182"/>
      <c r="BC19" s="182"/>
      <c r="BD19" s="214">
        <f t="shared" si="3"/>
        <v>1.25</v>
      </c>
      <c r="BE19" s="187">
        <v>4500</v>
      </c>
      <c r="BF19" s="215">
        <v>651.28</v>
      </c>
      <c r="BG19" s="215">
        <v>575.58660547156501</v>
      </c>
      <c r="BH19" s="215">
        <v>-569.44619716756097</v>
      </c>
      <c r="BI19" s="216">
        <v>52.572744627661002</v>
      </c>
      <c r="BJ19" s="216">
        <v>6.5888064163201099</v>
      </c>
      <c r="BK19" s="214">
        <f t="shared" si="4"/>
        <v>0.46818020378295344</v>
      </c>
      <c r="BL19" s="214">
        <f t="shared" si="5"/>
        <v>138.57297730107655</v>
      </c>
      <c r="BM19" s="187">
        <v>4500</v>
      </c>
      <c r="BN19" s="215">
        <v>651.28</v>
      </c>
      <c r="BO19" s="215">
        <v>557.40687914869704</v>
      </c>
      <c r="BP19" s="215">
        <v>-552.03326053184503</v>
      </c>
      <c r="BQ19" s="216">
        <v>52.4498627456531</v>
      </c>
      <c r="BR19" s="216">
        <v>6.4618097640405203</v>
      </c>
      <c r="BS19" s="214">
        <f t="shared" si="6"/>
        <v>0.32982734901784383</v>
      </c>
      <c r="BT19" s="214">
        <f t="shared" si="7"/>
        <v>138.57297730107655</v>
      </c>
      <c r="BU19" s="191"/>
      <c r="BV19" s="189">
        <v>46.349323878277701</v>
      </c>
      <c r="BW19" s="189">
        <v>35.873740695130103</v>
      </c>
      <c r="BX19" s="214">
        <f t="shared" si="8"/>
        <v>41.631199405253966</v>
      </c>
      <c r="BY19" s="214">
        <f t="shared" si="9"/>
        <v>32.650546396054807</v>
      </c>
      <c r="BZ19" s="191"/>
      <c r="CA19" s="191"/>
      <c r="CB19" s="191"/>
      <c r="CC19" s="191"/>
      <c r="CD19" s="191"/>
      <c r="CE19" s="191"/>
      <c r="CF19" s="191"/>
      <c r="CG19" s="191"/>
      <c r="CH19" s="191"/>
      <c r="CI19" s="191"/>
      <c r="CJ19" s="191"/>
      <c r="CK19" s="191"/>
      <c r="CL19" s="191"/>
      <c r="CM19" s="191"/>
      <c r="CN19" s="191"/>
      <c r="CO19" s="191"/>
      <c r="CP19" s="191"/>
      <c r="CQ19" s="191"/>
      <c r="CR19" s="191"/>
    </row>
    <row r="20" spans="1:96" ht="12" customHeight="1" x14ac:dyDescent="0.25">
      <c r="A20" s="182"/>
      <c r="B20" s="183">
        <f t="shared" si="10"/>
        <v>16</v>
      </c>
      <c r="C20" s="208"/>
      <c r="D20" s="184">
        <v>57.618201452574901</v>
      </c>
      <c r="E20" s="184">
        <v>57.618201452574901</v>
      </c>
      <c r="F20" s="184">
        <v>57.618201452574901</v>
      </c>
      <c r="G20" s="184">
        <v>57.618201452574901</v>
      </c>
      <c r="H20" s="184">
        <v>57.618201452574901</v>
      </c>
      <c r="I20" s="184">
        <v>57.618201452574901</v>
      </c>
      <c r="J20" s="184">
        <v>57.618201452574901</v>
      </c>
      <c r="K20" s="184">
        <v>57.618201452574901</v>
      </c>
      <c r="L20" s="184">
        <v>57.618201452574901</v>
      </c>
      <c r="M20" s="184">
        <v>57.618201452574901</v>
      </c>
      <c r="N20" s="184">
        <v>57.618201452574901</v>
      </c>
      <c r="O20" s="184">
        <v>57.618201452574901</v>
      </c>
      <c r="P20" s="184">
        <v>57.618201452574901</v>
      </c>
      <c r="Q20" s="184">
        <v>57.618201452574901</v>
      </c>
      <c r="R20" s="184">
        <v>57.618201452574901</v>
      </c>
      <c r="S20" s="208"/>
      <c r="T20" s="208">
        <v>57.001809344973402</v>
      </c>
      <c r="U20" s="208">
        <v>57.165906635615102</v>
      </c>
      <c r="V20" s="209">
        <f t="shared" si="2"/>
        <v>0.16409729064169909</v>
      </c>
      <c r="W20" s="182"/>
      <c r="X20" s="210">
        <v>77.607725625</v>
      </c>
      <c r="Y20" s="210">
        <v>77.607725625</v>
      </c>
      <c r="Z20" s="210">
        <v>77.607725625</v>
      </c>
      <c r="AA20" s="210">
        <v>77.607725625</v>
      </c>
      <c r="AB20" s="210">
        <v>77.607725625</v>
      </c>
      <c r="AC20" s="210">
        <v>77.607725625</v>
      </c>
      <c r="AD20" s="210">
        <v>77.607725625</v>
      </c>
      <c r="AE20" s="210">
        <v>51.511667968749897</v>
      </c>
      <c r="AF20" s="210">
        <v>77.607725625</v>
      </c>
      <c r="AG20" s="210">
        <v>77.607725625</v>
      </c>
      <c r="AH20" s="210">
        <v>77.607725625</v>
      </c>
      <c r="AI20" s="210">
        <v>77.607725625</v>
      </c>
      <c r="AJ20" s="210">
        <v>77.607725625</v>
      </c>
      <c r="AK20" s="210">
        <v>77.607725625</v>
      </c>
      <c r="AL20" s="210">
        <v>77.607725625</v>
      </c>
      <c r="AM20" s="182"/>
      <c r="AN20" s="196">
        <v>15</v>
      </c>
      <c r="AO20" s="196">
        <v>0</v>
      </c>
      <c r="AP20" s="196">
        <v>15</v>
      </c>
      <c r="AQ20" s="196">
        <v>7</v>
      </c>
      <c r="AR20" s="196">
        <v>609.61</v>
      </c>
      <c r="AS20" s="196">
        <v>30.48028</v>
      </c>
      <c r="AT20" s="211">
        <v>1E-3</v>
      </c>
      <c r="AU20" s="196">
        <v>51.511667968749897</v>
      </c>
      <c r="AV20" s="196">
        <v>1</v>
      </c>
      <c r="AW20" s="212">
        <v>1.4200000000000001E-4</v>
      </c>
      <c r="AX20" s="213">
        <v>3.8580000000000003E-2</v>
      </c>
      <c r="AY20" s="196">
        <v>2</v>
      </c>
      <c r="AZ20" s="196">
        <v>1</v>
      </c>
      <c r="BA20" s="196">
        <v>0</v>
      </c>
      <c r="BB20" s="182"/>
      <c r="BC20" s="182"/>
      <c r="BD20" s="214">
        <f t="shared" si="3"/>
        <v>1.3333333333333333</v>
      </c>
      <c r="BE20" s="187">
        <v>4800</v>
      </c>
      <c r="BF20" s="215">
        <v>650.50440994999997</v>
      </c>
      <c r="BG20" s="215">
        <v>588.94171026525305</v>
      </c>
      <c r="BH20" s="215">
        <v>-583.30388512832894</v>
      </c>
      <c r="BI20" s="216">
        <v>52.665675088680203</v>
      </c>
      <c r="BJ20" s="216">
        <v>6.6778977814297402</v>
      </c>
      <c r="BK20" s="214">
        <f t="shared" si="4"/>
        <v>0.55727156889258378</v>
      </c>
      <c r="BL20" s="214">
        <f t="shared" si="5"/>
        <v>137.79738725107654</v>
      </c>
      <c r="BM20" s="187">
        <v>4800</v>
      </c>
      <c r="BN20" s="215">
        <v>650.50440994999997</v>
      </c>
      <c r="BO20" s="215">
        <v>567.85274910193903</v>
      </c>
      <c r="BP20" s="215">
        <v>-562.67162028507096</v>
      </c>
      <c r="BQ20" s="216">
        <v>52.522846510881401</v>
      </c>
      <c r="BR20" s="216">
        <v>6.5330755313243003</v>
      </c>
      <c r="BS20" s="214">
        <f t="shared" si="6"/>
        <v>0.40109311630162381</v>
      </c>
      <c r="BT20" s="214">
        <f t="shared" si="7"/>
        <v>137.79738725107654</v>
      </c>
      <c r="BU20" s="191"/>
      <c r="BV20" s="189">
        <v>57.972307791469099</v>
      </c>
      <c r="BW20" s="189">
        <v>43.503606697224299</v>
      </c>
      <c r="BX20" s="214">
        <f t="shared" si="8"/>
        <v>53.254183318445364</v>
      </c>
      <c r="BY20" s="214">
        <f t="shared" si="9"/>
        <v>40.280412398149004</v>
      </c>
      <c r="BZ20" s="191"/>
      <c r="CA20" s="191"/>
      <c r="CB20" s="191"/>
      <c r="CC20" s="191"/>
      <c r="CD20" s="191"/>
      <c r="CE20" s="191"/>
      <c r="CF20" s="191"/>
      <c r="CG20" s="191"/>
      <c r="CH20" s="191"/>
      <c r="CI20" s="191"/>
      <c r="CJ20" s="191"/>
      <c r="CK20" s="191"/>
      <c r="CL20" s="191"/>
      <c r="CM20" s="191"/>
      <c r="CN20" s="191"/>
      <c r="CO20" s="191"/>
      <c r="CP20" s="191"/>
      <c r="CQ20" s="191"/>
      <c r="CR20" s="191"/>
    </row>
    <row r="21" spans="1:96" ht="12" customHeight="1" x14ac:dyDescent="0.25">
      <c r="A21" s="182"/>
      <c r="B21" s="183">
        <f t="shared" si="10"/>
        <v>17</v>
      </c>
      <c r="C21" s="208"/>
      <c r="D21" s="184">
        <v>57.008595983824897</v>
      </c>
      <c r="E21" s="184">
        <v>57.008595983824897</v>
      </c>
      <c r="F21" s="184">
        <v>57.008595983824897</v>
      </c>
      <c r="G21" s="184">
        <v>57.008595983824897</v>
      </c>
      <c r="H21" s="184">
        <v>57.008595983824897</v>
      </c>
      <c r="I21" s="184">
        <v>57.008595983824897</v>
      </c>
      <c r="J21" s="184">
        <v>57.008595983824897</v>
      </c>
      <c r="K21" s="184">
        <v>57.008595983824897</v>
      </c>
      <c r="L21" s="184">
        <v>57.008595983824897</v>
      </c>
      <c r="M21" s="184">
        <v>57.008595983824897</v>
      </c>
      <c r="N21" s="184">
        <v>57.008595983824897</v>
      </c>
      <c r="O21" s="184">
        <v>57.008595983824897</v>
      </c>
      <c r="P21" s="184">
        <v>57.008595983824897</v>
      </c>
      <c r="Q21" s="184">
        <v>57.008595983824897</v>
      </c>
      <c r="R21" s="184">
        <v>57.008595983824897</v>
      </c>
      <c r="S21" s="208"/>
      <c r="T21" s="208">
        <v>56.362458444709198</v>
      </c>
      <c r="U21" s="208">
        <v>56.541977404127202</v>
      </c>
      <c r="V21" s="209">
        <f t="shared" si="2"/>
        <v>0.17951895941800444</v>
      </c>
      <c r="W21" s="182"/>
      <c r="X21" s="210">
        <v>76.99812</v>
      </c>
      <c r="Y21" s="210">
        <v>76.99812</v>
      </c>
      <c r="Z21" s="210">
        <v>76.99812</v>
      </c>
      <c r="AA21" s="210">
        <v>76.99812</v>
      </c>
      <c r="AB21" s="210">
        <v>76.99812</v>
      </c>
      <c r="AC21" s="210">
        <v>76.99812</v>
      </c>
      <c r="AD21" s="210">
        <v>76.99812</v>
      </c>
      <c r="AE21" s="210">
        <v>50.9020624999999</v>
      </c>
      <c r="AF21" s="210">
        <v>76.99812</v>
      </c>
      <c r="AG21" s="210">
        <v>76.99812</v>
      </c>
      <c r="AH21" s="210">
        <v>76.99812</v>
      </c>
      <c r="AI21" s="210">
        <v>76.99812</v>
      </c>
      <c r="AJ21" s="210">
        <v>76.99812</v>
      </c>
      <c r="AK21" s="210">
        <v>76.99812</v>
      </c>
      <c r="AL21" s="210">
        <v>76.99812</v>
      </c>
      <c r="AM21" s="182"/>
      <c r="AN21" s="196">
        <v>16</v>
      </c>
      <c r="AO21" s="196">
        <v>0</v>
      </c>
      <c r="AP21" s="196">
        <v>16</v>
      </c>
      <c r="AQ21" s="196">
        <v>7</v>
      </c>
      <c r="AR21" s="196">
        <v>609.61</v>
      </c>
      <c r="AS21" s="196">
        <v>30.48028</v>
      </c>
      <c r="AT21" s="211">
        <v>1E-3</v>
      </c>
      <c r="AU21" s="196">
        <v>50.9020624999999</v>
      </c>
      <c r="AV21" s="196">
        <v>1</v>
      </c>
      <c r="AW21" s="212">
        <v>1.4200000000000001E-4</v>
      </c>
      <c r="AX21" s="213">
        <v>3.8580000000000003E-2</v>
      </c>
      <c r="AY21" s="196">
        <v>2</v>
      </c>
      <c r="AZ21" s="196">
        <v>1</v>
      </c>
      <c r="BA21" s="196">
        <v>0</v>
      </c>
      <c r="BB21" s="182"/>
      <c r="BC21" s="182"/>
      <c r="BD21" s="214">
        <f t="shared" si="3"/>
        <v>1.4166666666666667</v>
      </c>
      <c r="BE21" s="187">
        <v>5100</v>
      </c>
      <c r="BF21" s="215">
        <v>648.18613731000005</v>
      </c>
      <c r="BG21" s="215">
        <v>601.11275887009901</v>
      </c>
      <c r="BH21" s="215">
        <v>-596.01916291242298</v>
      </c>
      <c r="BI21" s="216">
        <v>52.749908130390402</v>
      </c>
      <c r="BJ21" s="216">
        <v>6.7581349775396404</v>
      </c>
      <c r="BK21" s="214">
        <f t="shared" si="4"/>
        <v>0.63750876500248399</v>
      </c>
      <c r="BL21" s="214">
        <f t="shared" si="5"/>
        <v>135.47911461107662</v>
      </c>
      <c r="BM21" s="187">
        <v>5100</v>
      </c>
      <c r="BN21" s="215">
        <v>648.18613731000005</v>
      </c>
      <c r="BO21" s="215">
        <v>577.54698079815205</v>
      </c>
      <c r="BP21" s="215">
        <v>-572.62573615585802</v>
      </c>
      <c r="BQ21" s="216">
        <v>52.590371695134202</v>
      </c>
      <c r="BR21" s="216">
        <v>6.59849459024952</v>
      </c>
      <c r="BS21" s="214">
        <f t="shared" si="6"/>
        <v>0.46651217522684352</v>
      </c>
      <c r="BT21" s="214">
        <f t="shared" si="7"/>
        <v>135.47911461107662</v>
      </c>
      <c r="BU21" s="191"/>
      <c r="BV21" s="189">
        <v>68.960374368930601</v>
      </c>
      <c r="BW21" s="189">
        <v>50.657017731229303</v>
      </c>
      <c r="BX21" s="214">
        <f t="shared" si="8"/>
        <v>64.242249895906866</v>
      </c>
      <c r="BY21" s="214">
        <f t="shared" si="9"/>
        <v>47.433823432154007</v>
      </c>
      <c r="BZ21" s="191"/>
      <c r="CA21" s="191"/>
      <c r="CB21" s="191"/>
      <c r="CC21" s="191"/>
      <c r="CD21" s="191"/>
      <c r="CE21" s="191"/>
      <c r="CF21" s="191"/>
      <c r="CG21" s="191"/>
      <c r="CH21" s="191"/>
      <c r="CI21" s="191"/>
      <c r="CJ21" s="191"/>
      <c r="CK21" s="191"/>
      <c r="CL21" s="191"/>
      <c r="CM21" s="191"/>
      <c r="CN21" s="191"/>
      <c r="CO21" s="191"/>
      <c r="CP21" s="191"/>
      <c r="CQ21" s="191"/>
      <c r="CR21" s="191"/>
    </row>
    <row r="22" spans="1:96" ht="12" customHeight="1" x14ac:dyDescent="0.25">
      <c r="A22" s="182"/>
      <c r="B22" s="183">
        <f t="shared" si="10"/>
        <v>18</v>
      </c>
      <c r="C22" s="208"/>
      <c r="D22" s="184">
        <v>56.3989905150749</v>
      </c>
      <c r="E22" s="184">
        <v>56.3989905150749</v>
      </c>
      <c r="F22" s="184">
        <v>56.3989905150749</v>
      </c>
      <c r="G22" s="184">
        <v>56.3989905150749</v>
      </c>
      <c r="H22" s="184">
        <v>56.3989905150749</v>
      </c>
      <c r="I22" s="184">
        <v>56.3989905150749</v>
      </c>
      <c r="J22" s="184">
        <v>56.3989905150749</v>
      </c>
      <c r="K22" s="184">
        <v>56.3989905150749</v>
      </c>
      <c r="L22" s="184">
        <v>56.3989905150749</v>
      </c>
      <c r="M22" s="184">
        <v>56.3989905150749</v>
      </c>
      <c r="N22" s="184">
        <v>56.3989905150749</v>
      </c>
      <c r="O22" s="184">
        <v>56.3989905150749</v>
      </c>
      <c r="P22" s="184">
        <v>56.3989905150749</v>
      </c>
      <c r="Q22" s="184">
        <v>56.3989905150749</v>
      </c>
      <c r="R22" s="184">
        <v>56.3989905150749</v>
      </c>
      <c r="S22" s="208"/>
      <c r="T22" s="208">
        <v>55.7247290126801</v>
      </c>
      <c r="U22" s="208">
        <v>55.9197269921833</v>
      </c>
      <c r="V22" s="209">
        <f t="shared" si="2"/>
        <v>0.1949979795031993</v>
      </c>
      <c r="W22" s="182"/>
      <c r="X22" s="210">
        <v>76.3885143749999</v>
      </c>
      <c r="Y22" s="210">
        <v>76.3885143749999</v>
      </c>
      <c r="Z22" s="210">
        <v>76.3885143749999</v>
      </c>
      <c r="AA22" s="210">
        <v>76.3885143749999</v>
      </c>
      <c r="AB22" s="210">
        <v>76.3885143749999</v>
      </c>
      <c r="AC22" s="210">
        <v>76.3885143749999</v>
      </c>
      <c r="AD22" s="210">
        <v>76.3885143749999</v>
      </c>
      <c r="AE22" s="210">
        <v>50.292457031249903</v>
      </c>
      <c r="AF22" s="210">
        <v>76.3885143749999</v>
      </c>
      <c r="AG22" s="210">
        <v>76.3885143749999</v>
      </c>
      <c r="AH22" s="210">
        <v>76.3885143749999</v>
      </c>
      <c r="AI22" s="210">
        <v>76.3885143749999</v>
      </c>
      <c r="AJ22" s="210">
        <v>76.3885143749999</v>
      </c>
      <c r="AK22" s="210">
        <v>76.3885143749999</v>
      </c>
      <c r="AL22" s="210">
        <v>76.3885143749999</v>
      </c>
      <c r="AM22" s="182"/>
      <c r="AN22" s="196">
        <v>17</v>
      </c>
      <c r="AO22" s="196">
        <v>0</v>
      </c>
      <c r="AP22" s="196">
        <v>17</v>
      </c>
      <c r="AQ22" s="196">
        <v>7</v>
      </c>
      <c r="AR22" s="196">
        <v>609.61</v>
      </c>
      <c r="AS22" s="196">
        <v>30.48028</v>
      </c>
      <c r="AT22" s="211">
        <v>1E-3</v>
      </c>
      <c r="AU22" s="196">
        <v>50.292457031249903</v>
      </c>
      <c r="AV22" s="196">
        <v>1</v>
      </c>
      <c r="AW22" s="212">
        <v>1.4200000000000001E-4</v>
      </c>
      <c r="AX22" s="213">
        <v>3.8580000000000003E-2</v>
      </c>
      <c r="AY22" s="196">
        <v>2</v>
      </c>
      <c r="AZ22" s="196">
        <v>1</v>
      </c>
      <c r="BA22" s="196">
        <v>0</v>
      </c>
      <c r="BB22" s="182"/>
      <c r="BC22" s="182"/>
      <c r="BD22" s="214">
        <f t="shared" si="3"/>
        <v>1.5</v>
      </c>
      <c r="BE22" s="187">
        <v>5400</v>
      </c>
      <c r="BF22" s="215">
        <v>644.35058158000004</v>
      </c>
      <c r="BG22" s="215">
        <v>611.99462693013902</v>
      </c>
      <c r="BH22" s="215">
        <v>-607.475380640205</v>
      </c>
      <c r="BI22" s="216">
        <v>52.8249214327979</v>
      </c>
      <c r="BJ22" s="216">
        <v>6.8290518324074601</v>
      </c>
      <c r="BK22" s="214">
        <f t="shared" si="4"/>
        <v>0.70842561987030361</v>
      </c>
      <c r="BL22" s="214">
        <f t="shared" si="5"/>
        <v>131.64355888107661</v>
      </c>
      <c r="BM22" s="187">
        <v>5400</v>
      </c>
      <c r="BN22" s="215">
        <v>644.35058158000004</v>
      </c>
      <c r="BO22" s="215">
        <v>586.37442218941999</v>
      </c>
      <c r="BP22" s="215">
        <v>-581.76664677207395</v>
      </c>
      <c r="BQ22" s="216">
        <v>52.651720700149703</v>
      </c>
      <c r="BR22" s="216">
        <v>6.65743590450922</v>
      </c>
      <c r="BS22" s="214">
        <f t="shared" si="6"/>
        <v>0.52545348948654347</v>
      </c>
      <c r="BT22" s="214">
        <f t="shared" si="7"/>
        <v>131.64355888107661</v>
      </c>
      <c r="BU22" s="191"/>
      <c r="BV22" s="189">
        <v>79.193181429680394</v>
      </c>
      <c r="BW22" s="189">
        <v>57.255629069323902</v>
      </c>
      <c r="BX22" s="214">
        <f t="shared" si="8"/>
        <v>74.475056956656658</v>
      </c>
      <c r="BY22" s="214">
        <f t="shared" si="9"/>
        <v>54.032434770248607</v>
      </c>
      <c r="BZ22" s="191"/>
      <c r="CA22" s="191"/>
      <c r="CB22" s="191"/>
      <c r="CC22" s="191"/>
      <c r="CD22" s="191"/>
      <c r="CE22" s="191"/>
      <c r="CF22" s="191"/>
      <c r="CG22" s="191"/>
      <c r="CH22" s="191"/>
      <c r="CI22" s="191"/>
      <c r="CJ22" s="191"/>
      <c r="CK22" s="191"/>
      <c r="CL22" s="191"/>
      <c r="CM22" s="191"/>
      <c r="CN22" s="191"/>
      <c r="CO22" s="191"/>
      <c r="CP22" s="191"/>
      <c r="CQ22" s="191"/>
      <c r="CR22" s="191"/>
    </row>
    <row r="23" spans="1:96" ht="12" customHeight="1" x14ac:dyDescent="0.25">
      <c r="A23" s="182"/>
      <c r="B23" s="183">
        <f t="shared" si="10"/>
        <v>19</v>
      </c>
      <c r="C23" s="208"/>
      <c r="D23" s="184">
        <v>55.789385046324902</v>
      </c>
      <c r="E23" s="184">
        <v>55.789385046324902</v>
      </c>
      <c r="F23" s="184">
        <v>55.789385046324902</v>
      </c>
      <c r="G23" s="184">
        <v>55.789385046324902</v>
      </c>
      <c r="H23" s="184">
        <v>55.789385046324902</v>
      </c>
      <c r="I23" s="184">
        <v>55.789385046324902</v>
      </c>
      <c r="J23" s="184">
        <v>55.789385046324902</v>
      </c>
      <c r="K23" s="184">
        <v>55.789385046324902</v>
      </c>
      <c r="L23" s="184">
        <v>55.789385046324902</v>
      </c>
      <c r="M23" s="184">
        <v>55.789385046324902</v>
      </c>
      <c r="N23" s="184">
        <v>55.789385046324902</v>
      </c>
      <c r="O23" s="184">
        <v>55.789385046324902</v>
      </c>
      <c r="P23" s="184">
        <v>55.789385046324902</v>
      </c>
      <c r="Q23" s="184">
        <v>55.789385046324902</v>
      </c>
      <c r="R23" s="184">
        <v>55.789385046324902</v>
      </c>
      <c r="S23" s="208"/>
      <c r="T23" s="208">
        <v>55.088674902181197</v>
      </c>
      <c r="U23" s="208">
        <v>55.299117241096198</v>
      </c>
      <c r="V23" s="209">
        <f t="shared" si="2"/>
        <v>0.21044233891500141</v>
      </c>
      <c r="W23" s="182"/>
      <c r="X23" s="210">
        <v>75.7789087499999</v>
      </c>
      <c r="Y23" s="210">
        <v>75.7789087499999</v>
      </c>
      <c r="Z23" s="210">
        <v>75.7789087499999</v>
      </c>
      <c r="AA23" s="210">
        <v>75.7789087499999</v>
      </c>
      <c r="AB23" s="210">
        <v>75.7789087499999</v>
      </c>
      <c r="AC23" s="210">
        <v>75.7789087499999</v>
      </c>
      <c r="AD23" s="210">
        <v>75.7789087499999</v>
      </c>
      <c r="AE23" s="210">
        <v>49.682851562499899</v>
      </c>
      <c r="AF23" s="210">
        <v>75.7789087499999</v>
      </c>
      <c r="AG23" s="210">
        <v>75.7789087499999</v>
      </c>
      <c r="AH23" s="210">
        <v>75.7789087499999</v>
      </c>
      <c r="AI23" s="210">
        <v>75.7789087499999</v>
      </c>
      <c r="AJ23" s="210">
        <v>75.7789087499999</v>
      </c>
      <c r="AK23" s="210">
        <v>75.7789087499999</v>
      </c>
      <c r="AL23" s="210">
        <v>75.7789087499999</v>
      </c>
      <c r="AM23" s="182"/>
      <c r="AN23" s="196">
        <v>18</v>
      </c>
      <c r="AO23" s="196">
        <v>0</v>
      </c>
      <c r="AP23" s="196">
        <v>18</v>
      </c>
      <c r="AQ23" s="196">
        <v>7</v>
      </c>
      <c r="AR23" s="196">
        <v>609.61</v>
      </c>
      <c r="AS23" s="196">
        <v>30.48028</v>
      </c>
      <c r="AT23" s="211">
        <v>1E-3</v>
      </c>
      <c r="AU23" s="196">
        <v>49.682851562499899</v>
      </c>
      <c r="AV23" s="196">
        <v>1</v>
      </c>
      <c r="AW23" s="212">
        <v>1.4200000000000001E-4</v>
      </c>
      <c r="AX23" s="213">
        <v>3.8580000000000003E-2</v>
      </c>
      <c r="AY23" s="196">
        <v>2</v>
      </c>
      <c r="AZ23" s="196">
        <v>1</v>
      </c>
      <c r="BA23" s="196">
        <v>0</v>
      </c>
      <c r="BB23" s="182"/>
      <c r="BC23" s="182"/>
      <c r="BD23" s="214">
        <f t="shared" si="3"/>
        <v>1.5833333333333333</v>
      </c>
      <c r="BE23" s="187">
        <v>5700</v>
      </c>
      <c r="BF23" s="215">
        <v>639.03976589000001</v>
      </c>
      <c r="BG23" s="215">
        <v>621.49825052670201</v>
      </c>
      <c r="BH23" s="215">
        <v>-617.57761955573903</v>
      </c>
      <c r="BI23" s="216">
        <v>52.890307929268801</v>
      </c>
      <c r="BJ23" s="216">
        <v>6.8902679386095897</v>
      </c>
      <c r="BK23" s="214">
        <f t="shared" si="4"/>
        <v>0.76964172607243331</v>
      </c>
      <c r="BL23" s="214">
        <f t="shared" si="5"/>
        <v>126.33274319107659</v>
      </c>
      <c r="BM23" s="187">
        <v>5700</v>
      </c>
      <c r="BN23" s="215">
        <v>639.03976589000001</v>
      </c>
      <c r="BO23" s="215">
        <v>594.23951831959505</v>
      </c>
      <c r="BP23" s="215">
        <v>-589.99081283401301</v>
      </c>
      <c r="BQ23" s="216">
        <v>52.7063346021516</v>
      </c>
      <c r="BR23" s="216">
        <v>6.7093910238858898</v>
      </c>
      <c r="BS23" s="214">
        <f t="shared" si="6"/>
        <v>0.57740860886321332</v>
      </c>
      <c r="BT23" s="214">
        <f t="shared" si="7"/>
        <v>126.33274319107659</v>
      </c>
      <c r="BU23" s="191"/>
      <c r="BV23" s="189">
        <v>88.558658455162899</v>
      </c>
      <c r="BW23" s="189">
        <v>63.227172194177903</v>
      </c>
      <c r="BX23" s="214">
        <f t="shared" si="8"/>
        <v>83.840533982139164</v>
      </c>
      <c r="BY23" s="214">
        <f t="shared" si="9"/>
        <v>60.003977895102608</v>
      </c>
      <c r="BZ23" s="191"/>
      <c r="CA23" s="191"/>
      <c r="CB23" s="191"/>
      <c r="CC23" s="191"/>
      <c r="CD23" s="191"/>
      <c r="CE23" s="191"/>
      <c r="CF23" s="191"/>
      <c r="CG23" s="191"/>
      <c r="CH23" s="191"/>
      <c r="CI23" s="191"/>
      <c r="CJ23" s="191"/>
      <c r="CK23" s="191"/>
      <c r="CL23" s="191"/>
      <c r="CM23" s="191"/>
      <c r="CN23" s="191"/>
      <c r="CO23" s="191"/>
      <c r="CP23" s="191"/>
      <c r="CQ23" s="191"/>
      <c r="CR23" s="191"/>
    </row>
    <row r="24" spans="1:96" ht="12" customHeight="1" x14ac:dyDescent="0.25">
      <c r="A24" s="182"/>
      <c r="B24" s="183">
        <f t="shared" si="10"/>
        <v>20</v>
      </c>
      <c r="C24" s="208"/>
      <c r="D24" s="184">
        <v>55.179779577574898</v>
      </c>
      <c r="E24" s="184">
        <v>55.179779577574898</v>
      </c>
      <c r="F24" s="184">
        <v>55.179779577574898</v>
      </c>
      <c r="G24" s="184">
        <v>55.179779577574898</v>
      </c>
      <c r="H24" s="184">
        <v>55.179779577574898</v>
      </c>
      <c r="I24" s="184">
        <v>55.179779577574898</v>
      </c>
      <c r="J24" s="184">
        <v>55.179779577574898</v>
      </c>
      <c r="K24" s="184">
        <v>55.179779577574898</v>
      </c>
      <c r="L24" s="184">
        <v>55.179779577574898</v>
      </c>
      <c r="M24" s="184">
        <v>55.179779577574898</v>
      </c>
      <c r="N24" s="184">
        <v>55.179779577574898</v>
      </c>
      <c r="O24" s="184">
        <v>55.179779577574898</v>
      </c>
      <c r="P24" s="184">
        <v>55.179779577574898</v>
      </c>
      <c r="Q24" s="184">
        <v>55.179779577574898</v>
      </c>
      <c r="R24" s="184">
        <v>55.179779577574898</v>
      </c>
      <c r="S24" s="208"/>
      <c r="T24" s="208">
        <v>54.454345634890203</v>
      </c>
      <c r="U24" s="208">
        <v>54.680107085939198</v>
      </c>
      <c r="V24" s="209">
        <f t="shared" si="2"/>
        <v>0.22576145104899581</v>
      </c>
      <c r="W24" s="182"/>
      <c r="X24" s="210">
        <v>75.1693031249999</v>
      </c>
      <c r="Y24" s="210">
        <v>75.1693031249999</v>
      </c>
      <c r="Z24" s="210">
        <v>75.1693031249999</v>
      </c>
      <c r="AA24" s="210">
        <v>75.1693031249999</v>
      </c>
      <c r="AB24" s="210">
        <v>75.1693031249999</v>
      </c>
      <c r="AC24" s="210">
        <v>75.1693031249999</v>
      </c>
      <c r="AD24" s="210">
        <v>75.1693031249999</v>
      </c>
      <c r="AE24" s="210">
        <v>49.073246093750001</v>
      </c>
      <c r="AF24" s="210">
        <v>75.1693031249999</v>
      </c>
      <c r="AG24" s="210">
        <v>75.1693031249999</v>
      </c>
      <c r="AH24" s="210">
        <v>75.1693031249999</v>
      </c>
      <c r="AI24" s="210">
        <v>75.1693031249999</v>
      </c>
      <c r="AJ24" s="210">
        <v>75.1693031249999</v>
      </c>
      <c r="AK24" s="210">
        <v>75.1693031249999</v>
      </c>
      <c r="AL24" s="210">
        <v>75.1693031249999</v>
      </c>
      <c r="AM24" s="182"/>
      <c r="AN24" s="196">
        <v>19</v>
      </c>
      <c r="AO24" s="196">
        <v>0</v>
      </c>
      <c r="AP24" s="196">
        <v>19</v>
      </c>
      <c r="AQ24" s="196">
        <v>7</v>
      </c>
      <c r="AR24" s="196">
        <v>609.61</v>
      </c>
      <c r="AS24" s="196">
        <v>30.48028</v>
      </c>
      <c r="AT24" s="211">
        <v>1E-3</v>
      </c>
      <c r="AU24" s="196">
        <v>49.073246093750001</v>
      </c>
      <c r="AV24" s="196">
        <v>1</v>
      </c>
      <c r="AW24" s="212">
        <v>1.4200000000000001E-4</v>
      </c>
      <c r="AX24" s="213">
        <v>3.8580000000000003E-2</v>
      </c>
      <c r="AY24" s="196">
        <v>2</v>
      </c>
      <c r="AZ24" s="196">
        <v>1</v>
      </c>
      <c r="BA24" s="196">
        <v>0</v>
      </c>
      <c r="BB24" s="182"/>
      <c r="BC24" s="182"/>
      <c r="BD24" s="214">
        <f t="shared" si="3"/>
        <v>1.6666666666666667</v>
      </c>
      <c r="BE24" s="187">
        <v>6000</v>
      </c>
      <c r="BF24" s="215">
        <v>632.31187666999904</v>
      </c>
      <c r="BG24" s="215">
        <v>629.55030951277399</v>
      </c>
      <c r="BH24" s="215">
        <v>-626.24723819161898</v>
      </c>
      <c r="BI24" s="216">
        <v>52.945749187625502</v>
      </c>
      <c r="BJ24" s="216">
        <v>6.9414905474427098</v>
      </c>
      <c r="BK24" s="214">
        <f t="shared" si="4"/>
        <v>0.82086433490555333</v>
      </c>
      <c r="BL24" s="214">
        <f t="shared" si="5"/>
        <v>119.60485397107561</v>
      </c>
      <c r="BM24" s="187">
        <v>6000</v>
      </c>
      <c r="BN24" s="215">
        <v>632.31187666999904</v>
      </c>
      <c r="BO24" s="215">
        <v>601.06264618363002</v>
      </c>
      <c r="BP24" s="215">
        <v>-597.21244369708495</v>
      </c>
      <c r="BQ24" s="216">
        <v>52.753766610206704</v>
      </c>
      <c r="BR24" s="216">
        <v>6.7539529946271397</v>
      </c>
      <c r="BS24" s="214">
        <f t="shared" si="6"/>
        <v>0.62197057960446323</v>
      </c>
      <c r="BT24" s="214">
        <f t="shared" si="7"/>
        <v>119.60485397107561</v>
      </c>
      <c r="BU24" s="191"/>
      <c r="BV24" s="189">
        <v>96.954233994501095</v>
      </c>
      <c r="BW24" s="189">
        <v>68.506246289514394</v>
      </c>
      <c r="BX24" s="214">
        <f t="shared" si="8"/>
        <v>92.23610952147736</v>
      </c>
      <c r="BY24" s="214">
        <f t="shared" si="9"/>
        <v>65.283051990439091</v>
      </c>
      <c r="BZ24" s="191"/>
      <c r="CA24" s="191"/>
      <c r="CB24" s="191"/>
      <c r="CC24" s="191"/>
      <c r="CD24" s="191"/>
      <c r="CE24" s="191"/>
      <c r="CF24" s="191"/>
      <c r="CG24" s="191"/>
      <c r="CH24" s="191"/>
      <c r="CI24" s="191"/>
      <c r="CJ24" s="191"/>
      <c r="CK24" s="191"/>
      <c r="CL24" s="191"/>
      <c r="CM24" s="191"/>
      <c r="CN24" s="191"/>
      <c r="CO24" s="191"/>
      <c r="CP24" s="191"/>
      <c r="CQ24" s="191"/>
      <c r="CR24" s="191"/>
    </row>
    <row r="25" spans="1:96" ht="12" customHeight="1" x14ac:dyDescent="0.25">
      <c r="A25" s="182"/>
      <c r="B25" s="183">
        <f t="shared" si="10"/>
        <v>21</v>
      </c>
      <c r="C25" s="208"/>
      <c r="D25" s="184">
        <v>54.570174108824901</v>
      </c>
      <c r="E25" s="184">
        <v>54.570174108824901</v>
      </c>
      <c r="F25" s="184">
        <v>54.570174108824901</v>
      </c>
      <c r="G25" s="184">
        <v>54.570174108824901</v>
      </c>
      <c r="H25" s="184">
        <v>54.570174108824901</v>
      </c>
      <c r="I25" s="184">
        <v>54.570174108824901</v>
      </c>
      <c r="J25" s="184">
        <v>54.570174108824901</v>
      </c>
      <c r="K25" s="184">
        <v>54.570174108824901</v>
      </c>
      <c r="L25" s="184">
        <v>54.570174108824901</v>
      </c>
      <c r="M25" s="184">
        <v>54.570174108824901</v>
      </c>
      <c r="N25" s="184">
        <v>54.570174108824901</v>
      </c>
      <c r="O25" s="184">
        <v>54.570174108824901</v>
      </c>
      <c r="P25" s="184">
        <v>54.570174108824901</v>
      </c>
      <c r="Q25" s="184">
        <v>54.570174108824901</v>
      </c>
      <c r="R25" s="184">
        <v>54.570174108824901</v>
      </c>
      <c r="S25" s="208"/>
      <c r="T25" s="208">
        <v>53.821786200421101</v>
      </c>
      <c r="U25" s="208">
        <v>54.062652794831102</v>
      </c>
      <c r="V25" s="209">
        <f t="shared" si="2"/>
        <v>0.2408665944100008</v>
      </c>
      <c r="W25" s="182"/>
      <c r="X25" s="210">
        <v>74.559697499999899</v>
      </c>
      <c r="Y25" s="210">
        <v>74.559697499999899</v>
      </c>
      <c r="Z25" s="210">
        <v>74.559697499999899</v>
      </c>
      <c r="AA25" s="210">
        <v>74.559697499999899</v>
      </c>
      <c r="AB25" s="210">
        <v>74.559697499999899</v>
      </c>
      <c r="AC25" s="210">
        <v>74.559697499999899</v>
      </c>
      <c r="AD25" s="210">
        <v>74.559697499999899</v>
      </c>
      <c r="AE25" s="210">
        <v>48.463640624999897</v>
      </c>
      <c r="AF25" s="210">
        <v>74.559697499999899</v>
      </c>
      <c r="AG25" s="210">
        <v>74.559697499999899</v>
      </c>
      <c r="AH25" s="210">
        <v>74.559697499999899</v>
      </c>
      <c r="AI25" s="210">
        <v>74.559697499999899</v>
      </c>
      <c r="AJ25" s="210">
        <v>74.559697499999899</v>
      </c>
      <c r="AK25" s="210">
        <v>74.559697499999899</v>
      </c>
      <c r="AL25" s="210">
        <v>74.559697499999899</v>
      </c>
      <c r="AM25" s="182"/>
      <c r="AN25" s="196">
        <v>20</v>
      </c>
      <c r="AO25" s="196">
        <v>0</v>
      </c>
      <c r="AP25" s="196">
        <v>20</v>
      </c>
      <c r="AQ25" s="196">
        <v>7</v>
      </c>
      <c r="AR25" s="196">
        <v>609.61</v>
      </c>
      <c r="AS25" s="196">
        <v>30.48028</v>
      </c>
      <c r="AT25" s="211">
        <v>1E-3</v>
      </c>
      <c r="AU25" s="196">
        <v>48.463640624999897</v>
      </c>
      <c r="AV25" s="196">
        <v>1</v>
      </c>
      <c r="AW25" s="212">
        <v>1.4200000000000001E-4</v>
      </c>
      <c r="AX25" s="213">
        <v>3.8580000000000003E-2</v>
      </c>
      <c r="AY25" s="196">
        <v>2</v>
      </c>
      <c r="AZ25" s="196">
        <v>1</v>
      </c>
      <c r="BA25" s="196">
        <v>0</v>
      </c>
      <c r="BB25" s="182"/>
      <c r="BC25" s="182"/>
      <c r="BD25" s="214">
        <f t="shared" si="3"/>
        <v>1.75</v>
      </c>
      <c r="BE25" s="187">
        <v>6300</v>
      </c>
      <c r="BF25" s="215">
        <v>624.24062605999995</v>
      </c>
      <c r="BG25" s="215">
        <v>636.09585901518301</v>
      </c>
      <c r="BH25" s="215">
        <v>-633.42321409388296</v>
      </c>
      <c r="BI25" s="216">
        <v>52.9910231020148</v>
      </c>
      <c r="BJ25" s="216">
        <v>6.9825269447029097</v>
      </c>
      <c r="BK25" s="214">
        <f t="shared" si="4"/>
        <v>0.86190073216575325</v>
      </c>
      <c r="BL25" s="214">
        <f t="shared" si="5"/>
        <v>111.53360336107653</v>
      </c>
      <c r="BM25" s="187">
        <v>6300</v>
      </c>
      <c r="BN25" s="215">
        <v>624.24062605999995</v>
      </c>
      <c r="BO25" s="215">
        <v>606.78045481020695</v>
      </c>
      <c r="BP25" s="215">
        <v>-603.36207146733898</v>
      </c>
      <c r="BQ25" s="216">
        <v>52.793672461661799</v>
      </c>
      <c r="BR25" s="216">
        <v>6.79081588766857</v>
      </c>
      <c r="BS25" s="214">
        <f t="shared" si="6"/>
        <v>0.65883347264589354</v>
      </c>
      <c r="BT25" s="214">
        <f t="shared" si="7"/>
        <v>111.53360336107653</v>
      </c>
      <c r="BU25" s="191"/>
      <c r="BV25" s="189">
        <v>104.28795903520199</v>
      </c>
      <c r="BW25" s="189">
        <v>73.035034515061994</v>
      </c>
      <c r="BX25" s="214">
        <f t="shared" si="8"/>
        <v>99.569834562178258</v>
      </c>
      <c r="BY25" s="214">
        <f t="shared" si="9"/>
        <v>69.811840215986692</v>
      </c>
      <c r="BZ25" s="191"/>
      <c r="CA25" s="191"/>
      <c r="CB25" s="191"/>
      <c r="CC25" s="191"/>
      <c r="CD25" s="191"/>
      <c r="CE25" s="191"/>
      <c r="CF25" s="191"/>
      <c r="CG25" s="191"/>
      <c r="CH25" s="191"/>
      <c r="CI25" s="191"/>
      <c r="CJ25" s="191"/>
      <c r="CK25" s="191"/>
      <c r="CL25" s="191"/>
      <c r="CM25" s="191"/>
      <c r="CN25" s="191"/>
      <c r="CO25" s="191"/>
      <c r="CP25" s="191"/>
      <c r="CQ25" s="191"/>
      <c r="CR25" s="191"/>
    </row>
    <row r="26" spans="1:96" ht="12" customHeight="1" x14ac:dyDescent="0.25">
      <c r="A26" s="182"/>
      <c r="B26" s="183">
        <f t="shared" si="10"/>
        <v>22</v>
      </c>
      <c r="C26" s="208"/>
      <c r="D26" s="184">
        <v>53.960568640074897</v>
      </c>
      <c r="E26" s="184">
        <v>53.960568640074897</v>
      </c>
      <c r="F26" s="184">
        <v>53.960568640074897</v>
      </c>
      <c r="G26" s="184">
        <v>53.960568640074897</v>
      </c>
      <c r="H26" s="184">
        <v>53.960568640074897</v>
      </c>
      <c r="I26" s="184">
        <v>53.960568640074897</v>
      </c>
      <c r="J26" s="184">
        <v>53.960568640074897</v>
      </c>
      <c r="K26" s="184">
        <v>53.960568640074897</v>
      </c>
      <c r="L26" s="184">
        <v>53.960568640074897</v>
      </c>
      <c r="M26" s="184">
        <v>53.960568640074897</v>
      </c>
      <c r="N26" s="184">
        <v>53.960568640074897</v>
      </c>
      <c r="O26" s="184">
        <v>53.960568640074897</v>
      </c>
      <c r="P26" s="184">
        <v>53.960568640074897</v>
      </c>
      <c r="Q26" s="184">
        <v>53.960568640074897</v>
      </c>
      <c r="R26" s="184">
        <v>53.960568640074897</v>
      </c>
      <c r="S26" s="208"/>
      <c r="T26" s="208">
        <v>53.191036871652003</v>
      </c>
      <c r="U26" s="208">
        <v>53.446708211680502</v>
      </c>
      <c r="V26" s="209">
        <f t="shared" si="2"/>
        <v>0.25567134002849912</v>
      </c>
      <c r="W26" s="182"/>
      <c r="X26" s="210">
        <v>73.950091874999899</v>
      </c>
      <c r="Y26" s="210">
        <v>73.950091874999899</v>
      </c>
      <c r="Z26" s="210">
        <v>73.950091874999899</v>
      </c>
      <c r="AA26" s="210">
        <v>73.950091874999899</v>
      </c>
      <c r="AB26" s="210">
        <v>73.950091874999899</v>
      </c>
      <c r="AC26" s="210">
        <v>73.950091874999899</v>
      </c>
      <c r="AD26" s="210">
        <v>73.950091874999899</v>
      </c>
      <c r="AE26" s="210">
        <v>47.8540351562499</v>
      </c>
      <c r="AF26" s="210">
        <v>73.950091874999899</v>
      </c>
      <c r="AG26" s="210">
        <v>73.950091874999899</v>
      </c>
      <c r="AH26" s="210">
        <v>73.950091874999899</v>
      </c>
      <c r="AI26" s="210">
        <v>73.950091874999899</v>
      </c>
      <c r="AJ26" s="210">
        <v>73.950091874999899</v>
      </c>
      <c r="AK26" s="210">
        <v>73.950091874999899</v>
      </c>
      <c r="AL26" s="210">
        <v>73.950091874999899</v>
      </c>
      <c r="AM26" s="182"/>
      <c r="AN26" s="196">
        <v>21</v>
      </c>
      <c r="AO26" s="196">
        <v>0</v>
      </c>
      <c r="AP26" s="196">
        <v>21</v>
      </c>
      <c r="AQ26" s="196">
        <v>7</v>
      </c>
      <c r="AR26" s="196">
        <v>609.61</v>
      </c>
      <c r="AS26" s="196">
        <v>30.48028</v>
      </c>
      <c r="AT26" s="211">
        <v>1E-3</v>
      </c>
      <c r="AU26" s="196">
        <v>47.8540351562499</v>
      </c>
      <c r="AV26" s="196">
        <v>1</v>
      </c>
      <c r="AW26" s="212">
        <v>1.4200000000000001E-4</v>
      </c>
      <c r="AX26" s="213">
        <v>3.8580000000000003E-2</v>
      </c>
      <c r="AY26" s="196">
        <v>2</v>
      </c>
      <c r="AZ26" s="196">
        <v>1</v>
      </c>
      <c r="BA26" s="196">
        <v>0</v>
      </c>
      <c r="BB26" s="182"/>
      <c r="BC26" s="182"/>
      <c r="BD26" s="214">
        <f t="shared" si="3"/>
        <v>1.8333333333333333</v>
      </c>
      <c r="BE26" s="187">
        <v>6600</v>
      </c>
      <c r="BF26" s="215">
        <v>614.91444438999997</v>
      </c>
      <c r="BG26" s="215">
        <v>641.09978644515104</v>
      </c>
      <c r="BH26" s="215">
        <v>-639.064021440141</v>
      </c>
      <c r="BI26" s="216">
        <v>53.026010521671999</v>
      </c>
      <c r="BJ26" s="216">
        <v>7.0132877456510201</v>
      </c>
      <c r="BK26" s="214">
        <f t="shared" si="4"/>
        <v>0.89266153311386365</v>
      </c>
      <c r="BL26" s="214">
        <f t="shared" si="5"/>
        <v>102.20742169107655</v>
      </c>
      <c r="BM26" s="187">
        <v>6600</v>
      </c>
      <c r="BN26" s="215">
        <v>614.91444438999997</v>
      </c>
      <c r="BO26" s="215">
        <v>611.34655068280802</v>
      </c>
      <c r="BP26" s="215">
        <v>-608.387030104014</v>
      </c>
      <c r="BQ26" s="216">
        <v>52.825809600539301</v>
      </c>
      <c r="BR26" s="216">
        <v>6.8197744019767104</v>
      </c>
      <c r="BS26" s="214">
        <f t="shared" si="6"/>
        <v>0.68779198695403387</v>
      </c>
      <c r="BT26" s="214">
        <f t="shared" si="7"/>
        <v>102.20742169107655</v>
      </c>
      <c r="BU26" s="191"/>
      <c r="BV26" s="189">
        <v>110.479514036071</v>
      </c>
      <c r="BW26" s="189">
        <v>76.763937221198404</v>
      </c>
      <c r="BX26" s="214">
        <f t="shared" si="8"/>
        <v>105.76138956304726</v>
      </c>
      <c r="BY26" s="214">
        <f t="shared" si="9"/>
        <v>73.540742922123101</v>
      </c>
      <c r="BZ26" s="191"/>
      <c r="CA26" s="191"/>
      <c r="CB26" s="191"/>
      <c r="CC26" s="191"/>
      <c r="CD26" s="191"/>
      <c r="CE26" s="191"/>
      <c r="CF26" s="191"/>
      <c r="CG26" s="191"/>
      <c r="CH26" s="191"/>
      <c r="CI26" s="191"/>
      <c r="CJ26" s="191"/>
      <c r="CK26" s="191"/>
      <c r="CL26" s="191"/>
      <c r="CM26" s="191"/>
      <c r="CN26" s="191"/>
      <c r="CO26" s="191"/>
      <c r="CP26" s="191"/>
      <c r="CQ26" s="191"/>
      <c r="CR26" s="191"/>
    </row>
    <row r="27" spans="1:96" ht="12" customHeight="1" x14ac:dyDescent="0.25">
      <c r="A27" s="182"/>
      <c r="B27" s="183">
        <f t="shared" si="10"/>
        <v>23</v>
      </c>
      <c r="C27" s="208"/>
      <c r="D27" s="184">
        <v>53.350963171324899</v>
      </c>
      <c r="E27" s="184">
        <v>53.350963171324899</v>
      </c>
      <c r="F27" s="184">
        <v>53.350963171324899</v>
      </c>
      <c r="G27" s="184">
        <v>53.350963171324899</v>
      </c>
      <c r="H27" s="184">
        <v>53.350963171324899</v>
      </c>
      <c r="I27" s="184">
        <v>53.350963171324899</v>
      </c>
      <c r="J27" s="184">
        <v>53.350963171324899</v>
      </c>
      <c r="K27" s="184">
        <v>53.350963171324899</v>
      </c>
      <c r="L27" s="184">
        <v>53.350963171324899</v>
      </c>
      <c r="M27" s="184">
        <v>53.350963171324899</v>
      </c>
      <c r="N27" s="184">
        <v>53.350963171324899</v>
      </c>
      <c r="O27" s="184">
        <v>53.350963171324899</v>
      </c>
      <c r="P27" s="184">
        <v>53.350963171324899</v>
      </c>
      <c r="Q27" s="184">
        <v>53.350963171324899</v>
      </c>
      <c r="R27" s="184">
        <v>53.350963171324899</v>
      </c>
      <c r="S27" s="208"/>
      <c r="T27" s="208">
        <v>52.562133038061901</v>
      </c>
      <c r="U27" s="208">
        <v>52.832225000739498</v>
      </c>
      <c r="V27" s="209">
        <f t="shared" si="2"/>
        <v>0.27009196267759705</v>
      </c>
      <c r="W27" s="182"/>
      <c r="X27" s="210">
        <v>73.340486249999898</v>
      </c>
      <c r="Y27" s="210">
        <v>73.340486249999898</v>
      </c>
      <c r="Z27" s="210">
        <v>73.340486249999898</v>
      </c>
      <c r="AA27" s="210">
        <v>73.340486249999898</v>
      </c>
      <c r="AB27" s="210">
        <v>73.340486249999898</v>
      </c>
      <c r="AC27" s="210">
        <v>73.340486249999898</v>
      </c>
      <c r="AD27" s="210">
        <v>73.340486249999898</v>
      </c>
      <c r="AE27" s="210">
        <v>47.244429687500002</v>
      </c>
      <c r="AF27" s="210">
        <v>73.340486249999898</v>
      </c>
      <c r="AG27" s="210">
        <v>73.340486249999898</v>
      </c>
      <c r="AH27" s="210">
        <v>73.340486249999898</v>
      </c>
      <c r="AI27" s="210">
        <v>73.340486249999898</v>
      </c>
      <c r="AJ27" s="210">
        <v>73.340486249999898</v>
      </c>
      <c r="AK27" s="210">
        <v>73.340486249999898</v>
      </c>
      <c r="AL27" s="210">
        <v>73.340486249999898</v>
      </c>
      <c r="AM27" s="182"/>
      <c r="AN27" s="196">
        <v>22</v>
      </c>
      <c r="AO27" s="196">
        <v>0</v>
      </c>
      <c r="AP27" s="196">
        <v>22</v>
      </c>
      <c r="AQ27" s="196">
        <v>7</v>
      </c>
      <c r="AR27" s="196">
        <v>609.61</v>
      </c>
      <c r="AS27" s="196">
        <v>30.48028</v>
      </c>
      <c r="AT27" s="211">
        <v>1E-3</v>
      </c>
      <c r="AU27" s="196">
        <v>47.244429687500002</v>
      </c>
      <c r="AV27" s="196">
        <v>1</v>
      </c>
      <c r="AW27" s="212">
        <v>1.4200000000000001E-4</v>
      </c>
      <c r="AX27" s="213">
        <v>3.8580000000000003E-2</v>
      </c>
      <c r="AY27" s="196">
        <v>2</v>
      </c>
      <c r="AZ27" s="196">
        <v>1</v>
      </c>
      <c r="BA27" s="196">
        <v>0</v>
      </c>
      <c r="BB27" s="182"/>
      <c r="BC27" s="182"/>
      <c r="BD27" s="214">
        <f t="shared" si="3"/>
        <v>1.9166666666666667</v>
      </c>
      <c r="BE27" s="187">
        <v>6900</v>
      </c>
      <c r="BF27" s="215">
        <v>604.43551124999999</v>
      </c>
      <c r="BG27" s="215">
        <v>644.54670367563801</v>
      </c>
      <c r="BH27" s="215">
        <v>-643.14807795611398</v>
      </c>
      <c r="BI27" s="216">
        <v>53.050693305292</v>
      </c>
      <c r="BJ27" s="216">
        <v>7.03378215758819</v>
      </c>
      <c r="BK27" s="214">
        <f t="shared" si="4"/>
        <v>0.91315594505103359</v>
      </c>
      <c r="BL27" s="214">
        <f t="shared" si="5"/>
        <v>91.728488551076566</v>
      </c>
      <c r="BM27" s="187">
        <v>6900</v>
      </c>
      <c r="BN27" s="215">
        <v>604.43551124999999</v>
      </c>
      <c r="BO27" s="215">
        <v>614.73145424123004</v>
      </c>
      <c r="BP27" s="215">
        <v>-612.251654743431</v>
      </c>
      <c r="BQ27" s="216">
        <v>52.850034054708701</v>
      </c>
      <c r="BR27" s="216">
        <v>6.8407194529976998</v>
      </c>
      <c r="BS27" s="214">
        <f t="shared" si="6"/>
        <v>0.7087370379750233</v>
      </c>
      <c r="BT27" s="214">
        <f t="shared" si="7"/>
        <v>91.728488551076566</v>
      </c>
      <c r="BU27" s="191"/>
      <c r="BV27" s="189">
        <v>115.46108859322899</v>
      </c>
      <c r="BW27" s="189">
        <v>79.652115168266604</v>
      </c>
      <c r="BX27" s="214">
        <f t="shared" si="8"/>
        <v>110.74296412020526</v>
      </c>
      <c r="BY27" s="214">
        <f t="shared" si="9"/>
        <v>76.428920869191302</v>
      </c>
      <c r="BZ27" s="191"/>
      <c r="CA27" s="191"/>
      <c r="CB27" s="191"/>
      <c r="CC27" s="191"/>
      <c r="CD27" s="191"/>
      <c r="CE27" s="191"/>
      <c r="CF27" s="191"/>
      <c r="CG27" s="191"/>
      <c r="CH27" s="191"/>
      <c r="CI27" s="191"/>
      <c r="CJ27" s="191"/>
      <c r="CK27" s="191"/>
      <c r="CL27" s="191"/>
      <c r="CM27" s="191"/>
      <c r="CN27" s="191"/>
      <c r="CO27" s="191"/>
      <c r="CP27" s="191"/>
      <c r="CQ27" s="191"/>
      <c r="CR27" s="191"/>
    </row>
    <row r="28" spans="1:96" ht="12" customHeight="1" x14ac:dyDescent="0.25">
      <c r="A28" s="182"/>
      <c r="B28" s="183">
        <f t="shared" si="10"/>
        <v>24</v>
      </c>
      <c r="C28" s="208"/>
      <c r="D28" s="184">
        <v>52.741357702574902</v>
      </c>
      <c r="E28" s="184">
        <v>52.741357702574902</v>
      </c>
      <c r="F28" s="184">
        <v>52.741357702574902</v>
      </c>
      <c r="G28" s="184">
        <v>52.741357702574902</v>
      </c>
      <c r="H28" s="184">
        <v>52.741357702574902</v>
      </c>
      <c r="I28" s="184">
        <v>52.741357702574902</v>
      </c>
      <c r="J28" s="184">
        <v>52.741357702574902</v>
      </c>
      <c r="K28" s="184">
        <v>52.741357702574902</v>
      </c>
      <c r="L28" s="184">
        <v>52.741357702574902</v>
      </c>
      <c r="M28" s="184">
        <v>52.741357702574902</v>
      </c>
      <c r="N28" s="184">
        <v>52.741357702574902</v>
      </c>
      <c r="O28" s="184">
        <v>52.741357702574902</v>
      </c>
      <c r="P28" s="184">
        <v>52.741357702574902</v>
      </c>
      <c r="Q28" s="184">
        <v>52.741357702574902</v>
      </c>
      <c r="R28" s="184">
        <v>52.741357702574902</v>
      </c>
      <c r="S28" s="208"/>
      <c r="T28" s="208">
        <v>51.935105059207302</v>
      </c>
      <c r="U28" s="208">
        <v>52.2191528913513</v>
      </c>
      <c r="V28" s="209">
        <f t="shared" si="2"/>
        <v>0.28404783214399743</v>
      </c>
      <c r="W28" s="182"/>
      <c r="X28" s="210">
        <v>72.730880624999898</v>
      </c>
      <c r="Y28" s="210">
        <v>72.730880624999898</v>
      </c>
      <c r="Z28" s="210">
        <v>72.730880624999898</v>
      </c>
      <c r="AA28" s="210">
        <v>72.730880624999898</v>
      </c>
      <c r="AB28" s="210">
        <v>72.730880624999898</v>
      </c>
      <c r="AC28" s="210">
        <v>72.730880624999898</v>
      </c>
      <c r="AD28" s="210">
        <v>72.730880624999898</v>
      </c>
      <c r="AE28" s="210">
        <v>46.634824218749898</v>
      </c>
      <c r="AF28" s="210">
        <v>72.730880624999898</v>
      </c>
      <c r="AG28" s="210">
        <v>72.730880624999898</v>
      </c>
      <c r="AH28" s="210">
        <v>72.730880624999898</v>
      </c>
      <c r="AI28" s="210">
        <v>72.730880624999898</v>
      </c>
      <c r="AJ28" s="210">
        <v>72.730880624999898</v>
      </c>
      <c r="AK28" s="210">
        <v>72.730880624999898</v>
      </c>
      <c r="AL28" s="210">
        <v>72.730880624999898</v>
      </c>
      <c r="AM28" s="182"/>
      <c r="AN28" s="196">
        <v>23</v>
      </c>
      <c r="AO28" s="196">
        <v>0</v>
      </c>
      <c r="AP28" s="196">
        <v>23</v>
      </c>
      <c r="AQ28" s="196">
        <v>7</v>
      </c>
      <c r="AR28" s="196">
        <v>609.61</v>
      </c>
      <c r="AS28" s="196">
        <v>30.48028</v>
      </c>
      <c r="AT28" s="211">
        <v>1E-3</v>
      </c>
      <c r="AU28" s="196">
        <v>46.634824218749898</v>
      </c>
      <c r="AV28" s="196">
        <v>1</v>
      </c>
      <c r="AW28" s="212">
        <v>1.4200000000000001E-4</v>
      </c>
      <c r="AX28" s="213">
        <v>3.8580000000000003E-2</v>
      </c>
      <c r="AY28" s="196">
        <v>2</v>
      </c>
      <c r="AZ28" s="196">
        <v>1</v>
      </c>
      <c r="BA28" s="196">
        <v>0</v>
      </c>
      <c r="BB28" s="182"/>
      <c r="BC28" s="182"/>
      <c r="BD28" s="214">
        <f t="shared" si="3"/>
        <v>2</v>
      </c>
      <c r="BE28" s="187">
        <v>7200</v>
      </c>
      <c r="BF28" s="215">
        <v>592.91863602000001</v>
      </c>
      <c r="BG28" s="215">
        <v>646.43997561809499</v>
      </c>
      <c r="BH28" s="215">
        <v>-645.67303211480998</v>
      </c>
      <c r="BI28" s="216">
        <v>53.065147212796298</v>
      </c>
      <c r="BJ28" s="216">
        <v>7.0441100581056597</v>
      </c>
      <c r="BK28" s="214">
        <f t="shared" si="4"/>
        <v>0.92348384556850327</v>
      </c>
      <c r="BL28" s="214">
        <f t="shared" si="5"/>
        <v>80.211613321076584</v>
      </c>
      <c r="BM28" s="187">
        <v>7200</v>
      </c>
      <c r="BN28" s="215">
        <v>592.91863602000001</v>
      </c>
      <c r="BO28" s="215">
        <v>616.92196390068705</v>
      </c>
      <c r="BP28" s="215">
        <v>-614.93683157640703</v>
      </c>
      <c r="BQ28" s="216">
        <v>52.866294308229897</v>
      </c>
      <c r="BR28" s="216">
        <v>6.8536314451145897</v>
      </c>
      <c r="BS28" s="214">
        <f t="shared" si="6"/>
        <v>0.72164903009191317</v>
      </c>
      <c r="BT28" s="214">
        <f t="shared" si="7"/>
        <v>80.211613321076584</v>
      </c>
      <c r="BU28" s="191"/>
      <c r="BV28" s="189">
        <v>119.178124105059</v>
      </c>
      <c r="BW28" s="189">
        <v>81.667936801182506</v>
      </c>
      <c r="BX28" s="214">
        <f t="shared" si="8"/>
        <v>114.45999963203526</v>
      </c>
      <c r="BY28" s="214">
        <f t="shared" si="9"/>
        <v>78.444742502107204</v>
      </c>
      <c r="BZ28" s="191"/>
      <c r="CA28" s="191"/>
      <c r="CB28" s="191"/>
      <c r="CC28" s="191"/>
      <c r="CD28" s="191"/>
      <c r="CE28" s="191"/>
      <c r="CF28" s="191"/>
      <c r="CG28" s="191"/>
      <c r="CH28" s="191"/>
      <c r="CI28" s="191"/>
      <c r="CJ28" s="191"/>
      <c r="CK28" s="191"/>
      <c r="CL28" s="191"/>
      <c r="CM28" s="191"/>
      <c r="CN28" s="191"/>
      <c r="CO28" s="191"/>
      <c r="CP28" s="191"/>
      <c r="CQ28" s="191"/>
      <c r="CR28" s="191"/>
    </row>
    <row r="29" spans="1:96" ht="12" customHeight="1" x14ac:dyDescent="0.25">
      <c r="A29" s="182"/>
      <c r="B29" s="183">
        <f t="shared" si="10"/>
        <v>25</v>
      </c>
      <c r="C29" s="208"/>
      <c r="D29" s="184">
        <v>52.131752233824898</v>
      </c>
      <c r="E29" s="184">
        <v>52.131752233824898</v>
      </c>
      <c r="F29" s="184">
        <v>52.131752233824898</v>
      </c>
      <c r="G29" s="184">
        <v>52.131752233824898</v>
      </c>
      <c r="H29" s="184">
        <v>52.131752233824898</v>
      </c>
      <c r="I29" s="184">
        <v>52.131752233824898</v>
      </c>
      <c r="J29" s="184">
        <v>52.131752233824898</v>
      </c>
      <c r="K29" s="184">
        <v>52.131752233824898</v>
      </c>
      <c r="L29" s="184">
        <v>52.131752233824898</v>
      </c>
      <c r="M29" s="184">
        <v>52.131752233824898</v>
      </c>
      <c r="N29" s="184">
        <v>52.131752233824898</v>
      </c>
      <c r="O29" s="184">
        <v>52.131752233824898</v>
      </c>
      <c r="P29" s="184">
        <v>52.131752233824898</v>
      </c>
      <c r="Q29" s="184">
        <v>52.131752233824898</v>
      </c>
      <c r="R29" s="184">
        <v>52.131752233824898</v>
      </c>
      <c r="S29" s="208"/>
      <c r="T29" s="208">
        <v>51.309978140307997</v>
      </c>
      <c r="U29" s="208">
        <v>51.607439921331498</v>
      </c>
      <c r="V29" s="209">
        <f t="shared" si="2"/>
        <v>0.29746178102350029</v>
      </c>
      <c r="W29" s="182"/>
      <c r="X29" s="210">
        <v>72.121274999999898</v>
      </c>
      <c r="Y29" s="210">
        <v>72.121274999999898</v>
      </c>
      <c r="Z29" s="210">
        <v>72.121274999999898</v>
      </c>
      <c r="AA29" s="210">
        <v>72.121274999999898</v>
      </c>
      <c r="AB29" s="210">
        <v>72.121274999999898</v>
      </c>
      <c r="AC29" s="210">
        <v>72.121274999999898</v>
      </c>
      <c r="AD29" s="210">
        <v>72.121274999999898</v>
      </c>
      <c r="AE29" s="210">
        <v>46.025218749999901</v>
      </c>
      <c r="AF29" s="210">
        <v>72.121274999999898</v>
      </c>
      <c r="AG29" s="210">
        <v>72.121274999999898</v>
      </c>
      <c r="AH29" s="210">
        <v>72.121274999999898</v>
      </c>
      <c r="AI29" s="210">
        <v>72.121274999999898</v>
      </c>
      <c r="AJ29" s="210">
        <v>72.121274999999898</v>
      </c>
      <c r="AK29" s="210">
        <v>72.121274999999898</v>
      </c>
      <c r="AL29" s="210">
        <v>72.121274999999898</v>
      </c>
      <c r="AM29" s="182"/>
      <c r="AN29" s="196">
        <v>24</v>
      </c>
      <c r="AO29" s="196">
        <v>0</v>
      </c>
      <c r="AP29" s="196">
        <v>24</v>
      </c>
      <c r="AQ29" s="196">
        <v>7</v>
      </c>
      <c r="AR29" s="196">
        <v>609.61</v>
      </c>
      <c r="AS29" s="196">
        <v>30.48028</v>
      </c>
      <c r="AT29" s="211">
        <v>1E-3</v>
      </c>
      <c r="AU29" s="196">
        <v>46.025218749999901</v>
      </c>
      <c r="AV29" s="196">
        <v>1</v>
      </c>
      <c r="AW29" s="212">
        <v>1.4200000000000001E-4</v>
      </c>
      <c r="AX29" s="213">
        <v>3.8580000000000003E-2</v>
      </c>
      <c r="AY29" s="196">
        <v>2</v>
      </c>
      <c r="AZ29" s="196">
        <v>1</v>
      </c>
      <c r="BA29" s="196">
        <v>0</v>
      </c>
      <c r="BB29" s="182"/>
      <c r="BC29" s="182"/>
      <c r="BD29" s="214">
        <f t="shared" si="3"/>
        <v>2.0833333333333335</v>
      </c>
      <c r="BE29" s="187">
        <v>7500</v>
      </c>
      <c r="BF29" s="215">
        <v>580.49</v>
      </c>
      <c r="BG29" s="215">
        <v>646.80041047767099</v>
      </c>
      <c r="BH29" s="215">
        <v>-646.65450416628505</v>
      </c>
      <c r="BI29" s="216">
        <v>53.069533324014401</v>
      </c>
      <c r="BJ29" s="216">
        <v>7.0444536624376797</v>
      </c>
      <c r="BK29" s="214">
        <f t="shared" si="4"/>
        <v>0.92382744990052323</v>
      </c>
      <c r="BL29" s="214">
        <f t="shared" si="5"/>
        <v>67.782977301076585</v>
      </c>
      <c r="BM29" s="187">
        <v>7500</v>
      </c>
      <c r="BN29" s="215">
        <v>580.49</v>
      </c>
      <c r="BO29" s="215">
        <v>617.92021502531998</v>
      </c>
      <c r="BP29" s="215">
        <v>-616.43912740641895</v>
      </c>
      <c r="BQ29" s="216">
        <v>52.874623888789799</v>
      </c>
      <c r="BR29" s="216">
        <v>6.8585729280439702</v>
      </c>
      <c r="BS29" s="214">
        <f t="shared" si="6"/>
        <v>0.72659051302129374</v>
      </c>
      <c r="BT29" s="214">
        <f t="shared" si="7"/>
        <v>67.782977301076585</v>
      </c>
      <c r="BU29" s="191"/>
      <c r="BV29" s="189">
        <v>121.589911302361</v>
      </c>
      <c r="BW29" s="189">
        <v>82.789324680747001</v>
      </c>
      <c r="BX29" s="214">
        <f t="shared" si="8"/>
        <v>116.87178682933727</v>
      </c>
      <c r="BY29" s="214">
        <f t="shared" si="9"/>
        <v>79.566130381671698</v>
      </c>
      <c r="BZ29" s="191"/>
      <c r="CA29" s="191"/>
      <c r="CB29" s="191"/>
      <c r="CC29" s="191"/>
      <c r="CD29" s="191"/>
      <c r="CE29" s="191"/>
      <c r="CF29" s="191"/>
      <c r="CG29" s="191"/>
      <c r="CH29" s="191"/>
      <c r="CI29" s="191"/>
      <c r="CJ29" s="191"/>
      <c r="CK29" s="191"/>
      <c r="CL29" s="191"/>
      <c r="CM29" s="191"/>
      <c r="CN29" s="191"/>
      <c r="CO29" s="191"/>
      <c r="CP29" s="191"/>
      <c r="CQ29" s="191"/>
      <c r="CR29" s="191"/>
    </row>
    <row r="30" spans="1:96" ht="12" customHeight="1" x14ac:dyDescent="0.25">
      <c r="A30" s="182"/>
      <c r="B30" s="183">
        <f t="shared" si="10"/>
        <v>26</v>
      </c>
      <c r="C30" s="208"/>
      <c r="D30" s="184">
        <v>51.522146765074901</v>
      </c>
      <c r="E30" s="184">
        <v>51.522146765074901</v>
      </c>
      <c r="F30" s="184">
        <v>51.522146765074901</v>
      </c>
      <c r="G30" s="184">
        <v>51.522146765074901</v>
      </c>
      <c r="H30" s="184">
        <v>51.522146765074901</v>
      </c>
      <c r="I30" s="184">
        <v>51.522146765074901</v>
      </c>
      <c r="J30" s="184">
        <v>51.522146765074901</v>
      </c>
      <c r="K30" s="184">
        <v>51.522146765074901</v>
      </c>
      <c r="L30" s="184">
        <v>51.522146765074901</v>
      </c>
      <c r="M30" s="184">
        <v>51.522146765074901</v>
      </c>
      <c r="N30" s="184">
        <v>51.522146765074901</v>
      </c>
      <c r="O30" s="184">
        <v>51.522146765074901</v>
      </c>
      <c r="P30" s="184">
        <v>51.522146765074901</v>
      </c>
      <c r="Q30" s="184">
        <v>51.522146765074901</v>
      </c>
      <c r="R30" s="184">
        <v>51.522146765074901</v>
      </c>
      <c r="S30" s="208"/>
      <c r="T30" s="208">
        <v>50.686772231714102</v>
      </c>
      <c r="U30" s="208">
        <v>50.997032677504201</v>
      </c>
      <c r="V30" s="209">
        <f t="shared" si="2"/>
        <v>0.31026044579009948</v>
      </c>
      <c r="W30" s="182"/>
      <c r="X30" s="210">
        <v>71.511669374999997</v>
      </c>
      <c r="Y30" s="210">
        <v>71.511669374999997</v>
      </c>
      <c r="Z30" s="210">
        <v>71.511669374999997</v>
      </c>
      <c r="AA30" s="210">
        <v>71.511669374999997</v>
      </c>
      <c r="AB30" s="210">
        <v>71.511669374999997</v>
      </c>
      <c r="AC30" s="210">
        <v>71.511669374999997</v>
      </c>
      <c r="AD30" s="210">
        <v>71.511669374999997</v>
      </c>
      <c r="AE30" s="210">
        <v>45.415613281249897</v>
      </c>
      <c r="AF30" s="210">
        <v>71.511669374999997</v>
      </c>
      <c r="AG30" s="210">
        <v>71.511669374999997</v>
      </c>
      <c r="AH30" s="210">
        <v>71.511669374999997</v>
      </c>
      <c r="AI30" s="210">
        <v>71.511669374999997</v>
      </c>
      <c r="AJ30" s="210">
        <v>71.511669374999997</v>
      </c>
      <c r="AK30" s="210">
        <v>71.511669374999997</v>
      </c>
      <c r="AL30" s="210">
        <v>71.511669374999997</v>
      </c>
      <c r="AM30" s="182"/>
      <c r="AN30" s="196">
        <v>25</v>
      </c>
      <c r="AO30" s="196">
        <v>0</v>
      </c>
      <c r="AP30" s="196">
        <v>25</v>
      </c>
      <c r="AQ30" s="196">
        <v>7</v>
      </c>
      <c r="AR30" s="196">
        <v>609.61</v>
      </c>
      <c r="AS30" s="196">
        <v>30.48028</v>
      </c>
      <c r="AT30" s="211">
        <v>1E-3</v>
      </c>
      <c r="AU30" s="196">
        <v>45.415613281249897</v>
      </c>
      <c r="AV30" s="196">
        <v>1</v>
      </c>
      <c r="AW30" s="212">
        <v>1.4200000000000001E-4</v>
      </c>
      <c r="AX30" s="213">
        <v>3.8580000000000003E-2</v>
      </c>
      <c r="AY30" s="196">
        <v>2</v>
      </c>
      <c r="AZ30" s="196">
        <v>1</v>
      </c>
      <c r="BA30" s="196">
        <v>0</v>
      </c>
      <c r="BB30" s="182"/>
      <c r="BC30" s="182"/>
      <c r="BD30" s="214">
        <f t="shared" si="3"/>
        <v>2.1666666666666665</v>
      </c>
      <c r="BE30" s="187">
        <v>7800</v>
      </c>
      <c r="BF30" s="215">
        <v>567.28577393</v>
      </c>
      <c r="BG30" s="215">
        <v>645.664827506047</v>
      </c>
      <c r="BH30" s="215">
        <v>-646.12462896577802</v>
      </c>
      <c r="BI30" s="216">
        <v>53.064089651387199</v>
      </c>
      <c r="BJ30" s="216">
        <v>7.0350696672516397</v>
      </c>
      <c r="BK30" s="214">
        <f t="shared" si="4"/>
        <v>0.91444345471448329</v>
      </c>
      <c r="BL30" s="214">
        <f t="shared" si="5"/>
        <v>54.578751231076581</v>
      </c>
      <c r="BM30" s="187">
        <v>7800</v>
      </c>
      <c r="BN30" s="215">
        <v>567.28577393</v>
      </c>
      <c r="BO30" s="215">
        <v>617.74258839596098</v>
      </c>
      <c r="BP30" s="215">
        <v>-616.76971130214099</v>
      </c>
      <c r="BQ30" s="216">
        <v>52.875133800955197</v>
      </c>
      <c r="BR30" s="216">
        <v>6.8556813526083804</v>
      </c>
      <c r="BS30" s="214">
        <f t="shared" si="6"/>
        <v>0.72369893758570392</v>
      </c>
      <c r="BT30" s="214">
        <f t="shared" si="7"/>
        <v>54.578751231076581</v>
      </c>
      <c r="BU30" s="191"/>
      <c r="BV30" s="189">
        <v>122.670036099516</v>
      </c>
      <c r="BW30" s="189">
        <v>83.003997277520696</v>
      </c>
      <c r="BX30" s="214">
        <f t="shared" si="8"/>
        <v>117.95191162649226</v>
      </c>
      <c r="BY30" s="214">
        <f t="shared" si="9"/>
        <v>79.780802978445394</v>
      </c>
      <c r="BZ30" s="191"/>
      <c r="CA30" s="191"/>
      <c r="CB30" s="191"/>
      <c r="CC30" s="191"/>
      <c r="CD30" s="191"/>
      <c r="CE30" s="191"/>
      <c r="CF30" s="191"/>
      <c r="CG30" s="191"/>
      <c r="CH30" s="191"/>
      <c r="CI30" s="191"/>
      <c r="CJ30" s="191"/>
      <c r="CK30" s="191"/>
      <c r="CL30" s="191"/>
      <c r="CM30" s="191"/>
      <c r="CN30" s="191"/>
      <c r="CO30" s="191"/>
      <c r="CP30" s="191"/>
      <c r="CQ30" s="191"/>
      <c r="CR30" s="191"/>
    </row>
    <row r="31" spans="1:96" ht="12" customHeight="1" x14ac:dyDescent="0.25">
      <c r="A31" s="182"/>
      <c r="B31" s="183">
        <f t="shared" si="10"/>
        <v>27</v>
      </c>
      <c r="C31" s="208"/>
      <c r="D31" s="184">
        <v>50.912541296324903</v>
      </c>
      <c r="E31" s="184">
        <v>50.912541296324903</v>
      </c>
      <c r="F31" s="184">
        <v>50.912541296324903</v>
      </c>
      <c r="G31" s="184">
        <v>50.912541296324903</v>
      </c>
      <c r="H31" s="184">
        <v>50.912541296324903</v>
      </c>
      <c r="I31" s="184">
        <v>50.912541296324903</v>
      </c>
      <c r="J31" s="184">
        <v>50.912541296324903</v>
      </c>
      <c r="K31" s="184">
        <v>50.912541296324903</v>
      </c>
      <c r="L31" s="184">
        <v>50.912541296324903</v>
      </c>
      <c r="M31" s="184">
        <v>50.912541296324903</v>
      </c>
      <c r="N31" s="184">
        <v>50.912541296324903</v>
      </c>
      <c r="O31" s="184">
        <v>50.912541296324903</v>
      </c>
      <c r="P31" s="184">
        <v>50.912541296324903</v>
      </c>
      <c r="Q31" s="184">
        <v>50.912541296324903</v>
      </c>
      <c r="R31" s="184">
        <v>50.912541296324903</v>
      </c>
      <c r="S31" s="208"/>
      <c r="T31" s="208">
        <v>50.065501953778501</v>
      </c>
      <c r="U31" s="208">
        <v>50.387876532004</v>
      </c>
      <c r="V31" s="209">
        <f t="shared" si="2"/>
        <v>0.32237457822549942</v>
      </c>
      <c r="W31" s="182"/>
      <c r="X31" s="210">
        <v>70.902063749999996</v>
      </c>
      <c r="Y31" s="210">
        <v>70.902063749999996</v>
      </c>
      <c r="Z31" s="210">
        <v>70.902063749999996</v>
      </c>
      <c r="AA31" s="210">
        <v>70.902063749999996</v>
      </c>
      <c r="AB31" s="210">
        <v>70.902063749999996</v>
      </c>
      <c r="AC31" s="210">
        <v>70.902063749999996</v>
      </c>
      <c r="AD31" s="210">
        <v>70.902063749999996</v>
      </c>
      <c r="AE31" s="210">
        <v>44.8060078124999</v>
      </c>
      <c r="AF31" s="210">
        <v>70.902063749999996</v>
      </c>
      <c r="AG31" s="210">
        <v>70.902063749999996</v>
      </c>
      <c r="AH31" s="210">
        <v>70.902063749999996</v>
      </c>
      <c r="AI31" s="210">
        <v>70.902063749999996</v>
      </c>
      <c r="AJ31" s="210">
        <v>70.902063749999996</v>
      </c>
      <c r="AK31" s="210">
        <v>70.902063749999996</v>
      </c>
      <c r="AL31" s="210">
        <v>70.902063749999996</v>
      </c>
      <c r="AM31" s="182"/>
      <c r="AN31" s="196">
        <v>26</v>
      </c>
      <c r="AO31" s="196">
        <v>0</v>
      </c>
      <c r="AP31" s="196">
        <v>26</v>
      </c>
      <c r="AQ31" s="196">
        <v>7</v>
      </c>
      <c r="AR31" s="196">
        <v>609.61</v>
      </c>
      <c r="AS31" s="196">
        <v>30.48028</v>
      </c>
      <c r="AT31" s="211">
        <v>1E-3</v>
      </c>
      <c r="AU31" s="196">
        <v>44.8060078124999</v>
      </c>
      <c r="AV31" s="196">
        <v>1</v>
      </c>
      <c r="AW31" s="212">
        <v>1.4200000000000001E-4</v>
      </c>
      <c r="AX31" s="213">
        <v>3.8580000000000003E-2</v>
      </c>
      <c r="AY31" s="196">
        <v>2</v>
      </c>
      <c r="AZ31" s="196">
        <v>1</v>
      </c>
      <c r="BA31" s="196">
        <v>0</v>
      </c>
      <c r="BB31" s="182"/>
      <c r="BC31" s="182"/>
      <c r="BD31" s="214">
        <f t="shared" si="3"/>
        <v>2.25</v>
      </c>
      <c r="BE31" s="187">
        <v>8100</v>
      </c>
      <c r="BF31" s="215">
        <v>553.45062605999999</v>
      </c>
      <c r="BG31" s="215">
        <v>643.08456840245401</v>
      </c>
      <c r="BH31" s="215">
        <v>-644.13052841817205</v>
      </c>
      <c r="BI31" s="216">
        <v>53.049123371959901</v>
      </c>
      <c r="BJ31" s="216">
        <v>7.0162819951667199</v>
      </c>
      <c r="BK31" s="214">
        <f t="shared" si="4"/>
        <v>0.89565578262956347</v>
      </c>
      <c r="BL31" s="214">
        <f t="shared" si="5"/>
        <v>40.743603361076566</v>
      </c>
      <c r="BM31" s="187">
        <v>8100</v>
      </c>
      <c r="BN31" s="215">
        <v>553.45062605999999</v>
      </c>
      <c r="BO31" s="215">
        <v>616.41852876278097</v>
      </c>
      <c r="BP31" s="215">
        <v>-615.95316891723405</v>
      </c>
      <c r="BQ31" s="216">
        <v>52.868005209643499</v>
      </c>
      <c r="BR31" s="216">
        <v>6.8451621110301897</v>
      </c>
      <c r="BS31" s="214">
        <f t="shared" si="6"/>
        <v>0.71317969600751319</v>
      </c>
      <c r="BT31" s="214">
        <f t="shared" si="7"/>
        <v>40.743603361076566</v>
      </c>
      <c r="BU31" s="191"/>
      <c r="BV31" s="189">
        <v>122.40666888365</v>
      </c>
      <c r="BW31" s="189">
        <v>82.309603480113196</v>
      </c>
      <c r="BX31" s="214">
        <f t="shared" si="8"/>
        <v>117.68854441062626</v>
      </c>
      <c r="BY31" s="214">
        <f t="shared" si="9"/>
        <v>79.086409181037894</v>
      </c>
      <c r="BZ31" s="191"/>
      <c r="CA31" s="191"/>
      <c r="CB31" s="191"/>
      <c r="CC31" s="191"/>
      <c r="CD31" s="191"/>
      <c r="CE31" s="191"/>
      <c r="CF31" s="191"/>
      <c r="CG31" s="191"/>
      <c r="CH31" s="191"/>
      <c r="CI31" s="191"/>
      <c r="CJ31" s="191"/>
      <c r="CK31" s="191"/>
      <c r="CL31" s="191"/>
      <c r="CM31" s="191"/>
      <c r="CN31" s="191"/>
      <c r="CO31" s="191"/>
      <c r="CP31" s="191"/>
      <c r="CQ31" s="191"/>
      <c r="CR31" s="191"/>
    </row>
    <row r="32" spans="1:96" ht="12" customHeight="1" x14ac:dyDescent="0.25">
      <c r="A32" s="182"/>
      <c r="B32" s="183">
        <f t="shared" si="10"/>
        <v>28</v>
      </c>
      <c r="C32" s="208"/>
      <c r="D32" s="184">
        <v>50.302935827574899</v>
      </c>
      <c r="E32" s="184">
        <v>50.302935827574899</v>
      </c>
      <c r="F32" s="184">
        <v>50.302935827574899</v>
      </c>
      <c r="G32" s="184">
        <v>50.302935827574899</v>
      </c>
      <c r="H32" s="184">
        <v>50.302935827574899</v>
      </c>
      <c r="I32" s="184">
        <v>50.302935827574899</v>
      </c>
      <c r="J32" s="184">
        <v>50.302935827574899</v>
      </c>
      <c r="K32" s="184">
        <v>50.302935827574899</v>
      </c>
      <c r="L32" s="184">
        <v>50.302935827574899</v>
      </c>
      <c r="M32" s="184">
        <v>50.302935827574899</v>
      </c>
      <c r="N32" s="184">
        <v>50.302935827574899</v>
      </c>
      <c r="O32" s="184">
        <v>50.302935827574899</v>
      </c>
      <c r="P32" s="184">
        <v>50.302935827574899</v>
      </c>
      <c r="Q32" s="184">
        <v>50.302935827574899</v>
      </c>
      <c r="R32" s="184">
        <v>50.302935827574899</v>
      </c>
      <c r="S32" s="208"/>
      <c r="T32" s="208">
        <v>49.446176548371497</v>
      </c>
      <c r="U32" s="208">
        <v>49.779915873065903</v>
      </c>
      <c r="V32" s="209">
        <f t="shared" si="2"/>
        <v>0.33373932469440604</v>
      </c>
      <c r="W32" s="182"/>
      <c r="X32" s="210">
        <v>70.292458124999996</v>
      </c>
      <c r="Y32" s="210">
        <v>70.292458124999996</v>
      </c>
      <c r="Z32" s="210">
        <v>70.292458124999996</v>
      </c>
      <c r="AA32" s="210">
        <v>70.292458124999996</v>
      </c>
      <c r="AB32" s="210">
        <v>70.292458124999996</v>
      </c>
      <c r="AC32" s="210">
        <v>70.292458124999996</v>
      </c>
      <c r="AD32" s="210">
        <v>70.292458124999996</v>
      </c>
      <c r="AE32" s="210">
        <v>44.196402343749902</v>
      </c>
      <c r="AF32" s="210">
        <v>70.292458124999996</v>
      </c>
      <c r="AG32" s="210">
        <v>70.292458124999996</v>
      </c>
      <c r="AH32" s="210">
        <v>70.292458124999996</v>
      </c>
      <c r="AI32" s="210">
        <v>70.292458124999996</v>
      </c>
      <c r="AJ32" s="210">
        <v>70.292458124999996</v>
      </c>
      <c r="AK32" s="210">
        <v>70.292458124999996</v>
      </c>
      <c r="AL32" s="210">
        <v>70.292458124999996</v>
      </c>
      <c r="AM32" s="182"/>
      <c r="AN32" s="196">
        <v>27</v>
      </c>
      <c r="AO32" s="196">
        <v>0</v>
      </c>
      <c r="AP32" s="196">
        <v>27</v>
      </c>
      <c r="AQ32" s="196">
        <v>7</v>
      </c>
      <c r="AR32" s="196">
        <v>609.61</v>
      </c>
      <c r="AS32" s="196">
        <v>30.48028</v>
      </c>
      <c r="AT32" s="211">
        <v>1E-3</v>
      </c>
      <c r="AU32" s="196">
        <v>44.196402343749902</v>
      </c>
      <c r="AV32" s="196">
        <v>1</v>
      </c>
      <c r="AW32" s="212">
        <v>1.4200000000000001E-4</v>
      </c>
      <c r="AX32" s="213">
        <v>3.8580000000000003E-2</v>
      </c>
      <c r="AY32" s="196">
        <v>2</v>
      </c>
      <c r="AZ32" s="196">
        <v>1</v>
      </c>
      <c r="BA32" s="196">
        <v>0</v>
      </c>
      <c r="BB32" s="182"/>
      <c r="BC32" s="182"/>
      <c r="BD32" s="214">
        <f t="shared" si="3"/>
        <v>2.3333333333333335</v>
      </c>
      <c r="BE32" s="187">
        <v>8400</v>
      </c>
      <c r="BF32" s="215">
        <v>539.13613719</v>
      </c>
      <c r="BG32" s="215">
        <v>639.12397476846604</v>
      </c>
      <c r="BH32" s="215">
        <v>-640.73275305745904</v>
      </c>
      <c r="BI32" s="216">
        <v>53.025003678835901</v>
      </c>
      <c r="BJ32" s="216">
        <v>6.98847507527997</v>
      </c>
      <c r="BK32" s="214">
        <f t="shared" si="4"/>
        <v>0.86784886274281359</v>
      </c>
      <c r="BL32" s="214">
        <f t="shared" si="5"/>
        <v>26.429114491076575</v>
      </c>
      <c r="BM32" s="187">
        <v>8400</v>
      </c>
      <c r="BN32" s="215">
        <v>539.13613719</v>
      </c>
      <c r="BO32" s="215">
        <v>613.98930112523306</v>
      </c>
      <c r="BP32" s="215">
        <v>-614.02625111250904</v>
      </c>
      <c r="BQ32" s="216">
        <v>52.8534824601522</v>
      </c>
      <c r="BR32" s="216">
        <v>6.8272818823822599</v>
      </c>
      <c r="BS32" s="214">
        <f t="shared" si="6"/>
        <v>0.69529946735958337</v>
      </c>
      <c r="BT32" s="214">
        <f t="shared" si="7"/>
        <v>26.429114491076575</v>
      </c>
      <c r="BU32" s="191"/>
      <c r="BV32" s="189">
        <v>120.80269407350499</v>
      </c>
      <c r="BW32" s="189">
        <v>80.713748344741404</v>
      </c>
      <c r="BX32" s="214">
        <f t="shared" si="8"/>
        <v>116.08456960048126</v>
      </c>
      <c r="BY32" s="214">
        <f t="shared" si="9"/>
        <v>77.490554045666102</v>
      </c>
      <c r="BZ32" s="191"/>
      <c r="CA32" s="191"/>
      <c r="CB32" s="191"/>
      <c r="CC32" s="191"/>
      <c r="CD32" s="191"/>
      <c r="CE32" s="191"/>
      <c r="CF32" s="191"/>
      <c r="CG32" s="191"/>
      <c r="CH32" s="191"/>
      <c r="CI32" s="191"/>
      <c r="CJ32" s="191"/>
      <c r="CK32" s="191"/>
      <c r="CL32" s="191"/>
      <c r="CM32" s="191"/>
      <c r="CN32" s="191"/>
      <c r="CO32" s="191"/>
      <c r="CP32" s="191"/>
      <c r="CQ32" s="191"/>
      <c r="CR32" s="191"/>
    </row>
    <row r="33" spans="1:96" ht="12" customHeight="1" x14ac:dyDescent="0.25">
      <c r="A33" s="182"/>
      <c r="B33" s="183">
        <f t="shared" si="10"/>
        <v>29</v>
      </c>
      <c r="C33" s="208"/>
      <c r="D33" s="184">
        <v>49.693330358824902</v>
      </c>
      <c r="E33" s="184">
        <v>49.693330358824902</v>
      </c>
      <c r="F33" s="184">
        <v>49.693330358824902</v>
      </c>
      <c r="G33" s="184">
        <v>49.693330358824902</v>
      </c>
      <c r="H33" s="184">
        <v>49.693330358824902</v>
      </c>
      <c r="I33" s="184">
        <v>49.693330358824902</v>
      </c>
      <c r="J33" s="184">
        <v>49.693330358824902</v>
      </c>
      <c r="K33" s="184">
        <v>49.693330358824902</v>
      </c>
      <c r="L33" s="184">
        <v>49.693330358824902</v>
      </c>
      <c r="M33" s="184">
        <v>49.693330358824902</v>
      </c>
      <c r="N33" s="184">
        <v>49.693330358824902</v>
      </c>
      <c r="O33" s="184">
        <v>49.693330358824902</v>
      </c>
      <c r="P33" s="184">
        <v>49.693330358824902</v>
      </c>
      <c r="Q33" s="184">
        <v>49.693330358824902</v>
      </c>
      <c r="R33" s="184">
        <v>49.693330358824902</v>
      </c>
      <c r="S33" s="208"/>
      <c r="T33" s="208">
        <v>48.828799857958302</v>
      </c>
      <c r="U33" s="208">
        <v>49.173094329146203</v>
      </c>
      <c r="V33" s="209">
        <f t="shared" si="2"/>
        <v>0.3442944711879008</v>
      </c>
      <c r="W33" s="182"/>
      <c r="X33" s="210">
        <v>69.682852499999996</v>
      </c>
      <c r="Y33" s="210">
        <v>69.682852499999996</v>
      </c>
      <c r="Z33" s="210">
        <v>69.682852499999996</v>
      </c>
      <c r="AA33" s="210">
        <v>69.682852499999996</v>
      </c>
      <c r="AB33" s="210">
        <v>69.682852499999996</v>
      </c>
      <c r="AC33" s="210">
        <v>69.682852499999996</v>
      </c>
      <c r="AD33" s="210">
        <v>69.682852499999996</v>
      </c>
      <c r="AE33" s="210">
        <v>43.586796874999898</v>
      </c>
      <c r="AF33" s="210">
        <v>69.682852499999996</v>
      </c>
      <c r="AG33" s="210">
        <v>69.682852499999996</v>
      </c>
      <c r="AH33" s="210">
        <v>69.682852499999996</v>
      </c>
      <c r="AI33" s="210">
        <v>69.682852499999996</v>
      </c>
      <c r="AJ33" s="210">
        <v>69.682852499999996</v>
      </c>
      <c r="AK33" s="210">
        <v>69.682852499999996</v>
      </c>
      <c r="AL33" s="210">
        <v>69.682852499999996</v>
      </c>
      <c r="AM33" s="182"/>
      <c r="AN33" s="196">
        <v>28</v>
      </c>
      <c r="AO33" s="196">
        <v>0</v>
      </c>
      <c r="AP33" s="196">
        <v>28</v>
      </c>
      <c r="AQ33" s="196">
        <v>7</v>
      </c>
      <c r="AR33" s="196">
        <v>609.61</v>
      </c>
      <c r="AS33" s="196">
        <v>30.48028</v>
      </c>
      <c r="AT33" s="211">
        <v>1E-3</v>
      </c>
      <c r="AU33" s="196">
        <v>43.586796874999898</v>
      </c>
      <c r="AV33" s="196">
        <v>1</v>
      </c>
      <c r="AW33" s="212">
        <v>1.4200000000000001E-4</v>
      </c>
      <c r="AX33" s="213">
        <v>3.8580000000000003E-2</v>
      </c>
      <c r="AY33" s="196">
        <v>2</v>
      </c>
      <c r="AZ33" s="196">
        <v>1</v>
      </c>
      <c r="BA33" s="196">
        <v>0</v>
      </c>
      <c r="BB33" s="182"/>
      <c r="BC33" s="182"/>
      <c r="BD33" s="214">
        <f t="shared" si="3"/>
        <v>2.4166666666666665</v>
      </c>
      <c r="BE33" s="187">
        <v>8700</v>
      </c>
      <c r="BF33" s="215">
        <v>524.49913982999999</v>
      </c>
      <c r="BG33" s="215">
        <v>633.85884588663396</v>
      </c>
      <c r="BH33" s="215">
        <v>-636.00370946276996</v>
      </c>
      <c r="BI33" s="216">
        <v>52.992155165688303</v>
      </c>
      <c r="BJ33" s="216">
        <v>6.9520875751992603</v>
      </c>
      <c r="BK33" s="214">
        <f t="shared" si="4"/>
        <v>0.83146136266210391</v>
      </c>
      <c r="BL33" s="214">
        <f t="shared" si="5"/>
        <v>11.792117131076566</v>
      </c>
      <c r="BM33" s="187">
        <v>8700</v>
      </c>
      <c r="BN33" s="215">
        <v>524.49913982999999</v>
      </c>
      <c r="BO33" s="215">
        <v>610.50670456867397</v>
      </c>
      <c r="BP33" s="215">
        <v>-611.03657998774099</v>
      </c>
      <c r="BQ33" s="216">
        <v>52.831866432349599</v>
      </c>
      <c r="BR33" s="216">
        <v>6.80236226915902</v>
      </c>
      <c r="BS33" s="214">
        <f t="shared" si="6"/>
        <v>0.67037985413634349</v>
      </c>
      <c r="BT33" s="214">
        <f t="shared" si="7"/>
        <v>11.792117131076566</v>
      </c>
      <c r="BU33" s="191"/>
      <c r="BV33" s="189">
        <v>117.875678529049</v>
      </c>
      <c r="BW33" s="189">
        <v>78.233909804048693</v>
      </c>
      <c r="BX33" s="214">
        <f t="shared" si="8"/>
        <v>113.15755405602526</v>
      </c>
      <c r="BY33" s="214">
        <f t="shared" si="9"/>
        <v>75.01071550497339</v>
      </c>
      <c r="BZ33" s="191"/>
      <c r="CA33" s="191"/>
      <c r="CB33" s="191"/>
      <c r="CC33" s="191"/>
      <c r="CD33" s="191"/>
      <c r="CE33" s="191"/>
      <c r="CF33" s="191"/>
      <c r="CG33" s="191"/>
      <c r="CH33" s="191"/>
      <c r="CI33" s="191"/>
      <c r="CJ33" s="191"/>
      <c r="CK33" s="191"/>
      <c r="CL33" s="191"/>
      <c r="CM33" s="191"/>
      <c r="CN33" s="191"/>
      <c r="CO33" s="191"/>
      <c r="CP33" s="191"/>
      <c r="CQ33" s="191"/>
      <c r="CR33" s="191"/>
    </row>
    <row r="34" spans="1:96" ht="12" customHeight="1" x14ac:dyDescent="0.25">
      <c r="A34" s="182"/>
      <c r="B34" s="183">
        <f t="shared" si="10"/>
        <v>30</v>
      </c>
      <c r="C34" s="208"/>
      <c r="D34" s="184">
        <v>49.083724890074897</v>
      </c>
      <c r="E34" s="184">
        <v>49.083724890074897</v>
      </c>
      <c r="F34" s="184">
        <v>49.083724890074897</v>
      </c>
      <c r="G34" s="184">
        <v>49.083724890074897</v>
      </c>
      <c r="H34" s="184">
        <v>49.083724890074897</v>
      </c>
      <c r="I34" s="184">
        <v>49.083724890074897</v>
      </c>
      <c r="J34" s="184">
        <v>49.083724890074897</v>
      </c>
      <c r="K34" s="184">
        <v>49.083724890074897</v>
      </c>
      <c r="L34" s="184">
        <v>49.083724890074897</v>
      </c>
      <c r="M34" s="184">
        <v>49.083724890074897</v>
      </c>
      <c r="N34" s="184">
        <v>49.083724890074897</v>
      </c>
      <c r="O34" s="184">
        <v>49.083724890074897</v>
      </c>
      <c r="P34" s="184">
        <v>49.083724890074897</v>
      </c>
      <c r="Q34" s="184">
        <v>49.083724890074897</v>
      </c>
      <c r="R34" s="184">
        <v>49.083724890074897</v>
      </c>
      <c r="S34" s="208"/>
      <c r="T34" s="208">
        <v>48.213370332810797</v>
      </c>
      <c r="U34" s="208">
        <v>48.567354985343599</v>
      </c>
      <c r="V34" s="209">
        <f t="shared" si="2"/>
        <v>0.35398465253280165</v>
      </c>
      <c r="W34" s="182"/>
      <c r="X34" s="210">
        <v>69.073246874999995</v>
      </c>
      <c r="Y34" s="210">
        <v>69.073246874999995</v>
      </c>
      <c r="Z34" s="210">
        <v>69.073246874999995</v>
      </c>
      <c r="AA34" s="210">
        <v>69.073246874999995</v>
      </c>
      <c r="AB34" s="210">
        <v>69.073246874999995</v>
      </c>
      <c r="AC34" s="210">
        <v>69.073246874999995</v>
      </c>
      <c r="AD34" s="210">
        <v>69.073246874999995</v>
      </c>
      <c r="AE34" s="210">
        <v>42.97719140625</v>
      </c>
      <c r="AF34" s="210">
        <v>69.073246874999995</v>
      </c>
      <c r="AG34" s="210">
        <v>69.073246874999995</v>
      </c>
      <c r="AH34" s="210">
        <v>69.073246874999995</v>
      </c>
      <c r="AI34" s="210">
        <v>69.073246874999995</v>
      </c>
      <c r="AJ34" s="210">
        <v>69.073246874999995</v>
      </c>
      <c r="AK34" s="210">
        <v>69.073246874999995</v>
      </c>
      <c r="AL34" s="210">
        <v>69.073246874999995</v>
      </c>
      <c r="AM34" s="182"/>
      <c r="AN34" s="196">
        <v>29</v>
      </c>
      <c r="AO34" s="196">
        <v>0</v>
      </c>
      <c r="AP34" s="196">
        <v>29</v>
      </c>
      <c r="AQ34" s="196">
        <v>7</v>
      </c>
      <c r="AR34" s="196">
        <v>609.61</v>
      </c>
      <c r="AS34" s="196">
        <v>30.48028</v>
      </c>
      <c r="AT34" s="211">
        <v>1E-3</v>
      </c>
      <c r="AU34" s="196">
        <v>42.97719140625</v>
      </c>
      <c r="AV34" s="196">
        <v>1</v>
      </c>
      <c r="AW34" s="212">
        <v>1.4200000000000001E-4</v>
      </c>
      <c r="AX34" s="213">
        <v>3.8580000000000003E-2</v>
      </c>
      <c r="AY34" s="196">
        <v>2</v>
      </c>
      <c r="AZ34" s="196">
        <v>1</v>
      </c>
      <c r="BA34" s="196">
        <v>0</v>
      </c>
      <c r="BB34" s="182"/>
      <c r="BC34" s="182"/>
      <c r="BD34" s="214">
        <f t="shared" si="3"/>
        <v>2.5</v>
      </c>
      <c r="BE34" s="187">
        <v>9000</v>
      </c>
      <c r="BF34" s="215">
        <v>509.7</v>
      </c>
      <c r="BG34" s="215">
        <v>627.37489073970403</v>
      </c>
      <c r="BH34" s="215">
        <v>-630.02608672192798</v>
      </c>
      <c r="BI34" s="216">
        <v>52.951051660247998</v>
      </c>
      <c r="BJ34" s="216">
        <v>6.9076065136457903</v>
      </c>
      <c r="BK34" s="214">
        <f t="shared" si="4"/>
        <v>0.78698030110863382</v>
      </c>
      <c r="BL34" s="214">
        <f t="shared" si="5"/>
        <v>-3.0070226989234357</v>
      </c>
      <c r="BM34" s="187">
        <v>9000</v>
      </c>
      <c r="BN34" s="215">
        <v>509.7</v>
      </c>
      <c r="BO34" s="215">
        <v>606.03176189025396</v>
      </c>
      <c r="BP34" s="215">
        <v>-607.04133105717301</v>
      </c>
      <c r="BQ34" s="216">
        <v>52.8035082103533</v>
      </c>
      <c r="BR34" s="216">
        <v>6.7707737075246701</v>
      </c>
      <c r="BS34" s="214">
        <f t="shared" si="6"/>
        <v>0.63879129250199362</v>
      </c>
      <c r="BT34" s="214">
        <f t="shared" si="7"/>
        <v>-3.0070226989234357</v>
      </c>
      <c r="BU34" s="191"/>
      <c r="BV34" s="189">
        <v>113.657679157827</v>
      </c>
      <c r="BW34" s="189">
        <v>74.897247247393494</v>
      </c>
      <c r="BX34" s="214">
        <f t="shared" si="8"/>
        <v>108.93955468480327</v>
      </c>
      <c r="BY34" s="214">
        <f t="shared" si="9"/>
        <v>71.674052948318192</v>
      </c>
      <c r="BZ34" s="191"/>
      <c r="CA34" s="191"/>
      <c r="CB34" s="191"/>
      <c r="CC34" s="191"/>
      <c r="CD34" s="191"/>
      <c r="CE34" s="191"/>
      <c r="CF34" s="191"/>
      <c r="CG34" s="191"/>
      <c r="CH34" s="191"/>
      <c r="CI34" s="191"/>
      <c r="CJ34" s="191"/>
      <c r="CK34" s="191"/>
      <c r="CL34" s="191"/>
      <c r="CM34" s="191"/>
      <c r="CN34" s="191"/>
      <c r="CO34" s="191"/>
      <c r="CP34" s="191"/>
      <c r="CQ34" s="191"/>
      <c r="CR34" s="191"/>
    </row>
    <row r="35" spans="1:96" ht="12" customHeight="1" x14ac:dyDescent="0.25">
      <c r="A35" s="182"/>
      <c r="B35" s="183">
        <f t="shared" si="10"/>
        <v>31</v>
      </c>
      <c r="C35" s="208"/>
      <c r="D35" s="184">
        <v>48.4741194213249</v>
      </c>
      <c r="E35" s="184">
        <v>48.4741194213249</v>
      </c>
      <c r="F35" s="184">
        <v>48.4741194213249</v>
      </c>
      <c r="G35" s="184">
        <v>48.4741194213249</v>
      </c>
      <c r="H35" s="184">
        <v>48.4741194213249</v>
      </c>
      <c r="I35" s="184">
        <v>48.4741194213249</v>
      </c>
      <c r="J35" s="184">
        <v>48.4741194213249</v>
      </c>
      <c r="K35" s="184">
        <v>48.4741194213249</v>
      </c>
      <c r="L35" s="184">
        <v>48.4741194213249</v>
      </c>
      <c r="M35" s="184">
        <v>48.4741194213249</v>
      </c>
      <c r="N35" s="184">
        <v>48.4741194213249</v>
      </c>
      <c r="O35" s="184">
        <v>48.4741194213249</v>
      </c>
      <c r="P35" s="184">
        <v>48.4741194213249</v>
      </c>
      <c r="Q35" s="184">
        <v>48.4741194213249</v>
      </c>
      <c r="R35" s="184">
        <v>48.4741194213249</v>
      </c>
      <c r="S35" s="208"/>
      <c r="T35" s="208">
        <v>47.599881066563299</v>
      </c>
      <c r="U35" s="208">
        <v>47.962640591224798</v>
      </c>
      <c r="V35" s="209">
        <f t="shared" si="2"/>
        <v>0.36275952466149874</v>
      </c>
      <c r="W35" s="182"/>
      <c r="X35" s="210">
        <v>68.463641249999995</v>
      </c>
      <c r="Y35" s="210">
        <v>68.463641249999995</v>
      </c>
      <c r="Z35" s="210">
        <v>68.463641249999995</v>
      </c>
      <c r="AA35" s="210">
        <v>68.463641249999995</v>
      </c>
      <c r="AB35" s="210">
        <v>68.463641249999995</v>
      </c>
      <c r="AC35" s="210">
        <v>68.463641249999995</v>
      </c>
      <c r="AD35" s="210">
        <v>68.463641249999995</v>
      </c>
      <c r="AE35" s="210">
        <v>42.367585937499904</v>
      </c>
      <c r="AF35" s="210">
        <v>68.463641249999995</v>
      </c>
      <c r="AG35" s="210">
        <v>68.463641249999995</v>
      </c>
      <c r="AH35" s="210">
        <v>68.463641249999995</v>
      </c>
      <c r="AI35" s="210">
        <v>68.463641249999995</v>
      </c>
      <c r="AJ35" s="210">
        <v>68.463641249999995</v>
      </c>
      <c r="AK35" s="210">
        <v>68.463641249999995</v>
      </c>
      <c r="AL35" s="210">
        <v>68.463641249999995</v>
      </c>
      <c r="AM35" s="182"/>
      <c r="AN35" s="196">
        <v>30</v>
      </c>
      <c r="AO35" s="196">
        <v>0</v>
      </c>
      <c r="AP35" s="196">
        <v>30</v>
      </c>
      <c r="AQ35" s="196">
        <v>7</v>
      </c>
      <c r="AR35" s="196">
        <v>609.61</v>
      </c>
      <c r="AS35" s="196">
        <v>30.48028</v>
      </c>
      <c r="AT35" s="211">
        <v>1E-3</v>
      </c>
      <c r="AU35" s="196">
        <v>42.367585937499904</v>
      </c>
      <c r="AV35" s="196">
        <v>1</v>
      </c>
      <c r="AW35" s="212">
        <v>1.4200000000000001E-4</v>
      </c>
      <c r="AX35" s="213">
        <v>3.8580000000000003E-2</v>
      </c>
      <c r="AY35" s="196">
        <v>2</v>
      </c>
      <c r="AZ35" s="196">
        <v>1</v>
      </c>
      <c r="BA35" s="196">
        <v>0</v>
      </c>
      <c r="BB35" s="182"/>
      <c r="BC35" s="182"/>
      <c r="BD35" s="214">
        <f t="shared" si="3"/>
        <v>2.5833333333333335</v>
      </c>
      <c r="BE35" s="187">
        <v>9300</v>
      </c>
      <c r="BF35" s="215">
        <v>494.90086016999999</v>
      </c>
      <c r="BG35" s="215">
        <v>619.76618900184803</v>
      </c>
      <c r="BH35" s="215">
        <v>-622.89129553086104</v>
      </c>
      <c r="BI35" s="216">
        <v>52.902210440739701</v>
      </c>
      <c r="BJ35" s="216">
        <v>6.8555617005879403</v>
      </c>
      <c r="BK35" s="214">
        <f t="shared" si="4"/>
        <v>0.7349354880507839</v>
      </c>
      <c r="BL35" s="214">
        <f t="shared" si="5"/>
        <v>-17.806162528923437</v>
      </c>
      <c r="BM35" s="187">
        <v>9300</v>
      </c>
      <c r="BN35" s="215">
        <v>494.90086016999999</v>
      </c>
      <c r="BO35" s="215">
        <v>600.63340275337498</v>
      </c>
      <c r="BP35" s="215">
        <v>-602.10590918990397</v>
      </c>
      <c r="BQ35" s="216">
        <v>52.768803050017198</v>
      </c>
      <c r="BR35" s="216">
        <v>6.7329296375695602</v>
      </c>
      <c r="BS35" s="214">
        <f t="shared" si="6"/>
        <v>0.60094722254688371</v>
      </c>
      <c r="BT35" s="214">
        <f t="shared" si="7"/>
        <v>-17.806162528923437</v>
      </c>
      <c r="BU35" s="191"/>
      <c r="BV35" s="189">
        <v>108.194891825159</v>
      </c>
      <c r="BW35" s="189">
        <v>70.740304069051206</v>
      </c>
      <c r="BX35" s="214">
        <f t="shared" si="8"/>
        <v>103.47676735213527</v>
      </c>
      <c r="BY35" s="214">
        <f t="shared" si="9"/>
        <v>67.517109769975903</v>
      </c>
      <c r="BZ35" s="191"/>
      <c r="CA35" s="191"/>
      <c r="CB35" s="191"/>
      <c r="CC35" s="191"/>
      <c r="CD35" s="191"/>
      <c r="CE35" s="191"/>
      <c r="CF35" s="191"/>
      <c r="CG35" s="191"/>
      <c r="CH35" s="191"/>
      <c r="CI35" s="191"/>
      <c r="CJ35" s="191"/>
      <c r="CK35" s="191"/>
      <c r="CL35" s="191"/>
      <c r="CM35" s="191"/>
      <c r="CN35" s="191"/>
      <c r="CO35" s="191"/>
      <c r="CP35" s="191"/>
      <c r="CQ35" s="191"/>
      <c r="CR35" s="191"/>
    </row>
    <row r="36" spans="1:96" ht="12" customHeight="1" x14ac:dyDescent="0.25">
      <c r="A36" s="182"/>
      <c r="B36" s="183">
        <f t="shared" si="10"/>
        <v>32</v>
      </c>
      <c r="C36" s="208"/>
      <c r="D36" s="184">
        <v>47.864513952574903</v>
      </c>
      <c r="E36" s="184">
        <v>47.864513952574903</v>
      </c>
      <c r="F36" s="184">
        <v>47.864513952574903</v>
      </c>
      <c r="G36" s="184">
        <v>47.864513952574903</v>
      </c>
      <c r="H36" s="184">
        <v>47.864513952574903</v>
      </c>
      <c r="I36" s="184">
        <v>47.864513952574903</v>
      </c>
      <c r="J36" s="184">
        <v>47.864513952574903</v>
      </c>
      <c r="K36" s="184">
        <v>47.864513952574903</v>
      </c>
      <c r="L36" s="184">
        <v>47.864513952574903</v>
      </c>
      <c r="M36" s="184">
        <v>47.864513952574903</v>
      </c>
      <c r="N36" s="184">
        <v>47.864513952574903</v>
      </c>
      <c r="O36" s="184">
        <v>47.864513952574903</v>
      </c>
      <c r="P36" s="184">
        <v>47.864513952574903</v>
      </c>
      <c r="Q36" s="184">
        <v>47.864513952574903</v>
      </c>
      <c r="R36" s="184">
        <v>47.864513952574903</v>
      </c>
      <c r="S36" s="208"/>
      <c r="T36" s="208">
        <v>46.988319859948902</v>
      </c>
      <c r="U36" s="208">
        <v>47.3588937592938</v>
      </c>
      <c r="V36" s="209">
        <f t="shared" si="2"/>
        <v>0.37057389934489748</v>
      </c>
      <c r="W36" s="182"/>
      <c r="X36" s="210">
        <v>67.854035624999995</v>
      </c>
      <c r="Y36" s="210">
        <v>67.854035624999995</v>
      </c>
      <c r="Z36" s="210">
        <v>67.854035624999995</v>
      </c>
      <c r="AA36" s="210">
        <v>67.854035624999995</v>
      </c>
      <c r="AB36" s="210">
        <v>67.854035624999995</v>
      </c>
      <c r="AC36" s="210">
        <v>67.854035624999995</v>
      </c>
      <c r="AD36" s="210">
        <v>67.854035624999995</v>
      </c>
      <c r="AE36" s="210">
        <v>41.757980468749899</v>
      </c>
      <c r="AF36" s="210">
        <v>67.854035624999995</v>
      </c>
      <c r="AG36" s="210">
        <v>67.854035624999995</v>
      </c>
      <c r="AH36" s="210">
        <v>67.854035624999995</v>
      </c>
      <c r="AI36" s="210">
        <v>67.854035624999995</v>
      </c>
      <c r="AJ36" s="210">
        <v>67.854035624999995</v>
      </c>
      <c r="AK36" s="210">
        <v>67.854035624999995</v>
      </c>
      <c r="AL36" s="210">
        <v>67.854035624999995</v>
      </c>
      <c r="AM36" s="182"/>
      <c r="AN36" s="196">
        <v>31</v>
      </c>
      <c r="AO36" s="196">
        <v>0</v>
      </c>
      <c r="AP36" s="196">
        <v>31</v>
      </c>
      <c r="AQ36" s="196">
        <v>7</v>
      </c>
      <c r="AR36" s="196">
        <v>609.61</v>
      </c>
      <c r="AS36" s="196">
        <v>30.48028</v>
      </c>
      <c r="AT36" s="211">
        <v>1E-3</v>
      </c>
      <c r="AU36" s="196">
        <v>41.757980468749899</v>
      </c>
      <c r="AV36" s="196">
        <v>1</v>
      </c>
      <c r="AW36" s="212">
        <v>1.4200000000000001E-4</v>
      </c>
      <c r="AX36" s="213">
        <v>3.8580000000000003E-2</v>
      </c>
      <c r="AY36" s="196">
        <v>2</v>
      </c>
      <c r="AZ36" s="196">
        <v>1</v>
      </c>
      <c r="BA36" s="196">
        <v>0</v>
      </c>
      <c r="BB36" s="182"/>
      <c r="BC36" s="182"/>
      <c r="BD36" s="214">
        <f t="shared" si="3"/>
        <v>2.6666666666666665</v>
      </c>
      <c r="BE36" s="187">
        <v>9600</v>
      </c>
      <c r="BF36" s="215">
        <v>480.26386280999998</v>
      </c>
      <c r="BG36" s="215">
        <v>611.133676593426</v>
      </c>
      <c r="BH36" s="215">
        <v>-614.69793437630199</v>
      </c>
      <c r="BI36" s="216">
        <v>52.846186788512</v>
      </c>
      <c r="BJ36" s="216">
        <v>6.7965204695762402</v>
      </c>
      <c r="BK36" s="214">
        <f t="shared" si="4"/>
        <v>0.67589425703908379</v>
      </c>
      <c r="BL36" s="214">
        <f t="shared" si="5"/>
        <v>-32.443159888923446</v>
      </c>
      <c r="BM36" s="187">
        <v>9600</v>
      </c>
      <c r="BN36" s="215">
        <v>480.26386280999998</v>
      </c>
      <c r="BO36" s="215">
        <v>594.38715778465098</v>
      </c>
      <c r="BP36" s="215">
        <v>-596.30263540549697</v>
      </c>
      <c r="BQ36" s="216">
        <v>52.728184632053697</v>
      </c>
      <c r="BR36" s="216">
        <v>6.6892809262639199</v>
      </c>
      <c r="BS36" s="214">
        <f t="shared" si="6"/>
        <v>0.55729851124124341</v>
      </c>
      <c r="BT36" s="214">
        <f t="shared" si="7"/>
        <v>-32.443159888923446</v>
      </c>
      <c r="BU36" s="191"/>
      <c r="BV36" s="189">
        <v>101.54714541333399</v>
      </c>
      <c r="BW36" s="189">
        <v>65.808607442048597</v>
      </c>
      <c r="BX36" s="214">
        <f t="shared" si="8"/>
        <v>96.829020940310258</v>
      </c>
      <c r="BY36" s="214">
        <f t="shared" si="9"/>
        <v>62.585413142973302</v>
      </c>
      <c r="BZ36" s="191"/>
      <c r="CA36" s="191"/>
      <c r="CB36" s="191"/>
      <c r="CC36" s="191"/>
      <c r="CD36" s="191"/>
      <c r="CE36" s="191"/>
      <c r="CF36" s="191"/>
      <c r="CG36" s="191"/>
      <c r="CH36" s="191"/>
      <c r="CI36" s="191"/>
      <c r="CJ36" s="191"/>
      <c r="CK36" s="191"/>
      <c r="CL36" s="191"/>
      <c r="CM36" s="191"/>
      <c r="CN36" s="191"/>
      <c r="CO36" s="191"/>
      <c r="CP36" s="191"/>
      <c r="CQ36" s="191"/>
      <c r="CR36" s="191"/>
    </row>
    <row r="37" spans="1:96" ht="12" customHeight="1" x14ac:dyDescent="0.25">
      <c r="A37" s="182"/>
      <c r="B37" s="183">
        <f t="shared" si="10"/>
        <v>33</v>
      </c>
      <c r="C37" s="208"/>
      <c r="D37" s="184">
        <v>47.254908483824899</v>
      </c>
      <c r="E37" s="184">
        <v>47.254908483824899</v>
      </c>
      <c r="F37" s="184">
        <v>47.254908483824899</v>
      </c>
      <c r="G37" s="184">
        <v>47.254908483824899</v>
      </c>
      <c r="H37" s="184">
        <v>47.254908483824899</v>
      </c>
      <c r="I37" s="184">
        <v>47.254908483824899</v>
      </c>
      <c r="J37" s="184">
        <v>47.254908483824899</v>
      </c>
      <c r="K37" s="184">
        <v>47.254908483824899</v>
      </c>
      <c r="L37" s="184">
        <v>47.254908483824899</v>
      </c>
      <c r="M37" s="184">
        <v>47.254908483824899</v>
      </c>
      <c r="N37" s="184">
        <v>47.254908483824899</v>
      </c>
      <c r="O37" s="184">
        <v>47.254908483824899</v>
      </c>
      <c r="P37" s="184">
        <v>47.254908483824899</v>
      </c>
      <c r="Q37" s="184">
        <v>47.254908483824899</v>
      </c>
      <c r="R37" s="184">
        <v>47.254908483824899</v>
      </c>
      <c r="S37" s="208"/>
      <c r="T37" s="208">
        <v>46.378669312179603</v>
      </c>
      <c r="U37" s="208">
        <v>46.756057153478402</v>
      </c>
      <c r="V37" s="209">
        <f t="shared" si="2"/>
        <v>0.37738784129879832</v>
      </c>
      <c r="W37" s="182"/>
      <c r="X37" s="210">
        <v>67.244429999999994</v>
      </c>
      <c r="Y37" s="210">
        <v>67.244429999999994</v>
      </c>
      <c r="Z37" s="210">
        <v>67.244429999999994</v>
      </c>
      <c r="AA37" s="210">
        <v>67.244429999999994</v>
      </c>
      <c r="AB37" s="210">
        <v>67.244429999999994</v>
      </c>
      <c r="AC37" s="210">
        <v>67.244429999999994</v>
      </c>
      <c r="AD37" s="210">
        <v>67.244429999999994</v>
      </c>
      <c r="AE37" s="210">
        <v>41.148375000000001</v>
      </c>
      <c r="AF37" s="210">
        <v>67.244429999999994</v>
      </c>
      <c r="AG37" s="210">
        <v>67.244429999999994</v>
      </c>
      <c r="AH37" s="210">
        <v>67.244429999999994</v>
      </c>
      <c r="AI37" s="210">
        <v>67.244429999999994</v>
      </c>
      <c r="AJ37" s="210">
        <v>67.244429999999994</v>
      </c>
      <c r="AK37" s="210">
        <v>67.244429999999994</v>
      </c>
      <c r="AL37" s="210">
        <v>67.244429999999994</v>
      </c>
      <c r="AM37" s="182"/>
      <c r="AN37" s="196">
        <v>32</v>
      </c>
      <c r="AO37" s="196">
        <v>0</v>
      </c>
      <c r="AP37" s="196">
        <v>32</v>
      </c>
      <c r="AQ37" s="196">
        <v>7</v>
      </c>
      <c r="AR37" s="196">
        <v>609.61</v>
      </c>
      <c r="AS37" s="196">
        <v>30.48028</v>
      </c>
      <c r="AT37" s="211">
        <v>1E-3</v>
      </c>
      <c r="AU37" s="196">
        <v>41.148375000000001</v>
      </c>
      <c r="AV37" s="196">
        <v>1</v>
      </c>
      <c r="AW37" s="212">
        <v>1.4200000000000001E-4</v>
      </c>
      <c r="AX37" s="213">
        <v>3.8580000000000003E-2</v>
      </c>
      <c r="AY37" s="196">
        <v>2</v>
      </c>
      <c r="AZ37" s="196">
        <v>1</v>
      </c>
      <c r="BA37" s="196">
        <v>0</v>
      </c>
      <c r="BB37" s="182"/>
      <c r="BC37" s="182"/>
      <c r="BD37" s="214">
        <f t="shared" si="3"/>
        <v>2.75</v>
      </c>
      <c r="BE37" s="187">
        <v>9900</v>
      </c>
      <c r="BF37" s="215">
        <v>465.94937393999999</v>
      </c>
      <c r="BG37" s="215">
        <v>601.58367207969695</v>
      </c>
      <c r="BH37" s="215">
        <v>-605.55029800213401</v>
      </c>
      <c r="BI37" s="216">
        <v>52.783568848346299</v>
      </c>
      <c r="BJ37" s="216">
        <v>6.73108268370936</v>
      </c>
      <c r="BK37" s="214">
        <f t="shared" si="4"/>
        <v>0.61045647117220359</v>
      </c>
      <c r="BL37" s="214">
        <f t="shared" si="5"/>
        <v>-46.757648758923438</v>
      </c>
      <c r="BM37" s="187">
        <v>9900</v>
      </c>
      <c r="BN37" s="215">
        <v>465.94937393999999</v>
      </c>
      <c r="BO37" s="215">
        <v>587.373880674926</v>
      </c>
      <c r="BP37" s="215">
        <v>-589.70946115666698</v>
      </c>
      <c r="BQ37" s="216">
        <v>52.6821195959024</v>
      </c>
      <c r="BR37" s="216">
        <v>6.6403105434214504</v>
      </c>
      <c r="BS37" s="214">
        <f t="shared" si="6"/>
        <v>0.50832812839877395</v>
      </c>
      <c r="BT37" s="214">
        <f t="shared" si="7"/>
        <v>-46.757648758923438</v>
      </c>
      <c r="BU37" s="191"/>
      <c r="BV37" s="189">
        <v>93.787246570925703</v>
      </c>
      <c r="BW37" s="189">
        <v>60.156169700935301</v>
      </c>
      <c r="BX37" s="214">
        <f t="shared" si="8"/>
        <v>89.069122097901968</v>
      </c>
      <c r="BY37" s="214">
        <f t="shared" si="9"/>
        <v>56.932975401860006</v>
      </c>
      <c r="BZ37" s="191"/>
      <c r="CA37" s="191"/>
      <c r="CB37" s="191"/>
      <c r="CC37" s="191"/>
      <c r="CD37" s="191"/>
      <c r="CE37" s="191"/>
      <c r="CF37" s="191"/>
      <c r="CG37" s="191"/>
      <c r="CH37" s="191"/>
      <c r="CI37" s="191"/>
      <c r="CJ37" s="191"/>
      <c r="CK37" s="191"/>
      <c r="CL37" s="191"/>
      <c r="CM37" s="191"/>
      <c r="CN37" s="191"/>
      <c r="CO37" s="191"/>
      <c r="CP37" s="191"/>
      <c r="CQ37" s="191"/>
      <c r="CR37" s="191"/>
    </row>
    <row r="38" spans="1:96" ht="12" customHeight="1" x14ac:dyDescent="0.25">
      <c r="A38" s="182"/>
      <c r="B38" s="183">
        <f t="shared" si="10"/>
        <v>34</v>
      </c>
      <c r="C38" s="208"/>
      <c r="D38" s="184">
        <v>46.645303015074902</v>
      </c>
      <c r="E38" s="184">
        <v>46.645303015074902</v>
      </c>
      <c r="F38" s="184">
        <v>46.645303015074902</v>
      </c>
      <c r="G38" s="184">
        <v>46.645303015074902</v>
      </c>
      <c r="H38" s="184">
        <v>46.645303015074902</v>
      </c>
      <c r="I38" s="184">
        <v>46.645303015074902</v>
      </c>
      <c r="J38" s="184">
        <v>46.645303015074902</v>
      </c>
      <c r="K38" s="184">
        <v>46.645303015074902</v>
      </c>
      <c r="L38" s="184">
        <v>46.645303015074902</v>
      </c>
      <c r="M38" s="184">
        <v>46.645303015074902</v>
      </c>
      <c r="N38" s="184">
        <v>46.645303015074902</v>
      </c>
      <c r="O38" s="184">
        <v>46.645303015074902</v>
      </c>
      <c r="P38" s="184">
        <v>46.645303015074902</v>
      </c>
      <c r="Q38" s="184">
        <v>46.645303015074902</v>
      </c>
      <c r="R38" s="184">
        <v>46.645303015074902</v>
      </c>
      <c r="S38" s="208"/>
      <c r="T38" s="208">
        <v>45.770906939072503</v>
      </c>
      <c r="U38" s="208">
        <v>46.154073667141297</v>
      </c>
      <c r="V38" s="209">
        <f t="shared" si="2"/>
        <v>0.38316672806879382</v>
      </c>
      <c r="W38" s="182"/>
      <c r="X38" s="210">
        <v>66.634824374999994</v>
      </c>
      <c r="Y38" s="210">
        <v>66.634824374999994</v>
      </c>
      <c r="Z38" s="210">
        <v>66.634824374999994</v>
      </c>
      <c r="AA38" s="210">
        <v>66.634824374999994</v>
      </c>
      <c r="AB38" s="210">
        <v>66.634824374999994</v>
      </c>
      <c r="AC38" s="210">
        <v>66.634824374999994</v>
      </c>
      <c r="AD38" s="210">
        <v>66.634824374999994</v>
      </c>
      <c r="AE38" s="210">
        <v>40.538769531249898</v>
      </c>
      <c r="AF38" s="210">
        <v>66.634824374999994</v>
      </c>
      <c r="AG38" s="210">
        <v>66.634824374999994</v>
      </c>
      <c r="AH38" s="210">
        <v>66.634824374999994</v>
      </c>
      <c r="AI38" s="210">
        <v>66.634824374999994</v>
      </c>
      <c r="AJ38" s="210">
        <v>66.634824374999994</v>
      </c>
      <c r="AK38" s="210">
        <v>66.634824374999994</v>
      </c>
      <c r="AL38" s="210">
        <v>66.634824374999994</v>
      </c>
      <c r="AM38" s="182"/>
      <c r="AN38" s="196">
        <v>33</v>
      </c>
      <c r="AO38" s="196">
        <v>0</v>
      </c>
      <c r="AP38" s="196">
        <v>33</v>
      </c>
      <c r="AQ38" s="196">
        <v>7</v>
      </c>
      <c r="AR38" s="196">
        <v>609.61</v>
      </c>
      <c r="AS38" s="196">
        <v>30.48028</v>
      </c>
      <c r="AT38" s="211">
        <v>1E-3</v>
      </c>
      <c r="AU38" s="196">
        <v>40.538769531249898</v>
      </c>
      <c r="AV38" s="196">
        <v>1</v>
      </c>
      <c r="AW38" s="212">
        <v>1.4200000000000001E-4</v>
      </c>
      <c r="AX38" s="213">
        <v>3.8580000000000003E-2</v>
      </c>
      <c r="AY38" s="196">
        <v>2</v>
      </c>
      <c r="AZ38" s="196">
        <v>1</v>
      </c>
      <c r="BA38" s="196">
        <v>0</v>
      </c>
      <c r="BB38" s="182"/>
      <c r="BC38" s="182"/>
      <c r="BD38" s="214">
        <f t="shared" si="3"/>
        <v>2.8333333333333335</v>
      </c>
      <c r="BE38" s="187">
        <v>10200</v>
      </c>
      <c r="BF38" s="215">
        <v>452.11422606999997</v>
      </c>
      <c r="BG38" s="215">
        <v>591.22646062337901</v>
      </c>
      <c r="BH38" s="215">
        <v>-595.55694386866605</v>
      </c>
      <c r="BI38" s="216">
        <v>52.7149727847669</v>
      </c>
      <c r="BJ38" s="216">
        <v>6.6598760122570004</v>
      </c>
      <c r="BK38" s="214">
        <f t="shared" si="4"/>
        <v>0.53924979971984399</v>
      </c>
      <c r="BL38" s="214">
        <f t="shared" si="5"/>
        <v>-60.592796628923452</v>
      </c>
      <c r="BM38" s="187">
        <v>10200</v>
      </c>
      <c r="BN38" s="215">
        <v>452.11422606999997</v>
      </c>
      <c r="BO38" s="215">
        <v>579.67851487414703</v>
      </c>
      <c r="BP38" s="215">
        <v>-582.40872620517905</v>
      </c>
      <c r="BQ38" s="216">
        <v>52.631102357473999</v>
      </c>
      <c r="BR38" s="216">
        <v>6.5865284991088497</v>
      </c>
      <c r="BS38" s="214">
        <f t="shared" si="6"/>
        <v>0.45454608408617325</v>
      </c>
      <c r="BT38" s="214">
        <f t="shared" si="7"/>
        <v>-60.592796628923452</v>
      </c>
      <c r="BU38" s="191"/>
      <c r="BV38" s="189">
        <v>85.000182328574098</v>
      </c>
      <c r="BW38" s="189">
        <v>53.844896794390699</v>
      </c>
      <c r="BX38" s="214">
        <f t="shared" si="8"/>
        <v>80.282057855550363</v>
      </c>
      <c r="BY38" s="214">
        <f t="shared" si="9"/>
        <v>50.621702495315404</v>
      </c>
      <c r="BZ38" s="191"/>
      <c r="CA38" s="191"/>
      <c r="CB38" s="191"/>
      <c r="CC38" s="191"/>
      <c r="CD38" s="191"/>
      <c r="CE38" s="191"/>
      <c r="CF38" s="191"/>
      <c r="CG38" s="191"/>
      <c r="CH38" s="191"/>
      <c r="CI38" s="191"/>
      <c r="CJ38" s="191"/>
      <c r="CK38" s="191"/>
      <c r="CL38" s="191"/>
      <c r="CM38" s="191"/>
      <c r="CN38" s="191"/>
      <c r="CO38" s="191"/>
      <c r="CP38" s="191"/>
      <c r="CQ38" s="191"/>
      <c r="CR38" s="191"/>
    </row>
    <row r="39" spans="1:96" ht="12" customHeight="1" x14ac:dyDescent="0.25">
      <c r="A39" s="182"/>
      <c r="B39" s="183">
        <f t="shared" si="10"/>
        <v>35</v>
      </c>
      <c r="C39" s="208"/>
      <c r="D39" s="184">
        <v>46.035697546324897</v>
      </c>
      <c r="E39" s="184">
        <v>46.035697546324897</v>
      </c>
      <c r="F39" s="184">
        <v>46.035697546324897</v>
      </c>
      <c r="G39" s="184">
        <v>46.035697546324897</v>
      </c>
      <c r="H39" s="184">
        <v>46.035697546324897</v>
      </c>
      <c r="I39" s="184">
        <v>46.035697546324897</v>
      </c>
      <c r="J39" s="184">
        <v>46.035697546324897</v>
      </c>
      <c r="K39" s="184">
        <v>46.035697546324897</v>
      </c>
      <c r="L39" s="184">
        <v>46.035697546324897</v>
      </c>
      <c r="M39" s="184">
        <v>46.035697546324897</v>
      </c>
      <c r="N39" s="184">
        <v>46.035697546324897</v>
      </c>
      <c r="O39" s="184">
        <v>46.035697546324897</v>
      </c>
      <c r="P39" s="184">
        <v>46.035697546324897</v>
      </c>
      <c r="Q39" s="184">
        <v>46.035697546324897</v>
      </c>
      <c r="R39" s="184">
        <v>46.035697546324897</v>
      </c>
      <c r="S39" s="208"/>
      <c r="T39" s="208">
        <v>45.165005316683498</v>
      </c>
      <c r="U39" s="208">
        <v>45.5528865902482</v>
      </c>
      <c r="V39" s="209">
        <f t="shared" si="2"/>
        <v>0.3878812735647017</v>
      </c>
      <c r="W39" s="182"/>
      <c r="X39" s="210">
        <v>66.025218749999993</v>
      </c>
      <c r="Y39" s="210">
        <v>66.025218749999993</v>
      </c>
      <c r="Z39" s="210">
        <v>66.025218749999993</v>
      </c>
      <c r="AA39" s="210">
        <v>66.025218749999993</v>
      </c>
      <c r="AB39" s="210">
        <v>66.025218749999993</v>
      </c>
      <c r="AC39" s="210">
        <v>66.025218749999993</v>
      </c>
      <c r="AD39" s="210">
        <v>66.025218749999993</v>
      </c>
      <c r="AE39" s="210">
        <v>39.9291640624999</v>
      </c>
      <c r="AF39" s="210">
        <v>66.025218749999993</v>
      </c>
      <c r="AG39" s="210">
        <v>66.025218749999993</v>
      </c>
      <c r="AH39" s="210">
        <v>66.025218749999993</v>
      </c>
      <c r="AI39" s="210">
        <v>66.025218749999993</v>
      </c>
      <c r="AJ39" s="210">
        <v>66.025218749999993</v>
      </c>
      <c r="AK39" s="210">
        <v>66.025218749999993</v>
      </c>
      <c r="AL39" s="210">
        <v>66.025218749999993</v>
      </c>
      <c r="AM39" s="182"/>
      <c r="AN39" s="196">
        <v>34</v>
      </c>
      <c r="AO39" s="196">
        <v>0</v>
      </c>
      <c r="AP39" s="196">
        <v>34</v>
      </c>
      <c r="AQ39" s="196">
        <v>7</v>
      </c>
      <c r="AR39" s="196">
        <v>609.61</v>
      </c>
      <c r="AS39" s="196">
        <v>30.48028</v>
      </c>
      <c r="AT39" s="211">
        <v>1E-3</v>
      </c>
      <c r="AU39" s="196">
        <v>39.9291640624999</v>
      </c>
      <c r="AV39" s="196">
        <v>1</v>
      </c>
      <c r="AW39" s="212">
        <v>1.4200000000000001E-4</v>
      </c>
      <c r="AX39" s="213">
        <v>3.8580000000000003E-2</v>
      </c>
      <c r="AY39" s="196">
        <v>2</v>
      </c>
      <c r="AZ39" s="196">
        <v>1</v>
      </c>
      <c r="BA39" s="196">
        <v>0</v>
      </c>
      <c r="BB39" s="182"/>
      <c r="BC39" s="182"/>
      <c r="BD39" s="214">
        <f t="shared" si="3"/>
        <v>2.9166666666666665</v>
      </c>
      <c r="BE39" s="187">
        <v>10500</v>
      </c>
      <c r="BF39" s="215">
        <v>438.91</v>
      </c>
      <c r="BG39" s="215">
        <v>580.17495232385102</v>
      </c>
      <c r="BH39" s="215">
        <v>-584.82933252060104</v>
      </c>
      <c r="BI39" s="216">
        <v>52.641038238027001</v>
      </c>
      <c r="BJ39" s="216">
        <v>6.5835514893241198</v>
      </c>
      <c r="BK39" s="214">
        <f t="shared" si="4"/>
        <v>0.46292527678696338</v>
      </c>
      <c r="BL39" s="214">
        <f t="shared" si="5"/>
        <v>-73.797022698923399</v>
      </c>
      <c r="BM39" s="187">
        <v>10500</v>
      </c>
      <c r="BN39" s="215">
        <v>438.91</v>
      </c>
      <c r="BO39" s="215">
        <v>571.38892081927395</v>
      </c>
      <c r="BP39" s="215">
        <v>-574.48597552988895</v>
      </c>
      <c r="BQ39" s="216">
        <v>52.575650222007098</v>
      </c>
      <c r="BR39" s="216">
        <v>6.5284670590119598</v>
      </c>
      <c r="BS39" s="214">
        <f t="shared" si="6"/>
        <v>0.39648464398928329</v>
      </c>
      <c r="BT39" s="214">
        <f t="shared" si="7"/>
        <v>-73.797022698923399</v>
      </c>
      <c r="BU39" s="191"/>
      <c r="BV39" s="189">
        <v>75.282189314251795</v>
      </c>
      <c r="BW39" s="189">
        <v>46.943910286339701</v>
      </c>
      <c r="BX39" s="214">
        <f t="shared" si="8"/>
        <v>70.56406484122806</v>
      </c>
      <c r="BY39" s="214">
        <f t="shared" si="9"/>
        <v>43.720715987264406</v>
      </c>
      <c r="BZ39" s="191"/>
      <c r="CA39" s="191"/>
      <c r="CB39" s="191"/>
      <c r="CC39" s="191"/>
      <c r="CD39" s="191"/>
      <c r="CE39" s="191"/>
      <c r="CF39" s="191"/>
      <c r="CG39" s="191"/>
      <c r="CH39" s="191"/>
      <c r="CI39" s="191"/>
      <c r="CJ39" s="191"/>
      <c r="CK39" s="191"/>
      <c r="CL39" s="191"/>
      <c r="CM39" s="191"/>
      <c r="CN39" s="191"/>
      <c r="CO39" s="191"/>
      <c r="CP39" s="191"/>
      <c r="CQ39" s="191"/>
      <c r="CR39" s="191"/>
    </row>
    <row r="40" spans="1:96" ht="12" customHeight="1" x14ac:dyDescent="0.25">
      <c r="A40" s="182"/>
      <c r="B40" s="183">
        <f t="shared" si="10"/>
        <v>36</v>
      </c>
      <c r="C40" s="208"/>
      <c r="D40" s="184">
        <v>45.4260920775749</v>
      </c>
      <c r="E40" s="184">
        <v>45.4260920775749</v>
      </c>
      <c r="F40" s="184">
        <v>45.4260920775749</v>
      </c>
      <c r="G40" s="184">
        <v>45.4260920775749</v>
      </c>
      <c r="H40" s="184">
        <v>45.4260920775749</v>
      </c>
      <c r="I40" s="184">
        <v>45.4260920775749</v>
      </c>
      <c r="J40" s="184">
        <v>45.4260920775749</v>
      </c>
      <c r="K40" s="184">
        <v>45.4260920775749</v>
      </c>
      <c r="L40" s="184">
        <v>45.4260920775749</v>
      </c>
      <c r="M40" s="184">
        <v>45.4260920775749</v>
      </c>
      <c r="N40" s="184">
        <v>45.4260920775749</v>
      </c>
      <c r="O40" s="184">
        <v>45.4260920775749</v>
      </c>
      <c r="P40" s="184">
        <v>45.4260920775749</v>
      </c>
      <c r="Q40" s="184">
        <v>45.4260920775749</v>
      </c>
      <c r="R40" s="184">
        <v>45.4260920775749</v>
      </c>
      <c r="S40" s="208"/>
      <c r="T40" s="208">
        <v>44.560932248892001</v>
      </c>
      <c r="U40" s="208">
        <v>44.952439765448403</v>
      </c>
      <c r="V40" s="209">
        <f t="shared" si="2"/>
        <v>0.39150751655640192</v>
      </c>
      <c r="W40" s="182"/>
      <c r="X40" s="210">
        <v>65.415613124999993</v>
      </c>
      <c r="Y40" s="210">
        <v>65.415613124999993</v>
      </c>
      <c r="Z40" s="210">
        <v>65.415613124999993</v>
      </c>
      <c r="AA40" s="210">
        <v>65.415613124999993</v>
      </c>
      <c r="AB40" s="210">
        <v>65.415613124999993</v>
      </c>
      <c r="AC40" s="210">
        <v>65.415613124999993</v>
      </c>
      <c r="AD40" s="210">
        <v>65.415613124999993</v>
      </c>
      <c r="AE40" s="210">
        <v>39.319558593750003</v>
      </c>
      <c r="AF40" s="210">
        <v>65.415613124999993</v>
      </c>
      <c r="AG40" s="210">
        <v>65.415613124999993</v>
      </c>
      <c r="AH40" s="210">
        <v>65.415613124999993</v>
      </c>
      <c r="AI40" s="210">
        <v>65.415613124999993</v>
      </c>
      <c r="AJ40" s="210">
        <v>65.415613124999993</v>
      </c>
      <c r="AK40" s="210">
        <v>65.415613124999993</v>
      </c>
      <c r="AL40" s="210">
        <v>65.415613124999993</v>
      </c>
      <c r="AM40" s="182"/>
      <c r="AN40" s="196">
        <v>35</v>
      </c>
      <c r="AO40" s="196">
        <v>0</v>
      </c>
      <c r="AP40" s="196">
        <v>35</v>
      </c>
      <c r="AQ40" s="196">
        <v>7</v>
      </c>
      <c r="AR40" s="196">
        <v>609.61</v>
      </c>
      <c r="AS40" s="196">
        <v>30.48028</v>
      </c>
      <c r="AT40" s="211">
        <v>1E-3</v>
      </c>
      <c r="AU40" s="196">
        <v>39.319558593750003</v>
      </c>
      <c r="AV40" s="196">
        <v>1</v>
      </c>
      <c r="AW40" s="212">
        <v>1.4200000000000001E-4</v>
      </c>
      <c r="AX40" s="213">
        <v>3.8580000000000003E-2</v>
      </c>
      <c r="AY40" s="196">
        <v>2</v>
      </c>
      <c r="AZ40" s="196">
        <v>1</v>
      </c>
      <c r="BA40" s="196">
        <v>0</v>
      </c>
      <c r="BB40" s="182"/>
      <c r="BC40" s="182"/>
      <c r="BD40" s="214">
        <f t="shared" si="3"/>
        <v>3</v>
      </c>
      <c r="BE40" s="187">
        <v>10800</v>
      </c>
      <c r="BF40" s="215">
        <v>426.48136398000003</v>
      </c>
      <c r="BG40" s="215">
        <v>568.54343157129904</v>
      </c>
      <c r="BH40" s="215">
        <v>-573.48055765912295</v>
      </c>
      <c r="BI40" s="216">
        <v>52.5624240973181</v>
      </c>
      <c r="BJ40" s="216">
        <v>6.5027793790336004</v>
      </c>
      <c r="BK40" s="214">
        <f t="shared" si="4"/>
        <v>0.38215316649644393</v>
      </c>
      <c r="BL40" s="214">
        <f t="shared" si="5"/>
        <v>-86.225658718923398</v>
      </c>
      <c r="BM40" s="187">
        <v>10800</v>
      </c>
      <c r="BN40" s="215">
        <v>426.48136398000003</v>
      </c>
      <c r="BO40" s="215">
        <v>562.59477877015604</v>
      </c>
      <c r="BP40" s="215">
        <v>-566.02884985321396</v>
      </c>
      <c r="BQ40" s="216">
        <v>52.516298811012398</v>
      </c>
      <c r="BR40" s="216">
        <v>6.4666762618847002</v>
      </c>
      <c r="BS40" s="214">
        <f t="shared" si="6"/>
        <v>0.33469384686202375</v>
      </c>
      <c r="BT40" s="214">
        <f t="shared" si="7"/>
        <v>-86.225658718923398</v>
      </c>
      <c r="BU40" s="191"/>
      <c r="BV40" s="189">
        <v>64.739699762043898</v>
      </c>
      <c r="BW40" s="189">
        <v>39.528790331075399</v>
      </c>
      <c r="BX40" s="214">
        <f t="shared" si="8"/>
        <v>60.021575289020163</v>
      </c>
      <c r="BY40" s="214">
        <f t="shared" si="9"/>
        <v>36.305596032000103</v>
      </c>
      <c r="BZ40" s="191"/>
      <c r="CA40" s="191"/>
      <c r="CB40" s="191"/>
      <c r="CC40" s="191"/>
      <c r="CD40" s="191"/>
      <c r="CE40" s="191"/>
      <c r="CF40" s="191"/>
      <c r="CG40" s="191"/>
      <c r="CH40" s="191"/>
      <c r="CI40" s="191"/>
      <c r="CJ40" s="191"/>
      <c r="CK40" s="191"/>
      <c r="CL40" s="191"/>
      <c r="CM40" s="191"/>
      <c r="CN40" s="191"/>
      <c r="CO40" s="191"/>
      <c r="CP40" s="191"/>
      <c r="CQ40" s="191"/>
      <c r="CR40" s="191"/>
    </row>
    <row r="41" spans="1:96" ht="12" customHeight="1" x14ac:dyDescent="0.25">
      <c r="A41" s="182"/>
      <c r="B41" s="183">
        <f t="shared" si="10"/>
        <v>37</v>
      </c>
      <c r="C41" s="208"/>
      <c r="D41" s="184">
        <v>44.816486608824903</v>
      </c>
      <c r="E41" s="184">
        <v>44.816486608824903</v>
      </c>
      <c r="F41" s="184">
        <v>44.816486608824903</v>
      </c>
      <c r="G41" s="184">
        <v>44.816486608824903</v>
      </c>
      <c r="H41" s="184">
        <v>44.816486608824903</v>
      </c>
      <c r="I41" s="184">
        <v>44.816486608824903</v>
      </c>
      <c r="J41" s="184">
        <v>44.816486608824903</v>
      </c>
      <c r="K41" s="184">
        <v>44.816486608824903</v>
      </c>
      <c r="L41" s="184">
        <v>44.816486608824903</v>
      </c>
      <c r="M41" s="184">
        <v>44.816486608824903</v>
      </c>
      <c r="N41" s="184">
        <v>44.816486608824903</v>
      </c>
      <c r="O41" s="184">
        <v>44.816486608824903</v>
      </c>
      <c r="P41" s="184">
        <v>44.816486608824903</v>
      </c>
      <c r="Q41" s="184">
        <v>44.816486608824903</v>
      </c>
      <c r="R41" s="184">
        <v>44.816486608824903</v>
      </c>
      <c r="S41" s="208"/>
      <c r="T41" s="208">
        <v>43.958650957106599</v>
      </c>
      <c r="U41" s="208">
        <v>44.352677732933401</v>
      </c>
      <c r="V41" s="209">
        <f t="shared" si="2"/>
        <v>0.39402677582680212</v>
      </c>
      <c r="W41" s="182"/>
      <c r="X41" s="210">
        <v>64.806007500000007</v>
      </c>
      <c r="Y41" s="210">
        <v>64.806007500000007</v>
      </c>
      <c r="Z41" s="210">
        <v>64.806007500000007</v>
      </c>
      <c r="AA41" s="210">
        <v>64.806007500000007</v>
      </c>
      <c r="AB41" s="210">
        <v>64.806007500000007</v>
      </c>
      <c r="AC41" s="210">
        <v>64.806007500000007</v>
      </c>
      <c r="AD41" s="210">
        <v>64.806007500000007</v>
      </c>
      <c r="AE41" s="210">
        <v>38.709953124999899</v>
      </c>
      <c r="AF41" s="210">
        <v>64.806007500000007</v>
      </c>
      <c r="AG41" s="210">
        <v>64.806007500000007</v>
      </c>
      <c r="AH41" s="210">
        <v>64.806007500000007</v>
      </c>
      <c r="AI41" s="210">
        <v>64.806007500000007</v>
      </c>
      <c r="AJ41" s="210">
        <v>64.806007500000007</v>
      </c>
      <c r="AK41" s="210">
        <v>64.806007500000007</v>
      </c>
      <c r="AL41" s="210">
        <v>64.806007500000007</v>
      </c>
      <c r="AM41" s="182"/>
      <c r="AN41" s="196">
        <v>36</v>
      </c>
      <c r="AO41" s="196">
        <v>0</v>
      </c>
      <c r="AP41" s="196">
        <v>36</v>
      </c>
      <c r="AQ41" s="196">
        <v>7</v>
      </c>
      <c r="AR41" s="196">
        <v>609.61</v>
      </c>
      <c r="AS41" s="196">
        <v>30.48028</v>
      </c>
      <c r="AT41" s="211">
        <v>1E-3</v>
      </c>
      <c r="AU41" s="196">
        <v>38.709953124999899</v>
      </c>
      <c r="AV41" s="196">
        <v>1</v>
      </c>
      <c r="AW41" s="212">
        <v>1.4200000000000001E-4</v>
      </c>
      <c r="AX41" s="213">
        <v>3.8580000000000003E-2</v>
      </c>
      <c r="AY41" s="196">
        <v>2</v>
      </c>
      <c r="AZ41" s="196">
        <v>1</v>
      </c>
      <c r="BA41" s="196">
        <v>0</v>
      </c>
      <c r="BB41" s="182"/>
      <c r="BC41" s="182"/>
      <c r="BD41" s="214">
        <f t="shared" si="3"/>
        <v>3.0833333333333335</v>
      </c>
      <c r="BE41" s="187">
        <v>11100</v>
      </c>
      <c r="BF41" s="215">
        <v>414.96448874999999</v>
      </c>
      <c r="BG41" s="215">
        <v>556.446413510723</v>
      </c>
      <c r="BH41" s="215">
        <v>-561.62418126511295</v>
      </c>
      <c r="BI41" s="216">
        <v>52.4798046211775</v>
      </c>
      <c r="BJ41" s="216">
        <v>6.4182453834815298</v>
      </c>
      <c r="BK41" s="214">
        <f t="shared" si="4"/>
        <v>0.2976191709443734</v>
      </c>
      <c r="BL41" s="214">
        <f t="shared" si="5"/>
        <v>-97.742533948923437</v>
      </c>
      <c r="BM41" s="187">
        <v>11100</v>
      </c>
      <c r="BN41" s="215">
        <v>414.96448874999999</v>
      </c>
      <c r="BO41" s="215">
        <v>553.38658123559799</v>
      </c>
      <c r="BP41" s="215">
        <v>-557.12606331417601</v>
      </c>
      <c r="BQ41" s="216">
        <v>52.453597829280199</v>
      </c>
      <c r="BR41" s="216">
        <v>6.4017197700260704</v>
      </c>
      <c r="BS41" s="214">
        <f t="shared" si="6"/>
        <v>0.26973735500339391</v>
      </c>
      <c r="BT41" s="214">
        <f t="shared" si="7"/>
        <v>-97.742533948923437</v>
      </c>
      <c r="BU41" s="191"/>
      <c r="BV41" s="189">
        <v>53.488175857836197</v>
      </c>
      <c r="BW41" s="189">
        <v>31.6807479133846</v>
      </c>
      <c r="BX41" s="214">
        <f t="shared" si="8"/>
        <v>48.770051384812461</v>
      </c>
      <c r="BY41" s="214">
        <f t="shared" si="9"/>
        <v>28.457553614309305</v>
      </c>
      <c r="BZ41" s="191"/>
      <c r="CA41" s="191"/>
      <c r="CB41" s="191"/>
      <c r="CC41" s="191"/>
      <c r="CD41" s="191"/>
      <c r="CE41" s="191"/>
      <c r="CF41" s="191"/>
      <c r="CG41" s="191"/>
      <c r="CH41" s="191"/>
      <c r="CI41" s="191"/>
      <c r="CJ41" s="191"/>
      <c r="CK41" s="191"/>
      <c r="CL41" s="191"/>
      <c r="CM41" s="191"/>
      <c r="CN41" s="191"/>
      <c r="CO41" s="191"/>
      <c r="CP41" s="191"/>
      <c r="CQ41" s="191"/>
      <c r="CR41" s="191"/>
    </row>
    <row r="42" spans="1:96" ht="12" customHeight="1" x14ac:dyDescent="0.25">
      <c r="A42" s="182"/>
      <c r="B42" s="183">
        <f t="shared" si="10"/>
        <v>38</v>
      </c>
      <c r="C42" s="208"/>
      <c r="D42" s="184">
        <v>44.206881140074898</v>
      </c>
      <c r="E42" s="184">
        <v>44.206881140074898</v>
      </c>
      <c r="F42" s="184">
        <v>44.206881140074898</v>
      </c>
      <c r="G42" s="184">
        <v>44.206881140074898</v>
      </c>
      <c r="H42" s="184">
        <v>44.206881140074898</v>
      </c>
      <c r="I42" s="184">
        <v>44.206881140074898</v>
      </c>
      <c r="J42" s="184">
        <v>44.206881140074898</v>
      </c>
      <c r="K42" s="184">
        <v>44.206881140074898</v>
      </c>
      <c r="L42" s="184">
        <v>44.206881140074898</v>
      </c>
      <c r="M42" s="184">
        <v>44.206881140074898</v>
      </c>
      <c r="N42" s="184">
        <v>44.206881140074898</v>
      </c>
      <c r="O42" s="184">
        <v>44.206881140074898</v>
      </c>
      <c r="P42" s="184">
        <v>44.206881140074898</v>
      </c>
      <c r="Q42" s="184">
        <v>44.206881140074898</v>
      </c>
      <c r="R42" s="184">
        <v>44.206881140074898</v>
      </c>
      <c r="S42" s="208"/>
      <c r="T42" s="208">
        <v>43.3581202900195</v>
      </c>
      <c r="U42" s="208">
        <v>43.753545864045002</v>
      </c>
      <c r="V42" s="209">
        <f t="shared" si="2"/>
        <v>0.39542557402550216</v>
      </c>
      <c r="W42" s="182"/>
      <c r="X42" s="210">
        <v>64.196401875000006</v>
      </c>
      <c r="Y42" s="210">
        <v>64.196401875000006</v>
      </c>
      <c r="Z42" s="210">
        <v>64.196401875000006</v>
      </c>
      <c r="AA42" s="210">
        <v>64.196401875000006</v>
      </c>
      <c r="AB42" s="210">
        <v>64.196401875000006</v>
      </c>
      <c r="AC42" s="210">
        <v>64.196401875000006</v>
      </c>
      <c r="AD42" s="210">
        <v>64.196401875000006</v>
      </c>
      <c r="AE42" s="210">
        <v>38.100347656249902</v>
      </c>
      <c r="AF42" s="210">
        <v>64.196401875000006</v>
      </c>
      <c r="AG42" s="210">
        <v>64.196401875000006</v>
      </c>
      <c r="AH42" s="210">
        <v>64.196401875000006</v>
      </c>
      <c r="AI42" s="210">
        <v>64.196401875000006</v>
      </c>
      <c r="AJ42" s="210">
        <v>64.196401875000006</v>
      </c>
      <c r="AK42" s="210">
        <v>64.196401875000006</v>
      </c>
      <c r="AL42" s="210">
        <v>64.196401875000006</v>
      </c>
      <c r="AM42" s="182"/>
      <c r="AN42" s="196">
        <v>37</v>
      </c>
      <c r="AO42" s="196">
        <v>0</v>
      </c>
      <c r="AP42" s="196">
        <v>37</v>
      </c>
      <c r="AQ42" s="196">
        <v>7</v>
      </c>
      <c r="AR42" s="196">
        <v>609.61</v>
      </c>
      <c r="AS42" s="196">
        <v>30.48028</v>
      </c>
      <c r="AT42" s="211">
        <v>1E-3</v>
      </c>
      <c r="AU42" s="196">
        <v>38.100347656249902</v>
      </c>
      <c r="AV42" s="196">
        <v>1</v>
      </c>
      <c r="AW42" s="212">
        <v>1.4200000000000001E-4</v>
      </c>
      <c r="AX42" s="213">
        <v>3.8580000000000003E-2</v>
      </c>
      <c r="AY42" s="196">
        <v>2</v>
      </c>
      <c r="AZ42" s="196">
        <v>1</v>
      </c>
      <c r="BA42" s="196">
        <v>0</v>
      </c>
      <c r="BB42" s="182"/>
      <c r="BC42" s="182"/>
      <c r="BD42" s="214">
        <f t="shared" si="3"/>
        <v>3.1666666666666665</v>
      </c>
      <c r="BE42" s="187">
        <v>11400</v>
      </c>
      <c r="BF42" s="215">
        <v>404.48555561000001</v>
      </c>
      <c r="BG42" s="215">
        <v>543.99762286064595</v>
      </c>
      <c r="BH42" s="215">
        <v>-549.37318835929398</v>
      </c>
      <c r="BI42" s="216">
        <v>52.393865946006599</v>
      </c>
      <c r="BJ42" s="216">
        <v>6.3306472400734402</v>
      </c>
      <c r="BK42" s="214">
        <f t="shared" si="4"/>
        <v>0.21002102753628371</v>
      </c>
      <c r="BL42" s="214">
        <f t="shared" si="5"/>
        <v>-108.22146708892342</v>
      </c>
      <c r="BM42" s="187">
        <v>11400</v>
      </c>
      <c r="BN42" s="215">
        <v>404.48555561000001</v>
      </c>
      <c r="BO42" s="215">
        <v>543.85472765113695</v>
      </c>
      <c r="BP42" s="215">
        <v>-547.86648055034505</v>
      </c>
      <c r="BQ42" s="216">
        <v>52.388107203931099</v>
      </c>
      <c r="BR42" s="216">
        <v>6.3341710894475298</v>
      </c>
      <c r="BS42" s="214">
        <f t="shared" si="6"/>
        <v>0.20218867442485333</v>
      </c>
      <c r="BT42" s="214">
        <f t="shared" si="7"/>
        <v>-108.22146708892342</v>
      </c>
      <c r="BU42" s="191"/>
      <c r="BV42" s="189">
        <v>41.650845188252198</v>
      </c>
      <c r="BW42" s="189">
        <v>23.4857354193696</v>
      </c>
      <c r="BX42" s="214">
        <f t="shared" si="8"/>
        <v>36.932720715228463</v>
      </c>
      <c r="BY42" s="214">
        <f t="shared" si="9"/>
        <v>20.262541120294301</v>
      </c>
      <c r="BZ42" s="191"/>
      <c r="CA42" s="191"/>
      <c r="CB42" s="191"/>
      <c r="CC42" s="191"/>
      <c r="CD42" s="191"/>
      <c r="CE42" s="191"/>
      <c r="CF42" s="191"/>
      <c r="CG42" s="191"/>
      <c r="CH42" s="191"/>
      <c r="CI42" s="191"/>
      <c r="CJ42" s="191"/>
      <c r="CK42" s="191"/>
      <c r="CL42" s="191"/>
      <c r="CM42" s="191"/>
      <c r="CN42" s="191"/>
      <c r="CO42" s="191"/>
      <c r="CP42" s="191"/>
      <c r="CQ42" s="191"/>
      <c r="CR42" s="191"/>
    </row>
    <row r="43" spans="1:96" ht="12" customHeight="1" x14ac:dyDescent="0.25">
      <c r="A43" s="182"/>
      <c r="B43" s="183">
        <f t="shared" si="10"/>
        <v>39</v>
      </c>
      <c r="C43" s="208"/>
      <c r="D43" s="184">
        <v>43.597275671324901</v>
      </c>
      <c r="E43" s="184">
        <v>43.597275671324901</v>
      </c>
      <c r="F43" s="184">
        <v>43.597275671324901</v>
      </c>
      <c r="G43" s="184">
        <v>43.597275671324901</v>
      </c>
      <c r="H43" s="184">
        <v>43.597275671324901</v>
      </c>
      <c r="I43" s="184">
        <v>43.597275671324901</v>
      </c>
      <c r="J43" s="184">
        <v>43.597275671324901</v>
      </c>
      <c r="K43" s="184">
        <v>43.597275671324901</v>
      </c>
      <c r="L43" s="184">
        <v>43.597275671324901</v>
      </c>
      <c r="M43" s="184">
        <v>43.597275671324901</v>
      </c>
      <c r="N43" s="184">
        <v>43.597275671324901</v>
      </c>
      <c r="O43" s="184">
        <v>43.597275671324901</v>
      </c>
      <c r="P43" s="184">
        <v>43.597275671324901</v>
      </c>
      <c r="Q43" s="184">
        <v>43.597275671324901</v>
      </c>
      <c r="R43" s="184">
        <v>43.597275671324901</v>
      </c>
      <c r="S43" s="208"/>
      <c r="T43" s="208">
        <v>42.759294951150899</v>
      </c>
      <c r="U43" s="208">
        <v>43.154990483696103</v>
      </c>
      <c r="V43" s="209">
        <f t="shared" si="2"/>
        <v>0.39569553254520429</v>
      </c>
      <c r="W43" s="182"/>
      <c r="X43" s="210">
        <v>63.586796249999999</v>
      </c>
      <c r="Y43" s="210">
        <v>63.586796249999999</v>
      </c>
      <c r="Z43" s="210">
        <v>63.586796249999999</v>
      </c>
      <c r="AA43" s="210">
        <v>63.586796249999999</v>
      </c>
      <c r="AB43" s="210">
        <v>63.586796249999999</v>
      </c>
      <c r="AC43" s="210">
        <v>63.586796249999999</v>
      </c>
      <c r="AD43" s="210">
        <v>63.586796249999999</v>
      </c>
      <c r="AE43" s="210">
        <v>37.490742187499897</v>
      </c>
      <c r="AF43" s="210">
        <v>63.586796249999999</v>
      </c>
      <c r="AG43" s="210">
        <v>63.586796249999999</v>
      </c>
      <c r="AH43" s="210">
        <v>63.586796249999999</v>
      </c>
      <c r="AI43" s="210">
        <v>63.586796249999999</v>
      </c>
      <c r="AJ43" s="210">
        <v>63.586796249999999</v>
      </c>
      <c r="AK43" s="210">
        <v>63.586796249999999</v>
      </c>
      <c r="AL43" s="210">
        <v>63.586796249999999</v>
      </c>
      <c r="AM43" s="182"/>
      <c r="AN43" s="196">
        <v>38</v>
      </c>
      <c r="AO43" s="196">
        <v>0</v>
      </c>
      <c r="AP43" s="196">
        <v>38</v>
      </c>
      <c r="AQ43" s="196">
        <v>7</v>
      </c>
      <c r="AR43" s="196">
        <v>609.61</v>
      </c>
      <c r="AS43" s="196">
        <v>30.48028</v>
      </c>
      <c r="AT43" s="211">
        <v>1E-3</v>
      </c>
      <c r="AU43" s="196">
        <v>37.490742187499897</v>
      </c>
      <c r="AV43" s="196">
        <v>1</v>
      </c>
      <c r="AW43" s="212">
        <v>1.4200000000000001E-4</v>
      </c>
      <c r="AX43" s="213">
        <v>3.8580000000000003E-2</v>
      </c>
      <c r="AY43" s="196">
        <v>2</v>
      </c>
      <c r="AZ43" s="196">
        <v>1</v>
      </c>
      <c r="BA43" s="196">
        <v>0</v>
      </c>
      <c r="BB43" s="182"/>
      <c r="BC43" s="182"/>
      <c r="BD43" s="214">
        <f t="shared" si="3"/>
        <v>3.25</v>
      </c>
      <c r="BE43" s="187">
        <v>11700</v>
      </c>
      <c r="BF43" s="215">
        <v>395.15937394000002</v>
      </c>
      <c r="BG43" s="215">
        <v>531.30910918667598</v>
      </c>
      <c r="BH43" s="215">
        <v>-536.83907493846698</v>
      </c>
      <c r="BI43" s="216">
        <v>52.3053030329813</v>
      </c>
      <c r="BJ43" s="216">
        <v>6.2406917635723298</v>
      </c>
      <c r="BK43" s="214">
        <f t="shared" si="4"/>
        <v>0.12006555103517336</v>
      </c>
      <c r="BL43" s="214">
        <f t="shared" si="5"/>
        <v>-117.5476487589234</v>
      </c>
      <c r="BM43" s="187">
        <v>11700</v>
      </c>
      <c r="BN43" s="215">
        <v>395.15937394000002</v>
      </c>
      <c r="BO43" s="215">
        <v>534.08873243267101</v>
      </c>
      <c r="BP43" s="215">
        <v>-538.33830398899704</v>
      </c>
      <c r="BQ43" s="216">
        <v>52.320393632195596</v>
      </c>
      <c r="BR43" s="216">
        <v>6.2646102006949898</v>
      </c>
      <c r="BS43" s="214">
        <f t="shared" si="6"/>
        <v>0.13262778567231326</v>
      </c>
      <c r="BT43" s="214">
        <f t="shared" si="7"/>
        <v>-117.5476487589234</v>
      </c>
      <c r="BU43" s="191"/>
      <c r="BV43" s="189">
        <v>29.3573511423035</v>
      </c>
      <c r="BW43" s="189">
        <v>15.0335052790647</v>
      </c>
      <c r="BX43" s="214">
        <f t="shared" si="8"/>
        <v>24.639226669279768</v>
      </c>
      <c r="BY43" s="214">
        <f t="shared" si="9"/>
        <v>11.810310979989403</v>
      </c>
      <c r="BZ43" s="191"/>
      <c r="CA43" s="191"/>
      <c r="CB43" s="191"/>
      <c r="CC43" s="191"/>
      <c r="CD43" s="191"/>
      <c r="CE43" s="191"/>
      <c r="CF43" s="191"/>
      <c r="CG43" s="191"/>
      <c r="CH43" s="191"/>
      <c r="CI43" s="191"/>
      <c r="CJ43" s="191"/>
      <c r="CK43" s="191"/>
      <c r="CL43" s="191"/>
      <c r="CM43" s="191"/>
      <c r="CN43" s="191"/>
      <c r="CO43" s="191"/>
      <c r="CP43" s="191"/>
      <c r="CQ43" s="191"/>
      <c r="CR43" s="191"/>
    </row>
    <row r="44" spans="1:96" ht="12" customHeight="1" x14ac:dyDescent="0.25">
      <c r="A44" s="182"/>
      <c r="B44" s="183">
        <f t="shared" si="10"/>
        <v>40</v>
      </c>
      <c r="C44" s="208"/>
      <c r="D44" s="184">
        <v>42.987670202574897</v>
      </c>
      <c r="E44" s="184">
        <v>42.987670202574897</v>
      </c>
      <c r="F44" s="184">
        <v>42.987670202574897</v>
      </c>
      <c r="G44" s="184">
        <v>42.987670202574897</v>
      </c>
      <c r="H44" s="184">
        <v>42.987670202574897</v>
      </c>
      <c r="I44" s="184">
        <v>42.987670202574897</v>
      </c>
      <c r="J44" s="184">
        <v>42.987670202574897</v>
      </c>
      <c r="K44" s="184">
        <v>42.987670202574897</v>
      </c>
      <c r="L44" s="184">
        <v>42.987670202574897</v>
      </c>
      <c r="M44" s="184">
        <v>42.987670202574897</v>
      </c>
      <c r="N44" s="184">
        <v>42.987670202574897</v>
      </c>
      <c r="O44" s="184">
        <v>42.987670202574897</v>
      </c>
      <c r="P44" s="184">
        <v>42.987670202574897</v>
      </c>
      <c r="Q44" s="184">
        <v>42.987670202574897</v>
      </c>
      <c r="R44" s="184">
        <v>42.987670202574897</v>
      </c>
      <c r="S44" s="208"/>
      <c r="T44" s="208">
        <v>42.162125741779597</v>
      </c>
      <c r="U44" s="208">
        <v>42.556958981753397</v>
      </c>
      <c r="V44" s="209">
        <f t="shared" si="2"/>
        <v>0.39483323997379927</v>
      </c>
      <c r="W44" s="182"/>
      <c r="X44" s="210">
        <v>62.977190624999999</v>
      </c>
      <c r="Y44" s="210">
        <v>62.977190624999999</v>
      </c>
      <c r="Z44" s="210">
        <v>62.977190624999999</v>
      </c>
      <c r="AA44" s="210">
        <v>62.977190624999999</v>
      </c>
      <c r="AB44" s="210">
        <v>62.977190624999999</v>
      </c>
      <c r="AC44" s="210">
        <v>62.977190624999999</v>
      </c>
      <c r="AD44" s="210">
        <v>62.977190624999999</v>
      </c>
      <c r="AE44" s="210">
        <v>36.8811367187499</v>
      </c>
      <c r="AF44" s="210">
        <v>62.977190624999999</v>
      </c>
      <c r="AG44" s="210">
        <v>62.977190624999999</v>
      </c>
      <c r="AH44" s="210">
        <v>62.977190624999999</v>
      </c>
      <c r="AI44" s="210">
        <v>62.977190624999999</v>
      </c>
      <c r="AJ44" s="210">
        <v>62.977190624999999</v>
      </c>
      <c r="AK44" s="210">
        <v>62.977190624999999</v>
      </c>
      <c r="AL44" s="210">
        <v>62.977190624999999</v>
      </c>
      <c r="AM44" s="182"/>
      <c r="AN44" s="196">
        <v>39</v>
      </c>
      <c r="AO44" s="196">
        <v>0</v>
      </c>
      <c r="AP44" s="196">
        <v>39</v>
      </c>
      <c r="AQ44" s="196">
        <v>7</v>
      </c>
      <c r="AR44" s="196">
        <v>609.61</v>
      </c>
      <c r="AS44" s="196">
        <v>30.48028</v>
      </c>
      <c r="AT44" s="211">
        <v>1E-3</v>
      </c>
      <c r="AU44" s="196">
        <v>36.8811367187499</v>
      </c>
      <c r="AV44" s="196">
        <v>1</v>
      </c>
      <c r="AW44" s="212">
        <v>1.4200000000000001E-4</v>
      </c>
      <c r="AX44" s="213">
        <v>3.8580000000000003E-2</v>
      </c>
      <c r="AY44" s="196">
        <v>2</v>
      </c>
      <c r="AZ44" s="196">
        <v>1</v>
      </c>
      <c r="BA44" s="196">
        <v>0</v>
      </c>
      <c r="BB44" s="182"/>
      <c r="BC44" s="182"/>
      <c r="BD44" s="214">
        <f t="shared" si="3"/>
        <v>3.3333333333333335</v>
      </c>
      <c r="BE44" s="187">
        <v>12000</v>
      </c>
      <c r="BF44" s="215">
        <v>387.08812332999997</v>
      </c>
      <c r="BG44" s="215">
        <v>518.49051131742794</v>
      </c>
      <c r="BH44" s="215">
        <v>-524.13108132930097</v>
      </c>
      <c r="BI44" s="216">
        <v>52.214817111225599</v>
      </c>
      <c r="BJ44" s="216">
        <v>6.1490923949308902</v>
      </c>
      <c r="BK44" s="214">
        <f t="shared" si="4"/>
        <v>2.8466182393733774E-2</v>
      </c>
      <c r="BL44" s="214">
        <f t="shared" si="5"/>
        <v>-125.61889936892345</v>
      </c>
      <c r="BM44" s="187">
        <v>12000</v>
      </c>
      <c r="BN44" s="215">
        <v>387.08812332999997</v>
      </c>
      <c r="BO44" s="215">
        <v>524.17655579337804</v>
      </c>
      <c r="BP44" s="215">
        <v>-528.62838050903702</v>
      </c>
      <c r="BQ44" s="216">
        <v>52.251027577764397</v>
      </c>
      <c r="BR44" s="216">
        <v>6.1936206438188002</v>
      </c>
      <c r="BS44" s="214">
        <f t="shared" si="6"/>
        <v>6.1638228796123684E-2</v>
      </c>
      <c r="BT44" s="214">
        <f t="shared" si="7"/>
        <v>-125.61889936892345</v>
      </c>
      <c r="BU44" s="191"/>
      <c r="BV44" s="189">
        <v>16.742333046658398</v>
      </c>
      <c r="BW44" s="189">
        <v>6.4166269906680196</v>
      </c>
      <c r="BX44" s="214">
        <f t="shared" si="8"/>
        <v>12.024208573634667</v>
      </c>
      <c r="BY44" s="214">
        <f t="shared" si="9"/>
        <v>3.1934326915927223</v>
      </c>
      <c r="BZ44" s="191"/>
      <c r="CA44" s="191"/>
      <c r="CB44" s="191"/>
      <c r="CC44" s="191"/>
      <c r="CD44" s="191"/>
      <c r="CE44" s="191"/>
      <c r="CF44" s="191"/>
      <c r="CG44" s="191"/>
      <c r="CH44" s="191"/>
      <c r="CI44" s="191"/>
      <c r="CJ44" s="191"/>
      <c r="CK44" s="191"/>
      <c r="CL44" s="191"/>
      <c r="CM44" s="191"/>
      <c r="CN44" s="191"/>
      <c r="CO44" s="191"/>
      <c r="CP44" s="191"/>
      <c r="CQ44" s="191"/>
      <c r="CR44" s="191"/>
    </row>
    <row r="45" spans="1:96" ht="12" customHeight="1" x14ac:dyDescent="0.25">
      <c r="A45" s="182"/>
      <c r="B45" s="183">
        <f t="shared" si="10"/>
        <v>41</v>
      </c>
      <c r="C45" s="208"/>
      <c r="D45" s="184">
        <v>42.3780647338249</v>
      </c>
      <c r="E45" s="184">
        <v>42.3780647338249</v>
      </c>
      <c r="F45" s="184">
        <v>42.3780647338249</v>
      </c>
      <c r="G45" s="184">
        <v>42.3780647338249</v>
      </c>
      <c r="H45" s="184">
        <v>42.3780647338249</v>
      </c>
      <c r="I45" s="184">
        <v>42.3780647338249</v>
      </c>
      <c r="J45" s="184">
        <v>42.3780647338249</v>
      </c>
      <c r="K45" s="184">
        <v>42.3780647338249</v>
      </c>
      <c r="L45" s="184">
        <v>42.3780647338249</v>
      </c>
      <c r="M45" s="184">
        <v>42.3780647338249</v>
      </c>
      <c r="N45" s="184">
        <v>42.3780647338249</v>
      </c>
      <c r="O45" s="184">
        <v>42.3780647338249</v>
      </c>
      <c r="P45" s="184">
        <v>42.3780647338249</v>
      </c>
      <c r="Q45" s="184">
        <v>42.3780647338249</v>
      </c>
      <c r="R45" s="184">
        <v>42.3780647338249</v>
      </c>
      <c r="S45" s="208"/>
      <c r="T45" s="208">
        <v>41.566559816765597</v>
      </c>
      <c r="U45" s="208">
        <v>41.959399913602603</v>
      </c>
      <c r="V45" s="209">
        <f t="shared" si="2"/>
        <v>0.3928400968370056</v>
      </c>
      <c r="W45" s="182"/>
      <c r="X45" s="210">
        <v>62.367584999999998</v>
      </c>
      <c r="Y45" s="210">
        <v>62.367584999999998</v>
      </c>
      <c r="Z45" s="210">
        <v>62.367584999999998</v>
      </c>
      <c r="AA45" s="210">
        <v>62.367584999999998</v>
      </c>
      <c r="AB45" s="210">
        <v>62.367584999999998</v>
      </c>
      <c r="AC45" s="210">
        <v>62.367584999999998</v>
      </c>
      <c r="AD45" s="210">
        <v>62.367584999999998</v>
      </c>
      <c r="AE45" s="210">
        <v>36.271531249999903</v>
      </c>
      <c r="AF45" s="210">
        <v>62.367584999999998</v>
      </c>
      <c r="AG45" s="210">
        <v>62.367584999999998</v>
      </c>
      <c r="AH45" s="210">
        <v>62.367584999999998</v>
      </c>
      <c r="AI45" s="210">
        <v>62.367584999999998</v>
      </c>
      <c r="AJ45" s="210">
        <v>62.367584999999998</v>
      </c>
      <c r="AK45" s="210">
        <v>62.367584999999998</v>
      </c>
      <c r="AL45" s="210">
        <v>62.367584999999998</v>
      </c>
      <c r="AM45" s="182"/>
      <c r="AN45" s="196">
        <v>40</v>
      </c>
      <c r="AO45" s="196">
        <v>0</v>
      </c>
      <c r="AP45" s="196">
        <v>40</v>
      </c>
      <c r="AQ45" s="196">
        <v>7</v>
      </c>
      <c r="AR45" s="196">
        <v>609.61</v>
      </c>
      <c r="AS45" s="196">
        <v>30.48028</v>
      </c>
      <c r="AT45" s="211">
        <v>1E-3</v>
      </c>
      <c r="AU45" s="196">
        <v>36.271531249999903</v>
      </c>
      <c r="AV45" s="196">
        <v>1</v>
      </c>
      <c r="AW45" s="212">
        <v>1.4200000000000001E-4</v>
      </c>
      <c r="AX45" s="213">
        <v>3.8580000000000003E-2</v>
      </c>
      <c r="AY45" s="196">
        <v>2</v>
      </c>
      <c r="AZ45" s="196">
        <v>1</v>
      </c>
      <c r="BA45" s="196">
        <v>0</v>
      </c>
      <c r="BB45" s="182"/>
      <c r="BC45" s="182"/>
      <c r="BD45" s="214">
        <f t="shared" si="3"/>
        <v>3.4166666666666665</v>
      </c>
      <c r="BE45" s="187">
        <v>12300</v>
      </c>
      <c r="BF45" s="215">
        <v>380.36023411000002</v>
      </c>
      <c r="BG45" s="215">
        <v>505.648481934534</v>
      </c>
      <c r="BH45" s="215">
        <v>-511.35558168830897</v>
      </c>
      <c r="BI45" s="216">
        <v>52.123113680550603</v>
      </c>
      <c r="BJ45" s="216">
        <v>6.0565673231863801</v>
      </c>
      <c r="BK45" s="214">
        <f t="shared" si="4"/>
        <v>-6.4058889350776305E-2</v>
      </c>
      <c r="BL45" s="214">
        <f t="shared" si="5"/>
        <v>-132.3467885889234</v>
      </c>
      <c r="BM45" s="187">
        <v>12300</v>
      </c>
      <c r="BN45" s="215">
        <v>380.36023411000002</v>
      </c>
      <c r="BO45" s="215">
        <v>514.20406479201404</v>
      </c>
      <c r="BP45" s="215">
        <v>-518.82163484156501</v>
      </c>
      <c r="BQ45" s="216">
        <v>52.180580756781303</v>
      </c>
      <c r="BR45" s="216">
        <v>6.1217871012926697</v>
      </c>
      <c r="BS45" s="214">
        <f t="shared" si="6"/>
        <v>-1.0195313730006816E-2</v>
      </c>
      <c r="BT45" s="214">
        <f t="shared" si="7"/>
        <v>-132.3467885889234</v>
      </c>
      <c r="BU45" s="191"/>
      <c r="BV45" s="189">
        <v>3.9439515850054301</v>
      </c>
      <c r="BW45" s="189">
        <v>-2.2705267079803</v>
      </c>
      <c r="BX45" s="214">
        <f t="shared" si="8"/>
        <v>-0.77417288801830253</v>
      </c>
      <c r="BY45" s="214">
        <f t="shared" si="9"/>
        <v>-5.4937210070555977</v>
      </c>
      <c r="BZ45" s="191"/>
      <c r="CA45" s="191"/>
      <c r="CB45" s="191"/>
      <c r="CC45" s="191"/>
      <c r="CD45" s="191"/>
      <c r="CE45" s="191"/>
      <c r="CF45" s="191"/>
      <c r="CG45" s="191"/>
      <c r="CH45" s="191"/>
      <c r="CI45" s="191"/>
      <c r="CJ45" s="191"/>
      <c r="CK45" s="191"/>
      <c r="CL45" s="191"/>
      <c r="CM45" s="191"/>
      <c r="CN45" s="191"/>
      <c r="CO45" s="191"/>
      <c r="CP45" s="191"/>
      <c r="CQ45" s="191"/>
      <c r="CR45" s="191"/>
    </row>
    <row r="46" spans="1:96" ht="12" customHeight="1" x14ac:dyDescent="0.25">
      <c r="A46" s="182"/>
      <c r="B46" s="183">
        <f t="shared" si="10"/>
        <v>42</v>
      </c>
      <c r="C46" s="208"/>
      <c r="D46" s="184">
        <v>41.768459265074902</v>
      </c>
      <c r="E46" s="184">
        <v>41.768459265074902</v>
      </c>
      <c r="F46" s="184">
        <v>41.768459265074902</v>
      </c>
      <c r="G46" s="184">
        <v>41.768459265074902</v>
      </c>
      <c r="H46" s="184">
        <v>41.768459265074902</v>
      </c>
      <c r="I46" s="184">
        <v>41.768459265074902</v>
      </c>
      <c r="J46" s="184">
        <v>41.768459265074902</v>
      </c>
      <c r="K46" s="184">
        <v>41.768459265074902</v>
      </c>
      <c r="L46" s="184">
        <v>41.768459265074902</v>
      </c>
      <c r="M46" s="184">
        <v>41.768459265074902</v>
      </c>
      <c r="N46" s="184">
        <v>41.768459265074902</v>
      </c>
      <c r="O46" s="184">
        <v>41.768459265074902</v>
      </c>
      <c r="P46" s="184">
        <v>41.768459265074902</v>
      </c>
      <c r="Q46" s="184">
        <v>41.768459265074902</v>
      </c>
      <c r="R46" s="184">
        <v>41.768459265074902</v>
      </c>
      <c r="S46" s="208"/>
      <c r="T46" s="208">
        <v>40.972540950726398</v>
      </c>
      <c r="U46" s="208">
        <v>41.362263090179901</v>
      </c>
      <c r="V46" s="209">
        <f t="shared" si="2"/>
        <v>0.38972213945350376</v>
      </c>
      <c r="W46" s="182"/>
      <c r="X46" s="210">
        <v>61.757979374999998</v>
      </c>
      <c r="Y46" s="210">
        <v>61.757979374999998</v>
      </c>
      <c r="Z46" s="210">
        <v>61.757979374999998</v>
      </c>
      <c r="AA46" s="210">
        <v>61.757979374999998</v>
      </c>
      <c r="AB46" s="210">
        <v>61.757979374999998</v>
      </c>
      <c r="AC46" s="210">
        <v>61.757979374999998</v>
      </c>
      <c r="AD46" s="210">
        <v>61.757979374999998</v>
      </c>
      <c r="AE46" s="210">
        <v>35.661925781249899</v>
      </c>
      <c r="AF46" s="210">
        <v>61.757979374999998</v>
      </c>
      <c r="AG46" s="210">
        <v>61.757979374999998</v>
      </c>
      <c r="AH46" s="210">
        <v>61.757979374999998</v>
      </c>
      <c r="AI46" s="210">
        <v>61.757979374999998</v>
      </c>
      <c r="AJ46" s="210">
        <v>61.757979374999998</v>
      </c>
      <c r="AK46" s="210">
        <v>61.757979374999998</v>
      </c>
      <c r="AL46" s="210">
        <v>61.757979374999998</v>
      </c>
      <c r="AM46" s="182"/>
      <c r="AN46" s="196">
        <v>41</v>
      </c>
      <c r="AO46" s="196">
        <v>0</v>
      </c>
      <c r="AP46" s="196">
        <v>41</v>
      </c>
      <c r="AQ46" s="196">
        <v>7</v>
      </c>
      <c r="AR46" s="196">
        <v>609.61</v>
      </c>
      <c r="AS46" s="196">
        <v>30.48028</v>
      </c>
      <c r="AT46" s="211">
        <v>1E-3</v>
      </c>
      <c r="AU46" s="196">
        <v>35.661925781249899</v>
      </c>
      <c r="AV46" s="196">
        <v>1</v>
      </c>
      <c r="AW46" s="212">
        <v>1.4200000000000001E-4</v>
      </c>
      <c r="AX46" s="213">
        <v>3.8580000000000003E-2</v>
      </c>
      <c r="AY46" s="196">
        <v>2</v>
      </c>
      <c r="AZ46" s="196">
        <v>1</v>
      </c>
      <c r="BA46" s="196">
        <v>0</v>
      </c>
      <c r="BB46" s="182"/>
      <c r="BC46" s="182"/>
      <c r="BD46" s="214">
        <f t="shared" si="3"/>
        <v>3.5</v>
      </c>
      <c r="BE46" s="187">
        <v>12600</v>
      </c>
      <c r="BF46" s="215">
        <v>375.04941841999999</v>
      </c>
      <c r="BG46" s="215">
        <v>492.88628148170801</v>
      </c>
      <c r="BH46" s="215">
        <v>-498.61563867723999</v>
      </c>
      <c r="BI46" s="216">
        <v>52.030901139756402</v>
      </c>
      <c r="BJ46" s="216">
        <v>5.9638382475150902</v>
      </c>
      <c r="BK46" s="214">
        <f t="shared" si="4"/>
        <v>-0.15678796502206627</v>
      </c>
      <c r="BL46" s="214">
        <f t="shared" si="5"/>
        <v>-137.65760427892343</v>
      </c>
      <c r="BM46" s="187">
        <v>12600</v>
      </c>
      <c r="BN46" s="215">
        <v>375.04941841999999</v>
      </c>
      <c r="BO46" s="215">
        <v>504.25462998653097</v>
      </c>
      <c r="BP46" s="215">
        <v>-509.00063514472498</v>
      </c>
      <c r="BQ46" s="216">
        <v>52.109624153425102</v>
      </c>
      <c r="BR46" s="216">
        <v>6.0496935201764401</v>
      </c>
      <c r="BS46" s="214">
        <f t="shared" si="6"/>
        <v>-8.228889484623636E-2</v>
      </c>
      <c r="BT46" s="214">
        <f t="shared" si="7"/>
        <v>-137.65760427892343</v>
      </c>
      <c r="BU46" s="191"/>
      <c r="BV46" s="189">
        <v>-8.8976243487667794</v>
      </c>
      <c r="BW46" s="189">
        <v>-10.932813417146001</v>
      </c>
      <c r="BX46" s="214">
        <f t="shared" si="8"/>
        <v>-13.615748821790511</v>
      </c>
      <c r="BY46" s="214">
        <f t="shared" si="9"/>
        <v>-14.156007716221298</v>
      </c>
      <c r="BZ46" s="191"/>
      <c r="CA46" s="191"/>
      <c r="CB46" s="191"/>
      <c r="CC46" s="191"/>
      <c r="CD46" s="191"/>
      <c r="CE46" s="191"/>
      <c r="CF46" s="191"/>
      <c r="CG46" s="191"/>
      <c r="CH46" s="191"/>
      <c r="CI46" s="191"/>
      <c r="CJ46" s="191"/>
      <c r="CK46" s="191"/>
      <c r="CL46" s="191"/>
      <c r="CM46" s="191"/>
      <c r="CN46" s="191"/>
      <c r="CO46" s="191"/>
      <c r="CP46" s="191"/>
      <c r="CQ46" s="191"/>
      <c r="CR46" s="191"/>
    </row>
    <row r="47" spans="1:96" ht="12" customHeight="1" x14ac:dyDescent="0.25">
      <c r="A47" s="182"/>
      <c r="B47" s="183">
        <f t="shared" si="10"/>
        <v>43</v>
      </c>
      <c r="C47" s="208"/>
      <c r="D47" s="184">
        <v>41.158853796324898</v>
      </c>
      <c r="E47" s="184">
        <v>41.158853796324898</v>
      </c>
      <c r="F47" s="184">
        <v>41.158853796324898</v>
      </c>
      <c r="G47" s="184">
        <v>41.158853796324898</v>
      </c>
      <c r="H47" s="184">
        <v>41.158853796324898</v>
      </c>
      <c r="I47" s="184">
        <v>41.158853796324898</v>
      </c>
      <c r="J47" s="184">
        <v>41.158853796324898</v>
      </c>
      <c r="K47" s="184">
        <v>41.158853796324898</v>
      </c>
      <c r="L47" s="184">
        <v>41.158853796324898</v>
      </c>
      <c r="M47" s="184">
        <v>41.158853796324898</v>
      </c>
      <c r="N47" s="184">
        <v>41.158853796324898</v>
      </c>
      <c r="O47" s="184">
        <v>41.158853796324898</v>
      </c>
      <c r="P47" s="184">
        <v>41.158853796324898</v>
      </c>
      <c r="Q47" s="184">
        <v>41.158853796324898</v>
      </c>
      <c r="R47" s="184">
        <v>41.158853796324898</v>
      </c>
      <c r="S47" s="208"/>
      <c r="T47" s="208">
        <v>40.380009812036398</v>
      </c>
      <c r="U47" s="208">
        <v>40.765499657810402</v>
      </c>
      <c r="V47" s="209">
        <f t="shared" si="2"/>
        <v>0.38548984577400347</v>
      </c>
      <c r="W47" s="182"/>
      <c r="X47" s="210">
        <v>61.148373749999998</v>
      </c>
      <c r="Y47" s="210">
        <v>61.148373749999998</v>
      </c>
      <c r="Z47" s="210">
        <v>61.148373749999998</v>
      </c>
      <c r="AA47" s="210">
        <v>61.148373749999998</v>
      </c>
      <c r="AB47" s="210">
        <v>61.148373749999998</v>
      </c>
      <c r="AC47" s="210">
        <v>61.148373749999998</v>
      </c>
      <c r="AD47" s="210">
        <v>61.148373749999998</v>
      </c>
      <c r="AE47" s="210">
        <v>35.052320312500001</v>
      </c>
      <c r="AF47" s="210">
        <v>61.148373749999998</v>
      </c>
      <c r="AG47" s="210">
        <v>61.148373749999998</v>
      </c>
      <c r="AH47" s="210">
        <v>61.148373749999998</v>
      </c>
      <c r="AI47" s="210">
        <v>61.148373749999998</v>
      </c>
      <c r="AJ47" s="210">
        <v>61.148373749999998</v>
      </c>
      <c r="AK47" s="210">
        <v>61.148373749999998</v>
      </c>
      <c r="AL47" s="210">
        <v>61.148373749999998</v>
      </c>
      <c r="AM47" s="182"/>
      <c r="AN47" s="196">
        <v>42</v>
      </c>
      <c r="AO47" s="196">
        <v>0</v>
      </c>
      <c r="AP47" s="196">
        <v>42</v>
      </c>
      <c r="AQ47" s="196">
        <v>7</v>
      </c>
      <c r="AR47" s="196">
        <v>609.61</v>
      </c>
      <c r="AS47" s="196">
        <v>30.48028</v>
      </c>
      <c r="AT47" s="211">
        <v>1E-3</v>
      </c>
      <c r="AU47" s="196">
        <v>35.052320312500001</v>
      </c>
      <c r="AV47" s="196">
        <v>1</v>
      </c>
      <c r="AW47" s="212">
        <v>1.4200000000000001E-4</v>
      </c>
      <c r="AX47" s="213">
        <v>3.8580000000000003E-2</v>
      </c>
      <c r="AY47" s="196">
        <v>2</v>
      </c>
      <c r="AZ47" s="196">
        <v>1</v>
      </c>
      <c r="BA47" s="196">
        <v>0</v>
      </c>
      <c r="BB47" s="182"/>
      <c r="BC47" s="182"/>
      <c r="BD47" s="214">
        <f t="shared" si="3"/>
        <v>3.5833333333333335</v>
      </c>
      <c r="BE47" s="187">
        <v>12900</v>
      </c>
      <c r="BF47" s="215">
        <v>371.21386268999998</v>
      </c>
      <c r="BG47" s="215">
        <v>480.30354840417601</v>
      </c>
      <c r="BH47" s="215">
        <v>-486.01073046522401</v>
      </c>
      <c r="BI47" s="216">
        <v>51.938890105469298</v>
      </c>
      <c r="BJ47" s="216">
        <v>5.8716298426848201</v>
      </c>
      <c r="BK47" s="214">
        <f t="shared" si="4"/>
        <v>-0.24899636985233631</v>
      </c>
      <c r="BL47" s="214">
        <f t="shared" si="5"/>
        <v>-141.49316000892344</v>
      </c>
      <c r="BM47" s="187">
        <v>12900</v>
      </c>
      <c r="BN47" s="215">
        <v>371.21386268999998</v>
      </c>
      <c r="BO47" s="215">
        <v>494.40886078600101</v>
      </c>
      <c r="BP47" s="215">
        <v>-499.24529411887698</v>
      </c>
      <c r="BQ47" s="216">
        <v>52.038726600894897</v>
      </c>
      <c r="BR47" s="216">
        <v>5.9779218086793504</v>
      </c>
      <c r="BS47" s="214">
        <f t="shared" si="6"/>
        <v>-0.15406060634332608</v>
      </c>
      <c r="BT47" s="214">
        <f t="shared" si="7"/>
        <v>-141.49316000892344</v>
      </c>
      <c r="BU47" s="191"/>
      <c r="BV47" s="189">
        <v>-21.641752791468701</v>
      </c>
      <c r="BW47" s="189">
        <v>-19.475363082345599</v>
      </c>
      <c r="BX47" s="214">
        <f t="shared" si="8"/>
        <v>-26.359877264492432</v>
      </c>
      <c r="BY47" s="214">
        <f t="shared" si="9"/>
        <v>-22.698557381420898</v>
      </c>
      <c r="BZ47" s="191"/>
      <c r="CA47" s="191"/>
      <c r="CB47" s="191"/>
      <c r="CC47" s="191"/>
      <c r="CD47" s="191"/>
      <c r="CE47" s="191"/>
      <c r="CF47" s="191"/>
      <c r="CG47" s="191"/>
      <c r="CH47" s="191"/>
      <c r="CI47" s="191"/>
      <c r="CJ47" s="191"/>
      <c r="CK47" s="191"/>
      <c r="CL47" s="191"/>
      <c r="CM47" s="191"/>
      <c r="CN47" s="191"/>
      <c r="CO47" s="191"/>
      <c r="CP47" s="191"/>
      <c r="CQ47" s="191"/>
      <c r="CR47" s="191"/>
    </row>
    <row r="48" spans="1:96" ht="12" customHeight="1" x14ac:dyDescent="0.25">
      <c r="A48" s="182"/>
      <c r="B48" s="183">
        <f t="shared" si="10"/>
        <v>44</v>
      </c>
      <c r="C48" s="208"/>
      <c r="D48" s="184">
        <v>40.549248327574901</v>
      </c>
      <c r="E48" s="184">
        <v>40.549248327574901</v>
      </c>
      <c r="F48" s="184">
        <v>40.549248327574901</v>
      </c>
      <c r="G48" s="184">
        <v>40.549248327574901</v>
      </c>
      <c r="H48" s="184">
        <v>40.549248327574901</v>
      </c>
      <c r="I48" s="184">
        <v>40.549248327574901</v>
      </c>
      <c r="J48" s="184">
        <v>40.549248327574901</v>
      </c>
      <c r="K48" s="184">
        <v>40.549248327574901</v>
      </c>
      <c r="L48" s="184">
        <v>40.549248327574901</v>
      </c>
      <c r="M48" s="184">
        <v>40.549248327574901</v>
      </c>
      <c r="N48" s="184">
        <v>40.549248327574901</v>
      </c>
      <c r="O48" s="184">
        <v>40.549248327574901</v>
      </c>
      <c r="P48" s="184">
        <v>40.549248327574901</v>
      </c>
      <c r="Q48" s="184">
        <v>40.549248327574901</v>
      </c>
      <c r="R48" s="184">
        <v>40.549248327574901</v>
      </c>
      <c r="S48" s="208"/>
      <c r="T48" s="208">
        <v>39.788904242164797</v>
      </c>
      <c r="U48" s="208">
        <v>40.1690621682312</v>
      </c>
      <c r="V48" s="209">
        <f t="shared" si="2"/>
        <v>0.38015792606640275</v>
      </c>
      <c r="W48" s="182"/>
      <c r="X48" s="210">
        <v>60.538768124999997</v>
      </c>
      <c r="Y48" s="210">
        <v>60.538768124999997</v>
      </c>
      <c r="Z48" s="210">
        <v>60.538768124999997</v>
      </c>
      <c r="AA48" s="210">
        <v>60.538768124999997</v>
      </c>
      <c r="AB48" s="210">
        <v>60.538768124999997</v>
      </c>
      <c r="AC48" s="210">
        <v>60.538768124999997</v>
      </c>
      <c r="AD48" s="210">
        <v>60.538768124999997</v>
      </c>
      <c r="AE48" s="210">
        <v>34.442714843749897</v>
      </c>
      <c r="AF48" s="210">
        <v>60.538768124999997</v>
      </c>
      <c r="AG48" s="210">
        <v>60.538768124999997</v>
      </c>
      <c r="AH48" s="210">
        <v>60.538768124999997</v>
      </c>
      <c r="AI48" s="210">
        <v>60.538768124999997</v>
      </c>
      <c r="AJ48" s="210">
        <v>60.538768124999997</v>
      </c>
      <c r="AK48" s="210">
        <v>60.538768124999997</v>
      </c>
      <c r="AL48" s="210">
        <v>60.538768124999997</v>
      </c>
      <c r="AM48" s="182"/>
      <c r="AN48" s="196">
        <v>43</v>
      </c>
      <c r="AO48" s="196">
        <v>0</v>
      </c>
      <c r="AP48" s="196">
        <v>43</v>
      </c>
      <c r="AQ48" s="196">
        <v>7</v>
      </c>
      <c r="AR48" s="196">
        <v>609.61</v>
      </c>
      <c r="AS48" s="196">
        <v>30.48028</v>
      </c>
      <c r="AT48" s="211">
        <v>1E-3</v>
      </c>
      <c r="AU48" s="196">
        <v>34.442714843749897</v>
      </c>
      <c r="AV48" s="196">
        <v>1</v>
      </c>
      <c r="AW48" s="212">
        <v>1.4200000000000001E-4</v>
      </c>
      <c r="AX48" s="213">
        <v>3.8580000000000003E-2</v>
      </c>
      <c r="AY48" s="196">
        <v>2</v>
      </c>
      <c r="AZ48" s="196">
        <v>1</v>
      </c>
      <c r="BA48" s="196">
        <v>0</v>
      </c>
      <c r="BB48" s="182"/>
      <c r="BC48" s="182"/>
      <c r="BD48" s="214">
        <f t="shared" si="3"/>
        <v>3.6666666666666665</v>
      </c>
      <c r="BE48" s="187">
        <v>13200</v>
      </c>
      <c r="BF48" s="215">
        <v>368.89559005000001</v>
      </c>
      <c r="BG48" s="215">
        <v>467.99625028138598</v>
      </c>
      <c r="BH48" s="215">
        <v>-473.63665512095798</v>
      </c>
      <c r="BI48" s="216">
        <v>51.847793480298002</v>
      </c>
      <c r="BJ48" s="216">
        <v>5.7806699806766497</v>
      </c>
      <c r="BK48" s="214">
        <f t="shared" si="4"/>
        <v>-0.33995623186050672</v>
      </c>
      <c r="BL48" s="214">
        <f t="shared" si="5"/>
        <v>-143.81143264892341</v>
      </c>
      <c r="BM48" s="187">
        <v>13200</v>
      </c>
      <c r="BN48" s="215">
        <v>368.89559005000001</v>
      </c>
      <c r="BO48" s="215">
        <v>484.74448008008602</v>
      </c>
      <c r="BP48" s="215">
        <v>-489.63270679468502</v>
      </c>
      <c r="BQ48" s="216">
        <v>51.968453955585801</v>
      </c>
      <c r="BR48" s="216">
        <v>5.9070511313753098</v>
      </c>
      <c r="BS48" s="214">
        <f t="shared" si="6"/>
        <v>-0.2249312836473667</v>
      </c>
      <c r="BT48" s="214">
        <f t="shared" si="7"/>
        <v>-143.81143264892341</v>
      </c>
      <c r="BU48" s="191"/>
      <c r="BV48" s="189">
        <v>-34.148859032599702</v>
      </c>
      <c r="BW48" s="189">
        <v>-27.804617018744999</v>
      </c>
      <c r="BX48" s="214">
        <f t="shared" si="8"/>
        <v>-38.866983505623438</v>
      </c>
      <c r="BY48" s="214">
        <f t="shared" si="9"/>
        <v>-31.027811317820294</v>
      </c>
      <c r="BZ48" s="191"/>
      <c r="CA48" s="191"/>
      <c r="CB48" s="191"/>
      <c r="CC48" s="191"/>
      <c r="CD48" s="191"/>
      <c r="CE48" s="191"/>
      <c r="CF48" s="191"/>
      <c r="CG48" s="191"/>
      <c r="CH48" s="191"/>
      <c r="CI48" s="191"/>
      <c r="CJ48" s="191"/>
      <c r="CK48" s="191"/>
      <c r="CL48" s="191"/>
      <c r="CM48" s="191"/>
      <c r="CN48" s="191"/>
      <c r="CO48" s="191"/>
      <c r="CP48" s="191"/>
      <c r="CQ48" s="191"/>
      <c r="CR48" s="191"/>
    </row>
    <row r="49" spans="1:96" ht="12" customHeight="1" x14ac:dyDescent="0.25">
      <c r="A49" s="182"/>
      <c r="B49" s="183">
        <f t="shared" si="10"/>
        <v>45</v>
      </c>
      <c r="C49" s="208"/>
      <c r="D49" s="184">
        <v>39.939642858824897</v>
      </c>
      <c r="E49" s="184">
        <v>39.939642858824897</v>
      </c>
      <c r="F49" s="184">
        <v>39.939642858824897</v>
      </c>
      <c r="G49" s="184">
        <v>39.939642858824897</v>
      </c>
      <c r="H49" s="184">
        <v>39.939642858824897</v>
      </c>
      <c r="I49" s="184">
        <v>39.939642858824897</v>
      </c>
      <c r="J49" s="184">
        <v>39.939642858824897</v>
      </c>
      <c r="K49" s="184">
        <v>39.939642858824897</v>
      </c>
      <c r="L49" s="184">
        <v>39.939642858824897</v>
      </c>
      <c r="M49" s="184">
        <v>39.939642858824897</v>
      </c>
      <c r="N49" s="184">
        <v>39.939642858824897</v>
      </c>
      <c r="O49" s="184">
        <v>39.939642858824897</v>
      </c>
      <c r="P49" s="184">
        <v>39.939642858824897</v>
      </c>
      <c r="Q49" s="184">
        <v>39.939642858824897</v>
      </c>
      <c r="R49" s="184">
        <v>39.939642858824897</v>
      </c>
      <c r="S49" s="208"/>
      <c r="T49" s="208">
        <v>39.199159537957897</v>
      </c>
      <c r="U49" s="208">
        <v>39.572904639219999</v>
      </c>
      <c r="V49" s="209">
        <f t="shared" si="2"/>
        <v>0.37374510126210225</v>
      </c>
      <c r="W49" s="182"/>
      <c r="X49" s="210">
        <v>59.929162499999997</v>
      </c>
      <c r="Y49" s="210">
        <v>59.929162499999997</v>
      </c>
      <c r="Z49" s="210">
        <v>59.929162499999997</v>
      </c>
      <c r="AA49" s="210">
        <v>59.929162499999997</v>
      </c>
      <c r="AB49" s="210">
        <v>59.929162499999997</v>
      </c>
      <c r="AC49" s="210">
        <v>59.929162499999997</v>
      </c>
      <c r="AD49" s="210">
        <v>59.929162499999997</v>
      </c>
      <c r="AE49" s="210">
        <v>33.8331093749999</v>
      </c>
      <c r="AF49" s="210">
        <v>59.929162499999997</v>
      </c>
      <c r="AG49" s="210">
        <v>59.929162499999997</v>
      </c>
      <c r="AH49" s="210">
        <v>59.929162499999997</v>
      </c>
      <c r="AI49" s="210">
        <v>59.929162499999997</v>
      </c>
      <c r="AJ49" s="210">
        <v>59.929162499999997</v>
      </c>
      <c r="AK49" s="210">
        <v>59.929162499999997</v>
      </c>
      <c r="AL49" s="210">
        <v>59.929162499999997</v>
      </c>
      <c r="AM49" s="182"/>
      <c r="AN49" s="196">
        <v>44</v>
      </c>
      <c r="AO49" s="196">
        <v>0</v>
      </c>
      <c r="AP49" s="196">
        <v>44</v>
      </c>
      <c r="AQ49" s="196">
        <v>7</v>
      </c>
      <c r="AR49" s="196">
        <v>609.61</v>
      </c>
      <c r="AS49" s="196">
        <v>30.48028</v>
      </c>
      <c r="AT49" s="211">
        <v>1E-3</v>
      </c>
      <c r="AU49" s="196">
        <v>33.8331093749999</v>
      </c>
      <c r="AV49" s="196">
        <v>1</v>
      </c>
      <c r="AW49" s="212">
        <v>1.4200000000000001E-4</v>
      </c>
      <c r="AX49" s="213">
        <v>3.8580000000000003E-2</v>
      </c>
      <c r="AY49" s="196">
        <v>2</v>
      </c>
      <c r="AZ49" s="196">
        <v>1</v>
      </c>
      <c r="BA49" s="196">
        <v>0</v>
      </c>
      <c r="BB49" s="182"/>
      <c r="BC49" s="182"/>
      <c r="BD49" s="214">
        <f t="shared" si="3"/>
        <v>3.75</v>
      </c>
      <c r="BE49" s="187">
        <v>13500</v>
      </c>
      <c r="BF49" s="215">
        <v>368.12</v>
      </c>
      <c r="BG49" s="215">
        <v>456.056817500036</v>
      </c>
      <c r="BH49" s="215">
        <v>-461.58561505956698</v>
      </c>
      <c r="BI49" s="216">
        <v>51.7583273154587</v>
      </c>
      <c r="BJ49" s="216">
        <v>5.6916907413162097</v>
      </c>
      <c r="BK49" s="214">
        <f t="shared" si="4"/>
        <v>-0.42893547122094677</v>
      </c>
      <c r="BL49" s="214">
        <f t="shared" si="5"/>
        <v>-144.58702269892342</v>
      </c>
      <c r="BM49" s="187">
        <v>13500</v>
      </c>
      <c r="BN49" s="215">
        <v>368.12</v>
      </c>
      <c r="BO49" s="215">
        <v>475.33633588126202</v>
      </c>
      <c r="BP49" s="215">
        <v>-480.23712365952503</v>
      </c>
      <c r="BQ49" s="216">
        <v>51.8993688790327</v>
      </c>
      <c r="BR49" s="216">
        <v>5.8376578100701</v>
      </c>
      <c r="BS49" s="214">
        <f t="shared" si="6"/>
        <v>-0.29432460495257651</v>
      </c>
      <c r="BT49" s="214">
        <f t="shared" si="7"/>
        <v>-144.58702269892342</v>
      </c>
      <c r="BU49" s="191"/>
      <c r="BV49" s="189">
        <v>-46.281964247703101</v>
      </c>
      <c r="BW49" s="189">
        <v>-35.829352573332898</v>
      </c>
      <c r="BX49" s="214">
        <f t="shared" si="8"/>
        <v>-51.000088720726836</v>
      </c>
      <c r="BY49" s="214">
        <f t="shared" si="9"/>
        <v>-39.052546872408193</v>
      </c>
      <c r="BZ49" s="191"/>
      <c r="CA49" s="191"/>
      <c r="CB49" s="191"/>
      <c r="CC49" s="191"/>
      <c r="CD49" s="191"/>
      <c r="CE49" s="191"/>
      <c r="CF49" s="191"/>
      <c r="CG49" s="191"/>
      <c r="CH49" s="191"/>
      <c r="CI49" s="191"/>
      <c r="CJ49" s="191"/>
      <c r="CK49" s="191"/>
      <c r="CL49" s="191"/>
      <c r="CM49" s="191"/>
      <c r="CN49" s="191"/>
      <c r="CO49" s="191"/>
      <c r="CP49" s="191"/>
      <c r="CQ49" s="191"/>
      <c r="CR49" s="191"/>
    </row>
    <row r="50" spans="1:96" ht="12" customHeight="1" x14ac:dyDescent="0.25">
      <c r="A50" s="182"/>
      <c r="B50" s="183">
        <f t="shared" si="10"/>
        <v>46</v>
      </c>
      <c r="C50" s="208"/>
      <c r="D50" s="184">
        <v>39.330037390074899</v>
      </c>
      <c r="E50" s="184">
        <v>39.330037390074899</v>
      </c>
      <c r="F50" s="184">
        <v>39.330037390074899</v>
      </c>
      <c r="G50" s="184">
        <v>39.330037390074899</v>
      </c>
      <c r="H50" s="184">
        <v>39.330037390074899</v>
      </c>
      <c r="I50" s="184">
        <v>39.330037390074899</v>
      </c>
      <c r="J50" s="184">
        <v>39.330037390074899</v>
      </c>
      <c r="K50" s="184">
        <v>39.330037390074899</v>
      </c>
      <c r="L50" s="184">
        <v>39.330037390074899</v>
      </c>
      <c r="M50" s="184">
        <v>39.330037390074899</v>
      </c>
      <c r="N50" s="184">
        <v>39.330037390074899</v>
      </c>
      <c r="O50" s="184">
        <v>39.330037390074899</v>
      </c>
      <c r="P50" s="184">
        <v>39.330037390074899</v>
      </c>
      <c r="Q50" s="184">
        <v>39.330037390074899</v>
      </c>
      <c r="R50" s="184">
        <v>39.330037390074899</v>
      </c>
      <c r="S50" s="208"/>
      <c r="T50" s="208">
        <v>38.610708734596102</v>
      </c>
      <c r="U50" s="208">
        <v>38.976982606268102</v>
      </c>
      <c r="V50" s="209">
        <f t="shared" si="2"/>
        <v>0.36627387167199998</v>
      </c>
      <c r="W50" s="182"/>
      <c r="X50" s="210">
        <v>59.319556875000004</v>
      </c>
      <c r="Y50" s="210">
        <v>59.319556875000004</v>
      </c>
      <c r="Z50" s="210">
        <v>59.319556875000004</v>
      </c>
      <c r="AA50" s="210">
        <v>59.319556875000004</v>
      </c>
      <c r="AB50" s="210">
        <v>59.319556875000004</v>
      </c>
      <c r="AC50" s="210">
        <v>59.319556875000004</v>
      </c>
      <c r="AD50" s="210">
        <v>59.319556875000004</v>
      </c>
      <c r="AE50" s="210">
        <v>33.223503906250002</v>
      </c>
      <c r="AF50" s="210">
        <v>59.319556875000004</v>
      </c>
      <c r="AG50" s="210">
        <v>59.319556875000004</v>
      </c>
      <c r="AH50" s="210">
        <v>59.319556875000004</v>
      </c>
      <c r="AI50" s="210">
        <v>59.319556875000004</v>
      </c>
      <c r="AJ50" s="210">
        <v>59.319556875000004</v>
      </c>
      <c r="AK50" s="210">
        <v>59.319556875000004</v>
      </c>
      <c r="AL50" s="210">
        <v>59.319556875000004</v>
      </c>
      <c r="AM50" s="182"/>
      <c r="AN50" s="196">
        <v>45</v>
      </c>
      <c r="AO50" s="196">
        <v>0</v>
      </c>
      <c r="AP50" s="196">
        <v>45</v>
      </c>
      <c r="AQ50" s="196">
        <v>7</v>
      </c>
      <c r="AR50" s="196">
        <v>609.61</v>
      </c>
      <c r="AS50" s="196">
        <v>30.48028</v>
      </c>
      <c r="AT50" s="211">
        <v>1E-3</v>
      </c>
      <c r="AU50" s="196">
        <v>33.223503906250002</v>
      </c>
      <c r="AV50" s="196">
        <v>1</v>
      </c>
      <c r="AW50" s="212">
        <v>1.4200000000000001E-4</v>
      </c>
      <c r="AX50" s="213">
        <v>3.8580000000000003E-2</v>
      </c>
      <c r="AY50" s="196">
        <v>2</v>
      </c>
      <c r="AZ50" s="196">
        <v>1</v>
      </c>
      <c r="BA50" s="196">
        <v>0</v>
      </c>
      <c r="BB50" s="182"/>
      <c r="BC50" s="182"/>
      <c r="BD50" s="214">
        <f t="shared" si="3"/>
        <v>3.8333333333333335</v>
      </c>
      <c r="BE50" s="187">
        <v>13800</v>
      </c>
      <c r="BF50" s="215">
        <v>368.89559005000001</v>
      </c>
      <c r="BG50" s="215">
        <v>444.57445744762202</v>
      </c>
      <c r="BH50" s="215">
        <v>-449.94648129082299</v>
      </c>
      <c r="BI50" s="216">
        <v>51.671212488591699</v>
      </c>
      <c r="BJ50" s="216">
        <v>5.60543021121621</v>
      </c>
      <c r="BK50" s="214">
        <f t="shared" si="4"/>
        <v>-0.51519600132094645</v>
      </c>
      <c r="BL50" s="214">
        <f t="shared" si="5"/>
        <v>-143.81143264892341</v>
      </c>
      <c r="BM50" s="187">
        <v>13800</v>
      </c>
      <c r="BN50" s="215">
        <v>368.89559005000001</v>
      </c>
      <c r="BO50" s="215">
        <v>466.256544371139</v>
      </c>
      <c r="BP50" s="215">
        <v>-471.13005495370402</v>
      </c>
      <c r="BQ50" s="216">
        <v>51.832031222014102</v>
      </c>
      <c r="BR50" s="216">
        <v>5.7703158115727904</v>
      </c>
      <c r="BS50" s="214">
        <f t="shared" si="6"/>
        <v>-0.3616666034498861</v>
      </c>
      <c r="BT50" s="214">
        <f t="shared" si="7"/>
        <v>-143.81143264892341</v>
      </c>
      <c r="BU50" s="191"/>
      <c r="BV50" s="189">
        <v>-57.908185701370002</v>
      </c>
      <c r="BW50" s="189">
        <v>-43.461682202688202</v>
      </c>
      <c r="BX50" s="214">
        <f t="shared" si="8"/>
        <v>-62.626310174393737</v>
      </c>
      <c r="BY50" s="214">
        <f t="shared" si="9"/>
        <v>-46.684876501763497</v>
      </c>
      <c r="BZ50" s="191"/>
      <c r="CA50" s="191"/>
      <c r="CB50" s="191"/>
      <c r="CC50" s="191"/>
      <c r="CD50" s="191"/>
      <c r="CE50" s="191"/>
      <c r="CF50" s="191"/>
      <c r="CG50" s="191"/>
      <c r="CH50" s="191"/>
      <c r="CI50" s="191"/>
      <c r="CJ50" s="191"/>
      <c r="CK50" s="191"/>
      <c r="CL50" s="191"/>
      <c r="CM50" s="191"/>
      <c r="CN50" s="191"/>
      <c r="CO50" s="191"/>
      <c r="CP50" s="191"/>
      <c r="CQ50" s="191"/>
      <c r="CR50" s="191"/>
    </row>
    <row r="51" spans="1:96" ht="12" customHeight="1" x14ac:dyDescent="0.25">
      <c r="A51" s="182"/>
      <c r="B51" s="183">
        <f t="shared" si="10"/>
        <v>47</v>
      </c>
      <c r="C51" s="208"/>
      <c r="D51" s="184">
        <v>38.720431921324902</v>
      </c>
      <c r="E51" s="184">
        <v>38.720431921324902</v>
      </c>
      <c r="F51" s="184">
        <v>38.720431921324902</v>
      </c>
      <c r="G51" s="184">
        <v>38.720431921324902</v>
      </c>
      <c r="H51" s="184">
        <v>38.720431921324902</v>
      </c>
      <c r="I51" s="184">
        <v>38.720431921324902</v>
      </c>
      <c r="J51" s="184">
        <v>38.720431921324902</v>
      </c>
      <c r="K51" s="184">
        <v>38.720431921324902</v>
      </c>
      <c r="L51" s="184">
        <v>38.720431921324902</v>
      </c>
      <c r="M51" s="184">
        <v>38.720431921324902</v>
      </c>
      <c r="N51" s="184">
        <v>38.720431921324902</v>
      </c>
      <c r="O51" s="184">
        <v>38.720431921324902</v>
      </c>
      <c r="P51" s="184">
        <v>38.720431921324902</v>
      </c>
      <c r="Q51" s="184">
        <v>38.720431921324902</v>
      </c>
      <c r="R51" s="184">
        <v>38.720431921324902</v>
      </c>
      <c r="S51" s="208"/>
      <c r="T51" s="208">
        <v>38.023482887104699</v>
      </c>
      <c r="U51" s="208">
        <v>38.381253165762899</v>
      </c>
      <c r="V51" s="209">
        <f t="shared" si="2"/>
        <v>0.35777027865820088</v>
      </c>
      <c r="W51" s="182"/>
      <c r="X51" s="210">
        <v>58.709951250000003</v>
      </c>
      <c r="Y51" s="210">
        <v>58.709951250000003</v>
      </c>
      <c r="Z51" s="210">
        <v>58.709951250000003</v>
      </c>
      <c r="AA51" s="210">
        <v>58.709951250000003</v>
      </c>
      <c r="AB51" s="210">
        <v>58.709951250000003</v>
      </c>
      <c r="AC51" s="210">
        <v>58.709951250000003</v>
      </c>
      <c r="AD51" s="210">
        <v>58.709951250000003</v>
      </c>
      <c r="AE51" s="210">
        <v>32.613898437499898</v>
      </c>
      <c r="AF51" s="210">
        <v>58.709951250000003</v>
      </c>
      <c r="AG51" s="210">
        <v>58.709951250000003</v>
      </c>
      <c r="AH51" s="210">
        <v>58.709951250000003</v>
      </c>
      <c r="AI51" s="210">
        <v>58.709951250000003</v>
      </c>
      <c r="AJ51" s="210">
        <v>58.709951250000003</v>
      </c>
      <c r="AK51" s="210">
        <v>58.709951250000003</v>
      </c>
      <c r="AL51" s="210">
        <v>58.709951250000003</v>
      </c>
      <c r="AM51" s="182"/>
      <c r="AN51" s="196">
        <v>46</v>
      </c>
      <c r="AO51" s="196">
        <v>0</v>
      </c>
      <c r="AP51" s="196">
        <v>46</v>
      </c>
      <c r="AQ51" s="196">
        <v>7</v>
      </c>
      <c r="AR51" s="196">
        <v>609.61</v>
      </c>
      <c r="AS51" s="196">
        <v>30.48028</v>
      </c>
      <c r="AT51" s="211">
        <v>1E-3</v>
      </c>
      <c r="AU51" s="196">
        <v>32.613898437499898</v>
      </c>
      <c r="AV51" s="196">
        <v>1</v>
      </c>
      <c r="AW51" s="212">
        <v>1.4200000000000001E-4</v>
      </c>
      <c r="AX51" s="213">
        <v>3.8580000000000003E-2</v>
      </c>
      <c r="AY51" s="196">
        <v>2</v>
      </c>
      <c r="AZ51" s="196">
        <v>1</v>
      </c>
      <c r="BA51" s="196">
        <v>0</v>
      </c>
      <c r="BB51" s="182"/>
      <c r="BC51" s="182"/>
      <c r="BD51" s="214">
        <f t="shared" si="3"/>
        <v>3.9166666666666665</v>
      </c>
      <c r="BE51" s="187">
        <v>14100</v>
      </c>
      <c r="BF51" s="215">
        <v>371.21386268999998</v>
      </c>
      <c r="BG51" s="215">
        <v>433.63564231585599</v>
      </c>
      <c r="BH51" s="215">
        <v>-438.80523340679201</v>
      </c>
      <c r="BI51" s="216">
        <v>51.587177177341999</v>
      </c>
      <c r="BJ51" s="216">
        <v>5.52263501733478</v>
      </c>
      <c r="BK51" s="214">
        <f t="shared" si="4"/>
        <v>-0.59799119520237642</v>
      </c>
      <c r="BL51" s="214">
        <f t="shared" si="5"/>
        <v>-141.49316000892344</v>
      </c>
      <c r="BM51" s="187">
        <v>14100</v>
      </c>
      <c r="BN51" s="215">
        <v>371.21386268999998</v>
      </c>
      <c r="BO51" s="215">
        <v>457.57475463510099</v>
      </c>
      <c r="BP51" s="215">
        <v>-462.38049855006602</v>
      </c>
      <c r="BQ51" s="216">
        <v>51.766998975590496</v>
      </c>
      <c r="BR51" s="216">
        <v>5.70559776654326</v>
      </c>
      <c r="BS51" s="214">
        <f t="shared" si="6"/>
        <v>-0.42638464847941648</v>
      </c>
      <c r="BT51" s="214">
        <f t="shared" si="7"/>
        <v>-141.49316000892344</v>
      </c>
      <c r="BU51" s="191"/>
      <c r="BV51" s="189">
        <v>-68.900192089548895</v>
      </c>
      <c r="BW51" s="189">
        <v>-50.618016024360301</v>
      </c>
      <c r="BX51" s="214">
        <f t="shared" si="8"/>
        <v>-73.61831656257263</v>
      </c>
      <c r="BY51" s="214">
        <f t="shared" si="9"/>
        <v>-53.841210323435597</v>
      </c>
      <c r="BZ51" s="191"/>
      <c r="CA51" s="191"/>
      <c r="CB51" s="191"/>
      <c r="CC51" s="191"/>
      <c r="CD51" s="191"/>
      <c r="CE51" s="191"/>
      <c r="CF51" s="191"/>
      <c r="CG51" s="191"/>
      <c r="CH51" s="191"/>
      <c r="CI51" s="191"/>
      <c r="CJ51" s="191"/>
      <c r="CK51" s="191"/>
      <c r="CL51" s="191"/>
      <c r="CM51" s="191"/>
      <c r="CN51" s="191"/>
      <c r="CO51" s="191"/>
      <c r="CP51" s="191"/>
      <c r="CQ51" s="191"/>
      <c r="CR51" s="191"/>
    </row>
    <row r="52" spans="1:96" ht="12" customHeight="1" x14ac:dyDescent="0.25">
      <c r="A52" s="182"/>
      <c r="B52" s="183">
        <f t="shared" si="10"/>
        <v>48</v>
      </c>
      <c r="C52" s="208"/>
      <c r="D52" s="184">
        <v>38.110826452574898</v>
      </c>
      <c r="E52" s="184">
        <v>38.110826452574898</v>
      </c>
      <c r="F52" s="184">
        <v>38.110826452574898</v>
      </c>
      <c r="G52" s="184">
        <v>38.110826452574898</v>
      </c>
      <c r="H52" s="184">
        <v>38.110826452574898</v>
      </c>
      <c r="I52" s="184">
        <v>38.110826452574898</v>
      </c>
      <c r="J52" s="184">
        <v>38.110826452574898</v>
      </c>
      <c r="K52" s="184">
        <v>38.110826452574898</v>
      </c>
      <c r="L52" s="184">
        <v>38.110826452574898</v>
      </c>
      <c r="M52" s="184">
        <v>38.110826452574898</v>
      </c>
      <c r="N52" s="184">
        <v>38.110826452574898</v>
      </c>
      <c r="O52" s="184">
        <v>38.110826452574898</v>
      </c>
      <c r="P52" s="184">
        <v>38.110826452574898</v>
      </c>
      <c r="Q52" s="184">
        <v>38.110826452574898</v>
      </c>
      <c r="R52" s="184">
        <v>38.110826452574898</v>
      </c>
      <c r="S52" s="208"/>
      <c r="T52" s="208">
        <v>37.437411348475798</v>
      </c>
      <c r="U52" s="208">
        <v>37.785675010152403</v>
      </c>
      <c r="V52" s="209">
        <f t="shared" si="2"/>
        <v>0.34826366167660439</v>
      </c>
      <c r="W52" s="182"/>
      <c r="X52" s="210">
        <v>58.100345625000003</v>
      </c>
      <c r="Y52" s="210">
        <v>58.100345625000003</v>
      </c>
      <c r="Z52" s="210">
        <v>58.100345625000003</v>
      </c>
      <c r="AA52" s="210">
        <v>58.100345625000003</v>
      </c>
      <c r="AB52" s="210">
        <v>58.100345625000003</v>
      </c>
      <c r="AC52" s="210">
        <v>58.100345625000003</v>
      </c>
      <c r="AD52" s="210">
        <v>58.100345625000003</v>
      </c>
      <c r="AE52" s="210">
        <v>32.004292968749901</v>
      </c>
      <c r="AF52" s="210">
        <v>58.100345625000003</v>
      </c>
      <c r="AG52" s="210">
        <v>58.100345625000003</v>
      </c>
      <c r="AH52" s="210">
        <v>58.100345625000003</v>
      </c>
      <c r="AI52" s="210">
        <v>58.100345625000003</v>
      </c>
      <c r="AJ52" s="210">
        <v>58.100345625000003</v>
      </c>
      <c r="AK52" s="210">
        <v>58.100345625000003</v>
      </c>
      <c r="AL52" s="210">
        <v>58.100345625000003</v>
      </c>
      <c r="AM52" s="182"/>
      <c r="AN52" s="196">
        <v>47</v>
      </c>
      <c r="AO52" s="196">
        <v>0</v>
      </c>
      <c r="AP52" s="196">
        <v>47</v>
      </c>
      <c r="AQ52" s="196">
        <v>7</v>
      </c>
      <c r="AR52" s="196">
        <v>609.61</v>
      </c>
      <c r="AS52" s="196">
        <v>30.48028</v>
      </c>
      <c r="AT52" s="211">
        <v>1E-3</v>
      </c>
      <c r="AU52" s="196">
        <v>32.004292968749901</v>
      </c>
      <c r="AV52" s="196">
        <v>1</v>
      </c>
      <c r="AW52" s="212">
        <v>1.4200000000000001E-4</v>
      </c>
      <c r="AX52" s="213">
        <v>3.8580000000000003E-2</v>
      </c>
      <c r="AY52" s="196">
        <v>2</v>
      </c>
      <c r="AZ52" s="196">
        <v>1</v>
      </c>
      <c r="BA52" s="196">
        <v>0</v>
      </c>
      <c r="BB52" s="182"/>
      <c r="BC52" s="182"/>
      <c r="BD52" s="214">
        <f t="shared" si="3"/>
        <v>4</v>
      </c>
      <c r="BE52" s="187">
        <v>14400</v>
      </c>
      <c r="BF52" s="215">
        <v>375.04941841999999</v>
      </c>
      <c r="BG52" s="215">
        <v>423.32475675709298</v>
      </c>
      <c r="BH52" s="215">
        <v>-428.24556594580599</v>
      </c>
      <c r="BI52" s="216">
        <v>51.506960046462403</v>
      </c>
      <c r="BJ52" s="216">
        <v>5.4440634610557002</v>
      </c>
      <c r="BK52" s="214">
        <f t="shared" si="4"/>
        <v>-0.67656275148145628</v>
      </c>
      <c r="BL52" s="214">
        <f t="shared" si="5"/>
        <v>-137.65760427892343</v>
      </c>
      <c r="BM52" s="187">
        <v>14400</v>
      </c>
      <c r="BN52" s="215">
        <v>375.04941841999999</v>
      </c>
      <c r="BO52" s="215">
        <v>449.35852012349898</v>
      </c>
      <c r="BP52" s="215">
        <v>-454.05527950470002</v>
      </c>
      <c r="BQ52" s="216">
        <v>51.704829711596901</v>
      </c>
      <c r="BR52" s="216">
        <v>5.6440764116233604</v>
      </c>
      <c r="BS52" s="214">
        <f t="shared" si="6"/>
        <v>-0.48790600339931611</v>
      </c>
      <c r="BT52" s="214">
        <f t="shared" si="7"/>
        <v>-137.65760427892343</v>
      </c>
      <c r="BU52" s="191"/>
      <c r="BV52" s="189">
        <v>-79.137598082136805</v>
      </c>
      <c r="BW52" s="189">
        <v>-57.219977299924203</v>
      </c>
      <c r="BX52" s="214">
        <f t="shared" si="8"/>
        <v>-83.85572255516054</v>
      </c>
      <c r="BY52" s="214">
        <f t="shared" si="9"/>
        <v>-60.443171598999498</v>
      </c>
      <c r="BZ52" s="191"/>
      <c r="CA52" s="191"/>
      <c r="CB52" s="191"/>
      <c r="CC52" s="191"/>
      <c r="CD52" s="191"/>
      <c r="CE52" s="191"/>
      <c r="CF52" s="191"/>
      <c r="CG52" s="191"/>
      <c r="CH52" s="191"/>
      <c r="CI52" s="191"/>
      <c r="CJ52" s="191"/>
      <c r="CK52" s="191"/>
      <c r="CL52" s="191"/>
      <c r="CM52" s="191"/>
      <c r="CN52" s="191"/>
      <c r="CO52" s="191"/>
      <c r="CP52" s="191"/>
      <c r="CQ52" s="191"/>
      <c r="CR52" s="191"/>
    </row>
    <row r="53" spans="1:96" ht="12" customHeight="1" x14ac:dyDescent="0.25">
      <c r="A53" s="182"/>
      <c r="B53" s="183">
        <f t="shared" si="10"/>
        <v>49</v>
      </c>
      <c r="C53" s="208"/>
      <c r="D53" s="184">
        <v>37.501220983824901</v>
      </c>
      <c r="E53" s="184">
        <v>37.501220983824901</v>
      </c>
      <c r="F53" s="184">
        <v>37.501220983824901</v>
      </c>
      <c r="G53" s="184">
        <v>37.501220983824901</v>
      </c>
      <c r="H53" s="184">
        <v>37.501220983824901</v>
      </c>
      <c r="I53" s="184">
        <v>37.501220983824901</v>
      </c>
      <c r="J53" s="184">
        <v>37.501220983824901</v>
      </c>
      <c r="K53" s="184">
        <v>37.501220983824901</v>
      </c>
      <c r="L53" s="184">
        <v>37.501220983824901</v>
      </c>
      <c r="M53" s="184">
        <v>37.501220983824901</v>
      </c>
      <c r="N53" s="184">
        <v>37.501220983824901</v>
      </c>
      <c r="O53" s="184">
        <v>37.501220983824901</v>
      </c>
      <c r="P53" s="184">
        <v>37.501220983824901</v>
      </c>
      <c r="Q53" s="184">
        <v>37.501220983824901</v>
      </c>
      <c r="R53" s="184">
        <v>37.501220983824901</v>
      </c>
      <c r="S53" s="208"/>
      <c r="T53" s="208">
        <v>36.852422042648001</v>
      </c>
      <c r="U53" s="208">
        <v>37.190208455572602</v>
      </c>
      <c r="V53" s="209">
        <f t="shared" si="2"/>
        <v>0.33778641292460065</v>
      </c>
      <c r="W53" s="182"/>
      <c r="X53" s="210">
        <v>57.490740000000002</v>
      </c>
      <c r="Y53" s="210">
        <v>57.490740000000002</v>
      </c>
      <c r="Z53" s="210">
        <v>57.490740000000002</v>
      </c>
      <c r="AA53" s="210">
        <v>57.490740000000002</v>
      </c>
      <c r="AB53" s="210">
        <v>57.490740000000002</v>
      </c>
      <c r="AC53" s="210">
        <v>57.490740000000002</v>
      </c>
      <c r="AD53" s="210">
        <v>57.490740000000002</v>
      </c>
      <c r="AE53" s="210">
        <v>31.3946874999999</v>
      </c>
      <c r="AF53" s="210">
        <v>57.490740000000002</v>
      </c>
      <c r="AG53" s="210">
        <v>57.490740000000002</v>
      </c>
      <c r="AH53" s="210">
        <v>57.490740000000002</v>
      </c>
      <c r="AI53" s="210">
        <v>57.490740000000002</v>
      </c>
      <c r="AJ53" s="210">
        <v>57.490740000000002</v>
      </c>
      <c r="AK53" s="210">
        <v>57.490740000000002</v>
      </c>
      <c r="AL53" s="210">
        <v>57.490740000000002</v>
      </c>
      <c r="AM53" s="182"/>
      <c r="AN53" s="196">
        <v>48</v>
      </c>
      <c r="AO53" s="196">
        <v>0</v>
      </c>
      <c r="AP53" s="196">
        <v>48</v>
      </c>
      <c r="AQ53" s="196">
        <v>7</v>
      </c>
      <c r="AR53" s="196">
        <v>609.61</v>
      </c>
      <c r="AS53" s="196">
        <v>30.48028</v>
      </c>
      <c r="AT53" s="211">
        <v>1E-3</v>
      </c>
      <c r="AU53" s="196">
        <v>31.3946874999999</v>
      </c>
      <c r="AV53" s="196">
        <v>1</v>
      </c>
      <c r="AW53" s="212">
        <v>1.4200000000000001E-4</v>
      </c>
      <c r="AX53" s="213">
        <v>3.8580000000000003E-2</v>
      </c>
      <c r="AY53" s="196">
        <v>2</v>
      </c>
      <c r="AZ53" s="196">
        <v>1</v>
      </c>
      <c r="BA53" s="196">
        <v>0</v>
      </c>
      <c r="BB53" s="182"/>
      <c r="BC53" s="182"/>
      <c r="BD53" s="214">
        <f t="shared" si="3"/>
        <v>4.083333333333333</v>
      </c>
      <c r="BE53" s="187">
        <v>14700</v>
      </c>
      <c r="BF53" s="215">
        <v>380.36023411000002</v>
      </c>
      <c r="BG53" s="215">
        <v>413.724881777321</v>
      </c>
      <c r="BH53" s="215">
        <v>-418.34964406574699</v>
      </c>
      <c r="BI53" s="216">
        <v>51.431313971359501</v>
      </c>
      <c r="BJ53" s="216">
        <v>5.3704890007370301</v>
      </c>
      <c r="BK53" s="214">
        <f t="shared" si="4"/>
        <v>-0.75013721180012638</v>
      </c>
      <c r="BL53" s="214">
        <f t="shared" si="5"/>
        <v>-132.3467885889234</v>
      </c>
      <c r="BM53" s="187">
        <v>14700</v>
      </c>
      <c r="BN53" s="215">
        <v>380.36023411000002</v>
      </c>
      <c r="BO53" s="215">
        <v>441.67375499921098</v>
      </c>
      <c r="BP53" s="215">
        <v>-446.219483687055</v>
      </c>
      <c r="BQ53" s="216">
        <v>51.6460823762621</v>
      </c>
      <c r="BR53" s="216">
        <v>5.5863262761129597</v>
      </c>
      <c r="BS53" s="214">
        <f t="shared" si="6"/>
        <v>-0.54565613890971676</v>
      </c>
      <c r="BT53" s="214">
        <f t="shared" si="7"/>
        <v>-132.3467885889234</v>
      </c>
      <c r="BU53" s="191"/>
      <c r="BV53" s="189">
        <v>-88.508282792710105</v>
      </c>
      <c r="BW53" s="189">
        <v>-63.195260823267802</v>
      </c>
      <c r="BX53" s="214">
        <f t="shared" si="8"/>
        <v>-93.22640726573384</v>
      </c>
      <c r="BY53" s="214">
        <f t="shared" si="9"/>
        <v>-66.418455122343104</v>
      </c>
      <c r="BZ53" s="191"/>
      <c r="CA53" s="191"/>
      <c r="CB53" s="191"/>
      <c r="CC53" s="191"/>
      <c r="CD53" s="191"/>
      <c r="CE53" s="191"/>
      <c r="CF53" s="191"/>
      <c r="CG53" s="191"/>
      <c r="CH53" s="191"/>
      <c r="CI53" s="191"/>
      <c r="CJ53" s="191"/>
      <c r="CK53" s="191"/>
      <c r="CL53" s="191"/>
      <c r="CM53" s="191"/>
      <c r="CN53" s="191"/>
      <c r="CO53" s="191"/>
      <c r="CP53" s="191"/>
      <c r="CQ53" s="191"/>
      <c r="CR53" s="191"/>
    </row>
    <row r="54" spans="1:96" ht="12" customHeight="1" x14ac:dyDescent="0.25">
      <c r="A54" s="182"/>
      <c r="B54" s="183">
        <f t="shared" si="10"/>
        <v>50</v>
      </c>
      <c r="C54" s="208"/>
      <c r="D54" s="184">
        <v>36.891615515074903</v>
      </c>
      <c r="E54" s="184">
        <v>36.891615515074903</v>
      </c>
      <c r="F54" s="184">
        <v>36.891615515074903</v>
      </c>
      <c r="G54" s="184">
        <v>36.891615515074903</v>
      </c>
      <c r="H54" s="184">
        <v>36.891615515074903</v>
      </c>
      <c r="I54" s="184">
        <v>36.891615515074903</v>
      </c>
      <c r="J54" s="184">
        <v>36.891615515074903</v>
      </c>
      <c r="K54" s="184">
        <v>36.891615515074903</v>
      </c>
      <c r="L54" s="184">
        <v>36.891615515074903</v>
      </c>
      <c r="M54" s="184">
        <v>36.891615515074903</v>
      </c>
      <c r="N54" s="184">
        <v>36.891615515074903</v>
      </c>
      <c r="O54" s="184">
        <v>36.891615515074903</v>
      </c>
      <c r="P54" s="184">
        <v>36.891615515074903</v>
      </c>
      <c r="Q54" s="184">
        <v>36.891615515074903</v>
      </c>
      <c r="R54" s="184">
        <v>36.891615515074903</v>
      </c>
      <c r="S54" s="208"/>
      <c r="T54" s="208">
        <v>36.268441730791302</v>
      </c>
      <c r="U54" s="208">
        <v>36.5948154624176</v>
      </c>
      <c r="V54" s="209">
        <f t="shared" si="2"/>
        <v>0.32637373162629757</v>
      </c>
      <c r="W54" s="182"/>
      <c r="X54" s="210">
        <v>56.881134375000002</v>
      </c>
      <c r="Y54" s="210">
        <v>56.881134375000002</v>
      </c>
      <c r="Z54" s="210">
        <v>56.881134375000002</v>
      </c>
      <c r="AA54" s="210">
        <v>56.881134375000002</v>
      </c>
      <c r="AB54" s="210">
        <v>56.881134375000002</v>
      </c>
      <c r="AC54" s="210">
        <v>56.881134375000002</v>
      </c>
      <c r="AD54" s="210">
        <v>56.881134375000002</v>
      </c>
      <c r="AE54" s="210">
        <v>30.7850820312499</v>
      </c>
      <c r="AF54" s="210">
        <v>56.881134375000002</v>
      </c>
      <c r="AG54" s="210">
        <v>56.881134375000002</v>
      </c>
      <c r="AH54" s="210">
        <v>56.881134375000002</v>
      </c>
      <c r="AI54" s="210">
        <v>56.881134375000002</v>
      </c>
      <c r="AJ54" s="210">
        <v>56.881134375000002</v>
      </c>
      <c r="AK54" s="210">
        <v>56.881134375000002</v>
      </c>
      <c r="AL54" s="210">
        <v>56.881134375000002</v>
      </c>
      <c r="AM54" s="182"/>
      <c r="AN54" s="196">
        <v>49</v>
      </c>
      <c r="AO54" s="196">
        <v>0</v>
      </c>
      <c r="AP54" s="196">
        <v>49</v>
      </c>
      <c r="AQ54" s="196">
        <v>7</v>
      </c>
      <c r="AR54" s="196">
        <v>609.61</v>
      </c>
      <c r="AS54" s="196">
        <v>30.48028</v>
      </c>
      <c r="AT54" s="211">
        <v>1E-3</v>
      </c>
      <c r="AU54" s="196">
        <v>30.7850820312499</v>
      </c>
      <c r="AV54" s="196">
        <v>1</v>
      </c>
      <c r="AW54" s="212">
        <v>1.4200000000000001E-4</v>
      </c>
      <c r="AX54" s="213">
        <v>3.8580000000000003E-2</v>
      </c>
      <c r="AY54" s="196">
        <v>2</v>
      </c>
      <c r="AZ54" s="196">
        <v>1</v>
      </c>
      <c r="BA54" s="196">
        <v>0</v>
      </c>
      <c r="BB54" s="182"/>
      <c r="BC54" s="182"/>
      <c r="BD54" s="214">
        <f t="shared" si="3"/>
        <v>4.166666666666667</v>
      </c>
      <c r="BE54" s="187">
        <v>15000</v>
      </c>
      <c r="BF54" s="215">
        <v>387.08812332999997</v>
      </c>
      <c r="BG54" s="215">
        <v>404.91867695397798</v>
      </c>
      <c r="BH54" s="215">
        <v>-409.19898006484499</v>
      </c>
      <c r="BI54" s="216">
        <v>51.3610099823604</v>
      </c>
      <c r="BJ54" s="216">
        <v>5.3027036633310596</v>
      </c>
      <c r="BK54" s="214">
        <f t="shared" si="4"/>
        <v>-0.81792254920609686</v>
      </c>
      <c r="BL54" s="214">
        <f t="shared" si="5"/>
        <v>-125.61889936892345</v>
      </c>
      <c r="BM54" s="187">
        <v>15000</v>
      </c>
      <c r="BN54" s="215">
        <v>387.08812332999997</v>
      </c>
      <c r="BO54" s="215">
        <v>434.58524443223303</v>
      </c>
      <c r="BP54" s="215">
        <v>-438.93696030023398</v>
      </c>
      <c r="BQ54" s="216">
        <v>51.591319220803101</v>
      </c>
      <c r="BR54" s="216">
        <v>5.5329253404412002</v>
      </c>
      <c r="BS54" s="214">
        <f t="shared" si="6"/>
        <v>-0.59905707458147628</v>
      </c>
      <c r="BT54" s="214">
        <f t="shared" si="7"/>
        <v>-125.61889936892345</v>
      </c>
      <c r="BU54" s="191"/>
      <c r="BV54" s="189">
        <v>-96.909617735409498</v>
      </c>
      <c r="BW54" s="189">
        <v>-68.478424812971397</v>
      </c>
      <c r="BX54" s="214">
        <f t="shared" si="8"/>
        <v>-101.62774220843323</v>
      </c>
      <c r="BY54" s="214">
        <f t="shared" si="9"/>
        <v>-71.7016191120467</v>
      </c>
      <c r="BZ54" s="191"/>
      <c r="CA54" s="191"/>
      <c r="CB54" s="191"/>
      <c r="CC54" s="191"/>
      <c r="CD54" s="191"/>
      <c r="CE54" s="191"/>
      <c r="CF54" s="191"/>
      <c r="CG54" s="191"/>
      <c r="CH54" s="191"/>
      <c r="CI54" s="191"/>
      <c r="CJ54" s="191"/>
      <c r="CK54" s="191"/>
      <c r="CL54" s="191"/>
      <c r="CM54" s="191"/>
      <c r="CN54" s="191"/>
      <c r="CO54" s="191"/>
      <c r="CP54" s="191"/>
      <c r="CQ54" s="191"/>
      <c r="CR54" s="191"/>
    </row>
    <row r="55" spans="1:96" ht="12" customHeight="1" x14ac:dyDescent="0.25">
      <c r="A55" s="182"/>
      <c r="B55" s="183">
        <f t="shared" si="10"/>
        <v>51</v>
      </c>
      <c r="C55" s="208"/>
      <c r="D55" s="184">
        <v>36.282010046324899</v>
      </c>
      <c r="E55" s="184">
        <v>36.282010046324899</v>
      </c>
      <c r="F55" s="184">
        <v>36.282010046324899</v>
      </c>
      <c r="G55" s="184">
        <v>36.282010046324899</v>
      </c>
      <c r="H55" s="184">
        <v>36.282010046324899</v>
      </c>
      <c r="I55" s="184">
        <v>36.282010046324899</v>
      </c>
      <c r="J55" s="184">
        <v>36.282010046324899</v>
      </c>
      <c r="K55" s="184">
        <v>36.282010046324899</v>
      </c>
      <c r="L55" s="184">
        <v>36.282010046324899</v>
      </c>
      <c r="M55" s="184">
        <v>36.282010046324899</v>
      </c>
      <c r="N55" s="184">
        <v>36.282010046324899</v>
      </c>
      <c r="O55" s="184">
        <v>36.282010046324899</v>
      </c>
      <c r="P55" s="184">
        <v>36.282010046324899</v>
      </c>
      <c r="Q55" s="184">
        <v>36.282010046324899</v>
      </c>
      <c r="R55" s="184">
        <v>36.282010046324899</v>
      </c>
      <c r="S55" s="208"/>
      <c r="T55" s="208">
        <v>35.685396269555703</v>
      </c>
      <c r="U55" s="208">
        <v>35.999459649330902</v>
      </c>
      <c r="V55" s="209">
        <f t="shared" si="2"/>
        <v>0.31406337977519883</v>
      </c>
      <c r="W55" s="182"/>
      <c r="X55" s="210">
        <v>56.271528750000002</v>
      </c>
      <c r="Y55" s="210">
        <v>56.271528750000002</v>
      </c>
      <c r="Z55" s="210">
        <v>56.271528750000002</v>
      </c>
      <c r="AA55" s="210">
        <v>56.271528750000002</v>
      </c>
      <c r="AB55" s="210">
        <v>56.271528750000002</v>
      </c>
      <c r="AC55" s="210">
        <v>56.271528750000002</v>
      </c>
      <c r="AD55" s="210">
        <v>56.271528750000002</v>
      </c>
      <c r="AE55" s="210">
        <v>30.175476562499899</v>
      </c>
      <c r="AF55" s="210">
        <v>56.271528750000002</v>
      </c>
      <c r="AG55" s="210">
        <v>56.271528750000002</v>
      </c>
      <c r="AH55" s="210">
        <v>56.271528750000002</v>
      </c>
      <c r="AI55" s="210">
        <v>56.271528750000002</v>
      </c>
      <c r="AJ55" s="210">
        <v>56.271528750000002</v>
      </c>
      <c r="AK55" s="210">
        <v>56.271528750000002</v>
      </c>
      <c r="AL55" s="210">
        <v>56.271528750000002</v>
      </c>
      <c r="AM55" s="182"/>
      <c r="AN55" s="196">
        <v>50</v>
      </c>
      <c r="AO55" s="196">
        <v>0</v>
      </c>
      <c r="AP55" s="196">
        <v>50</v>
      </c>
      <c r="AQ55" s="196">
        <v>7</v>
      </c>
      <c r="AR55" s="196">
        <v>609.61</v>
      </c>
      <c r="AS55" s="196">
        <v>30.48028</v>
      </c>
      <c r="AT55" s="211">
        <v>1E-3</v>
      </c>
      <c r="AU55" s="196">
        <v>30.175476562499899</v>
      </c>
      <c r="AV55" s="196">
        <v>1</v>
      </c>
      <c r="AW55" s="212">
        <v>1.4200000000000001E-4</v>
      </c>
      <c r="AX55" s="213">
        <v>3.8580000000000003E-2</v>
      </c>
      <c r="AY55" s="196">
        <v>2</v>
      </c>
      <c r="AZ55" s="196">
        <v>1</v>
      </c>
      <c r="BA55" s="196">
        <v>0</v>
      </c>
      <c r="BB55" s="182"/>
      <c r="BC55" s="182"/>
      <c r="BD55" s="214">
        <f t="shared" si="3"/>
        <v>4.25</v>
      </c>
      <c r="BE55" s="187">
        <v>15300</v>
      </c>
      <c r="BF55" s="215">
        <v>395.15937394000002</v>
      </c>
      <c r="BG55" s="215">
        <v>396.98930259930302</v>
      </c>
      <c r="BH55" s="215">
        <v>-400.87538551357699</v>
      </c>
      <c r="BI55" s="216">
        <v>51.296840918268501</v>
      </c>
      <c r="BJ55" s="216">
        <v>5.2415207374700303</v>
      </c>
      <c r="BK55" s="214">
        <f t="shared" si="4"/>
        <v>-0.87910547506712611</v>
      </c>
      <c r="BL55" s="214">
        <f t="shared" si="5"/>
        <v>-117.5476487589234</v>
      </c>
      <c r="BM55" s="187">
        <v>15300</v>
      </c>
      <c r="BN55" s="215">
        <v>395.15937394000002</v>
      </c>
      <c r="BO55" s="215">
        <v>428.15716597841902</v>
      </c>
      <c r="BP55" s="215">
        <v>-432.27085794474101</v>
      </c>
      <c r="BQ55" s="216">
        <v>51.5411075479727</v>
      </c>
      <c r="BR55" s="216">
        <v>5.4844562737672398</v>
      </c>
      <c r="BS55" s="214">
        <f t="shared" si="6"/>
        <v>-0.64752614125543673</v>
      </c>
      <c r="BT55" s="214">
        <f t="shared" si="7"/>
        <v>-117.5476487589234</v>
      </c>
      <c r="BU55" s="191"/>
      <c r="BV55" s="189">
        <v>-104.249590820297</v>
      </c>
      <c r="BW55" s="189">
        <v>-73.011607635914899</v>
      </c>
      <c r="BX55" s="214">
        <f t="shared" si="8"/>
        <v>-108.96771529332074</v>
      </c>
      <c r="BY55" s="214">
        <f t="shared" si="9"/>
        <v>-76.234801934990202</v>
      </c>
      <c r="BZ55" s="191"/>
      <c r="CA55" s="191"/>
      <c r="CB55" s="191"/>
      <c r="CC55" s="191"/>
      <c r="CD55" s="191"/>
      <c r="CE55" s="191"/>
      <c r="CF55" s="191"/>
      <c r="CG55" s="191"/>
      <c r="CH55" s="191"/>
      <c r="CI55" s="191"/>
      <c r="CJ55" s="191"/>
      <c r="CK55" s="191"/>
      <c r="CL55" s="191"/>
      <c r="CM55" s="191"/>
      <c r="CN55" s="191"/>
      <c r="CO55" s="191"/>
      <c r="CP55" s="191"/>
      <c r="CQ55" s="191"/>
      <c r="CR55" s="191"/>
    </row>
    <row r="56" spans="1:96" ht="12" customHeight="1" x14ac:dyDescent="0.25">
      <c r="A56" s="182"/>
      <c r="B56" s="183">
        <f t="shared" si="10"/>
        <v>52</v>
      </c>
      <c r="C56" s="208"/>
      <c r="D56" s="184">
        <v>35.672404577574902</v>
      </c>
      <c r="E56" s="184">
        <v>35.672404577574902</v>
      </c>
      <c r="F56" s="184">
        <v>35.672404577574902</v>
      </c>
      <c r="G56" s="184">
        <v>35.672404577574902</v>
      </c>
      <c r="H56" s="184">
        <v>35.672404577574902</v>
      </c>
      <c r="I56" s="184">
        <v>35.672404577574902</v>
      </c>
      <c r="J56" s="184">
        <v>35.672404577574902</v>
      </c>
      <c r="K56" s="184">
        <v>35.672404577574902</v>
      </c>
      <c r="L56" s="184">
        <v>35.672404577574902</v>
      </c>
      <c r="M56" s="184">
        <v>35.672404577574902</v>
      </c>
      <c r="N56" s="184">
        <v>35.672404577574902</v>
      </c>
      <c r="O56" s="184">
        <v>35.672404577574902</v>
      </c>
      <c r="P56" s="184">
        <v>35.672404577574902</v>
      </c>
      <c r="Q56" s="184">
        <v>35.672404577574902</v>
      </c>
      <c r="R56" s="184">
        <v>35.672404577574902</v>
      </c>
      <c r="S56" s="208"/>
      <c r="T56" s="208">
        <v>35.103210860144003</v>
      </c>
      <c r="U56" s="208">
        <v>35.404106301085001</v>
      </c>
      <c r="V56" s="209">
        <f t="shared" si="2"/>
        <v>0.30089544094099807</v>
      </c>
      <c r="W56" s="182"/>
      <c r="X56" s="210">
        <v>55.661923125000001</v>
      </c>
      <c r="Y56" s="210">
        <v>55.661923125000001</v>
      </c>
      <c r="Z56" s="210">
        <v>55.661923125000001</v>
      </c>
      <c r="AA56" s="210">
        <v>55.661923125000001</v>
      </c>
      <c r="AB56" s="210">
        <v>55.661923125000001</v>
      </c>
      <c r="AC56" s="210">
        <v>55.661923125000001</v>
      </c>
      <c r="AD56" s="210">
        <v>55.661923125000001</v>
      </c>
      <c r="AE56" s="210">
        <v>29.565871093749902</v>
      </c>
      <c r="AF56" s="210">
        <v>55.661923125000001</v>
      </c>
      <c r="AG56" s="210">
        <v>55.661923125000001</v>
      </c>
      <c r="AH56" s="210">
        <v>55.661923125000001</v>
      </c>
      <c r="AI56" s="210">
        <v>55.661923125000001</v>
      </c>
      <c r="AJ56" s="210">
        <v>55.661923125000001</v>
      </c>
      <c r="AK56" s="210">
        <v>55.661923125000001</v>
      </c>
      <c r="AL56" s="210">
        <v>55.661923125000001</v>
      </c>
      <c r="AM56" s="182"/>
      <c r="AN56" s="196">
        <v>51</v>
      </c>
      <c r="AO56" s="196">
        <v>0</v>
      </c>
      <c r="AP56" s="196">
        <v>51</v>
      </c>
      <c r="AQ56" s="196">
        <v>7</v>
      </c>
      <c r="AR56" s="196">
        <v>609.61</v>
      </c>
      <c r="AS56" s="196">
        <v>30.48028</v>
      </c>
      <c r="AT56" s="211">
        <v>1E-3</v>
      </c>
      <c r="AU56" s="196">
        <v>29.565871093749902</v>
      </c>
      <c r="AV56" s="196">
        <v>1</v>
      </c>
      <c r="AW56" s="212">
        <v>1.4200000000000001E-4</v>
      </c>
      <c r="AX56" s="213">
        <v>3.8580000000000003E-2</v>
      </c>
      <c r="AY56" s="196">
        <v>2</v>
      </c>
      <c r="AZ56" s="196">
        <v>1</v>
      </c>
      <c r="BA56" s="196">
        <v>0</v>
      </c>
      <c r="BB56" s="182"/>
      <c r="BC56" s="182"/>
      <c r="BD56" s="214">
        <f t="shared" si="3"/>
        <v>4.333333333333333</v>
      </c>
      <c r="BE56" s="187">
        <v>15600</v>
      </c>
      <c r="BF56" s="215">
        <v>404.48555561000001</v>
      </c>
      <c r="BG56" s="215">
        <v>390.02129504413602</v>
      </c>
      <c r="BH56" s="215">
        <v>-393.461929621536</v>
      </c>
      <c r="BI56" s="216">
        <v>51.239624013179998</v>
      </c>
      <c r="BJ56" s="216">
        <v>5.1877758048086102</v>
      </c>
      <c r="BK56" s="214">
        <f t="shared" si="4"/>
        <v>-0.93285040772854622</v>
      </c>
      <c r="BL56" s="214">
        <f t="shared" si="5"/>
        <v>-108.22146708892342</v>
      </c>
      <c r="BM56" s="187">
        <v>15600</v>
      </c>
      <c r="BN56" s="215">
        <v>404.48555561000001</v>
      </c>
      <c r="BO56" s="215">
        <v>422.453563985524</v>
      </c>
      <c r="BP56" s="215">
        <v>-426.284145555995</v>
      </c>
      <c r="BQ56" s="216">
        <v>51.4960208215264</v>
      </c>
      <c r="BR56" s="216">
        <v>5.4415067128704697</v>
      </c>
      <c r="BS56" s="214">
        <f t="shared" si="6"/>
        <v>-0.69047570215220677</v>
      </c>
      <c r="BT56" s="214">
        <f t="shared" si="7"/>
        <v>-108.22146708892342</v>
      </c>
      <c r="BU56" s="191"/>
      <c r="BV56" s="189">
        <v>-110.447814077102</v>
      </c>
      <c r="BW56" s="189">
        <v>-76.745161512495002</v>
      </c>
      <c r="BX56" s="214">
        <f t="shared" si="8"/>
        <v>-115.16593855012573</v>
      </c>
      <c r="BY56" s="214">
        <f t="shared" si="9"/>
        <v>-79.968355811570305</v>
      </c>
      <c r="BZ56" s="191"/>
      <c r="CA56" s="191"/>
      <c r="CB56" s="191"/>
      <c r="CC56" s="191"/>
      <c r="CD56" s="191"/>
      <c r="CE56" s="191"/>
      <c r="CF56" s="191"/>
      <c r="CG56" s="191"/>
      <c r="CH56" s="191"/>
      <c r="CI56" s="191"/>
      <c r="CJ56" s="191"/>
      <c r="CK56" s="191"/>
      <c r="CL56" s="191"/>
      <c r="CM56" s="191"/>
      <c r="CN56" s="191"/>
      <c r="CO56" s="191"/>
      <c r="CP56" s="191"/>
      <c r="CQ56" s="191"/>
      <c r="CR56" s="191"/>
    </row>
    <row r="57" spans="1:96" ht="12" customHeight="1" x14ac:dyDescent="0.25">
      <c r="A57" s="182"/>
      <c r="B57" s="183">
        <f t="shared" si="10"/>
        <v>53</v>
      </c>
      <c r="C57" s="208"/>
      <c r="D57" s="184">
        <v>35.062799108824898</v>
      </c>
      <c r="E57" s="184">
        <v>35.062799108824898</v>
      </c>
      <c r="F57" s="184">
        <v>35.062799108824898</v>
      </c>
      <c r="G57" s="184">
        <v>35.062799108824898</v>
      </c>
      <c r="H57" s="184">
        <v>35.062799108824898</v>
      </c>
      <c r="I57" s="184">
        <v>35.062799108824898</v>
      </c>
      <c r="J57" s="184">
        <v>35.062799108824898</v>
      </c>
      <c r="K57" s="184">
        <v>35.062799108824898</v>
      </c>
      <c r="L57" s="184">
        <v>35.062799108824898</v>
      </c>
      <c r="M57" s="184">
        <v>35.062799108824898</v>
      </c>
      <c r="N57" s="184">
        <v>35.062799108824898</v>
      </c>
      <c r="O57" s="184">
        <v>35.062799108824898</v>
      </c>
      <c r="P57" s="184">
        <v>35.062799108824898</v>
      </c>
      <c r="Q57" s="184">
        <v>35.062799108824898</v>
      </c>
      <c r="R57" s="184">
        <v>35.062799108824898</v>
      </c>
      <c r="S57" s="208"/>
      <c r="T57" s="208">
        <v>34.521810287276097</v>
      </c>
      <c r="U57" s="208">
        <v>34.808722370808702</v>
      </c>
      <c r="V57" s="209">
        <f t="shared" si="2"/>
        <v>0.28691208353260578</v>
      </c>
      <c r="W57" s="182"/>
      <c r="X57" s="210">
        <v>55.052317500000001</v>
      </c>
      <c r="Y57" s="210">
        <v>55.052317500000001</v>
      </c>
      <c r="Z57" s="210">
        <v>55.052317500000001</v>
      </c>
      <c r="AA57" s="210">
        <v>55.052317500000001</v>
      </c>
      <c r="AB57" s="210">
        <v>55.052317500000001</v>
      </c>
      <c r="AC57" s="210">
        <v>55.052317500000001</v>
      </c>
      <c r="AD57" s="210">
        <v>55.052317500000001</v>
      </c>
      <c r="AE57" s="210">
        <v>28.956265624999901</v>
      </c>
      <c r="AF57" s="210">
        <v>55.052317500000001</v>
      </c>
      <c r="AG57" s="210">
        <v>55.052317500000001</v>
      </c>
      <c r="AH57" s="210">
        <v>55.052317500000001</v>
      </c>
      <c r="AI57" s="210">
        <v>55.052317500000001</v>
      </c>
      <c r="AJ57" s="210">
        <v>55.052317500000001</v>
      </c>
      <c r="AK57" s="210">
        <v>55.052317500000001</v>
      </c>
      <c r="AL57" s="210">
        <v>55.052317500000001</v>
      </c>
      <c r="AM57" s="182"/>
      <c r="AN57" s="196">
        <v>52</v>
      </c>
      <c r="AO57" s="196">
        <v>0</v>
      </c>
      <c r="AP57" s="196">
        <v>52</v>
      </c>
      <c r="AQ57" s="196">
        <v>7</v>
      </c>
      <c r="AR57" s="196">
        <v>609.61</v>
      </c>
      <c r="AS57" s="196">
        <v>30.48028</v>
      </c>
      <c r="AT57" s="211">
        <v>1E-3</v>
      </c>
      <c r="AU57" s="196">
        <v>28.956265624999901</v>
      </c>
      <c r="AV57" s="196">
        <v>1</v>
      </c>
      <c r="AW57" s="212">
        <v>1.4200000000000001E-4</v>
      </c>
      <c r="AX57" s="213">
        <v>3.8580000000000003E-2</v>
      </c>
      <c r="AY57" s="196">
        <v>2</v>
      </c>
      <c r="AZ57" s="196">
        <v>1</v>
      </c>
      <c r="BA57" s="196">
        <v>0</v>
      </c>
      <c r="BB57" s="182"/>
      <c r="BC57" s="182"/>
      <c r="BD57" s="214">
        <f t="shared" si="3"/>
        <v>4.416666666666667</v>
      </c>
      <c r="BE57" s="187">
        <v>15900</v>
      </c>
      <c r="BF57" s="215">
        <v>414.96448874999999</v>
      </c>
      <c r="BG57" s="215">
        <v>384.10127052126398</v>
      </c>
      <c r="BH57" s="215">
        <v>-387.04380104602899</v>
      </c>
      <c r="BI57" s="216">
        <v>51.190201302889101</v>
      </c>
      <c r="BJ57" s="216">
        <v>5.1423248105222203</v>
      </c>
      <c r="BK57" s="214">
        <f t="shared" si="4"/>
        <v>-0.97830140201493609</v>
      </c>
      <c r="BL57" s="214">
        <f t="shared" si="5"/>
        <v>-97.742533948923437</v>
      </c>
      <c r="BM57" s="187">
        <v>15900</v>
      </c>
      <c r="BN57" s="215">
        <v>414.96448874999999</v>
      </c>
      <c r="BO57" s="215">
        <v>417.53870053049599</v>
      </c>
      <c r="BP57" s="215">
        <v>-421.04005271719899</v>
      </c>
      <c r="BQ57" s="216">
        <v>51.456638529076898</v>
      </c>
      <c r="BR57" s="216">
        <v>5.4046678817622302</v>
      </c>
      <c r="BS57" s="214">
        <f t="shared" si="6"/>
        <v>-0.72731453326044626</v>
      </c>
      <c r="BT57" s="214">
        <f t="shared" si="7"/>
        <v>-97.742533948923437</v>
      </c>
      <c r="BU57" s="191"/>
      <c r="BV57" s="189">
        <v>-115.436404070671</v>
      </c>
      <c r="BW57" s="189">
        <v>-79.638196263065197</v>
      </c>
      <c r="BX57" s="214">
        <f t="shared" si="8"/>
        <v>-120.15452854369474</v>
      </c>
      <c r="BY57" s="214">
        <f t="shared" si="9"/>
        <v>-82.8613905621405</v>
      </c>
      <c r="BZ57" s="191"/>
      <c r="CA57" s="191"/>
      <c r="CB57" s="191"/>
      <c r="CC57" s="191"/>
      <c r="CD57" s="191"/>
      <c r="CE57" s="191"/>
      <c r="CF57" s="191"/>
      <c r="CG57" s="191"/>
      <c r="CH57" s="191"/>
      <c r="CI57" s="191"/>
      <c r="CJ57" s="191"/>
      <c r="CK57" s="191"/>
      <c r="CL57" s="191"/>
      <c r="CM57" s="191"/>
      <c r="CN57" s="191"/>
      <c r="CO57" s="191"/>
      <c r="CP57" s="191"/>
      <c r="CQ57" s="191"/>
      <c r="CR57" s="191"/>
    </row>
    <row r="58" spans="1:96" ht="12" customHeight="1" x14ac:dyDescent="0.25">
      <c r="A58" s="182"/>
      <c r="B58" s="183">
        <f t="shared" si="10"/>
        <v>54</v>
      </c>
      <c r="C58" s="208"/>
      <c r="D58" s="184">
        <v>34.4531936400749</v>
      </c>
      <c r="E58" s="184">
        <v>34.4531936400749</v>
      </c>
      <c r="F58" s="184">
        <v>34.4531936400749</v>
      </c>
      <c r="G58" s="184">
        <v>34.4531936400749</v>
      </c>
      <c r="H58" s="184">
        <v>34.4531936400749</v>
      </c>
      <c r="I58" s="184">
        <v>34.4531936400749</v>
      </c>
      <c r="J58" s="184">
        <v>34.4531936400749</v>
      </c>
      <c r="K58" s="184">
        <v>34.4531936400749</v>
      </c>
      <c r="L58" s="184">
        <v>34.4531936400749</v>
      </c>
      <c r="M58" s="184">
        <v>34.4531936400749</v>
      </c>
      <c r="N58" s="184">
        <v>34.4531936400749</v>
      </c>
      <c r="O58" s="184">
        <v>34.4531936400749</v>
      </c>
      <c r="P58" s="184">
        <v>34.4531936400749</v>
      </c>
      <c r="Q58" s="184">
        <v>34.4531936400749</v>
      </c>
      <c r="R58" s="184">
        <v>34.4531936400749</v>
      </c>
      <c r="S58" s="208"/>
      <c r="T58" s="208">
        <v>33.941119147306303</v>
      </c>
      <c r="U58" s="208">
        <v>34.2132764770055</v>
      </c>
      <c r="V58" s="209">
        <f t="shared" si="2"/>
        <v>0.2721573296991977</v>
      </c>
      <c r="W58" s="182"/>
      <c r="X58" s="210">
        <v>54.442711875000001</v>
      </c>
      <c r="Y58" s="210">
        <v>54.442711875000001</v>
      </c>
      <c r="Z58" s="210">
        <v>54.442711875000001</v>
      </c>
      <c r="AA58" s="210">
        <v>54.442711875000001</v>
      </c>
      <c r="AB58" s="210">
        <v>54.442711875000001</v>
      </c>
      <c r="AC58" s="210">
        <v>54.442711875000001</v>
      </c>
      <c r="AD58" s="210">
        <v>54.442711875000001</v>
      </c>
      <c r="AE58" s="210">
        <v>28.3466601562499</v>
      </c>
      <c r="AF58" s="210">
        <v>54.442711875000001</v>
      </c>
      <c r="AG58" s="210">
        <v>54.442711875000001</v>
      </c>
      <c r="AH58" s="210">
        <v>54.442711875000001</v>
      </c>
      <c r="AI58" s="210">
        <v>54.442711875000001</v>
      </c>
      <c r="AJ58" s="210">
        <v>54.442711875000001</v>
      </c>
      <c r="AK58" s="210">
        <v>54.442711875000001</v>
      </c>
      <c r="AL58" s="210">
        <v>54.442711875000001</v>
      </c>
      <c r="AM58" s="182"/>
      <c r="AN58" s="196">
        <v>53</v>
      </c>
      <c r="AO58" s="196">
        <v>0</v>
      </c>
      <c r="AP58" s="196">
        <v>53</v>
      </c>
      <c r="AQ58" s="196">
        <v>7</v>
      </c>
      <c r="AR58" s="196">
        <v>609.61</v>
      </c>
      <c r="AS58" s="196">
        <v>30.48028</v>
      </c>
      <c r="AT58" s="211">
        <v>1E-3</v>
      </c>
      <c r="AU58" s="196">
        <v>28.3466601562499</v>
      </c>
      <c r="AV58" s="196">
        <v>1</v>
      </c>
      <c r="AW58" s="212">
        <v>1.4200000000000001E-4</v>
      </c>
      <c r="AX58" s="213">
        <v>3.8580000000000003E-2</v>
      </c>
      <c r="AY58" s="196">
        <v>2</v>
      </c>
      <c r="AZ58" s="196">
        <v>1</v>
      </c>
      <c r="BA58" s="196">
        <v>0</v>
      </c>
      <c r="BB58" s="182"/>
      <c r="BC58" s="182"/>
      <c r="BD58" s="214">
        <f t="shared" si="3"/>
        <v>4.5</v>
      </c>
      <c r="BE58" s="187">
        <v>16200</v>
      </c>
      <c r="BF58" s="215">
        <v>426.48136398000003</v>
      </c>
      <c r="BG58" s="215">
        <v>379.318286616264</v>
      </c>
      <c r="BH58" s="215">
        <v>-381.70892665757702</v>
      </c>
      <c r="BI58" s="216">
        <v>51.149436341433102</v>
      </c>
      <c r="BJ58" s="216">
        <v>5.1060374923851599</v>
      </c>
      <c r="BK58" s="214">
        <f t="shared" si="4"/>
        <v>-1.0145887201519965</v>
      </c>
      <c r="BL58" s="214">
        <f t="shared" si="5"/>
        <v>-86.225658718923398</v>
      </c>
      <c r="BM58" s="187">
        <v>16200</v>
      </c>
      <c r="BN58" s="215">
        <v>426.48136398000003</v>
      </c>
      <c r="BO58" s="215">
        <v>413.47718569571202</v>
      </c>
      <c r="BP58" s="215">
        <v>-416.60234383357698</v>
      </c>
      <c r="BQ58" s="216">
        <v>51.4235440194944</v>
      </c>
      <c r="BR58" s="216">
        <v>5.3745306908529598</v>
      </c>
      <c r="BS58" s="214">
        <f t="shared" si="6"/>
        <v>-0.75745172416971673</v>
      </c>
      <c r="BT58" s="214">
        <f t="shared" si="7"/>
        <v>-86.225658718923398</v>
      </c>
      <c r="BU58" s="191"/>
      <c r="BV58" s="189">
        <v>-119.160725365772</v>
      </c>
      <c r="BW58" s="189">
        <v>-81.659027140442006</v>
      </c>
      <c r="BX58" s="214">
        <f t="shared" si="8"/>
        <v>-123.87884983879573</v>
      </c>
      <c r="BY58" s="214">
        <f t="shared" si="9"/>
        <v>-84.882221439517309</v>
      </c>
      <c r="BZ58" s="191"/>
      <c r="CA58" s="191"/>
      <c r="CB58" s="191"/>
      <c r="CC58" s="191"/>
      <c r="CD58" s="191"/>
      <c r="CE58" s="191"/>
      <c r="CF58" s="191"/>
      <c r="CG58" s="191"/>
      <c r="CH58" s="191"/>
      <c r="CI58" s="191"/>
      <c r="CJ58" s="191"/>
      <c r="CK58" s="191"/>
      <c r="CL58" s="191"/>
      <c r="CM58" s="191"/>
      <c r="CN58" s="191"/>
      <c r="CO58" s="191"/>
      <c r="CP58" s="191"/>
      <c r="CQ58" s="191"/>
      <c r="CR58" s="191"/>
    </row>
    <row r="59" spans="1:96" ht="12" customHeight="1" x14ac:dyDescent="0.25">
      <c r="A59" s="182"/>
      <c r="B59" s="183">
        <f t="shared" si="10"/>
        <v>55</v>
      </c>
      <c r="C59" s="208"/>
      <c r="D59" s="184">
        <v>33.843588171324903</v>
      </c>
      <c r="E59" s="184">
        <v>33.843588171324903</v>
      </c>
      <c r="F59" s="184">
        <v>33.843588171324903</v>
      </c>
      <c r="G59" s="184">
        <v>33.843588171324903</v>
      </c>
      <c r="H59" s="184">
        <v>33.843588171324903</v>
      </c>
      <c r="I59" s="184">
        <v>33.843588171324903</v>
      </c>
      <c r="J59" s="184">
        <v>33.843588171324903</v>
      </c>
      <c r="K59" s="184">
        <v>33.843588171324903</v>
      </c>
      <c r="L59" s="184">
        <v>33.843588171324903</v>
      </c>
      <c r="M59" s="184">
        <v>33.843588171324903</v>
      </c>
      <c r="N59" s="184">
        <v>33.843588171324903</v>
      </c>
      <c r="O59" s="184">
        <v>33.843588171324903</v>
      </c>
      <c r="P59" s="184">
        <v>33.843588171324903</v>
      </c>
      <c r="Q59" s="184">
        <v>33.843588171324903</v>
      </c>
      <c r="R59" s="184">
        <v>33.843588171324903</v>
      </c>
      <c r="S59" s="208"/>
      <c r="T59" s="208">
        <v>33.361062064937698</v>
      </c>
      <c r="U59" s="208">
        <v>33.617738895791099</v>
      </c>
      <c r="V59" s="209">
        <f t="shared" si="2"/>
        <v>0.25667683085340087</v>
      </c>
      <c r="W59" s="182"/>
      <c r="X59" s="210">
        <v>53.83310625</v>
      </c>
      <c r="Y59" s="210">
        <v>53.83310625</v>
      </c>
      <c r="Z59" s="210">
        <v>53.83310625</v>
      </c>
      <c r="AA59" s="210">
        <v>53.83310625</v>
      </c>
      <c r="AB59" s="210">
        <v>53.83310625</v>
      </c>
      <c r="AC59" s="210">
        <v>53.83310625</v>
      </c>
      <c r="AD59" s="210">
        <v>53.83310625</v>
      </c>
      <c r="AE59" s="210">
        <v>27.737054687499899</v>
      </c>
      <c r="AF59" s="210">
        <v>53.83310625</v>
      </c>
      <c r="AG59" s="210">
        <v>53.83310625</v>
      </c>
      <c r="AH59" s="210">
        <v>53.83310625</v>
      </c>
      <c r="AI59" s="210">
        <v>53.83310625</v>
      </c>
      <c r="AJ59" s="210">
        <v>53.83310625</v>
      </c>
      <c r="AK59" s="210">
        <v>53.83310625</v>
      </c>
      <c r="AL59" s="210">
        <v>53.83310625</v>
      </c>
      <c r="AM59" s="182"/>
      <c r="AN59" s="196">
        <v>54</v>
      </c>
      <c r="AO59" s="196">
        <v>0</v>
      </c>
      <c r="AP59" s="196">
        <v>54</v>
      </c>
      <c r="AQ59" s="196">
        <v>7</v>
      </c>
      <c r="AR59" s="196">
        <v>609.61</v>
      </c>
      <c r="AS59" s="196">
        <v>30.48028</v>
      </c>
      <c r="AT59" s="211">
        <v>1E-3</v>
      </c>
      <c r="AU59" s="196">
        <v>27.737054687499899</v>
      </c>
      <c r="AV59" s="196">
        <v>1</v>
      </c>
      <c r="AW59" s="212">
        <v>1.4200000000000001E-4</v>
      </c>
      <c r="AX59" s="213">
        <v>3.8580000000000003E-2</v>
      </c>
      <c r="AY59" s="196">
        <v>2</v>
      </c>
      <c r="AZ59" s="196">
        <v>1</v>
      </c>
      <c r="BA59" s="196">
        <v>0</v>
      </c>
      <c r="BB59" s="182"/>
      <c r="BC59" s="182"/>
      <c r="BD59" s="214">
        <f t="shared" si="3"/>
        <v>4.583333333333333</v>
      </c>
      <c r="BE59" s="187">
        <v>16500</v>
      </c>
      <c r="BF59" s="215">
        <v>438.91</v>
      </c>
      <c r="BG59" s="215">
        <v>375.76363897856697</v>
      </c>
      <c r="BH59" s="215">
        <v>-377.548148282456</v>
      </c>
      <c r="BI59" s="216">
        <v>51.118205315733903</v>
      </c>
      <c r="BJ59" s="216">
        <v>5.0797841617547803</v>
      </c>
      <c r="BK59" s="214">
        <f t="shared" si="4"/>
        <v>-1.0408420507823761</v>
      </c>
      <c r="BL59" s="214">
        <f t="shared" si="5"/>
        <v>-73.797022698923399</v>
      </c>
      <c r="BM59" s="187">
        <v>16500</v>
      </c>
      <c r="BN59" s="215">
        <v>438.91</v>
      </c>
      <c r="BO59" s="215">
        <v>410.33376965218503</v>
      </c>
      <c r="BP59" s="215">
        <v>-413.03531901703599</v>
      </c>
      <c r="BQ59" s="216">
        <v>51.397319380174203</v>
      </c>
      <c r="BR59" s="216">
        <v>5.3516783332576798</v>
      </c>
      <c r="BS59" s="214">
        <f t="shared" si="6"/>
        <v>-0.78030408176499666</v>
      </c>
      <c r="BT59" s="214">
        <f t="shared" si="7"/>
        <v>-73.797022698923399</v>
      </c>
      <c r="BU59" s="191"/>
      <c r="BV59" s="189">
        <v>-121.57998889872501</v>
      </c>
      <c r="BW59" s="189">
        <v>-82.785521843782206</v>
      </c>
      <c r="BX59" s="214">
        <f t="shared" si="8"/>
        <v>-126.29811337174874</v>
      </c>
      <c r="BY59" s="214">
        <f t="shared" si="9"/>
        <v>-86.008716142857509</v>
      </c>
      <c r="BZ59" s="191"/>
      <c r="CA59" s="191"/>
      <c r="CB59" s="191"/>
      <c r="CC59" s="191"/>
      <c r="CD59" s="191"/>
      <c r="CE59" s="191"/>
      <c r="CF59" s="191"/>
      <c r="CG59" s="191"/>
      <c r="CH59" s="191"/>
      <c r="CI59" s="191"/>
      <c r="CJ59" s="191"/>
      <c r="CK59" s="191"/>
      <c r="CL59" s="191"/>
      <c r="CM59" s="191"/>
      <c r="CN59" s="191"/>
      <c r="CO59" s="191"/>
      <c r="CP59" s="191"/>
      <c r="CQ59" s="191"/>
      <c r="CR59" s="191"/>
    </row>
    <row r="60" spans="1:96" ht="12" customHeight="1" x14ac:dyDescent="0.25">
      <c r="A60" s="182"/>
      <c r="B60" s="183">
        <f t="shared" si="10"/>
        <v>56</v>
      </c>
      <c r="C60" s="208"/>
      <c r="D60" s="184">
        <v>33.233982702574899</v>
      </c>
      <c r="E60" s="184">
        <v>33.233982702574899</v>
      </c>
      <c r="F60" s="184">
        <v>33.233982702574899</v>
      </c>
      <c r="G60" s="184">
        <v>33.233982702574899</v>
      </c>
      <c r="H60" s="184">
        <v>33.233982702574899</v>
      </c>
      <c r="I60" s="184">
        <v>33.233982702574899</v>
      </c>
      <c r="J60" s="184">
        <v>33.233982702574899</v>
      </c>
      <c r="K60" s="184">
        <v>33.233982702574899</v>
      </c>
      <c r="L60" s="184">
        <v>33.233982702574899</v>
      </c>
      <c r="M60" s="184">
        <v>33.233982702574899</v>
      </c>
      <c r="N60" s="184">
        <v>33.233982702574899</v>
      </c>
      <c r="O60" s="184">
        <v>33.233982702574899</v>
      </c>
      <c r="P60" s="184">
        <v>33.233982702574899</v>
      </c>
      <c r="Q60" s="184">
        <v>33.233982702574899</v>
      </c>
      <c r="R60" s="184">
        <v>33.233982702574899</v>
      </c>
      <c r="S60" s="208"/>
      <c r="T60" s="208">
        <v>32.781563898150303</v>
      </c>
      <c r="U60" s="208">
        <v>33.022081548761498</v>
      </c>
      <c r="V60" s="209">
        <f t="shared" si="2"/>
        <v>0.24051765061119568</v>
      </c>
      <c r="W60" s="182"/>
      <c r="X60" s="210">
        <v>53.223500625</v>
      </c>
      <c r="Y60" s="210">
        <v>53.223500625</v>
      </c>
      <c r="Z60" s="210">
        <v>53.223500625</v>
      </c>
      <c r="AA60" s="210">
        <v>53.223500625</v>
      </c>
      <c r="AB60" s="210">
        <v>53.223500625</v>
      </c>
      <c r="AC60" s="210">
        <v>53.223500625</v>
      </c>
      <c r="AD60" s="210">
        <v>53.223500625</v>
      </c>
      <c r="AE60" s="210">
        <v>27.127449218750002</v>
      </c>
      <c r="AF60" s="210">
        <v>53.223500625</v>
      </c>
      <c r="AG60" s="210">
        <v>53.223500625</v>
      </c>
      <c r="AH60" s="210">
        <v>53.223500625</v>
      </c>
      <c r="AI60" s="210">
        <v>53.223500625</v>
      </c>
      <c r="AJ60" s="210">
        <v>53.223500625</v>
      </c>
      <c r="AK60" s="210">
        <v>53.223500625</v>
      </c>
      <c r="AL60" s="210">
        <v>53.223500625</v>
      </c>
      <c r="AM60" s="182"/>
      <c r="AN60" s="196">
        <v>55</v>
      </c>
      <c r="AO60" s="196">
        <v>0</v>
      </c>
      <c r="AP60" s="196">
        <v>55</v>
      </c>
      <c r="AQ60" s="196">
        <v>7</v>
      </c>
      <c r="AR60" s="196">
        <v>609.61</v>
      </c>
      <c r="AS60" s="196">
        <v>30.48028</v>
      </c>
      <c r="AT60" s="211">
        <v>1E-3</v>
      </c>
      <c r="AU60" s="196">
        <v>27.127449218750002</v>
      </c>
      <c r="AV60" s="196">
        <v>1</v>
      </c>
      <c r="AW60" s="212">
        <v>1.4200000000000001E-4</v>
      </c>
      <c r="AX60" s="213">
        <v>3.8580000000000003E-2</v>
      </c>
      <c r="AY60" s="196">
        <v>2</v>
      </c>
      <c r="AZ60" s="196">
        <v>1</v>
      </c>
      <c r="BA60" s="196">
        <v>0</v>
      </c>
      <c r="BB60" s="182"/>
      <c r="BC60" s="182"/>
      <c r="BD60" s="214">
        <f t="shared" si="3"/>
        <v>4.666666666666667</v>
      </c>
      <c r="BE60" s="187">
        <v>16800</v>
      </c>
      <c r="BF60" s="215">
        <v>452.11422606999997</v>
      </c>
      <c r="BG60" s="215">
        <v>373.52982517322698</v>
      </c>
      <c r="BH60" s="215">
        <v>-374.65470348762199</v>
      </c>
      <c r="BI60" s="216">
        <v>51.097380346307602</v>
      </c>
      <c r="BJ60" s="216">
        <v>5.0644137045075501</v>
      </c>
      <c r="BK60" s="214">
        <f t="shared" si="4"/>
        <v>-1.0562125080296063</v>
      </c>
      <c r="BL60" s="214">
        <f t="shared" si="5"/>
        <v>-60.592796628923452</v>
      </c>
      <c r="BM60" s="187">
        <v>16800</v>
      </c>
      <c r="BN60" s="215">
        <v>452.11422606999997</v>
      </c>
      <c r="BO60" s="215">
        <v>408.17266399054</v>
      </c>
      <c r="BP60" s="215">
        <v>-410.40341482520199</v>
      </c>
      <c r="BQ60" s="216">
        <v>51.3785363235991</v>
      </c>
      <c r="BR60" s="216">
        <v>5.3366743727179999</v>
      </c>
      <c r="BS60" s="214">
        <f t="shared" si="6"/>
        <v>-0.79530804230467655</v>
      </c>
      <c r="BT60" s="214">
        <f t="shared" si="7"/>
        <v>-60.592796628923452</v>
      </c>
      <c r="BU60" s="191"/>
      <c r="BV60" s="189">
        <v>-122.667698702485</v>
      </c>
      <c r="BW60" s="189">
        <v>-83.005342913305299</v>
      </c>
      <c r="BX60" s="214">
        <f t="shared" si="8"/>
        <v>-127.38582317550873</v>
      </c>
      <c r="BY60" s="214">
        <f t="shared" si="9"/>
        <v>-86.228537212380601</v>
      </c>
      <c r="BZ60" s="191"/>
      <c r="CA60" s="191"/>
      <c r="CB60" s="191"/>
      <c r="CC60" s="191"/>
      <c r="CD60" s="191"/>
      <c r="CE60" s="191"/>
      <c r="CF60" s="191"/>
      <c r="CG60" s="191"/>
      <c r="CH60" s="191"/>
      <c r="CI60" s="191"/>
      <c r="CJ60" s="191"/>
      <c r="CK60" s="191"/>
      <c r="CL60" s="191"/>
      <c r="CM60" s="191"/>
      <c r="CN60" s="191"/>
      <c r="CO60" s="191"/>
      <c r="CP60" s="191"/>
      <c r="CQ60" s="191"/>
      <c r="CR60" s="191"/>
    </row>
    <row r="61" spans="1:96" ht="12" customHeight="1" x14ac:dyDescent="0.25">
      <c r="A61" s="182"/>
      <c r="B61" s="183">
        <f t="shared" si="10"/>
        <v>57</v>
      </c>
      <c r="C61" s="208"/>
      <c r="D61" s="184">
        <v>32.624377233824902</v>
      </c>
      <c r="E61" s="184">
        <v>32.624377233824902</v>
      </c>
      <c r="F61" s="184">
        <v>32.624377233824902</v>
      </c>
      <c r="G61" s="184">
        <v>32.624377233824902</v>
      </c>
      <c r="H61" s="184">
        <v>32.624377233824902</v>
      </c>
      <c r="I61" s="184">
        <v>32.624377233824902</v>
      </c>
      <c r="J61" s="184">
        <v>32.624377233824902</v>
      </c>
      <c r="K61" s="184">
        <v>32.624377233824902</v>
      </c>
      <c r="L61" s="184">
        <v>32.624377233824902</v>
      </c>
      <c r="M61" s="184">
        <v>32.624377233824902</v>
      </c>
      <c r="N61" s="184">
        <v>32.624377233824902</v>
      </c>
      <c r="O61" s="184">
        <v>32.624377233824902</v>
      </c>
      <c r="P61" s="184">
        <v>32.624377233824902</v>
      </c>
      <c r="Q61" s="184">
        <v>32.624377233824902</v>
      </c>
      <c r="R61" s="184">
        <v>32.624377233824902</v>
      </c>
      <c r="S61" s="208"/>
      <c r="T61" s="208">
        <v>32.2025499311167</v>
      </c>
      <c r="U61" s="208">
        <v>32.426277986882702</v>
      </c>
      <c r="V61" s="209">
        <f t="shared" si="2"/>
        <v>0.22372805576600285</v>
      </c>
      <c r="W61" s="182"/>
      <c r="X61" s="210">
        <v>52.613894999999999</v>
      </c>
      <c r="Y61" s="210">
        <v>52.613894999999999</v>
      </c>
      <c r="Z61" s="210">
        <v>52.613894999999999</v>
      </c>
      <c r="AA61" s="210">
        <v>52.613894999999999</v>
      </c>
      <c r="AB61" s="210">
        <v>52.613894999999999</v>
      </c>
      <c r="AC61" s="210">
        <v>52.613894999999999</v>
      </c>
      <c r="AD61" s="210">
        <v>52.613894999999999</v>
      </c>
      <c r="AE61" s="210">
        <v>26.517843749999901</v>
      </c>
      <c r="AF61" s="210">
        <v>52.613894999999999</v>
      </c>
      <c r="AG61" s="210">
        <v>52.613894999999999</v>
      </c>
      <c r="AH61" s="210">
        <v>52.613894999999999</v>
      </c>
      <c r="AI61" s="210">
        <v>52.613894999999999</v>
      </c>
      <c r="AJ61" s="210">
        <v>52.613894999999999</v>
      </c>
      <c r="AK61" s="210">
        <v>52.613894999999999</v>
      </c>
      <c r="AL61" s="210">
        <v>52.613894999999999</v>
      </c>
      <c r="AM61" s="182"/>
      <c r="AN61" s="196">
        <v>56</v>
      </c>
      <c r="AO61" s="196">
        <v>0</v>
      </c>
      <c r="AP61" s="196">
        <v>56</v>
      </c>
      <c r="AQ61" s="196">
        <v>7</v>
      </c>
      <c r="AR61" s="196">
        <v>609.61</v>
      </c>
      <c r="AS61" s="196">
        <v>30.48028</v>
      </c>
      <c r="AT61" s="211">
        <v>1E-3</v>
      </c>
      <c r="AU61" s="196">
        <v>26.517843749999901</v>
      </c>
      <c r="AV61" s="196">
        <v>1</v>
      </c>
      <c r="AW61" s="212">
        <v>1.4200000000000001E-4</v>
      </c>
      <c r="AX61" s="213">
        <v>3.8580000000000003E-2</v>
      </c>
      <c r="AY61" s="196">
        <v>2</v>
      </c>
      <c r="AZ61" s="196">
        <v>1</v>
      </c>
      <c r="BA61" s="196">
        <v>0</v>
      </c>
      <c r="BB61" s="182"/>
      <c r="BC61" s="182"/>
      <c r="BD61" s="214">
        <f t="shared" si="3"/>
        <v>4.75</v>
      </c>
      <c r="BE61" s="187">
        <v>17100</v>
      </c>
      <c r="BF61" s="215">
        <v>465.94937393999999</v>
      </c>
      <c r="BG61" s="215">
        <v>372.708386068599</v>
      </c>
      <c r="BH61" s="215">
        <v>-373.12271324536198</v>
      </c>
      <c r="BI61" s="216">
        <v>51.0878027497196</v>
      </c>
      <c r="BJ61" s="216">
        <v>5.0607209600102898</v>
      </c>
      <c r="BK61" s="214">
        <f t="shared" si="4"/>
        <v>-1.0599052525268666</v>
      </c>
      <c r="BL61" s="214">
        <f t="shared" si="5"/>
        <v>-46.757648758923438</v>
      </c>
      <c r="BM61" s="187">
        <v>17100</v>
      </c>
      <c r="BN61" s="215">
        <v>465.94937393999999</v>
      </c>
      <c r="BO61" s="215">
        <v>407.05625777850997</v>
      </c>
      <c r="BP61" s="215">
        <v>-408.770266471816</v>
      </c>
      <c r="BQ61" s="216">
        <v>51.367742086139501</v>
      </c>
      <c r="BR61" s="216">
        <v>5.3300454714958301</v>
      </c>
      <c r="BS61" s="214">
        <f t="shared" si="6"/>
        <v>-0.80193694352684641</v>
      </c>
      <c r="BT61" s="214">
        <f t="shared" si="7"/>
        <v>-46.757648758923438</v>
      </c>
      <c r="BU61" s="191"/>
      <c r="BV61" s="189">
        <v>-122.411942092584</v>
      </c>
      <c r="BW61" s="189">
        <v>-82.316082851136599</v>
      </c>
      <c r="BX61" s="214">
        <f t="shared" si="8"/>
        <v>-127.13006656560773</v>
      </c>
      <c r="BY61" s="214">
        <f t="shared" si="9"/>
        <v>-85.539277150211902</v>
      </c>
      <c r="BZ61" s="191"/>
      <c r="CA61" s="191"/>
      <c r="CB61" s="191"/>
      <c r="CC61" s="191"/>
      <c r="CD61" s="191"/>
      <c r="CE61" s="191"/>
      <c r="CF61" s="191"/>
      <c r="CG61" s="191"/>
      <c r="CH61" s="191"/>
      <c r="CI61" s="191"/>
      <c r="CJ61" s="191"/>
      <c r="CK61" s="191"/>
      <c r="CL61" s="191"/>
      <c r="CM61" s="191"/>
      <c r="CN61" s="191"/>
      <c r="CO61" s="191"/>
      <c r="CP61" s="191"/>
      <c r="CQ61" s="191"/>
      <c r="CR61" s="191"/>
    </row>
    <row r="62" spans="1:96" ht="12" customHeight="1" x14ac:dyDescent="0.25">
      <c r="A62" s="182"/>
      <c r="B62" s="183">
        <f t="shared" si="10"/>
        <v>58</v>
      </c>
      <c r="C62" s="208"/>
      <c r="D62" s="184">
        <v>32.014771765074897</v>
      </c>
      <c r="E62" s="184">
        <v>32.014771765074897</v>
      </c>
      <c r="F62" s="184">
        <v>32.014771765074897</v>
      </c>
      <c r="G62" s="184">
        <v>32.014771765074897</v>
      </c>
      <c r="H62" s="184">
        <v>32.014771765074897</v>
      </c>
      <c r="I62" s="184">
        <v>32.014771765074897</v>
      </c>
      <c r="J62" s="184">
        <v>32.014771765074897</v>
      </c>
      <c r="K62" s="184">
        <v>32.014771765074897</v>
      </c>
      <c r="L62" s="184">
        <v>32.014771765074897</v>
      </c>
      <c r="M62" s="184">
        <v>32.014771765074897</v>
      </c>
      <c r="N62" s="184">
        <v>32.014771765074897</v>
      </c>
      <c r="O62" s="184">
        <v>32.014771765074897</v>
      </c>
      <c r="P62" s="184">
        <v>32.014771765074897</v>
      </c>
      <c r="Q62" s="184">
        <v>32.014771765074897</v>
      </c>
      <c r="R62" s="184">
        <v>32.014771765074897</v>
      </c>
      <c r="S62" s="208"/>
      <c r="T62" s="208">
        <v>31.623946055015001</v>
      </c>
      <c r="U62" s="208">
        <v>31.830303370774601</v>
      </c>
      <c r="V62" s="209">
        <f t="shared" si="2"/>
        <v>0.20635731575960037</v>
      </c>
      <c r="W62" s="182"/>
      <c r="X62" s="210">
        <v>52.004289374999999</v>
      </c>
      <c r="Y62" s="210">
        <v>52.004289374999999</v>
      </c>
      <c r="Z62" s="210">
        <v>52.004289374999999</v>
      </c>
      <c r="AA62" s="210">
        <v>52.004289374999999</v>
      </c>
      <c r="AB62" s="210">
        <v>52.004289374999999</v>
      </c>
      <c r="AC62" s="210">
        <v>52.004289374999999</v>
      </c>
      <c r="AD62" s="210">
        <v>52.004289374999999</v>
      </c>
      <c r="AE62" s="210">
        <v>25.90823828125</v>
      </c>
      <c r="AF62" s="210">
        <v>52.004289374999999</v>
      </c>
      <c r="AG62" s="210">
        <v>52.004289374999999</v>
      </c>
      <c r="AH62" s="210">
        <v>52.004289374999999</v>
      </c>
      <c r="AI62" s="210">
        <v>52.004289374999999</v>
      </c>
      <c r="AJ62" s="210">
        <v>52.004289374999999</v>
      </c>
      <c r="AK62" s="210">
        <v>52.004289374999999</v>
      </c>
      <c r="AL62" s="210">
        <v>52.004289374999999</v>
      </c>
      <c r="AM62" s="182"/>
      <c r="AN62" s="196">
        <v>57</v>
      </c>
      <c r="AO62" s="196">
        <v>0</v>
      </c>
      <c r="AP62" s="196">
        <v>57</v>
      </c>
      <c r="AQ62" s="196">
        <v>7</v>
      </c>
      <c r="AR62" s="196">
        <v>609.61</v>
      </c>
      <c r="AS62" s="196">
        <v>30.48028</v>
      </c>
      <c r="AT62" s="211">
        <v>1E-3</v>
      </c>
      <c r="AU62" s="196">
        <v>25.90823828125</v>
      </c>
      <c r="AV62" s="196">
        <v>1</v>
      </c>
      <c r="AW62" s="212">
        <v>1.4200000000000001E-4</v>
      </c>
      <c r="AX62" s="213">
        <v>3.8580000000000003E-2</v>
      </c>
      <c r="AY62" s="196">
        <v>2</v>
      </c>
      <c r="AZ62" s="196">
        <v>1</v>
      </c>
      <c r="BA62" s="196">
        <v>0</v>
      </c>
      <c r="BB62" s="182"/>
      <c r="BC62" s="182"/>
      <c r="BD62" s="214">
        <f t="shared" si="3"/>
        <v>4.833333333333333</v>
      </c>
      <c r="BE62" s="187">
        <v>17400</v>
      </c>
      <c r="BF62" s="215">
        <v>480.26386280999998</v>
      </c>
      <c r="BG62" s="215">
        <v>373.38636599217301</v>
      </c>
      <c r="BH62" s="215">
        <v>-373.04437216730599</v>
      </c>
      <c r="BI62" s="216">
        <v>51.0902445695639</v>
      </c>
      <c r="BJ62" s="216">
        <v>5.0694025933330904</v>
      </c>
      <c r="BK62" s="214">
        <f t="shared" si="4"/>
        <v>-1.051223619204066</v>
      </c>
      <c r="BL62" s="214">
        <f t="shared" si="5"/>
        <v>-32.443159888923446</v>
      </c>
      <c r="BM62" s="187">
        <v>17400</v>
      </c>
      <c r="BN62" s="215">
        <v>480.26386280999998</v>
      </c>
      <c r="BO62" s="215">
        <v>407.04311510581903</v>
      </c>
      <c r="BP62" s="215">
        <v>-408.19709895575198</v>
      </c>
      <c r="BQ62" s="216">
        <v>51.365439592195102</v>
      </c>
      <c r="BR62" s="216">
        <v>5.3322583233509597</v>
      </c>
      <c r="BS62" s="214">
        <f t="shared" si="6"/>
        <v>-0.79972409167171676</v>
      </c>
      <c r="BT62" s="214">
        <f t="shared" si="7"/>
        <v>-32.443159888923446</v>
      </c>
      <c r="BU62" s="191"/>
      <c r="BV62" s="189">
        <v>-120.81552013579901</v>
      </c>
      <c r="BW62" s="189">
        <v>-80.725290488415695</v>
      </c>
      <c r="BX62" s="214">
        <f t="shared" si="8"/>
        <v>-125.53364460882274</v>
      </c>
      <c r="BY62" s="214">
        <f t="shared" si="9"/>
        <v>-83.948484787490997</v>
      </c>
      <c r="BZ62" s="191"/>
      <c r="CA62" s="191"/>
      <c r="CB62" s="191"/>
      <c r="CC62" s="191"/>
      <c r="CD62" s="191"/>
      <c r="CE62" s="191"/>
      <c r="CF62" s="191"/>
      <c r="CG62" s="191"/>
      <c r="CH62" s="191"/>
      <c r="CI62" s="191"/>
      <c r="CJ62" s="191"/>
      <c r="CK62" s="191"/>
      <c r="CL62" s="191"/>
      <c r="CM62" s="191"/>
      <c r="CN62" s="191"/>
      <c r="CO62" s="191"/>
      <c r="CP62" s="191"/>
      <c r="CQ62" s="191"/>
      <c r="CR62" s="191"/>
    </row>
    <row r="63" spans="1:96" ht="12" customHeight="1" x14ac:dyDescent="0.25">
      <c r="A63" s="182"/>
      <c r="B63" s="183">
        <f t="shared" si="10"/>
        <v>59</v>
      </c>
      <c r="C63" s="208"/>
      <c r="D63" s="184">
        <v>31.4051662963249</v>
      </c>
      <c r="E63" s="184">
        <v>31.4051662963249</v>
      </c>
      <c r="F63" s="184">
        <v>31.4051662963249</v>
      </c>
      <c r="G63" s="184">
        <v>31.4051662963249</v>
      </c>
      <c r="H63" s="184">
        <v>31.4051662963249</v>
      </c>
      <c r="I63" s="184">
        <v>31.4051662963249</v>
      </c>
      <c r="J63" s="184">
        <v>31.4051662963249</v>
      </c>
      <c r="K63" s="184">
        <v>31.4051662963249</v>
      </c>
      <c r="L63" s="184">
        <v>31.4051662963249</v>
      </c>
      <c r="M63" s="184">
        <v>31.4051662963249</v>
      </c>
      <c r="N63" s="184">
        <v>31.4051662963249</v>
      </c>
      <c r="O63" s="184">
        <v>31.4051662963249</v>
      </c>
      <c r="P63" s="184">
        <v>31.4051662963249</v>
      </c>
      <c r="Q63" s="184">
        <v>31.4051662963249</v>
      </c>
      <c r="R63" s="184">
        <v>31.4051662963249</v>
      </c>
      <c r="S63" s="208"/>
      <c r="T63" s="208">
        <v>31.045678936778199</v>
      </c>
      <c r="U63" s="208">
        <v>31.234134447742498</v>
      </c>
      <c r="V63" s="209">
        <f t="shared" si="2"/>
        <v>0.18845551096429958</v>
      </c>
      <c r="W63" s="182"/>
      <c r="X63" s="210">
        <v>51.394683749999999</v>
      </c>
      <c r="Y63" s="210">
        <v>51.394683749999999</v>
      </c>
      <c r="Z63" s="210">
        <v>51.394683749999999</v>
      </c>
      <c r="AA63" s="210">
        <v>51.394683749999999</v>
      </c>
      <c r="AB63" s="210">
        <v>51.394683749999999</v>
      </c>
      <c r="AC63" s="210">
        <v>51.394683749999999</v>
      </c>
      <c r="AD63" s="210">
        <v>51.394683749999999</v>
      </c>
      <c r="AE63" s="210">
        <v>25.2986328124999</v>
      </c>
      <c r="AF63" s="210">
        <v>51.394683749999999</v>
      </c>
      <c r="AG63" s="210">
        <v>51.394683749999999</v>
      </c>
      <c r="AH63" s="210">
        <v>51.394683749999999</v>
      </c>
      <c r="AI63" s="210">
        <v>51.394683749999999</v>
      </c>
      <c r="AJ63" s="210">
        <v>51.394683749999999</v>
      </c>
      <c r="AK63" s="210">
        <v>51.394683749999999</v>
      </c>
      <c r="AL63" s="210">
        <v>51.394683749999999</v>
      </c>
      <c r="AM63" s="182"/>
      <c r="AN63" s="196">
        <v>58</v>
      </c>
      <c r="AO63" s="196">
        <v>0</v>
      </c>
      <c r="AP63" s="196">
        <v>58</v>
      </c>
      <c r="AQ63" s="196">
        <v>7</v>
      </c>
      <c r="AR63" s="196">
        <v>609.61</v>
      </c>
      <c r="AS63" s="196">
        <v>30.48028</v>
      </c>
      <c r="AT63" s="211">
        <v>1E-3</v>
      </c>
      <c r="AU63" s="196">
        <v>25.2986328124999</v>
      </c>
      <c r="AV63" s="196">
        <v>1</v>
      </c>
      <c r="AW63" s="212">
        <v>1.4200000000000001E-4</v>
      </c>
      <c r="AX63" s="213">
        <v>3.8580000000000003E-2</v>
      </c>
      <c r="AY63" s="196">
        <v>2</v>
      </c>
      <c r="AZ63" s="196">
        <v>1</v>
      </c>
      <c r="BA63" s="196">
        <v>0</v>
      </c>
      <c r="BB63" s="182"/>
      <c r="BC63" s="182"/>
      <c r="BD63" s="214">
        <f t="shared" si="3"/>
        <v>4.916666666666667</v>
      </c>
      <c r="BE63" s="187">
        <v>17700</v>
      </c>
      <c r="BF63" s="215">
        <v>494.90086016999999</v>
      </c>
      <c r="BG63" s="215">
        <v>375.64124860779998</v>
      </c>
      <c r="BH63" s="215">
        <v>-374.50559949661402</v>
      </c>
      <c r="BI63" s="216">
        <v>51.105358027539999</v>
      </c>
      <c r="BJ63" s="216">
        <v>5.0910023955845602</v>
      </c>
      <c r="BK63" s="214">
        <f t="shared" si="4"/>
        <v>-1.0296238169525962</v>
      </c>
      <c r="BL63" s="214">
        <f t="shared" si="5"/>
        <v>-17.806162528923437</v>
      </c>
      <c r="BM63" s="187">
        <v>17700</v>
      </c>
      <c r="BN63" s="215">
        <v>494.90086016999999</v>
      </c>
      <c r="BO63" s="215">
        <v>408.18519606459398</v>
      </c>
      <c r="BP63" s="215">
        <v>-408.74034893855003</v>
      </c>
      <c r="BQ63" s="216">
        <v>51.372061689035903</v>
      </c>
      <c r="BR63" s="216">
        <v>5.3436910995802398</v>
      </c>
      <c r="BS63" s="214">
        <f t="shared" si="6"/>
        <v>-0.78829131544243669</v>
      </c>
      <c r="BT63" s="214">
        <f t="shared" si="7"/>
        <v>-17.806162528923437</v>
      </c>
      <c r="BU63" s="191"/>
      <c r="BV63" s="189">
        <v>-117.895916972645</v>
      </c>
      <c r="BW63" s="189">
        <v>-78.250388309896607</v>
      </c>
      <c r="BX63" s="214">
        <f t="shared" si="8"/>
        <v>-122.61404144566873</v>
      </c>
      <c r="BY63" s="214">
        <f t="shared" si="9"/>
        <v>-81.47358260897191</v>
      </c>
      <c r="BZ63" s="191"/>
      <c r="CA63" s="191"/>
      <c r="CB63" s="191"/>
      <c r="CC63" s="191"/>
      <c r="CD63" s="191"/>
      <c r="CE63" s="191"/>
      <c r="CF63" s="191"/>
      <c r="CG63" s="191"/>
      <c r="CH63" s="191"/>
      <c r="CI63" s="191"/>
      <c r="CJ63" s="191"/>
      <c r="CK63" s="191"/>
      <c r="CL63" s="191"/>
      <c r="CM63" s="191"/>
      <c r="CN63" s="191"/>
      <c r="CO63" s="191"/>
      <c r="CP63" s="191"/>
      <c r="CQ63" s="191"/>
      <c r="CR63" s="191"/>
    </row>
    <row r="64" spans="1:96" ht="12" customHeight="1" x14ac:dyDescent="0.25">
      <c r="A64" s="182"/>
      <c r="B64" s="183">
        <f t="shared" si="10"/>
        <v>60</v>
      </c>
      <c r="C64" s="208"/>
      <c r="D64" s="184">
        <v>30.795560827574899</v>
      </c>
      <c r="E64" s="184">
        <v>30.795560827574899</v>
      </c>
      <c r="F64" s="184">
        <v>30.795560827574899</v>
      </c>
      <c r="G64" s="184">
        <v>30.795560827574899</v>
      </c>
      <c r="H64" s="184">
        <v>30.795560827574899</v>
      </c>
      <c r="I64" s="184">
        <v>30.795560827574899</v>
      </c>
      <c r="J64" s="184">
        <v>30.795560827574899</v>
      </c>
      <c r="K64" s="184">
        <v>30.795560827574899</v>
      </c>
      <c r="L64" s="184">
        <v>30.795560827574899</v>
      </c>
      <c r="M64" s="184">
        <v>30.795560827574899</v>
      </c>
      <c r="N64" s="184">
        <v>30.795560827574899</v>
      </c>
      <c r="O64" s="184">
        <v>30.795560827574899</v>
      </c>
      <c r="P64" s="184">
        <v>30.795560827574899</v>
      </c>
      <c r="Q64" s="184">
        <v>30.795560827574899</v>
      </c>
      <c r="R64" s="184">
        <v>30.795560827574899</v>
      </c>
      <c r="S64" s="208"/>
      <c r="T64" s="208">
        <v>30.4676761759229</v>
      </c>
      <c r="U64" s="208">
        <v>30.6377495258875</v>
      </c>
      <c r="V64" s="209">
        <f t="shared" si="2"/>
        <v>0.17007334996459988</v>
      </c>
      <c r="W64" s="182"/>
      <c r="X64" s="210">
        <v>50.785078124999998</v>
      </c>
      <c r="Y64" s="210">
        <v>50.785078124999998</v>
      </c>
      <c r="Z64" s="210">
        <v>50.785078124999998</v>
      </c>
      <c r="AA64" s="210">
        <v>50.785078124999998</v>
      </c>
      <c r="AB64" s="210">
        <v>50.785078124999998</v>
      </c>
      <c r="AC64" s="210">
        <v>50.785078124999998</v>
      </c>
      <c r="AD64" s="210">
        <v>50.785078124999998</v>
      </c>
      <c r="AE64" s="210">
        <v>24.689027343749899</v>
      </c>
      <c r="AF64" s="210">
        <v>50.785078124999998</v>
      </c>
      <c r="AG64" s="210">
        <v>50.785078124999998</v>
      </c>
      <c r="AH64" s="210">
        <v>50.785078124999998</v>
      </c>
      <c r="AI64" s="210">
        <v>50.785078124999998</v>
      </c>
      <c r="AJ64" s="210">
        <v>50.785078124999998</v>
      </c>
      <c r="AK64" s="210">
        <v>50.785078124999998</v>
      </c>
      <c r="AL64" s="210">
        <v>50.785078124999998</v>
      </c>
      <c r="AM64" s="182"/>
      <c r="AN64" s="196">
        <v>59</v>
      </c>
      <c r="AO64" s="196">
        <v>0</v>
      </c>
      <c r="AP64" s="196">
        <v>59</v>
      </c>
      <c r="AQ64" s="196">
        <v>7</v>
      </c>
      <c r="AR64" s="196">
        <v>609.61</v>
      </c>
      <c r="AS64" s="196">
        <v>30.48028</v>
      </c>
      <c r="AT64" s="211">
        <v>1E-3</v>
      </c>
      <c r="AU64" s="196">
        <v>24.689027343749899</v>
      </c>
      <c r="AV64" s="196">
        <v>1</v>
      </c>
      <c r="AW64" s="212">
        <v>1.4200000000000001E-4</v>
      </c>
      <c r="AX64" s="213">
        <v>3.8580000000000003E-2</v>
      </c>
      <c r="AY64" s="196">
        <v>2</v>
      </c>
      <c r="AZ64" s="196">
        <v>1</v>
      </c>
      <c r="BA64" s="196">
        <v>0</v>
      </c>
      <c r="BB64" s="182"/>
      <c r="BC64" s="182"/>
      <c r="BD64" s="214">
        <f t="shared" si="3"/>
        <v>5</v>
      </c>
      <c r="BE64" s="187">
        <v>18000</v>
      </c>
      <c r="BF64" s="215">
        <v>509.7</v>
      </c>
      <c r="BG64" s="215">
        <v>379.53445042975397</v>
      </c>
      <c r="BH64" s="215">
        <v>-377.580075944996</v>
      </c>
      <c r="BI64" s="216">
        <v>51.133614857448201</v>
      </c>
      <c r="BJ64" s="216">
        <v>5.1258496073561801</v>
      </c>
      <c r="BK64" s="214">
        <f t="shared" si="4"/>
        <v>-0.99477660518097633</v>
      </c>
      <c r="BL64" s="214">
        <f t="shared" si="5"/>
        <v>-3.0070226989234357</v>
      </c>
      <c r="BM64" s="187">
        <v>18000</v>
      </c>
      <c r="BN64" s="215">
        <v>509.7</v>
      </c>
      <c r="BO64" s="215">
        <v>410.52433926708301</v>
      </c>
      <c r="BP64" s="215">
        <v>-410.44849248452101</v>
      </c>
      <c r="BQ64" s="216">
        <v>51.387940157453997</v>
      </c>
      <c r="BR64" s="216">
        <v>5.36460077931594</v>
      </c>
      <c r="BS64" s="214">
        <f t="shared" si="6"/>
        <v>-0.76738163570673645</v>
      </c>
      <c r="BT64" s="214">
        <f t="shared" si="7"/>
        <v>-3.0070226989234357</v>
      </c>
      <c r="BU64" s="191"/>
      <c r="BV64" s="189">
        <v>-113.68510832968001</v>
      </c>
      <c r="BW64" s="189">
        <v>-74.918481641505196</v>
      </c>
      <c r="BX64" s="214">
        <f t="shared" si="8"/>
        <v>-118.40323280270374</v>
      </c>
      <c r="BY64" s="214">
        <f t="shared" si="9"/>
        <v>-78.141675940580498</v>
      </c>
      <c r="BZ64" s="191"/>
      <c r="CA64" s="191"/>
      <c r="CB64" s="191"/>
      <c r="CC64" s="191"/>
      <c r="CD64" s="191"/>
      <c r="CE64" s="191"/>
      <c r="CF64" s="191"/>
      <c r="CG64" s="191"/>
      <c r="CH64" s="191"/>
      <c r="CI64" s="191"/>
      <c r="CJ64" s="191"/>
      <c r="CK64" s="191"/>
      <c r="CL64" s="191"/>
      <c r="CM64" s="191"/>
      <c r="CN64" s="191"/>
      <c r="CO64" s="191"/>
      <c r="CP64" s="191"/>
      <c r="CQ64" s="191"/>
      <c r="CR64" s="191"/>
    </row>
    <row r="65" spans="1:96" ht="12" customHeight="1" x14ac:dyDescent="0.25">
      <c r="A65" s="182"/>
      <c r="B65" s="183">
        <f t="shared" si="10"/>
        <v>61</v>
      </c>
      <c r="C65" s="208"/>
      <c r="D65" s="184">
        <v>30.185955358824899</v>
      </c>
      <c r="E65" s="184">
        <v>30.185955358824899</v>
      </c>
      <c r="F65" s="184">
        <v>30.185955358824899</v>
      </c>
      <c r="G65" s="184">
        <v>30.185955358824899</v>
      </c>
      <c r="H65" s="184">
        <v>30.185955358824899</v>
      </c>
      <c r="I65" s="184">
        <v>30.185955358824899</v>
      </c>
      <c r="J65" s="184">
        <v>30.185955358824899</v>
      </c>
      <c r="K65" s="184">
        <v>30.185955358824899</v>
      </c>
      <c r="L65" s="184">
        <v>30.185955358824899</v>
      </c>
      <c r="M65" s="184">
        <v>30.185955358824899</v>
      </c>
      <c r="N65" s="184">
        <v>30.185955358824899</v>
      </c>
      <c r="O65" s="184">
        <v>30.185955358824899</v>
      </c>
      <c r="P65" s="184">
        <v>30.185955358824899</v>
      </c>
      <c r="Q65" s="184">
        <v>30.185955358824899</v>
      </c>
      <c r="R65" s="184">
        <v>30.185955358824899</v>
      </c>
      <c r="S65" s="208"/>
      <c r="T65" s="208">
        <v>29.889866449692502</v>
      </c>
      <c r="U65" s="208">
        <v>30.041128445608301</v>
      </c>
      <c r="V65" s="209">
        <f t="shared" si="2"/>
        <v>0.15126199591579947</v>
      </c>
      <c r="W65" s="182"/>
      <c r="X65" s="210">
        <v>50.175472499999998</v>
      </c>
      <c r="Y65" s="210">
        <v>50.175472499999998</v>
      </c>
      <c r="Z65" s="210">
        <v>50.175472499999998</v>
      </c>
      <c r="AA65" s="210">
        <v>50.175472499999998</v>
      </c>
      <c r="AB65" s="210">
        <v>50.175472499999998</v>
      </c>
      <c r="AC65" s="210">
        <v>50.175472499999998</v>
      </c>
      <c r="AD65" s="210">
        <v>50.175472499999998</v>
      </c>
      <c r="AE65" s="210">
        <v>24.079421875000001</v>
      </c>
      <c r="AF65" s="210">
        <v>50.175472499999998</v>
      </c>
      <c r="AG65" s="210">
        <v>50.175472499999998</v>
      </c>
      <c r="AH65" s="210">
        <v>50.175472499999998</v>
      </c>
      <c r="AI65" s="210">
        <v>50.175472499999998</v>
      </c>
      <c r="AJ65" s="210">
        <v>50.175472499999998</v>
      </c>
      <c r="AK65" s="210">
        <v>50.175472499999998</v>
      </c>
      <c r="AL65" s="210">
        <v>50.175472499999998</v>
      </c>
      <c r="AM65" s="182"/>
      <c r="AN65" s="196">
        <v>60</v>
      </c>
      <c r="AO65" s="196">
        <v>0</v>
      </c>
      <c r="AP65" s="196">
        <v>60</v>
      </c>
      <c r="AQ65" s="196">
        <v>7</v>
      </c>
      <c r="AR65" s="196">
        <v>609.61</v>
      </c>
      <c r="AS65" s="196">
        <v>30.48028</v>
      </c>
      <c r="AT65" s="211">
        <v>1E-3</v>
      </c>
      <c r="AU65" s="196">
        <v>24.079421875000001</v>
      </c>
      <c r="AV65" s="196">
        <v>1</v>
      </c>
      <c r="AW65" s="212">
        <v>1.4200000000000001E-4</v>
      </c>
      <c r="AX65" s="213">
        <v>3.8580000000000003E-2</v>
      </c>
      <c r="AY65" s="196">
        <v>2</v>
      </c>
      <c r="AZ65" s="196">
        <v>1</v>
      </c>
      <c r="BA65" s="196">
        <v>0</v>
      </c>
      <c r="BB65" s="182"/>
      <c r="BC65" s="182"/>
      <c r="BD65" s="214">
        <f t="shared" si="3"/>
        <v>5.083333333333333</v>
      </c>
      <c r="BE65" s="187">
        <v>18300</v>
      </c>
      <c r="BF65" s="215">
        <v>524.49913982999999</v>
      </c>
      <c r="BG65" s="215">
        <v>385.10378328213602</v>
      </c>
      <c r="BH65" s="215">
        <v>-382.32188073507302</v>
      </c>
      <c r="BI65" s="216">
        <v>51.175240599853403</v>
      </c>
      <c r="BJ65" s="216">
        <v>5.1739969407528701</v>
      </c>
      <c r="BK65" s="214">
        <f t="shared" si="4"/>
        <v>-0.94662927178428635</v>
      </c>
      <c r="BL65" s="214">
        <f t="shared" si="5"/>
        <v>11.792117131076566</v>
      </c>
      <c r="BM65" s="187">
        <v>18300</v>
      </c>
      <c r="BN65" s="215">
        <v>524.49913982999999</v>
      </c>
      <c r="BO65" s="215">
        <v>414.08817866882703</v>
      </c>
      <c r="BP65" s="215">
        <v>-413.358170304363</v>
      </c>
      <c r="BQ65" s="216">
        <v>51.413271403257497</v>
      </c>
      <c r="BR65" s="216">
        <v>5.3950889937328999</v>
      </c>
      <c r="BS65" s="214">
        <f t="shared" si="6"/>
        <v>-0.73689342128977664</v>
      </c>
      <c r="BT65" s="214">
        <f t="shared" si="7"/>
        <v>11.792117131076566</v>
      </c>
      <c r="BU65" s="191"/>
      <c r="BV65" s="189">
        <v>-108.229211318791</v>
      </c>
      <c r="BW65" s="189">
        <v>-70.766061790649999</v>
      </c>
      <c r="BX65" s="214">
        <f t="shared" si="8"/>
        <v>-112.94733579181474</v>
      </c>
      <c r="BY65" s="214">
        <f t="shared" si="9"/>
        <v>-73.989256089725302</v>
      </c>
      <c r="BZ65" s="191"/>
      <c r="CA65" s="191"/>
      <c r="CB65" s="191"/>
      <c r="CC65" s="191"/>
      <c r="CD65" s="191"/>
      <c r="CE65" s="191"/>
      <c r="CF65" s="191"/>
      <c r="CG65" s="191"/>
      <c r="CH65" s="191"/>
      <c r="CI65" s="191"/>
      <c r="CJ65" s="191"/>
      <c r="CK65" s="191"/>
      <c r="CL65" s="191"/>
      <c r="CM65" s="191"/>
      <c r="CN65" s="191"/>
      <c r="CO65" s="191"/>
      <c r="CP65" s="191"/>
      <c r="CQ65" s="191"/>
      <c r="CR65" s="191"/>
    </row>
    <row r="66" spans="1:96" ht="12" customHeight="1" x14ac:dyDescent="0.25">
      <c r="A66" s="182"/>
      <c r="B66" s="183">
        <f t="shared" si="10"/>
        <v>62</v>
      </c>
      <c r="C66" s="208"/>
      <c r="D66" s="184">
        <v>29.576349890074901</v>
      </c>
      <c r="E66" s="184">
        <v>29.576349890074901</v>
      </c>
      <c r="F66" s="184">
        <v>29.576349890074901</v>
      </c>
      <c r="G66" s="184">
        <v>29.576349890074901</v>
      </c>
      <c r="H66" s="184">
        <v>29.576349890074901</v>
      </c>
      <c r="I66" s="184">
        <v>29.576349890074901</v>
      </c>
      <c r="J66" s="184">
        <v>29.576349890074901</v>
      </c>
      <c r="K66" s="184">
        <v>29.576349890074901</v>
      </c>
      <c r="L66" s="184">
        <v>29.576349890074901</v>
      </c>
      <c r="M66" s="184">
        <v>29.576349890074901</v>
      </c>
      <c r="N66" s="184">
        <v>29.576349890074901</v>
      </c>
      <c r="O66" s="184">
        <v>29.576349890074901</v>
      </c>
      <c r="P66" s="184">
        <v>29.576349890074901</v>
      </c>
      <c r="Q66" s="184">
        <v>29.576349890074901</v>
      </c>
      <c r="R66" s="184">
        <v>29.576349890074901</v>
      </c>
      <c r="S66" s="208"/>
      <c r="T66" s="208">
        <v>29.312179646827001</v>
      </c>
      <c r="U66" s="208">
        <v>29.444252548787301</v>
      </c>
      <c r="V66" s="209">
        <f t="shared" si="2"/>
        <v>0.1320729019602993</v>
      </c>
      <c r="W66" s="182"/>
      <c r="X66" s="210">
        <v>49.565866874999998</v>
      </c>
      <c r="Y66" s="210">
        <v>49.565866874999998</v>
      </c>
      <c r="Z66" s="210">
        <v>49.565866874999998</v>
      </c>
      <c r="AA66" s="210">
        <v>49.565866874999998</v>
      </c>
      <c r="AB66" s="210">
        <v>49.565866874999998</v>
      </c>
      <c r="AC66" s="210">
        <v>49.565866874999998</v>
      </c>
      <c r="AD66" s="210">
        <v>49.565866874999998</v>
      </c>
      <c r="AE66" s="210">
        <v>23.469816406249901</v>
      </c>
      <c r="AF66" s="210">
        <v>49.565866874999998</v>
      </c>
      <c r="AG66" s="210">
        <v>49.565866874999998</v>
      </c>
      <c r="AH66" s="210">
        <v>49.565866874999998</v>
      </c>
      <c r="AI66" s="210">
        <v>49.565866874999998</v>
      </c>
      <c r="AJ66" s="210">
        <v>49.565866874999998</v>
      </c>
      <c r="AK66" s="210">
        <v>49.565866874999998</v>
      </c>
      <c r="AL66" s="210">
        <v>49.565866874999998</v>
      </c>
      <c r="AM66" s="182"/>
      <c r="AN66" s="196">
        <v>61</v>
      </c>
      <c r="AO66" s="196">
        <v>0</v>
      </c>
      <c r="AP66" s="196">
        <v>61</v>
      </c>
      <c r="AQ66" s="196">
        <v>7</v>
      </c>
      <c r="AR66" s="196">
        <v>609.61</v>
      </c>
      <c r="AS66" s="196">
        <v>30.48028</v>
      </c>
      <c r="AT66" s="211">
        <v>1E-3</v>
      </c>
      <c r="AU66" s="196">
        <v>23.469816406249901</v>
      </c>
      <c r="AV66" s="196">
        <v>1</v>
      </c>
      <c r="AW66" s="212">
        <v>1.4200000000000001E-4</v>
      </c>
      <c r="AX66" s="213">
        <v>3.8580000000000003E-2</v>
      </c>
      <c r="AY66" s="196">
        <v>2</v>
      </c>
      <c r="AZ66" s="196">
        <v>1</v>
      </c>
      <c r="BA66" s="196">
        <v>0</v>
      </c>
      <c r="BB66" s="182"/>
      <c r="BC66" s="182"/>
      <c r="BD66" s="214">
        <f t="shared" si="3"/>
        <v>5.166666666666667</v>
      </c>
      <c r="BE66" s="187">
        <v>18600</v>
      </c>
      <c r="BF66" s="215">
        <v>539.13613719</v>
      </c>
      <c r="BG66" s="215">
        <v>392.35567532172399</v>
      </c>
      <c r="BH66" s="215">
        <v>-388.75733075657001</v>
      </c>
      <c r="BI66" s="216">
        <v>51.230152197093297</v>
      </c>
      <c r="BJ66" s="216">
        <v>5.23516758331498</v>
      </c>
      <c r="BK66" s="214">
        <f t="shared" si="4"/>
        <v>-0.88545862922217644</v>
      </c>
      <c r="BL66" s="214">
        <f t="shared" si="5"/>
        <v>26.429114491076575</v>
      </c>
      <c r="BM66" s="187">
        <v>18600</v>
      </c>
      <c r="BN66" s="215">
        <v>539.13613719</v>
      </c>
      <c r="BO66" s="215">
        <v>418.88582290307102</v>
      </c>
      <c r="BP66" s="215">
        <v>-417.48985369231002</v>
      </c>
      <c r="BQ66" s="216">
        <v>51.448082046913498</v>
      </c>
      <c r="BR66" s="216">
        <v>5.4350701969856701</v>
      </c>
      <c r="BS66" s="214">
        <f t="shared" si="6"/>
        <v>-0.69691221803700643</v>
      </c>
      <c r="BT66" s="214">
        <f t="shared" si="7"/>
        <v>26.429114491076575</v>
      </c>
      <c r="BU66" s="191"/>
      <c r="BV66" s="189">
        <v>-101.587979358916</v>
      </c>
      <c r="BW66" s="189">
        <v>-65.838606390514599</v>
      </c>
      <c r="BX66" s="214">
        <f t="shared" si="8"/>
        <v>-106.30610383193974</v>
      </c>
      <c r="BY66" s="214">
        <f t="shared" si="9"/>
        <v>-69.061800689589901</v>
      </c>
      <c r="BZ66" s="191"/>
      <c r="CA66" s="191"/>
      <c r="CB66" s="191"/>
      <c r="CC66" s="191"/>
      <c r="CD66" s="191"/>
      <c r="CE66" s="191"/>
      <c r="CF66" s="191"/>
      <c r="CG66" s="191"/>
      <c r="CH66" s="191"/>
      <c r="CI66" s="191"/>
      <c r="CJ66" s="191"/>
      <c r="CK66" s="191"/>
      <c r="CL66" s="191"/>
      <c r="CM66" s="191"/>
      <c r="CN66" s="191"/>
      <c r="CO66" s="191"/>
      <c r="CP66" s="191"/>
      <c r="CQ66" s="191"/>
      <c r="CR66" s="191"/>
    </row>
    <row r="67" spans="1:96" ht="12" customHeight="1" x14ac:dyDescent="0.25">
      <c r="A67" s="182"/>
      <c r="B67" s="183">
        <f t="shared" si="10"/>
        <v>63</v>
      </c>
      <c r="C67" s="208"/>
      <c r="D67" s="184">
        <v>28.966744421324901</v>
      </c>
      <c r="E67" s="184">
        <v>28.966744421324901</v>
      </c>
      <c r="F67" s="184">
        <v>28.966744421324901</v>
      </c>
      <c r="G67" s="184">
        <v>28.966744421324901</v>
      </c>
      <c r="H67" s="184">
        <v>28.966744421324901</v>
      </c>
      <c r="I67" s="184">
        <v>28.966744421324901</v>
      </c>
      <c r="J67" s="184">
        <v>28.966744421324901</v>
      </c>
      <c r="K67" s="184">
        <v>28.966744421324901</v>
      </c>
      <c r="L67" s="184">
        <v>28.966744421324901</v>
      </c>
      <c r="M67" s="184">
        <v>28.966744421324901</v>
      </c>
      <c r="N67" s="184">
        <v>28.966744421324901</v>
      </c>
      <c r="O67" s="184">
        <v>28.966744421324901</v>
      </c>
      <c r="P67" s="184">
        <v>28.966744421324901</v>
      </c>
      <c r="Q67" s="184">
        <v>28.966744421324901</v>
      </c>
      <c r="R67" s="184">
        <v>28.966744421324901</v>
      </c>
      <c r="S67" s="208"/>
      <c r="T67" s="208">
        <v>28.734546990332898</v>
      </c>
      <c r="U67" s="208">
        <v>28.847104645934401</v>
      </c>
      <c r="V67" s="209">
        <f t="shared" si="2"/>
        <v>0.11255765560150266</v>
      </c>
      <c r="W67" s="182"/>
      <c r="X67" s="210">
        <v>48.956261249999997</v>
      </c>
      <c r="Y67" s="210">
        <v>48.956261249999997</v>
      </c>
      <c r="Z67" s="210">
        <v>48.956261249999997</v>
      </c>
      <c r="AA67" s="210">
        <v>48.956261249999997</v>
      </c>
      <c r="AB67" s="210">
        <v>48.956261249999997</v>
      </c>
      <c r="AC67" s="210">
        <v>48.956261249999997</v>
      </c>
      <c r="AD67" s="210">
        <v>48.956261249999997</v>
      </c>
      <c r="AE67" s="210">
        <v>22.8602109374999</v>
      </c>
      <c r="AF67" s="210">
        <v>48.956261249999997</v>
      </c>
      <c r="AG67" s="210">
        <v>48.956261249999997</v>
      </c>
      <c r="AH67" s="210">
        <v>48.956261249999997</v>
      </c>
      <c r="AI67" s="210">
        <v>48.956261249999997</v>
      </c>
      <c r="AJ67" s="210">
        <v>48.956261249999997</v>
      </c>
      <c r="AK67" s="210">
        <v>48.956261249999997</v>
      </c>
      <c r="AL67" s="210">
        <v>48.956261249999997</v>
      </c>
      <c r="AM67" s="182"/>
      <c r="AN67" s="196">
        <v>62</v>
      </c>
      <c r="AO67" s="196">
        <v>0</v>
      </c>
      <c r="AP67" s="196">
        <v>62</v>
      </c>
      <c r="AQ67" s="196">
        <v>7</v>
      </c>
      <c r="AR67" s="196">
        <v>609.61</v>
      </c>
      <c r="AS67" s="196">
        <v>30.48028</v>
      </c>
      <c r="AT67" s="211">
        <v>1E-3</v>
      </c>
      <c r="AU67" s="196">
        <v>22.8602109374999</v>
      </c>
      <c r="AV67" s="196">
        <v>1</v>
      </c>
      <c r="AW67" s="212">
        <v>1.4200000000000001E-4</v>
      </c>
      <c r="AX67" s="213">
        <v>3.8580000000000003E-2</v>
      </c>
      <c r="AY67" s="196">
        <v>2</v>
      </c>
      <c r="AZ67" s="196">
        <v>1</v>
      </c>
      <c r="BA67" s="196">
        <v>0</v>
      </c>
      <c r="BB67" s="182"/>
      <c r="BC67" s="182"/>
      <c r="BD67" s="214">
        <f t="shared" si="3"/>
        <v>5.25</v>
      </c>
      <c r="BE67" s="187">
        <v>18900</v>
      </c>
      <c r="BF67" s="215">
        <v>553.45062605999999</v>
      </c>
      <c r="BG67" s="215">
        <v>401.25825578630298</v>
      </c>
      <c r="BH67" s="215">
        <v>-396.87702342503098</v>
      </c>
      <c r="BI67" s="216">
        <v>51.297909493397597</v>
      </c>
      <c r="BJ67" s="216">
        <v>5.3087214230096498</v>
      </c>
      <c r="BK67" s="214">
        <f t="shared" si="4"/>
        <v>-0.81190478952750667</v>
      </c>
      <c r="BL67" s="214">
        <f t="shared" si="5"/>
        <v>40.743603361076566</v>
      </c>
      <c r="BM67" s="187">
        <v>18900</v>
      </c>
      <c r="BN67" s="215">
        <v>553.45062605999999</v>
      </c>
      <c r="BO67" s="215">
        <v>424.90376665655401</v>
      </c>
      <c r="BP67" s="215">
        <v>-422.84345508113699</v>
      </c>
      <c r="BQ67" s="216">
        <v>51.492198717577203</v>
      </c>
      <c r="BR67" s="216">
        <v>5.4842467034902498</v>
      </c>
      <c r="BS67" s="214">
        <f t="shared" si="6"/>
        <v>-0.64773571153242671</v>
      </c>
      <c r="BT67" s="214">
        <f t="shared" si="7"/>
        <v>40.743603361076566</v>
      </c>
      <c r="BU67" s="191"/>
      <c r="BV67" s="189">
        <v>-93.834147751830301</v>
      </c>
      <c r="BW67" s="189">
        <v>-60.190081325393699</v>
      </c>
      <c r="BX67" s="214">
        <f t="shared" si="8"/>
        <v>-98.552272224854036</v>
      </c>
      <c r="BY67" s="214">
        <f t="shared" si="9"/>
        <v>-63.413275624468994</v>
      </c>
      <c r="BZ67" s="191"/>
      <c r="CA67" s="191"/>
      <c r="CB67" s="191"/>
      <c r="CC67" s="191"/>
      <c r="CD67" s="191"/>
      <c r="CE67" s="191"/>
      <c r="CF67" s="191"/>
      <c r="CG67" s="191"/>
      <c r="CH67" s="191"/>
      <c r="CI67" s="191"/>
      <c r="CJ67" s="191"/>
      <c r="CK67" s="191"/>
      <c r="CL67" s="191"/>
      <c r="CM67" s="191"/>
      <c r="CN67" s="191"/>
      <c r="CO67" s="191"/>
      <c r="CP67" s="191"/>
      <c r="CQ67" s="191"/>
      <c r="CR67" s="191"/>
    </row>
    <row r="68" spans="1:96" ht="12" customHeight="1" x14ac:dyDescent="0.25">
      <c r="A68" s="182"/>
      <c r="B68" s="183">
        <f t="shared" si="10"/>
        <v>64</v>
      </c>
      <c r="C68" s="208"/>
      <c r="D68" s="184">
        <v>28.3571389525749</v>
      </c>
      <c r="E68" s="184">
        <v>28.3571389525749</v>
      </c>
      <c r="F68" s="184">
        <v>28.3571389525749</v>
      </c>
      <c r="G68" s="184">
        <v>28.3571389525749</v>
      </c>
      <c r="H68" s="184">
        <v>28.3571389525749</v>
      </c>
      <c r="I68" s="184">
        <v>28.3571389525749</v>
      </c>
      <c r="J68" s="184">
        <v>28.3571389525749</v>
      </c>
      <c r="K68" s="184">
        <v>28.3571389525749</v>
      </c>
      <c r="L68" s="184">
        <v>28.3571389525749</v>
      </c>
      <c r="M68" s="184">
        <v>28.3571389525749</v>
      </c>
      <c r="N68" s="184">
        <v>28.3571389525749</v>
      </c>
      <c r="O68" s="184">
        <v>28.3571389525749</v>
      </c>
      <c r="P68" s="184">
        <v>28.3571389525749</v>
      </c>
      <c r="Q68" s="184">
        <v>28.3571389525749</v>
      </c>
      <c r="R68" s="184">
        <v>28.3571389525749</v>
      </c>
      <c r="S68" s="208"/>
      <c r="T68" s="208">
        <v>28.1569011496745</v>
      </c>
      <c r="U68" s="208">
        <v>28.249668981542399</v>
      </c>
      <c r="V68" s="209">
        <f t="shared" si="2"/>
        <v>9.2767831867899275E-2</v>
      </c>
      <c r="W68" s="182"/>
      <c r="X68" s="210">
        <v>48.346655624999997</v>
      </c>
      <c r="Y68" s="210">
        <v>48.346655624999997</v>
      </c>
      <c r="Z68" s="210">
        <v>48.346655624999997</v>
      </c>
      <c r="AA68" s="210">
        <v>48.346655624999997</v>
      </c>
      <c r="AB68" s="210">
        <v>48.346655624999997</v>
      </c>
      <c r="AC68" s="210">
        <v>48.346655624999997</v>
      </c>
      <c r="AD68" s="210">
        <v>48.346655624999997</v>
      </c>
      <c r="AE68" s="210">
        <v>22.2506054687499</v>
      </c>
      <c r="AF68" s="210">
        <v>48.346655624999997</v>
      </c>
      <c r="AG68" s="210">
        <v>48.346655624999997</v>
      </c>
      <c r="AH68" s="210">
        <v>48.346655624999997</v>
      </c>
      <c r="AI68" s="210">
        <v>48.346655624999997</v>
      </c>
      <c r="AJ68" s="210">
        <v>48.346655624999997</v>
      </c>
      <c r="AK68" s="210">
        <v>48.346655624999997</v>
      </c>
      <c r="AL68" s="210">
        <v>48.346655624999997</v>
      </c>
      <c r="AM68" s="182"/>
      <c r="AN68" s="196">
        <v>63</v>
      </c>
      <c r="AO68" s="196">
        <v>0</v>
      </c>
      <c r="AP68" s="196">
        <v>63</v>
      </c>
      <c r="AQ68" s="196">
        <v>7</v>
      </c>
      <c r="AR68" s="196">
        <v>609.61</v>
      </c>
      <c r="AS68" s="196">
        <v>30.48028</v>
      </c>
      <c r="AT68" s="211">
        <v>1E-3</v>
      </c>
      <c r="AU68" s="196">
        <v>22.2506054687499</v>
      </c>
      <c r="AV68" s="196">
        <v>1</v>
      </c>
      <c r="AW68" s="212">
        <v>1.4200000000000001E-4</v>
      </c>
      <c r="AX68" s="213">
        <v>3.8580000000000003E-2</v>
      </c>
      <c r="AY68" s="196">
        <v>2</v>
      </c>
      <c r="AZ68" s="196">
        <v>1</v>
      </c>
      <c r="BA68" s="196">
        <v>0</v>
      </c>
      <c r="BB68" s="182"/>
      <c r="BC68" s="182"/>
      <c r="BD68" s="214">
        <f t="shared" si="3"/>
        <v>5.333333333333333</v>
      </c>
      <c r="BE68" s="187">
        <v>19200</v>
      </c>
      <c r="BF68" s="215">
        <v>567.28577393</v>
      </c>
      <c r="BG68" s="215">
        <v>411.73652198343098</v>
      </c>
      <c r="BH68" s="215">
        <v>-406.62935509124497</v>
      </c>
      <c r="BI68" s="216">
        <v>51.377691230434003</v>
      </c>
      <c r="BJ68" s="216">
        <v>5.3936490751552801</v>
      </c>
      <c r="BK68" s="214">
        <f t="shared" si="4"/>
        <v>-0.7269771373818763</v>
      </c>
      <c r="BL68" s="214">
        <f t="shared" si="5"/>
        <v>54.578751231076581</v>
      </c>
      <c r="BM68" s="187">
        <v>19200</v>
      </c>
      <c r="BN68" s="215">
        <v>567.28577393</v>
      </c>
      <c r="BO68" s="215">
        <v>432.10258497501297</v>
      </c>
      <c r="BP68" s="215">
        <v>-429.39441451277702</v>
      </c>
      <c r="BQ68" s="216">
        <v>51.545226808591401</v>
      </c>
      <c r="BR68" s="216">
        <v>5.5420950260476003</v>
      </c>
      <c r="BS68" s="214">
        <f t="shared" si="6"/>
        <v>-0.5898873889750762</v>
      </c>
      <c r="BT68" s="214">
        <f t="shared" si="7"/>
        <v>54.578751231076581</v>
      </c>
      <c r="BU68" s="191"/>
      <c r="BV68" s="189">
        <v>-85.052637079329799</v>
      </c>
      <c r="BW68" s="189">
        <v>-53.882349692027297</v>
      </c>
      <c r="BX68" s="214">
        <f t="shared" si="8"/>
        <v>-89.770761552353534</v>
      </c>
      <c r="BY68" s="214">
        <f t="shared" si="9"/>
        <v>-57.105543991102593</v>
      </c>
      <c r="BZ68" s="191"/>
      <c r="CA68" s="191"/>
      <c r="CB68" s="191"/>
      <c r="CC68" s="191"/>
      <c r="CD68" s="191"/>
      <c r="CE68" s="191"/>
      <c r="CF68" s="191"/>
      <c r="CG68" s="191"/>
      <c r="CH68" s="191"/>
      <c r="CI68" s="191"/>
      <c r="CJ68" s="191"/>
      <c r="CK68" s="191"/>
      <c r="CL68" s="191"/>
      <c r="CM68" s="191"/>
      <c r="CN68" s="191"/>
      <c r="CO68" s="191"/>
      <c r="CP68" s="191"/>
      <c r="CQ68" s="191"/>
      <c r="CR68" s="191"/>
    </row>
    <row r="69" spans="1:96" ht="12" customHeight="1" x14ac:dyDescent="0.25">
      <c r="A69" s="182"/>
      <c r="B69" s="183">
        <f t="shared" si="10"/>
        <v>65</v>
      </c>
      <c r="C69" s="208"/>
      <c r="D69" s="184">
        <v>27.747533483824899</v>
      </c>
      <c r="E69" s="184">
        <v>27.747533483824899</v>
      </c>
      <c r="F69" s="184">
        <v>27.747533483824899</v>
      </c>
      <c r="G69" s="184">
        <v>27.747533483824899</v>
      </c>
      <c r="H69" s="184">
        <v>27.747533483824899</v>
      </c>
      <c r="I69" s="184">
        <v>27.747533483824899</v>
      </c>
      <c r="J69" s="184">
        <v>27.747533483824899</v>
      </c>
      <c r="K69" s="184">
        <v>27.747533483824899</v>
      </c>
      <c r="L69" s="184">
        <v>27.747533483824899</v>
      </c>
      <c r="M69" s="184">
        <v>27.747533483824899</v>
      </c>
      <c r="N69" s="184">
        <v>27.747533483824899</v>
      </c>
      <c r="O69" s="184">
        <v>27.747533483824899</v>
      </c>
      <c r="P69" s="184">
        <v>27.747533483824899</v>
      </c>
      <c r="Q69" s="184">
        <v>27.747533483824899</v>
      </c>
      <c r="R69" s="184">
        <v>27.747533483824899</v>
      </c>
      <c r="S69" s="208"/>
      <c r="T69" s="208">
        <v>27.579176342844999</v>
      </c>
      <c r="U69" s="208">
        <v>27.6519311978908</v>
      </c>
      <c r="V69" s="209">
        <f t="shared" si="2"/>
        <v>7.2754855045801037E-2</v>
      </c>
      <c r="W69" s="182"/>
      <c r="X69" s="210">
        <v>47.737050000000004</v>
      </c>
      <c r="Y69" s="210">
        <v>47.737050000000004</v>
      </c>
      <c r="Z69" s="210">
        <v>47.737050000000004</v>
      </c>
      <c r="AA69" s="210">
        <v>47.737050000000004</v>
      </c>
      <c r="AB69" s="210">
        <v>47.737050000000004</v>
      </c>
      <c r="AC69" s="210">
        <v>47.737050000000004</v>
      </c>
      <c r="AD69" s="210">
        <v>47.737050000000004</v>
      </c>
      <c r="AE69" s="210">
        <v>21.640999999999899</v>
      </c>
      <c r="AF69" s="210">
        <v>47.737050000000004</v>
      </c>
      <c r="AG69" s="210">
        <v>47.737050000000004</v>
      </c>
      <c r="AH69" s="210">
        <v>47.737050000000004</v>
      </c>
      <c r="AI69" s="210">
        <v>47.737050000000004</v>
      </c>
      <c r="AJ69" s="210">
        <v>47.737050000000004</v>
      </c>
      <c r="AK69" s="210">
        <v>47.737050000000004</v>
      </c>
      <c r="AL69" s="210">
        <v>47.737050000000004</v>
      </c>
      <c r="AM69" s="182"/>
      <c r="AN69" s="196">
        <v>64</v>
      </c>
      <c r="AO69" s="196">
        <v>0</v>
      </c>
      <c r="AP69" s="196">
        <v>64</v>
      </c>
      <c r="AQ69" s="196">
        <v>7</v>
      </c>
      <c r="AR69" s="196">
        <v>609.61</v>
      </c>
      <c r="AS69" s="196">
        <v>30.48028</v>
      </c>
      <c r="AT69" s="211">
        <v>1E-3</v>
      </c>
      <c r="AU69" s="196">
        <v>21.640999999999899</v>
      </c>
      <c r="AV69" s="196">
        <v>1</v>
      </c>
      <c r="AW69" s="212">
        <v>1.4200000000000001E-4</v>
      </c>
      <c r="AX69" s="213">
        <v>3.8580000000000003E-2</v>
      </c>
      <c r="AY69" s="196">
        <v>1</v>
      </c>
      <c r="AZ69" s="196">
        <v>1</v>
      </c>
      <c r="BA69" s="196">
        <v>0</v>
      </c>
      <c r="BB69" s="182"/>
      <c r="BC69" s="182"/>
      <c r="BD69" s="214">
        <f t="shared" si="3"/>
        <v>5.416666666666667</v>
      </c>
      <c r="BE69" s="187">
        <v>19500</v>
      </c>
      <c r="BF69" s="215">
        <v>580.49</v>
      </c>
      <c r="BG69" s="215">
        <v>423.67061457377702</v>
      </c>
      <c r="BH69" s="215">
        <v>-417.916779696508</v>
      </c>
      <c r="BI69" s="216">
        <v>51.468303071590697</v>
      </c>
      <c r="BJ69" s="216">
        <v>5.4885979010231498</v>
      </c>
      <c r="BK69" s="214">
        <f t="shared" si="4"/>
        <v>-0.63202831151400662</v>
      </c>
      <c r="BL69" s="214">
        <f t="shared" si="5"/>
        <v>67.782977301076585</v>
      </c>
      <c r="BM69" s="187">
        <v>19500</v>
      </c>
      <c r="BN69" s="215">
        <v>580.49</v>
      </c>
      <c r="BO69" s="215">
        <v>440.414941368173</v>
      </c>
      <c r="BP69" s="215">
        <v>-437.09083861322699</v>
      </c>
      <c r="BQ69" s="216">
        <v>51.606542422176801</v>
      </c>
      <c r="BR69" s="216">
        <v>5.60786681391202</v>
      </c>
      <c r="BS69" s="214">
        <f t="shared" si="6"/>
        <v>-0.52411560111065647</v>
      </c>
      <c r="BT69" s="214">
        <f t="shared" si="7"/>
        <v>67.782977301076585</v>
      </c>
      <c r="BU69" s="191"/>
      <c r="BV69" s="189">
        <v>-75.339623146247703</v>
      </c>
      <c r="BW69" s="189">
        <v>-46.984494270034503</v>
      </c>
      <c r="BX69" s="214">
        <f t="shared" si="8"/>
        <v>-80.057747619271439</v>
      </c>
      <c r="BY69" s="214">
        <f t="shared" si="9"/>
        <v>-50.207688569109798</v>
      </c>
      <c r="BZ69" s="191"/>
      <c r="CA69" s="191"/>
      <c r="CB69" s="191"/>
      <c r="CC69" s="191"/>
      <c r="CD69" s="191"/>
      <c r="CE69" s="191"/>
      <c r="CF69" s="191"/>
      <c r="CG69" s="191"/>
      <c r="CH69" s="191"/>
      <c r="CI69" s="191"/>
      <c r="CJ69" s="191"/>
      <c r="CK69" s="191"/>
      <c r="CL69" s="191"/>
      <c r="CM69" s="191"/>
      <c r="CN69" s="191"/>
      <c r="CO69" s="191"/>
      <c r="CP69" s="191"/>
      <c r="CQ69" s="191"/>
      <c r="CR69" s="191"/>
    </row>
    <row r="70" spans="1:96" ht="12" customHeight="1" x14ac:dyDescent="0.25">
      <c r="A70" s="191"/>
      <c r="B70" s="191"/>
      <c r="C70" s="191"/>
      <c r="D70" s="191"/>
      <c r="E70" s="191"/>
      <c r="F70" s="191"/>
      <c r="G70" s="191"/>
      <c r="H70" s="191"/>
      <c r="I70" s="191"/>
      <c r="J70" s="191"/>
      <c r="K70" s="191"/>
      <c r="L70" s="191"/>
      <c r="M70" s="191"/>
      <c r="N70" s="191"/>
      <c r="O70" s="191"/>
      <c r="P70" s="191"/>
      <c r="Q70" s="191"/>
      <c r="R70" s="191"/>
      <c r="S70" s="191"/>
      <c r="T70" s="191"/>
      <c r="U70" s="191"/>
      <c r="V70" s="191"/>
      <c r="W70" s="191"/>
      <c r="X70" s="224"/>
      <c r="Y70" s="224"/>
      <c r="Z70" s="224"/>
      <c r="AA70" s="224"/>
      <c r="AB70" s="224"/>
      <c r="AC70" s="224"/>
      <c r="AD70" s="224"/>
      <c r="AE70" s="224"/>
      <c r="AF70" s="224"/>
      <c r="AG70" s="224"/>
      <c r="AH70" s="224"/>
      <c r="AI70" s="224"/>
      <c r="AJ70" s="224"/>
      <c r="AK70" s="224"/>
      <c r="AL70" s="224"/>
      <c r="AM70" s="191"/>
      <c r="AN70" s="73"/>
      <c r="AO70" s="73"/>
      <c r="AP70" s="73"/>
      <c r="AQ70" s="73"/>
      <c r="AR70" s="73"/>
      <c r="AS70" s="73"/>
      <c r="AT70" s="73"/>
      <c r="AU70" s="73"/>
      <c r="AV70" s="73"/>
      <c r="AW70" s="225"/>
      <c r="AX70" s="73"/>
      <c r="AY70" s="73"/>
      <c r="AZ70" s="73"/>
      <c r="BA70" s="73"/>
      <c r="BB70" s="182"/>
      <c r="BC70" s="182"/>
      <c r="BD70" s="214">
        <f t="shared" ref="BD70:BD133" si="11">BE70/$BD$4</f>
        <v>5.5</v>
      </c>
      <c r="BE70" s="187">
        <v>19800</v>
      </c>
      <c r="BF70" s="215">
        <v>592.91863602000001</v>
      </c>
      <c r="BG70" s="215">
        <v>436.89773025094797</v>
      </c>
      <c r="BH70" s="215">
        <v>-430.59571321329099</v>
      </c>
      <c r="BI70" s="216">
        <v>51.568219475830404</v>
      </c>
      <c r="BJ70" s="216">
        <v>5.5919281407046197</v>
      </c>
      <c r="BK70" s="214">
        <f t="shared" ref="BK70:BK133" si="12">BJ70-AVERAGE($BJ$5:$BJ$292)</f>
        <v>-0.5286980718325367</v>
      </c>
      <c r="BL70" s="214">
        <f t="shared" ref="BL70:BL133" si="13">BF70-AVERAGE($BF$5:$BF$292)</f>
        <v>80.211613321076584</v>
      </c>
      <c r="BM70" s="187">
        <v>19800</v>
      </c>
      <c r="BN70" s="215">
        <v>592.91863602000001</v>
      </c>
      <c r="BO70" s="215">
        <v>449.74530205393597</v>
      </c>
      <c r="BP70" s="215">
        <v>-445.85219618534097</v>
      </c>
      <c r="BQ70" s="216">
        <v>51.675300134886299</v>
      </c>
      <c r="BR70" s="216">
        <v>5.6806056486982603</v>
      </c>
      <c r="BS70" s="214">
        <f t="shared" ref="BS70:BS133" si="14">BR70-AVERAGE($BR$5:$BR$292)</f>
        <v>-0.45137676632441615</v>
      </c>
      <c r="BT70" s="214">
        <f t="shared" ref="BT70:BT133" si="15">BN70-AVERAGE($BN$5:$BN$292)</f>
        <v>80.211613321076584</v>
      </c>
      <c r="BU70" s="191"/>
      <c r="BV70" s="189">
        <v>-64.801483655373801</v>
      </c>
      <c r="BW70" s="189">
        <v>-39.572060921804102</v>
      </c>
      <c r="BX70" s="214">
        <f t="shared" ref="BX70:BX133" si="16">BV70-AVERAGE($BV$5:$BV$292)</f>
        <v>-69.519608128397536</v>
      </c>
      <c r="BY70" s="214">
        <f t="shared" ref="BY70:BY133" si="17">BW70-AVERAGE($BW$5:$BW$292)</f>
        <v>-42.795255220879397</v>
      </c>
      <c r="BZ70" s="191"/>
      <c r="CA70" s="191"/>
      <c r="CB70" s="191"/>
      <c r="CC70" s="191"/>
      <c r="CD70" s="191"/>
      <c r="CE70" s="191"/>
      <c r="CF70" s="191"/>
      <c r="CG70" s="191"/>
      <c r="CH70" s="191"/>
      <c r="CI70" s="191"/>
      <c r="CJ70" s="191"/>
      <c r="CK70" s="191"/>
      <c r="CL70" s="191"/>
      <c r="CM70" s="191"/>
      <c r="CN70" s="191"/>
      <c r="CO70" s="191"/>
      <c r="CP70" s="191"/>
      <c r="CQ70" s="191"/>
      <c r="CR70" s="191"/>
    </row>
    <row r="71" spans="1:96" ht="12" customHeight="1" x14ac:dyDescent="0.25">
      <c r="A71" s="191"/>
      <c r="B71" s="191"/>
      <c r="C71" s="191"/>
      <c r="D71" s="191"/>
      <c r="E71" s="191"/>
      <c r="F71" s="191"/>
      <c r="G71" s="191"/>
      <c r="H71" s="191"/>
      <c r="I71" s="191"/>
      <c r="J71" s="191"/>
      <c r="K71" s="191"/>
      <c r="L71" s="191"/>
      <c r="M71" s="191"/>
      <c r="N71" s="191"/>
      <c r="O71" s="191"/>
      <c r="P71" s="191"/>
      <c r="Q71" s="191"/>
      <c r="R71" s="191"/>
      <c r="S71" s="191"/>
      <c r="T71" s="191"/>
      <c r="U71" s="191"/>
      <c r="V71" s="191"/>
      <c r="W71" s="191"/>
      <c r="X71" s="224"/>
      <c r="Y71" s="224"/>
      <c r="Z71" s="224"/>
      <c r="AA71" s="224"/>
      <c r="AB71" s="224"/>
      <c r="AC71" s="224"/>
      <c r="AD71" s="224"/>
      <c r="AE71" s="224"/>
      <c r="AF71" s="224"/>
      <c r="AG71" s="224"/>
      <c r="AH71" s="224"/>
      <c r="AI71" s="224"/>
      <c r="AJ71" s="224"/>
      <c r="AK71" s="224"/>
      <c r="AL71" s="224"/>
      <c r="AM71" s="191"/>
      <c r="AN71" s="73"/>
      <c r="AO71" s="73"/>
      <c r="AP71" s="73"/>
      <c r="AQ71" s="73"/>
      <c r="AR71" s="73"/>
      <c r="AS71" s="73"/>
      <c r="AT71" s="73"/>
      <c r="AU71" s="73"/>
      <c r="AV71" s="73"/>
      <c r="AW71" s="225"/>
      <c r="AX71" s="73"/>
      <c r="AY71" s="73"/>
      <c r="AZ71" s="73"/>
      <c r="BA71" s="73"/>
      <c r="BB71" s="182"/>
      <c r="BC71" s="182"/>
      <c r="BD71" s="214">
        <f t="shared" si="11"/>
        <v>5.583333333333333</v>
      </c>
      <c r="BE71" s="187">
        <v>20100</v>
      </c>
      <c r="BF71" s="215">
        <v>604.43551124999999</v>
      </c>
      <c r="BG71" s="215">
        <v>451.21753111186598</v>
      </c>
      <c r="BH71" s="215">
        <v>-444.480341419269</v>
      </c>
      <c r="BI71" s="216">
        <v>51.675654516843899</v>
      </c>
      <c r="BJ71" s="216">
        <v>5.7017914586942098</v>
      </c>
      <c r="BK71" s="214">
        <f t="shared" si="12"/>
        <v>-0.41883475384294666</v>
      </c>
      <c r="BL71" s="214">
        <f t="shared" si="13"/>
        <v>91.728488551076566</v>
      </c>
      <c r="BM71" s="187">
        <v>20100</v>
      </c>
      <c r="BN71" s="215">
        <v>604.43551124999999</v>
      </c>
      <c r="BO71" s="215">
        <v>459.97151262507202</v>
      </c>
      <c r="BP71" s="215">
        <v>-455.56988167157101</v>
      </c>
      <c r="BQ71" s="216">
        <v>51.750456834190302</v>
      </c>
      <c r="BR71" s="216">
        <v>5.7591784764930001</v>
      </c>
      <c r="BS71" s="214">
        <f t="shared" si="14"/>
        <v>-0.37280393852967642</v>
      </c>
      <c r="BT71" s="214">
        <f t="shared" si="15"/>
        <v>91.728488551076566</v>
      </c>
      <c r="BU71" s="191"/>
      <c r="BV71" s="189">
        <v>-53.553633150375703</v>
      </c>
      <c r="BW71" s="189">
        <v>-31.726231208188501</v>
      </c>
      <c r="BX71" s="214">
        <f t="shared" si="16"/>
        <v>-58.271757623399438</v>
      </c>
      <c r="BY71" s="214">
        <f t="shared" si="17"/>
        <v>-34.949425507263797</v>
      </c>
      <c r="BZ71" s="191"/>
      <c r="CA71" s="191"/>
      <c r="CB71" s="191"/>
      <c r="CC71" s="191"/>
      <c r="CD71" s="191"/>
      <c r="CE71" s="191"/>
      <c r="CF71" s="191"/>
      <c r="CG71" s="191"/>
      <c r="CH71" s="191"/>
      <c r="CI71" s="191"/>
      <c r="CJ71" s="191"/>
      <c r="CK71" s="191"/>
      <c r="CL71" s="191"/>
      <c r="CM71" s="191"/>
      <c r="CN71" s="191"/>
      <c r="CO71" s="191"/>
      <c r="CP71" s="191"/>
      <c r="CQ71" s="191"/>
      <c r="CR71" s="191"/>
    </row>
    <row r="72" spans="1:96" ht="12" customHeight="1" x14ac:dyDescent="0.25">
      <c r="A72" s="191"/>
      <c r="B72" s="191"/>
      <c r="C72" s="191"/>
      <c r="D72" s="191"/>
      <c r="E72" s="191"/>
      <c r="F72" s="191"/>
      <c r="G72" s="191"/>
      <c r="H72" s="191"/>
      <c r="I72" s="191"/>
      <c r="J72" s="191"/>
      <c r="K72" s="191"/>
      <c r="L72" s="191"/>
      <c r="M72" s="191"/>
      <c r="N72" s="191"/>
      <c r="O72" s="191"/>
      <c r="P72" s="191"/>
      <c r="Q72" s="191"/>
      <c r="R72" s="191"/>
      <c r="S72" s="191"/>
      <c r="T72" s="191"/>
      <c r="U72" s="191"/>
      <c r="V72" s="191"/>
      <c r="W72" s="191"/>
      <c r="X72" s="224"/>
      <c r="Y72" s="224"/>
      <c r="Z72" s="224"/>
      <c r="AA72" s="224"/>
      <c r="AB72" s="224"/>
      <c r="AC72" s="224"/>
      <c r="AD72" s="224"/>
      <c r="AE72" s="224"/>
      <c r="AF72" s="224"/>
      <c r="AG72" s="224"/>
      <c r="AH72" s="224"/>
      <c r="AI72" s="224"/>
      <c r="AJ72" s="224"/>
      <c r="AK72" s="224"/>
      <c r="AL72" s="224"/>
      <c r="AM72" s="191"/>
      <c r="AN72" s="73"/>
      <c r="AO72" s="73"/>
      <c r="AP72" s="73"/>
      <c r="AQ72" s="73"/>
      <c r="AR72" s="73"/>
      <c r="AS72" s="73"/>
      <c r="AT72" s="73"/>
      <c r="AU72" s="73"/>
      <c r="AV72" s="73"/>
      <c r="AW72" s="225"/>
      <c r="AX72" s="73"/>
      <c r="AY72" s="73"/>
      <c r="AZ72" s="73"/>
      <c r="BA72" s="73"/>
      <c r="BB72" s="182"/>
      <c r="BC72" s="182"/>
      <c r="BD72" s="214">
        <f t="shared" si="11"/>
        <v>5.666666666666667</v>
      </c>
      <c r="BE72" s="187">
        <v>20400</v>
      </c>
      <c r="BF72" s="215">
        <v>614.91444438999997</v>
      </c>
      <c r="BG72" s="215">
        <v>466.400280499546</v>
      </c>
      <c r="BH72" s="215">
        <v>-459.34984768036099</v>
      </c>
      <c r="BI72" s="216">
        <v>51.788651246433801</v>
      </c>
      <c r="BJ72" s="216">
        <v>5.8162205202679704</v>
      </c>
      <c r="BK72" s="214">
        <f t="shared" si="12"/>
        <v>-0.30440569226918601</v>
      </c>
      <c r="BL72" s="214">
        <f t="shared" si="13"/>
        <v>102.20742169107655</v>
      </c>
      <c r="BM72" s="187">
        <v>20400</v>
      </c>
      <c r="BN72" s="215">
        <v>614.91444438999997</v>
      </c>
      <c r="BO72" s="215">
        <v>470.948116647799</v>
      </c>
      <c r="BP72" s="215">
        <v>-466.10968370925599</v>
      </c>
      <c r="BQ72" s="216">
        <v>51.830809310196301</v>
      </c>
      <c r="BR72" s="216">
        <v>5.8423181971056604</v>
      </c>
      <c r="BS72" s="214">
        <f t="shared" si="14"/>
        <v>-0.28966421791701613</v>
      </c>
      <c r="BT72" s="214">
        <f t="shared" si="15"/>
        <v>102.20742169107655</v>
      </c>
      <c r="BU72" s="191"/>
      <c r="BV72" s="189">
        <v>-41.719258986516202</v>
      </c>
      <c r="BW72" s="189">
        <v>-23.532933281578799</v>
      </c>
      <c r="BX72" s="214">
        <f t="shared" si="16"/>
        <v>-46.437383459539937</v>
      </c>
      <c r="BY72" s="214">
        <f t="shared" si="17"/>
        <v>-26.756127580654095</v>
      </c>
      <c r="BZ72" s="191"/>
      <c r="CA72" s="191"/>
      <c r="CB72" s="191"/>
      <c r="CC72" s="191"/>
      <c r="CD72" s="191"/>
      <c r="CE72" s="191"/>
      <c r="CF72" s="191"/>
      <c r="CG72" s="191"/>
      <c r="CH72" s="191"/>
      <c r="CI72" s="191"/>
      <c r="CJ72" s="191"/>
      <c r="CK72" s="191"/>
      <c r="CL72" s="191"/>
      <c r="CM72" s="191"/>
      <c r="CN72" s="191"/>
      <c r="CO72" s="191"/>
      <c r="CP72" s="191"/>
      <c r="CQ72" s="191"/>
      <c r="CR72" s="191"/>
    </row>
    <row r="73" spans="1:96" ht="12" customHeight="1" x14ac:dyDescent="0.25">
      <c r="A73" s="191"/>
      <c r="B73" s="191"/>
      <c r="C73" s="191"/>
      <c r="D73" s="191"/>
      <c r="E73" s="191"/>
      <c r="F73" s="191"/>
      <c r="G73" s="191"/>
      <c r="H73" s="191"/>
      <c r="I73" s="191"/>
      <c r="J73" s="191"/>
      <c r="K73" s="191"/>
      <c r="L73" s="191"/>
      <c r="M73" s="191"/>
      <c r="N73" s="191"/>
      <c r="O73" s="191"/>
      <c r="P73" s="191"/>
      <c r="Q73" s="191"/>
      <c r="R73" s="191"/>
      <c r="S73" s="191"/>
      <c r="T73" s="191"/>
      <c r="U73" s="191"/>
      <c r="V73" s="191"/>
      <c r="W73" s="191"/>
      <c r="X73" s="224"/>
      <c r="Y73" s="224"/>
      <c r="Z73" s="224"/>
      <c r="AA73" s="224"/>
      <c r="AB73" s="224"/>
      <c r="AC73" s="224"/>
      <c r="AD73" s="224"/>
      <c r="AE73" s="224"/>
      <c r="AF73" s="224"/>
      <c r="AG73" s="224"/>
      <c r="AH73" s="224"/>
      <c r="AI73" s="224"/>
      <c r="AJ73" s="224"/>
      <c r="AK73" s="224"/>
      <c r="AL73" s="224"/>
      <c r="AM73" s="191"/>
      <c r="AN73" s="73"/>
      <c r="AO73" s="73"/>
      <c r="AP73" s="73"/>
      <c r="AQ73" s="73"/>
      <c r="AR73" s="73"/>
      <c r="AS73" s="73"/>
      <c r="AT73" s="73"/>
      <c r="AU73" s="73"/>
      <c r="AV73" s="73"/>
      <c r="AW73" s="225"/>
      <c r="AX73" s="73"/>
      <c r="AY73" s="73"/>
      <c r="AZ73" s="73"/>
      <c r="BA73" s="73"/>
      <c r="BB73" s="182"/>
      <c r="BC73" s="182"/>
      <c r="BD73" s="214">
        <f t="shared" si="11"/>
        <v>5.75</v>
      </c>
      <c r="BE73" s="187">
        <v>20700</v>
      </c>
      <c r="BF73" s="215">
        <v>624.24062605999995</v>
      </c>
      <c r="BG73" s="215">
        <v>482.19654002113901</v>
      </c>
      <c r="BH73" s="215">
        <v>-474.95798588337499</v>
      </c>
      <c r="BI73" s="216">
        <v>51.905176681829801</v>
      </c>
      <c r="BJ73" s="216">
        <v>5.9332176528190104</v>
      </c>
      <c r="BK73" s="214">
        <f t="shared" si="12"/>
        <v>-0.18740855971814607</v>
      </c>
      <c r="BL73" s="214">
        <f t="shared" si="13"/>
        <v>111.53360336107653</v>
      </c>
      <c r="BM73" s="187">
        <v>20700</v>
      </c>
      <c r="BN73" s="215">
        <v>624.24062605999995</v>
      </c>
      <c r="BO73" s="215">
        <v>482.51105058143003</v>
      </c>
      <c r="BP73" s="215">
        <v>-477.31591115355201</v>
      </c>
      <c r="BQ73" s="216">
        <v>51.9150412338034</v>
      </c>
      <c r="BR73" s="216">
        <v>5.92867248938812</v>
      </c>
      <c r="BS73" s="214">
        <f t="shared" si="14"/>
        <v>-0.20330992563455652</v>
      </c>
      <c r="BT73" s="214">
        <f t="shared" si="15"/>
        <v>111.53360336107653</v>
      </c>
      <c r="BU73" s="191"/>
      <c r="BV73" s="189">
        <v>-29.427972172920299</v>
      </c>
      <c r="BW73" s="189">
        <v>-15.081900793930201</v>
      </c>
      <c r="BX73" s="214">
        <f t="shared" si="16"/>
        <v>-34.146096645944034</v>
      </c>
      <c r="BY73" s="214">
        <f t="shared" si="17"/>
        <v>-18.305095093005498</v>
      </c>
      <c r="BZ73" s="191"/>
      <c r="CA73" s="191"/>
      <c r="CB73" s="191"/>
      <c r="CC73" s="191"/>
      <c r="CD73" s="191"/>
      <c r="CE73" s="191"/>
      <c r="CF73" s="191"/>
      <c r="CG73" s="191"/>
      <c r="CH73" s="191"/>
      <c r="CI73" s="191"/>
      <c r="CJ73" s="191"/>
      <c r="CK73" s="191"/>
      <c r="CL73" s="191"/>
      <c r="CM73" s="191"/>
      <c r="CN73" s="191"/>
      <c r="CO73" s="191"/>
      <c r="CP73" s="191"/>
      <c r="CQ73" s="191"/>
      <c r="CR73" s="191"/>
    </row>
    <row r="74" spans="1:96" ht="12" customHeight="1" x14ac:dyDescent="0.25">
      <c r="A74" s="191"/>
      <c r="B74" s="191"/>
      <c r="C74" s="191"/>
      <c r="D74" s="191"/>
      <c r="E74" s="191"/>
      <c r="F74" s="191"/>
      <c r="G74" s="191"/>
      <c r="H74" s="191"/>
      <c r="I74" s="191"/>
      <c r="J74" s="191"/>
      <c r="K74" s="191"/>
      <c r="L74" s="191"/>
      <c r="M74" s="191"/>
      <c r="N74" s="191"/>
      <c r="O74" s="191"/>
      <c r="P74" s="191"/>
      <c r="Q74" s="191"/>
      <c r="R74" s="191"/>
      <c r="S74" s="191"/>
      <c r="T74" s="191"/>
      <c r="U74" s="191"/>
      <c r="V74" s="191"/>
      <c r="W74" s="191"/>
      <c r="X74" s="224"/>
      <c r="Y74" s="224"/>
      <c r="Z74" s="224"/>
      <c r="AA74" s="224"/>
      <c r="AB74" s="224"/>
      <c r="AC74" s="224"/>
      <c r="AD74" s="224"/>
      <c r="AE74" s="224"/>
      <c r="AF74" s="224"/>
      <c r="AG74" s="224"/>
      <c r="AH74" s="224"/>
      <c r="AI74" s="224"/>
      <c r="AJ74" s="224"/>
      <c r="AK74" s="224"/>
      <c r="AL74" s="224"/>
      <c r="AM74" s="191"/>
      <c r="AN74" s="73"/>
      <c r="AO74" s="73"/>
      <c r="AP74" s="73"/>
      <c r="AQ74" s="73"/>
      <c r="AR74" s="73"/>
      <c r="AS74" s="73"/>
      <c r="AT74" s="73"/>
      <c r="AU74" s="73"/>
      <c r="AV74" s="73"/>
      <c r="AW74" s="225"/>
      <c r="AX74" s="73"/>
      <c r="AY74" s="73"/>
      <c r="AZ74" s="73"/>
      <c r="BA74" s="73"/>
      <c r="BB74" s="182"/>
      <c r="BC74" s="182"/>
      <c r="BD74" s="214">
        <f t="shared" si="11"/>
        <v>5.833333333333333</v>
      </c>
      <c r="BE74" s="187">
        <v>21000</v>
      </c>
      <c r="BF74" s="215">
        <v>632.31187666999904</v>
      </c>
      <c r="BG74" s="215">
        <v>498.34718872048302</v>
      </c>
      <c r="BH74" s="215">
        <v>-491.04365273640298</v>
      </c>
      <c r="BI74" s="216">
        <v>52.023210400646597</v>
      </c>
      <c r="BJ74" s="216">
        <v>6.0508328900905104</v>
      </c>
      <c r="BK74" s="214">
        <f t="shared" si="12"/>
        <v>-6.9793322446646044E-2</v>
      </c>
      <c r="BL74" s="214">
        <f t="shared" si="13"/>
        <v>119.60485397107561</v>
      </c>
      <c r="BM74" s="187">
        <v>21000</v>
      </c>
      <c r="BN74" s="215">
        <v>632.31187666999904</v>
      </c>
      <c r="BO74" s="215">
        <v>494.483195351917</v>
      </c>
      <c r="BP74" s="215">
        <v>-489.01670770732801</v>
      </c>
      <c r="BQ74" s="216">
        <v>52.001774129301097</v>
      </c>
      <c r="BR74" s="216">
        <v>6.0168536199712701</v>
      </c>
      <c r="BS74" s="214">
        <f t="shared" si="14"/>
        <v>-0.11512879505140639</v>
      </c>
      <c r="BT74" s="214">
        <f t="shared" si="15"/>
        <v>119.60485397107561</v>
      </c>
      <c r="BU74" s="191"/>
      <c r="BV74" s="189">
        <v>-16.814387862471701</v>
      </c>
      <c r="BW74" s="189">
        <v>-6.4656901266536098</v>
      </c>
      <c r="BX74" s="214">
        <f t="shared" si="16"/>
        <v>-21.532512335495433</v>
      </c>
      <c r="BY74" s="214">
        <f t="shared" si="17"/>
        <v>-9.688884425728908</v>
      </c>
      <c r="BZ74" s="191"/>
      <c r="CA74" s="191"/>
      <c r="CB74" s="191"/>
      <c r="CC74" s="191"/>
      <c r="CD74" s="191"/>
      <c r="CE74" s="191"/>
      <c r="CF74" s="191"/>
      <c r="CG74" s="191"/>
      <c r="CH74" s="191"/>
      <c r="CI74" s="191"/>
      <c r="CJ74" s="191"/>
      <c r="CK74" s="191"/>
      <c r="CL74" s="191"/>
      <c r="CM74" s="191"/>
      <c r="CN74" s="191"/>
      <c r="CO74" s="191"/>
      <c r="CP74" s="191"/>
      <c r="CQ74" s="191"/>
      <c r="CR74" s="191"/>
    </row>
    <row r="75" spans="1:96" ht="12" customHeight="1" x14ac:dyDescent="0.25">
      <c r="A75" s="191"/>
      <c r="B75" s="191"/>
      <c r="C75" s="191"/>
      <c r="D75" s="191"/>
      <c r="E75" s="191"/>
      <c r="F75" s="191"/>
      <c r="G75" s="191"/>
      <c r="H75" s="191"/>
      <c r="I75" s="191"/>
      <c r="J75" s="191"/>
      <c r="K75" s="191"/>
      <c r="L75" s="191"/>
      <c r="M75" s="191"/>
      <c r="N75" s="191"/>
      <c r="O75" s="191"/>
      <c r="P75" s="191"/>
      <c r="Q75" s="191"/>
      <c r="R75" s="191"/>
      <c r="S75" s="191"/>
      <c r="T75" s="191"/>
      <c r="U75" s="191"/>
      <c r="V75" s="191"/>
      <c r="W75" s="191"/>
      <c r="X75" s="224"/>
      <c r="Y75" s="224"/>
      <c r="Z75" s="224"/>
      <c r="AA75" s="224"/>
      <c r="AB75" s="224"/>
      <c r="AC75" s="224"/>
      <c r="AD75" s="224"/>
      <c r="AE75" s="224"/>
      <c r="AF75" s="224"/>
      <c r="AG75" s="224"/>
      <c r="AH75" s="224"/>
      <c r="AI75" s="224"/>
      <c r="AJ75" s="224"/>
      <c r="AK75" s="224"/>
      <c r="AL75" s="224"/>
      <c r="AM75" s="191"/>
      <c r="AN75" s="73"/>
      <c r="AO75" s="73"/>
      <c r="AP75" s="73"/>
      <c r="AQ75" s="73"/>
      <c r="AR75" s="73"/>
      <c r="AS75" s="73"/>
      <c r="AT75" s="73"/>
      <c r="AU75" s="73"/>
      <c r="AV75" s="73"/>
      <c r="AW75" s="225"/>
      <c r="AX75" s="73"/>
      <c r="AY75" s="73"/>
      <c r="AZ75" s="73"/>
      <c r="BA75" s="73"/>
      <c r="BB75" s="182"/>
      <c r="BC75" s="182"/>
      <c r="BD75" s="214">
        <f t="shared" si="11"/>
        <v>5.916666666666667</v>
      </c>
      <c r="BE75" s="187">
        <v>21300</v>
      </c>
      <c r="BF75" s="215">
        <v>639.03976589000001</v>
      </c>
      <c r="BG75" s="215">
        <v>514.59273066234698</v>
      </c>
      <c r="BH75" s="215">
        <v>-507.341192323347</v>
      </c>
      <c r="BI75" s="216">
        <v>52.140818166550197</v>
      </c>
      <c r="BJ75" s="216">
        <v>6.1672255167433496</v>
      </c>
      <c r="BK75" s="214">
        <f t="shared" si="12"/>
        <v>4.6599304206193182E-2</v>
      </c>
      <c r="BL75" s="214">
        <f t="shared" si="13"/>
        <v>126.33274319107659</v>
      </c>
      <c r="BM75" s="187">
        <v>21300</v>
      </c>
      <c r="BN75" s="215">
        <v>639.03976589000001</v>
      </c>
      <c r="BO75" s="215">
        <v>506.68022697026299</v>
      </c>
      <c r="BP75" s="215">
        <v>-501.02997794166703</v>
      </c>
      <c r="BQ75" s="216">
        <v>52.089617097921298</v>
      </c>
      <c r="BR75" s="216">
        <v>6.1054846782653902</v>
      </c>
      <c r="BS75" s="214">
        <f t="shared" si="14"/>
        <v>-2.6497736757286283E-2</v>
      </c>
      <c r="BT75" s="214">
        <f t="shared" si="15"/>
        <v>126.33274319107659</v>
      </c>
      <c r="BU75" s="191"/>
      <c r="BV75" s="189">
        <v>-4.0166510359292102</v>
      </c>
      <c r="BW75" s="189">
        <v>2.2213332942506501</v>
      </c>
      <c r="BX75" s="214">
        <f t="shared" si="16"/>
        <v>-8.7347755089529429</v>
      </c>
      <c r="BY75" s="214">
        <f t="shared" si="17"/>
        <v>-1.0018610048246472</v>
      </c>
      <c r="BZ75" s="191"/>
      <c r="CA75" s="191"/>
      <c r="CB75" s="191"/>
      <c r="CC75" s="191"/>
      <c r="CD75" s="191"/>
      <c r="CE75" s="191"/>
      <c r="CF75" s="191"/>
      <c r="CG75" s="191"/>
      <c r="CH75" s="191"/>
      <c r="CI75" s="191"/>
      <c r="CJ75" s="191"/>
      <c r="CK75" s="191"/>
      <c r="CL75" s="191"/>
      <c r="CM75" s="191"/>
      <c r="CN75" s="191"/>
      <c r="CO75" s="191"/>
      <c r="CP75" s="191"/>
      <c r="CQ75" s="191"/>
      <c r="CR75" s="191"/>
    </row>
    <row r="76" spans="1:96" ht="12" customHeight="1" x14ac:dyDescent="0.25">
      <c r="A76" s="191"/>
      <c r="B76" s="191"/>
      <c r="C76" s="191"/>
      <c r="D76" s="191"/>
      <c r="E76" s="191"/>
      <c r="F76" s="191"/>
      <c r="G76" s="191"/>
      <c r="H76" s="191"/>
      <c r="I76" s="191"/>
      <c r="J76" s="191"/>
      <c r="K76" s="191"/>
      <c r="L76" s="191"/>
      <c r="M76" s="191"/>
      <c r="N76" s="191"/>
      <c r="O76" s="191"/>
      <c r="P76" s="191"/>
      <c r="Q76" s="191"/>
      <c r="R76" s="191"/>
      <c r="S76" s="191"/>
      <c r="T76" s="191"/>
      <c r="U76" s="191"/>
      <c r="V76" s="191"/>
      <c r="W76" s="191"/>
      <c r="X76" s="224"/>
      <c r="Y76" s="224"/>
      <c r="Z76" s="224"/>
      <c r="AA76" s="224"/>
      <c r="AB76" s="224"/>
      <c r="AC76" s="224"/>
      <c r="AD76" s="224"/>
      <c r="AE76" s="224"/>
      <c r="AF76" s="224"/>
      <c r="AG76" s="224"/>
      <c r="AH76" s="224"/>
      <c r="AI76" s="224"/>
      <c r="AJ76" s="224"/>
      <c r="AK76" s="224"/>
      <c r="AL76" s="224"/>
      <c r="AM76" s="191"/>
      <c r="AN76" s="73"/>
      <c r="AO76" s="73"/>
      <c r="AP76" s="73"/>
      <c r="AQ76" s="73"/>
      <c r="AR76" s="73"/>
      <c r="AS76" s="73"/>
      <c r="AT76" s="73"/>
      <c r="AU76" s="73"/>
      <c r="AV76" s="73"/>
      <c r="AW76" s="225"/>
      <c r="AX76" s="73"/>
      <c r="AY76" s="73"/>
      <c r="AZ76" s="73"/>
      <c r="BA76" s="73"/>
      <c r="BB76" s="182"/>
      <c r="BC76" s="182"/>
      <c r="BD76" s="214">
        <f t="shared" si="11"/>
        <v>6</v>
      </c>
      <c r="BE76" s="187">
        <v>21600</v>
      </c>
      <c r="BF76" s="215">
        <v>644.35058158000004</v>
      </c>
      <c r="BG76" s="215">
        <v>530.68121602588599</v>
      </c>
      <c r="BH76" s="215">
        <v>-523.589493999914</v>
      </c>
      <c r="BI76" s="216">
        <v>52.256206417803099</v>
      </c>
      <c r="BJ76" s="216">
        <v>6.2807071966063601</v>
      </c>
      <c r="BK76" s="214">
        <f t="shared" si="12"/>
        <v>0.16008098406920368</v>
      </c>
      <c r="BL76" s="214">
        <f t="shared" si="13"/>
        <v>131.64355888107661</v>
      </c>
      <c r="BM76" s="187">
        <v>21600</v>
      </c>
      <c r="BN76" s="215">
        <v>644.35058158000004</v>
      </c>
      <c r="BO76" s="215">
        <v>518.91627358900803</v>
      </c>
      <c r="BP76" s="215">
        <v>-513.16936039401003</v>
      </c>
      <c r="BQ76" s="216">
        <v>52.1772111340956</v>
      </c>
      <c r="BR76" s="216">
        <v>6.1932390360646101</v>
      </c>
      <c r="BS76" s="214">
        <f t="shared" si="14"/>
        <v>6.1256621041933634E-2</v>
      </c>
      <c r="BT76" s="214">
        <f t="shared" si="15"/>
        <v>131.64355888107661</v>
      </c>
      <c r="BU76" s="191"/>
      <c r="BV76" s="189">
        <v>8.8250764729139597</v>
      </c>
      <c r="BW76" s="189">
        <v>10.8840284958606</v>
      </c>
      <c r="BX76" s="214">
        <f t="shared" si="16"/>
        <v>4.1069519998902271</v>
      </c>
      <c r="BY76" s="214">
        <f t="shared" si="17"/>
        <v>7.6608341967853022</v>
      </c>
      <c r="BZ76" s="191"/>
      <c r="CA76" s="191"/>
      <c r="CB76" s="191"/>
      <c r="CC76" s="191"/>
      <c r="CD76" s="191"/>
      <c r="CE76" s="191"/>
      <c r="CF76" s="191"/>
      <c r="CG76" s="191"/>
      <c r="CH76" s="191"/>
      <c r="CI76" s="191"/>
      <c r="CJ76" s="191"/>
      <c r="CK76" s="191"/>
      <c r="CL76" s="191"/>
      <c r="CM76" s="191"/>
      <c r="CN76" s="191"/>
      <c r="CO76" s="191"/>
      <c r="CP76" s="191"/>
      <c r="CQ76" s="191"/>
      <c r="CR76" s="191"/>
    </row>
    <row r="77" spans="1:96" ht="12" customHeight="1" x14ac:dyDescent="0.25">
      <c r="A77" s="191"/>
      <c r="B77" s="191"/>
      <c r="C77" s="191"/>
      <c r="D77" s="191"/>
      <c r="E77" s="191"/>
      <c r="F77" s="191"/>
      <c r="G77" s="191"/>
      <c r="H77" s="191"/>
      <c r="I77" s="191"/>
      <c r="J77" s="191"/>
      <c r="K77" s="191"/>
      <c r="L77" s="191"/>
      <c r="M77" s="191"/>
      <c r="N77" s="191"/>
      <c r="O77" s="191"/>
      <c r="P77" s="191"/>
      <c r="Q77" s="191"/>
      <c r="R77" s="191"/>
      <c r="S77" s="191"/>
      <c r="T77" s="191"/>
      <c r="U77" s="191"/>
      <c r="V77" s="191"/>
      <c r="W77" s="191"/>
      <c r="X77" s="224"/>
      <c r="Y77" s="224"/>
      <c r="Z77" s="224"/>
      <c r="AA77" s="224"/>
      <c r="AB77" s="224"/>
      <c r="AC77" s="224"/>
      <c r="AD77" s="224"/>
      <c r="AE77" s="224"/>
      <c r="AF77" s="224"/>
      <c r="AG77" s="224"/>
      <c r="AH77" s="224"/>
      <c r="AI77" s="224"/>
      <c r="AJ77" s="224"/>
      <c r="AK77" s="224"/>
      <c r="AL77" s="224"/>
      <c r="AM77" s="191"/>
      <c r="AN77" s="73"/>
      <c r="AO77" s="73"/>
      <c r="AP77" s="73"/>
      <c r="AQ77" s="73"/>
      <c r="AR77" s="73"/>
      <c r="AS77" s="73"/>
      <c r="AT77" s="73"/>
      <c r="AU77" s="73"/>
      <c r="AV77" s="73"/>
      <c r="AW77" s="225"/>
      <c r="AX77" s="73"/>
      <c r="AY77" s="73"/>
      <c r="AZ77" s="73"/>
      <c r="BA77" s="73"/>
      <c r="BB77" s="182"/>
      <c r="BC77" s="182"/>
      <c r="BD77" s="214">
        <f t="shared" si="11"/>
        <v>6.083333333333333</v>
      </c>
      <c r="BE77" s="187">
        <v>21900</v>
      </c>
      <c r="BF77" s="215">
        <v>648.18613731000005</v>
      </c>
      <c r="BG77" s="215">
        <v>546.37447706670105</v>
      </c>
      <c r="BH77" s="215">
        <v>-539.53936669300595</v>
      </c>
      <c r="BI77" s="216">
        <v>52.367757399118297</v>
      </c>
      <c r="BJ77" s="216">
        <v>6.3897678570203702</v>
      </c>
      <c r="BK77" s="214">
        <f t="shared" si="12"/>
        <v>0.26914164448321376</v>
      </c>
      <c r="BL77" s="214">
        <f t="shared" si="13"/>
        <v>135.47911461107662</v>
      </c>
      <c r="BM77" s="187">
        <v>21900</v>
      </c>
      <c r="BN77" s="215">
        <v>648.18613731000005</v>
      </c>
      <c r="BO77" s="215">
        <v>531.009015639121</v>
      </c>
      <c r="BP77" s="215">
        <v>-525.24978930237296</v>
      </c>
      <c r="BQ77" s="216">
        <v>52.263265442995902</v>
      </c>
      <c r="BR77" s="216">
        <v>6.2788713851216</v>
      </c>
      <c r="BS77" s="214">
        <f t="shared" si="14"/>
        <v>0.14688897009892354</v>
      </c>
      <c r="BT77" s="214">
        <f t="shared" si="15"/>
        <v>135.47911461107662</v>
      </c>
      <c r="BU77" s="191"/>
      <c r="BV77" s="189">
        <v>21.5701510408053</v>
      </c>
      <c r="BW77" s="189">
        <v>19.427520949850798</v>
      </c>
      <c r="BX77" s="214">
        <f t="shared" si="16"/>
        <v>16.852026567781568</v>
      </c>
      <c r="BY77" s="214">
        <f t="shared" si="17"/>
        <v>16.204326650775499</v>
      </c>
      <c r="BZ77" s="191"/>
      <c r="CA77" s="191"/>
      <c r="CB77" s="191"/>
      <c r="CC77" s="191"/>
      <c r="CD77" s="191"/>
      <c r="CE77" s="191"/>
      <c r="CF77" s="191"/>
      <c r="CG77" s="191"/>
      <c r="CH77" s="191"/>
      <c r="CI77" s="191"/>
      <c r="CJ77" s="191"/>
      <c r="CK77" s="191"/>
      <c r="CL77" s="191"/>
      <c r="CM77" s="191"/>
      <c r="CN77" s="191"/>
      <c r="CO77" s="191"/>
      <c r="CP77" s="191"/>
      <c r="CQ77" s="191"/>
      <c r="CR77" s="191"/>
    </row>
    <row r="78" spans="1:96" ht="12" customHeight="1" x14ac:dyDescent="0.25">
      <c r="A78" s="191"/>
      <c r="B78" s="191"/>
      <c r="C78" s="191"/>
      <c r="D78" s="191"/>
      <c r="E78" s="191"/>
      <c r="F78" s="191"/>
      <c r="G78" s="191"/>
      <c r="H78" s="191"/>
      <c r="I78" s="191"/>
      <c r="J78" s="191"/>
      <c r="K78" s="191"/>
      <c r="L78" s="191"/>
      <c r="M78" s="191"/>
      <c r="N78" s="191"/>
      <c r="O78" s="191"/>
      <c r="P78" s="191"/>
      <c r="Q78" s="191"/>
      <c r="R78" s="191"/>
      <c r="S78" s="191"/>
      <c r="T78" s="191"/>
      <c r="U78" s="191"/>
      <c r="V78" s="191"/>
      <c r="W78" s="191"/>
      <c r="X78" s="224"/>
      <c r="Y78" s="224"/>
      <c r="Z78" s="224"/>
      <c r="AA78" s="224"/>
      <c r="AB78" s="224"/>
      <c r="AC78" s="224"/>
      <c r="AD78" s="224"/>
      <c r="AE78" s="224"/>
      <c r="AF78" s="224"/>
      <c r="AG78" s="224"/>
      <c r="AH78" s="224"/>
      <c r="AI78" s="224"/>
      <c r="AJ78" s="224"/>
      <c r="AK78" s="224"/>
      <c r="AL78" s="224"/>
      <c r="AM78" s="191"/>
      <c r="AN78" s="73"/>
      <c r="AO78" s="73"/>
      <c r="AP78" s="73"/>
      <c r="AQ78" s="73"/>
      <c r="AR78" s="73"/>
      <c r="AS78" s="73"/>
      <c r="AT78" s="73"/>
      <c r="AU78" s="73"/>
      <c r="AV78" s="73"/>
      <c r="AW78" s="225"/>
      <c r="AX78" s="73"/>
      <c r="AY78" s="73"/>
      <c r="AZ78" s="73"/>
      <c r="BA78" s="73"/>
      <c r="BB78" s="182"/>
      <c r="BC78" s="182"/>
      <c r="BD78" s="214">
        <f t="shared" si="11"/>
        <v>6.166666666666667</v>
      </c>
      <c r="BE78" s="187">
        <v>22200</v>
      </c>
      <c r="BF78" s="215">
        <v>650.50440994999997</v>
      </c>
      <c r="BG78" s="215">
        <v>561.45268018643299</v>
      </c>
      <c r="BH78" s="215">
        <v>-554.95905395570901</v>
      </c>
      <c r="BI78" s="216">
        <v>52.474047400180702</v>
      </c>
      <c r="BJ78" s="216">
        <v>6.49308731472094</v>
      </c>
      <c r="BK78" s="214">
        <f t="shared" si="12"/>
        <v>0.37246110218378359</v>
      </c>
      <c r="BL78" s="214">
        <f t="shared" si="13"/>
        <v>137.79738725107654</v>
      </c>
      <c r="BM78" s="187">
        <v>22200</v>
      </c>
      <c r="BN78" s="215">
        <v>650.50440994999997</v>
      </c>
      <c r="BO78" s="215">
        <v>542.78401441422795</v>
      </c>
      <c r="BP78" s="215">
        <v>-537.09233868641604</v>
      </c>
      <c r="BQ78" s="216">
        <v>52.3465847494925</v>
      </c>
      <c r="BR78" s="216">
        <v>6.3612400813381296</v>
      </c>
      <c r="BS78" s="214">
        <f t="shared" si="14"/>
        <v>0.22925766631545308</v>
      </c>
      <c r="BT78" s="214">
        <f t="shared" si="15"/>
        <v>137.79738725107654</v>
      </c>
      <c r="BU78" s="191"/>
      <c r="BV78" s="189">
        <v>34.078987595206399</v>
      </c>
      <c r="BW78" s="189">
        <v>27.758241645889001</v>
      </c>
      <c r="BX78" s="214">
        <f t="shared" si="16"/>
        <v>29.360863122182668</v>
      </c>
      <c r="BY78" s="214">
        <f t="shared" si="17"/>
        <v>24.535047346813705</v>
      </c>
      <c r="BZ78" s="191"/>
      <c r="CA78" s="191"/>
      <c r="CB78" s="191"/>
      <c r="CC78" s="191"/>
      <c r="CD78" s="191"/>
      <c r="CE78" s="191"/>
      <c r="CF78" s="191"/>
      <c r="CG78" s="191"/>
      <c r="CH78" s="191"/>
      <c r="CI78" s="191"/>
      <c r="CJ78" s="191"/>
      <c r="CK78" s="191"/>
      <c r="CL78" s="191"/>
      <c r="CM78" s="191"/>
      <c r="CN78" s="191"/>
      <c r="CO78" s="191"/>
      <c r="CP78" s="191"/>
      <c r="CQ78" s="191"/>
      <c r="CR78" s="191"/>
    </row>
    <row r="79" spans="1:96" ht="12" customHeight="1" x14ac:dyDescent="0.25">
      <c r="A79" s="191"/>
      <c r="B79" s="191"/>
      <c r="C79" s="191"/>
      <c r="D79" s="191"/>
      <c r="E79" s="191"/>
      <c r="F79" s="191"/>
      <c r="G79" s="191"/>
      <c r="H79" s="191"/>
      <c r="I79" s="191"/>
      <c r="J79" s="191"/>
      <c r="K79" s="191"/>
      <c r="L79" s="191"/>
      <c r="M79" s="191"/>
      <c r="N79" s="191"/>
      <c r="O79" s="191"/>
      <c r="P79" s="191"/>
      <c r="Q79" s="191"/>
      <c r="R79" s="191"/>
      <c r="S79" s="191"/>
      <c r="T79" s="191"/>
      <c r="U79" s="191"/>
      <c r="V79" s="191"/>
      <c r="W79" s="191"/>
      <c r="X79" s="224"/>
      <c r="Y79" s="224"/>
      <c r="Z79" s="224"/>
      <c r="AA79" s="224"/>
      <c r="AB79" s="224"/>
      <c r="AC79" s="224"/>
      <c r="AD79" s="224"/>
      <c r="AE79" s="224"/>
      <c r="AF79" s="224"/>
      <c r="AG79" s="224"/>
      <c r="AH79" s="224"/>
      <c r="AI79" s="224"/>
      <c r="AJ79" s="224"/>
      <c r="AK79" s="224"/>
      <c r="AL79" s="224"/>
      <c r="AM79" s="191"/>
      <c r="AN79" s="73"/>
      <c r="AO79" s="73"/>
      <c r="AP79" s="73"/>
      <c r="AQ79" s="73"/>
      <c r="AR79" s="73"/>
      <c r="AS79" s="73"/>
      <c r="AT79" s="73"/>
      <c r="AU79" s="73"/>
      <c r="AV79" s="73"/>
      <c r="AW79" s="225"/>
      <c r="AX79" s="73"/>
      <c r="AY79" s="73"/>
      <c r="AZ79" s="73"/>
      <c r="BA79" s="73"/>
      <c r="BB79" s="182"/>
      <c r="BC79" s="182"/>
      <c r="BD79" s="214">
        <f t="shared" si="11"/>
        <v>6.25</v>
      </c>
      <c r="BE79" s="187">
        <v>22500</v>
      </c>
      <c r="BF79" s="215">
        <v>651.28</v>
      </c>
      <c r="BG79" s="215">
        <v>575.71738271707602</v>
      </c>
      <c r="BH79" s="215">
        <v>-569.63802186964301</v>
      </c>
      <c r="BI79" s="216">
        <v>52.573851846266997</v>
      </c>
      <c r="BJ79" s="216">
        <v>6.5895362719542296</v>
      </c>
      <c r="BK79" s="214">
        <f t="shared" si="12"/>
        <v>0.4689100594170732</v>
      </c>
      <c r="BL79" s="214">
        <f t="shared" si="13"/>
        <v>138.57297730107655</v>
      </c>
      <c r="BM79" s="187">
        <v>22500</v>
      </c>
      <c r="BN79" s="215">
        <v>651.28</v>
      </c>
      <c r="BO79" s="215">
        <v>554.07818753057802</v>
      </c>
      <c r="BP79" s="215">
        <v>-548.52819615265696</v>
      </c>
      <c r="BQ79" s="216">
        <v>52.426087858029902</v>
      </c>
      <c r="BR79" s="216">
        <v>6.4393215100498002</v>
      </c>
      <c r="BS79" s="214">
        <f t="shared" si="14"/>
        <v>0.30733909502712375</v>
      </c>
      <c r="BT79" s="214">
        <f t="shared" si="15"/>
        <v>138.57297730107655</v>
      </c>
      <c r="BU79" s="191"/>
      <c r="BV79" s="189">
        <v>46.214588361131497</v>
      </c>
      <c r="BW79" s="189">
        <v>35.784951866896101</v>
      </c>
      <c r="BX79" s="214">
        <f t="shared" si="16"/>
        <v>41.496463888107762</v>
      </c>
      <c r="BY79" s="214">
        <f t="shared" si="17"/>
        <v>32.561757567820806</v>
      </c>
      <c r="BZ79" s="191"/>
      <c r="CA79" s="191"/>
      <c r="CB79" s="191"/>
      <c r="CC79" s="191"/>
      <c r="CD79" s="191"/>
      <c r="CE79" s="191"/>
      <c r="CF79" s="191"/>
      <c r="CG79" s="191"/>
      <c r="CH79" s="191"/>
      <c r="CI79" s="191"/>
      <c r="CJ79" s="191"/>
      <c r="CK79" s="191"/>
      <c r="CL79" s="191"/>
      <c r="CM79" s="191"/>
      <c r="CN79" s="191"/>
      <c r="CO79" s="191"/>
      <c r="CP79" s="191"/>
      <c r="CQ79" s="191"/>
      <c r="CR79" s="191"/>
    </row>
    <row r="80" spans="1:96" ht="12" customHeight="1" x14ac:dyDescent="0.25">
      <c r="A80" s="191"/>
      <c r="B80" s="191"/>
      <c r="C80" s="191"/>
      <c r="D80" s="191"/>
      <c r="E80" s="191"/>
      <c r="F80" s="191"/>
      <c r="G80" s="191"/>
      <c r="H80" s="191"/>
      <c r="I80" s="191"/>
      <c r="J80" s="191"/>
      <c r="K80" s="191"/>
      <c r="L80" s="191"/>
      <c r="M80" s="191"/>
      <c r="N80" s="191"/>
      <c r="O80" s="191"/>
      <c r="P80" s="191"/>
      <c r="Q80" s="191"/>
      <c r="R80" s="191"/>
      <c r="S80" s="191"/>
      <c r="T80" s="191"/>
      <c r="U80" s="191"/>
      <c r="V80" s="191"/>
      <c r="W80" s="191"/>
      <c r="X80" s="224"/>
      <c r="Y80" s="224"/>
      <c r="Z80" s="224"/>
      <c r="AA80" s="224"/>
      <c r="AB80" s="224"/>
      <c r="AC80" s="224"/>
      <c r="AD80" s="224"/>
      <c r="AE80" s="224"/>
      <c r="AF80" s="224"/>
      <c r="AG80" s="224"/>
      <c r="AH80" s="224"/>
      <c r="AI80" s="224"/>
      <c r="AJ80" s="224"/>
      <c r="AK80" s="224"/>
      <c r="AL80" s="224"/>
      <c r="AM80" s="191"/>
      <c r="AN80" s="73"/>
      <c r="AO80" s="73"/>
      <c r="AP80" s="73"/>
      <c r="AQ80" s="73"/>
      <c r="AR80" s="73"/>
      <c r="AS80" s="73"/>
      <c r="AT80" s="73"/>
      <c r="AU80" s="73"/>
      <c r="AV80" s="73"/>
      <c r="AW80" s="225"/>
      <c r="AX80" s="73"/>
      <c r="AY80" s="73"/>
      <c r="AZ80" s="73"/>
      <c r="BA80" s="73"/>
      <c r="BB80" s="182"/>
      <c r="BC80" s="182"/>
      <c r="BD80" s="214">
        <f t="shared" si="11"/>
        <v>6.333333333333333</v>
      </c>
      <c r="BE80" s="187">
        <v>22800</v>
      </c>
      <c r="BF80" s="215">
        <v>650.50440994999997</v>
      </c>
      <c r="BG80" s="215">
        <v>588.99336615988898</v>
      </c>
      <c r="BH80" s="215">
        <v>-583.38929389717305</v>
      </c>
      <c r="BI80" s="216">
        <v>52.666141162794503</v>
      </c>
      <c r="BJ80" s="216">
        <v>6.6781701417931201</v>
      </c>
      <c r="BK80" s="214">
        <f t="shared" si="12"/>
        <v>0.55754392925596363</v>
      </c>
      <c r="BL80" s="214">
        <f t="shared" si="13"/>
        <v>137.79738725107654</v>
      </c>
      <c r="BM80" s="187">
        <v>22800</v>
      </c>
      <c r="BN80" s="215">
        <v>650.50440994999997</v>
      </c>
      <c r="BO80" s="215">
        <v>564.74244828904796</v>
      </c>
      <c r="BP80" s="215">
        <v>-559.401739053234</v>
      </c>
      <c r="BQ80" s="216">
        <v>52.500818542147996</v>
      </c>
      <c r="BR80" s="216">
        <v>6.5122177404155801</v>
      </c>
      <c r="BS80" s="214">
        <f t="shared" si="14"/>
        <v>0.38023532539290361</v>
      </c>
      <c r="BT80" s="214">
        <f t="shared" si="15"/>
        <v>137.79738725107654</v>
      </c>
      <c r="BU80" s="191"/>
      <c r="BV80" s="189">
        <v>57.844043271700201</v>
      </c>
      <c r="BW80" s="189">
        <v>43.419742442746298</v>
      </c>
      <c r="BX80" s="214">
        <f t="shared" si="16"/>
        <v>53.125918798676466</v>
      </c>
      <c r="BY80" s="214">
        <f t="shared" si="17"/>
        <v>40.196548143671002</v>
      </c>
      <c r="BZ80" s="191"/>
      <c r="CA80" s="191"/>
      <c r="CB80" s="191"/>
      <c r="CC80" s="191"/>
      <c r="CD80" s="191"/>
      <c r="CE80" s="191"/>
      <c r="CF80" s="191"/>
      <c r="CG80" s="191"/>
      <c r="CH80" s="191"/>
      <c r="CI80" s="191"/>
      <c r="CJ80" s="191"/>
      <c r="CK80" s="191"/>
      <c r="CL80" s="191"/>
      <c r="CM80" s="191"/>
      <c r="CN80" s="191"/>
      <c r="CO80" s="191"/>
      <c r="CP80" s="191"/>
      <c r="CQ80" s="191"/>
      <c r="CR80" s="191"/>
    </row>
    <row r="81" spans="1:96" ht="12" customHeight="1" x14ac:dyDescent="0.25">
      <c r="A81" s="191"/>
      <c r="B81" s="191"/>
      <c r="C81" s="191"/>
      <c r="D81" s="191"/>
      <c r="E81" s="191"/>
      <c r="F81" s="191"/>
      <c r="G81" s="191"/>
      <c r="H81" s="191"/>
      <c r="I81" s="191"/>
      <c r="J81" s="191"/>
      <c r="K81" s="191"/>
      <c r="L81" s="191"/>
      <c r="M81" s="191"/>
      <c r="N81" s="191"/>
      <c r="O81" s="191"/>
      <c r="P81" s="191"/>
      <c r="Q81" s="191"/>
      <c r="R81" s="191"/>
      <c r="S81" s="191"/>
      <c r="T81" s="191"/>
      <c r="U81" s="191"/>
      <c r="V81" s="191"/>
      <c r="W81" s="191"/>
      <c r="X81" s="224"/>
      <c r="Y81" s="224"/>
      <c r="Z81" s="224"/>
      <c r="AA81" s="224"/>
      <c r="AB81" s="224"/>
      <c r="AC81" s="224"/>
      <c r="AD81" s="224"/>
      <c r="AE81" s="224"/>
      <c r="AF81" s="224"/>
      <c r="AG81" s="224"/>
      <c r="AH81" s="224"/>
      <c r="AI81" s="224"/>
      <c r="AJ81" s="224"/>
      <c r="AK81" s="224"/>
      <c r="AL81" s="224"/>
      <c r="AM81" s="191"/>
      <c r="AN81" s="73"/>
      <c r="AO81" s="73"/>
      <c r="AP81" s="73"/>
      <c r="AQ81" s="73"/>
      <c r="AR81" s="73"/>
      <c r="AS81" s="73"/>
      <c r="AT81" s="73"/>
      <c r="AU81" s="73"/>
      <c r="AV81" s="73"/>
      <c r="AW81" s="225"/>
      <c r="AX81" s="73"/>
      <c r="AY81" s="73"/>
      <c r="AZ81" s="73"/>
      <c r="BA81" s="73"/>
      <c r="BB81" s="182"/>
      <c r="BC81" s="182"/>
      <c r="BD81" s="214">
        <f t="shared" si="11"/>
        <v>6.416666666666667</v>
      </c>
      <c r="BE81" s="187">
        <v>23100</v>
      </c>
      <c r="BF81" s="215">
        <v>648.18613731000005</v>
      </c>
      <c r="BG81" s="215">
        <v>601.12952626898095</v>
      </c>
      <c r="BH81" s="215">
        <v>-596.05064827497597</v>
      </c>
      <c r="BI81" s="216">
        <v>52.750070845671701</v>
      </c>
      <c r="BJ81" s="216">
        <v>6.7582185654578701</v>
      </c>
      <c r="BK81" s="214">
        <f t="shared" si="12"/>
        <v>0.6375923529207137</v>
      </c>
      <c r="BL81" s="214">
        <f t="shared" si="13"/>
        <v>135.47911461107662</v>
      </c>
      <c r="BM81" s="187">
        <v>23100</v>
      </c>
      <c r="BN81" s="215">
        <v>648.18613731000005</v>
      </c>
      <c r="BO81" s="215">
        <v>574.64358629528101</v>
      </c>
      <c r="BP81" s="215">
        <v>-569.57277032175398</v>
      </c>
      <c r="BQ81" s="216">
        <v>52.569950228544599</v>
      </c>
      <c r="BR81" s="216">
        <v>6.5791589265198303</v>
      </c>
      <c r="BS81" s="214">
        <f t="shared" si="14"/>
        <v>0.44717651149715376</v>
      </c>
      <c r="BT81" s="214">
        <f t="shared" si="15"/>
        <v>135.47911461107662</v>
      </c>
      <c r="BU81" s="191"/>
      <c r="BV81" s="189">
        <v>68.839985609783199</v>
      </c>
      <c r="BW81" s="189">
        <v>50.5789965385069</v>
      </c>
      <c r="BX81" s="214">
        <f t="shared" si="16"/>
        <v>64.121861136759463</v>
      </c>
      <c r="BY81" s="214">
        <f t="shared" si="17"/>
        <v>47.355802239431604</v>
      </c>
      <c r="BZ81" s="191"/>
      <c r="CA81" s="191"/>
      <c r="CB81" s="191"/>
      <c r="CC81" s="191"/>
      <c r="CD81" s="191"/>
      <c r="CE81" s="191"/>
      <c r="CF81" s="191"/>
      <c r="CG81" s="191"/>
      <c r="CH81" s="191"/>
      <c r="CI81" s="191"/>
      <c r="CJ81" s="191"/>
      <c r="CK81" s="191"/>
      <c r="CL81" s="191"/>
      <c r="CM81" s="191"/>
      <c r="CN81" s="191"/>
      <c r="CO81" s="191"/>
      <c r="CP81" s="191"/>
      <c r="CQ81" s="191"/>
      <c r="CR81" s="191"/>
    </row>
    <row r="82" spans="1:96" ht="12" customHeight="1" x14ac:dyDescent="0.25">
      <c r="A82" s="191"/>
      <c r="B82" s="191"/>
      <c r="C82" s="191"/>
      <c r="D82" s="191"/>
      <c r="E82" s="191"/>
      <c r="F82" s="191"/>
      <c r="G82" s="191"/>
      <c r="H82" s="191"/>
      <c r="I82" s="191"/>
      <c r="J82" s="191"/>
      <c r="K82" s="191"/>
      <c r="L82" s="191"/>
      <c r="M82" s="191"/>
      <c r="N82" s="191"/>
      <c r="O82" s="191"/>
      <c r="P82" s="191"/>
      <c r="Q82" s="191"/>
      <c r="R82" s="191"/>
      <c r="S82" s="191"/>
      <c r="T82" s="191"/>
      <c r="U82" s="191"/>
      <c r="V82" s="191"/>
      <c r="W82" s="191"/>
      <c r="X82" s="224"/>
      <c r="Y82" s="224"/>
      <c r="Z82" s="224"/>
      <c r="AA82" s="224"/>
      <c r="AB82" s="224"/>
      <c r="AC82" s="224"/>
      <c r="AD82" s="224"/>
      <c r="AE82" s="224"/>
      <c r="AF82" s="224"/>
      <c r="AG82" s="224"/>
      <c r="AH82" s="224"/>
      <c r="AI82" s="224"/>
      <c r="AJ82" s="224"/>
      <c r="AK82" s="224"/>
      <c r="AL82" s="224"/>
      <c r="AM82" s="191"/>
      <c r="AN82" s="73"/>
      <c r="AO82" s="73"/>
      <c r="AP82" s="73"/>
      <c r="AQ82" s="73"/>
      <c r="AR82" s="73"/>
      <c r="AS82" s="73"/>
      <c r="AT82" s="73"/>
      <c r="AU82" s="73"/>
      <c r="AV82" s="73"/>
      <c r="AW82" s="225"/>
      <c r="AX82" s="73"/>
      <c r="AY82" s="73"/>
      <c r="AZ82" s="73"/>
      <c r="BA82" s="73"/>
      <c r="BB82" s="182"/>
      <c r="BC82" s="182"/>
      <c r="BD82" s="214">
        <f t="shared" si="11"/>
        <v>6.5</v>
      </c>
      <c r="BE82" s="187">
        <v>23400</v>
      </c>
      <c r="BF82" s="215">
        <v>644.35058158000004</v>
      </c>
      <c r="BG82" s="215">
        <v>611.99906706466504</v>
      </c>
      <c r="BH82" s="215">
        <v>-607.48497193890103</v>
      </c>
      <c r="BI82" s="216">
        <v>52.824968401613802</v>
      </c>
      <c r="BJ82" s="216">
        <v>6.8290727588884099</v>
      </c>
      <c r="BK82" s="214">
        <f t="shared" si="12"/>
        <v>0.70844654635125348</v>
      </c>
      <c r="BL82" s="214">
        <f t="shared" si="13"/>
        <v>131.64355888107661</v>
      </c>
      <c r="BM82" s="187">
        <v>23400</v>
      </c>
      <c r="BN82" s="215">
        <v>644.35058158000004</v>
      </c>
      <c r="BO82" s="215">
        <v>583.66549452130903</v>
      </c>
      <c r="BP82" s="215">
        <v>-578.91801705201703</v>
      </c>
      <c r="BQ82" s="216">
        <v>52.6327859968127</v>
      </c>
      <c r="BR82" s="216">
        <v>6.63950185287172</v>
      </c>
      <c r="BS82" s="214">
        <f t="shared" si="14"/>
        <v>0.50751943784904352</v>
      </c>
      <c r="BT82" s="214">
        <f t="shared" si="15"/>
        <v>131.64355888107661</v>
      </c>
      <c r="BU82" s="191"/>
      <c r="BV82" s="189">
        <v>79.081986938440394</v>
      </c>
      <c r="BW82" s="189">
        <v>57.184305432678798</v>
      </c>
      <c r="BX82" s="214">
        <f t="shared" si="16"/>
        <v>74.363862465416659</v>
      </c>
      <c r="BY82" s="214">
        <f t="shared" si="17"/>
        <v>53.961111133603502</v>
      </c>
      <c r="BZ82" s="191"/>
      <c r="CA82" s="191"/>
      <c r="CB82" s="191"/>
      <c r="CC82" s="191"/>
      <c r="CD82" s="191"/>
      <c r="CE82" s="191"/>
      <c r="CF82" s="191"/>
      <c r="CG82" s="191"/>
      <c r="CH82" s="191"/>
      <c r="CI82" s="191"/>
      <c r="CJ82" s="191"/>
      <c r="CK82" s="191"/>
      <c r="CL82" s="191"/>
      <c r="CM82" s="191"/>
      <c r="CN82" s="191"/>
      <c r="CO82" s="191"/>
      <c r="CP82" s="191"/>
      <c r="CQ82" s="191"/>
      <c r="CR82" s="191"/>
    </row>
    <row r="83" spans="1:96" ht="12" customHeight="1" x14ac:dyDescent="0.25">
      <c r="A83" s="191"/>
      <c r="B83" s="191"/>
      <c r="C83" s="191"/>
      <c r="D83" s="191"/>
      <c r="E83" s="191"/>
      <c r="F83" s="191"/>
      <c r="G83" s="191"/>
      <c r="H83" s="191"/>
      <c r="I83" s="191"/>
      <c r="J83" s="191"/>
      <c r="K83" s="191"/>
      <c r="L83" s="191"/>
      <c r="M83" s="191"/>
      <c r="N83" s="191"/>
      <c r="O83" s="191"/>
      <c r="P83" s="191"/>
      <c r="Q83" s="191"/>
      <c r="R83" s="191"/>
      <c r="S83" s="191"/>
      <c r="T83" s="191"/>
      <c r="U83" s="191"/>
      <c r="V83" s="191"/>
      <c r="W83" s="191"/>
      <c r="X83" s="224"/>
      <c r="Y83" s="224"/>
      <c r="Z83" s="224"/>
      <c r="AA83" s="224"/>
      <c r="AB83" s="224"/>
      <c r="AC83" s="224"/>
      <c r="AD83" s="224"/>
      <c r="AE83" s="224"/>
      <c r="AF83" s="224"/>
      <c r="AG83" s="224"/>
      <c r="AH83" s="224"/>
      <c r="AI83" s="224"/>
      <c r="AJ83" s="224"/>
      <c r="AK83" s="224"/>
      <c r="AL83" s="224"/>
      <c r="AM83" s="191"/>
      <c r="AN83" s="73"/>
      <c r="AO83" s="73"/>
      <c r="AP83" s="73"/>
      <c r="AQ83" s="73"/>
      <c r="AR83" s="73"/>
      <c r="AS83" s="73"/>
      <c r="AT83" s="73"/>
      <c r="AU83" s="73"/>
      <c r="AV83" s="73"/>
      <c r="AW83" s="225"/>
      <c r="AX83" s="73"/>
      <c r="AY83" s="73"/>
      <c r="AZ83" s="73"/>
      <c r="BA83" s="73"/>
      <c r="BB83" s="182"/>
      <c r="BC83" s="182"/>
      <c r="BD83" s="214">
        <f t="shared" si="11"/>
        <v>6.583333333333333</v>
      </c>
      <c r="BE83" s="187">
        <v>23700</v>
      </c>
      <c r="BF83" s="215">
        <v>639.03976589000001</v>
      </c>
      <c r="BG83" s="215">
        <v>621.49919607221204</v>
      </c>
      <c r="BH83" s="215">
        <v>-617.58001362216805</v>
      </c>
      <c r="BI83" s="216">
        <v>52.890319037255402</v>
      </c>
      <c r="BJ83" s="216">
        <v>6.8902721490782497</v>
      </c>
      <c r="BK83" s="214">
        <f t="shared" si="12"/>
        <v>0.76964593654109326</v>
      </c>
      <c r="BL83" s="214">
        <f t="shared" si="13"/>
        <v>126.33274319107659</v>
      </c>
      <c r="BM83" s="187">
        <v>23700</v>
      </c>
      <c r="BN83" s="215">
        <v>639.03976589000001</v>
      </c>
      <c r="BO83" s="215">
        <v>591.70985293607703</v>
      </c>
      <c r="BP83" s="215">
        <v>-587.33201058397003</v>
      </c>
      <c r="BQ83" s="216">
        <v>52.688755267804197</v>
      </c>
      <c r="BR83" s="216">
        <v>6.6927258250666402</v>
      </c>
      <c r="BS83" s="214">
        <f t="shared" si="14"/>
        <v>0.56074341004396366</v>
      </c>
      <c r="BT83" s="214">
        <f t="shared" si="15"/>
        <v>126.33274319107659</v>
      </c>
      <c r="BU83" s="191"/>
      <c r="BV83" s="189">
        <v>88.457876042761299</v>
      </c>
      <c r="BW83" s="189">
        <v>63.163327255763697</v>
      </c>
      <c r="BX83" s="214">
        <f t="shared" si="16"/>
        <v>83.739751569737564</v>
      </c>
      <c r="BY83" s="214">
        <f t="shared" si="17"/>
        <v>59.940132956688402</v>
      </c>
      <c r="BZ83" s="191"/>
      <c r="CA83" s="191"/>
      <c r="CB83" s="191"/>
      <c r="CC83" s="191"/>
      <c r="CD83" s="191"/>
      <c r="CE83" s="191"/>
      <c r="CF83" s="191"/>
      <c r="CG83" s="191"/>
      <c r="CH83" s="191"/>
      <c r="CI83" s="191"/>
      <c r="CJ83" s="191"/>
      <c r="CK83" s="191"/>
      <c r="CL83" s="191"/>
      <c r="CM83" s="191"/>
      <c r="CN83" s="191"/>
      <c r="CO83" s="191"/>
      <c r="CP83" s="191"/>
      <c r="CQ83" s="191"/>
      <c r="CR83" s="191"/>
    </row>
    <row r="84" spans="1:96" ht="12" customHeight="1" x14ac:dyDescent="0.25">
      <c r="A84" s="191"/>
      <c r="B84" s="191"/>
      <c r="C84" s="191"/>
      <c r="D84" s="191"/>
      <c r="E84" s="191"/>
      <c r="F84" s="191"/>
      <c r="G84" s="191"/>
      <c r="H84" s="191"/>
      <c r="I84" s="191"/>
      <c r="J84" s="191"/>
      <c r="K84" s="191"/>
      <c r="L84" s="191"/>
      <c r="M84" s="191"/>
      <c r="N84" s="191"/>
      <c r="O84" s="191"/>
      <c r="P84" s="191"/>
      <c r="Q84" s="191"/>
      <c r="R84" s="191"/>
      <c r="S84" s="191"/>
      <c r="T84" s="191"/>
      <c r="U84" s="191"/>
      <c r="V84" s="191"/>
      <c r="W84" s="191"/>
      <c r="X84" s="224"/>
      <c r="Y84" s="224"/>
      <c r="Z84" s="224"/>
      <c r="AA84" s="224"/>
      <c r="AB84" s="224"/>
      <c r="AC84" s="224"/>
      <c r="AD84" s="224"/>
      <c r="AE84" s="224"/>
      <c r="AF84" s="224"/>
      <c r="AG84" s="224"/>
      <c r="AH84" s="224"/>
      <c r="AI84" s="224"/>
      <c r="AJ84" s="224"/>
      <c r="AK84" s="224"/>
      <c r="AL84" s="224"/>
      <c r="AM84" s="191"/>
      <c r="AN84" s="73"/>
      <c r="AO84" s="73"/>
      <c r="AP84" s="73"/>
      <c r="AQ84" s="73"/>
      <c r="AR84" s="73"/>
      <c r="AS84" s="73"/>
      <c r="AT84" s="73"/>
      <c r="AU84" s="73"/>
      <c r="AV84" s="73"/>
      <c r="AW84" s="225"/>
      <c r="AX84" s="73"/>
      <c r="AY84" s="73"/>
      <c r="AZ84" s="73"/>
      <c r="BA84" s="73"/>
      <c r="BB84" s="182"/>
      <c r="BC84" s="182"/>
      <c r="BD84" s="214">
        <f t="shared" si="11"/>
        <v>6.666666666666667</v>
      </c>
      <c r="BE84" s="187">
        <v>24000</v>
      </c>
      <c r="BF84" s="215">
        <v>632.31187666999904</v>
      </c>
      <c r="BG84" s="215">
        <v>629.55046774851405</v>
      </c>
      <c r="BH84" s="215">
        <v>-626.24772056134498</v>
      </c>
      <c r="BI84" s="216">
        <v>52.945751306932799</v>
      </c>
      <c r="BJ84" s="216">
        <v>6.9414912124547703</v>
      </c>
      <c r="BK84" s="214">
        <f t="shared" si="12"/>
        <v>0.82086499991761386</v>
      </c>
      <c r="BL84" s="214">
        <f t="shared" si="13"/>
        <v>119.60485397107561</v>
      </c>
      <c r="BM84" s="187">
        <v>24000</v>
      </c>
      <c r="BN84" s="215">
        <v>632.31187666999904</v>
      </c>
      <c r="BO84" s="215">
        <v>598.69637035935705</v>
      </c>
      <c r="BP84" s="215">
        <v>-594.72746324347702</v>
      </c>
      <c r="BQ84" s="216">
        <v>52.737408309335201</v>
      </c>
      <c r="BR84" s="216">
        <v>6.7384268589199898</v>
      </c>
      <c r="BS84" s="214">
        <f t="shared" si="14"/>
        <v>0.60644444389731333</v>
      </c>
      <c r="BT84" s="214">
        <f t="shared" si="15"/>
        <v>119.60485397107561</v>
      </c>
      <c r="BU84" s="191"/>
      <c r="BV84" s="189">
        <v>96.864967437951705</v>
      </c>
      <c r="BW84" s="189">
        <v>68.450579284185096</v>
      </c>
      <c r="BX84" s="214">
        <f t="shared" si="16"/>
        <v>92.14684296492797</v>
      </c>
      <c r="BY84" s="214">
        <f t="shared" si="17"/>
        <v>65.227384985109794</v>
      </c>
      <c r="BZ84" s="191"/>
      <c r="CA84" s="191"/>
      <c r="CB84" s="191"/>
      <c r="CC84" s="191"/>
      <c r="CD84" s="191"/>
      <c r="CE84" s="191"/>
      <c r="CF84" s="191"/>
      <c r="CG84" s="191"/>
      <c r="CH84" s="191"/>
      <c r="CI84" s="191"/>
      <c r="CJ84" s="191"/>
      <c r="CK84" s="191"/>
      <c r="CL84" s="191"/>
      <c r="CM84" s="191"/>
      <c r="CN84" s="191"/>
      <c r="CO84" s="191"/>
      <c r="CP84" s="191"/>
      <c r="CQ84" s="191"/>
      <c r="CR84" s="191"/>
    </row>
    <row r="85" spans="1:96" ht="12" customHeight="1" x14ac:dyDescent="0.25">
      <c r="A85" s="191"/>
      <c r="B85" s="191"/>
      <c r="C85" s="191"/>
      <c r="D85" s="191"/>
      <c r="E85" s="191"/>
      <c r="F85" s="191"/>
      <c r="G85" s="191"/>
      <c r="H85" s="191"/>
      <c r="I85" s="191"/>
      <c r="J85" s="191"/>
      <c r="K85" s="191"/>
      <c r="L85" s="191"/>
      <c r="M85" s="191"/>
      <c r="N85" s="191"/>
      <c r="O85" s="191"/>
      <c r="P85" s="191"/>
      <c r="Q85" s="191"/>
      <c r="R85" s="191"/>
      <c r="S85" s="191"/>
      <c r="T85" s="191"/>
      <c r="U85" s="191"/>
      <c r="V85" s="191"/>
      <c r="W85" s="191"/>
      <c r="X85" s="224"/>
      <c r="Y85" s="224"/>
      <c r="Z85" s="224"/>
      <c r="AA85" s="224"/>
      <c r="AB85" s="224"/>
      <c r="AC85" s="224"/>
      <c r="AD85" s="224"/>
      <c r="AE85" s="224"/>
      <c r="AF85" s="224"/>
      <c r="AG85" s="224"/>
      <c r="AH85" s="224"/>
      <c r="AI85" s="224"/>
      <c r="AJ85" s="224"/>
      <c r="AK85" s="224"/>
      <c r="AL85" s="224"/>
      <c r="AM85" s="191"/>
      <c r="AN85" s="73"/>
      <c r="AO85" s="73"/>
      <c r="AP85" s="73"/>
      <c r="AQ85" s="73"/>
      <c r="AR85" s="73"/>
      <c r="AS85" s="73"/>
      <c r="AT85" s="73"/>
      <c r="AU85" s="73"/>
      <c r="AV85" s="73"/>
      <c r="AW85" s="225"/>
      <c r="AX85" s="73"/>
      <c r="AY85" s="73"/>
      <c r="AZ85" s="73"/>
      <c r="BA85" s="73"/>
      <c r="BB85" s="182"/>
      <c r="BC85" s="182"/>
      <c r="BD85" s="214">
        <f t="shared" si="11"/>
        <v>6.75</v>
      </c>
      <c r="BE85" s="187">
        <v>24300</v>
      </c>
      <c r="BF85" s="215">
        <v>624.24062605999995</v>
      </c>
      <c r="BG85" s="215">
        <v>636.09587908038804</v>
      </c>
      <c r="BH85" s="215">
        <v>-633.423290727054</v>
      </c>
      <c r="BI85" s="216">
        <v>52.991023420520499</v>
      </c>
      <c r="BJ85" s="216">
        <v>6.9825270241699497</v>
      </c>
      <c r="BK85" s="214">
        <f t="shared" si="12"/>
        <v>0.86190081163279331</v>
      </c>
      <c r="BL85" s="214">
        <f t="shared" si="13"/>
        <v>111.53360336107653</v>
      </c>
      <c r="BM85" s="187">
        <v>24300</v>
      </c>
      <c r="BN85" s="215">
        <v>624.24062605999995</v>
      </c>
      <c r="BO85" s="215">
        <v>604.56267166052999</v>
      </c>
      <c r="BP85" s="215">
        <v>-601.03524320979398</v>
      </c>
      <c r="BQ85" s="216">
        <v>52.778409423367698</v>
      </c>
      <c r="BR85" s="216">
        <v>6.7763108784406301</v>
      </c>
      <c r="BS85" s="214">
        <f t="shared" si="14"/>
        <v>0.64432846341795358</v>
      </c>
      <c r="BT85" s="214">
        <f t="shared" si="15"/>
        <v>111.53360336107653</v>
      </c>
      <c r="BU85" s="191"/>
      <c r="BV85" s="189">
        <v>104.21118598894699</v>
      </c>
      <c r="BW85" s="189">
        <v>72.988155112297406</v>
      </c>
      <c r="BX85" s="214">
        <f t="shared" si="16"/>
        <v>99.493061515923259</v>
      </c>
      <c r="BY85" s="214">
        <f t="shared" si="17"/>
        <v>69.764960813222103</v>
      </c>
      <c r="BZ85" s="191"/>
      <c r="CA85" s="191"/>
      <c r="CB85" s="191"/>
      <c r="CC85" s="191"/>
      <c r="CD85" s="191"/>
      <c r="CE85" s="191"/>
      <c r="CF85" s="191"/>
      <c r="CG85" s="191"/>
      <c r="CH85" s="191"/>
      <c r="CI85" s="191"/>
      <c r="CJ85" s="191"/>
      <c r="CK85" s="191"/>
      <c r="CL85" s="191"/>
      <c r="CM85" s="191"/>
      <c r="CN85" s="191"/>
      <c r="CO85" s="191"/>
      <c r="CP85" s="191"/>
      <c r="CQ85" s="191"/>
      <c r="CR85" s="191"/>
    </row>
    <row r="86" spans="1:96" ht="12" customHeight="1" x14ac:dyDescent="0.25">
      <c r="A86" s="191"/>
      <c r="B86" s="191"/>
      <c r="C86" s="191"/>
      <c r="D86" s="191"/>
      <c r="E86" s="191"/>
      <c r="F86" s="191"/>
      <c r="G86" s="191"/>
      <c r="H86" s="191"/>
      <c r="I86" s="191"/>
      <c r="J86" s="191"/>
      <c r="K86" s="191"/>
      <c r="L86" s="191"/>
      <c r="M86" s="191"/>
      <c r="N86" s="191"/>
      <c r="O86" s="191"/>
      <c r="P86" s="191"/>
      <c r="Q86" s="191"/>
      <c r="R86" s="191"/>
      <c r="S86" s="191"/>
      <c r="T86" s="191"/>
      <c r="U86" s="191"/>
      <c r="V86" s="191"/>
      <c r="W86" s="191"/>
      <c r="X86" s="224"/>
      <c r="Y86" s="224"/>
      <c r="Z86" s="224"/>
      <c r="AA86" s="224"/>
      <c r="AB86" s="224"/>
      <c r="AC86" s="224"/>
      <c r="AD86" s="224"/>
      <c r="AE86" s="224"/>
      <c r="AF86" s="224"/>
      <c r="AG86" s="224"/>
      <c r="AH86" s="224"/>
      <c r="AI86" s="224"/>
      <c r="AJ86" s="224"/>
      <c r="AK86" s="224"/>
      <c r="AL86" s="224"/>
      <c r="AM86" s="191"/>
      <c r="AN86" s="73"/>
      <c r="AO86" s="73"/>
      <c r="AP86" s="73"/>
      <c r="AQ86" s="73"/>
      <c r="AR86" s="73"/>
      <c r="AS86" s="73"/>
      <c r="AT86" s="73"/>
      <c r="AU86" s="73"/>
      <c r="AV86" s="73"/>
      <c r="AW86" s="225"/>
      <c r="AX86" s="73"/>
      <c r="AY86" s="73"/>
      <c r="AZ86" s="73"/>
      <c r="BA86" s="73"/>
      <c r="BB86" s="182"/>
      <c r="BC86" s="182"/>
      <c r="BD86" s="214">
        <f t="shared" si="11"/>
        <v>6.833333333333333</v>
      </c>
      <c r="BE86" s="187">
        <v>24600</v>
      </c>
      <c r="BF86" s="215">
        <v>614.91444438999997</v>
      </c>
      <c r="BG86" s="215">
        <v>641.09978825975804</v>
      </c>
      <c r="BH86" s="215">
        <v>-639.06403069367298</v>
      </c>
      <c r="BI86" s="216">
        <v>53.026010558004302</v>
      </c>
      <c r="BJ86" s="216">
        <v>7.0132877524100898</v>
      </c>
      <c r="BK86" s="214">
        <f t="shared" si="12"/>
        <v>0.8926615398729334</v>
      </c>
      <c r="BL86" s="214">
        <f t="shared" si="13"/>
        <v>102.20742169107655</v>
      </c>
      <c r="BM86" s="187">
        <v>24600</v>
      </c>
      <c r="BN86" s="215">
        <v>614.91444438999997</v>
      </c>
      <c r="BO86" s="215">
        <v>609.26390165485805</v>
      </c>
      <c r="BP86" s="215">
        <v>-606.20403183564099</v>
      </c>
      <c r="BQ86" s="216">
        <v>52.811529437559798</v>
      </c>
      <c r="BR86" s="216">
        <v>6.8061864230446396</v>
      </c>
      <c r="BS86" s="214">
        <f t="shared" si="14"/>
        <v>0.67420400802196312</v>
      </c>
      <c r="BT86" s="214">
        <f t="shared" si="15"/>
        <v>102.20742169107655</v>
      </c>
      <c r="BU86" s="191"/>
      <c r="BV86" s="189">
        <v>110.416075324633</v>
      </c>
      <c r="BW86" s="189">
        <v>76.726358847954103</v>
      </c>
      <c r="BX86" s="214">
        <f t="shared" si="16"/>
        <v>105.69795085160926</v>
      </c>
      <c r="BY86" s="214">
        <f t="shared" si="17"/>
        <v>73.5031645488788</v>
      </c>
      <c r="BZ86" s="191"/>
      <c r="CA86" s="191"/>
      <c r="CB86" s="191"/>
      <c r="CC86" s="191"/>
      <c r="CD86" s="191"/>
      <c r="CE86" s="191"/>
      <c r="CF86" s="191"/>
      <c r="CG86" s="191"/>
      <c r="CH86" s="191"/>
      <c r="CI86" s="191"/>
      <c r="CJ86" s="191"/>
      <c r="CK86" s="191"/>
      <c r="CL86" s="191"/>
      <c r="CM86" s="191"/>
      <c r="CN86" s="191"/>
      <c r="CO86" s="191"/>
      <c r="CP86" s="191"/>
      <c r="CQ86" s="191"/>
      <c r="CR86" s="191"/>
    </row>
    <row r="87" spans="1:96" ht="12" customHeight="1" x14ac:dyDescent="0.25">
      <c r="A87" s="191"/>
      <c r="B87" s="191"/>
      <c r="C87" s="191"/>
      <c r="D87" s="191"/>
      <c r="E87" s="191"/>
      <c r="F87" s="191"/>
      <c r="G87" s="191"/>
      <c r="H87" s="191"/>
      <c r="I87" s="191"/>
      <c r="J87" s="191"/>
      <c r="K87" s="191"/>
      <c r="L87" s="191"/>
      <c r="M87" s="191"/>
      <c r="N87" s="191"/>
      <c r="O87" s="191"/>
      <c r="P87" s="191"/>
      <c r="Q87" s="191"/>
      <c r="R87" s="191"/>
      <c r="S87" s="191"/>
      <c r="T87" s="191"/>
      <c r="U87" s="191"/>
      <c r="V87" s="191"/>
      <c r="W87" s="191"/>
      <c r="X87" s="224"/>
      <c r="Y87" s="224"/>
      <c r="Z87" s="224"/>
      <c r="AA87" s="224"/>
      <c r="AB87" s="224"/>
      <c r="AC87" s="224"/>
      <c r="AD87" s="224"/>
      <c r="AE87" s="224"/>
      <c r="AF87" s="224"/>
      <c r="AG87" s="224"/>
      <c r="AH87" s="224"/>
      <c r="AI87" s="224"/>
      <c r="AJ87" s="224"/>
      <c r="AK87" s="224"/>
      <c r="AL87" s="224"/>
      <c r="AM87" s="191"/>
      <c r="AN87" s="73"/>
      <c r="AO87" s="73"/>
      <c r="AP87" s="73"/>
      <c r="AQ87" s="73"/>
      <c r="AR87" s="73"/>
      <c r="AS87" s="73"/>
      <c r="AT87" s="73"/>
      <c r="AU87" s="73"/>
      <c r="AV87" s="73"/>
      <c r="AW87" s="225"/>
      <c r="AX87" s="73"/>
      <c r="AY87" s="73"/>
      <c r="AZ87" s="73"/>
      <c r="BA87" s="73"/>
      <c r="BB87" s="182"/>
      <c r="BC87" s="182"/>
      <c r="BD87" s="214">
        <f t="shared" si="11"/>
        <v>6.916666666666667</v>
      </c>
      <c r="BE87" s="187">
        <v>24900</v>
      </c>
      <c r="BF87" s="215">
        <v>604.43551124999999</v>
      </c>
      <c r="BG87" s="215">
        <v>644.54670378004801</v>
      </c>
      <c r="BH87" s="215">
        <v>-643.14807875529198</v>
      </c>
      <c r="BI87" s="216">
        <v>53.050693308250899</v>
      </c>
      <c r="BJ87" s="216">
        <v>7.0337821579530502</v>
      </c>
      <c r="BK87" s="214">
        <f t="shared" si="12"/>
        <v>0.91315594541589373</v>
      </c>
      <c r="BL87" s="214">
        <f t="shared" si="13"/>
        <v>91.728488551076566</v>
      </c>
      <c r="BM87" s="187">
        <v>24900</v>
      </c>
      <c r="BN87" s="215">
        <v>604.43551124999999</v>
      </c>
      <c r="BO87" s="215">
        <v>612.77210270759201</v>
      </c>
      <c r="BP87" s="215">
        <v>-610.19973106675104</v>
      </c>
      <c r="BQ87" s="216">
        <v>52.836637925500199</v>
      </c>
      <c r="BR87" s="216">
        <v>6.8279571974852802</v>
      </c>
      <c r="BS87" s="214">
        <f t="shared" si="14"/>
        <v>0.69597478246260369</v>
      </c>
      <c r="BT87" s="214">
        <f t="shared" si="15"/>
        <v>91.728488551076566</v>
      </c>
      <c r="BU87" s="191"/>
      <c r="BV87" s="189">
        <v>115.411679002431</v>
      </c>
      <c r="BW87" s="189">
        <v>79.624249385881498</v>
      </c>
      <c r="BX87" s="214">
        <f t="shared" si="16"/>
        <v>110.69355452940727</v>
      </c>
      <c r="BY87" s="214">
        <f t="shared" si="17"/>
        <v>76.401055086806196</v>
      </c>
      <c r="BZ87" s="191"/>
      <c r="CA87" s="191"/>
      <c r="CB87" s="191"/>
      <c r="CC87" s="191"/>
      <c r="CD87" s="191"/>
      <c r="CE87" s="191"/>
      <c r="CF87" s="191"/>
      <c r="CG87" s="191"/>
      <c r="CH87" s="191"/>
      <c r="CI87" s="191"/>
      <c r="CJ87" s="191"/>
      <c r="CK87" s="191"/>
      <c r="CL87" s="191"/>
      <c r="CM87" s="191"/>
      <c r="CN87" s="191"/>
      <c r="CO87" s="191"/>
      <c r="CP87" s="191"/>
      <c r="CQ87" s="191"/>
      <c r="CR87" s="191"/>
    </row>
    <row r="88" spans="1:96" ht="12" customHeight="1" x14ac:dyDescent="0.25">
      <c r="A88" s="191"/>
      <c r="B88" s="191"/>
      <c r="C88" s="191"/>
      <c r="D88" s="191"/>
      <c r="E88" s="191"/>
      <c r="F88" s="191"/>
      <c r="G88" s="191"/>
      <c r="H88" s="191"/>
      <c r="I88" s="191"/>
      <c r="J88" s="191"/>
      <c r="K88" s="191"/>
      <c r="L88" s="191"/>
      <c r="M88" s="191"/>
      <c r="N88" s="191"/>
      <c r="O88" s="191"/>
      <c r="P88" s="191"/>
      <c r="Q88" s="191"/>
      <c r="R88" s="191"/>
      <c r="S88" s="191"/>
      <c r="T88" s="191"/>
      <c r="U88" s="191"/>
      <c r="V88" s="191"/>
      <c r="W88" s="191"/>
      <c r="X88" s="224"/>
      <c r="Y88" s="224"/>
      <c r="Z88" s="224"/>
      <c r="AA88" s="224"/>
      <c r="AB88" s="224"/>
      <c r="AC88" s="224"/>
      <c r="AD88" s="224"/>
      <c r="AE88" s="224"/>
      <c r="AF88" s="224"/>
      <c r="AG88" s="224"/>
      <c r="AH88" s="224"/>
      <c r="AI88" s="224"/>
      <c r="AJ88" s="224"/>
      <c r="AK88" s="224"/>
      <c r="AL88" s="224"/>
      <c r="AM88" s="191"/>
      <c r="AN88" s="73"/>
      <c r="AO88" s="73"/>
      <c r="AP88" s="73"/>
      <c r="AQ88" s="73"/>
      <c r="AR88" s="73"/>
      <c r="AS88" s="73"/>
      <c r="AT88" s="73"/>
      <c r="AU88" s="73"/>
      <c r="AV88" s="73"/>
      <c r="AW88" s="225"/>
      <c r="AX88" s="73"/>
      <c r="AY88" s="73"/>
      <c r="AZ88" s="73"/>
      <c r="BA88" s="73"/>
      <c r="BB88" s="182"/>
      <c r="BC88" s="182"/>
      <c r="BD88" s="214">
        <f t="shared" si="11"/>
        <v>7</v>
      </c>
      <c r="BE88" s="187">
        <v>25200</v>
      </c>
      <c r="BF88" s="215">
        <v>592.91863602000001</v>
      </c>
      <c r="BG88" s="215">
        <v>646.43997562097195</v>
      </c>
      <c r="BH88" s="215">
        <v>-645.67303215884203</v>
      </c>
      <c r="BI88" s="216">
        <v>53.065147212949697</v>
      </c>
      <c r="BJ88" s="216">
        <v>7.0441100581150602</v>
      </c>
      <c r="BK88" s="214">
        <f t="shared" si="12"/>
        <v>0.92348384557790375</v>
      </c>
      <c r="BL88" s="214">
        <f t="shared" si="13"/>
        <v>80.211613321076584</v>
      </c>
      <c r="BM88" s="187">
        <v>25200</v>
      </c>
      <c r="BN88" s="215">
        <v>592.91863602000001</v>
      </c>
      <c r="BO88" s="215">
        <v>615.07541127800005</v>
      </c>
      <c r="BP88" s="215">
        <v>-613.00467433155598</v>
      </c>
      <c r="BQ88" s="216">
        <v>52.853695427926901</v>
      </c>
      <c r="BR88" s="216">
        <v>6.8416146733984</v>
      </c>
      <c r="BS88" s="214">
        <f t="shared" si="14"/>
        <v>0.70963225837572352</v>
      </c>
      <c r="BT88" s="214">
        <f t="shared" si="15"/>
        <v>80.211613321076584</v>
      </c>
      <c r="BU88" s="191"/>
      <c r="BV88" s="189">
        <v>119.143284772679</v>
      </c>
      <c r="BW88" s="189">
        <v>81.650088797926401</v>
      </c>
      <c r="BX88" s="214">
        <f t="shared" si="16"/>
        <v>114.42516029965526</v>
      </c>
      <c r="BY88" s="214">
        <f t="shared" si="17"/>
        <v>78.426894498851098</v>
      </c>
      <c r="BZ88" s="191"/>
      <c r="CA88" s="191"/>
      <c r="CB88" s="191"/>
      <c r="CC88" s="191"/>
      <c r="CD88" s="191"/>
      <c r="CE88" s="191"/>
      <c r="CF88" s="191"/>
      <c r="CG88" s="191"/>
      <c r="CH88" s="191"/>
      <c r="CI88" s="191"/>
      <c r="CJ88" s="191"/>
      <c r="CK88" s="191"/>
      <c r="CL88" s="191"/>
      <c r="CM88" s="191"/>
      <c r="CN88" s="191"/>
      <c r="CO88" s="191"/>
      <c r="CP88" s="191"/>
      <c r="CQ88" s="191"/>
      <c r="CR88" s="191"/>
    </row>
    <row r="89" spans="1:96" ht="12" customHeight="1" x14ac:dyDescent="0.25">
      <c r="A89" s="191"/>
      <c r="B89" s="191"/>
      <c r="C89" s="191"/>
      <c r="D89" s="191"/>
      <c r="E89" s="191"/>
      <c r="F89" s="191"/>
      <c r="G89" s="191"/>
      <c r="H89" s="191"/>
      <c r="I89" s="191"/>
      <c r="J89" s="191"/>
      <c r="K89" s="191"/>
      <c r="L89" s="191"/>
      <c r="M89" s="191"/>
      <c r="N89" s="191"/>
      <c r="O89" s="191"/>
      <c r="P89" s="191"/>
      <c r="Q89" s="191"/>
      <c r="R89" s="191"/>
      <c r="S89" s="191"/>
      <c r="T89" s="191"/>
      <c r="U89" s="191"/>
      <c r="V89" s="191"/>
      <c r="W89" s="191"/>
      <c r="X89" s="224"/>
      <c r="Y89" s="224"/>
      <c r="Z89" s="224"/>
      <c r="AA89" s="224"/>
      <c r="AB89" s="224"/>
      <c r="AC89" s="224"/>
      <c r="AD89" s="224"/>
      <c r="AE89" s="224"/>
      <c r="AF89" s="224"/>
      <c r="AG89" s="224"/>
      <c r="AH89" s="224"/>
      <c r="AI89" s="224"/>
      <c r="AJ89" s="224"/>
      <c r="AK89" s="224"/>
      <c r="AL89" s="224"/>
      <c r="AM89" s="191"/>
      <c r="AN89" s="73"/>
      <c r="AO89" s="73"/>
      <c r="AP89" s="73"/>
      <c r="AQ89" s="73"/>
      <c r="AR89" s="73"/>
      <c r="AS89" s="73"/>
      <c r="AT89" s="73"/>
      <c r="AU89" s="73"/>
      <c r="AV89" s="73"/>
      <c r="AW89" s="225"/>
      <c r="AX89" s="73"/>
      <c r="AY89" s="73"/>
      <c r="AZ89" s="73"/>
      <c r="BA89" s="73"/>
      <c r="BB89" s="182"/>
      <c r="BC89" s="182"/>
      <c r="BD89" s="214">
        <f t="shared" si="11"/>
        <v>7.083333333333333</v>
      </c>
      <c r="BE89" s="187">
        <v>25500</v>
      </c>
      <c r="BF89" s="215">
        <v>580.49</v>
      </c>
      <c r="BG89" s="215">
        <v>646.80041047767099</v>
      </c>
      <c r="BH89" s="215">
        <v>-646.65450416744898</v>
      </c>
      <c r="BI89" s="216">
        <v>53.069533324018202</v>
      </c>
      <c r="BJ89" s="216">
        <v>7.0444536624376797</v>
      </c>
      <c r="BK89" s="214">
        <f t="shared" si="12"/>
        <v>0.92382744990052323</v>
      </c>
      <c r="BL89" s="214">
        <f t="shared" si="13"/>
        <v>67.782977301076585</v>
      </c>
      <c r="BM89" s="187">
        <v>25500</v>
      </c>
      <c r="BN89" s="215">
        <v>580.49</v>
      </c>
      <c r="BO89" s="215">
        <v>616.17710963007698</v>
      </c>
      <c r="BP89" s="215">
        <v>-614.61668301649104</v>
      </c>
      <c r="BQ89" s="216">
        <v>52.862745837482699</v>
      </c>
      <c r="BR89" s="216">
        <v>6.8472308633063097</v>
      </c>
      <c r="BS89" s="214">
        <f t="shared" si="14"/>
        <v>0.71524844828363321</v>
      </c>
      <c r="BT89" s="214">
        <f t="shared" si="15"/>
        <v>67.782977301076585</v>
      </c>
      <c r="BU89" s="191"/>
      <c r="BV89" s="189">
        <v>121.570023791544</v>
      </c>
      <c r="BW89" s="189">
        <v>82.781689929374195</v>
      </c>
      <c r="BX89" s="214">
        <f t="shared" si="16"/>
        <v>116.85189931852027</v>
      </c>
      <c r="BY89" s="214">
        <f t="shared" si="17"/>
        <v>79.558495630298893</v>
      </c>
      <c r="BZ89" s="191"/>
      <c r="CA89" s="191"/>
      <c r="CB89" s="191"/>
      <c r="CC89" s="191"/>
      <c r="CD89" s="191"/>
      <c r="CE89" s="191"/>
      <c r="CF89" s="191"/>
      <c r="CG89" s="191"/>
      <c r="CH89" s="191"/>
      <c r="CI89" s="191"/>
      <c r="CJ89" s="191"/>
      <c r="CK89" s="191"/>
      <c r="CL89" s="191"/>
      <c r="CM89" s="191"/>
      <c r="CN89" s="191"/>
      <c r="CO89" s="191"/>
      <c r="CP89" s="191"/>
      <c r="CQ89" s="191"/>
      <c r="CR89" s="191"/>
    </row>
    <row r="90" spans="1:96" ht="12" customHeight="1" x14ac:dyDescent="0.25">
      <c r="A90" s="191"/>
      <c r="B90" s="191"/>
      <c r="C90" s="191"/>
      <c r="D90" s="191"/>
      <c r="E90" s="191"/>
      <c r="F90" s="191"/>
      <c r="G90" s="191"/>
      <c r="H90" s="191"/>
      <c r="I90" s="191"/>
      <c r="J90" s="191"/>
      <c r="K90" s="191"/>
      <c r="L90" s="191"/>
      <c r="M90" s="191"/>
      <c r="N90" s="191"/>
      <c r="O90" s="191"/>
      <c r="P90" s="191"/>
      <c r="Q90" s="191"/>
      <c r="R90" s="191"/>
      <c r="S90" s="191"/>
      <c r="T90" s="191"/>
      <c r="U90" s="191"/>
      <c r="V90" s="191"/>
      <c r="W90" s="191"/>
      <c r="X90" s="224"/>
      <c r="Y90" s="224"/>
      <c r="Z90" s="224"/>
      <c r="AA90" s="224"/>
      <c r="AB90" s="224"/>
      <c r="AC90" s="224"/>
      <c r="AD90" s="224"/>
      <c r="AE90" s="224"/>
      <c r="AF90" s="224"/>
      <c r="AG90" s="224"/>
      <c r="AH90" s="224"/>
      <c r="AI90" s="224"/>
      <c r="AJ90" s="224"/>
      <c r="AK90" s="224"/>
      <c r="AL90" s="224"/>
      <c r="AM90" s="191"/>
      <c r="AN90" s="73"/>
      <c r="AO90" s="73"/>
      <c r="AP90" s="73"/>
      <c r="AQ90" s="73"/>
      <c r="AR90" s="73"/>
      <c r="AS90" s="73"/>
      <c r="AT90" s="73"/>
      <c r="AU90" s="73"/>
      <c r="AV90" s="73"/>
      <c r="AW90" s="225"/>
      <c r="AX90" s="73"/>
      <c r="AY90" s="73"/>
      <c r="AZ90" s="73"/>
      <c r="BA90" s="73"/>
      <c r="BB90" s="182"/>
      <c r="BC90" s="182"/>
      <c r="BD90" s="214">
        <f t="shared" si="11"/>
        <v>7.166666666666667</v>
      </c>
      <c r="BE90" s="187">
        <v>25800</v>
      </c>
      <c r="BF90" s="215">
        <v>567.28577393</v>
      </c>
      <c r="BG90" s="215">
        <v>645.664827506047</v>
      </c>
      <c r="BH90" s="215">
        <v>-646.12462896577802</v>
      </c>
      <c r="BI90" s="216">
        <v>53.064089651387199</v>
      </c>
      <c r="BJ90" s="216">
        <v>7.0350696672516397</v>
      </c>
      <c r="BK90" s="214">
        <f t="shared" si="12"/>
        <v>0.91444345471448329</v>
      </c>
      <c r="BL90" s="214">
        <f t="shared" si="13"/>
        <v>54.578751231076581</v>
      </c>
      <c r="BM90" s="187">
        <v>25800</v>
      </c>
      <c r="BN90" s="215">
        <v>567.28577393</v>
      </c>
      <c r="BO90" s="215">
        <v>616.09456243121599</v>
      </c>
      <c r="BP90" s="215">
        <v>-615.04800229413502</v>
      </c>
      <c r="BQ90" s="216">
        <v>52.863909034504303</v>
      </c>
      <c r="BR90" s="216">
        <v>6.8449513289386701</v>
      </c>
      <c r="BS90" s="214">
        <f t="shared" si="14"/>
        <v>0.7129689139159936</v>
      </c>
      <c r="BT90" s="214">
        <f t="shared" si="15"/>
        <v>54.578751231076581</v>
      </c>
      <c r="BU90" s="191"/>
      <c r="BV90" s="189">
        <v>122.665318219865</v>
      </c>
      <c r="BW90" s="189">
        <v>83.006659394436994</v>
      </c>
      <c r="BX90" s="214">
        <f t="shared" si="16"/>
        <v>117.94719374684126</v>
      </c>
      <c r="BY90" s="214">
        <f t="shared" si="17"/>
        <v>79.783465095361692</v>
      </c>
      <c r="BZ90" s="191"/>
      <c r="CA90" s="191"/>
      <c r="CB90" s="191"/>
      <c r="CC90" s="191"/>
      <c r="CD90" s="191"/>
      <c r="CE90" s="191"/>
      <c r="CF90" s="191"/>
      <c r="CG90" s="191"/>
      <c r="CH90" s="191"/>
      <c r="CI90" s="191"/>
      <c r="CJ90" s="191"/>
      <c r="CK90" s="191"/>
      <c r="CL90" s="191"/>
      <c r="CM90" s="191"/>
      <c r="CN90" s="191"/>
      <c r="CO90" s="191"/>
      <c r="CP90" s="191"/>
      <c r="CQ90" s="191"/>
      <c r="CR90" s="191"/>
    </row>
    <row r="91" spans="1:96" ht="12" customHeight="1" x14ac:dyDescent="0.25">
      <c r="A91" s="191"/>
      <c r="B91" s="191"/>
      <c r="C91" s="191"/>
      <c r="D91" s="191"/>
      <c r="E91" s="191"/>
      <c r="F91" s="191"/>
      <c r="G91" s="191"/>
      <c r="H91" s="191"/>
      <c r="I91" s="191"/>
      <c r="J91" s="191"/>
      <c r="K91" s="191"/>
      <c r="L91" s="191"/>
      <c r="M91" s="191"/>
      <c r="N91" s="191"/>
      <c r="O91" s="191"/>
      <c r="P91" s="191"/>
      <c r="Q91" s="191"/>
      <c r="R91" s="191"/>
      <c r="S91" s="191"/>
      <c r="T91" s="191"/>
      <c r="U91" s="191"/>
      <c r="V91" s="191"/>
      <c r="W91" s="191"/>
      <c r="X91" s="224"/>
      <c r="Y91" s="224"/>
      <c r="Z91" s="224"/>
      <c r="AA91" s="224"/>
      <c r="AB91" s="224"/>
      <c r="AC91" s="224"/>
      <c r="AD91" s="224"/>
      <c r="AE91" s="224"/>
      <c r="AF91" s="224"/>
      <c r="AG91" s="224"/>
      <c r="AH91" s="224"/>
      <c r="AI91" s="224"/>
      <c r="AJ91" s="224"/>
      <c r="AK91" s="224"/>
      <c r="AL91" s="224"/>
      <c r="AM91" s="191"/>
      <c r="AN91" s="73"/>
      <c r="AO91" s="73"/>
      <c r="AP91" s="73"/>
      <c r="AQ91" s="73"/>
      <c r="AR91" s="73"/>
      <c r="AS91" s="73"/>
      <c r="AT91" s="73"/>
      <c r="AU91" s="73"/>
      <c r="AV91" s="73"/>
      <c r="AW91" s="225"/>
      <c r="AX91" s="73"/>
      <c r="AY91" s="73"/>
      <c r="AZ91" s="73"/>
      <c r="BA91" s="73"/>
      <c r="BB91" s="182"/>
      <c r="BC91" s="182"/>
      <c r="BD91" s="214">
        <f t="shared" si="11"/>
        <v>7.25</v>
      </c>
      <c r="BE91" s="187">
        <v>26100</v>
      </c>
      <c r="BF91" s="215">
        <v>553.45062605999999</v>
      </c>
      <c r="BG91" s="215">
        <v>643.08456840245401</v>
      </c>
      <c r="BH91" s="215">
        <v>-644.13052841817205</v>
      </c>
      <c r="BI91" s="216">
        <v>53.049123371959901</v>
      </c>
      <c r="BJ91" s="216">
        <v>7.0162819951667199</v>
      </c>
      <c r="BK91" s="214">
        <f t="shared" si="12"/>
        <v>0.89565578262956347</v>
      </c>
      <c r="BL91" s="214">
        <f t="shared" si="13"/>
        <v>40.743603361076566</v>
      </c>
      <c r="BM91" s="187">
        <v>26100</v>
      </c>
      <c r="BN91" s="215">
        <v>553.45062605999999</v>
      </c>
      <c r="BO91" s="215">
        <v>614.85806348681501</v>
      </c>
      <c r="BP91" s="215">
        <v>-614.32414417986001</v>
      </c>
      <c r="BQ91" s="216">
        <v>52.857373812928699</v>
      </c>
      <c r="BR91" s="216">
        <v>6.8349884486384598</v>
      </c>
      <c r="BS91" s="214">
        <f t="shared" si="14"/>
        <v>0.70300603361578329</v>
      </c>
      <c r="BT91" s="214">
        <f t="shared" si="15"/>
        <v>40.743603361076566</v>
      </c>
      <c r="BU91" s="191"/>
      <c r="BV91" s="189">
        <v>122.417172305759</v>
      </c>
      <c r="BW91" s="189">
        <v>82.322533309601695</v>
      </c>
      <c r="BX91" s="214">
        <f t="shared" si="16"/>
        <v>117.69904783273526</v>
      </c>
      <c r="BY91" s="214">
        <f t="shared" si="17"/>
        <v>79.099339010526393</v>
      </c>
      <c r="BZ91" s="191"/>
      <c r="CA91" s="191"/>
      <c r="CB91" s="191"/>
      <c r="CC91" s="191"/>
      <c r="CD91" s="191"/>
      <c r="CE91" s="191"/>
      <c r="CF91" s="191"/>
      <c r="CG91" s="191"/>
      <c r="CH91" s="191"/>
      <c r="CI91" s="191"/>
      <c r="CJ91" s="191"/>
      <c r="CK91" s="191"/>
      <c r="CL91" s="191"/>
      <c r="CM91" s="191"/>
      <c r="CN91" s="191"/>
      <c r="CO91" s="191"/>
      <c r="CP91" s="191"/>
      <c r="CQ91" s="191"/>
      <c r="CR91" s="191"/>
    </row>
    <row r="92" spans="1:96" ht="12" customHeight="1" x14ac:dyDescent="0.25">
      <c r="A92" s="191"/>
      <c r="B92" s="191"/>
      <c r="C92" s="191"/>
      <c r="D92" s="191"/>
      <c r="E92" s="191"/>
      <c r="F92" s="191"/>
      <c r="G92" s="191"/>
      <c r="H92" s="191"/>
      <c r="I92" s="191"/>
      <c r="J92" s="191"/>
      <c r="K92" s="191"/>
      <c r="L92" s="191"/>
      <c r="M92" s="191"/>
      <c r="N92" s="191"/>
      <c r="O92" s="191"/>
      <c r="P92" s="191"/>
      <c r="Q92" s="191"/>
      <c r="R92" s="191"/>
      <c r="S92" s="191"/>
      <c r="T92" s="191"/>
      <c r="U92" s="191"/>
      <c r="V92" s="191"/>
      <c r="W92" s="191"/>
      <c r="X92" s="224"/>
      <c r="Y92" s="224"/>
      <c r="Z92" s="224"/>
      <c r="AA92" s="224"/>
      <c r="AB92" s="224"/>
      <c r="AC92" s="224"/>
      <c r="AD92" s="224"/>
      <c r="AE92" s="224"/>
      <c r="AF92" s="224"/>
      <c r="AG92" s="224"/>
      <c r="AH92" s="224"/>
      <c r="AI92" s="224"/>
      <c r="AJ92" s="224"/>
      <c r="AK92" s="224"/>
      <c r="AL92" s="224"/>
      <c r="AM92" s="191"/>
      <c r="AN92" s="73"/>
      <c r="AO92" s="73"/>
      <c r="AP92" s="73"/>
      <c r="AQ92" s="73"/>
      <c r="AR92" s="73"/>
      <c r="AS92" s="73"/>
      <c r="AT92" s="73"/>
      <c r="AU92" s="73"/>
      <c r="AV92" s="73"/>
      <c r="AW92" s="225"/>
      <c r="AX92" s="73"/>
      <c r="AY92" s="73"/>
      <c r="AZ92" s="73"/>
      <c r="BA92" s="73"/>
      <c r="BB92" s="182"/>
      <c r="BC92" s="182"/>
      <c r="BD92" s="214">
        <f t="shared" si="11"/>
        <v>7.333333333333333</v>
      </c>
      <c r="BE92" s="187">
        <v>26400</v>
      </c>
      <c r="BF92" s="215">
        <v>539.13613719</v>
      </c>
      <c r="BG92" s="215">
        <v>639.12397476846604</v>
      </c>
      <c r="BH92" s="215">
        <v>-640.73275305745904</v>
      </c>
      <c r="BI92" s="216">
        <v>53.025003678835901</v>
      </c>
      <c r="BJ92" s="216">
        <v>6.98847507527997</v>
      </c>
      <c r="BK92" s="214">
        <f t="shared" si="12"/>
        <v>0.86784886274281359</v>
      </c>
      <c r="BL92" s="214">
        <f t="shared" si="13"/>
        <v>26.429114491076575</v>
      </c>
      <c r="BM92" s="187">
        <v>26400</v>
      </c>
      <c r="BN92" s="215">
        <v>539.13613719</v>
      </c>
      <c r="BO92" s="215">
        <v>612.50961491852001</v>
      </c>
      <c r="BP92" s="215">
        <v>-612.48266170889099</v>
      </c>
      <c r="BQ92" s="216">
        <v>52.8433911064756</v>
      </c>
      <c r="BR92" s="216">
        <v>6.8176149473306804</v>
      </c>
      <c r="BS92" s="214">
        <f t="shared" si="14"/>
        <v>0.68563253230800392</v>
      </c>
      <c r="BT92" s="214">
        <f t="shared" si="15"/>
        <v>26.429114491076575</v>
      </c>
      <c r="BU92" s="191"/>
      <c r="BV92" s="189">
        <v>120.828303763058</v>
      </c>
      <c r="BW92" s="189">
        <v>80.736804278278896</v>
      </c>
      <c r="BX92" s="214">
        <f t="shared" si="16"/>
        <v>116.11017929003427</v>
      </c>
      <c r="BY92" s="214">
        <f t="shared" si="17"/>
        <v>77.513609979203594</v>
      </c>
      <c r="BZ92" s="191"/>
      <c r="CA92" s="191"/>
      <c r="CB92" s="191"/>
      <c r="CC92" s="191"/>
      <c r="CD92" s="191"/>
      <c r="CE92" s="191"/>
      <c r="CF92" s="191"/>
      <c r="CG92" s="191"/>
      <c r="CH92" s="191"/>
      <c r="CI92" s="191"/>
      <c r="CJ92" s="191"/>
      <c r="CK92" s="191"/>
      <c r="CL92" s="191"/>
      <c r="CM92" s="191"/>
      <c r="CN92" s="191"/>
      <c r="CO92" s="191"/>
      <c r="CP92" s="191"/>
      <c r="CQ92" s="191"/>
      <c r="CR92" s="191"/>
    </row>
    <row r="93" spans="1:96" ht="12" customHeight="1" x14ac:dyDescent="0.25">
      <c r="A93" s="191"/>
      <c r="B93" s="191"/>
      <c r="C93" s="191"/>
      <c r="D93" s="191"/>
      <c r="E93" s="191"/>
      <c r="F93" s="191"/>
      <c r="G93" s="191"/>
      <c r="H93" s="191"/>
      <c r="I93" s="191"/>
      <c r="J93" s="191"/>
      <c r="K93" s="191"/>
      <c r="L93" s="191"/>
      <c r="M93" s="191"/>
      <c r="N93" s="191"/>
      <c r="O93" s="191"/>
      <c r="P93" s="191"/>
      <c r="Q93" s="191"/>
      <c r="R93" s="191"/>
      <c r="S93" s="191"/>
      <c r="T93" s="191"/>
      <c r="U93" s="191"/>
      <c r="V93" s="191"/>
      <c r="W93" s="191"/>
      <c r="X93" s="224"/>
      <c r="Y93" s="224"/>
      <c r="Z93" s="224"/>
      <c r="AA93" s="224"/>
      <c r="AB93" s="224"/>
      <c r="AC93" s="224"/>
      <c r="AD93" s="224"/>
      <c r="AE93" s="224"/>
      <c r="AF93" s="224"/>
      <c r="AG93" s="224"/>
      <c r="AH93" s="224"/>
      <c r="AI93" s="224"/>
      <c r="AJ93" s="224"/>
      <c r="AK93" s="224"/>
      <c r="AL93" s="224"/>
      <c r="AM93" s="191"/>
      <c r="AN93" s="73"/>
      <c r="AO93" s="73"/>
      <c r="AP93" s="73"/>
      <c r="AQ93" s="73"/>
      <c r="AR93" s="73"/>
      <c r="AS93" s="73"/>
      <c r="AT93" s="73"/>
      <c r="AU93" s="73"/>
      <c r="AV93" s="73"/>
      <c r="AW93" s="225"/>
      <c r="AX93" s="73"/>
      <c r="AY93" s="73"/>
      <c r="AZ93" s="73"/>
      <c r="BA93" s="73"/>
      <c r="BB93" s="182"/>
      <c r="BC93" s="182"/>
      <c r="BD93" s="214">
        <f t="shared" si="11"/>
        <v>7.416666666666667</v>
      </c>
      <c r="BE93" s="187">
        <v>26700</v>
      </c>
      <c r="BF93" s="215">
        <v>524.49913982999999</v>
      </c>
      <c r="BG93" s="215">
        <v>633.85884588663396</v>
      </c>
      <c r="BH93" s="215">
        <v>-636.00370946276996</v>
      </c>
      <c r="BI93" s="216">
        <v>52.992155165688303</v>
      </c>
      <c r="BJ93" s="216">
        <v>6.9520875751992603</v>
      </c>
      <c r="BK93" s="214">
        <f t="shared" si="12"/>
        <v>0.83146136266210391</v>
      </c>
      <c r="BL93" s="214">
        <f t="shared" si="13"/>
        <v>11.792117131076566</v>
      </c>
      <c r="BM93" s="187">
        <v>26700</v>
      </c>
      <c r="BN93" s="215">
        <v>524.49913982999999</v>
      </c>
      <c r="BO93" s="215">
        <v>609.10165923526802</v>
      </c>
      <c r="BP93" s="215">
        <v>-609.57187552624396</v>
      </c>
      <c r="BQ93" s="216">
        <v>52.8222675100236</v>
      </c>
      <c r="BR93" s="216">
        <v>6.7931576822455302</v>
      </c>
      <c r="BS93" s="214">
        <f t="shared" si="14"/>
        <v>0.66117526722285369</v>
      </c>
      <c r="BT93" s="214">
        <f t="shared" si="15"/>
        <v>11.792117131076566</v>
      </c>
      <c r="BU93" s="191"/>
      <c r="BV93" s="189">
        <v>117.91611400668501</v>
      </c>
      <c r="BW93" s="189">
        <v>78.266839331213504</v>
      </c>
      <c r="BX93" s="214">
        <f t="shared" si="16"/>
        <v>113.19798953366127</v>
      </c>
      <c r="BY93" s="214">
        <f t="shared" si="17"/>
        <v>75.043645032138201</v>
      </c>
      <c r="BZ93" s="191"/>
      <c r="CA93" s="191"/>
      <c r="CB93" s="191"/>
      <c r="CC93" s="191"/>
      <c r="CD93" s="191"/>
      <c r="CE93" s="191"/>
      <c r="CF93" s="191"/>
      <c r="CG93" s="191"/>
      <c r="CH93" s="191"/>
      <c r="CI93" s="191"/>
      <c r="CJ93" s="191"/>
      <c r="CK93" s="191"/>
      <c r="CL93" s="191"/>
      <c r="CM93" s="191"/>
      <c r="CN93" s="191"/>
      <c r="CO93" s="191"/>
      <c r="CP93" s="191"/>
      <c r="CQ93" s="191"/>
      <c r="CR93" s="191"/>
    </row>
    <row r="94" spans="1:96" ht="12" customHeight="1" x14ac:dyDescent="0.25">
      <c r="A94" s="191"/>
      <c r="B94" s="191"/>
      <c r="C94" s="191"/>
      <c r="D94" s="191"/>
      <c r="E94" s="191"/>
      <c r="F94" s="191"/>
      <c r="G94" s="191"/>
      <c r="H94" s="191"/>
      <c r="I94" s="191"/>
      <c r="J94" s="191"/>
      <c r="K94" s="191"/>
      <c r="L94" s="191"/>
      <c r="M94" s="191"/>
      <c r="N94" s="191"/>
      <c r="O94" s="191"/>
      <c r="P94" s="191"/>
      <c r="Q94" s="191"/>
      <c r="R94" s="191"/>
      <c r="S94" s="191"/>
      <c r="T94" s="191"/>
      <c r="U94" s="191"/>
      <c r="V94" s="191"/>
      <c r="W94" s="191"/>
      <c r="X94" s="224"/>
      <c r="Y94" s="224"/>
      <c r="Z94" s="224"/>
      <c r="AA94" s="224"/>
      <c r="AB94" s="224"/>
      <c r="AC94" s="224"/>
      <c r="AD94" s="224"/>
      <c r="AE94" s="224"/>
      <c r="AF94" s="224"/>
      <c r="AG94" s="224"/>
      <c r="AH94" s="224"/>
      <c r="AI94" s="224"/>
      <c r="AJ94" s="224"/>
      <c r="AK94" s="224"/>
      <c r="AL94" s="224"/>
      <c r="AM94" s="191"/>
      <c r="AN94" s="73"/>
      <c r="AO94" s="73"/>
      <c r="AP94" s="73"/>
      <c r="AQ94" s="73"/>
      <c r="AR94" s="73"/>
      <c r="AS94" s="73"/>
      <c r="AT94" s="73"/>
      <c r="AU94" s="73"/>
      <c r="AV94" s="73"/>
      <c r="AW94" s="225"/>
      <c r="AX94" s="73"/>
      <c r="AY94" s="73"/>
      <c r="AZ94" s="73"/>
      <c r="BA94" s="73"/>
      <c r="BB94" s="182"/>
      <c r="BC94" s="182"/>
      <c r="BD94" s="214">
        <f t="shared" si="11"/>
        <v>7.5</v>
      </c>
      <c r="BE94" s="187">
        <v>27000</v>
      </c>
      <c r="BF94" s="215">
        <v>509.7</v>
      </c>
      <c r="BG94" s="215">
        <v>627.37489073970403</v>
      </c>
      <c r="BH94" s="215">
        <v>-630.02608672192798</v>
      </c>
      <c r="BI94" s="216">
        <v>52.951051660247998</v>
      </c>
      <c r="BJ94" s="216">
        <v>6.9076065136457903</v>
      </c>
      <c r="BK94" s="214">
        <f t="shared" si="12"/>
        <v>0.78698030110863382</v>
      </c>
      <c r="BL94" s="214">
        <f t="shared" si="13"/>
        <v>-3.0070226989234357</v>
      </c>
      <c r="BM94" s="187">
        <v>27000</v>
      </c>
      <c r="BN94" s="215">
        <v>509.7</v>
      </c>
      <c r="BO94" s="215">
        <v>604.69578359576599</v>
      </c>
      <c r="BP94" s="215">
        <v>-605.64957252128704</v>
      </c>
      <c r="BQ94" s="216">
        <v>52.7943590851499</v>
      </c>
      <c r="BR94" s="216">
        <v>6.76199167471</v>
      </c>
      <c r="BS94" s="214">
        <f t="shared" si="14"/>
        <v>0.63000925968732346</v>
      </c>
      <c r="BT94" s="214">
        <f t="shared" si="15"/>
        <v>-3.0070226989234357</v>
      </c>
      <c r="BU94" s="191"/>
      <c r="BV94" s="189">
        <v>113.712497570972</v>
      </c>
      <c r="BW94" s="189">
        <v>74.939689721379295</v>
      </c>
      <c r="BX94" s="214">
        <f t="shared" si="16"/>
        <v>108.99437309794827</v>
      </c>
      <c r="BY94" s="214">
        <f t="shared" si="17"/>
        <v>71.716495422303993</v>
      </c>
      <c r="BZ94" s="191"/>
      <c r="CA94" s="191"/>
      <c r="CB94" s="191"/>
      <c r="CC94" s="191"/>
      <c r="CD94" s="191"/>
      <c r="CE94" s="191"/>
      <c r="CF94" s="191"/>
      <c r="CG94" s="191"/>
      <c r="CH94" s="191"/>
      <c r="CI94" s="191"/>
      <c r="CJ94" s="191"/>
      <c r="CK94" s="191"/>
      <c r="CL94" s="191"/>
      <c r="CM94" s="191"/>
      <c r="CN94" s="191"/>
      <c r="CO94" s="191"/>
      <c r="CP94" s="191"/>
      <c r="CQ94" s="191"/>
      <c r="CR94" s="191"/>
    </row>
    <row r="95" spans="1:96" ht="12" customHeight="1" x14ac:dyDescent="0.25">
      <c r="A95" s="191"/>
      <c r="B95" s="191"/>
      <c r="C95" s="191"/>
      <c r="D95" s="191"/>
      <c r="E95" s="191"/>
      <c r="F95" s="191"/>
      <c r="G95" s="191"/>
      <c r="H95" s="191"/>
      <c r="I95" s="191"/>
      <c r="J95" s="191"/>
      <c r="K95" s="191"/>
      <c r="L95" s="191"/>
      <c r="M95" s="191"/>
      <c r="N95" s="191"/>
      <c r="O95" s="191"/>
      <c r="P95" s="191"/>
      <c r="Q95" s="191"/>
      <c r="R95" s="191"/>
      <c r="S95" s="191"/>
      <c r="T95" s="191"/>
      <c r="U95" s="191"/>
      <c r="V95" s="191"/>
      <c r="W95" s="191"/>
      <c r="X95" s="224"/>
      <c r="Y95" s="224"/>
      <c r="Z95" s="224"/>
      <c r="AA95" s="224"/>
      <c r="AB95" s="224"/>
      <c r="AC95" s="224"/>
      <c r="AD95" s="224"/>
      <c r="AE95" s="224"/>
      <c r="AF95" s="224"/>
      <c r="AG95" s="224"/>
      <c r="AH95" s="224"/>
      <c r="AI95" s="224"/>
      <c r="AJ95" s="224"/>
      <c r="AK95" s="224"/>
      <c r="AL95" s="224"/>
      <c r="AM95" s="191"/>
      <c r="AN95" s="73"/>
      <c r="AO95" s="73"/>
      <c r="AP95" s="73"/>
      <c r="AQ95" s="73"/>
      <c r="AR95" s="73"/>
      <c r="AS95" s="73"/>
      <c r="AT95" s="73"/>
      <c r="AU95" s="73"/>
      <c r="AV95" s="73"/>
      <c r="AW95" s="225"/>
      <c r="AX95" s="73"/>
      <c r="AY95" s="73"/>
      <c r="AZ95" s="73"/>
      <c r="BA95" s="73"/>
      <c r="BB95" s="182"/>
      <c r="BC95" s="182"/>
      <c r="BD95" s="214">
        <f t="shared" si="11"/>
        <v>7.583333333333333</v>
      </c>
      <c r="BE95" s="187">
        <v>27300</v>
      </c>
      <c r="BF95" s="215">
        <v>494.90086016999999</v>
      </c>
      <c r="BG95" s="215">
        <v>619.76618900184803</v>
      </c>
      <c r="BH95" s="215">
        <v>-622.89129553086104</v>
      </c>
      <c r="BI95" s="216">
        <v>52.902210440739701</v>
      </c>
      <c r="BJ95" s="216">
        <v>6.8555617005879403</v>
      </c>
      <c r="BK95" s="214">
        <f t="shared" si="12"/>
        <v>0.7349354880507839</v>
      </c>
      <c r="BL95" s="214">
        <f t="shared" si="13"/>
        <v>-17.806162528923437</v>
      </c>
      <c r="BM95" s="187">
        <v>27300</v>
      </c>
      <c r="BN95" s="215">
        <v>494.90086016999999</v>
      </c>
      <c r="BO95" s="215">
        <v>599.36141482566597</v>
      </c>
      <c r="BP95" s="215">
        <v>-600.781695062734</v>
      </c>
      <c r="BQ95" s="216">
        <v>52.760065438903098</v>
      </c>
      <c r="BR95" s="216">
        <v>6.7245343802514101</v>
      </c>
      <c r="BS95" s="214">
        <f t="shared" si="14"/>
        <v>0.59255196522873366</v>
      </c>
      <c r="BT95" s="214">
        <f t="shared" si="15"/>
        <v>-17.806162528923437</v>
      </c>
      <c r="BU95" s="191"/>
      <c r="BV95" s="189">
        <v>108.26349279818299</v>
      </c>
      <c r="BW95" s="189">
        <v>70.791794656500102</v>
      </c>
      <c r="BX95" s="214">
        <f t="shared" si="16"/>
        <v>103.54536832515926</v>
      </c>
      <c r="BY95" s="214">
        <f t="shared" si="17"/>
        <v>67.568600357424799</v>
      </c>
      <c r="BZ95" s="191"/>
      <c r="CA95" s="191"/>
      <c r="CB95" s="191"/>
      <c r="CC95" s="191"/>
      <c r="CD95" s="191"/>
      <c r="CE95" s="191"/>
      <c r="CF95" s="191"/>
      <c r="CG95" s="191"/>
      <c r="CH95" s="191"/>
      <c r="CI95" s="191"/>
      <c r="CJ95" s="191"/>
      <c r="CK95" s="191"/>
      <c r="CL95" s="191"/>
      <c r="CM95" s="191"/>
      <c r="CN95" s="191"/>
      <c r="CO95" s="191"/>
      <c r="CP95" s="191"/>
      <c r="CQ95" s="191"/>
      <c r="CR95" s="191"/>
    </row>
    <row r="96" spans="1:96" ht="12" customHeight="1" x14ac:dyDescent="0.25">
      <c r="A96" s="191"/>
      <c r="B96" s="191"/>
      <c r="C96" s="191"/>
      <c r="D96" s="191"/>
      <c r="E96" s="191"/>
      <c r="F96" s="191"/>
      <c r="G96" s="191"/>
      <c r="H96" s="191"/>
      <c r="I96" s="191"/>
      <c r="J96" s="191"/>
      <c r="K96" s="191"/>
      <c r="L96" s="191"/>
      <c r="M96" s="191"/>
      <c r="N96" s="191"/>
      <c r="O96" s="191"/>
      <c r="P96" s="191"/>
      <c r="Q96" s="191"/>
      <c r="R96" s="191"/>
      <c r="S96" s="191"/>
      <c r="T96" s="191"/>
      <c r="U96" s="191"/>
      <c r="V96" s="191"/>
      <c r="W96" s="191"/>
      <c r="X96" s="224"/>
      <c r="Y96" s="224"/>
      <c r="Z96" s="224"/>
      <c r="AA96" s="224"/>
      <c r="AB96" s="224"/>
      <c r="AC96" s="224"/>
      <c r="AD96" s="224"/>
      <c r="AE96" s="224"/>
      <c r="AF96" s="224"/>
      <c r="AG96" s="224"/>
      <c r="AH96" s="224"/>
      <c r="AI96" s="224"/>
      <c r="AJ96" s="224"/>
      <c r="AK96" s="224"/>
      <c r="AL96" s="224"/>
      <c r="AM96" s="191"/>
      <c r="AN96" s="73"/>
      <c r="AO96" s="73"/>
      <c r="AP96" s="73"/>
      <c r="AQ96" s="73"/>
      <c r="AR96" s="73"/>
      <c r="AS96" s="73"/>
      <c r="AT96" s="73"/>
      <c r="AU96" s="73"/>
      <c r="AV96" s="73"/>
      <c r="AW96" s="225"/>
      <c r="AX96" s="73"/>
      <c r="AY96" s="73"/>
      <c r="AZ96" s="73"/>
      <c r="BA96" s="73"/>
      <c r="BB96" s="182"/>
      <c r="BC96" s="182"/>
      <c r="BD96" s="214">
        <f t="shared" si="11"/>
        <v>7.666666666666667</v>
      </c>
      <c r="BE96" s="187">
        <v>27600</v>
      </c>
      <c r="BF96" s="215">
        <v>480.26386280999998</v>
      </c>
      <c r="BG96" s="215">
        <v>611.133676593426</v>
      </c>
      <c r="BH96" s="215">
        <v>-614.69793437630199</v>
      </c>
      <c r="BI96" s="216">
        <v>52.846186788512</v>
      </c>
      <c r="BJ96" s="216">
        <v>6.7965204695762402</v>
      </c>
      <c r="BK96" s="214">
        <f t="shared" si="12"/>
        <v>0.67589425703908379</v>
      </c>
      <c r="BL96" s="214">
        <f t="shared" si="13"/>
        <v>-32.443159888923446</v>
      </c>
      <c r="BM96" s="187">
        <v>27600</v>
      </c>
      <c r="BN96" s="215">
        <v>480.26386280999998</v>
      </c>
      <c r="BO96" s="215">
        <v>593.17452321244002</v>
      </c>
      <c r="BP96" s="215">
        <v>-595.041038630353</v>
      </c>
      <c r="BQ96" s="216">
        <v>52.719824068757198</v>
      </c>
      <c r="BR96" s="216">
        <v>6.6812401941509298</v>
      </c>
      <c r="BS96" s="214">
        <f t="shared" si="14"/>
        <v>0.54925777912825335</v>
      </c>
      <c r="BT96" s="214">
        <f t="shared" si="15"/>
        <v>-32.443159888923446</v>
      </c>
      <c r="BU96" s="191"/>
      <c r="BV96" s="189">
        <v>101.628777622911</v>
      </c>
      <c r="BW96" s="189">
        <v>65.868582213942602</v>
      </c>
      <c r="BX96" s="214">
        <f t="shared" si="16"/>
        <v>96.910653149887267</v>
      </c>
      <c r="BY96" s="214">
        <f t="shared" si="17"/>
        <v>62.645387914867307</v>
      </c>
      <c r="BZ96" s="191"/>
      <c r="CA96" s="191"/>
      <c r="CB96" s="191"/>
      <c r="CC96" s="191"/>
      <c r="CD96" s="191"/>
      <c r="CE96" s="191"/>
      <c r="CF96" s="191"/>
      <c r="CG96" s="191"/>
      <c r="CH96" s="191"/>
      <c r="CI96" s="191"/>
      <c r="CJ96" s="191"/>
      <c r="CK96" s="191"/>
      <c r="CL96" s="191"/>
      <c r="CM96" s="191"/>
      <c r="CN96" s="191"/>
      <c r="CO96" s="191"/>
      <c r="CP96" s="191"/>
      <c r="CQ96" s="191"/>
      <c r="CR96" s="191"/>
    </row>
    <row r="97" spans="1:96" ht="12" customHeight="1" x14ac:dyDescent="0.25">
      <c r="A97" s="191"/>
      <c r="B97" s="191"/>
      <c r="C97" s="191"/>
      <c r="D97" s="191"/>
      <c r="E97" s="191"/>
      <c r="F97" s="191"/>
      <c r="G97" s="191"/>
      <c r="H97" s="191"/>
      <c r="I97" s="191"/>
      <c r="J97" s="191"/>
      <c r="K97" s="191"/>
      <c r="L97" s="191"/>
      <c r="M97" s="191"/>
      <c r="N97" s="191"/>
      <c r="O97" s="191"/>
      <c r="P97" s="191"/>
      <c r="Q97" s="191"/>
      <c r="R97" s="191"/>
      <c r="S97" s="191"/>
      <c r="T97" s="191"/>
      <c r="U97" s="191"/>
      <c r="V97" s="191"/>
      <c r="W97" s="191"/>
      <c r="X97" s="224"/>
      <c r="Y97" s="224"/>
      <c r="Z97" s="224"/>
      <c r="AA97" s="224"/>
      <c r="AB97" s="224"/>
      <c r="AC97" s="224"/>
      <c r="AD97" s="224"/>
      <c r="AE97" s="224"/>
      <c r="AF97" s="224"/>
      <c r="AG97" s="224"/>
      <c r="AH97" s="224"/>
      <c r="AI97" s="224"/>
      <c r="AJ97" s="224"/>
      <c r="AK97" s="224"/>
      <c r="AL97" s="224"/>
      <c r="AM97" s="191"/>
      <c r="AN97" s="73"/>
      <c r="AO97" s="73"/>
      <c r="AP97" s="73"/>
      <c r="AQ97" s="73"/>
      <c r="AR97" s="73"/>
      <c r="AS97" s="73"/>
      <c r="AT97" s="73"/>
      <c r="AU97" s="73"/>
      <c r="AV97" s="73"/>
      <c r="AW97" s="225"/>
      <c r="AX97" s="73"/>
      <c r="AY97" s="73"/>
      <c r="AZ97" s="73"/>
      <c r="BA97" s="73"/>
      <c r="BB97" s="182"/>
      <c r="BC97" s="182"/>
      <c r="BD97" s="214">
        <f t="shared" si="11"/>
        <v>7.75</v>
      </c>
      <c r="BE97" s="187">
        <v>27900</v>
      </c>
      <c r="BF97" s="215">
        <v>465.94937393999999</v>
      </c>
      <c r="BG97" s="215">
        <v>601.58367207969695</v>
      </c>
      <c r="BH97" s="215">
        <v>-605.55029800213401</v>
      </c>
      <c r="BI97" s="216">
        <v>52.783568848346299</v>
      </c>
      <c r="BJ97" s="216">
        <v>6.73108268370936</v>
      </c>
      <c r="BK97" s="214">
        <f t="shared" si="12"/>
        <v>0.61045647117220359</v>
      </c>
      <c r="BL97" s="214">
        <f t="shared" si="13"/>
        <v>-46.757648758923438</v>
      </c>
      <c r="BM97" s="187">
        <v>27900</v>
      </c>
      <c r="BN97" s="215">
        <v>465.94937393999999</v>
      </c>
      <c r="BO97" s="215">
        <v>586.21635259598997</v>
      </c>
      <c r="BP97" s="215">
        <v>-588.50597500122296</v>
      </c>
      <c r="BQ97" s="216">
        <v>52.674104972742498</v>
      </c>
      <c r="BR97" s="216">
        <v>6.6325951961613399</v>
      </c>
      <c r="BS97" s="214">
        <f t="shared" si="14"/>
        <v>0.50061278113866337</v>
      </c>
      <c r="BT97" s="214">
        <f t="shared" si="15"/>
        <v>-46.757648758923438</v>
      </c>
      <c r="BU97" s="191"/>
      <c r="BV97" s="189">
        <v>93.881015974591506</v>
      </c>
      <c r="BW97" s="189">
        <v>60.223971808792299</v>
      </c>
      <c r="BX97" s="214">
        <f t="shared" si="16"/>
        <v>89.162891501567771</v>
      </c>
      <c r="BY97" s="214">
        <f t="shared" si="17"/>
        <v>57.000777509717004</v>
      </c>
      <c r="BZ97" s="191"/>
      <c r="CA97" s="191"/>
      <c r="CB97" s="191"/>
      <c r="CC97" s="191"/>
      <c r="CD97" s="191"/>
      <c r="CE97" s="191"/>
      <c r="CF97" s="191"/>
      <c r="CG97" s="191"/>
      <c r="CH97" s="191"/>
      <c r="CI97" s="191"/>
      <c r="CJ97" s="191"/>
      <c r="CK97" s="191"/>
      <c r="CL97" s="191"/>
      <c r="CM97" s="191"/>
      <c r="CN97" s="191"/>
      <c r="CO97" s="191"/>
      <c r="CP97" s="191"/>
      <c r="CQ97" s="191"/>
      <c r="CR97" s="191"/>
    </row>
    <row r="98" spans="1:96" ht="12" customHeight="1" x14ac:dyDescent="0.25">
      <c r="A98" s="191"/>
      <c r="B98" s="191"/>
      <c r="C98" s="191"/>
      <c r="D98" s="191"/>
      <c r="E98" s="191"/>
      <c r="F98" s="191"/>
      <c r="G98" s="191"/>
      <c r="H98" s="191"/>
      <c r="I98" s="191"/>
      <c r="J98" s="191"/>
      <c r="K98" s="191"/>
      <c r="L98" s="191"/>
      <c r="M98" s="191"/>
      <c r="N98" s="191"/>
      <c r="O98" s="191"/>
      <c r="P98" s="191"/>
      <c r="Q98" s="191"/>
      <c r="R98" s="191"/>
      <c r="S98" s="191"/>
      <c r="T98" s="191"/>
      <c r="U98" s="191"/>
      <c r="V98" s="191"/>
      <c r="W98" s="191"/>
      <c r="X98" s="224"/>
      <c r="Y98" s="224"/>
      <c r="Z98" s="224"/>
      <c r="AA98" s="224"/>
      <c r="AB98" s="224"/>
      <c r="AC98" s="224"/>
      <c r="AD98" s="224"/>
      <c r="AE98" s="224"/>
      <c r="AF98" s="224"/>
      <c r="AG98" s="224"/>
      <c r="AH98" s="224"/>
      <c r="AI98" s="224"/>
      <c r="AJ98" s="224"/>
      <c r="AK98" s="224"/>
      <c r="AL98" s="224"/>
      <c r="AM98" s="191"/>
      <c r="AN98" s="73"/>
      <c r="AO98" s="73"/>
      <c r="AP98" s="73"/>
      <c r="AQ98" s="73"/>
      <c r="AR98" s="73"/>
      <c r="AS98" s="73"/>
      <c r="AT98" s="73"/>
      <c r="AU98" s="73"/>
      <c r="AV98" s="73"/>
      <c r="AW98" s="225"/>
      <c r="AX98" s="73"/>
      <c r="AY98" s="73"/>
      <c r="AZ98" s="73"/>
      <c r="BA98" s="73"/>
      <c r="BB98" s="182"/>
      <c r="BC98" s="182"/>
      <c r="BD98" s="214">
        <f t="shared" si="11"/>
        <v>7.833333333333333</v>
      </c>
      <c r="BE98" s="187">
        <v>28200</v>
      </c>
      <c r="BF98" s="215">
        <v>452.11422606999997</v>
      </c>
      <c r="BG98" s="215">
        <v>591.22646062337901</v>
      </c>
      <c r="BH98" s="215">
        <v>-595.55694386866605</v>
      </c>
      <c r="BI98" s="216">
        <v>52.7149727847669</v>
      </c>
      <c r="BJ98" s="216">
        <v>6.6598760122570004</v>
      </c>
      <c r="BK98" s="214">
        <f t="shared" si="12"/>
        <v>0.53924979971984399</v>
      </c>
      <c r="BL98" s="214">
        <f t="shared" si="13"/>
        <v>-60.592796628923452</v>
      </c>
      <c r="BM98" s="187">
        <v>28200</v>
      </c>
      <c r="BN98" s="215">
        <v>452.11422606999997</v>
      </c>
      <c r="BO98" s="215">
        <v>578.57219369207598</v>
      </c>
      <c r="BP98" s="215">
        <v>-581.25921749443501</v>
      </c>
      <c r="BQ98" s="216">
        <v>52.623405530885798</v>
      </c>
      <c r="BR98" s="216">
        <v>6.5791121454640598</v>
      </c>
      <c r="BS98" s="214">
        <f t="shared" si="14"/>
        <v>0.44712973044138327</v>
      </c>
      <c r="BT98" s="214">
        <f t="shared" si="15"/>
        <v>-60.592796628923452</v>
      </c>
      <c r="BU98" s="191"/>
      <c r="BV98" s="189">
        <v>85.105061956344898</v>
      </c>
      <c r="BW98" s="189">
        <v>53.919783664120999</v>
      </c>
      <c r="BX98" s="214">
        <f t="shared" si="16"/>
        <v>80.386937483321162</v>
      </c>
      <c r="BY98" s="214">
        <f t="shared" si="17"/>
        <v>50.696589365045703</v>
      </c>
      <c r="BZ98" s="191"/>
      <c r="CA98" s="191"/>
      <c r="CB98" s="191"/>
      <c r="CC98" s="191"/>
      <c r="CD98" s="191"/>
      <c r="CE98" s="191"/>
      <c r="CF98" s="191"/>
      <c r="CG98" s="191"/>
      <c r="CH98" s="191"/>
      <c r="CI98" s="191"/>
      <c r="CJ98" s="191"/>
      <c r="CK98" s="191"/>
      <c r="CL98" s="191"/>
      <c r="CM98" s="191"/>
      <c r="CN98" s="191"/>
      <c r="CO98" s="191"/>
      <c r="CP98" s="191"/>
      <c r="CQ98" s="191"/>
      <c r="CR98" s="191"/>
    </row>
    <row r="99" spans="1:96" ht="12" customHeight="1" x14ac:dyDescent="0.25">
      <c r="A99" s="191"/>
      <c r="B99" s="191"/>
      <c r="C99" s="191"/>
      <c r="D99" s="191"/>
      <c r="E99" s="191"/>
      <c r="F99" s="191"/>
      <c r="G99" s="191"/>
      <c r="H99" s="191"/>
      <c r="I99" s="191"/>
      <c r="J99" s="191"/>
      <c r="K99" s="191"/>
      <c r="L99" s="191"/>
      <c r="M99" s="191"/>
      <c r="N99" s="191"/>
      <c r="O99" s="191"/>
      <c r="P99" s="191"/>
      <c r="Q99" s="191"/>
      <c r="R99" s="191"/>
      <c r="S99" s="191"/>
      <c r="T99" s="191"/>
      <c r="U99" s="191"/>
      <c r="V99" s="191"/>
      <c r="W99" s="191"/>
      <c r="X99" s="224"/>
      <c r="Y99" s="224"/>
      <c r="Z99" s="224"/>
      <c r="AA99" s="224"/>
      <c r="AB99" s="224"/>
      <c r="AC99" s="224"/>
      <c r="AD99" s="224"/>
      <c r="AE99" s="224"/>
      <c r="AF99" s="224"/>
      <c r="AG99" s="224"/>
      <c r="AH99" s="224"/>
      <c r="AI99" s="224"/>
      <c r="AJ99" s="224"/>
      <c r="AK99" s="224"/>
      <c r="AL99" s="224"/>
      <c r="AM99" s="191"/>
      <c r="AN99" s="73"/>
      <c r="AO99" s="73"/>
      <c r="AP99" s="73"/>
      <c r="AQ99" s="73"/>
      <c r="AR99" s="73"/>
      <c r="AS99" s="73"/>
      <c r="AT99" s="73"/>
      <c r="AU99" s="73"/>
      <c r="AV99" s="73"/>
      <c r="AW99" s="225"/>
      <c r="AX99" s="73"/>
      <c r="AY99" s="73"/>
      <c r="AZ99" s="73"/>
      <c r="BA99" s="73"/>
      <c r="BB99" s="182"/>
      <c r="BC99" s="182"/>
      <c r="BD99" s="214">
        <f t="shared" si="11"/>
        <v>7.916666666666667</v>
      </c>
      <c r="BE99" s="187">
        <v>28500</v>
      </c>
      <c r="BF99" s="215">
        <v>438.91</v>
      </c>
      <c r="BG99" s="215">
        <v>580.17495232385102</v>
      </c>
      <c r="BH99" s="215">
        <v>-584.82933252060104</v>
      </c>
      <c r="BI99" s="216">
        <v>52.641038238027001</v>
      </c>
      <c r="BJ99" s="216">
        <v>6.5835514893241198</v>
      </c>
      <c r="BK99" s="214">
        <f t="shared" si="12"/>
        <v>0.46292527678696338</v>
      </c>
      <c r="BL99" s="214">
        <f t="shared" si="13"/>
        <v>-73.797022698923399</v>
      </c>
      <c r="BM99" s="187">
        <v>28500</v>
      </c>
      <c r="BN99" s="215">
        <v>438.91</v>
      </c>
      <c r="BO99" s="215">
        <v>570.33021685544804</v>
      </c>
      <c r="BP99" s="215">
        <v>-573.38664401808899</v>
      </c>
      <c r="BQ99" s="216">
        <v>52.568245671546201</v>
      </c>
      <c r="BR99" s="216">
        <v>6.5213257444514801</v>
      </c>
      <c r="BS99" s="214">
        <f t="shared" si="14"/>
        <v>0.38934332942880356</v>
      </c>
      <c r="BT99" s="214">
        <f t="shared" si="15"/>
        <v>-73.797022698923399</v>
      </c>
      <c r="BU99" s="191"/>
      <c r="BV99" s="189">
        <v>75.397030516084797</v>
      </c>
      <c r="BW99" s="189">
        <v>47.025061750977002</v>
      </c>
      <c r="BX99" s="214">
        <f t="shared" si="16"/>
        <v>70.678906043061062</v>
      </c>
      <c r="BY99" s="214">
        <f t="shared" si="17"/>
        <v>43.801867451901707</v>
      </c>
      <c r="BZ99" s="191"/>
      <c r="CA99" s="191"/>
      <c r="CB99" s="191"/>
      <c r="CC99" s="191"/>
      <c r="CD99" s="191"/>
      <c r="CE99" s="191"/>
      <c r="CF99" s="191"/>
      <c r="CG99" s="191"/>
      <c r="CH99" s="191"/>
      <c r="CI99" s="191"/>
      <c r="CJ99" s="191"/>
      <c r="CK99" s="191"/>
      <c r="CL99" s="191"/>
      <c r="CM99" s="191"/>
      <c r="CN99" s="191"/>
      <c r="CO99" s="191"/>
      <c r="CP99" s="191"/>
      <c r="CQ99" s="191"/>
      <c r="CR99" s="191"/>
    </row>
    <row r="100" spans="1:96" ht="12" customHeight="1" x14ac:dyDescent="0.25">
      <c r="A100" s="191"/>
      <c r="B100" s="191"/>
      <c r="C100" s="191"/>
      <c r="D100" s="191"/>
      <c r="E100" s="191"/>
      <c r="F100" s="191"/>
      <c r="G100" s="191"/>
      <c r="H100" s="191"/>
      <c r="I100" s="191"/>
      <c r="J100" s="191"/>
      <c r="K100" s="191"/>
      <c r="L100" s="191"/>
      <c r="M100" s="191"/>
      <c r="N100" s="191"/>
      <c r="O100" s="191"/>
      <c r="P100" s="191"/>
      <c r="Q100" s="191"/>
      <c r="R100" s="191"/>
      <c r="S100" s="191"/>
      <c r="T100" s="191"/>
      <c r="U100" s="191"/>
      <c r="V100" s="191"/>
      <c r="W100" s="191"/>
      <c r="X100" s="224"/>
      <c r="Y100" s="224"/>
      <c r="Z100" s="224"/>
      <c r="AA100" s="224"/>
      <c r="AB100" s="224"/>
      <c r="AC100" s="224"/>
      <c r="AD100" s="224"/>
      <c r="AE100" s="224"/>
      <c r="AF100" s="224"/>
      <c r="AG100" s="224"/>
      <c r="AH100" s="224"/>
      <c r="AI100" s="224"/>
      <c r="AJ100" s="224"/>
      <c r="AK100" s="224"/>
      <c r="AL100" s="224"/>
      <c r="AM100" s="191"/>
      <c r="AN100" s="73"/>
      <c r="AO100" s="73"/>
      <c r="AP100" s="73"/>
      <c r="AQ100" s="73"/>
      <c r="AR100" s="73"/>
      <c r="AS100" s="73"/>
      <c r="AT100" s="73"/>
      <c r="AU100" s="73"/>
      <c r="AV100" s="73"/>
      <c r="AW100" s="225"/>
      <c r="AX100" s="73"/>
      <c r="AY100" s="73"/>
      <c r="AZ100" s="73"/>
      <c r="BA100" s="73"/>
      <c r="BB100" s="182"/>
      <c r="BC100" s="182"/>
      <c r="BD100" s="214">
        <f t="shared" si="11"/>
        <v>8</v>
      </c>
      <c r="BE100" s="187">
        <v>28800</v>
      </c>
      <c r="BF100" s="215">
        <v>426.48136398000003</v>
      </c>
      <c r="BG100" s="215">
        <v>568.54343157129904</v>
      </c>
      <c r="BH100" s="215">
        <v>-573.48055765912295</v>
      </c>
      <c r="BI100" s="216">
        <v>52.5624240973181</v>
      </c>
      <c r="BJ100" s="216">
        <v>6.5027793790336004</v>
      </c>
      <c r="BK100" s="214">
        <f t="shared" si="12"/>
        <v>0.38215316649644393</v>
      </c>
      <c r="BL100" s="214">
        <f t="shared" si="13"/>
        <v>-86.225658718923398</v>
      </c>
      <c r="BM100" s="187">
        <v>28800</v>
      </c>
      <c r="BN100" s="215">
        <v>426.48136398000003</v>
      </c>
      <c r="BO100" s="215">
        <v>561.58037956641999</v>
      </c>
      <c r="BP100" s="215">
        <v>-564.97619274171302</v>
      </c>
      <c r="BQ100" s="216">
        <v>52.509163343477802</v>
      </c>
      <c r="BR100" s="216">
        <v>6.4597881971114699</v>
      </c>
      <c r="BS100" s="214">
        <f t="shared" si="14"/>
        <v>0.32780578208879341</v>
      </c>
      <c r="BT100" s="214">
        <f t="shared" si="15"/>
        <v>-86.225658718923398</v>
      </c>
      <c r="BU100" s="191"/>
      <c r="BV100" s="189">
        <v>64.863244787942904</v>
      </c>
      <c r="BW100" s="189">
        <v>39.615317613310701</v>
      </c>
      <c r="BX100" s="214">
        <f t="shared" si="16"/>
        <v>60.145120314919168</v>
      </c>
      <c r="BY100" s="214">
        <f t="shared" si="17"/>
        <v>36.392123314235405</v>
      </c>
      <c r="BZ100" s="191"/>
      <c r="CA100" s="191"/>
      <c r="CB100" s="191"/>
      <c r="CC100" s="191"/>
      <c r="CD100" s="191"/>
      <c r="CE100" s="191"/>
      <c r="CF100" s="191"/>
      <c r="CG100" s="191"/>
      <c r="CH100" s="191"/>
      <c r="CI100" s="191"/>
      <c r="CJ100" s="191"/>
      <c r="CK100" s="191"/>
      <c r="CL100" s="191"/>
      <c r="CM100" s="191"/>
      <c r="CN100" s="191"/>
      <c r="CO100" s="191"/>
      <c r="CP100" s="191"/>
      <c r="CQ100" s="191"/>
      <c r="CR100" s="191"/>
    </row>
    <row r="101" spans="1:96" ht="12" customHeight="1" x14ac:dyDescent="0.25">
      <c r="A101" s="191"/>
      <c r="B101" s="191"/>
      <c r="C101" s="191"/>
      <c r="D101" s="191"/>
      <c r="E101" s="191"/>
      <c r="F101" s="191"/>
      <c r="G101" s="191"/>
      <c r="H101" s="191"/>
      <c r="I101" s="191"/>
      <c r="J101" s="191"/>
      <c r="K101" s="191"/>
      <c r="L101" s="191"/>
      <c r="M101" s="191"/>
      <c r="N101" s="191"/>
      <c r="O101" s="191"/>
      <c r="P101" s="191"/>
      <c r="Q101" s="191"/>
      <c r="R101" s="191"/>
      <c r="S101" s="191"/>
      <c r="T101" s="191"/>
      <c r="U101" s="191"/>
      <c r="V101" s="191"/>
      <c r="W101" s="191"/>
      <c r="X101" s="224"/>
      <c r="Y101" s="224"/>
      <c r="Z101" s="224"/>
      <c r="AA101" s="224"/>
      <c r="AB101" s="224"/>
      <c r="AC101" s="224"/>
      <c r="AD101" s="224"/>
      <c r="AE101" s="224"/>
      <c r="AF101" s="224"/>
      <c r="AG101" s="224"/>
      <c r="AH101" s="224"/>
      <c r="AI101" s="224"/>
      <c r="AJ101" s="224"/>
      <c r="AK101" s="224"/>
      <c r="AL101" s="224"/>
      <c r="AM101" s="191"/>
      <c r="AN101" s="73"/>
      <c r="AO101" s="73"/>
      <c r="AP101" s="73"/>
      <c r="AQ101" s="73"/>
      <c r="AR101" s="73"/>
      <c r="AS101" s="73"/>
      <c r="AT101" s="73"/>
      <c r="AU101" s="73"/>
      <c r="AV101" s="73"/>
      <c r="AW101" s="225"/>
      <c r="AX101" s="73"/>
      <c r="AY101" s="73"/>
      <c r="AZ101" s="73"/>
      <c r="BA101" s="73"/>
      <c r="BB101" s="182"/>
      <c r="BC101" s="182"/>
      <c r="BD101" s="214">
        <f t="shared" si="11"/>
        <v>8.0833333333333339</v>
      </c>
      <c r="BE101" s="187">
        <v>29100</v>
      </c>
      <c r="BF101" s="215">
        <v>414.96448874999999</v>
      </c>
      <c r="BG101" s="215">
        <v>556.446413510723</v>
      </c>
      <c r="BH101" s="215">
        <v>-561.62418126511295</v>
      </c>
      <c r="BI101" s="216">
        <v>52.4798046211775</v>
      </c>
      <c r="BJ101" s="216">
        <v>6.4182453834815298</v>
      </c>
      <c r="BK101" s="214">
        <f t="shared" si="12"/>
        <v>0.2976191709443734</v>
      </c>
      <c r="BL101" s="214">
        <f t="shared" si="13"/>
        <v>-97.742533948923437</v>
      </c>
      <c r="BM101" s="187">
        <v>29100</v>
      </c>
      <c r="BN101" s="215">
        <v>414.96448874999999</v>
      </c>
      <c r="BO101" s="215">
        <v>552.41342278772504</v>
      </c>
      <c r="BP101" s="215">
        <v>-556.11684410811597</v>
      </c>
      <c r="BQ101" s="216">
        <v>52.446710321089597</v>
      </c>
      <c r="BR101" s="216">
        <v>6.3950650942867497</v>
      </c>
      <c r="BS101" s="214">
        <f t="shared" si="14"/>
        <v>0.26308267926407325</v>
      </c>
      <c r="BT101" s="214">
        <f t="shared" si="15"/>
        <v>-97.742533948923437</v>
      </c>
      <c r="BU101" s="191"/>
      <c r="BV101" s="189">
        <v>53.6190716328299</v>
      </c>
      <c r="BW101" s="189">
        <v>31.771703359526001</v>
      </c>
      <c r="BX101" s="214">
        <f t="shared" si="16"/>
        <v>48.900947159806165</v>
      </c>
      <c r="BY101" s="214">
        <f t="shared" si="17"/>
        <v>28.548509060450705</v>
      </c>
      <c r="BZ101" s="191"/>
      <c r="CA101" s="191"/>
      <c r="CB101" s="191"/>
      <c r="CC101" s="191"/>
      <c r="CD101" s="191"/>
      <c r="CE101" s="191"/>
      <c r="CF101" s="191"/>
      <c r="CG101" s="191"/>
      <c r="CH101" s="191"/>
      <c r="CI101" s="191"/>
      <c r="CJ101" s="191"/>
      <c r="CK101" s="191"/>
      <c r="CL101" s="191"/>
      <c r="CM101" s="191"/>
      <c r="CN101" s="191"/>
      <c r="CO101" s="191"/>
      <c r="CP101" s="191"/>
      <c r="CQ101" s="191"/>
      <c r="CR101" s="191"/>
    </row>
    <row r="102" spans="1:96" ht="12" customHeight="1" x14ac:dyDescent="0.25">
      <c r="A102" s="191"/>
      <c r="B102" s="191"/>
      <c r="C102" s="191"/>
      <c r="D102" s="191"/>
      <c r="E102" s="191"/>
      <c r="F102" s="191"/>
      <c r="G102" s="191"/>
      <c r="H102" s="191"/>
      <c r="I102" s="191"/>
      <c r="J102" s="191"/>
      <c r="K102" s="191"/>
      <c r="L102" s="191"/>
      <c r="M102" s="191"/>
      <c r="N102" s="191"/>
      <c r="O102" s="191"/>
      <c r="P102" s="191"/>
      <c r="Q102" s="191"/>
      <c r="R102" s="191"/>
      <c r="S102" s="191"/>
      <c r="T102" s="191"/>
      <c r="U102" s="191"/>
      <c r="V102" s="191"/>
      <c r="W102" s="191"/>
      <c r="X102" s="224"/>
      <c r="Y102" s="224"/>
      <c r="Z102" s="224"/>
      <c r="AA102" s="224"/>
      <c r="AB102" s="224"/>
      <c r="AC102" s="224"/>
      <c r="AD102" s="224"/>
      <c r="AE102" s="224"/>
      <c r="AF102" s="224"/>
      <c r="AG102" s="224"/>
      <c r="AH102" s="224"/>
      <c r="AI102" s="224"/>
      <c r="AJ102" s="224"/>
      <c r="AK102" s="224"/>
      <c r="AL102" s="224"/>
      <c r="AM102" s="191"/>
      <c r="AN102" s="73"/>
      <c r="AO102" s="73"/>
      <c r="AP102" s="73"/>
      <c r="AQ102" s="73"/>
      <c r="AR102" s="73"/>
      <c r="AS102" s="73"/>
      <c r="AT102" s="73"/>
      <c r="AU102" s="73"/>
      <c r="AV102" s="73"/>
      <c r="AW102" s="225"/>
      <c r="AX102" s="73"/>
      <c r="AY102" s="73"/>
      <c r="AZ102" s="73"/>
      <c r="BA102" s="73"/>
      <c r="BB102" s="182"/>
      <c r="BC102" s="182"/>
      <c r="BD102" s="214">
        <f t="shared" si="11"/>
        <v>8.1666666666666661</v>
      </c>
      <c r="BE102" s="187">
        <v>29400</v>
      </c>
      <c r="BF102" s="215">
        <v>404.48555561000001</v>
      </c>
      <c r="BG102" s="215">
        <v>543.99762286064595</v>
      </c>
      <c r="BH102" s="215">
        <v>-549.37318835929398</v>
      </c>
      <c r="BI102" s="216">
        <v>52.393865946006599</v>
      </c>
      <c r="BJ102" s="216">
        <v>6.3306472400734402</v>
      </c>
      <c r="BK102" s="214">
        <f t="shared" si="12"/>
        <v>0.21002102753628371</v>
      </c>
      <c r="BL102" s="214">
        <f t="shared" si="13"/>
        <v>-108.22146708892342</v>
      </c>
      <c r="BM102" s="187">
        <v>29400</v>
      </c>
      <c r="BN102" s="215">
        <v>404.48555561000001</v>
      </c>
      <c r="BO102" s="215">
        <v>542.91996898434195</v>
      </c>
      <c r="BP102" s="215">
        <v>-546.89770159452905</v>
      </c>
      <c r="BQ102" s="216">
        <v>52.381448376082901</v>
      </c>
      <c r="BR102" s="216">
        <v>6.3277316635511198</v>
      </c>
      <c r="BS102" s="214">
        <f t="shared" si="14"/>
        <v>0.19574924852844333</v>
      </c>
      <c r="BT102" s="214">
        <f t="shared" si="15"/>
        <v>-108.22146708892342</v>
      </c>
      <c r="BU102" s="191"/>
      <c r="BV102" s="189">
        <v>41.787658131379999</v>
      </c>
      <c r="BW102" s="189">
        <v>23.580122878121301</v>
      </c>
      <c r="BX102" s="214">
        <f t="shared" si="16"/>
        <v>37.069533658356264</v>
      </c>
      <c r="BY102" s="214">
        <f t="shared" si="17"/>
        <v>20.356928579046006</v>
      </c>
      <c r="BZ102" s="191"/>
      <c r="CA102" s="191"/>
      <c r="CB102" s="191"/>
      <c r="CC102" s="191"/>
      <c r="CD102" s="191"/>
      <c r="CE102" s="191"/>
      <c r="CF102" s="191"/>
      <c r="CG102" s="191"/>
      <c r="CH102" s="191"/>
      <c r="CI102" s="191"/>
      <c r="CJ102" s="191"/>
      <c r="CK102" s="191"/>
      <c r="CL102" s="191"/>
      <c r="CM102" s="191"/>
      <c r="CN102" s="191"/>
      <c r="CO102" s="191"/>
      <c r="CP102" s="191"/>
      <c r="CQ102" s="191"/>
      <c r="CR102" s="191"/>
    </row>
    <row r="103" spans="1:96" ht="12" customHeight="1" x14ac:dyDescent="0.25">
      <c r="A103" s="191"/>
      <c r="B103" s="191"/>
      <c r="C103" s="191"/>
      <c r="D103" s="191"/>
      <c r="E103" s="191"/>
      <c r="F103" s="191"/>
      <c r="G103" s="191"/>
      <c r="H103" s="191"/>
      <c r="I103" s="191"/>
      <c r="J103" s="191"/>
      <c r="K103" s="191"/>
      <c r="L103" s="191"/>
      <c r="M103" s="191"/>
      <c r="N103" s="191"/>
      <c r="O103" s="191"/>
      <c r="P103" s="191"/>
      <c r="Q103" s="191"/>
      <c r="R103" s="191"/>
      <c r="S103" s="191"/>
      <c r="T103" s="191"/>
      <c r="U103" s="191"/>
      <c r="V103" s="191"/>
      <c r="W103" s="191"/>
      <c r="X103" s="224"/>
      <c r="Y103" s="224"/>
      <c r="Z103" s="224"/>
      <c r="AA103" s="224"/>
      <c r="AB103" s="224"/>
      <c r="AC103" s="224"/>
      <c r="AD103" s="224"/>
      <c r="AE103" s="224"/>
      <c r="AF103" s="224"/>
      <c r="AG103" s="224"/>
      <c r="AH103" s="224"/>
      <c r="AI103" s="224"/>
      <c r="AJ103" s="224"/>
      <c r="AK103" s="224"/>
      <c r="AL103" s="224"/>
      <c r="AM103" s="191"/>
      <c r="AN103" s="73"/>
      <c r="AO103" s="73"/>
      <c r="AP103" s="73"/>
      <c r="AQ103" s="73"/>
      <c r="AR103" s="73"/>
      <c r="AS103" s="73"/>
      <c r="AT103" s="73"/>
      <c r="AU103" s="73"/>
      <c r="AV103" s="73"/>
      <c r="AW103" s="225"/>
      <c r="AX103" s="73"/>
      <c r="AY103" s="73"/>
      <c r="AZ103" s="73"/>
      <c r="BA103" s="73"/>
      <c r="BB103" s="182"/>
      <c r="BC103" s="182"/>
      <c r="BD103" s="214">
        <f t="shared" si="11"/>
        <v>8.25</v>
      </c>
      <c r="BE103" s="187">
        <v>29700</v>
      </c>
      <c r="BF103" s="215">
        <v>395.15937394000002</v>
      </c>
      <c r="BG103" s="215">
        <v>531.30910918667598</v>
      </c>
      <c r="BH103" s="215">
        <v>-536.83907493846698</v>
      </c>
      <c r="BI103" s="216">
        <v>52.3053030329813</v>
      </c>
      <c r="BJ103" s="216">
        <v>6.2406917635723298</v>
      </c>
      <c r="BK103" s="214">
        <f t="shared" si="12"/>
        <v>0.12006555103517336</v>
      </c>
      <c r="BL103" s="214">
        <f t="shared" si="13"/>
        <v>-117.5476487589234</v>
      </c>
      <c r="BM103" s="187">
        <v>29700</v>
      </c>
      <c r="BN103" s="215">
        <v>395.15937394000002</v>
      </c>
      <c r="BO103" s="215">
        <v>533.18973303611494</v>
      </c>
      <c r="BP103" s="215">
        <v>-537.40718214160199</v>
      </c>
      <c r="BQ103" s="216">
        <v>52.313945853144503</v>
      </c>
      <c r="BR103" s="216">
        <v>6.2583694255551503</v>
      </c>
      <c r="BS103" s="214">
        <f t="shared" si="14"/>
        <v>0.12638701053247381</v>
      </c>
      <c r="BT103" s="214">
        <f t="shared" si="15"/>
        <v>-117.5476487589234</v>
      </c>
      <c r="BU103" s="191"/>
      <c r="BV103" s="189">
        <v>29.498582867307299</v>
      </c>
      <c r="BW103" s="189">
        <v>15.130291011455</v>
      </c>
      <c r="BX103" s="214">
        <f t="shared" si="16"/>
        <v>24.780458394283567</v>
      </c>
      <c r="BY103" s="214">
        <f t="shared" si="17"/>
        <v>11.907096712379703</v>
      </c>
      <c r="BZ103" s="191"/>
      <c r="CA103" s="191"/>
      <c r="CB103" s="191"/>
      <c r="CC103" s="191"/>
      <c r="CD103" s="191"/>
      <c r="CE103" s="191"/>
      <c r="CF103" s="191"/>
      <c r="CG103" s="191"/>
      <c r="CH103" s="191"/>
      <c r="CI103" s="191"/>
      <c r="CJ103" s="191"/>
      <c r="CK103" s="191"/>
      <c r="CL103" s="191"/>
      <c r="CM103" s="191"/>
      <c r="CN103" s="191"/>
      <c r="CO103" s="191"/>
      <c r="CP103" s="191"/>
      <c r="CQ103" s="191"/>
      <c r="CR103" s="191"/>
    </row>
    <row r="104" spans="1:96" ht="12" customHeight="1" x14ac:dyDescent="0.25">
      <c r="A104" s="191"/>
      <c r="B104" s="191"/>
      <c r="C104" s="191"/>
      <c r="D104" s="191"/>
      <c r="E104" s="191"/>
      <c r="F104" s="191"/>
      <c r="G104" s="191"/>
      <c r="H104" s="191"/>
      <c r="I104" s="191"/>
      <c r="J104" s="191"/>
      <c r="K104" s="191"/>
      <c r="L104" s="191"/>
      <c r="M104" s="191"/>
      <c r="N104" s="191"/>
      <c r="O104" s="191"/>
      <c r="P104" s="191"/>
      <c r="Q104" s="191"/>
      <c r="R104" s="191"/>
      <c r="S104" s="191"/>
      <c r="T104" s="191"/>
      <c r="U104" s="191"/>
      <c r="V104" s="191"/>
      <c r="W104" s="191"/>
      <c r="X104" s="224"/>
      <c r="Y104" s="224"/>
      <c r="Z104" s="224"/>
      <c r="AA104" s="224"/>
      <c r="AB104" s="224"/>
      <c r="AC104" s="224"/>
      <c r="AD104" s="224"/>
      <c r="AE104" s="224"/>
      <c r="AF104" s="224"/>
      <c r="AG104" s="224"/>
      <c r="AH104" s="224"/>
      <c r="AI104" s="224"/>
      <c r="AJ104" s="224"/>
      <c r="AK104" s="224"/>
      <c r="AL104" s="224"/>
      <c r="AM104" s="191"/>
      <c r="AN104" s="73"/>
      <c r="AO104" s="73"/>
      <c r="AP104" s="73"/>
      <c r="AQ104" s="73"/>
      <c r="AR104" s="73"/>
      <c r="AS104" s="73"/>
      <c r="AT104" s="73"/>
      <c r="AU104" s="73"/>
      <c r="AV104" s="73"/>
      <c r="AW104" s="225"/>
      <c r="AX104" s="73"/>
      <c r="AY104" s="73"/>
      <c r="AZ104" s="73"/>
      <c r="BA104" s="73"/>
      <c r="BB104" s="182"/>
      <c r="BC104" s="182"/>
      <c r="BD104" s="214">
        <f t="shared" si="11"/>
        <v>8.3333333333333339</v>
      </c>
      <c r="BE104" s="187">
        <v>30000</v>
      </c>
      <c r="BF104" s="215">
        <v>387.08812332999997</v>
      </c>
      <c r="BG104" s="215">
        <v>518.49051131742794</v>
      </c>
      <c r="BH104" s="215">
        <v>-524.13108132930097</v>
      </c>
      <c r="BI104" s="216">
        <v>52.214817111225599</v>
      </c>
      <c r="BJ104" s="216">
        <v>6.1490923949308902</v>
      </c>
      <c r="BK104" s="214">
        <f t="shared" si="12"/>
        <v>2.8466182393733774E-2</v>
      </c>
      <c r="BL104" s="214">
        <f t="shared" si="13"/>
        <v>-125.61889936892345</v>
      </c>
      <c r="BM104" s="187">
        <v>30000</v>
      </c>
      <c r="BN104" s="215">
        <v>387.08812332999997</v>
      </c>
      <c r="BO104" s="215">
        <v>523.31085551685601</v>
      </c>
      <c r="BP104" s="215">
        <v>-527.73232550777402</v>
      </c>
      <c r="BQ104" s="216">
        <v>52.244774690351299</v>
      </c>
      <c r="BR104" s="216">
        <v>6.1875633010756204</v>
      </c>
      <c r="BS104" s="214">
        <f t="shared" si="14"/>
        <v>5.5580886052943868E-2</v>
      </c>
      <c r="BT104" s="214">
        <f t="shared" si="15"/>
        <v>-125.61889936892345</v>
      </c>
      <c r="BU104" s="191"/>
      <c r="BV104" s="189">
        <v>16.8864367724284</v>
      </c>
      <c r="BW104" s="189">
        <v>6.5147509916413897</v>
      </c>
      <c r="BX104" s="214">
        <f t="shared" si="16"/>
        <v>12.168312299404668</v>
      </c>
      <c r="BY104" s="214">
        <f t="shared" si="17"/>
        <v>3.2915566925660924</v>
      </c>
      <c r="BZ104" s="191"/>
      <c r="CA104" s="191"/>
      <c r="CB104" s="191"/>
      <c r="CC104" s="191"/>
      <c r="CD104" s="191"/>
      <c r="CE104" s="191"/>
      <c r="CF104" s="191"/>
      <c r="CG104" s="191"/>
      <c r="CH104" s="191"/>
      <c r="CI104" s="191"/>
      <c r="CJ104" s="191"/>
      <c r="CK104" s="191"/>
      <c r="CL104" s="191"/>
      <c r="CM104" s="191"/>
      <c r="CN104" s="191"/>
      <c r="CO104" s="191"/>
      <c r="CP104" s="191"/>
      <c r="CQ104" s="191"/>
      <c r="CR104" s="191"/>
    </row>
    <row r="105" spans="1:96" ht="12" customHeight="1" x14ac:dyDescent="0.25">
      <c r="A105" s="191"/>
      <c r="B105" s="191"/>
      <c r="C105" s="191"/>
      <c r="D105" s="191"/>
      <c r="E105" s="191"/>
      <c r="F105" s="191"/>
      <c r="G105" s="191"/>
      <c r="H105" s="191"/>
      <c r="I105" s="191"/>
      <c r="J105" s="191"/>
      <c r="K105" s="191"/>
      <c r="L105" s="191"/>
      <c r="M105" s="191"/>
      <c r="N105" s="191"/>
      <c r="O105" s="191"/>
      <c r="P105" s="191"/>
      <c r="Q105" s="191"/>
      <c r="R105" s="191"/>
      <c r="S105" s="191"/>
      <c r="T105" s="191"/>
      <c r="U105" s="191"/>
      <c r="V105" s="191"/>
      <c r="W105" s="191"/>
      <c r="X105" s="224"/>
      <c r="Y105" s="224"/>
      <c r="Z105" s="224"/>
      <c r="AA105" s="224"/>
      <c r="AB105" s="224"/>
      <c r="AC105" s="224"/>
      <c r="AD105" s="224"/>
      <c r="AE105" s="224"/>
      <c r="AF105" s="224"/>
      <c r="AG105" s="224"/>
      <c r="AH105" s="224"/>
      <c r="AI105" s="224"/>
      <c r="AJ105" s="224"/>
      <c r="AK105" s="224"/>
      <c r="AL105" s="224"/>
      <c r="AM105" s="191"/>
      <c r="AN105" s="73"/>
      <c r="AO105" s="73"/>
      <c r="AP105" s="73"/>
      <c r="AQ105" s="73"/>
      <c r="AR105" s="73"/>
      <c r="AS105" s="73"/>
      <c r="AT105" s="73"/>
      <c r="AU105" s="73"/>
      <c r="AV105" s="73"/>
      <c r="AW105" s="225"/>
      <c r="AX105" s="73"/>
      <c r="AY105" s="73"/>
      <c r="AZ105" s="73"/>
      <c r="BA105" s="73"/>
      <c r="BB105" s="182"/>
      <c r="BC105" s="182"/>
      <c r="BD105" s="214">
        <f t="shared" si="11"/>
        <v>8.4166666666666661</v>
      </c>
      <c r="BE105" s="187">
        <v>30300</v>
      </c>
      <c r="BF105" s="215">
        <v>380.36023411000002</v>
      </c>
      <c r="BG105" s="215">
        <v>505.648481934534</v>
      </c>
      <c r="BH105" s="215">
        <v>-511.35558168830897</v>
      </c>
      <c r="BI105" s="216">
        <v>52.123113680550603</v>
      </c>
      <c r="BJ105" s="216">
        <v>6.0565673231863801</v>
      </c>
      <c r="BK105" s="214">
        <f t="shared" si="12"/>
        <v>-6.4058889350776305E-2</v>
      </c>
      <c r="BL105" s="214">
        <f t="shared" si="13"/>
        <v>-132.3467885889234</v>
      </c>
      <c r="BM105" s="187">
        <v>30300</v>
      </c>
      <c r="BN105" s="215">
        <v>380.36023411000002</v>
      </c>
      <c r="BO105" s="215">
        <v>513.36936587963896</v>
      </c>
      <c r="BP105" s="215">
        <v>-517.95822999590803</v>
      </c>
      <c r="BQ105" s="216">
        <v>52.174507926049699</v>
      </c>
      <c r="BR105" s="216">
        <v>6.1158992131983201</v>
      </c>
      <c r="BS105" s="214">
        <f t="shared" si="14"/>
        <v>-1.6083201824356408E-2</v>
      </c>
      <c r="BT105" s="214">
        <f t="shared" si="15"/>
        <v>-132.3467885889234</v>
      </c>
      <c r="BU105" s="191"/>
      <c r="BV105" s="189">
        <v>4.0893490760514002</v>
      </c>
      <c r="BW105" s="189">
        <v>-2.1721391003037498</v>
      </c>
      <c r="BX105" s="214">
        <f t="shared" si="16"/>
        <v>-0.62877539697233242</v>
      </c>
      <c r="BY105" s="214">
        <f t="shared" si="17"/>
        <v>-5.3953333993790471</v>
      </c>
      <c r="BZ105" s="191"/>
      <c r="CA105" s="191"/>
      <c r="CB105" s="191"/>
      <c r="CC105" s="191"/>
      <c r="CD105" s="191"/>
      <c r="CE105" s="191"/>
      <c r="CF105" s="191"/>
      <c r="CG105" s="191"/>
      <c r="CH105" s="191"/>
      <c r="CI105" s="191"/>
      <c r="CJ105" s="191"/>
      <c r="CK105" s="191"/>
      <c r="CL105" s="191"/>
      <c r="CM105" s="191"/>
      <c r="CN105" s="191"/>
      <c r="CO105" s="191"/>
      <c r="CP105" s="191"/>
      <c r="CQ105" s="191"/>
      <c r="CR105" s="191"/>
    </row>
    <row r="106" spans="1:96" ht="12" customHeight="1" x14ac:dyDescent="0.25">
      <c r="A106" s="191"/>
      <c r="B106" s="191"/>
      <c r="C106" s="191"/>
      <c r="D106" s="191"/>
      <c r="E106" s="191"/>
      <c r="F106" s="191"/>
      <c r="G106" s="191"/>
      <c r="H106" s="191"/>
      <c r="I106" s="191"/>
      <c r="J106" s="191"/>
      <c r="K106" s="191"/>
      <c r="L106" s="191"/>
      <c r="M106" s="191"/>
      <c r="N106" s="191"/>
      <c r="O106" s="191"/>
      <c r="P106" s="191"/>
      <c r="Q106" s="191"/>
      <c r="R106" s="191"/>
      <c r="S106" s="191"/>
      <c r="T106" s="191"/>
      <c r="U106" s="191"/>
      <c r="V106" s="191"/>
      <c r="W106" s="191"/>
      <c r="X106" s="224"/>
      <c r="Y106" s="224"/>
      <c r="Z106" s="224"/>
      <c r="AA106" s="224"/>
      <c r="AB106" s="224"/>
      <c r="AC106" s="224"/>
      <c r="AD106" s="224"/>
      <c r="AE106" s="224"/>
      <c r="AF106" s="224"/>
      <c r="AG106" s="224"/>
      <c r="AH106" s="224"/>
      <c r="AI106" s="224"/>
      <c r="AJ106" s="224"/>
      <c r="AK106" s="224"/>
      <c r="AL106" s="224"/>
      <c r="AM106" s="191"/>
      <c r="AN106" s="73"/>
      <c r="AO106" s="73"/>
      <c r="AP106" s="73"/>
      <c r="AQ106" s="73"/>
      <c r="AR106" s="73"/>
      <c r="AS106" s="73"/>
      <c r="AT106" s="73"/>
      <c r="AU106" s="73"/>
      <c r="AV106" s="73"/>
      <c r="AW106" s="225"/>
      <c r="AX106" s="73"/>
      <c r="AY106" s="73"/>
      <c r="AZ106" s="73"/>
      <c r="BA106" s="73"/>
      <c r="BB106" s="182"/>
      <c r="BC106" s="182"/>
      <c r="BD106" s="214">
        <f t="shared" si="11"/>
        <v>8.5</v>
      </c>
      <c r="BE106" s="187">
        <v>30600</v>
      </c>
      <c r="BF106" s="215">
        <v>375.04941841999999</v>
      </c>
      <c r="BG106" s="215">
        <v>492.88628148170801</v>
      </c>
      <c r="BH106" s="215">
        <v>-498.61563867723999</v>
      </c>
      <c r="BI106" s="216">
        <v>52.030901139756402</v>
      </c>
      <c r="BJ106" s="216">
        <v>5.9638382475150902</v>
      </c>
      <c r="BK106" s="214">
        <f t="shared" si="12"/>
        <v>-0.15678796502206627</v>
      </c>
      <c r="BL106" s="214">
        <f t="shared" si="13"/>
        <v>-137.65760427892343</v>
      </c>
      <c r="BM106" s="187">
        <v>30600</v>
      </c>
      <c r="BN106" s="215">
        <v>375.04941841999999</v>
      </c>
      <c r="BO106" s="215">
        <v>503.448780983022</v>
      </c>
      <c r="BP106" s="215">
        <v>-508.16762005417598</v>
      </c>
      <c r="BQ106" s="216">
        <v>52.103717732743497</v>
      </c>
      <c r="BR106" s="216">
        <v>6.0439622264732602</v>
      </c>
      <c r="BS106" s="214">
        <f t="shared" si="14"/>
        <v>-8.8020188549416289E-2</v>
      </c>
      <c r="BT106" s="214">
        <f t="shared" si="15"/>
        <v>-137.65760427892343</v>
      </c>
      <c r="BU106" s="191"/>
      <c r="BV106" s="189">
        <v>-8.7525254973562507</v>
      </c>
      <c r="BW106" s="189">
        <v>-10.8352397516877</v>
      </c>
      <c r="BX106" s="214">
        <f t="shared" si="16"/>
        <v>-13.470649970379984</v>
      </c>
      <c r="BY106" s="214">
        <f t="shared" si="17"/>
        <v>-14.058434050762997</v>
      </c>
      <c r="BZ106" s="191"/>
      <c r="CA106" s="191"/>
      <c r="CB106" s="191"/>
      <c r="CC106" s="191"/>
      <c r="CD106" s="191"/>
      <c r="CE106" s="191"/>
      <c r="CF106" s="191"/>
      <c r="CG106" s="191"/>
      <c r="CH106" s="191"/>
      <c r="CI106" s="191"/>
      <c r="CJ106" s="191"/>
      <c r="CK106" s="191"/>
      <c r="CL106" s="191"/>
      <c r="CM106" s="191"/>
      <c r="CN106" s="191"/>
      <c r="CO106" s="191"/>
      <c r="CP106" s="191"/>
      <c r="CQ106" s="191"/>
      <c r="CR106" s="191"/>
    </row>
    <row r="107" spans="1:96" ht="12" customHeight="1" x14ac:dyDescent="0.25">
      <c r="A107" s="191"/>
      <c r="B107" s="191"/>
      <c r="C107" s="191"/>
      <c r="D107" s="191"/>
      <c r="E107" s="191"/>
      <c r="F107" s="191"/>
      <c r="G107" s="191"/>
      <c r="H107" s="191"/>
      <c r="I107" s="191"/>
      <c r="J107" s="191"/>
      <c r="K107" s="191"/>
      <c r="L107" s="191"/>
      <c r="M107" s="191"/>
      <c r="N107" s="191"/>
      <c r="O107" s="191"/>
      <c r="P107" s="191"/>
      <c r="Q107" s="191"/>
      <c r="R107" s="191"/>
      <c r="S107" s="191"/>
      <c r="T107" s="191"/>
      <c r="U107" s="191"/>
      <c r="V107" s="191"/>
      <c r="W107" s="191"/>
      <c r="X107" s="224"/>
      <c r="Y107" s="224"/>
      <c r="Z107" s="224"/>
      <c r="AA107" s="224"/>
      <c r="AB107" s="224"/>
      <c r="AC107" s="224"/>
      <c r="AD107" s="224"/>
      <c r="AE107" s="224"/>
      <c r="AF107" s="224"/>
      <c r="AG107" s="224"/>
      <c r="AH107" s="224"/>
      <c r="AI107" s="224"/>
      <c r="AJ107" s="224"/>
      <c r="AK107" s="224"/>
      <c r="AL107" s="224"/>
      <c r="AM107" s="191"/>
      <c r="AN107" s="73"/>
      <c r="AO107" s="73"/>
      <c r="AP107" s="73"/>
      <c r="AQ107" s="73"/>
      <c r="AR107" s="73"/>
      <c r="AS107" s="73"/>
      <c r="AT107" s="73"/>
      <c r="AU107" s="73"/>
      <c r="AV107" s="73"/>
      <c r="AW107" s="225"/>
      <c r="AX107" s="73"/>
      <c r="AY107" s="73"/>
      <c r="AZ107" s="73"/>
      <c r="BA107" s="73"/>
      <c r="BB107" s="182"/>
      <c r="BC107" s="182"/>
      <c r="BD107" s="214">
        <f t="shared" si="11"/>
        <v>8.5833333333333339</v>
      </c>
      <c r="BE107" s="187">
        <v>30900</v>
      </c>
      <c r="BF107" s="215">
        <v>371.21386268999998</v>
      </c>
      <c r="BG107" s="215">
        <v>480.30354840417601</v>
      </c>
      <c r="BH107" s="215">
        <v>-486.01073046522401</v>
      </c>
      <c r="BI107" s="216">
        <v>51.938890105469298</v>
      </c>
      <c r="BJ107" s="216">
        <v>5.8716298426848201</v>
      </c>
      <c r="BK107" s="214">
        <f t="shared" si="12"/>
        <v>-0.24899636985233631</v>
      </c>
      <c r="BL107" s="214">
        <f t="shared" si="13"/>
        <v>-141.49316000892344</v>
      </c>
      <c r="BM107" s="187">
        <v>30900</v>
      </c>
      <c r="BN107" s="215">
        <v>371.21386268999998</v>
      </c>
      <c r="BO107" s="215">
        <v>493.62984210453197</v>
      </c>
      <c r="BP107" s="215">
        <v>-498.44054917450899</v>
      </c>
      <c r="BQ107" s="216">
        <v>52.032974014324999</v>
      </c>
      <c r="BR107" s="216">
        <v>5.9723352586829099</v>
      </c>
      <c r="BS107" s="214">
        <f t="shared" si="14"/>
        <v>-0.15964715633976656</v>
      </c>
      <c r="BT107" s="214">
        <f t="shared" si="15"/>
        <v>-141.49316000892344</v>
      </c>
      <c r="BU107" s="191"/>
      <c r="BV107" s="189">
        <v>-21.4985417138797</v>
      </c>
      <c r="BW107" s="189">
        <v>-19.379671993667099</v>
      </c>
      <c r="BX107" s="214">
        <f t="shared" si="16"/>
        <v>-26.216666186903431</v>
      </c>
      <c r="BY107" s="214">
        <f t="shared" si="17"/>
        <v>-22.602866292742398</v>
      </c>
      <c r="BZ107" s="191"/>
      <c r="CA107" s="191"/>
      <c r="CB107" s="191"/>
      <c r="CC107" s="191"/>
      <c r="CD107" s="191"/>
      <c r="CE107" s="191"/>
      <c r="CF107" s="191"/>
      <c r="CG107" s="191"/>
      <c r="CH107" s="191"/>
      <c r="CI107" s="191"/>
      <c r="CJ107" s="191"/>
      <c r="CK107" s="191"/>
      <c r="CL107" s="191"/>
      <c r="CM107" s="191"/>
      <c r="CN107" s="191"/>
      <c r="CO107" s="191"/>
      <c r="CP107" s="191"/>
      <c r="CQ107" s="191"/>
      <c r="CR107" s="191"/>
    </row>
    <row r="108" spans="1:96" ht="12" customHeight="1" x14ac:dyDescent="0.25">
      <c r="A108" s="191"/>
      <c r="B108" s="191"/>
      <c r="C108" s="191"/>
      <c r="D108" s="191"/>
      <c r="E108" s="191"/>
      <c r="F108" s="191"/>
      <c r="G108" s="191"/>
      <c r="H108" s="191"/>
      <c r="I108" s="191"/>
      <c r="J108" s="191"/>
      <c r="K108" s="191"/>
      <c r="L108" s="191"/>
      <c r="M108" s="191"/>
      <c r="N108" s="191"/>
      <c r="O108" s="191"/>
      <c r="P108" s="191"/>
      <c r="Q108" s="191"/>
      <c r="R108" s="191"/>
      <c r="S108" s="191"/>
      <c r="T108" s="191"/>
      <c r="U108" s="191"/>
      <c r="V108" s="191"/>
      <c r="W108" s="191"/>
      <c r="X108" s="224"/>
      <c r="Y108" s="224"/>
      <c r="Z108" s="224"/>
      <c r="AA108" s="224"/>
      <c r="AB108" s="224"/>
      <c r="AC108" s="224"/>
      <c r="AD108" s="224"/>
      <c r="AE108" s="224"/>
      <c r="AF108" s="224"/>
      <c r="AG108" s="224"/>
      <c r="AH108" s="224"/>
      <c r="AI108" s="224"/>
      <c r="AJ108" s="224"/>
      <c r="AK108" s="224"/>
      <c r="AL108" s="224"/>
      <c r="AM108" s="191"/>
      <c r="AN108" s="73"/>
      <c r="AO108" s="73"/>
      <c r="AP108" s="73"/>
      <c r="AQ108" s="73"/>
      <c r="AR108" s="73"/>
      <c r="AS108" s="73"/>
      <c r="AT108" s="73"/>
      <c r="AU108" s="73"/>
      <c r="AV108" s="73"/>
      <c r="AW108" s="225"/>
      <c r="AX108" s="73"/>
      <c r="AY108" s="73"/>
      <c r="AZ108" s="73"/>
      <c r="BA108" s="73"/>
      <c r="BB108" s="182"/>
      <c r="BC108" s="182"/>
      <c r="BD108" s="214">
        <f t="shared" si="11"/>
        <v>8.6666666666666661</v>
      </c>
      <c r="BE108" s="187">
        <v>31200</v>
      </c>
      <c r="BF108" s="215">
        <v>368.89559005000001</v>
      </c>
      <c r="BG108" s="215">
        <v>467.99625028138598</v>
      </c>
      <c r="BH108" s="215">
        <v>-473.63665512095798</v>
      </c>
      <c r="BI108" s="216">
        <v>51.847793480298002</v>
      </c>
      <c r="BJ108" s="216">
        <v>5.7806699806766497</v>
      </c>
      <c r="BK108" s="214">
        <f t="shared" si="12"/>
        <v>-0.33995623186050672</v>
      </c>
      <c r="BL108" s="214">
        <f t="shared" si="13"/>
        <v>-143.81143264892341</v>
      </c>
      <c r="BM108" s="187">
        <v>31200</v>
      </c>
      <c r="BN108" s="215">
        <v>368.89559005000001</v>
      </c>
      <c r="BO108" s="215">
        <v>483.990391069346</v>
      </c>
      <c r="BP108" s="215">
        <v>-488.85423927254499</v>
      </c>
      <c r="BQ108" s="216">
        <v>51.962843594903099</v>
      </c>
      <c r="BR108" s="216">
        <v>5.9015983899181101</v>
      </c>
      <c r="BS108" s="214">
        <f t="shared" si="14"/>
        <v>-0.23038402510456635</v>
      </c>
      <c r="BT108" s="214">
        <f t="shared" si="15"/>
        <v>-143.81143264892341</v>
      </c>
      <c r="BU108" s="191"/>
      <c r="BV108" s="189">
        <v>-34.009104187968603</v>
      </c>
      <c r="BW108" s="189">
        <v>-27.711856523276499</v>
      </c>
      <c r="BX108" s="214">
        <f t="shared" si="16"/>
        <v>-38.727228660992338</v>
      </c>
      <c r="BY108" s="214">
        <f t="shared" si="17"/>
        <v>-30.935050822351798</v>
      </c>
      <c r="BZ108" s="191"/>
      <c r="CA108" s="191"/>
      <c r="CB108" s="191"/>
      <c r="CC108" s="191"/>
      <c r="CD108" s="191"/>
      <c r="CE108" s="191"/>
      <c r="CF108" s="191"/>
      <c r="CG108" s="191"/>
      <c r="CH108" s="191"/>
      <c r="CI108" s="191"/>
      <c r="CJ108" s="191"/>
      <c r="CK108" s="191"/>
      <c r="CL108" s="191"/>
      <c r="CM108" s="191"/>
      <c r="CN108" s="191"/>
      <c r="CO108" s="191"/>
      <c r="CP108" s="191"/>
      <c r="CQ108" s="191"/>
      <c r="CR108" s="191"/>
    </row>
    <row r="109" spans="1:96" ht="12" customHeight="1" x14ac:dyDescent="0.25">
      <c r="A109" s="191"/>
      <c r="B109" s="191"/>
      <c r="C109" s="191"/>
      <c r="D109" s="191"/>
      <c r="E109" s="191"/>
      <c r="F109" s="191"/>
      <c r="G109" s="191"/>
      <c r="H109" s="191"/>
      <c r="I109" s="191"/>
      <c r="J109" s="191"/>
      <c r="K109" s="191"/>
      <c r="L109" s="191"/>
      <c r="M109" s="191"/>
      <c r="N109" s="191"/>
      <c r="O109" s="191"/>
      <c r="P109" s="191"/>
      <c r="Q109" s="191"/>
      <c r="R109" s="191"/>
      <c r="S109" s="191"/>
      <c r="T109" s="191"/>
      <c r="U109" s="191"/>
      <c r="V109" s="191"/>
      <c r="W109" s="191"/>
      <c r="X109" s="224"/>
      <c r="Y109" s="224"/>
      <c r="Z109" s="224"/>
      <c r="AA109" s="224"/>
      <c r="AB109" s="224"/>
      <c r="AC109" s="224"/>
      <c r="AD109" s="224"/>
      <c r="AE109" s="224"/>
      <c r="AF109" s="224"/>
      <c r="AG109" s="224"/>
      <c r="AH109" s="224"/>
      <c r="AI109" s="224"/>
      <c r="AJ109" s="224"/>
      <c r="AK109" s="224"/>
      <c r="AL109" s="224"/>
      <c r="AM109" s="191"/>
      <c r="AN109" s="73"/>
      <c r="AO109" s="73"/>
      <c r="AP109" s="73"/>
      <c r="AQ109" s="73"/>
      <c r="AR109" s="73"/>
      <c r="AS109" s="73"/>
      <c r="AT109" s="73"/>
      <c r="AU109" s="73"/>
      <c r="AV109" s="73"/>
      <c r="AW109" s="225"/>
      <c r="AX109" s="73"/>
      <c r="AY109" s="73"/>
      <c r="AZ109" s="73"/>
      <c r="BA109" s="73"/>
      <c r="BB109" s="182"/>
      <c r="BC109" s="182"/>
      <c r="BD109" s="214">
        <f t="shared" si="11"/>
        <v>8.75</v>
      </c>
      <c r="BE109" s="187">
        <v>31500</v>
      </c>
      <c r="BF109" s="215">
        <v>368.12</v>
      </c>
      <c r="BG109" s="215">
        <v>456.056817500036</v>
      </c>
      <c r="BH109" s="215">
        <v>-461.58561505956698</v>
      </c>
      <c r="BI109" s="216">
        <v>51.7583273154587</v>
      </c>
      <c r="BJ109" s="216">
        <v>5.6916907413162097</v>
      </c>
      <c r="BK109" s="214">
        <f t="shared" si="12"/>
        <v>-0.42893547122094677</v>
      </c>
      <c r="BL109" s="214">
        <f t="shared" si="13"/>
        <v>-144.58702269892342</v>
      </c>
      <c r="BM109" s="187">
        <v>31500</v>
      </c>
      <c r="BN109" s="215">
        <v>368.12</v>
      </c>
      <c r="BO109" s="215">
        <v>474.60538327609498</v>
      </c>
      <c r="BP109" s="215">
        <v>-479.483055262618</v>
      </c>
      <c r="BQ109" s="216">
        <v>51.893890014244199</v>
      </c>
      <c r="BR109" s="216">
        <v>5.8323287763810896</v>
      </c>
      <c r="BS109" s="214">
        <f t="shared" si="14"/>
        <v>-0.29965363864158689</v>
      </c>
      <c r="BT109" s="214">
        <f t="shared" si="15"/>
        <v>-144.58702269892342</v>
      </c>
      <c r="BU109" s="191"/>
      <c r="BV109" s="189">
        <v>-46.147196242228098</v>
      </c>
      <c r="BW109" s="189">
        <v>-35.740538591414797</v>
      </c>
      <c r="BX109" s="214">
        <f t="shared" si="16"/>
        <v>-50.865320715251833</v>
      </c>
      <c r="BY109" s="214">
        <f t="shared" si="17"/>
        <v>-38.963732890490093</v>
      </c>
      <c r="BZ109" s="191"/>
      <c r="CA109" s="191"/>
      <c r="CB109" s="191"/>
      <c r="CC109" s="191"/>
      <c r="CD109" s="191"/>
      <c r="CE109" s="191"/>
      <c r="CF109" s="191"/>
      <c r="CG109" s="191"/>
      <c r="CH109" s="191"/>
      <c r="CI109" s="191"/>
      <c r="CJ109" s="191"/>
      <c r="CK109" s="191"/>
      <c r="CL109" s="191"/>
      <c r="CM109" s="191"/>
      <c r="CN109" s="191"/>
      <c r="CO109" s="191"/>
      <c r="CP109" s="191"/>
      <c r="CQ109" s="191"/>
      <c r="CR109" s="191"/>
    </row>
    <row r="110" spans="1:96" ht="12" customHeight="1" x14ac:dyDescent="0.25">
      <c r="A110" s="191"/>
      <c r="B110" s="191"/>
      <c r="C110" s="191"/>
      <c r="D110" s="191"/>
      <c r="E110" s="191"/>
      <c r="F110" s="191"/>
      <c r="G110" s="191"/>
      <c r="H110" s="191"/>
      <c r="I110" s="191"/>
      <c r="J110" s="191"/>
      <c r="K110" s="191"/>
      <c r="L110" s="191"/>
      <c r="M110" s="191"/>
      <c r="N110" s="191"/>
      <c r="O110" s="191"/>
      <c r="P110" s="191"/>
      <c r="Q110" s="191"/>
      <c r="R110" s="191"/>
      <c r="S110" s="191"/>
      <c r="T110" s="191"/>
      <c r="U110" s="191"/>
      <c r="V110" s="191"/>
      <c r="W110" s="191"/>
      <c r="X110" s="224"/>
      <c r="Y110" s="224"/>
      <c r="Z110" s="224"/>
      <c r="AA110" s="224"/>
      <c r="AB110" s="224"/>
      <c r="AC110" s="224"/>
      <c r="AD110" s="224"/>
      <c r="AE110" s="224"/>
      <c r="AF110" s="224"/>
      <c r="AG110" s="224"/>
      <c r="AH110" s="224"/>
      <c r="AI110" s="224"/>
      <c r="AJ110" s="224"/>
      <c r="AK110" s="224"/>
      <c r="AL110" s="224"/>
      <c r="AM110" s="191"/>
      <c r="AN110" s="73"/>
      <c r="AO110" s="73"/>
      <c r="AP110" s="73"/>
      <c r="AQ110" s="73"/>
      <c r="AR110" s="73"/>
      <c r="AS110" s="73"/>
      <c r="AT110" s="73"/>
      <c r="AU110" s="73"/>
      <c r="AV110" s="73"/>
      <c r="AW110" s="225"/>
      <c r="AX110" s="73"/>
      <c r="AY110" s="73"/>
      <c r="AZ110" s="73"/>
      <c r="BA110" s="73"/>
      <c r="BB110" s="182"/>
      <c r="BC110" s="182"/>
      <c r="BD110" s="214">
        <f t="shared" si="11"/>
        <v>8.8333333333333339</v>
      </c>
      <c r="BE110" s="187">
        <v>31800</v>
      </c>
      <c r="BF110" s="215">
        <v>368.89559005000001</v>
      </c>
      <c r="BG110" s="215">
        <v>444.57445744762202</v>
      </c>
      <c r="BH110" s="215">
        <v>-449.94648129082299</v>
      </c>
      <c r="BI110" s="216">
        <v>51.671212488591699</v>
      </c>
      <c r="BJ110" s="216">
        <v>5.60543021121621</v>
      </c>
      <c r="BK110" s="214">
        <f t="shared" si="12"/>
        <v>-0.51519600132094645</v>
      </c>
      <c r="BL110" s="214">
        <f t="shared" si="13"/>
        <v>-143.81143264892341</v>
      </c>
      <c r="BM110" s="187">
        <v>31800</v>
      </c>
      <c r="BN110" s="215">
        <v>368.89559005000001</v>
      </c>
      <c r="BO110" s="215">
        <v>465.547032058262</v>
      </c>
      <c r="BP110" s="215">
        <v>-470.39861070692302</v>
      </c>
      <c r="BQ110" s="216">
        <v>51.826673924641099</v>
      </c>
      <c r="BR110" s="216">
        <v>5.7651011505760899</v>
      </c>
      <c r="BS110" s="214">
        <f t="shared" si="14"/>
        <v>-0.36688126444658664</v>
      </c>
      <c r="BT110" s="214">
        <f t="shared" si="15"/>
        <v>-143.81143264892341</v>
      </c>
      <c r="BU110" s="191"/>
      <c r="BV110" s="189">
        <v>-57.779880524988897</v>
      </c>
      <c r="BW110" s="189">
        <v>-43.377787432129203</v>
      </c>
      <c r="BX110" s="214">
        <f t="shared" si="16"/>
        <v>-62.498004998012632</v>
      </c>
      <c r="BY110" s="214">
        <f t="shared" si="17"/>
        <v>-46.600981731204499</v>
      </c>
      <c r="BZ110" s="191"/>
      <c r="CA110" s="191"/>
      <c r="CB110" s="191"/>
      <c r="CC110" s="191"/>
      <c r="CD110" s="191"/>
      <c r="CE110" s="191"/>
      <c r="CF110" s="191"/>
      <c r="CG110" s="191"/>
      <c r="CH110" s="191"/>
      <c r="CI110" s="191"/>
      <c r="CJ110" s="191"/>
      <c r="CK110" s="191"/>
      <c r="CL110" s="191"/>
      <c r="CM110" s="191"/>
      <c r="CN110" s="191"/>
      <c r="CO110" s="191"/>
      <c r="CP110" s="191"/>
      <c r="CQ110" s="191"/>
      <c r="CR110" s="191"/>
    </row>
    <row r="111" spans="1:96" ht="12" customHeight="1" x14ac:dyDescent="0.25">
      <c r="A111" s="191"/>
      <c r="B111" s="191"/>
      <c r="C111" s="191"/>
      <c r="D111" s="191"/>
      <c r="E111" s="191"/>
      <c r="F111" s="191"/>
      <c r="G111" s="191"/>
      <c r="H111" s="191"/>
      <c r="I111" s="191"/>
      <c r="J111" s="191"/>
      <c r="K111" s="191"/>
      <c r="L111" s="191"/>
      <c r="M111" s="191"/>
      <c r="N111" s="191"/>
      <c r="O111" s="191"/>
      <c r="P111" s="191"/>
      <c r="Q111" s="191"/>
      <c r="R111" s="191"/>
      <c r="S111" s="191"/>
      <c r="T111" s="191"/>
      <c r="U111" s="191"/>
      <c r="V111" s="191"/>
      <c r="W111" s="191"/>
      <c r="X111" s="224"/>
      <c r="Y111" s="224"/>
      <c r="Z111" s="224"/>
      <c r="AA111" s="224"/>
      <c r="AB111" s="224"/>
      <c r="AC111" s="224"/>
      <c r="AD111" s="224"/>
      <c r="AE111" s="224"/>
      <c r="AF111" s="224"/>
      <c r="AG111" s="224"/>
      <c r="AH111" s="224"/>
      <c r="AI111" s="224"/>
      <c r="AJ111" s="224"/>
      <c r="AK111" s="224"/>
      <c r="AL111" s="224"/>
      <c r="AM111" s="191"/>
      <c r="AN111" s="73"/>
      <c r="AO111" s="73"/>
      <c r="AP111" s="73"/>
      <c r="AQ111" s="73"/>
      <c r="AR111" s="73"/>
      <c r="AS111" s="73"/>
      <c r="AT111" s="73"/>
      <c r="AU111" s="73"/>
      <c r="AV111" s="73"/>
      <c r="AW111" s="225"/>
      <c r="AX111" s="73"/>
      <c r="AY111" s="73"/>
      <c r="AZ111" s="73"/>
      <c r="BA111" s="73"/>
      <c r="BB111" s="182"/>
      <c r="BC111" s="182"/>
      <c r="BD111" s="214">
        <f t="shared" si="11"/>
        <v>8.9166666666666661</v>
      </c>
      <c r="BE111" s="187">
        <v>32100</v>
      </c>
      <c r="BF111" s="215">
        <v>371.21386268999998</v>
      </c>
      <c r="BG111" s="215">
        <v>433.63564231585599</v>
      </c>
      <c r="BH111" s="215">
        <v>-438.80523340679201</v>
      </c>
      <c r="BI111" s="216">
        <v>51.587177177341999</v>
      </c>
      <c r="BJ111" s="216">
        <v>5.52263501733478</v>
      </c>
      <c r="BK111" s="214">
        <f t="shared" si="12"/>
        <v>-0.59799119520237642</v>
      </c>
      <c r="BL111" s="214">
        <f t="shared" si="13"/>
        <v>-141.49316000892344</v>
      </c>
      <c r="BM111" s="187">
        <v>32100</v>
      </c>
      <c r="BN111" s="215">
        <v>371.21386268999998</v>
      </c>
      <c r="BO111" s="215">
        <v>456.88507471494501</v>
      </c>
      <c r="BP111" s="215">
        <v>-461.66999700184698</v>
      </c>
      <c r="BQ111" s="216">
        <v>51.7617540544055</v>
      </c>
      <c r="BR111" s="216">
        <v>5.70048885246349</v>
      </c>
      <c r="BS111" s="214">
        <f t="shared" si="14"/>
        <v>-0.43149356255918647</v>
      </c>
      <c r="BT111" s="214">
        <f t="shared" si="15"/>
        <v>-141.49316000892344</v>
      </c>
      <c r="BU111" s="191"/>
      <c r="BV111" s="189">
        <v>-68.779754950780102</v>
      </c>
      <c r="BW111" s="189">
        <v>-50.539959287374501</v>
      </c>
      <c r="BX111" s="214">
        <f t="shared" si="16"/>
        <v>-73.497879423803838</v>
      </c>
      <c r="BY111" s="214">
        <f t="shared" si="17"/>
        <v>-53.763153586449796</v>
      </c>
      <c r="BZ111" s="191"/>
      <c r="CA111" s="191"/>
      <c r="CB111" s="191"/>
      <c r="CC111" s="191"/>
      <c r="CD111" s="191"/>
      <c r="CE111" s="191"/>
      <c r="CF111" s="191"/>
      <c r="CG111" s="191"/>
      <c r="CH111" s="191"/>
      <c r="CI111" s="191"/>
      <c r="CJ111" s="191"/>
      <c r="CK111" s="191"/>
      <c r="CL111" s="191"/>
      <c r="CM111" s="191"/>
      <c r="CN111" s="191"/>
      <c r="CO111" s="191"/>
      <c r="CP111" s="191"/>
      <c r="CQ111" s="191"/>
      <c r="CR111" s="191"/>
    </row>
    <row r="112" spans="1:96" ht="12" customHeight="1" x14ac:dyDescent="0.25">
      <c r="A112" s="191"/>
      <c r="B112" s="191"/>
      <c r="C112" s="191"/>
      <c r="D112" s="191"/>
      <c r="E112" s="191"/>
      <c r="F112" s="191"/>
      <c r="G112" s="191"/>
      <c r="H112" s="191"/>
      <c r="I112" s="191"/>
      <c r="J112" s="191"/>
      <c r="K112" s="191"/>
      <c r="L112" s="191"/>
      <c r="M112" s="191"/>
      <c r="N112" s="191"/>
      <c r="O112" s="191"/>
      <c r="P112" s="191"/>
      <c r="Q112" s="191"/>
      <c r="R112" s="191"/>
      <c r="S112" s="191"/>
      <c r="T112" s="191"/>
      <c r="U112" s="191"/>
      <c r="V112" s="191"/>
      <c r="W112" s="191"/>
      <c r="X112" s="224"/>
      <c r="Y112" s="224"/>
      <c r="Z112" s="224"/>
      <c r="AA112" s="224"/>
      <c r="AB112" s="224"/>
      <c r="AC112" s="224"/>
      <c r="AD112" s="224"/>
      <c r="AE112" s="224"/>
      <c r="AF112" s="224"/>
      <c r="AG112" s="224"/>
      <c r="AH112" s="224"/>
      <c r="AI112" s="224"/>
      <c r="AJ112" s="224"/>
      <c r="AK112" s="224"/>
      <c r="AL112" s="224"/>
      <c r="AM112" s="191"/>
      <c r="AN112" s="73"/>
      <c r="AO112" s="73"/>
      <c r="AP112" s="73"/>
      <c r="AQ112" s="73"/>
      <c r="AR112" s="73"/>
      <c r="AS112" s="73"/>
      <c r="AT112" s="73"/>
      <c r="AU112" s="73"/>
      <c r="AV112" s="73"/>
      <c r="AW112" s="225"/>
      <c r="AX112" s="73"/>
      <c r="AY112" s="73"/>
      <c r="AZ112" s="73"/>
      <c r="BA112" s="73"/>
      <c r="BB112" s="182"/>
      <c r="BC112" s="182"/>
      <c r="BD112" s="214">
        <f t="shared" si="11"/>
        <v>9</v>
      </c>
      <c r="BE112" s="187">
        <v>32400</v>
      </c>
      <c r="BF112" s="215">
        <v>375.04941841999999</v>
      </c>
      <c r="BG112" s="215">
        <v>423.32475675709298</v>
      </c>
      <c r="BH112" s="215">
        <v>-428.24556594580599</v>
      </c>
      <c r="BI112" s="216">
        <v>51.506960046462403</v>
      </c>
      <c r="BJ112" s="216">
        <v>5.4440634610557002</v>
      </c>
      <c r="BK112" s="214">
        <f t="shared" si="12"/>
        <v>-0.67656275148145628</v>
      </c>
      <c r="BL112" s="214">
        <f t="shared" si="13"/>
        <v>-137.65760427892343</v>
      </c>
      <c r="BM112" s="187">
        <v>32400</v>
      </c>
      <c r="BN112" s="215">
        <v>375.04941841999999</v>
      </c>
      <c r="BO112" s="215">
        <v>448.68714530276901</v>
      </c>
      <c r="BP112" s="215">
        <v>-453.36412424239199</v>
      </c>
      <c r="BQ112" s="216">
        <v>51.699688660922902</v>
      </c>
      <c r="BR112" s="216">
        <v>5.6390652841825801</v>
      </c>
      <c r="BS112" s="214">
        <f t="shared" si="14"/>
        <v>-0.49291713084009636</v>
      </c>
      <c r="BT112" s="214">
        <f t="shared" si="15"/>
        <v>-137.65760427892343</v>
      </c>
      <c r="BU112" s="191"/>
      <c r="BV112" s="189">
        <v>-79.026348018123898</v>
      </c>
      <c r="BW112" s="189">
        <v>-57.148613480117099</v>
      </c>
      <c r="BX112" s="214">
        <f t="shared" si="16"/>
        <v>-83.744472491147633</v>
      </c>
      <c r="BY112" s="214">
        <f t="shared" si="17"/>
        <v>-60.371807779192395</v>
      </c>
      <c r="BZ112" s="191"/>
      <c r="CA112" s="191"/>
      <c r="CB112" s="191"/>
      <c r="CC112" s="191"/>
      <c r="CD112" s="191"/>
      <c r="CE112" s="191"/>
      <c r="CF112" s="191"/>
      <c r="CG112" s="191"/>
      <c r="CH112" s="191"/>
      <c r="CI112" s="191"/>
      <c r="CJ112" s="191"/>
      <c r="CK112" s="191"/>
      <c r="CL112" s="191"/>
      <c r="CM112" s="191"/>
      <c r="CN112" s="191"/>
      <c r="CO112" s="191"/>
      <c r="CP112" s="191"/>
      <c r="CQ112" s="191"/>
      <c r="CR112" s="191"/>
    </row>
    <row r="113" spans="1:96" ht="12" customHeight="1" x14ac:dyDescent="0.25">
      <c r="A113" s="191"/>
      <c r="B113" s="191"/>
      <c r="C113" s="191"/>
      <c r="D113" s="191"/>
      <c r="E113" s="191"/>
      <c r="F113" s="191"/>
      <c r="G113" s="191"/>
      <c r="H113" s="191"/>
      <c r="I113" s="191"/>
      <c r="J113" s="191"/>
      <c r="K113" s="191"/>
      <c r="L113" s="191"/>
      <c r="M113" s="191"/>
      <c r="N113" s="191"/>
      <c r="O113" s="191"/>
      <c r="P113" s="191"/>
      <c r="Q113" s="191"/>
      <c r="R113" s="191"/>
      <c r="S113" s="191"/>
      <c r="T113" s="191"/>
      <c r="U113" s="191"/>
      <c r="V113" s="191"/>
      <c r="W113" s="191"/>
      <c r="X113" s="224"/>
      <c r="Y113" s="224"/>
      <c r="Z113" s="224"/>
      <c r="AA113" s="224"/>
      <c r="AB113" s="224"/>
      <c r="AC113" s="224"/>
      <c r="AD113" s="224"/>
      <c r="AE113" s="224"/>
      <c r="AF113" s="224"/>
      <c r="AG113" s="224"/>
      <c r="AH113" s="224"/>
      <c r="AI113" s="224"/>
      <c r="AJ113" s="224"/>
      <c r="AK113" s="224"/>
      <c r="AL113" s="224"/>
      <c r="AM113" s="191"/>
      <c r="AN113" s="73"/>
      <c r="AO113" s="73"/>
      <c r="AP113" s="73"/>
      <c r="AQ113" s="73"/>
      <c r="AR113" s="73"/>
      <c r="AS113" s="73"/>
      <c r="AT113" s="73"/>
      <c r="AU113" s="73"/>
      <c r="AV113" s="73"/>
      <c r="AW113" s="225"/>
      <c r="AX113" s="73"/>
      <c r="AY113" s="73"/>
      <c r="AZ113" s="73"/>
      <c r="BA113" s="73"/>
      <c r="BB113" s="182"/>
      <c r="BC113" s="182"/>
      <c r="BD113" s="214">
        <f t="shared" si="11"/>
        <v>9.0833333333333339</v>
      </c>
      <c r="BE113" s="187">
        <v>32700</v>
      </c>
      <c r="BF113" s="215">
        <v>380.36023411000002</v>
      </c>
      <c r="BG113" s="215">
        <v>413.724881777321</v>
      </c>
      <c r="BH113" s="215">
        <v>-418.34964406574699</v>
      </c>
      <c r="BI113" s="216">
        <v>51.431313971359501</v>
      </c>
      <c r="BJ113" s="216">
        <v>5.3704890007370301</v>
      </c>
      <c r="BK113" s="214">
        <f t="shared" si="12"/>
        <v>-0.75013721180012638</v>
      </c>
      <c r="BL113" s="214">
        <f t="shared" si="13"/>
        <v>-132.3467885889234</v>
      </c>
      <c r="BM113" s="187">
        <v>32700</v>
      </c>
      <c r="BN113" s="215">
        <v>380.36023411000002</v>
      </c>
      <c r="BO113" s="215">
        <v>441.01923240652098</v>
      </c>
      <c r="BP113" s="215">
        <v>-445.54615623122601</v>
      </c>
      <c r="BQ113" s="216">
        <v>51.641037337361901</v>
      </c>
      <c r="BR113" s="216">
        <v>5.5814056099777503</v>
      </c>
      <c r="BS113" s="214">
        <f t="shared" si="14"/>
        <v>-0.55057680504492623</v>
      </c>
      <c r="BT113" s="214">
        <f t="shared" si="15"/>
        <v>-132.3467885889234</v>
      </c>
      <c r="BU113" s="191"/>
      <c r="BV113" s="189">
        <v>-88.407438223021501</v>
      </c>
      <c r="BW113" s="189">
        <v>-63.131371502881898</v>
      </c>
      <c r="BX113" s="214">
        <f t="shared" si="16"/>
        <v>-93.125562696045236</v>
      </c>
      <c r="BY113" s="214">
        <f t="shared" si="17"/>
        <v>-66.354565801957193</v>
      </c>
      <c r="BZ113" s="191"/>
      <c r="CA113" s="191"/>
      <c r="CB113" s="191"/>
      <c r="CC113" s="191"/>
      <c r="CD113" s="191"/>
      <c r="CE113" s="191"/>
      <c r="CF113" s="191"/>
      <c r="CG113" s="191"/>
      <c r="CH113" s="191"/>
      <c r="CI113" s="191"/>
      <c r="CJ113" s="191"/>
      <c r="CK113" s="191"/>
      <c r="CL113" s="191"/>
      <c r="CM113" s="191"/>
      <c r="CN113" s="191"/>
      <c r="CO113" s="191"/>
      <c r="CP113" s="191"/>
      <c r="CQ113" s="191"/>
      <c r="CR113" s="191"/>
    </row>
    <row r="114" spans="1:96" ht="12" customHeight="1" x14ac:dyDescent="0.25">
      <c r="A114" s="191"/>
      <c r="B114" s="191"/>
      <c r="C114" s="191"/>
      <c r="D114" s="191"/>
      <c r="E114" s="191"/>
      <c r="F114" s="191"/>
      <c r="G114" s="191"/>
      <c r="H114" s="191"/>
      <c r="I114" s="191"/>
      <c r="J114" s="191"/>
      <c r="K114" s="191"/>
      <c r="L114" s="191"/>
      <c r="M114" s="191"/>
      <c r="N114" s="191"/>
      <c r="O114" s="191"/>
      <c r="P114" s="191"/>
      <c r="Q114" s="191"/>
      <c r="R114" s="191"/>
      <c r="S114" s="191"/>
      <c r="T114" s="191"/>
      <c r="U114" s="191"/>
      <c r="V114" s="191"/>
      <c r="W114" s="191"/>
      <c r="X114" s="224"/>
      <c r="Y114" s="224"/>
      <c r="Z114" s="224"/>
      <c r="AA114" s="224"/>
      <c r="AB114" s="224"/>
      <c r="AC114" s="224"/>
      <c r="AD114" s="224"/>
      <c r="AE114" s="224"/>
      <c r="AF114" s="224"/>
      <c r="AG114" s="224"/>
      <c r="AH114" s="224"/>
      <c r="AI114" s="224"/>
      <c r="AJ114" s="224"/>
      <c r="AK114" s="224"/>
      <c r="AL114" s="224"/>
      <c r="AM114" s="191"/>
      <c r="AN114" s="73"/>
      <c r="AO114" s="73"/>
      <c r="AP114" s="73"/>
      <c r="AQ114" s="73"/>
      <c r="AR114" s="73"/>
      <c r="AS114" s="73"/>
      <c r="AT114" s="73"/>
      <c r="AU114" s="73"/>
      <c r="AV114" s="73"/>
      <c r="AW114" s="225"/>
      <c r="AX114" s="73"/>
      <c r="AY114" s="73"/>
      <c r="AZ114" s="73"/>
      <c r="BA114" s="73"/>
      <c r="BB114" s="182"/>
      <c r="BC114" s="182"/>
      <c r="BD114" s="214">
        <f t="shared" si="11"/>
        <v>9.1666666666666661</v>
      </c>
      <c r="BE114" s="187">
        <v>33000</v>
      </c>
      <c r="BF114" s="215">
        <v>387.08812332999997</v>
      </c>
      <c r="BG114" s="215">
        <v>404.91867695397798</v>
      </c>
      <c r="BH114" s="215">
        <v>-409.19898006484499</v>
      </c>
      <c r="BI114" s="216">
        <v>51.3610099823604</v>
      </c>
      <c r="BJ114" s="216">
        <v>5.3027036633310596</v>
      </c>
      <c r="BK114" s="214">
        <f t="shared" si="12"/>
        <v>-0.81792254920609686</v>
      </c>
      <c r="BL114" s="214">
        <f t="shared" si="13"/>
        <v>-125.61889936892345</v>
      </c>
      <c r="BM114" s="187">
        <v>33000</v>
      </c>
      <c r="BN114" s="215">
        <v>387.08812332999997</v>
      </c>
      <c r="BO114" s="215">
        <v>433.94619100974103</v>
      </c>
      <c r="BP114" s="215">
        <v>-438.28001450610299</v>
      </c>
      <c r="BQ114" s="216">
        <v>51.586362957267298</v>
      </c>
      <c r="BR114" s="216">
        <v>5.5280884288876297</v>
      </c>
      <c r="BS114" s="214">
        <f t="shared" si="14"/>
        <v>-0.60389398613504675</v>
      </c>
      <c r="BT114" s="214">
        <f t="shared" si="15"/>
        <v>-125.61889936892345</v>
      </c>
      <c r="BU114" s="191"/>
      <c r="BV114" s="189">
        <v>-96.820283117810504</v>
      </c>
      <c r="BW114" s="189">
        <v>-68.422709712935998</v>
      </c>
      <c r="BX114" s="214">
        <f t="shared" si="16"/>
        <v>-101.53840759083424</v>
      </c>
      <c r="BY114" s="214">
        <f t="shared" si="17"/>
        <v>-71.6459040120113</v>
      </c>
      <c r="BZ114" s="191"/>
      <c r="CA114" s="191"/>
      <c r="CB114" s="191"/>
      <c r="CC114" s="191"/>
      <c r="CD114" s="191"/>
      <c r="CE114" s="191"/>
      <c r="CF114" s="191"/>
      <c r="CG114" s="191"/>
      <c r="CH114" s="191"/>
      <c r="CI114" s="191"/>
      <c r="CJ114" s="191"/>
      <c r="CK114" s="191"/>
      <c r="CL114" s="191"/>
      <c r="CM114" s="191"/>
      <c r="CN114" s="191"/>
      <c r="CO114" s="191"/>
      <c r="CP114" s="191"/>
      <c r="CQ114" s="191"/>
      <c r="CR114" s="191"/>
    </row>
    <row r="115" spans="1:96" ht="12" customHeight="1" x14ac:dyDescent="0.25">
      <c r="A115" s="191"/>
      <c r="B115" s="191"/>
      <c r="C115" s="191"/>
      <c r="D115" s="191"/>
      <c r="E115" s="191"/>
      <c r="F115" s="191"/>
      <c r="G115" s="191"/>
      <c r="H115" s="191"/>
      <c r="I115" s="191"/>
      <c r="J115" s="191"/>
      <c r="K115" s="191"/>
      <c r="L115" s="191"/>
      <c r="M115" s="191"/>
      <c r="N115" s="191"/>
      <c r="O115" s="191"/>
      <c r="P115" s="191"/>
      <c r="Q115" s="191"/>
      <c r="R115" s="191"/>
      <c r="S115" s="191"/>
      <c r="T115" s="191"/>
      <c r="U115" s="191"/>
      <c r="V115" s="191"/>
      <c r="W115" s="191"/>
      <c r="X115" s="224"/>
      <c r="Y115" s="224"/>
      <c r="Z115" s="224"/>
      <c r="AA115" s="224"/>
      <c r="AB115" s="224"/>
      <c r="AC115" s="224"/>
      <c r="AD115" s="224"/>
      <c r="AE115" s="224"/>
      <c r="AF115" s="224"/>
      <c r="AG115" s="224"/>
      <c r="AH115" s="224"/>
      <c r="AI115" s="224"/>
      <c r="AJ115" s="224"/>
      <c r="AK115" s="224"/>
      <c r="AL115" s="224"/>
      <c r="AM115" s="191"/>
      <c r="AN115" s="73"/>
      <c r="AO115" s="73"/>
      <c r="AP115" s="73"/>
      <c r="AQ115" s="73"/>
      <c r="AR115" s="73"/>
      <c r="AS115" s="73"/>
      <c r="AT115" s="73"/>
      <c r="AU115" s="73"/>
      <c r="AV115" s="73"/>
      <c r="AW115" s="225"/>
      <c r="AX115" s="73"/>
      <c r="AY115" s="73"/>
      <c r="AZ115" s="73"/>
      <c r="BA115" s="73"/>
      <c r="BB115" s="182"/>
      <c r="BC115" s="182"/>
      <c r="BD115" s="214">
        <f t="shared" si="11"/>
        <v>9.25</v>
      </c>
      <c r="BE115" s="187">
        <v>33300</v>
      </c>
      <c r="BF115" s="215">
        <v>395.15937394000002</v>
      </c>
      <c r="BG115" s="215">
        <v>396.98930259930302</v>
      </c>
      <c r="BH115" s="215">
        <v>-400.87538551357699</v>
      </c>
      <c r="BI115" s="216">
        <v>51.296840918268501</v>
      </c>
      <c r="BJ115" s="216">
        <v>5.2415207374700303</v>
      </c>
      <c r="BK115" s="214">
        <f t="shared" si="12"/>
        <v>-0.87910547506712611</v>
      </c>
      <c r="BL115" s="214">
        <f t="shared" si="13"/>
        <v>-117.5476487589234</v>
      </c>
      <c r="BM115" s="187">
        <v>33300</v>
      </c>
      <c r="BN115" s="215">
        <v>395.15937394000002</v>
      </c>
      <c r="BO115" s="215">
        <v>427.532265660885</v>
      </c>
      <c r="BP115" s="215">
        <v>-431.62891610392302</v>
      </c>
      <c r="BQ115" s="216">
        <v>51.5362334363166</v>
      </c>
      <c r="BR115" s="216">
        <v>5.4796970277034998</v>
      </c>
      <c r="BS115" s="214">
        <f t="shared" si="14"/>
        <v>-0.65228538731917673</v>
      </c>
      <c r="BT115" s="214">
        <f t="shared" si="15"/>
        <v>-117.5476487589234</v>
      </c>
      <c r="BU115" s="191"/>
      <c r="BV115" s="189">
        <v>-104.172744554641</v>
      </c>
      <c r="BW115" s="189">
        <v>-72.964676952446595</v>
      </c>
      <c r="BX115" s="214">
        <f t="shared" si="16"/>
        <v>-108.89086902766473</v>
      </c>
      <c r="BY115" s="214">
        <f t="shared" si="17"/>
        <v>-76.187871251521898</v>
      </c>
      <c r="BZ115" s="191"/>
      <c r="CA115" s="191"/>
      <c r="CB115" s="191"/>
      <c r="CC115" s="191"/>
      <c r="CD115" s="191"/>
      <c r="CE115" s="191"/>
      <c r="CF115" s="191"/>
      <c r="CG115" s="191"/>
      <c r="CH115" s="191"/>
      <c r="CI115" s="191"/>
      <c r="CJ115" s="191"/>
      <c r="CK115" s="191"/>
      <c r="CL115" s="191"/>
      <c r="CM115" s="191"/>
      <c r="CN115" s="191"/>
      <c r="CO115" s="191"/>
      <c r="CP115" s="191"/>
      <c r="CQ115" s="191"/>
      <c r="CR115" s="191"/>
    </row>
    <row r="116" spans="1:96" ht="12" customHeight="1" x14ac:dyDescent="0.25">
      <c r="A116" s="191"/>
      <c r="B116" s="191"/>
      <c r="C116" s="191"/>
      <c r="D116" s="191"/>
      <c r="E116" s="191"/>
      <c r="F116" s="191"/>
      <c r="G116" s="191"/>
      <c r="H116" s="191"/>
      <c r="I116" s="191"/>
      <c r="J116" s="191"/>
      <c r="K116" s="191"/>
      <c r="L116" s="191"/>
      <c r="M116" s="191"/>
      <c r="N116" s="191"/>
      <c r="O116" s="191"/>
      <c r="P116" s="191"/>
      <c r="Q116" s="191"/>
      <c r="R116" s="191"/>
      <c r="S116" s="191"/>
      <c r="T116" s="191"/>
      <c r="U116" s="191"/>
      <c r="V116" s="191"/>
      <c r="W116" s="191"/>
      <c r="X116" s="224"/>
      <c r="Y116" s="224"/>
      <c r="Z116" s="224"/>
      <c r="AA116" s="224"/>
      <c r="AB116" s="224"/>
      <c r="AC116" s="224"/>
      <c r="AD116" s="224"/>
      <c r="AE116" s="224"/>
      <c r="AF116" s="224"/>
      <c r="AG116" s="224"/>
      <c r="AH116" s="224"/>
      <c r="AI116" s="224"/>
      <c r="AJ116" s="224"/>
      <c r="AK116" s="224"/>
      <c r="AL116" s="224"/>
      <c r="AM116" s="191"/>
      <c r="AN116" s="73"/>
      <c r="AO116" s="73"/>
      <c r="AP116" s="73"/>
      <c r="AQ116" s="73"/>
      <c r="AR116" s="73"/>
      <c r="AS116" s="73"/>
      <c r="AT116" s="73"/>
      <c r="AU116" s="73"/>
      <c r="AV116" s="73"/>
      <c r="AW116" s="225"/>
      <c r="AX116" s="73"/>
      <c r="AY116" s="73"/>
      <c r="AZ116" s="73"/>
      <c r="BA116" s="73"/>
      <c r="BB116" s="182"/>
      <c r="BC116" s="182"/>
      <c r="BD116" s="214">
        <f t="shared" si="11"/>
        <v>9.3333333333333339</v>
      </c>
      <c r="BE116" s="187">
        <v>33600</v>
      </c>
      <c r="BF116" s="215">
        <v>404.48555561000001</v>
      </c>
      <c r="BG116" s="215">
        <v>390.02129504413602</v>
      </c>
      <c r="BH116" s="215">
        <v>-393.461929621536</v>
      </c>
      <c r="BI116" s="216">
        <v>51.239624013179998</v>
      </c>
      <c r="BJ116" s="216">
        <v>5.1877758048086102</v>
      </c>
      <c r="BK116" s="214">
        <f t="shared" si="12"/>
        <v>-0.93285040772854622</v>
      </c>
      <c r="BL116" s="214">
        <f t="shared" si="13"/>
        <v>-108.22146708892342</v>
      </c>
      <c r="BM116" s="187">
        <v>33600</v>
      </c>
      <c r="BN116" s="215">
        <v>404.48555561000001</v>
      </c>
      <c r="BO116" s="215">
        <v>421.841566925184</v>
      </c>
      <c r="BP116" s="215">
        <v>-425.65589645202499</v>
      </c>
      <c r="BQ116" s="216">
        <v>51.4912228583256</v>
      </c>
      <c r="BR116" s="216">
        <v>5.4368196762756904</v>
      </c>
      <c r="BS116" s="214">
        <f t="shared" si="14"/>
        <v>-0.69516273874698609</v>
      </c>
      <c r="BT116" s="214">
        <f t="shared" si="15"/>
        <v>-108.22146708892342</v>
      </c>
      <c r="BU116" s="191"/>
      <c r="BV116" s="189">
        <v>-110.384297789813</v>
      </c>
      <c r="BW116" s="189">
        <v>-76.707529234179702</v>
      </c>
      <c r="BX116" s="214">
        <f t="shared" si="16"/>
        <v>-115.10242226283674</v>
      </c>
      <c r="BY116" s="214">
        <f t="shared" si="17"/>
        <v>-79.930723533255005</v>
      </c>
      <c r="BZ116" s="191"/>
      <c r="CA116" s="191"/>
      <c r="CB116" s="191"/>
      <c r="CC116" s="191"/>
      <c r="CD116" s="191"/>
      <c r="CE116" s="191"/>
      <c r="CF116" s="191"/>
      <c r="CG116" s="191"/>
      <c r="CH116" s="191"/>
      <c r="CI116" s="191"/>
      <c r="CJ116" s="191"/>
      <c r="CK116" s="191"/>
      <c r="CL116" s="191"/>
      <c r="CM116" s="191"/>
      <c r="CN116" s="191"/>
      <c r="CO116" s="191"/>
      <c r="CP116" s="191"/>
      <c r="CQ116" s="191"/>
      <c r="CR116" s="191"/>
    </row>
    <row r="117" spans="1:96" ht="12" customHeight="1" x14ac:dyDescent="0.25">
      <c r="A117" s="191"/>
      <c r="B117" s="191"/>
      <c r="C117" s="191"/>
      <c r="D117" s="191"/>
      <c r="E117" s="191"/>
      <c r="F117" s="191"/>
      <c r="G117" s="191"/>
      <c r="H117" s="191"/>
      <c r="I117" s="191"/>
      <c r="J117" s="191"/>
      <c r="K117" s="191"/>
      <c r="L117" s="191"/>
      <c r="M117" s="191"/>
      <c r="N117" s="191"/>
      <c r="O117" s="191"/>
      <c r="P117" s="191"/>
      <c r="Q117" s="191"/>
      <c r="R117" s="191"/>
      <c r="S117" s="191"/>
      <c r="T117" s="191"/>
      <c r="U117" s="191"/>
      <c r="V117" s="191"/>
      <c r="W117" s="191"/>
      <c r="X117" s="224"/>
      <c r="Y117" s="224"/>
      <c r="Z117" s="224"/>
      <c r="AA117" s="224"/>
      <c r="AB117" s="224"/>
      <c r="AC117" s="224"/>
      <c r="AD117" s="224"/>
      <c r="AE117" s="224"/>
      <c r="AF117" s="224"/>
      <c r="AG117" s="224"/>
      <c r="AH117" s="224"/>
      <c r="AI117" s="224"/>
      <c r="AJ117" s="224"/>
      <c r="AK117" s="224"/>
      <c r="AL117" s="224"/>
      <c r="AM117" s="191"/>
      <c r="AN117" s="73"/>
      <c r="AO117" s="73"/>
      <c r="AP117" s="73"/>
      <c r="AQ117" s="73"/>
      <c r="AR117" s="73"/>
      <c r="AS117" s="73"/>
      <c r="AT117" s="73"/>
      <c r="AU117" s="73"/>
      <c r="AV117" s="73"/>
      <c r="AW117" s="225"/>
      <c r="AX117" s="73"/>
      <c r="AY117" s="73"/>
      <c r="AZ117" s="73"/>
      <c r="BA117" s="73"/>
      <c r="BB117" s="182"/>
      <c r="BC117" s="182"/>
      <c r="BD117" s="214">
        <f t="shared" si="11"/>
        <v>9.4166666666666661</v>
      </c>
      <c r="BE117" s="187">
        <v>33900</v>
      </c>
      <c r="BF117" s="215">
        <v>414.96448874999999</v>
      </c>
      <c r="BG117" s="215">
        <v>384.10127052126398</v>
      </c>
      <c r="BH117" s="215">
        <v>-387.04380104602899</v>
      </c>
      <c r="BI117" s="216">
        <v>51.190201302889101</v>
      </c>
      <c r="BJ117" s="216">
        <v>5.1423248105222203</v>
      </c>
      <c r="BK117" s="214">
        <f t="shared" si="12"/>
        <v>-0.97830140201493609</v>
      </c>
      <c r="BL117" s="214">
        <f t="shared" si="13"/>
        <v>-97.742533948923437</v>
      </c>
      <c r="BM117" s="187">
        <v>33900</v>
      </c>
      <c r="BN117" s="215">
        <v>414.96448874999999</v>
      </c>
      <c r="BO117" s="215">
        <v>416.93842464575903</v>
      </c>
      <c r="BP117" s="215">
        <v>-420.42425193129202</v>
      </c>
      <c r="BQ117" s="216">
        <v>51.451911355766903</v>
      </c>
      <c r="BR117" s="216">
        <v>5.40004826410311</v>
      </c>
      <c r="BS117" s="214">
        <f t="shared" si="14"/>
        <v>-0.73193415091956648</v>
      </c>
      <c r="BT117" s="214">
        <f t="shared" si="15"/>
        <v>-97.742533948923437</v>
      </c>
      <c r="BU117" s="191"/>
      <c r="BV117" s="189">
        <v>-115.386913397193</v>
      </c>
      <c r="BW117" s="189">
        <v>-79.610274541614601</v>
      </c>
      <c r="BX117" s="214">
        <f t="shared" si="16"/>
        <v>-120.10503787021673</v>
      </c>
      <c r="BY117" s="214">
        <f t="shared" si="17"/>
        <v>-82.833468840689903</v>
      </c>
      <c r="BZ117" s="191"/>
      <c r="CA117" s="191"/>
      <c r="CB117" s="191"/>
      <c r="CC117" s="191"/>
      <c r="CD117" s="191"/>
      <c r="CE117" s="191"/>
      <c r="CF117" s="191"/>
      <c r="CG117" s="191"/>
      <c r="CH117" s="191"/>
      <c r="CI117" s="191"/>
      <c r="CJ117" s="191"/>
      <c r="CK117" s="191"/>
      <c r="CL117" s="191"/>
      <c r="CM117" s="191"/>
      <c r="CN117" s="191"/>
      <c r="CO117" s="191"/>
      <c r="CP117" s="191"/>
      <c r="CQ117" s="191"/>
      <c r="CR117" s="191"/>
    </row>
    <row r="118" spans="1:96" ht="12" customHeight="1" x14ac:dyDescent="0.25">
      <c r="A118" s="191"/>
      <c r="B118" s="191"/>
      <c r="C118" s="191"/>
      <c r="D118" s="191"/>
      <c r="E118" s="191"/>
      <c r="F118" s="191"/>
      <c r="G118" s="191"/>
      <c r="H118" s="191"/>
      <c r="I118" s="191"/>
      <c r="J118" s="191"/>
      <c r="K118" s="191"/>
      <c r="L118" s="191"/>
      <c r="M118" s="191"/>
      <c r="N118" s="191"/>
      <c r="O118" s="191"/>
      <c r="P118" s="191"/>
      <c r="Q118" s="191"/>
      <c r="R118" s="191"/>
      <c r="S118" s="191"/>
      <c r="T118" s="191"/>
      <c r="U118" s="191"/>
      <c r="V118" s="191"/>
      <c r="W118" s="191"/>
      <c r="X118" s="224"/>
      <c r="Y118" s="224"/>
      <c r="Z118" s="224"/>
      <c r="AA118" s="224"/>
      <c r="AB118" s="224"/>
      <c r="AC118" s="224"/>
      <c r="AD118" s="224"/>
      <c r="AE118" s="224"/>
      <c r="AF118" s="224"/>
      <c r="AG118" s="224"/>
      <c r="AH118" s="224"/>
      <c r="AI118" s="224"/>
      <c r="AJ118" s="224"/>
      <c r="AK118" s="224"/>
      <c r="AL118" s="224"/>
      <c r="AM118" s="191"/>
      <c r="AN118" s="73"/>
      <c r="AO118" s="73"/>
      <c r="AP118" s="73"/>
      <c r="AQ118" s="73"/>
      <c r="AR118" s="73"/>
      <c r="AS118" s="73"/>
      <c r="AT118" s="73"/>
      <c r="AU118" s="73"/>
      <c r="AV118" s="73"/>
      <c r="AW118" s="225"/>
      <c r="AX118" s="73"/>
      <c r="AY118" s="73"/>
      <c r="AZ118" s="73"/>
      <c r="BA118" s="73"/>
      <c r="BB118" s="182"/>
      <c r="BC118" s="182"/>
      <c r="BD118" s="214">
        <f t="shared" si="11"/>
        <v>9.5</v>
      </c>
      <c r="BE118" s="187">
        <v>34200</v>
      </c>
      <c r="BF118" s="215">
        <v>426.48136398000003</v>
      </c>
      <c r="BG118" s="215">
        <v>379.318286616264</v>
      </c>
      <c r="BH118" s="215">
        <v>-381.70892665757702</v>
      </c>
      <c r="BI118" s="216">
        <v>51.149436341433102</v>
      </c>
      <c r="BJ118" s="216">
        <v>5.1060374923851599</v>
      </c>
      <c r="BK118" s="214">
        <f t="shared" si="12"/>
        <v>-1.0145887201519965</v>
      </c>
      <c r="BL118" s="214">
        <f t="shared" si="13"/>
        <v>-86.225658718923398</v>
      </c>
      <c r="BM118" s="187">
        <v>34200</v>
      </c>
      <c r="BN118" s="215">
        <v>426.48136398000003</v>
      </c>
      <c r="BO118" s="215">
        <v>412.88752079058997</v>
      </c>
      <c r="BP118" s="215">
        <v>-415.99781660268701</v>
      </c>
      <c r="BQ118" s="216">
        <v>51.4188829652417</v>
      </c>
      <c r="BR118" s="216">
        <v>5.36997441592868</v>
      </c>
      <c r="BS118" s="214">
        <f t="shared" si="14"/>
        <v>-0.76200799909399652</v>
      </c>
      <c r="BT118" s="214">
        <f t="shared" si="15"/>
        <v>-86.225658718923398</v>
      </c>
      <c r="BU118" s="191"/>
      <c r="BV118" s="189">
        <v>-119.125802331904</v>
      </c>
      <c r="BW118" s="189">
        <v>-81.641121776775094</v>
      </c>
      <c r="BX118" s="214">
        <f t="shared" si="16"/>
        <v>-123.84392680492773</v>
      </c>
      <c r="BY118" s="214">
        <f t="shared" si="17"/>
        <v>-84.864316075850397</v>
      </c>
      <c r="BZ118" s="191"/>
      <c r="CA118" s="191"/>
      <c r="CB118" s="191"/>
      <c r="CC118" s="191"/>
      <c r="CD118" s="191"/>
      <c r="CE118" s="191"/>
      <c r="CF118" s="191"/>
      <c r="CG118" s="191"/>
      <c r="CH118" s="191"/>
      <c r="CI118" s="191"/>
      <c r="CJ118" s="191"/>
      <c r="CK118" s="191"/>
      <c r="CL118" s="191"/>
      <c r="CM118" s="191"/>
      <c r="CN118" s="191"/>
      <c r="CO118" s="191"/>
      <c r="CP118" s="191"/>
      <c r="CQ118" s="191"/>
      <c r="CR118" s="191"/>
    </row>
    <row r="119" spans="1:96" ht="12" customHeight="1" x14ac:dyDescent="0.25">
      <c r="A119" s="191"/>
      <c r="B119" s="191"/>
      <c r="C119" s="191"/>
      <c r="D119" s="191"/>
      <c r="E119" s="191"/>
      <c r="F119" s="191"/>
      <c r="G119" s="191"/>
      <c r="H119" s="191"/>
      <c r="I119" s="191"/>
      <c r="J119" s="191"/>
      <c r="K119" s="191"/>
      <c r="L119" s="191"/>
      <c r="M119" s="191"/>
      <c r="N119" s="191"/>
      <c r="O119" s="191"/>
      <c r="P119" s="191"/>
      <c r="Q119" s="191"/>
      <c r="R119" s="191"/>
      <c r="S119" s="191"/>
      <c r="T119" s="191"/>
      <c r="U119" s="191"/>
      <c r="V119" s="191"/>
      <c r="W119" s="191"/>
      <c r="X119" s="224"/>
      <c r="Y119" s="224"/>
      <c r="Z119" s="224"/>
      <c r="AA119" s="224"/>
      <c r="AB119" s="224"/>
      <c r="AC119" s="224"/>
      <c r="AD119" s="224"/>
      <c r="AE119" s="224"/>
      <c r="AF119" s="224"/>
      <c r="AG119" s="224"/>
      <c r="AH119" s="224"/>
      <c r="AI119" s="224"/>
      <c r="AJ119" s="224"/>
      <c r="AK119" s="224"/>
      <c r="AL119" s="224"/>
      <c r="AM119" s="191"/>
      <c r="AN119" s="73"/>
      <c r="AO119" s="73"/>
      <c r="AP119" s="73"/>
      <c r="AQ119" s="73"/>
      <c r="AR119" s="73"/>
      <c r="AS119" s="73"/>
      <c r="AT119" s="73"/>
      <c r="AU119" s="73"/>
      <c r="AV119" s="73"/>
      <c r="AW119" s="225"/>
      <c r="AX119" s="73"/>
      <c r="AY119" s="73"/>
      <c r="AZ119" s="73"/>
      <c r="BA119" s="73"/>
      <c r="BB119" s="182"/>
      <c r="BC119" s="182"/>
      <c r="BD119" s="214">
        <f t="shared" si="11"/>
        <v>9.5833333333333339</v>
      </c>
      <c r="BE119" s="187">
        <v>34500</v>
      </c>
      <c r="BF119" s="215">
        <v>438.91</v>
      </c>
      <c r="BG119" s="215">
        <v>375.76363897856697</v>
      </c>
      <c r="BH119" s="215">
        <v>-377.548148282456</v>
      </c>
      <c r="BI119" s="216">
        <v>51.118205315733903</v>
      </c>
      <c r="BJ119" s="216">
        <v>5.0797841617547803</v>
      </c>
      <c r="BK119" s="214">
        <f t="shared" si="12"/>
        <v>-1.0408420507823761</v>
      </c>
      <c r="BL119" s="214">
        <f t="shared" si="13"/>
        <v>-73.797022698923399</v>
      </c>
      <c r="BM119" s="187">
        <v>34500</v>
      </c>
      <c r="BN119" s="215">
        <v>438.91</v>
      </c>
      <c r="BO119" s="215">
        <v>409.75368424221199</v>
      </c>
      <c r="BP119" s="215">
        <v>-412.44096588644197</v>
      </c>
      <c r="BQ119" s="216">
        <v>51.392720521765099</v>
      </c>
      <c r="BR119" s="216">
        <v>5.3471821020013399</v>
      </c>
      <c r="BS119" s="214">
        <f t="shared" si="14"/>
        <v>-0.78480031302133657</v>
      </c>
      <c r="BT119" s="214">
        <f t="shared" si="15"/>
        <v>-73.797022698923399</v>
      </c>
      <c r="BU119" s="191"/>
      <c r="BV119" s="189">
        <v>-121.56001598431899</v>
      </c>
      <c r="BW119" s="189">
        <v>-82.777828938868893</v>
      </c>
      <c r="BX119" s="214">
        <f t="shared" si="16"/>
        <v>-126.27814045734273</v>
      </c>
      <c r="BY119" s="214">
        <f t="shared" si="17"/>
        <v>-86.001023237944196</v>
      </c>
      <c r="BZ119" s="191"/>
      <c r="CA119" s="191"/>
      <c r="CB119" s="191"/>
      <c r="CC119" s="191"/>
      <c r="CD119" s="191"/>
      <c r="CE119" s="191"/>
      <c r="CF119" s="191"/>
      <c r="CG119" s="191"/>
      <c r="CH119" s="191"/>
      <c r="CI119" s="191"/>
      <c r="CJ119" s="191"/>
      <c r="CK119" s="191"/>
      <c r="CL119" s="191"/>
      <c r="CM119" s="191"/>
      <c r="CN119" s="191"/>
      <c r="CO119" s="191"/>
      <c r="CP119" s="191"/>
      <c r="CQ119" s="191"/>
      <c r="CR119" s="191"/>
    </row>
    <row r="120" spans="1:96" ht="12" customHeight="1" x14ac:dyDescent="0.25">
      <c r="A120" s="191"/>
      <c r="B120" s="191"/>
      <c r="C120" s="191"/>
      <c r="D120" s="191"/>
      <c r="E120" s="191"/>
      <c r="F120" s="191"/>
      <c r="G120" s="191"/>
      <c r="H120" s="191"/>
      <c r="I120" s="191"/>
      <c r="J120" s="191"/>
      <c r="K120" s="191"/>
      <c r="L120" s="191"/>
      <c r="M120" s="191"/>
      <c r="N120" s="191"/>
      <c r="O120" s="191"/>
      <c r="P120" s="191"/>
      <c r="Q120" s="191"/>
      <c r="R120" s="191"/>
      <c r="S120" s="191"/>
      <c r="T120" s="191"/>
      <c r="U120" s="191"/>
      <c r="V120" s="191"/>
      <c r="W120" s="191"/>
      <c r="X120" s="224"/>
      <c r="Y120" s="224"/>
      <c r="Z120" s="224"/>
      <c r="AA120" s="224"/>
      <c r="AB120" s="224"/>
      <c r="AC120" s="224"/>
      <c r="AD120" s="224"/>
      <c r="AE120" s="224"/>
      <c r="AF120" s="224"/>
      <c r="AG120" s="224"/>
      <c r="AH120" s="224"/>
      <c r="AI120" s="224"/>
      <c r="AJ120" s="224"/>
      <c r="AK120" s="224"/>
      <c r="AL120" s="224"/>
      <c r="AM120" s="191"/>
      <c r="AN120" s="73"/>
      <c r="AO120" s="73"/>
      <c r="AP120" s="73"/>
      <c r="AQ120" s="73"/>
      <c r="AR120" s="73"/>
      <c r="AS120" s="73"/>
      <c r="AT120" s="73"/>
      <c r="AU120" s="73"/>
      <c r="AV120" s="73"/>
      <c r="AW120" s="225"/>
      <c r="AX120" s="73"/>
      <c r="AY120" s="73"/>
      <c r="AZ120" s="73"/>
      <c r="BA120" s="73"/>
      <c r="BB120" s="182"/>
      <c r="BC120" s="182"/>
      <c r="BD120" s="214">
        <f t="shared" si="11"/>
        <v>9.6666666666666661</v>
      </c>
      <c r="BE120" s="187">
        <v>34800</v>
      </c>
      <c r="BF120" s="215">
        <v>452.11422606999997</v>
      </c>
      <c r="BG120" s="215">
        <v>373.52982517322698</v>
      </c>
      <c r="BH120" s="215">
        <v>-374.65470348762199</v>
      </c>
      <c r="BI120" s="216">
        <v>51.097380346307602</v>
      </c>
      <c r="BJ120" s="216">
        <v>5.0644137045075501</v>
      </c>
      <c r="BK120" s="214">
        <f t="shared" si="12"/>
        <v>-1.0562125080296063</v>
      </c>
      <c r="BL120" s="214">
        <f t="shared" si="13"/>
        <v>-60.592796628923452</v>
      </c>
      <c r="BM120" s="187">
        <v>34800</v>
      </c>
      <c r="BN120" s="215">
        <v>452.11422606999997</v>
      </c>
      <c r="BO120" s="215">
        <v>407.60121474872</v>
      </c>
      <c r="BP120" s="215">
        <v>-409.81822017890801</v>
      </c>
      <c r="BQ120" s="216">
        <v>51.373996558891598</v>
      </c>
      <c r="BR120" s="216">
        <v>5.3322357346377203</v>
      </c>
      <c r="BS120" s="214">
        <f t="shared" si="14"/>
        <v>-0.79974668038495622</v>
      </c>
      <c r="BT120" s="214">
        <f t="shared" si="15"/>
        <v>-60.592796628923452</v>
      </c>
      <c r="BU120" s="191"/>
      <c r="BV120" s="189">
        <v>-122.66289465249</v>
      </c>
      <c r="BW120" s="189">
        <v>-83.007946720453504</v>
      </c>
      <c r="BX120" s="214">
        <f t="shared" si="16"/>
        <v>-127.38101912551373</v>
      </c>
      <c r="BY120" s="214">
        <f t="shared" si="17"/>
        <v>-86.231141019528806</v>
      </c>
      <c r="BZ120" s="191"/>
      <c r="CA120" s="191"/>
      <c r="CB120" s="191"/>
      <c r="CC120" s="191"/>
      <c r="CD120" s="191"/>
      <c r="CE120" s="191"/>
      <c r="CF120" s="191"/>
      <c r="CG120" s="191"/>
      <c r="CH120" s="191"/>
      <c r="CI120" s="191"/>
      <c r="CJ120" s="191"/>
      <c r="CK120" s="191"/>
      <c r="CL120" s="191"/>
      <c r="CM120" s="191"/>
      <c r="CN120" s="191"/>
      <c r="CO120" s="191"/>
      <c r="CP120" s="191"/>
      <c r="CQ120" s="191"/>
      <c r="CR120" s="191"/>
    </row>
    <row r="121" spans="1:96" ht="12" customHeight="1" x14ac:dyDescent="0.25">
      <c r="A121" s="191"/>
      <c r="B121" s="191"/>
      <c r="C121" s="191"/>
      <c r="D121" s="191"/>
      <c r="E121" s="191"/>
      <c r="F121" s="191"/>
      <c r="G121" s="191"/>
      <c r="H121" s="191"/>
      <c r="I121" s="191"/>
      <c r="J121" s="191"/>
      <c r="K121" s="191"/>
      <c r="L121" s="191"/>
      <c r="M121" s="191"/>
      <c r="N121" s="191"/>
      <c r="O121" s="191"/>
      <c r="P121" s="191"/>
      <c r="Q121" s="191"/>
      <c r="R121" s="191"/>
      <c r="S121" s="191"/>
      <c r="T121" s="191"/>
      <c r="U121" s="191"/>
      <c r="V121" s="191"/>
      <c r="W121" s="191"/>
      <c r="X121" s="224"/>
      <c r="Y121" s="224"/>
      <c r="Z121" s="224"/>
      <c r="AA121" s="224"/>
      <c r="AB121" s="224"/>
      <c r="AC121" s="224"/>
      <c r="AD121" s="224"/>
      <c r="AE121" s="224"/>
      <c r="AF121" s="224"/>
      <c r="AG121" s="224"/>
      <c r="AH121" s="224"/>
      <c r="AI121" s="224"/>
      <c r="AJ121" s="224"/>
      <c r="AK121" s="224"/>
      <c r="AL121" s="224"/>
      <c r="AM121" s="191"/>
      <c r="AN121" s="73"/>
      <c r="AO121" s="73"/>
      <c r="AP121" s="73"/>
      <c r="AQ121" s="73"/>
      <c r="AR121" s="73"/>
      <c r="AS121" s="73"/>
      <c r="AT121" s="73"/>
      <c r="AU121" s="73"/>
      <c r="AV121" s="73"/>
      <c r="AW121" s="225"/>
      <c r="AX121" s="73"/>
      <c r="AY121" s="73"/>
      <c r="AZ121" s="73"/>
      <c r="BA121" s="73"/>
      <c r="BB121" s="182"/>
      <c r="BC121" s="182"/>
      <c r="BD121" s="214">
        <f t="shared" si="11"/>
        <v>9.75</v>
      </c>
      <c r="BE121" s="187">
        <v>35100</v>
      </c>
      <c r="BF121" s="215">
        <v>465.94937393999999</v>
      </c>
      <c r="BG121" s="215">
        <v>372.708386068599</v>
      </c>
      <c r="BH121" s="215">
        <v>-373.12271324536198</v>
      </c>
      <c r="BI121" s="216">
        <v>51.0878027497196</v>
      </c>
      <c r="BJ121" s="216">
        <v>5.0607209600102898</v>
      </c>
      <c r="BK121" s="214">
        <f t="shared" si="12"/>
        <v>-1.0599052525268666</v>
      </c>
      <c r="BL121" s="214">
        <f t="shared" si="13"/>
        <v>-46.757648758923438</v>
      </c>
      <c r="BM121" s="187">
        <v>35100</v>
      </c>
      <c r="BN121" s="215">
        <v>465.94937393999999</v>
      </c>
      <c r="BO121" s="215">
        <v>406.49260116046798</v>
      </c>
      <c r="BP121" s="215">
        <v>-408.19330973400798</v>
      </c>
      <c r="BQ121" s="216">
        <v>51.363259214214601</v>
      </c>
      <c r="BR121" s="216">
        <v>5.3256628957717602</v>
      </c>
      <c r="BS121" s="214">
        <f t="shared" si="14"/>
        <v>-0.80631951925091627</v>
      </c>
      <c r="BT121" s="214">
        <f t="shared" si="15"/>
        <v>-46.757648758923438</v>
      </c>
      <c r="BU121" s="191"/>
      <c r="BV121" s="189">
        <v>-122.422359521339</v>
      </c>
      <c r="BW121" s="189">
        <v>-82.328954853242806</v>
      </c>
      <c r="BX121" s="214">
        <f t="shared" si="16"/>
        <v>-127.14048399436274</v>
      </c>
      <c r="BY121" s="214">
        <f t="shared" si="17"/>
        <v>-85.552149152318108</v>
      </c>
      <c r="BZ121" s="191"/>
      <c r="CA121" s="191"/>
      <c r="CB121" s="191"/>
      <c r="CC121" s="191"/>
      <c r="CD121" s="191"/>
      <c r="CE121" s="191"/>
      <c r="CF121" s="191"/>
      <c r="CG121" s="191"/>
      <c r="CH121" s="191"/>
      <c r="CI121" s="191"/>
      <c r="CJ121" s="191"/>
      <c r="CK121" s="191"/>
      <c r="CL121" s="191"/>
      <c r="CM121" s="191"/>
      <c r="CN121" s="191"/>
      <c r="CO121" s="191"/>
      <c r="CP121" s="191"/>
      <c r="CQ121" s="191"/>
      <c r="CR121" s="191"/>
    </row>
    <row r="122" spans="1:96" ht="12" customHeight="1" x14ac:dyDescent="0.25">
      <c r="A122" s="191"/>
      <c r="B122" s="191"/>
      <c r="C122" s="191"/>
      <c r="D122" s="191"/>
      <c r="E122" s="191"/>
      <c r="F122" s="191"/>
      <c r="G122" s="191"/>
      <c r="H122" s="191"/>
      <c r="I122" s="191"/>
      <c r="J122" s="191"/>
      <c r="K122" s="191"/>
      <c r="L122" s="191"/>
      <c r="M122" s="191"/>
      <c r="N122" s="191"/>
      <c r="O122" s="191"/>
      <c r="P122" s="191"/>
      <c r="Q122" s="191"/>
      <c r="R122" s="191"/>
      <c r="S122" s="191"/>
      <c r="T122" s="191"/>
      <c r="U122" s="191"/>
      <c r="V122" s="191"/>
      <c r="W122" s="191"/>
      <c r="X122" s="224"/>
      <c r="Y122" s="224"/>
      <c r="Z122" s="224"/>
      <c r="AA122" s="224"/>
      <c r="AB122" s="224"/>
      <c r="AC122" s="224"/>
      <c r="AD122" s="224"/>
      <c r="AE122" s="224"/>
      <c r="AF122" s="224"/>
      <c r="AG122" s="224"/>
      <c r="AH122" s="224"/>
      <c r="AI122" s="224"/>
      <c r="AJ122" s="224"/>
      <c r="AK122" s="224"/>
      <c r="AL122" s="224"/>
      <c r="AM122" s="191"/>
      <c r="AN122" s="73"/>
      <c r="AO122" s="73"/>
      <c r="AP122" s="73"/>
      <c r="AQ122" s="73"/>
      <c r="AR122" s="73"/>
      <c r="AS122" s="73"/>
      <c r="AT122" s="73"/>
      <c r="AU122" s="73"/>
      <c r="AV122" s="73"/>
      <c r="AW122" s="225"/>
      <c r="AX122" s="73"/>
      <c r="AY122" s="73"/>
      <c r="AZ122" s="73"/>
      <c r="BA122" s="73"/>
      <c r="BB122" s="182"/>
      <c r="BC122" s="182"/>
      <c r="BD122" s="214">
        <f t="shared" si="11"/>
        <v>9.8333333333333339</v>
      </c>
      <c r="BE122" s="187">
        <v>35400</v>
      </c>
      <c r="BF122" s="215">
        <v>480.26386280999998</v>
      </c>
      <c r="BG122" s="215">
        <v>373.38636599217301</v>
      </c>
      <c r="BH122" s="215">
        <v>-373.04437216730599</v>
      </c>
      <c r="BI122" s="216">
        <v>51.0902445695639</v>
      </c>
      <c r="BJ122" s="216">
        <v>5.0694025933330904</v>
      </c>
      <c r="BK122" s="214">
        <f t="shared" si="12"/>
        <v>-1.051223619204066</v>
      </c>
      <c r="BL122" s="214">
        <f t="shared" si="13"/>
        <v>-32.443159888923446</v>
      </c>
      <c r="BM122" s="187">
        <v>35400</v>
      </c>
      <c r="BN122" s="215">
        <v>480.26386280999998</v>
      </c>
      <c r="BO122" s="215">
        <v>406.48652023279698</v>
      </c>
      <c r="BP122" s="215">
        <v>-407.62756782040299</v>
      </c>
      <c r="BQ122" s="216">
        <v>51.361012389157302</v>
      </c>
      <c r="BR122" s="216">
        <v>5.3279312565873704</v>
      </c>
      <c r="BS122" s="214">
        <f t="shared" si="14"/>
        <v>-0.80405115843530606</v>
      </c>
      <c r="BT122" s="214">
        <f t="shared" si="15"/>
        <v>-32.443159888923446</v>
      </c>
      <c r="BU122" s="191"/>
      <c r="BV122" s="189">
        <v>-120.841044950794</v>
      </c>
      <c r="BW122" s="189">
        <v>-80.748289710286898</v>
      </c>
      <c r="BX122" s="214">
        <f t="shared" si="16"/>
        <v>-125.55916942381774</v>
      </c>
      <c r="BY122" s="214">
        <f t="shared" si="17"/>
        <v>-83.9714840093622</v>
      </c>
      <c r="BZ122" s="191"/>
      <c r="CA122" s="191"/>
      <c r="CB122" s="191"/>
      <c r="CC122" s="191"/>
      <c r="CD122" s="191"/>
      <c r="CE122" s="191"/>
      <c r="CF122" s="191"/>
      <c r="CG122" s="191"/>
      <c r="CH122" s="191"/>
      <c r="CI122" s="191"/>
      <c r="CJ122" s="191"/>
      <c r="CK122" s="191"/>
      <c r="CL122" s="191"/>
      <c r="CM122" s="191"/>
      <c r="CN122" s="191"/>
      <c r="CO122" s="191"/>
      <c r="CP122" s="191"/>
      <c r="CQ122" s="191"/>
      <c r="CR122" s="191"/>
    </row>
    <row r="123" spans="1:96" ht="12" customHeight="1" x14ac:dyDescent="0.25">
      <c r="A123" s="191"/>
      <c r="B123" s="191"/>
      <c r="C123" s="191"/>
      <c r="D123" s="191"/>
      <c r="E123" s="191"/>
      <c r="F123" s="191"/>
      <c r="G123" s="191"/>
      <c r="H123" s="191"/>
      <c r="I123" s="191"/>
      <c r="J123" s="191"/>
      <c r="K123" s="191"/>
      <c r="L123" s="191"/>
      <c r="M123" s="191"/>
      <c r="N123" s="191"/>
      <c r="O123" s="191"/>
      <c r="P123" s="191"/>
      <c r="Q123" s="191"/>
      <c r="R123" s="191"/>
      <c r="S123" s="191"/>
      <c r="T123" s="191"/>
      <c r="U123" s="191"/>
      <c r="V123" s="191"/>
      <c r="W123" s="191"/>
      <c r="X123" s="224"/>
      <c r="Y123" s="224"/>
      <c r="Z123" s="224"/>
      <c r="AA123" s="224"/>
      <c r="AB123" s="224"/>
      <c r="AC123" s="224"/>
      <c r="AD123" s="224"/>
      <c r="AE123" s="224"/>
      <c r="AF123" s="224"/>
      <c r="AG123" s="224"/>
      <c r="AH123" s="224"/>
      <c r="AI123" s="224"/>
      <c r="AJ123" s="224"/>
      <c r="AK123" s="224"/>
      <c r="AL123" s="224"/>
      <c r="AM123" s="191"/>
      <c r="AN123" s="73"/>
      <c r="AO123" s="73"/>
      <c r="AP123" s="73"/>
      <c r="AQ123" s="73"/>
      <c r="AR123" s="73"/>
      <c r="AS123" s="73"/>
      <c r="AT123" s="73"/>
      <c r="AU123" s="73"/>
      <c r="AV123" s="73"/>
      <c r="AW123" s="225"/>
      <c r="AX123" s="73"/>
      <c r="AY123" s="73"/>
      <c r="AZ123" s="73"/>
      <c r="BA123" s="73"/>
      <c r="BB123" s="182"/>
      <c r="BC123" s="182"/>
      <c r="BD123" s="214">
        <f t="shared" si="11"/>
        <v>9.9166666666666661</v>
      </c>
      <c r="BE123" s="187">
        <v>35700</v>
      </c>
      <c r="BF123" s="215">
        <v>494.90086016999999</v>
      </c>
      <c r="BG123" s="215">
        <v>375.64124860779998</v>
      </c>
      <c r="BH123" s="215">
        <v>-374.50559949661402</v>
      </c>
      <c r="BI123" s="216">
        <v>51.105358027539999</v>
      </c>
      <c r="BJ123" s="216">
        <v>5.0910023955845602</v>
      </c>
      <c r="BK123" s="214">
        <f t="shared" si="12"/>
        <v>-1.0296238169525962</v>
      </c>
      <c r="BL123" s="214">
        <f t="shared" si="13"/>
        <v>-17.806162528923437</v>
      </c>
      <c r="BM123" s="187">
        <v>35700</v>
      </c>
      <c r="BN123" s="215">
        <v>494.90086016999999</v>
      </c>
      <c r="BO123" s="215">
        <v>407.63505739036799</v>
      </c>
      <c r="BP123" s="215">
        <v>-408.17755342443598</v>
      </c>
      <c r="BQ123" s="216">
        <v>51.367689964123201</v>
      </c>
      <c r="BR123" s="216">
        <v>5.33941999380309</v>
      </c>
      <c r="BS123" s="214">
        <f t="shared" si="14"/>
        <v>-0.79256242121958653</v>
      </c>
      <c r="BT123" s="214">
        <f t="shared" si="15"/>
        <v>-17.806162528923437</v>
      </c>
      <c r="BU123" s="191"/>
      <c r="BV123" s="189">
        <v>-117.936269624072</v>
      </c>
      <c r="BW123" s="189">
        <v>-78.283262862221605</v>
      </c>
      <c r="BX123" s="214">
        <f t="shared" si="16"/>
        <v>-122.65439409709573</v>
      </c>
      <c r="BY123" s="214">
        <f t="shared" si="17"/>
        <v>-81.506457161296908</v>
      </c>
      <c r="BZ123" s="191"/>
      <c r="CA123" s="191"/>
      <c r="CB123" s="191"/>
      <c r="CC123" s="191"/>
      <c r="CD123" s="191"/>
      <c r="CE123" s="191"/>
      <c r="CF123" s="191"/>
      <c r="CG123" s="191"/>
      <c r="CH123" s="191"/>
      <c r="CI123" s="191"/>
      <c r="CJ123" s="191"/>
      <c r="CK123" s="191"/>
      <c r="CL123" s="191"/>
      <c r="CM123" s="191"/>
      <c r="CN123" s="191"/>
      <c r="CO123" s="191"/>
      <c r="CP123" s="191"/>
      <c r="CQ123" s="191"/>
      <c r="CR123" s="191"/>
    </row>
    <row r="124" spans="1:96" ht="12" customHeight="1" x14ac:dyDescent="0.25">
      <c r="A124" s="191"/>
      <c r="B124" s="191"/>
      <c r="C124" s="191"/>
      <c r="D124" s="191"/>
      <c r="E124" s="191"/>
      <c r="F124" s="191"/>
      <c r="G124" s="191"/>
      <c r="H124" s="191"/>
      <c r="I124" s="191"/>
      <c r="J124" s="191"/>
      <c r="K124" s="191"/>
      <c r="L124" s="191"/>
      <c r="M124" s="191"/>
      <c r="N124" s="191"/>
      <c r="O124" s="191"/>
      <c r="P124" s="191"/>
      <c r="Q124" s="191"/>
      <c r="R124" s="191"/>
      <c r="S124" s="191"/>
      <c r="T124" s="191"/>
      <c r="U124" s="191"/>
      <c r="V124" s="191"/>
      <c r="W124" s="191"/>
      <c r="X124" s="224"/>
      <c r="Y124" s="224"/>
      <c r="Z124" s="224"/>
      <c r="AA124" s="224"/>
      <c r="AB124" s="224"/>
      <c r="AC124" s="224"/>
      <c r="AD124" s="224"/>
      <c r="AE124" s="224"/>
      <c r="AF124" s="224"/>
      <c r="AG124" s="224"/>
      <c r="AH124" s="224"/>
      <c r="AI124" s="224"/>
      <c r="AJ124" s="224"/>
      <c r="AK124" s="224"/>
      <c r="AL124" s="224"/>
      <c r="AM124" s="191"/>
      <c r="AN124" s="73"/>
      <c r="AO124" s="73"/>
      <c r="AP124" s="73"/>
      <c r="AQ124" s="73"/>
      <c r="AR124" s="73"/>
      <c r="AS124" s="73"/>
      <c r="AT124" s="73"/>
      <c r="AU124" s="73"/>
      <c r="AV124" s="73"/>
      <c r="AW124" s="225"/>
      <c r="AX124" s="73"/>
      <c r="AY124" s="73"/>
      <c r="AZ124" s="73"/>
      <c r="BA124" s="73"/>
      <c r="BB124" s="182"/>
      <c r="BC124" s="182"/>
      <c r="BD124" s="214">
        <f t="shared" si="11"/>
        <v>10</v>
      </c>
      <c r="BE124" s="187">
        <v>36000</v>
      </c>
      <c r="BF124" s="215">
        <v>509.7</v>
      </c>
      <c r="BG124" s="215">
        <v>379.53445042975397</v>
      </c>
      <c r="BH124" s="215">
        <v>-377.580075944996</v>
      </c>
      <c r="BI124" s="216">
        <v>51.133614857448201</v>
      </c>
      <c r="BJ124" s="216">
        <v>5.1258496073561801</v>
      </c>
      <c r="BK124" s="214">
        <f t="shared" si="12"/>
        <v>-0.99477660518097633</v>
      </c>
      <c r="BL124" s="214">
        <f t="shared" si="13"/>
        <v>-3.0070226989234357</v>
      </c>
      <c r="BM124" s="187">
        <v>36000</v>
      </c>
      <c r="BN124" s="215">
        <v>509.7</v>
      </c>
      <c r="BO124" s="215">
        <v>409.98018704776098</v>
      </c>
      <c r="BP124" s="215">
        <v>-409.89187801271402</v>
      </c>
      <c r="BQ124" s="216">
        <v>51.383624770967003</v>
      </c>
      <c r="BR124" s="216">
        <v>5.3603870724095799</v>
      </c>
      <c r="BS124" s="214">
        <f t="shared" si="14"/>
        <v>-0.77159534261309659</v>
      </c>
      <c r="BT124" s="214">
        <f t="shared" si="15"/>
        <v>-3.0070226989234357</v>
      </c>
      <c r="BU124" s="191"/>
      <c r="BV124" s="189">
        <v>-113.739846872084</v>
      </c>
      <c r="BW124" s="189">
        <v>-74.960871479566705</v>
      </c>
      <c r="BX124" s="214">
        <f t="shared" si="16"/>
        <v>-118.45797134510774</v>
      </c>
      <c r="BY124" s="214">
        <f t="shared" si="17"/>
        <v>-78.184065778642008</v>
      </c>
      <c r="BZ124" s="191"/>
      <c r="CA124" s="191"/>
      <c r="CB124" s="191"/>
      <c r="CC124" s="191"/>
      <c r="CD124" s="191"/>
      <c r="CE124" s="191"/>
      <c r="CF124" s="191"/>
      <c r="CG124" s="191"/>
      <c r="CH124" s="191"/>
      <c r="CI124" s="191"/>
      <c r="CJ124" s="191"/>
      <c r="CK124" s="191"/>
      <c r="CL124" s="191"/>
      <c r="CM124" s="191"/>
      <c r="CN124" s="191"/>
      <c r="CO124" s="191"/>
      <c r="CP124" s="191"/>
      <c r="CQ124" s="191"/>
      <c r="CR124" s="191"/>
    </row>
    <row r="125" spans="1:96" ht="12" customHeight="1" x14ac:dyDescent="0.25">
      <c r="A125" s="191"/>
      <c r="B125" s="191"/>
      <c r="C125" s="191"/>
      <c r="D125" s="191"/>
      <c r="E125" s="191"/>
      <c r="F125" s="191"/>
      <c r="G125" s="191"/>
      <c r="H125" s="191"/>
      <c r="I125" s="191"/>
      <c r="J125" s="191"/>
      <c r="K125" s="191"/>
      <c r="L125" s="191"/>
      <c r="M125" s="191"/>
      <c r="N125" s="191"/>
      <c r="O125" s="191"/>
      <c r="P125" s="191"/>
      <c r="Q125" s="191"/>
      <c r="R125" s="191"/>
      <c r="S125" s="191"/>
      <c r="T125" s="191"/>
      <c r="U125" s="191"/>
      <c r="V125" s="191"/>
      <c r="W125" s="191"/>
      <c r="X125" s="224"/>
      <c r="Y125" s="224"/>
      <c r="Z125" s="224"/>
      <c r="AA125" s="224"/>
      <c r="AB125" s="224"/>
      <c r="AC125" s="224"/>
      <c r="AD125" s="224"/>
      <c r="AE125" s="224"/>
      <c r="AF125" s="224"/>
      <c r="AG125" s="224"/>
      <c r="AH125" s="224"/>
      <c r="AI125" s="224"/>
      <c r="AJ125" s="224"/>
      <c r="AK125" s="224"/>
      <c r="AL125" s="224"/>
      <c r="AM125" s="191"/>
      <c r="AN125" s="73"/>
      <c r="AO125" s="73"/>
      <c r="AP125" s="73"/>
      <c r="AQ125" s="73"/>
      <c r="AR125" s="73"/>
      <c r="AS125" s="73"/>
      <c r="AT125" s="73"/>
      <c r="AU125" s="73"/>
      <c r="AV125" s="73"/>
      <c r="AW125" s="225"/>
      <c r="AX125" s="73"/>
      <c r="AY125" s="73"/>
      <c r="AZ125" s="73"/>
      <c r="BA125" s="73"/>
      <c r="BB125" s="182"/>
      <c r="BC125" s="182"/>
      <c r="BD125" s="214">
        <f t="shared" si="11"/>
        <v>10.083333333333334</v>
      </c>
      <c r="BE125" s="187">
        <v>36300</v>
      </c>
      <c r="BF125" s="215">
        <v>524.49913982999999</v>
      </c>
      <c r="BG125" s="215">
        <v>385.10378328213602</v>
      </c>
      <c r="BH125" s="215">
        <v>-382.32188073507302</v>
      </c>
      <c r="BI125" s="216">
        <v>51.175240599853403</v>
      </c>
      <c r="BJ125" s="216">
        <v>5.1739969407528701</v>
      </c>
      <c r="BK125" s="214">
        <f t="shared" si="12"/>
        <v>-0.94662927178428635</v>
      </c>
      <c r="BL125" s="214">
        <f t="shared" si="13"/>
        <v>11.792117131076566</v>
      </c>
      <c r="BM125" s="187">
        <v>36300</v>
      </c>
      <c r="BN125" s="215">
        <v>524.49913982999999</v>
      </c>
      <c r="BO125" s="215">
        <v>413.54968496749598</v>
      </c>
      <c r="BP125" s="215">
        <v>-412.80732750827599</v>
      </c>
      <c r="BQ125" s="216">
        <v>51.409014227429303</v>
      </c>
      <c r="BR125" s="216">
        <v>5.3909350266554403</v>
      </c>
      <c r="BS125" s="214">
        <f t="shared" si="14"/>
        <v>-0.74104738836723616</v>
      </c>
      <c r="BT125" s="214">
        <f t="shared" si="15"/>
        <v>11.792117131076566</v>
      </c>
      <c r="BU125" s="191"/>
      <c r="BV125" s="189">
        <v>-108.297736251293</v>
      </c>
      <c r="BW125" s="189">
        <v>-70.817502657562699</v>
      </c>
      <c r="BX125" s="214">
        <f t="shared" si="16"/>
        <v>-113.01586072431674</v>
      </c>
      <c r="BY125" s="214">
        <f t="shared" si="17"/>
        <v>-74.040696956638001</v>
      </c>
      <c r="BZ125" s="191"/>
      <c r="CA125" s="191"/>
      <c r="CB125" s="191"/>
      <c r="CC125" s="191"/>
      <c r="CD125" s="191"/>
      <c r="CE125" s="191"/>
      <c r="CF125" s="191"/>
      <c r="CG125" s="191"/>
      <c r="CH125" s="191"/>
      <c r="CI125" s="191"/>
      <c r="CJ125" s="191"/>
      <c r="CK125" s="191"/>
      <c r="CL125" s="191"/>
      <c r="CM125" s="191"/>
      <c r="CN125" s="191"/>
      <c r="CO125" s="191"/>
      <c r="CP125" s="191"/>
      <c r="CQ125" s="191"/>
      <c r="CR125" s="191"/>
    </row>
    <row r="126" spans="1:96" ht="12" customHeight="1" x14ac:dyDescent="0.25">
      <c r="A126" s="191"/>
      <c r="B126" s="191"/>
      <c r="C126" s="191"/>
      <c r="D126" s="191"/>
      <c r="E126" s="191"/>
      <c r="F126" s="191"/>
      <c r="G126" s="191"/>
      <c r="H126" s="191"/>
      <c r="I126" s="191"/>
      <c r="J126" s="191"/>
      <c r="K126" s="191"/>
      <c r="L126" s="191"/>
      <c r="M126" s="191"/>
      <c r="N126" s="191"/>
      <c r="O126" s="191"/>
      <c r="P126" s="191"/>
      <c r="Q126" s="191"/>
      <c r="R126" s="191"/>
      <c r="S126" s="191"/>
      <c r="T126" s="191"/>
      <c r="U126" s="191"/>
      <c r="V126" s="191"/>
      <c r="W126" s="191"/>
      <c r="X126" s="224"/>
      <c r="Y126" s="224"/>
      <c r="Z126" s="224"/>
      <c r="AA126" s="224"/>
      <c r="AB126" s="224"/>
      <c r="AC126" s="224"/>
      <c r="AD126" s="224"/>
      <c r="AE126" s="224"/>
      <c r="AF126" s="224"/>
      <c r="AG126" s="224"/>
      <c r="AH126" s="224"/>
      <c r="AI126" s="224"/>
      <c r="AJ126" s="224"/>
      <c r="AK126" s="224"/>
      <c r="AL126" s="224"/>
      <c r="AM126" s="191"/>
      <c r="AN126" s="73"/>
      <c r="AO126" s="73"/>
      <c r="AP126" s="73"/>
      <c r="AQ126" s="73"/>
      <c r="AR126" s="73"/>
      <c r="AS126" s="73"/>
      <c r="AT126" s="73"/>
      <c r="AU126" s="73"/>
      <c r="AV126" s="73"/>
      <c r="AW126" s="225"/>
      <c r="AX126" s="73"/>
      <c r="AY126" s="73"/>
      <c r="AZ126" s="73"/>
      <c r="BA126" s="73"/>
      <c r="BB126" s="182"/>
      <c r="BC126" s="182"/>
      <c r="BD126" s="214">
        <f t="shared" si="11"/>
        <v>10.166666666666666</v>
      </c>
      <c r="BE126" s="187">
        <v>36600</v>
      </c>
      <c r="BF126" s="215">
        <v>539.13613719</v>
      </c>
      <c r="BG126" s="215">
        <v>392.35567532172399</v>
      </c>
      <c r="BH126" s="215">
        <v>-388.75733075657001</v>
      </c>
      <c r="BI126" s="216">
        <v>51.230152197093297</v>
      </c>
      <c r="BJ126" s="216">
        <v>5.23516758331498</v>
      </c>
      <c r="BK126" s="214">
        <f t="shared" si="12"/>
        <v>-0.88545862922217644</v>
      </c>
      <c r="BL126" s="214">
        <f t="shared" si="13"/>
        <v>26.429114491076575</v>
      </c>
      <c r="BM126" s="187">
        <v>36600</v>
      </c>
      <c r="BN126" s="215">
        <v>539.13613719</v>
      </c>
      <c r="BO126" s="215">
        <v>418.35280098412898</v>
      </c>
      <c r="BP126" s="215">
        <v>-416.94452250161999</v>
      </c>
      <c r="BQ126" s="216">
        <v>51.443885854799703</v>
      </c>
      <c r="BR126" s="216">
        <v>5.4309790588102498</v>
      </c>
      <c r="BS126" s="214">
        <f t="shared" si="14"/>
        <v>-0.70100335621242671</v>
      </c>
      <c r="BT126" s="214">
        <f t="shared" si="15"/>
        <v>26.429114491076575</v>
      </c>
      <c r="BU126" s="191"/>
      <c r="BV126" s="189">
        <v>-101.669540190992</v>
      </c>
      <c r="BW126" s="189">
        <v>-65.898534901803899</v>
      </c>
      <c r="BX126" s="214">
        <f t="shared" si="16"/>
        <v>-106.38766466401573</v>
      </c>
      <c r="BY126" s="214">
        <f t="shared" si="17"/>
        <v>-69.121729200879201</v>
      </c>
      <c r="BZ126" s="191"/>
      <c r="CA126" s="191"/>
      <c r="CB126" s="191"/>
      <c r="CC126" s="191"/>
      <c r="CD126" s="191"/>
      <c r="CE126" s="191"/>
      <c r="CF126" s="191"/>
      <c r="CG126" s="191"/>
      <c r="CH126" s="191"/>
      <c r="CI126" s="191"/>
      <c r="CJ126" s="191"/>
      <c r="CK126" s="191"/>
      <c r="CL126" s="191"/>
      <c r="CM126" s="191"/>
      <c r="CN126" s="191"/>
      <c r="CO126" s="191"/>
      <c r="CP126" s="191"/>
      <c r="CQ126" s="191"/>
      <c r="CR126" s="191"/>
    </row>
    <row r="127" spans="1:96" ht="12" customHeight="1" x14ac:dyDescent="0.25">
      <c r="A127" s="191"/>
      <c r="B127" s="191"/>
      <c r="C127" s="191"/>
      <c r="D127" s="191"/>
      <c r="E127" s="191"/>
      <c r="F127" s="191"/>
      <c r="G127" s="191"/>
      <c r="H127" s="191"/>
      <c r="I127" s="191"/>
      <c r="J127" s="191"/>
      <c r="K127" s="191"/>
      <c r="L127" s="191"/>
      <c r="M127" s="191"/>
      <c r="N127" s="191"/>
      <c r="O127" s="191"/>
      <c r="P127" s="191"/>
      <c r="Q127" s="191"/>
      <c r="R127" s="191"/>
      <c r="S127" s="191"/>
      <c r="T127" s="191"/>
      <c r="U127" s="191"/>
      <c r="V127" s="191"/>
      <c r="W127" s="191"/>
      <c r="X127" s="224"/>
      <c r="Y127" s="224"/>
      <c r="Z127" s="224"/>
      <c r="AA127" s="224"/>
      <c r="AB127" s="224"/>
      <c r="AC127" s="224"/>
      <c r="AD127" s="224"/>
      <c r="AE127" s="224"/>
      <c r="AF127" s="224"/>
      <c r="AG127" s="224"/>
      <c r="AH127" s="224"/>
      <c r="AI127" s="224"/>
      <c r="AJ127" s="224"/>
      <c r="AK127" s="224"/>
      <c r="AL127" s="224"/>
      <c r="AM127" s="191"/>
      <c r="AN127" s="73"/>
      <c r="AO127" s="73"/>
      <c r="AP127" s="73"/>
      <c r="AQ127" s="73"/>
      <c r="AR127" s="73"/>
      <c r="AS127" s="73"/>
      <c r="AT127" s="73"/>
      <c r="AU127" s="73"/>
      <c r="AV127" s="73"/>
      <c r="AW127" s="225"/>
      <c r="AX127" s="73"/>
      <c r="AY127" s="73"/>
      <c r="AZ127" s="73"/>
      <c r="BA127" s="73"/>
      <c r="BB127" s="182"/>
      <c r="BC127" s="182"/>
      <c r="BD127" s="214">
        <f t="shared" si="11"/>
        <v>10.25</v>
      </c>
      <c r="BE127" s="187">
        <v>36900</v>
      </c>
      <c r="BF127" s="215">
        <v>553.45062605999999</v>
      </c>
      <c r="BG127" s="215">
        <v>401.25825578630298</v>
      </c>
      <c r="BH127" s="215">
        <v>-396.87702342503098</v>
      </c>
      <c r="BI127" s="216">
        <v>51.297909493397597</v>
      </c>
      <c r="BJ127" s="216">
        <v>5.3087214230096498</v>
      </c>
      <c r="BK127" s="214">
        <f t="shared" si="12"/>
        <v>-0.81190478952750667</v>
      </c>
      <c r="BL127" s="214">
        <f t="shared" si="13"/>
        <v>40.743603361076566</v>
      </c>
      <c r="BM127" s="187">
        <v>36900</v>
      </c>
      <c r="BN127" s="215">
        <v>553.45062605999999</v>
      </c>
      <c r="BO127" s="215">
        <v>424.37616228377601</v>
      </c>
      <c r="BP127" s="215">
        <v>-422.30352096381898</v>
      </c>
      <c r="BQ127" s="216">
        <v>51.4880669940394</v>
      </c>
      <c r="BR127" s="216">
        <v>5.4802220063364002</v>
      </c>
      <c r="BS127" s="214">
        <f t="shared" si="14"/>
        <v>-0.65176040868627627</v>
      </c>
      <c r="BT127" s="214">
        <f t="shared" si="15"/>
        <v>40.743603361076566</v>
      </c>
      <c r="BU127" s="191"/>
      <c r="BV127" s="189">
        <v>-93.927851222747194</v>
      </c>
      <c r="BW127" s="189">
        <v>-60.257841139227303</v>
      </c>
      <c r="BX127" s="214">
        <f t="shared" si="16"/>
        <v>-98.645975695770929</v>
      </c>
      <c r="BY127" s="214">
        <f t="shared" si="17"/>
        <v>-63.481035438302598</v>
      </c>
      <c r="BZ127" s="191"/>
      <c r="CA127" s="191"/>
      <c r="CB127" s="191"/>
      <c r="CC127" s="191"/>
      <c r="CD127" s="191"/>
      <c r="CE127" s="191"/>
      <c r="CF127" s="191"/>
      <c r="CG127" s="191"/>
      <c r="CH127" s="191"/>
      <c r="CI127" s="191"/>
      <c r="CJ127" s="191"/>
      <c r="CK127" s="191"/>
      <c r="CL127" s="191"/>
      <c r="CM127" s="191"/>
      <c r="CN127" s="191"/>
      <c r="CO127" s="191"/>
      <c r="CP127" s="191"/>
      <c r="CQ127" s="191"/>
      <c r="CR127" s="191"/>
    </row>
    <row r="128" spans="1:96" ht="12" customHeight="1" x14ac:dyDescent="0.25">
      <c r="A128" s="191"/>
      <c r="B128" s="191"/>
      <c r="C128" s="191"/>
      <c r="D128" s="191"/>
      <c r="E128" s="191"/>
      <c r="F128" s="191"/>
      <c r="G128" s="191"/>
      <c r="H128" s="191"/>
      <c r="I128" s="191"/>
      <c r="J128" s="191"/>
      <c r="K128" s="191"/>
      <c r="L128" s="191"/>
      <c r="M128" s="191"/>
      <c r="N128" s="191"/>
      <c r="O128" s="191"/>
      <c r="P128" s="191"/>
      <c r="Q128" s="191"/>
      <c r="R128" s="191"/>
      <c r="S128" s="191"/>
      <c r="T128" s="191"/>
      <c r="U128" s="191"/>
      <c r="V128" s="191"/>
      <c r="W128" s="191"/>
      <c r="X128" s="224"/>
      <c r="Y128" s="224"/>
      <c r="Z128" s="224"/>
      <c r="AA128" s="224"/>
      <c r="AB128" s="224"/>
      <c r="AC128" s="224"/>
      <c r="AD128" s="224"/>
      <c r="AE128" s="224"/>
      <c r="AF128" s="224"/>
      <c r="AG128" s="224"/>
      <c r="AH128" s="224"/>
      <c r="AI128" s="224"/>
      <c r="AJ128" s="224"/>
      <c r="AK128" s="224"/>
      <c r="AL128" s="224"/>
      <c r="AM128" s="191"/>
      <c r="AN128" s="73"/>
      <c r="AO128" s="73"/>
      <c r="AP128" s="73"/>
      <c r="AQ128" s="73"/>
      <c r="AR128" s="73"/>
      <c r="AS128" s="73"/>
      <c r="AT128" s="73"/>
      <c r="AU128" s="73"/>
      <c r="AV128" s="73"/>
      <c r="AW128" s="225"/>
      <c r="AX128" s="73"/>
      <c r="AY128" s="73"/>
      <c r="AZ128" s="73"/>
      <c r="BA128" s="73"/>
      <c r="BB128" s="182"/>
      <c r="BC128" s="182"/>
      <c r="BD128" s="214">
        <f t="shared" si="11"/>
        <v>10.333333333333334</v>
      </c>
      <c r="BE128" s="187">
        <v>37200</v>
      </c>
      <c r="BF128" s="215">
        <v>567.28577393</v>
      </c>
      <c r="BG128" s="215">
        <v>411.73652198343098</v>
      </c>
      <c r="BH128" s="215">
        <v>-406.62935509124497</v>
      </c>
      <c r="BI128" s="216">
        <v>51.377691230434003</v>
      </c>
      <c r="BJ128" s="216">
        <v>5.3936490751552801</v>
      </c>
      <c r="BK128" s="214">
        <f t="shared" si="12"/>
        <v>-0.7269771373818763</v>
      </c>
      <c r="BL128" s="214">
        <f t="shared" si="13"/>
        <v>54.578751231076581</v>
      </c>
      <c r="BM128" s="187">
        <v>37200</v>
      </c>
      <c r="BN128" s="215">
        <v>567.28577393</v>
      </c>
      <c r="BO128" s="215">
        <v>431.58045929680998</v>
      </c>
      <c r="BP128" s="215">
        <v>-428.85989570023702</v>
      </c>
      <c r="BQ128" s="216">
        <v>51.541163490559697</v>
      </c>
      <c r="BR128" s="216">
        <v>5.5381406252810903</v>
      </c>
      <c r="BS128" s="214">
        <f t="shared" si="14"/>
        <v>-0.59384178974158619</v>
      </c>
      <c r="BT128" s="214">
        <f t="shared" si="15"/>
        <v>54.578751231076581</v>
      </c>
      <c r="BU128" s="191"/>
      <c r="BV128" s="189">
        <v>-85.157456941205197</v>
      </c>
      <c r="BW128" s="189">
        <v>-53.957198697523097</v>
      </c>
      <c r="BX128" s="214">
        <f t="shared" si="16"/>
        <v>-89.875581414228932</v>
      </c>
      <c r="BY128" s="214">
        <f t="shared" si="17"/>
        <v>-57.180392996598393</v>
      </c>
      <c r="BZ128" s="191"/>
      <c r="CA128" s="191"/>
      <c r="CB128" s="191"/>
      <c r="CC128" s="191"/>
      <c r="CD128" s="191"/>
      <c r="CE128" s="191"/>
      <c r="CF128" s="191"/>
      <c r="CG128" s="191"/>
      <c r="CH128" s="191"/>
      <c r="CI128" s="191"/>
      <c r="CJ128" s="191"/>
      <c r="CK128" s="191"/>
      <c r="CL128" s="191"/>
      <c r="CM128" s="191"/>
      <c r="CN128" s="191"/>
      <c r="CO128" s="191"/>
      <c r="CP128" s="191"/>
      <c r="CQ128" s="191"/>
      <c r="CR128" s="191"/>
    </row>
    <row r="129" spans="1:96" ht="12" customHeight="1" x14ac:dyDescent="0.25">
      <c r="A129" s="191"/>
      <c r="B129" s="191"/>
      <c r="C129" s="191"/>
      <c r="D129" s="191"/>
      <c r="E129" s="191"/>
      <c r="F129" s="191"/>
      <c r="G129" s="191"/>
      <c r="H129" s="191"/>
      <c r="I129" s="191"/>
      <c r="J129" s="191"/>
      <c r="K129" s="191"/>
      <c r="L129" s="191"/>
      <c r="M129" s="191"/>
      <c r="N129" s="191"/>
      <c r="O129" s="191"/>
      <c r="P129" s="191"/>
      <c r="Q129" s="191"/>
      <c r="R129" s="191"/>
      <c r="S129" s="191"/>
      <c r="T129" s="191"/>
      <c r="U129" s="191"/>
      <c r="V129" s="191"/>
      <c r="W129" s="191"/>
      <c r="X129" s="224"/>
      <c r="Y129" s="224"/>
      <c r="Z129" s="224"/>
      <c r="AA129" s="224"/>
      <c r="AB129" s="224"/>
      <c r="AC129" s="224"/>
      <c r="AD129" s="224"/>
      <c r="AE129" s="224"/>
      <c r="AF129" s="224"/>
      <c r="AG129" s="224"/>
      <c r="AH129" s="224"/>
      <c r="AI129" s="224"/>
      <c r="AJ129" s="224"/>
      <c r="AK129" s="224"/>
      <c r="AL129" s="224"/>
      <c r="AM129" s="191"/>
      <c r="AN129" s="73"/>
      <c r="AO129" s="73"/>
      <c r="AP129" s="73"/>
      <c r="AQ129" s="73"/>
      <c r="AR129" s="73"/>
      <c r="AS129" s="73"/>
      <c r="AT129" s="73"/>
      <c r="AU129" s="73"/>
      <c r="AV129" s="73"/>
      <c r="AW129" s="225"/>
      <c r="AX129" s="73"/>
      <c r="AY129" s="73"/>
      <c r="AZ129" s="73"/>
      <c r="BA129" s="73"/>
      <c r="BB129" s="182"/>
      <c r="BC129" s="182"/>
      <c r="BD129" s="214">
        <f t="shared" si="11"/>
        <v>10.416666666666666</v>
      </c>
      <c r="BE129" s="187">
        <v>37500</v>
      </c>
      <c r="BF129" s="215">
        <v>580.49</v>
      </c>
      <c r="BG129" s="215">
        <v>423.67061457377702</v>
      </c>
      <c r="BH129" s="215">
        <v>-417.916779696508</v>
      </c>
      <c r="BI129" s="216">
        <v>51.468303071590697</v>
      </c>
      <c r="BJ129" s="216">
        <v>5.4885979010231498</v>
      </c>
      <c r="BK129" s="214">
        <f t="shared" si="12"/>
        <v>-0.63202831151400662</v>
      </c>
      <c r="BL129" s="214">
        <f t="shared" si="13"/>
        <v>67.782977301076585</v>
      </c>
      <c r="BM129" s="187">
        <v>37500</v>
      </c>
      <c r="BN129" s="215">
        <v>580.49</v>
      </c>
      <c r="BO129" s="215">
        <v>439.89844652693898</v>
      </c>
      <c r="BP129" s="215">
        <v>-436.561864562089</v>
      </c>
      <c r="BQ129" s="216">
        <v>51.602551589733402</v>
      </c>
      <c r="BR129" s="216">
        <v>5.60398650110867</v>
      </c>
      <c r="BS129" s="214">
        <f t="shared" si="14"/>
        <v>-0.52799591391400647</v>
      </c>
      <c r="BT129" s="214">
        <f t="shared" si="15"/>
        <v>67.782977301076585</v>
      </c>
      <c r="BU129" s="191"/>
      <c r="BV129" s="189">
        <v>-75.454411403599494</v>
      </c>
      <c r="BW129" s="189">
        <v>-47.065612714918302</v>
      </c>
      <c r="BX129" s="214">
        <f t="shared" si="16"/>
        <v>-80.172535876623229</v>
      </c>
      <c r="BY129" s="214">
        <f t="shared" si="17"/>
        <v>-50.288807013993598</v>
      </c>
      <c r="BZ129" s="191"/>
      <c r="CA129" s="191"/>
      <c r="CB129" s="191"/>
      <c r="CC129" s="191"/>
      <c r="CD129" s="191"/>
      <c r="CE129" s="191"/>
      <c r="CF129" s="191"/>
      <c r="CG129" s="191"/>
      <c r="CH129" s="191"/>
      <c r="CI129" s="191"/>
      <c r="CJ129" s="191"/>
      <c r="CK129" s="191"/>
      <c r="CL129" s="191"/>
      <c r="CM129" s="191"/>
      <c r="CN129" s="191"/>
      <c r="CO129" s="191"/>
      <c r="CP129" s="191"/>
      <c r="CQ129" s="191"/>
      <c r="CR129" s="191"/>
    </row>
    <row r="130" spans="1:96" ht="12" customHeight="1" x14ac:dyDescent="0.25">
      <c r="A130" s="191"/>
      <c r="B130" s="191"/>
      <c r="C130" s="191"/>
      <c r="D130" s="191"/>
      <c r="E130" s="191"/>
      <c r="F130" s="191"/>
      <c r="G130" s="191"/>
      <c r="H130" s="191"/>
      <c r="I130" s="191"/>
      <c r="J130" s="191"/>
      <c r="K130" s="191"/>
      <c r="L130" s="191"/>
      <c r="M130" s="191"/>
      <c r="N130" s="191"/>
      <c r="O130" s="191"/>
      <c r="P130" s="191"/>
      <c r="Q130" s="191"/>
      <c r="R130" s="191"/>
      <c r="S130" s="191"/>
      <c r="T130" s="191"/>
      <c r="U130" s="191"/>
      <c r="V130" s="191"/>
      <c r="W130" s="191"/>
      <c r="X130" s="224"/>
      <c r="Y130" s="224"/>
      <c r="Z130" s="224"/>
      <c r="AA130" s="224"/>
      <c r="AB130" s="224"/>
      <c r="AC130" s="224"/>
      <c r="AD130" s="224"/>
      <c r="AE130" s="224"/>
      <c r="AF130" s="224"/>
      <c r="AG130" s="224"/>
      <c r="AH130" s="224"/>
      <c r="AI130" s="224"/>
      <c r="AJ130" s="224"/>
      <c r="AK130" s="224"/>
      <c r="AL130" s="224"/>
      <c r="AM130" s="191"/>
      <c r="AN130" s="73"/>
      <c r="AO130" s="73"/>
      <c r="AP130" s="73"/>
      <c r="AQ130" s="73"/>
      <c r="AR130" s="73"/>
      <c r="AS130" s="73"/>
      <c r="AT130" s="73"/>
      <c r="AU130" s="73"/>
      <c r="AV130" s="73"/>
      <c r="AW130" s="225"/>
      <c r="AX130" s="73"/>
      <c r="AY130" s="73"/>
      <c r="AZ130" s="73"/>
      <c r="BA130" s="73"/>
      <c r="BB130" s="182"/>
      <c r="BC130" s="182"/>
      <c r="BD130" s="214">
        <f t="shared" si="11"/>
        <v>10.5</v>
      </c>
      <c r="BE130" s="187">
        <v>37800</v>
      </c>
      <c r="BF130" s="215">
        <v>592.91863602000001</v>
      </c>
      <c r="BG130" s="215">
        <v>436.89773025094797</v>
      </c>
      <c r="BH130" s="215">
        <v>-430.59571321329099</v>
      </c>
      <c r="BI130" s="216">
        <v>51.568219475830404</v>
      </c>
      <c r="BJ130" s="216">
        <v>5.5919281407046197</v>
      </c>
      <c r="BK130" s="214">
        <f t="shared" si="12"/>
        <v>-0.5286980718325367</v>
      </c>
      <c r="BL130" s="214">
        <f t="shared" si="13"/>
        <v>80.211613321076584</v>
      </c>
      <c r="BM130" s="187">
        <v>37800</v>
      </c>
      <c r="BN130" s="215">
        <v>592.91863602000001</v>
      </c>
      <c r="BO130" s="215">
        <v>449.234652010682</v>
      </c>
      <c r="BP130" s="215">
        <v>-445.32897912048202</v>
      </c>
      <c r="BQ130" s="216">
        <v>51.6713856862035</v>
      </c>
      <c r="BR130" s="216">
        <v>5.6768028519801499</v>
      </c>
      <c r="BS130" s="214">
        <f t="shared" si="14"/>
        <v>-0.4551795630425266</v>
      </c>
      <c r="BT130" s="214">
        <f t="shared" si="15"/>
        <v>80.211613321076584</v>
      </c>
      <c r="BU130" s="191"/>
      <c r="BV130" s="189">
        <v>-64.924983138058295</v>
      </c>
      <c r="BW130" s="189">
        <v>-39.658560390401902</v>
      </c>
      <c r="BX130" s="214">
        <f t="shared" si="16"/>
        <v>-69.64310761108203</v>
      </c>
      <c r="BY130" s="214">
        <f t="shared" si="17"/>
        <v>-42.881754689477198</v>
      </c>
      <c r="BZ130" s="191"/>
      <c r="CA130" s="191"/>
      <c r="CB130" s="191"/>
      <c r="CC130" s="191"/>
      <c r="CD130" s="191"/>
      <c r="CE130" s="191"/>
      <c r="CF130" s="191"/>
      <c r="CG130" s="191"/>
      <c r="CH130" s="191"/>
      <c r="CI130" s="191"/>
      <c r="CJ130" s="191"/>
      <c r="CK130" s="191"/>
      <c r="CL130" s="191"/>
      <c r="CM130" s="191"/>
      <c r="CN130" s="191"/>
      <c r="CO130" s="191"/>
      <c r="CP130" s="191"/>
      <c r="CQ130" s="191"/>
      <c r="CR130" s="191"/>
    </row>
    <row r="131" spans="1:96" ht="12" customHeight="1" x14ac:dyDescent="0.25">
      <c r="A131" s="191"/>
      <c r="B131" s="191"/>
      <c r="C131" s="191"/>
      <c r="D131" s="191"/>
      <c r="E131" s="191"/>
      <c r="F131" s="191"/>
      <c r="G131" s="191"/>
      <c r="H131" s="191"/>
      <c r="I131" s="191"/>
      <c r="J131" s="191"/>
      <c r="K131" s="191"/>
      <c r="L131" s="191"/>
      <c r="M131" s="191"/>
      <c r="N131" s="191"/>
      <c r="O131" s="191"/>
      <c r="P131" s="191"/>
      <c r="Q131" s="191"/>
      <c r="R131" s="191"/>
      <c r="S131" s="191"/>
      <c r="T131" s="191"/>
      <c r="U131" s="191"/>
      <c r="V131" s="191"/>
      <c r="W131" s="191"/>
      <c r="X131" s="224"/>
      <c r="Y131" s="224"/>
      <c r="Z131" s="224"/>
      <c r="AA131" s="224"/>
      <c r="AB131" s="224"/>
      <c r="AC131" s="224"/>
      <c r="AD131" s="224"/>
      <c r="AE131" s="224"/>
      <c r="AF131" s="224"/>
      <c r="AG131" s="224"/>
      <c r="AH131" s="224"/>
      <c r="AI131" s="224"/>
      <c r="AJ131" s="224"/>
      <c r="AK131" s="224"/>
      <c r="AL131" s="224"/>
      <c r="AM131" s="191"/>
      <c r="AN131" s="73"/>
      <c r="AO131" s="73"/>
      <c r="AP131" s="73"/>
      <c r="AQ131" s="73"/>
      <c r="AR131" s="73"/>
      <c r="AS131" s="73"/>
      <c r="AT131" s="73"/>
      <c r="AU131" s="73"/>
      <c r="AV131" s="73"/>
      <c r="AW131" s="225"/>
      <c r="AX131" s="73"/>
      <c r="AY131" s="73"/>
      <c r="AZ131" s="73"/>
      <c r="BA131" s="73"/>
      <c r="BB131" s="182"/>
      <c r="BC131" s="182"/>
      <c r="BD131" s="214">
        <f t="shared" si="11"/>
        <v>10.583333333333334</v>
      </c>
      <c r="BE131" s="187">
        <v>38100</v>
      </c>
      <c r="BF131" s="215">
        <v>604.43551124999999</v>
      </c>
      <c r="BG131" s="215">
        <v>451.21753111186598</v>
      </c>
      <c r="BH131" s="215">
        <v>-444.480341419269</v>
      </c>
      <c r="BI131" s="216">
        <v>51.675654516843899</v>
      </c>
      <c r="BJ131" s="216">
        <v>5.7017914586942098</v>
      </c>
      <c r="BK131" s="214">
        <f t="shared" si="12"/>
        <v>-0.41883475384294666</v>
      </c>
      <c r="BL131" s="214">
        <f t="shared" si="13"/>
        <v>91.728488551076566</v>
      </c>
      <c r="BM131" s="187">
        <v>38100</v>
      </c>
      <c r="BN131" s="215">
        <v>604.43551124999999</v>
      </c>
      <c r="BO131" s="215">
        <v>459.46695254335702</v>
      </c>
      <c r="BP131" s="215">
        <v>-455.05268435843499</v>
      </c>
      <c r="BQ131" s="216">
        <v>51.746622182175997</v>
      </c>
      <c r="BR131" s="216">
        <v>5.7554560024619796</v>
      </c>
      <c r="BS131" s="214">
        <f t="shared" si="14"/>
        <v>-0.37652641256069685</v>
      </c>
      <c r="BT131" s="214">
        <f t="shared" si="15"/>
        <v>91.728488551076566</v>
      </c>
      <c r="BU131" s="191"/>
      <c r="BV131" s="189">
        <v>-53.684491282214402</v>
      </c>
      <c r="BW131" s="189">
        <v>-31.8171643514255</v>
      </c>
      <c r="BX131" s="214">
        <f t="shared" si="16"/>
        <v>-58.402615755238138</v>
      </c>
      <c r="BY131" s="214">
        <f t="shared" si="17"/>
        <v>-35.040358650500799</v>
      </c>
      <c r="BZ131" s="191"/>
      <c r="CA131" s="191"/>
      <c r="CB131" s="191"/>
      <c r="CC131" s="191"/>
      <c r="CD131" s="191"/>
      <c r="CE131" s="191"/>
      <c r="CF131" s="191"/>
      <c r="CG131" s="191"/>
      <c r="CH131" s="191"/>
      <c r="CI131" s="191"/>
      <c r="CJ131" s="191"/>
      <c r="CK131" s="191"/>
      <c r="CL131" s="191"/>
      <c r="CM131" s="191"/>
      <c r="CN131" s="191"/>
      <c r="CO131" s="191"/>
      <c r="CP131" s="191"/>
      <c r="CQ131" s="191"/>
      <c r="CR131" s="191"/>
    </row>
    <row r="132" spans="1:96" ht="12" customHeight="1" x14ac:dyDescent="0.25">
      <c r="A132" s="191"/>
      <c r="B132" s="191"/>
      <c r="C132" s="191"/>
      <c r="D132" s="191"/>
      <c r="E132" s="191"/>
      <c r="F132" s="191"/>
      <c r="G132" s="191"/>
      <c r="H132" s="191"/>
      <c r="I132" s="191"/>
      <c r="J132" s="191"/>
      <c r="K132" s="191"/>
      <c r="L132" s="191"/>
      <c r="M132" s="191"/>
      <c r="N132" s="191"/>
      <c r="O132" s="191"/>
      <c r="P132" s="191"/>
      <c r="Q132" s="191"/>
      <c r="R132" s="191"/>
      <c r="S132" s="191"/>
      <c r="T132" s="191"/>
      <c r="U132" s="191"/>
      <c r="V132" s="191"/>
      <c r="W132" s="191"/>
      <c r="X132" s="224"/>
      <c r="Y132" s="224"/>
      <c r="Z132" s="224"/>
      <c r="AA132" s="224"/>
      <c r="AB132" s="224"/>
      <c r="AC132" s="224"/>
      <c r="AD132" s="224"/>
      <c r="AE132" s="224"/>
      <c r="AF132" s="224"/>
      <c r="AG132" s="224"/>
      <c r="AH132" s="224"/>
      <c r="AI132" s="224"/>
      <c r="AJ132" s="224"/>
      <c r="AK132" s="224"/>
      <c r="AL132" s="224"/>
      <c r="AM132" s="191"/>
      <c r="AN132" s="73"/>
      <c r="AO132" s="73"/>
      <c r="AP132" s="73"/>
      <c r="AQ132" s="73"/>
      <c r="AR132" s="73"/>
      <c r="AS132" s="73"/>
      <c r="AT132" s="73"/>
      <c r="AU132" s="73"/>
      <c r="AV132" s="73"/>
      <c r="AW132" s="225"/>
      <c r="AX132" s="73"/>
      <c r="AY132" s="73"/>
      <c r="AZ132" s="73"/>
      <c r="BA132" s="73"/>
      <c r="BB132" s="182"/>
      <c r="BC132" s="182"/>
      <c r="BD132" s="214">
        <f t="shared" si="11"/>
        <v>10.666666666666666</v>
      </c>
      <c r="BE132" s="187">
        <v>38400</v>
      </c>
      <c r="BF132" s="215">
        <v>614.91444438999997</v>
      </c>
      <c r="BG132" s="215">
        <v>466.400280499546</v>
      </c>
      <c r="BH132" s="215">
        <v>-459.34984768036099</v>
      </c>
      <c r="BI132" s="216">
        <v>51.788651246433801</v>
      </c>
      <c r="BJ132" s="216">
        <v>5.8162205202679704</v>
      </c>
      <c r="BK132" s="214">
        <f t="shared" si="12"/>
        <v>-0.30440569226918601</v>
      </c>
      <c r="BL132" s="214">
        <f t="shared" si="13"/>
        <v>102.20742169107655</v>
      </c>
      <c r="BM132" s="187">
        <v>38400</v>
      </c>
      <c r="BN132" s="215">
        <v>614.91444438999997</v>
      </c>
      <c r="BO132" s="215">
        <v>470.44989428218901</v>
      </c>
      <c r="BP132" s="215">
        <v>-465.59878722273601</v>
      </c>
      <c r="BQ132" s="216">
        <v>51.827057135078199</v>
      </c>
      <c r="BR132" s="216">
        <v>5.83867804073427</v>
      </c>
      <c r="BS132" s="214">
        <f t="shared" si="14"/>
        <v>-0.2933043742884065</v>
      </c>
      <c r="BT132" s="214">
        <f t="shared" si="15"/>
        <v>102.20742169107655</v>
      </c>
      <c r="BU132" s="191"/>
      <c r="BV132" s="189">
        <v>-41.856042598819201</v>
      </c>
      <c r="BW132" s="189">
        <v>-23.6273041924224</v>
      </c>
      <c r="BX132" s="214">
        <f t="shared" si="16"/>
        <v>-46.574167071842936</v>
      </c>
      <c r="BY132" s="214">
        <f t="shared" si="17"/>
        <v>-26.850498491497696</v>
      </c>
      <c r="BZ132" s="191"/>
      <c r="CA132" s="191"/>
      <c r="CB132" s="191"/>
      <c r="CC132" s="191"/>
      <c r="CD132" s="191"/>
      <c r="CE132" s="191"/>
      <c r="CF132" s="191"/>
      <c r="CG132" s="191"/>
      <c r="CH132" s="191"/>
      <c r="CI132" s="191"/>
      <c r="CJ132" s="191"/>
      <c r="CK132" s="191"/>
      <c r="CL132" s="191"/>
      <c r="CM132" s="191"/>
      <c r="CN132" s="191"/>
      <c r="CO132" s="191"/>
      <c r="CP132" s="191"/>
      <c r="CQ132" s="191"/>
      <c r="CR132" s="191"/>
    </row>
    <row r="133" spans="1:96" ht="12" customHeight="1" x14ac:dyDescent="0.25">
      <c r="A133" s="191"/>
      <c r="B133" s="191"/>
      <c r="C133" s="191"/>
      <c r="D133" s="191"/>
      <c r="E133" s="191"/>
      <c r="F133" s="191"/>
      <c r="G133" s="191"/>
      <c r="H133" s="191"/>
      <c r="I133" s="191"/>
      <c r="J133" s="191"/>
      <c r="K133" s="191"/>
      <c r="L133" s="191"/>
      <c r="M133" s="191"/>
      <c r="N133" s="191"/>
      <c r="O133" s="191"/>
      <c r="P133" s="191"/>
      <c r="Q133" s="191"/>
      <c r="R133" s="191"/>
      <c r="S133" s="191"/>
      <c r="T133" s="191"/>
      <c r="U133" s="191"/>
      <c r="V133" s="191"/>
      <c r="W133" s="191"/>
      <c r="X133" s="224"/>
      <c r="Y133" s="224"/>
      <c r="Z133" s="224"/>
      <c r="AA133" s="224"/>
      <c r="AB133" s="224"/>
      <c r="AC133" s="224"/>
      <c r="AD133" s="224"/>
      <c r="AE133" s="224"/>
      <c r="AF133" s="224"/>
      <c r="AG133" s="224"/>
      <c r="AH133" s="224"/>
      <c r="AI133" s="224"/>
      <c r="AJ133" s="224"/>
      <c r="AK133" s="224"/>
      <c r="AL133" s="224"/>
      <c r="AM133" s="191"/>
      <c r="AN133" s="73"/>
      <c r="AO133" s="73"/>
      <c r="AP133" s="73"/>
      <c r="AQ133" s="73"/>
      <c r="AR133" s="73"/>
      <c r="AS133" s="73"/>
      <c r="AT133" s="73"/>
      <c r="AU133" s="73"/>
      <c r="AV133" s="73"/>
      <c r="AW133" s="225"/>
      <c r="AX133" s="73"/>
      <c r="AY133" s="73"/>
      <c r="AZ133" s="73"/>
      <c r="BA133" s="73"/>
      <c r="BB133" s="182"/>
      <c r="BC133" s="182"/>
      <c r="BD133" s="214">
        <f t="shared" si="11"/>
        <v>10.75</v>
      </c>
      <c r="BE133" s="187">
        <v>38700</v>
      </c>
      <c r="BF133" s="215">
        <v>624.24062605999995</v>
      </c>
      <c r="BG133" s="215">
        <v>482.19654002113901</v>
      </c>
      <c r="BH133" s="215">
        <v>-474.95798588337499</v>
      </c>
      <c r="BI133" s="216">
        <v>51.905176681829801</v>
      </c>
      <c r="BJ133" s="216">
        <v>5.9332176528190104</v>
      </c>
      <c r="BK133" s="214">
        <f t="shared" si="12"/>
        <v>-0.18740855971814607</v>
      </c>
      <c r="BL133" s="214">
        <f t="shared" si="13"/>
        <v>111.53360336107653</v>
      </c>
      <c r="BM133" s="187">
        <v>38700</v>
      </c>
      <c r="BN133" s="215">
        <v>624.24062605999995</v>
      </c>
      <c r="BO133" s="215">
        <v>482.01939247573898</v>
      </c>
      <c r="BP133" s="215">
        <v>-476.811586177268</v>
      </c>
      <c r="BQ133" s="216">
        <v>51.911373314958901</v>
      </c>
      <c r="BR133" s="216">
        <v>5.9251157254234901</v>
      </c>
      <c r="BS133" s="214">
        <f t="shared" si="14"/>
        <v>-0.20686668959918642</v>
      </c>
      <c r="BT133" s="214">
        <f t="shared" si="15"/>
        <v>111.53360336107653</v>
      </c>
      <c r="BU133" s="191"/>
      <c r="BV133" s="189">
        <v>-29.569183200663002</v>
      </c>
      <c r="BW133" s="189">
        <v>-15.178675914642699</v>
      </c>
      <c r="BX133" s="214">
        <f t="shared" si="16"/>
        <v>-34.287307673686733</v>
      </c>
      <c r="BY133" s="214">
        <f t="shared" si="17"/>
        <v>-18.401870213717999</v>
      </c>
      <c r="BZ133" s="191"/>
      <c r="CA133" s="191"/>
      <c r="CB133" s="191"/>
      <c r="CC133" s="191"/>
      <c r="CD133" s="191"/>
      <c r="CE133" s="191"/>
      <c r="CF133" s="191"/>
      <c r="CG133" s="191"/>
      <c r="CH133" s="191"/>
      <c r="CI133" s="191"/>
      <c r="CJ133" s="191"/>
      <c r="CK133" s="191"/>
      <c r="CL133" s="191"/>
      <c r="CM133" s="191"/>
      <c r="CN133" s="191"/>
      <c r="CO133" s="191"/>
      <c r="CP133" s="191"/>
      <c r="CQ133" s="191"/>
      <c r="CR133" s="191"/>
    </row>
    <row r="134" spans="1:96" ht="12" customHeight="1" x14ac:dyDescent="0.25">
      <c r="A134" s="191"/>
      <c r="B134" s="191"/>
      <c r="C134" s="191"/>
      <c r="D134" s="191"/>
      <c r="E134" s="191"/>
      <c r="F134" s="191"/>
      <c r="G134" s="191"/>
      <c r="H134" s="191"/>
      <c r="I134" s="191"/>
      <c r="J134" s="191"/>
      <c r="K134" s="191"/>
      <c r="L134" s="191"/>
      <c r="M134" s="191"/>
      <c r="N134" s="191"/>
      <c r="O134" s="191"/>
      <c r="P134" s="191"/>
      <c r="Q134" s="191"/>
      <c r="R134" s="191"/>
      <c r="S134" s="191"/>
      <c r="T134" s="191"/>
      <c r="U134" s="191"/>
      <c r="V134" s="191"/>
      <c r="W134" s="191"/>
      <c r="X134" s="224"/>
      <c r="Y134" s="224"/>
      <c r="Z134" s="224"/>
      <c r="AA134" s="224"/>
      <c r="AB134" s="224"/>
      <c r="AC134" s="224"/>
      <c r="AD134" s="224"/>
      <c r="AE134" s="224"/>
      <c r="AF134" s="224"/>
      <c r="AG134" s="224"/>
      <c r="AH134" s="224"/>
      <c r="AI134" s="224"/>
      <c r="AJ134" s="224"/>
      <c r="AK134" s="224"/>
      <c r="AL134" s="224"/>
      <c r="AM134" s="191"/>
      <c r="AN134" s="73"/>
      <c r="AO134" s="73"/>
      <c r="AP134" s="73"/>
      <c r="AQ134" s="73"/>
      <c r="AR134" s="73"/>
      <c r="AS134" s="73"/>
      <c r="AT134" s="73"/>
      <c r="AU134" s="73"/>
      <c r="AV134" s="73"/>
      <c r="AW134" s="225"/>
      <c r="AX134" s="73"/>
      <c r="AY134" s="73"/>
      <c r="AZ134" s="73"/>
      <c r="BA134" s="73"/>
      <c r="BB134" s="182"/>
      <c r="BC134" s="182"/>
      <c r="BD134" s="214">
        <f t="shared" ref="BD134:BD197" si="18">BE134/$BD$4</f>
        <v>10.833333333333334</v>
      </c>
      <c r="BE134" s="187">
        <v>39000</v>
      </c>
      <c r="BF134" s="215">
        <v>632.31187666999904</v>
      </c>
      <c r="BG134" s="215">
        <v>498.34718872048302</v>
      </c>
      <c r="BH134" s="215">
        <v>-491.04365273640298</v>
      </c>
      <c r="BI134" s="216">
        <v>52.023210400646597</v>
      </c>
      <c r="BJ134" s="216">
        <v>6.0508328900905104</v>
      </c>
      <c r="BK134" s="214">
        <f t="shared" ref="BK134:BK197" si="19">BJ134-AVERAGE($BJ$5:$BJ$292)</f>
        <v>-6.9793322446646044E-2</v>
      </c>
      <c r="BL134" s="214">
        <f t="shared" ref="BL134:BL197" si="20">BF134-AVERAGE($BF$5:$BF$292)</f>
        <v>119.60485397107561</v>
      </c>
      <c r="BM134" s="187">
        <v>39000</v>
      </c>
      <c r="BN134" s="215">
        <v>632.31187666999904</v>
      </c>
      <c r="BO134" s="215">
        <v>493.99828952396501</v>
      </c>
      <c r="BP134" s="215">
        <v>-488.519191939108</v>
      </c>
      <c r="BQ134" s="216">
        <v>51.998191264945</v>
      </c>
      <c r="BR134" s="216">
        <v>6.0133803755553501</v>
      </c>
      <c r="BS134" s="214">
        <f t="shared" ref="BS134:BS197" si="21">BR134-AVERAGE($BR$5:$BR$292)</f>
        <v>-0.11860203946732639</v>
      </c>
      <c r="BT134" s="214">
        <f t="shared" ref="BT134:BT197" si="22">BN134-AVERAGE($BN$5:$BN$292)</f>
        <v>119.60485397107561</v>
      </c>
      <c r="BU134" s="191"/>
      <c r="BV134" s="189">
        <v>-16.958479751222502</v>
      </c>
      <c r="BW134" s="189">
        <v>-6.5638095683993303</v>
      </c>
      <c r="BX134" s="214">
        <f t="shared" ref="BX134:BX197" si="23">BV134-AVERAGE($BV$5:$BV$292)</f>
        <v>-21.676604224246233</v>
      </c>
      <c r="BY134" s="214">
        <f t="shared" ref="BY134:BY197" si="24">BW134-AVERAGE($BW$5:$BW$292)</f>
        <v>-9.7870038674746276</v>
      </c>
      <c r="BZ134" s="191"/>
      <c r="CA134" s="191"/>
      <c r="CB134" s="191"/>
      <c r="CC134" s="191"/>
      <c r="CD134" s="191"/>
      <c r="CE134" s="191"/>
      <c r="CF134" s="191"/>
      <c r="CG134" s="191"/>
      <c r="CH134" s="191"/>
      <c r="CI134" s="191"/>
      <c r="CJ134" s="191"/>
      <c r="CK134" s="191"/>
      <c r="CL134" s="191"/>
      <c r="CM134" s="191"/>
      <c r="CN134" s="191"/>
      <c r="CO134" s="191"/>
      <c r="CP134" s="191"/>
      <c r="CQ134" s="191"/>
      <c r="CR134" s="191"/>
    </row>
    <row r="135" spans="1:96" ht="12" customHeight="1" x14ac:dyDescent="0.25">
      <c r="A135" s="191"/>
      <c r="B135" s="191"/>
      <c r="C135" s="191"/>
      <c r="D135" s="191"/>
      <c r="E135" s="191"/>
      <c r="F135" s="191"/>
      <c r="G135" s="191"/>
      <c r="H135" s="191"/>
      <c r="I135" s="191"/>
      <c r="J135" s="191"/>
      <c r="K135" s="191"/>
      <c r="L135" s="191"/>
      <c r="M135" s="191"/>
      <c r="N135" s="191"/>
      <c r="O135" s="191"/>
      <c r="P135" s="191"/>
      <c r="Q135" s="191"/>
      <c r="R135" s="191"/>
      <c r="S135" s="191"/>
      <c r="T135" s="191"/>
      <c r="U135" s="191"/>
      <c r="V135" s="191"/>
      <c r="W135" s="191"/>
      <c r="X135" s="224"/>
      <c r="Y135" s="224"/>
      <c r="Z135" s="224"/>
      <c r="AA135" s="224"/>
      <c r="AB135" s="224"/>
      <c r="AC135" s="224"/>
      <c r="AD135" s="224"/>
      <c r="AE135" s="224"/>
      <c r="AF135" s="224"/>
      <c r="AG135" s="224"/>
      <c r="AH135" s="224"/>
      <c r="AI135" s="224"/>
      <c r="AJ135" s="224"/>
      <c r="AK135" s="224"/>
      <c r="AL135" s="224"/>
      <c r="AM135" s="191"/>
      <c r="AN135" s="73"/>
      <c r="AO135" s="73"/>
      <c r="AP135" s="73"/>
      <c r="AQ135" s="73"/>
      <c r="AR135" s="73"/>
      <c r="AS135" s="73"/>
      <c r="AT135" s="73"/>
      <c r="AU135" s="73"/>
      <c r="AV135" s="73"/>
      <c r="AW135" s="225"/>
      <c r="AX135" s="73"/>
      <c r="AY135" s="73"/>
      <c r="AZ135" s="73"/>
      <c r="BA135" s="73"/>
      <c r="BB135" s="182"/>
      <c r="BC135" s="182"/>
      <c r="BD135" s="214">
        <f t="shared" si="18"/>
        <v>10.916666666666666</v>
      </c>
      <c r="BE135" s="187">
        <v>39300</v>
      </c>
      <c r="BF135" s="215">
        <v>639.03976589000001</v>
      </c>
      <c r="BG135" s="215">
        <v>514.59273066234698</v>
      </c>
      <c r="BH135" s="215">
        <v>-507.341192323347</v>
      </c>
      <c r="BI135" s="216">
        <v>52.140818166550197</v>
      </c>
      <c r="BJ135" s="216">
        <v>6.1672255167433496</v>
      </c>
      <c r="BK135" s="214">
        <f t="shared" si="19"/>
        <v>4.6599304206193182E-2</v>
      </c>
      <c r="BL135" s="214">
        <f t="shared" si="20"/>
        <v>126.33274319107659</v>
      </c>
      <c r="BM135" s="187">
        <v>39300</v>
      </c>
      <c r="BN135" s="215">
        <v>639.03976589000001</v>
      </c>
      <c r="BO135" s="215">
        <v>506.202212510344</v>
      </c>
      <c r="BP135" s="215">
        <v>-500.53946084785798</v>
      </c>
      <c r="BQ135" s="216">
        <v>52.0861191070857</v>
      </c>
      <c r="BR135" s="216">
        <v>6.1020941751651598</v>
      </c>
      <c r="BS135" s="214">
        <f t="shared" si="21"/>
        <v>-2.9888239857516652E-2</v>
      </c>
      <c r="BT135" s="214">
        <f t="shared" si="22"/>
        <v>126.33274319107659</v>
      </c>
      <c r="BU135" s="191"/>
      <c r="BV135" s="189">
        <v>-4.1620456798377097</v>
      </c>
      <c r="BW135" s="189">
        <v>2.1229441434184602</v>
      </c>
      <c r="BX135" s="214">
        <f t="shared" si="23"/>
        <v>-8.8801701528614423</v>
      </c>
      <c r="BY135" s="214">
        <f t="shared" si="24"/>
        <v>-1.1002501556568371</v>
      </c>
      <c r="BZ135" s="191"/>
      <c r="CA135" s="191"/>
      <c r="CB135" s="191"/>
      <c r="CC135" s="191"/>
      <c r="CD135" s="191"/>
      <c r="CE135" s="191"/>
      <c r="CF135" s="191"/>
      <c r="CG135" s="191"/>
      <c r="CH135" s="191"/>
      <c r="CI135" s="191"/>
      <c r="CJ135" s="191"/>
      <c r="CK135" s="191"/>
      <c r="CL135" s="191"/>
      <c r="CM135" s="191"/>
      <c r="CN135" s="191"/>
      <c r="CO135" s="191"/>
      <c r="CP135" s="191"/>
      <c r="CQ135" s="191"/>
      <c r="CR135" s="191"/>
    </row>
    <row r="136" spans="1:96" ht="12" customHeight="1" x14ac:dyDescent="0.25">
      <c r="A136" s="191"/>
      <c r="B136" s="191"/>
      <c r="C136" s="191"/>
      <c r="D136" s="191"/>
      <c r="E136" s="191"/>
      <c r="F136" s="191"/>
      <c r="G136" s="191"/>
      <c r="H136" s="191"/>
      <c r="I136" s="191"/>
      <c r="J136" s="191"/>
      <c r="K136" s="191"/>
      <c r="L136" s="191"/>
      <c r="M136" s="191"/>
      <c r="N136" s="191"/>
      <c r="O136" s="191"/>
      <c r="P136" s="191"/>
      <c r="Q136" s="191"/>
      <c r="R136" s="191"/>
      <c r="S136" s="191"/>
      <c r="T136" s="191"/>
      <c r="U136" s="191"/>
      <c r="V136" s="191"/>
      <c r="W136" s="191"/>
      <c r="X136" s="224"/>
      <c r="Y136" s="224"/>
      <c r="Z136" s="224"/>
      <c r="AA136" s="224"/>
      <c r="AB136" s="224"/>
      <c r="AC136" s="224"/>
      <c r="AD136" s="224"/>
      <c r="AE136" s="224"/>
      <c r="AF136" s="224"/>
      <c r="AG136" s="224"/>
      <c r="AH136" s="224"/>
      <c r="AI136" s="224"/>
      <c r="AJ136" s="224"/>
      <c r="AK136" s="224"/>
      <c r="AL136" s="224"/>
      <c r="AM136" s="191"/>
      <c r="AN136" s="73"/>
      <c r="AO136" s="73"/>
      <c r="AP136" s="73"/>
      <c r="AQ136" s="73"/>
      <c r="AR136" s="73"/>
      <c r="AS136" s="73"/>
      <c r="AT136" s="73"/>
      <c r="AU136" s="73"/>
      <c r="AV136" s="73"/>
      <c r="AW136" s="225"/>
      <c r="AX136" s="73"/>
      <c r="AY136" s="73"/>
      <c r="AZ136" s="73"/>
      <c r="BA136" s="73"/>
      <c r="BB136" s="182"/>
      <c r="BC136" s="182"/>
      <c r="BD136" s="214">
        <f t="shared" si="18"/>
        <v>11</v>
      </c>
      <c r="BE136" s="187">
        <v>39600</v>
      </c>
      <c r="BF136" s="215">
        <v>644.35058158000004</v>
      </c>
      <c r="BG136" s="215">
        <v>530.68121602588599</v>
      </c>
      <c r="BH136" s="215">
        <v>-523.589493999914</v>
      </c>
      <c r="BI136" s="216">
        <v>52.256206417803099</v>
      </c>
      <c r="BJ136" s="216">
        <v>6.2807071966063601</v>
      </c>
      <c r="BK136" s="214">
        <f t="shared" si="19"/>
        <v>0.16008098406920368</v>
      </c>
      <c r="BL136" s="214">
        <f t="shared" si="20"/>
        <v>131.64355888107661</v>
      </c>
      <c r="BM136" s="187">
        <v>39600</v>
      </c>
      <c r="BN136" s="215">
        <v>644.35058158000004</v>
      </c>
      <c r="BO136" s="215">
        <v>518.44523655466503</v>
      </c>
      <c r="BP136" s="215">
        <v>-512.68597525120197</v>
      </c>
      <c r="BQ136" s="216">
        <v>52.173796925034203</v>
      </c>
      <c r="BR136" s="216">
        <v>6.1899296842052101</v>
      </c>
      <c r="BS136" s="214">
        <f t="shared" si="21"/>
        <v>5.7947269182533567E-2</v>
      </c>
      <c r="BT136" s="214">
        <f t="shared" si="22"/>
        <v>131.64355888107661</v>
      </c>
      <c r="BU136" s="191"/>
      <c r="BV136" s="189">
        <v>8.6799714475769694</v>
      </c>
      <c r="BW136" s="189">
        <v>10.786447201764201</v>
      </c>
      <c r="BX136" s="214">
        <f t="shared" si="23"/>
        <v>3.9618469745532368</v>
      </c>
      <c r="BY136" s="214">
        <f t="shared" si="24"/>
        <v>7.5632529026889035</v>
      </c>
      <c r="BZ136" s="191"/>
      <c r="CA136" s="191"/>
      <c r="CB136" s="191"/>
      <c r="CC136" s="191"/>
      <c r="CD136" s="191"/>
      <c r="CE136" s="191"/>
      <c r="CF136" s="191"/>
      <c r="CG136" s="191"/>
      <c r="CH136" s="191"/>
      <c r="CI136" s="191"/>
      <c r="CJ136" s="191"/>
      <c r="CK136" s="191"/>
      <c r="CL136" s="191"/>
      <c r="CM136" s="191"/>
      <c r="CN136" s="191"/>
      <c r="CO136" s="191"/>
      <c r="CP136" s="191"/>
      <c r="CQ136" s="191"/>
      <c r="CR136" s="191"/>
    </row>
    <row r="137" spans="1:96" ht="12" customHeight="1" x14ac:dyDescent="0.25">
      <c r="A137" s="191"/>
      <c r="B137" s="191"/>
      <c r="C137" s="191"/>
      <c r="D137" s="191"/>
      <c r="E137" s="191"/>
      <c r="F137" s="191"/>
      <c r="G137" s="191"/>
      <c r="H137" s="191"/>
      <c r="I137" s="191"/>
      <c r="J137" s="191"/>
      <c r="K137" s="191"/>
      <c r="L137" s="191"/>
      <c r="M137" s="191"/>
      <c r="N137" s="191"/>
      <c r="O137" s="191"/>
      <c r="P137" s="191"/>
      <c r="Q137" s="191"/>
      <c r="R137" s="191"/>
      <c r="S137" s="191"/>
      <c r="T137" s="191"/>
      <c r="U137" s="191"/>
      <c r="V137" s="191"/>
      <c r="W137" s="191"/>
      <c r="X137" s="224"/>
      <c r="Y137" s="224"/>
      <c r="Z137" s="224"/>
      <c r="AA137" s="224"/>
      <c r="AB137" s="224"/>
      <c r="AC137" s="224"/>
      <c r="AD137" s="224"/>
      <c r="AE137" s="224"/>
      <c r="AF137" s="224"/>
      <c r="AG137" s="224"/>
      <c r="AH137" s="224"/>
      <c r="AI137" s="224"/>
      <c r="AJ137" s="224"/>
      <c r="AK137" s="224"/>
      <c r="AL137" s="224"/>
      <c r="AM137" s="191"/>
      <c r="AN137" s="73"/>
      <c r="AO137" s="73"/>
      <c r="AP137" s="73"/>
      <c r="AQ137" s="73"/>
      <c r="AR137" s="73"/>
      <c r="AS137" s="73"/>
      <c r="AT137" s="73"/>
      <c r="AU137" s="73"/>
      <c r="AV137" s="73"/>
      <c r="AW137" s="225"/>
      <c r="AX137" s="73"/>
      <c r="AY137" s="73"/>
      <c r="AZ137" s="73"/>
      <c r="BA137" s="73"/>
      <c r="BB137" s="182"/>
      <c r="BC137" s="182"/>
      <c r="BD137" s="214">
        <f t="shared" si="18"/>
        <v>11.083333333333334</v>
      </c>
      <c r="BE137" s="187">
        <v>39900</v>
      </c>
      <c r="BF137" s="215">
        <v>648.18613731000005</v>
      </c>
      <c r="BG137" s="215">
        <v>546.37447706670105</v>
      </c>
      <c r="BH137" s="215">
        <v>-539.53936669300595</v>
      </c>
      <c r="BI137" s="216">
        <v>52.367757399118297</v>
      </c>
      <c r="BJ137" s="216">
        <v>6.3897678570203702</v>
      </c>
      <c r="BK137" s="214">
        <f t="shared" si="19"/>
        <v>0.26914164448321376</v>
      </c>
      <c r="BL137" s="214">
        <f t="shared" si="20"/>
        <v>135.47911461107662</v>
      </c>
      <c r="BM137" s="187">
        <v>39900</v>
      </c>
      <c r="BN137" s="215">
        <v>648.18613731000005</v>
      </c>
      <c r="BO137" s="215">
        <v>530.54498997116798</v>
      </c>
      <c r="BP137" s="215">
        <v>-524.77361149143803</v>
      </c>
      <c r="BQ137" s="216">
        <v>52.259933127136598</v>
      </c>
      <c r="BR137" s="216">
        <v>6.2756409072656103</v>
      </c>
      <c r="BS137" s="214">
        <f t="shared" si="21"/>
        <v>0.14365849224293381</v>
      </c>
      <c r="BT137" s="214">
        <f t="shared" si="22"/>
        <v>135.47911461107662</v>
      </c>
      <c r="BU137" s="191"/>
      <c r="BV137" s="189">
        <v>21.426924835843199</v>
      </c>
      <c r="BW137" s="189">
        <v>19.3318162306009</v>
      </c>
      <c r="BX137" s="214">
        <f t="shared" si="23"/>
        <v>16.708800362819467</v>
      </c>
      <c r="BY137" s="214">
        <f t="shared" si="24"/>
        <v>16.108621931525605</v>
      </c>
      <c r="BZ137" s="191"/>
      <c r="CA137" s="191"/>
      <c r="CB137" s="191"/>
      <c r="CC137" s="191"/>
      <c r="CD137" s="191"/>
      <c r="CE137" s="191"/>
      <c r="CF137" s="191"/>
      <c r="CG137" s="191"/>
      <c r="CH137" s="191"/>
      <c r="CI137" s="191"/>
      <c r="CJ137" s="191"/>
      <c r="CK137" s="191"/>
      <c r="CL137" s="191"/>
      <c r="CM137" s="191"/>
      <c r="CN137" s="191"/>
      <c r="CO137" s="191"/>
      <c r="CP137" s="191"/>
      <c r="CQ137" s="191"/>
      <c r="CR137" s="191"/>
    </row>
    <row r="138" spans="1:96" ht="12" customHeight="1" x14ac:dyDescent="0.25">
      <c r="A138" s="191"/>
      <c r="B138" s="191"/>
      <c r="C138" s="191"/>
      <c r="D138" s="191"/>
      <c r="E138" s="191"/>
      <c r="F138" s="191"/>
      <c r="G138" s="191"/>
      <c r="H138" s="191"/>
      <c r="I138" s="191"/>
      <c r="J138" s="191"/>
      <c r="K138" s="191"/>
      <c r="L138" s="191"/>
      <c r="M138" s="191"/>
      <c r="N138" s="191"/>
      <c r="O138" s="191"/>
      <c r="P138" s="191"/>
      <c r="Q138" s="191"/>
      <c r="R138" s="191"/>
      <c r="S138" s="191"/>
      <c r="T138" s="191"/>
      <c r="U138" s="191"/>
      <c r="V138" s="191"/>
      <c r="W138" s="191"/>
      <c r="X138" s="224"/>
      <c r="Y138" s="224"/>
      <c r="Z138" s="224"/>
      <c r="AA138" s="224"/>
      <c r="AB138" s="224"/>
      <c r="AC138" s="224"/>
      <c r="AD138" s="224"/>
      <c r="AE138" s="224"/>
      <c r="AF138" s="224"/>
      <c r="AG138" s="224"/>
      <c r="AH138" s="224"/>
      <c r="AI138" s="224"/>
      <c r="AJ138" s="224"/>
      <c r="AK138" s="224"/>
      <c r="AL138" s="224"/>
      <c r="AM138" s="191"/>
      <c r="AN138" s="73"/>
      <c r="AO138" s="73"/>
      <c r="AP138" s="73"/>
      <c r="AQ138" s="73"/>
      <c r="AR138" s="73"/>
      <c r="AS138" s="73"/>
      <c r="AT138" s="73"/>
      <c r="AU138" s="73"/>
      <c r="AV138" s="73"/>
      <c r="AW138" s="225"/>
      <c r="AX138" s="73"/>
      <c r="AY138" s="73"/>
      <c r="AZ138" s="73"/>
      <c r="BA138" s="73"/>
      <c r="BB138" s="182"/>
      <c r="BC138" s="182"/>
      <c r="BD138" s="214">
        <f t="shared" si="18"/>
        <v>11.166666666666666</v>
      </c>
      <c r="BE138" s="187">
        <v>40200</v>
      </c>
      <c r="BF138" s="215">
        <v>650.50440994999997</v>
      </c>
      <c r="BG138" s="215">
        <v>561.45268018643299</v>
      </c>
      <c r="BH138" s="215">
        <v>-554.95905395570901</v>
      </c>
      <c r="BI138" s="216">
        <v>52.474047400180702</v>
      </c>
      <c r="BJ138" s="216">
        <v>6.49308731472094</v>
      </c>
      <c r="BK138" s="214">
        <f t="shared" si="19"/>
        <v>0.37246110218378359</v>
      </c>
      <c r="BL138" s="214">
        <f t="shared" si="20"/>
        <v>137.79738725107654</v>
      </c>
      <c r="BM138" s="187">
        <v>40200</v>
      </c>
      <c r="BN138" s="215">
        <v>650.50440994999997</v>
      </c>
      <c r="BO138" s="215">
        <v>542.32698635027202</v>
      </c>
      <c r="BP138" s="215">
        <v>-536.62338868408801</v>
      </c>
      <c r="BQ138" s="216">
        <v>52.343331779924704</v>
      </c>
      <c r="BR138" s="216">
        <v>6.3580856506581398</v>
      </c>
      <c r="BS138" s="214">
        <f t="shared" si="21"/>
        <v>0.22610323563546331</v>
      </c>
      <c r="BT138" s="214">
        <f t="shared" si="22"/>
        <v>137.79738725107654</v>
      </c>
      <c r="BU138" s="191"/>
      <c r="BV138" s="189">
        <v>33.939208835432098</v>
      </c>
      <c r="BW138" s="189">
        <v>27.665461667199502</v>
      </c>
      <c r="BX138" s="214">
        <f t="shared" si="23"/>
        <v>29.221084362408366</v>
      </c>
      <c r="BY138" s="214">
        <f t="shared" si="24"/>
        <v>24.442267368124206</v>
      </c>
      <c r="BZ138" s="191"/>
      <c r="CA138" s="191"/>
      <c r="CB138" s="191"/>
      <c r="CC138" s="191"/>
      <c r="CD138" s="191"/>
      <c r="CE138" s="191"/>
      <c r="CF138" s="191"/>
      <c r="CG138" s="191"/>
      <c r="CH138" s="191"/>
      <c r="CI138" s="191"/>
      <c r="CJ138" s="191"/>
      <c r="CK138" s="191"/>
      <c r="CL138" s="191"/>
      <c r="CM138" s="191"/>
      <c r="CN138" s="191"/>
      <c r="CO138" s="191"/>
      <c r="CP138" s="191"/>
      <c r="CQ138" s="191"/>
      <c r="CR138" s="191"/>
    </row>
    <row r="139" spans="1:96" ht="12" customHeight="1" x14ac:dyDescent="0.25">
      <c r="A139" s="191"/>
      <c r="B139" s="191"/>
      <c r="C139" s="191"/>
      <c r="D139" s="191"/>
      <c r="E139" s="191"/>
      <c r="F139" s="191"/>
      <c r="G139" s="191"/>
      <c r="H139" s="191"/>
      <c r="I139" s="191"/>
      <c r="J139" s="191"/>
      <c r="K139" s="191"/>
      <c r="L139" s="191"/>
      <c r="M139" s="191"/>
      <c r="N139" s="191"/>
      <c r="O139" s="191"/>
      <c r="P139" s="191"/>
      <c r="Q139" s="191"/>
      <c r="R139" s="191"/>
      <c r="S139" s="191"/>
      <c r="T139" s="191"/>
      <c r="U139" s="191"/>
      <c r="V139" s="191"/>
      <c r="W139" s="191"/>
      <c r="X139" s="224"/>
      <c r="Y139" s="224"/>
      <c r="Z139" s="224"/>
      <c r="AA139" s="224"/>
      <c r="AB139" s="224"/>
      <c r="AC139" s="224"/>
      <c r="AD139" s="224"/>
      <c r="AE139" s="224"/>
      <c r="AF139" s="224"/>
      <c r="AG139" s="224"/>
      <c r="AH139" s="224"/>
      <c r="AI139" s="224"/>
      <c r="AJ139" s="224"/>
      <c r="AK139" s="224"/>
      <c r="AL139" s="224"/>
      <c r="AM139" s="191"/>
      <c r="AN139" s="73"/>
      <c r="AO139" s="73"/>
      <c r="AP139" s="73"/>
      <c r="AQ139" s="73"/>
      <c r="AR139" s="73"/>
      <c r="AS139" s="73"/>
      <c r="AT139" s="73"/>
      <c r="AU139" s="73"/>
      <c r="AV139" s="73"/>
      <c r="AW139" s="225"/>
      <c r="AX139" s="73"/>
      <c r="AY139" s="73"/>
      <c r="AZ139" s="73"/>
      <c r="BA139" s="73"/>
      <c r="BB139" s="182"/>
      <c r="BC139" s="182"/>
      <c r="BD139" s="214">
        <f t="shared" si="18"/>
        <v>11.25</v>
      </c>
      <c r="BE139" s="187">
        <v>40500</v>
      </c>
      <c r="BF139" s="215">
        <v>651.28</v>
      </c>
      <c r="BG139" s="215">
        <v>575.71738271707602</v>
      </c>
      <c r="BH139" s="215">
        <v>-569.63802186964301</v>
      </c>
      <c r="BI139" s="216">
        <v>52.573851846266997</v>
      </c>
      <c r="BJ139" s="216">
        <v>6.5895362719542296</v>
      </c>
      <c r="BK139" s="214">
        <f t="shared" si="19"/>
        <v>0.4689100594170732</v>
      </c>
      <c r="BL139" s="214">
        <f t="shared" si="20"/>
        <v>138.57297730107655</v>
      </c>
      <c r="BM139" s="187">
        <v>40500</v>
      </c>
      <c r="BN139" s="215">
        <v>651.28</v>
      </c>
      <c r="BO139" s="215">
        <v>553.62810206347297</v>
      </c>
      <c r="BP139" s="215">
        <v>-548.06644556341996</v>
      </c>
      <c r="BQ139" s="216">
        <v>52.422911174720397</v>
      </c>
      <c r="BR139" s="216">
        <v>6.4362398863649304</v>
      </c>
      <c r="BS139" s="214">
        <f t="shared" si="21"/>
        <v>0.30425747134225389</v>
      </c>
      <c r="BT139" s="214">
        <f t="shared" si="22"/>
        <v>138.57297730107655</v>
      </c>
      <c r="BU139" s="191"/>
      <c r="BV139" s="189">
        <v>46.079787914663399</v>
      </c>
      <c r="BW139" s="189">
        <v>35.696112762488497</v>
      </c>
      <c r="BX139" s="214">
        <f t="shared" si="23"/>
        <v>41.361663441639664</v>
      </c>
      <c r="BY139" s="214">
        <f t="shared" si="24"/>
        <v>32.472918463413201</v>
      </c>
      <c r="BZ139" s="191"/>
      <c r="CA139" s="191"/>
      <c r="CB139" s="191"/>
      <c r="CC139" s="191"/>
      <c r="CD139" s="191"/>
      <c r="CE139" s="191"/>
      <c r="CF139" s="191"/>
      <c r="CG139" s="191"/>
      <c r="CH139" s="191"/>
      <c r="CI139" s="191"/>
      <c r="CJ139" s="191"/>
      <c r="CK139" s="191"/>
      <c r="CL139" s="191"/>
      <c r="CM139" s="191"/>
      <c r="CN139" s="191"/>
      <c r="CO139" s="191"/>
      <c r="CP139" s="191"/>
      <c r="CQ139" s="191"/>
      <c r="CR139" s="191"/>
    </row>
    <row r="140" spans="1:96" ht="12" customHeight="1" x14ac:dyDescent="0.25">
      <c r="A140" s="191"/>
      <c r="B140" s="191"/>
      <c r="C140" s="191"/>
      <c r="D140" s="191"/>
      <c r="E140" s="191"/>
      <c r="F140" s="191"/>
      <c r="G140" s="191"/>
      <c r="H140" s="191"/>
      <c r="I140" s="191"/>
      <c r="J140" s="191"/>
      <c r="K140" s="191"/>
      <c r="L140" s="191"/>
      <c r="M140" s="191"/>
      <c r="N140" s="191"/>
      <c r="O140" s="191"/>
      <c r="P140" s="191"/>
      <c r="Q140" s="191"/>
      <c r="R140" s="191"/>
      <c r="S140" s="191"/>
      <c r="T140" s="191"/>
      <c r="U140" s="191"/>
      <c r="V140" s="191"/>
      <c r="W140" s="191"/>
      <c r="X140" s="224"/>
      <c r="Y140" s="224"/>
      <c r="Z140" s="224"/>
      <c r="AA140" s="224"/>
      <c r="AB140" s="224"/>
      <c r="AC140" s="224"/>
      <c r="AD140" s="224"/>
      <c r="AE140" s="224"/>
      <c r="AF140" s="224"/>
      <c r="AG140" s="224"/>
      <c r="AH140" s="224"/>
      <c r="AI140" s="224"/>
      <c r="AJ140" s="224"/>
      <c r="AK140" s="224"/>
      <c r="AL140" s="224"/>
      <c r="AM140" s="191"/>
      <c r="AN140" s="73"/>
      <c r="AO140" s="73"/>
      <c r="AP140" s="73"/>
      <c r="AQ140" s="73"/>
      <c r="AR140" s="73"/>
      <c r="AS140" s="73"/>
      <c r="AT140" s="73"/>
      <c r="AU140" s="73"/>
      <c r="AV140" s="73"/>
      <c r="AW140" s="225"/>
      <c r="AX140" s="73"/>
      <c r="AY140" s="73"/>
      <c r="AZ140" s="73"/>
      <c r="BA140" s="73"/>
      <c r="BB140" s="182"/>
      <c r="BC140" s="182"/>
      <c r="BD140" s="214">
        <f t="shared" si="18"/>
        <v>11.333333333333334</v>
      </c>
      <c r="BE140" s="187">
        <v>40800</v>
      </c>
      <c r="BF140" s="215">
        <v>650.50440994999997</v>
      </c>
      <c r="BG140" s="215">
        <v>588.99336615988898</v>
      </c>
      <c r="BH140" s="215">
        <v>-583.38929389717305</v>
      </c>
      <c r="BI140" s="216">
        <v>52.666141162794503</v>
      </c>
      <c r="BJ140" s="216">
        <v>6.6781701417931201</v>
      </c>
      <c r="BK140" s="214">
        <f t="shared" si="19"/>
        <v>0.55754392925596363</v>
      </c>
      <c r="BL140" s="214">
        <f t="shared" si="20"/>
        <v>137.79738725107654</v>
      </c>
      <c r="BM140" s="187">
        <v>40800</v>
      </c>
      <c r="BN140" s="215">
        <v>650.50440994999997</v>
      </c>
      <c r="BO140" s="215">
        <v>564.29921647735398</v>
      </c>
      <c r="BP140" s="215">
        <v>-558.947118211732</v>
      </c>
      <c r="BQ140" s="216">
        <v>52.497714710838103</v>
      </c>
      <c r="BR140" s="216">
        <v>6.5092053955015103</v>
      </c>
      <c r="BS140" s="214">
        <f t="shared" si="21"/>
        <v>0.37722298047883385</v>
      </c>
      <c r="BT140" s="214">
        <f t="shared" si="22"/>
        <v>137.79738725107654</v>
      </c>
      <c r="BU140" s="191"/>
      <c r="BV140" s="189">
        <v>57.715697483772402</v>
      </c>
      <c r="BW140" s="189">
        <v>43.335817185573198</v>
      </c>
      <c r="BX140" s="214">
        <f t="shared" si="23"/>
        <v>52.997573010748667</v>
      </c>
      <c r="BY140" s="214">
        <f t="shared" si="24"/>
        <v>40.112622886497903</v>
      </c>
      <c r="BZ140" s="191"/>
      <c r="CA140" s="191"/>
      <c r="CB140" s="191"/>
      <c r="CC140" s="191"/>
      <c r="CD140" s="191"/>
      <c r="CE140" s="191"/>
      <c r="CF140" s="191"/>
      <c r="CG140" s="191"/>
      <c r="CH140" s="191"/>
      <c r="CI140" s="191"/>
      <c r="CJ140" s="191"/>
      <c r="CK140" s="191"/>
      <c r="CL140" s="191"/>
      <c r="CM140" s="191"/>
      <c r="CN140" s="191"/>
      <c r="CO140" s="191"/>
      <c r="CP140" s="191"/>
      <c r="CQ140" s="191"/>
      <c r="CR140" s="191"/>
    </row>
    <row r="141" spans="1:96" ht="12" customHeight="1" x14ac:dyDescent="0.25">
      <c r="A141" s="191"/>
      <c r="B141" s="191"/>
      <c r="C141" s="191"/>
      <c r="D141" s="191"/>
      <c r="E141" s="191"/>
      <c r="F141" s="191"/>
      <c r="G141" s="191"/>
      <c r="H141" s="191"/>
      <c r="I141" s="191"/>
      <c r="J141" s="191"/>
      <c r="K141" s="191"/>
      <c r="L141" s="191"/>
      <c r="M141" s="191"/>
      <c r="N141" s="191"/>
      <c r="O141" s="191"/>
      <c r="P141" s="191"/>
      <c r="Q141" s="191"/>
      <c r="R141" s="191"/>
      <c r="S141" s="191"/>
      <c r="T141" s="191"/>
      <c r="U141" s="191"/>
      <c r="V141" s="191"/>
      <c r="W141" s="191"/>
      <c r="X141" s="224"/>
      <c r="Y141" s="224"/>
      <c r="Z141" s="224"/>
      <c r="AA141" s="224"/>
      <c r="AB141" s="224"/>
      <c r="AC141" s="224"/>
      <c r="AD141" s="224"/>
      <c r="AE141" s="224"/>
      <c r="AF141" s="224"/>
      <c r="AG141" s="224"/>
      <c r="AH141" s="224"/>
      <c r="AI141" s="224"/>
      <c r="AJ141" s="224"/>
      <c r="AK141" s="224"/>
      <c r="AL141" s="224"/>
      <c r="AM141" s="191"/>
      <c r="AN141" s="73"/>
      <c r="AO141" s="73"/>
      <c r="AP141" s="73"/>
      <c r="AQ141" s="73"/>
      <c r="AR141" s="73"/>
      <c r="AS141" s="73"/>
      <c r="AT141" s="73"/>
      <c r="AU141" s="73"/>
      <c r="AV141" s="73"/>
      <c r="AW141" s="225"/>
      <c r="AX141" s="73"/>
      <c r="AY141" s="73"/>
      <c r="AZ141" s="73"/>
      <c r="BA141" s="73"/>
      <c r="BB141" s="182"/>
      <c r="BC141" s="182"/>
      <c r="BD141" s="214">
        <f t="shared" si="18"/>
        <v>11.416666666666666</v>
      </c>
      <c r="BE141" s="187">
        <v>41100</v>
      </c>
      <c r="BF141" s="215">
        <v>648.18613731000005</v>
      </c>
      <c r="BG141" s="215">
        <v>601.12952626898095</v>
      </c>
      <c r="BH141" s="215">
        <v>-596.05064827497597</v>
      </c>
      <c r="BI141" s="216">
        <v>52.750070845671701</v>
      </c>
      <c r="BJ141" s="216">
        <v>6.7582185654578701</v>
      </c>
      <c r="BK141" s="214">
        <f t="shared" si="19"/>
        <v>0.6375923529207137</v>
      </c>
      <c r="BL141" s="214">
        <f t="shared" si="20"/>
        <v>135.47911461107662</v>
      </c>
      <c r="BM141" s="187">
        <v>41100</v>
      </c>
      <c r="BN141" s="215">
        <v>648.18613731000005</v>
      </c>
      <c r="BO141" s="215">
        <v>574.20709255993097</v>
      </c>
      <c r="BP141" s="215">
        <v>-569.125176327904</v>
      </c>
      <c r="BQ141" s="216">
        <v>52.566915565159597</v>
      </c>
      <c r="BR141" s="216">
        <v>6.5762121531223396</v>
      </c>
      <c r="BS141" s="214">
        <f t="shared" si="21"/>
        <v>0.44422973809966315</v>
      </c>
      <c r="BT141" s="214">
        <f t="shared" si="22"/>
        <v>135.47911461107662</v>
      </c>
      <c r="BU141" s="191"/>
      <c r="BV141" s="189">
        <v>68.719500133695107</v>
      </c>
      <c r="BW141" s="189">
        <v>50.500904284674498</v>
      </c>
      <c r="BX141" s="214">
        <f t="shared" si="23"/>
        <v>64.001375660671371</v>
      </c>
      <c r="BY141" s="214">
        <f t="shared" si="24"/>
        <v>47.277709985599202</v>
      </c>
      <c r="BZ141" s="191"/>
      <c r="CA141" s="191"/>
      <c r="CB141" s="191"/>
      <c r="CC141" s="191"/>
      <c r="CD141" s="191"/>
      <c r="CE141" s="191"/>
      <c r="CF141" s="191"/>
      <c r="CG141" s="191"/>
      <c r="CH141" s="191"/>
      <c r="CI141" s="191"/>
      <c r="CJ141" s="191"/>
      <c r="CK141" s="191"/>
      <c r="CL141" s="191"/>
      <c r="CM141" s="191"/>
      <c r="CN141" s="191"/>
      <c r="CO141" s="191"/>
      <c r="CP141" s="191"/>
      <c r="CQ141" s="191"/>
      <c r="CR141" s="191"/>
    </row>
    <row r="142" spans="1:96" ht="12" customHeight="1" x14ac:dyDescent="0.25">
      <c r="A142" s="191"/>
      <c r="B142" s="191"/>
      <c r="C142" s="191"/>
      <c r="D142" s="191"/>
      <c r="E142" s="191"/>
      <c r="F142" s="191"/>
      <c r="G142" s="191"/>
      <c r="H142" s="191"/>
      <c r="I142" s="191"/>
      <c r="J142" s="191"/>
      <c r="K142" s="191"/>
      <c r="L142" s="191"/>
      <c r="M142" s="191"/>
      <c r="N142" s="191"/>
      <c r="O142" s="191"/>
      <c r="P142" s="191"/>
      <c r="Q142" s="191"/>
      <c r="R142" s="191"/>
      <c r="S142" s="191"/>
      <c r="T142" s="191"/>
      <c r="U142" s="191"/>
      <c r="V142" s="191"/>
      <c r="W142" s="191"/>
      <c r="X142" s="224"/>
      <c r="Y142" s="224"/>
      <c r="Z142" s="224"/>
      <c r="AA142" s="224"/>
      <c r="AB142" s="224"/>
      <c r="AC142" s="224"/>
      <c r="AD142" s="224"/>
      <c r="AE142" s="224"/>
      <c r="AF142" s="224"/>
      <c r="AG142" s="224"/>
      <c r="AH142" s="224"/>
      <c r="AI142" s="224"/>
      <c r="AJ142" s="224"/>
      <c r="AK142" s="224"/>
      <c r="AL142" s="224"/>
      <c r="AM142" s="191"/>
      <c r="AN142" s="73"/>
      <c r="AO142" s="73"/>
      <c r="AP142" s="73"/>
      <c r="AQ142" s="73"/>
      <c r="AR142" s="73"/>
      <c r="AS142" s="73"/>
      <c r="AT142" s="73"/>
      <c r="AU142" s="73"/>
      <c r="AV142" s="73"/>
      <c r="AW142" s="225"/>
      <c r="AX142" s="73"/>
      <c r="AY142" s="73"/>
      <c r="AZ142" s="73"/>
      <c r="BA142" s="73"/>
      <c r="BB142" s="182"/>
      <c r="BC142" s="182"/>
      <c r="BD142" s="214">
        <f t="shared" si="18"/>
        <v>11.5</v>
      </c>
      <c r="BE142" s="187">
        <v>41400</v>
      </c>
      <c r="BF142" s="215">
        <v>644.35058158000004</v>
      </c>
      <c r="BG142" s="215">
        <v>611.99906706466504</v>
      </c>
      <c r="BH142" s="215">
        <v>-607.48497193890103</v>
      </c>
      <c r="BI142" s="216">
        <v>52.824968401613802</v>
      </c>
      <c r="BJ142" s="216">
        <v>6.8290727588884099</v>
      </c>
      <c r="BK142" s="214">
        <f t="shared" si="19"/>
        <v>0.70844654635125348</v>
      </c>
      <c r="BL142" s="214">
        <f t="shared" si="20"/>
        <v>131.64355888107661</v>
      </c>
      <c r="BM142" s="187">
        <v>41400</v>
      </c>
      <c r="BN142" s="215">
        <v>644.35058158000004</v>
      </c>
      <c r="BO142" s="215">
        <v>583.23560337601396</v>
      </c>
      <c r="BP142" s="215">
        <v>-578.477321460604</v>
      </c>
      <c r="BQ142" s="216">
        <v>52.6298166733459</v>
      </c>
      <c r="BR142" s="216">
        <v>6.6366168553597502</v>
      </c>
      <c r="BS142" s="214">
        <f t="shared" si="21"/>
        <v>0.50463444033707372</v>
      </c>
      <c r="BT142" s="214">
        <f t="shared" si="22"/>
        <v>131.64355888107661</v>
      </c>
      <c r="BU142" s="191"/>
      <c r="BV142" s="189">
        <v>78.970681340729897</v>
      </c>
      <c r="BW142" s="189">
        <v>57.112901454775397</v>
      </c>
      <c r="BX142" s="214">
        <f t="shared" si="23"/>
        <v>74.252556867706161</v>
      </c>
      <c r="BY142" s="214">
        <f t="shared" si="24"/>
        <v>53.889707155700101</v>
      </c>
      <c r="BZ142" s="191"/>
      <c r="CA142" s="191"/>
      <c r="CB142" s="191"/>
      <c r="CC142" s="191"/>
      <c r="CD142" s="191"/>
      <c r="CE142" s="191"/>
      <c r="CF142" s="191"/>
      <c r="CG142" s="191"/>
      <c r="CH142" s="191"/>
      <c r="CI142" s="191"/>
      <c r="CJ142" s="191"/>
      <c r="CK142" s="191"/>
      <c r="CL142" s="191"/>
      <c r="CM142" s="191"/>
      <c r="CN142" s="191"/>
      <c r="CO142" s="191"/>
      <c r="CP142" s="191"/>
      <c r="CQ142" s="191"/>
      <c r="CR142" s="191"/>
    </row>
    <row r="143" spans="1:96" ht="12" customHeight="1" x14ac:dyDescent="0.25">
      <c r="A143" s="191"/>
      <c r="B143" s="191"/>
      <c r="C143" s="191"/>
      <c r="D143" s="191"/>
      <c r="E143" s="191"/>
      <c r="F143" s="191"/>
      <c r="G143" s="191"/>
      <c r="H143" s="191"/>
      <c r="I143" s="191"/>
      <c r="J143" s="191"/>
      <c r="K143" s="191"/>
      <c r="L143" s="191"/>
      <c r="M143" s="191"/>
      <c r="N143" s="191"/>
      <c r="O143" s="191"/>
      <c r="P143" s="191"/>
      <c r="Q143" s="191"/>
      <c r="R143" s="191"/>
      <c r="S143" s="191"/>
      <c r="T143" s="191"/>
      <c r="U143" s="191"/>
      <c r="V143" s="191"/>
      <c r="W143" s="191"/>
      <c r="X143" s="224"/>
      <c r="Y143" s="224"/>
      <c r="Z143" s="224"/>
      <c r="AA143" s="224"/>
      <c r="AB143" s="224"/>
      <c r="AC143" s="224"/>
      <c r="AD143" s="224"/>
      <c r="AE143" s="224"/>
      <c r="AF143" s="224"/>
      <c r="AG143" s="224"/>
      <c r="AH143" s="224"/>
      <c r="AI143" s="224"/>
      <c r="AJ143" s="224"/>
      <c r="AK143" s="224"/>
      <c r="AL143" s="224"/>
      <c r="AM143" s="191"/>
      <c r="AN143" s="73"/>
      <c r="AO143" s="73"/>
      <c r="AP143" s="73"/>
      <c r="AQ143" s="73"/>
      <c r="AR143" s="73"/>
      <c r="AS143" s="73"/>
      <c r="AT143" s="73"/>
      <c r="AU143" s="73"/>
      <c r="AV143" s="73"/>
      <c r="AW143" s="225"/>
      <c r="AX143" s="73"/>
      <c r="AY143" s="73"/>
      <c r="AZ143" s="73"/>
      <c r="BA143" s="73"/>
      <c r="BB143" s="182"/>
      <c r="BC143" s="182"/>
      <c r="BD143" s="214">
        <f t="shared" si="18"/>
        <v>11.583333333333334</v>
      </c>
      <c r="BE143" s="187">
        <v>41700</v>
      </c>
      <c r="BF143" s="215">
        <v>639.03976589000001</v>
      </c>
      <c r="BG143" s="215">
        <v>621.49919607221204</v>
      </c>
      <c r="BH143" s="215">
        <v>-617.58001362216805</v>
      </c>
      <c r="BI143" s="216">
        <v>52.890319037255402</v>
      </c>
      <c r="BJ143" s="216">
        <v>6.8902721490782497</v>
      </c>
      <c r="BK143" s="214">
        <f t="shared" si="19"/>
        <v>0.76964593654109326</v>
      </c>
      <c r="BL143" s="214">
        <f t="shared" si="20"/>
        <v>126.33274319107659</v>
      </c>
      <c r="BM143" s="187">
        <v>41700</v>
      </c>
      <c r="BN143" s="215">
        <v>639.03976589000001</v>
      </c>
      <c r="BO143" s="215">
        <v>591.28641485403102</v>
      </c>
      <c r="BP143" s="215">
        <v>-586.89806628837198</v>
      </c>
      <c r="BQ143" s="216">
        <v>52.685847398682299</v>
      </c>
      <c r="BR143" s="216">
        <v>6.6898987919264004</v>
      </c>
      <c r="BS143" s="214">
        <f t="shared" si="21"/>
        <v>0.55791637690372387</v>
      </c>
      <c r="BT143" s="214">
        <f t="shared" si="22"/>
        <v>126.33274319107659</v>
      </c>
      <c r="BU143" s="191"/>
      <c r="BV143" s="189">
        <v>88.356969351206203</v>
      </c>
      <c r="BW143" s="189">
        <v>63.099393575846499</v>
      </c>
      <c r="BX143" s="214">
        <f t="shared" si="23"/>
        <v>83.638844878182468</v>
      </c>
      <c r="BY143" s="214">
        <f t="shared" si="24"/>
        <v>59.876199276771203</v>
      </c>
      <c r="BZ143" s="191"/>
      <c r="CA143" s="191"/>
      <c r="CB143" s="191"/>
      <c r="CC143" s="191"/>
      <c r="CD143" s="191"/>
      <c r="CE143" s="191"/>
      <c r="CF143" s="191"/>
      <c r="CG143" s="191"/>
      <c r="CH143" s="191"/>
      <c r="CI143" s="191"/>
      <c r="CJ143" s="191"/>
      <c r="CK143" s="191"/>
      <c r="CL143" s="191"/>
      <c r="CM143" s="191"/>
      <c r="CN143" s="191"/>
      <c r="CO143" s="191"/>
      <c r="CP143" s="191"/>
      <c r="CQ143" s="191"/>
      <c r="CR143" s="191"/>
    </row>
    <row r="144" spans="1:96" ht="12" customHeight="1" x14ac:dyDescent="0.25">
      <c r="A144" s="191"/>
      <c r="B144" s="191"/>
      <c r="C144" s="191"/>
      <c r="D144" s="191"/>
      <c r="E144" s="191"/>
      <c r="F144" s="191"/>
      <c r="G144" s="191"/>
      <c r="H144" s="191"/>
      <c r="I144" s="191"/>
      <c r="J144" s="191"/>
      <c r="K144" s="191"/>
      <c r="L144" s="191"/>
      <c r="M144" s="191"/>
      <c r="N144" s="191"/>
      <c r="O144" s="191"/>
      <c r="P144" s="191"/>
      <c r="Q144" s="191"/>
      <c r="R144" s="191"/>
      <c r="S144" s="191"/>
      <c r="T144" s="191"/>
      <c r="U144" s="191"/>
      <c r="V144" s="191"/>
      <c r="W144" s="191"/>
      <c r="X144" s="224"/>
      <c r="Y144" s="224"/>
      <c r="Z144" s="224"/>
      <c r="AA144" s="224"/>
      <c r="AB144" s="224"/>
      <c r="AC144" s="224"/>
      <c r="AD144" s="224"/>
      <c r="AE144" s="224"/>
      <c r="AF144" s="224"/>
      <c r="AG144" s="224"/>
      <c r="AH144" s="224"/>
      <c r="AI144" s="224"/>
      <c r="AJ144" s="224"/>
      <c r="AK144" s="224"/>
      <c r="AL144" s="224"/>
      <c r="AM144" s="191"/>
      <c r="AN144" s="73"/>
      <c r="AO144" s="73"/>
      <c r="AP144" s="73"/>
      <c r="AQ144" s="73"/>
      <c r="AR144" s="73"/>
      <c r="AS144" s="73"/>
      <c r="AT144" s="73"/>
      <c r="AU144" s="73"/>
      <c r="AV144" s="73"/>
      <c r="AW144" s="225"/>
      <c r="AX144" s="73"/>
      <c r="AY144" s="73"/>
      <c r="AZ144" s="73"/>
      <c r="BA144" s="73"/>
      <c r="BB144" s="182"/>
      <c r="BC144" s="182"/>
      <c r="BD144" s="214">
        <f t="shared" si="18"/>
        <v>11.666666666666666</v>
      </c>
      <c r="BE144" s="187">
        <v>42000</v>
      </c>
      <c r="BF144" s="215">
        <v>632.31187666999904</v>
      </c>
      <c r="BG144" s="215">
        <v>629.55046774851405</v>
      </c>
      <c r="BH144" s="215">
        <v>-626.24772056134498</v>
      </c>
      <c r="BI144" s="216">
        <v>52.945751306932799</v>
      </c>
      <c r="BJ144" s="216">
        <v>6.9414912124547703</v>
      </c>
      <c r="BK144" s="214">
        <f t="shared" si="19"/>
        <v>0.82086499991761386</v>
      </c>
      <c r="BL144" s="214">
        <f t="shared" si="20"/>
        <v>119.60485397107561</v>
      </c>
      <c r="BM144" s="187">
        <v>42000</v>
      </c>
      <c r="BN144" s="215">
        <v>632.31187666999904</v>
      </c>
      <c r="BO144" s="215">
        <v>598.27922666372297</v>
      </c>
      <c r="BP144" s="215">
        <v>-594.300110336427</v>
      </c>
      <c r="BQ144" s="216">
        <v>52.734558019236701</v>
      </c>
      <c r="BR144" s="216">
        <v>6.7356540186501404</v>
      </c>
      <c r="BS144" s="214">
        <f t="shared" si="21"/>
        <v>0.60367160362746386</v>
      </c>
      <c r="BT144" s="214">
        <f t="shared" si="22"/>
        <v>119.60485397107561</v>
      </c>
      <c r="BU144" s="191"/>
      <c r="BV144" s="189">
        <v>96.775564790681102</v>
      </c>
      <c r="BW144" s="189">
        <v>68.394816109013107</v>
      </c>
      <c r="BX144" s="214">
        <f t="shared" si="23"/>
        <v>92.057440317657367</v>
      </c>
      <c r="BY144" s="214">
        <f t="shared" si="24"/>
        <v>65.171621809937804</v>
      </c>
      <c r="BZ144" s="191"/>
      <c r="CA144" s="191"/>
      <c r="CB144" s="191"/>
      <c r="CC144" s="191"/>
      <c r="CD144" s="191"/>
      <c r="CE144" s="191"/>
      <c r="CF144" s="191"/>
      <c r="CG144" s="191"/>
      <c r="CH144" s="191"/>
      <c r="CI144" s="191"/>
      <c r="CJ144" s="191"/>
      <c r="CK144" s="191"/>
      <c r="CL144" s="191"/>
      <c r="CM144" s="191"/>
      <c r="CN144" s="191"/>
      <c r="CO144" s="191"/>
      <c r="CP144" s="191"/>
      <c r="CQ144" s="191"/>
      <c r="CR144" s="191"/>
    </row>
    <row r="145" spans="1:96" ht="12" customHeight="1" x14ac:dyDescent="0.25">
      <c r="A145" s="191"/>
      <c r="B145" s="191"/>
      <c r="C145" s="191"/>
      <c r="D145" s="191"/>
      <c r="E145" s="191"/>
      <c r="F145" s="191"/>
      <c r="G145" s="191"/>
      <c r="H145" s="191"/>
      <c r="I145" s="191"/>
      <c r="J145" s="191"/>
      <c r="K145" s="191"/>
      <c r="L145" s="191"/>
      <c r="M145" s="191"/>
      <c r="N145" s="191"/>
      <c r="O145" s="191"/>
      <c r="P145" s="191"/>
      <c r="Q145" s="191"/>
      <c r="R145" s="191"/>
      <c r="S145" s="191"/>
      <c r="T145" s="191"/>
      <c r="U145" s="191"/>
      <c r="V145" s="191"/>
      <c r="W145" s="191"/>
      <c r="X145" s="224"/>
      <c r="Y145" s="224"/>
      <c r="Z145" s="224"/>
      <c r="AA145" s="224"/>
      <c r="AB145" s="224"/>
      <c r="AC145" s="224"/>
      <c r="AD145" s="224"/>
      <c r="AE145" s="224"/>
      <c r="AF145" s="224"/>
      <c r="AG145" s="224"/>
      <c r="AH145" s="224"/>
      <c r="AI145" s="224"/>
      <c r="AJ145" s="224"/>
      <c r="AK145" s="224"/>
      <c r="AL145" s="224"/>
      <c r="AM145" s="191"/>
      <c r="AN145" s="73"/>
      <c r="AO145" s="73"/>
      <c r="AP145" s="73"/>
      <c r="AQ145" s="73"/>
      <c r="AR145" s="73"/>
      <c r="AS145" s="73"/>
      <c r="AT145" s="73"/>
      <c r="AU145" s="73"/>
      <c r="AV145" s="73"/>
      <c r="AW145" s="225"/>
      <c r="AX145" s="73"/>
      <c r="AY145" s="73"/>
      <c r="AZ145" s="73"/>
      <c r="BA145" s="73"/>
      <c r="BB145" s="182"/>
      <c r="BC145" s="182"/>
      <c r="BD145" s="214">
        <f t="shared" si="18"/>
        <v>11.75</v>
      </c>
      <c r="BE145" s="187">
        <v>42300</v>
      </c>
      <c r="BF145" s="215">
        <v>624.24062605999995</v>
      </c>
      <c r="BG145" s="215">
        <v>636.09587908038804</v>
      </c>
      <c r="BH145" s="215">
        <v>-633.423290727054</v>
      </c>
      <c r="BI145" s="216">
        <v>52.991023420520499</v>
      </c>
      <c r="BJ145" s="216">
        <v>6.9825270241699497</v>
      </c>
      <c r="BK145" s="214">
        <f t="shared" si="19"/>
        <v>0.86190081163279331</v>
      </c>
      <c r="BL145" s="214">
        <f t="shared" si="20"/>
        <v>111.53360336107653</v>
      </c>
      <c r="BM145" s="187">
        <v>42300</v>
      </c>
      <c r="BN145" s="215">
        <v>624.24062605999995</v>
      </c>
      <c r="BO145" s="215">
        <v>604.15165844670605</v>
      </c>
      <c r="BP145" s="215">
        <v>-600.61431377174301</v>
      </c>
      <c r="BQ145" s="216">
        <v>52.775612898550698</v>
      </c>
      <c r="BR145" s="216">
        <v>6.7735885410716898</v>
      </c>
      <c r="BS145" s="214">
        <f t="shared" si="21"/>
        <v>0.64160612604901335</v>
      </c>
      <c r="BT145" s="214">
        <f t="shared" si="22"/>
        <v>111.53360336107653</v>
      </c>
      <c r="BU145" s="191"/>
      <c r="BV145" s="189">
        <v>104.13426653088</v>
      </c>
      <c r="BW145" s="189">
        <v>72.941173164609197</v>
      </c>
      <c r="BX145" s="214">
        <f t="shared" si="23"/>
        <v>99.416142057856263</v>
      </c>
      <c r="BY145" s="214">
        <f t="shared" si="24"/>
        <v>69.717978865533894</v>
      </c>
      <c r="BZ145" s="191"/>
      <c r="CA145" s="191"/>
      <c r="CB145" s="191"/>
      <c r="CC145" s="191"/>
      <c r="CD145" s="191"/>
      <c r="CE145" s="191"/>
      <c r="CF145" s="191"/>
      <c r="CG145" s="191"/>
      <c r="CH145" s="191"/>
      <c r="CI145" s="191"/>
      <c r="CJ145" s="191"/>
      <c r="CK145" s="191"/>
      <c r="CL145" s="191"/>
      <c r="CM145" s="191"/>
      <c r="CN145" s="191"/>
      <c r="CO145" s="191"/>
      <c r="CP145" s="191"/>
      <c r="CQ145" s="191"/>
      <c r="CR145" s="191"/>
    </row>
    <row r="146" spans="1:96" ht="12" customHeight="1" x14ac:dyDescent="0.25">
      <c r="A146" s="191"/>
      <c r="B146" s="191"/>
      <c r="C146" s="191"/>
      <c r="D146" s="191"/>
      <c r="E146" s="191"/>
      <c r="F146" s="191"/>
      <c r="G146" s="191"/>
      <c r="H146" s="191"/>
      <c r="I146" s="191"/>
      <c r="J146" s="191"/>
      <c r="K146" s="191"/>
      <c r="L146" s="191"/>
      <c r="M146" s="191"/>
      <c r="N146" s="191"/>
      <c r="O146" s="191"/>
      <c r="P146" s="191"/>
      <c r="Q146" s="191"/>
      <c r="R146" s="191"/>
      <c r="S146" s="191"/>
      <c r="T146" s="191"/>
      <c r="U146" s="191"/>
      <c r="V146" s="191"/>
      <c r="W146" s="191"/>
      <c r="X146" s="224"/>
      <c r="Y146" s="224"/>
      <c r="Z146" s="224"/>
      <c r="AA146" s="224"/>
      <c r="AB146" s="224"/>
      <c r="AC146" s="224"/>
      <c r="AD146" s="224"/>
      <c r="AE146" s="224"/>
      <c r="AF146" s="224"/>
      <c r="AG146" s="224"/>
      <c r="AH146" s="224"/>
      <c r="AI146" s="224"/>
      <c r="AJ146" s="224"/>
      <c r="AK146" s="224"/>
      <c r="AL146" s="224"/>
      <c r="AM146" s="191"/>
      <c r="AN146" s="73"/>
      <c r="AO146" s="73"/>
      <c r="AP146" s="73"/>
      <c r="AQ146" s="73"/>
      <c r="AR146" s="73"/>
      <c r="AS146" s="73"/>
      <c r="AT146" s="73"/>
      <c r="AU146" s="73"/>
      <c r="AV146" s="73"/>
      <c r="AW146" s="225"/>
      <c r="AX146" s="73"/>
      <c r="AY146" s="73"/>
      <c r="AZ146" s="73"/>
      <c r="BA146" s="73"/>
      <c r="BB146" s="182"/>
      <c r="BC146" s="182"/>
      <c r="BD146" s="214">
        <f t="shared" si="18"/>
        <v>11.833333333333334</v>
      </c>
      <c r="BE146" s="187">
        <v>42600</v>
      </c>
      <c r="BF146" s="215">
        <v>614.91444438999997</v>
      </c>
      <c r="BG146" s="215">
        <v>641.09978825975804</v>
      </c>
      <c r="BH146" s="215">
        <v>-639.06403069367298</v>
      </c>
      <c r="BI146" s="216">
        <v>53.026010558004302</v>
      </c>
      <c r="BJ146" s="216">
        <v>7.0132877524100898</v>
      </c>
      <c r="BK146" s="214">
        <f t="shared" si="19"/>
        <v>0.8926615398729334</v>
      </c>
      <c r="BL146" s="214">
        <f t="shared" si="20"/>
        <v>102.20742169107655</v>
      </c>
      <c r="BM146" s="187">
        <v>42600</v>
      </c>
      <c r="BN146" s="215">
        <v>614.91444438999997</v>
      </c>
      <c r="BO146" s="215">
        <v>608.85885282180197</v>
      </c>
      <c r="BP146" s="215">
        <v>-605.78935370404997</v>
      </c>
      <c r="BQ146" s="216">
        <v>52.808782963202901</v>
      </c>
      <c r="BR146" s="216">
        <v>6.8035110096965301</v>
      </c>
      <c r="BS146" s="214">
        <f t="shared" si="21"/>
        <v>0.67152859467385362</v>
      </c>
      <c r="BT146" s="214">
        <f t="shared" si="22"/>
        <v>102.20742169107655</v>
      </c>
      <c r="BU146" s="191"/>
      <c r="BV146" s="189">
        <v>110.352481483804</v>
      </c>
      <c r="BW146" s="189">
        <v>76.688672677785803</v>
      </c>
      <c r="BX146" s="214">
        <f t="shared" si="23"/>
        <v>105.63435701078026</v>
      </c>
      <c r="BY146" s="214">
        <f t="shared" si="24"/>
        <v>73.4654783787105</v>
      </c>
      <c r="BZ146" s="191"/>
      <c r="CA146" s="191"/>
      <c r="CB146" s="191"/>
      <c r="CC146" s="191"/>
      <c r="CD146" s="191"/>
      <c r="CE146" s="191"/>
      <c r="CF146" s="191"/>
      <c r="CG146" s="191"/>
      <c r="CH146" s="191"/>
      <c r="CI146" s="191"/>
      <c r="CJ146" s="191"/>
      <c r="CK146" s="191"/>
      <c r="CL146" s="191"/>
      <c r="CM146" s="191"/>
      <c r="CN146" s="191"/>
      <c r="CO146" s="191"/>
      <c r="CP146" s="191"/>
      <c r="CQ146" s="191"/>
      <c r="CR146" s="191"/>
    </row>
    <row r="147" spans="1:96" ht="12" customHeight="1" x14ac:dyDescent="0.25">
      <c r="A147" s="191"/>
      <c r="B147" s="191"/>
      <c r="C147" s="191"/>
      <c r="D147" s="191"/>
      <c r="E147" s="191"/>
      <c r="F147" s="191"/>
      <c r="G147" s="191"/>
      <c r="H147" s="191"/>
      <c r="I147" s="191"/>
      <c r="J147" s="191"/>
      <c r="K147" s="191"/>
      <c r="L147" s="191"/>
      <c r="M147" s="191"/>
      <c r="N147" s="191"/>
      <c r="O147" s="191"/>
      <c r="P147" s="191"/>
      <c r="Q147" s="191"/>
      <c r="R147" s="191"/>
      <c r="S147" s="191"/>
      <c r="T147" s="191"/>
      <c r="U147" s="191"/>
      <c r="V147" s="191"/>
      <c r="W147" s="191"/>
      <c r="X147" s="224"/>
      <c r="Y147" s="224"/>
      <c r="Z147" s="224"/>
      <c r="AA147" s="224"/>
      <c r="AB147" s="224"/>
      <c r="AC147" s="224"/>
      <c r="AD147" s="224"/>
      <c r="AE147" s="224"/>
      <c r="AF147" s="224"/>
      <c r="AG147" s="224"/>
      <c r="AH147" s="224"/>
      <c r="AI147" s="224"/>
      <c r="AJ147" s="224"/>
      <c r="AK147" s="224"/>
      <c r="AL147" s="224"/>
      <c r="AM147" s="191"/>
      <c r="AN147" s="73"/>
      <c r="AO147" s="73"/>
      <c r="AP147" s="73"/>
      <c r="AQ147" s="73"/>
      <c r="AR147" s="73"/>
      <c r="AS147" s="73"/>
      <c r="AT147" s="73"/>
      <c r="AU147" s="73"/>
      <c r="AV147" s="73"/>
      <c r="AW147" s="225"/>
      <c r="AX147" s="73"/>
      <c r="AY147" s="73"/>
      <c r="AZ147" s="73"/>
      <c r="BA147" s="73"/>
      <c r="BB147" s="182"/>
      <c r="BC147" s="182"/>
      <c r="BD147" s="214">
        <f t="shared" si="18"/>
        <v>11.916666666666666</v>
      </c>
      <c r="BE147" s="187">
        <v>42900</v>
      </c>
      <c r="BF147" s="215">
        <v>604.43551124999999</v>
      </c>
      <c r="BG147" s="215">
        <v>644.54670378004801</v>
      </c>
      <c r="BH147" s="215">
        <v>-643.14807875529198</v>
      </c>
      <c r="BI147" s="216">
        <v>53.050693308250899</v>
      </c>
      <c r="BJ147" s="216">
        <v>7.0337821579530502</v>
      </c>
      <c r="BK147" s="214">
        <f t="shared" si="19"/>
        <v>0.91315594541589373</v>
      </c>
      <c r="BL147" s="214">
        <f t="shared" si="20"/>
        <v>91.728488551076566</v>
      </c>
      <c r="BM147" s="187">
        <v>42900</v>
      </c>
      <c r="BN147" s="215">
        <v>604.43551124999999</v>
      </c>
      <c r="BO147" s="215">
        <v>612.37285220835702</v>
      </c>
      <c r="BP147" s="215">
        <v>-609.79113069388802</v>
      </c>
      <c r="BQ147" s="216">
        <v>52.833937911600501</v>
      </c>
      <c r="BR147" s="216">
        <v>6.8253252602803798</v>
      </c>
      <c r="BS147" s="214">
        <f t="shared" si="21"/>
        <v>0.69334284525770329</v>
      </c>
      <c r="BT147" s="214">
        <f t="shared" si="22"/>
        <v>91.728488551076566</v>
      </c>
      <c r="BU147" s="191"/>
      <c r="BV147" s="189">
        <v>115.362107263656</v>
      </c>
      <c r="BW147" s="189">
        <v>79.596271735172806</v>
      </c>
      <c r="BX147" s="214">
        <f t="shared" si="23"/>
        <v>110.64398279063226</v>
      </c>
      <c r="BY147" s="214">
        <f t="shared" si="24"/>
        <v>76.373077436097503</v>
      </c>
      <c r="BZ147" s="191"/>
      <c r="CA147" s="191"/>
      <c r="CB147" s="191"/>
      <c r="CC147" s="191"/>
      <c r="CD147" s="191"/>
      <c r="CE147" s="191"/>
      <c r="CF147" s="191"/>
      <c r="CG147" s="191"/>
      <c r="CH147" s="191"/>
      <c r="CI147" s="191"/>
      <c r="CJ147" s="191"/>
      <c r="CK147" s="191"/>
      <c r="CL147" s="191"/>
      <c r="CM147" s="191"/>
      <c r="CN147" s="191"/>
      <c r="CO147" s="191"/>
      <c r="CP147" s="191"/>
      <c r="CQ147" s="191"/>
      <c r="CR147" s="191"/>
    </row>
    <row r="148" spans="1:96" ht="12" customHeight="1" x14ac:dyDescent="0.25">
      <c r="A148" s="191"/>
      <c r="B148" s="191"/>
      <c r="C148" s="191"/>
      <c r="D148" s="191"/>
      <c r="E148" s="191"/>
      <c r="F148" s="191"/>
      <c r="G148" s="191"/>
      <c r="H148" s="191"/>
      <c r="I148" s="191"/>
      <c r="J148" s="191"/>
      <c r="K148" s="191"/>
      <c r="L148" s="191"/>
      <c r="M148" s="191"/>
      <c r="N148" s="191"/>
      <c r="O148" s="191"/>
      <c r="P148" s="191"/>
      <c r="Q148" s="191"/>
      <c r="R148" s="191"/>
      <c r="S148" s="191"/>
      <c r="T148" s="191"/>
      <c r="U148" s="191"/>
      <c r="V148" s="191"/>
      <c r="W148" s="191"/>
      <c r="X148" s="224"/>
      <c r="Y148" s="224"/>
      <c r="Z148" s="224"/>
      <c r="AA148" s="224"/>
      <c r="AB148" s="224"/>
      <c r="AC148" s="224"/>
      <c r="AD148" s="224"/>
      <c r="AE148" s="224"/>
      <c r="AF148" s="224"/>
      <c r="AG148" s="224"/>
      <c r="AH148" s="224"/>
      <c r="AI148" s="224"/>
      <c r="AJ148" s="224"/>
      <c r="AK148" s="224"/>
      <c r="AL148" s="224"/>
      <c r="AM148" s="191"/>
      <c r="AN148" s="73"/>
      <c r="AO148" s="73"/>
      <c r="AP148" s="73"/>
      <c r="AQ148" s="73"/>
      <c r="AR148" s="73"/>
      <c r="AS148" s="73"/>
      <c r="AT148" s="73"/>
      <c r="AU148" s="73"/>
      <c r="AV148" s="73"/>
      <c r="AW148" s="225"/>
      <c r="AX148" s="73"/>
      <c r="AY148" s="73"/>
      <c r="AZ148" s="73"/>
      <c r="BA148" s="73"/>
      <c r="BB148" s="182"/>
      <c r="BC148" s="182"/>
      <c r="BD148" s="214">
        <f t="shared" si="18"/>
        <v>12</v>
      </c>
      <c r="BE148" s="187">
        <v>43200</v>
      </c>
      <c r="BF148" s="215">
        <v>592.91863602000001</v>
      </c>
      <c r="BG148" s="215">
        <v>646.43997562097195</v>
      </c>
      <c r="BH148" s="215">
        <v>-645.67303215884203</v>
      </c>
      <c r="BI148" s="216">
        <v>53.065147212949697</v>
      </c>
      <c r="BJ148" s="216">
        <v>7.0441100581150602</v>
      </c>
      <c r="BK148" s="214">
        <f t="shared" si="19"/>
        <v>0.92348384557790375</v>
      </c>
      <c r="BL148" s="214">
        <f t="shared" si="20"/>
        <v>80.211613321076584</v>
      </c>
      <c r="BM148" s="187">
        <v>43200</v>
      </c>
      <c r="BN148" s="215">
        <v>592.91863602000001</v>
      </c>
      <c r="BO148" s="215">
        <v>614.68179470888697</v>
      </c>
      <c r="BP148" s="215">
        <v>-612.60197885980301</v>
      </c>
      <c r="BQ148" s="216">
        <v>52.851038426102399</v>
      </c>
      <c r="BR148" s="216">
        <v>6.8390229077998201</v>
      </c>
      <c r="BS148" s="214">
        <f t="shared" si="21"/>
        <v>0.70704049277714365</v>
      </c>
      <c r="BT148" s="214">
        <f t="shared" si="22"/>
        <v>80.211613321076584</v>
      </c>
      <c r="BU148" s="191"/>
      <c r="BV148" s="189">
        <v>119.10827804959</v>
      </c>
      <c r="BW148" s="189">
        <v>81.632126080137596</v>
      </c>
      <c r="BX148" s="214">
        <f t="shared" si="23"/>
        <v>114.39015357656626</v>
      </c>
      <c r="BY148" s="214">
        <f t="shared" si="24"/>
        <v>78.408931781062293</v>
      </c>
      <c r="BZ148" s="191"/>
      <c r="CA148" s="191"/>
      <c r="CB148" s="191"/>
      <c r="CC148" s="191"/>
      <c r="CD148" s="191"/>
      <c r="CE148" s="191"/>
      <c r="CF148" s="191"/>
      <c r="CG148" s="191"/>
      <c r="CH148" s="191"/>
      <c r="CI148" s="191"/>
      <c r="CJ148" s="191"/>
      <c r="CK148" s="191"/>
      <c r="CL148" s="191"/>
      <c r="CM148" s="191"/>
      <c r="CN148" s="191"/>
      <c r="CO148" s="191"/>
      <c r="CP148" s="191"/>
      <c r="CQ148" s="191"/>
      <c r="CR148" s="191"/>
    </row>
    <row r="149" spans="1:96" ht="12" customHeight="1" x14ac:dyDescent="0.25">
      <c r="A149" s="191"/>
      <c r="B149" s="191"/>
      <c r="C149" s="191"/>
      <c r="D149" s="191"/>
      <c r="E149" s="191"/>
      <c r="F149" s="191"/>
      <c r="G149" s="191"/>
      <c r="H149" s="191"/>
      <c r="I149" s="191"/>
      <c r="J149" s="191"/>
      <c r="K149" s="191"/>
      <c r="L149" s="191"/>
      <c r="M149" s="191"/>
      <c r="N149" s="191"/>
      <c r="O149" s="191"/>
      <c r="P149" s="191"/>
      <c r="Q149" s="191"/>
      <c r="R149" s="191"/>
      <c r="S149" s="191"/>
      <c r="T149" s="191"/>
      <c r="U149" s="191"/>
      <c r="V149" s="191"/>
      <c r="W149" s="191"/>
      <c r="X149" s="224"/>
      <c r="Y149" s="224"/>
      <c r="Z149" s="224"/>
      <c r="AA149" s="224"/>
      <c r="AB149" s="224"/>
      <c r="AC149" s="224"/>
      <c r="AD149" s="224"/>
      <c r="AE149" s="224"/>
      <c r="AF149" s="224"/>
      <c r="AG149" s="224"/>
      <c r="AH149" s="224"/>
      <c r="AI149" s="224"/>
      <c r="AJ149" s="224"/>
      <c r="AK149" s="224"/>
      <c r="AL149" s="224"/>
      <c r="AM149" s="191"/>
      <c r="AN149" s="73"/>
      <c r="AO149" s="73"/>
      <c r="AP149" s="73"/>
      <c r="AQ149" s="73"/>
      <c r="AR149" s="73"/>
      <c r="AS149" s="73"/>
      <c r="AT149" s="73"/>
      <c r="AU149" s="73"/>
      <c r="AV149" s="73"/>
      <c r="AW149" s="225"/>
      <c r="AX149" s="73"/>
      <c r="AY149" s="73"/>
      <c r="AZ149" s="73"/>
      <c r="BA149" s="73"/>
      <c r="BB149" s="182"/>
      <c r="BC149" s="182"/>
      <c r="BD149" s="214">
        <f t="shared" si="18"/>
        <v>12.083333333333334</v>
      </c>
      <c r="BE149" s="187">
        <v>43500</v>
      </c>
      <c r="BF149" s="215">
        <v>580.49</v>
      </c>
      <c r="BG149" s="215">
        <v>646.80041047767099</v>
      </c>
      <c r="BH149" s="215">
        <v>-646.65450416744898</v>
      </c>
      <c r="BI149" s="216">
        <v>53.069533324018202</v>
      </c>
      <c r="BJ149" s="216">
        <v>7.0444536624376797</v>
      </c>
      <c r="BK149" s="214">
        <f t="shared" si="19"/>
        <v>0.92382744990052323</v>
      </c>
      <c r="BL149" s="214">
        <f t="shared" si="20"/>
        <v>67.782977301076585</v>
      </c>
      <c r="BM149" s="187">
        <v>43500</v>
      </c>
      <c r="BN149" s="215">
        <v>580.49</v>
      </c>
      <c r="BO149" s="215">
        <v>615.78896527313805</v>
      </c>
      <c r="BP149" s="215">
        <v>-614.21972170125105</v>
      </c>
      <c r="BQ149" s="216">
        <v>52.860128550720297</v>
      </c>
      <c r="BR149" s="216">
        <v>6.8446761146429598</v>
      </c>
      <c r="BS149" s="214">
        <f t="shared" si="21"/>
        <v>0.71269369962028328</v>
      </c>
      <c r="BT149" s="214">
        <f t="shared" si="22"/>
        <v>67.782977301076585</v>
      </c>
      <c r="BU149" s="191"/>
      <c r="BV149" s="189">
        <v>121.549965480564</v>
      </c>
      <c r="BW149" s="189">
        <v>82.773938873622498</v>
      </c>
      <c r="BX149" s="214">
        <f t="shared" si="23"/>
        <v>116.83184100754026</v>
      </c>
      <c r="BY149" s="214">
        <f t="shared" si="24"/>
        <v>79.550744574547195</v>
      </c>
      <c r="BZ149" s="191"/>
      <c r="CA149" s="191"/>
      <c r="CB149" s="191"/>
      <c r="CC149" s="191"/>
      <c r="CD149" s="191"/>
      <c r="CE149" s="191"/>
      <c r="CF149" s="191"/>
      <c r="CG149" s="191"/>
      <c r="CH149" s="191"/>
      <c r="CI149" s="191"/>
      <c r="CJ149" s="191"/>
      <c r="CK149" s="191"/>
      <c r="CL149" s="191"/>
      <c r="CM149" s="191"/>
      <c r="CN149" s="191"/>
      <c r="CO149" s="191"/>
      <c r="CP149" s="191"/>
      <c r="CQ149" s="191"/>
      <c r="CR149" s="191"/>
    </row>
    <row r="150" spans="1:96" ht="12" customHeight="1" x14ac:dyDescent="0.25">
      <c r="A150" s="191"/>
      <c r="B150" s="191"/>
      <c r="C150" s="191"/>
      <c r="D150" s="191"/>
      <c r="E150" s="191"/>
      <c r="F150" s="191"/>
      <c r="G150" s="191"/>
      <c r="H150" s="191"/>
      <c r="I150" s="191"/>
      <c r="J150" s="191"/>
      <c r="K150" s="191"/>
      <c r="L150" s="191"/>
      <c r="M150" s="191"/>
      <c r="N150" s="191"/>
      <c r="O150" s="191"/>
      <c r="P150" s="191"/>
      <c r="Q150" s="191"/>
      <c r="R150" s="191"/>
      <c r="S150" s="191"/>
      <c r="T150" s="191"/>
      <c r="U150" s="191"/>
      <c r="V150" s="191"/>
      <c r="W150" s="191"/>
      <c r="X150" s="224"/>
      <c r="Y150" s="224"/>
      <c r="Z150" s="224"/>
      <c r="AA150" s="224"/>
      <c r="AB150" s="224"/>
      <c r="AC150" s="224"/>
      <c r="AD150" s="224"/>
      <c r="AE150" s="224"/>
      <c r="AF150" s="224"/>
      <c r="AG150" s="224"/>
      <c r="AH150" s="224"/>
      <c r="AI150" s="224"/>
      <c r="AJ150" s="224"/>
      <c r="AK150" s="224"/>
      <c r="AL150" s="224"/>
      <c r="AM150" s="191"/>
      <c r="AN150" s="73"/>
      <c r="AO150" s="73"/>
      <c r="AP150" s="73"/>
      <c r="AQ150" s="73"/>
      <c r="AR150" s="73"/>
      <c r="AS150" s="73"/>
      <c r="AT150" s="73"/>
      <c r="AU150" s="73"/>
      <c r="AV150" s="73"/>
      <c r="AW150" s="225"/>
      <c r="AX150" s="73"/>
      <c r="AY150" s="73"/>
      <c r="AZ150" s="73"/>
      <c r="BA150" s="73"/>
      <c r="BB150" s="182"/>
      <c r="BC150" s="182"/>
      <c r="BD150" s="214">
        <f t="shared" si="18"/>
        <v>12.166666666666666</v>
      </c>
      <c r="BE150" s="187">
        <v>43800</v>
      </c>
      <c r="BF150" s="215">
        <v>567.28577393</v>
      </c>
      <c r="BG150" s="215">
        <v>645.664827506047</v>
      </c>
      <c r="BH150" s="215">
        <v>-646.12462896577802</v>
      </c>
      <c r="BI150" s="216">
        <v>53.064089651387199</v>
      </c>
      <c r="BJ150" s="216">
        <v>7.0350696672516397</v>
      </c>
      <c r="BK150" s="214">
        <f t="shared" si="19"/>
        <v>0.91444345471448329</v>
      </c>
      <c r="BL150" s="214">
        <f t="shared" si="20"/>
        <v>54.578751231076581</v>
      </c>
      <c r="BM150" s="187">
        <v>43800</v>
      </c>
      <c r="BN150" s="215">
        <v>567.28577393</v>
      </c>
      <c r="BO150" s="215">
        <v>615.71173185309203</v>
      </c>
      <c r="BP150" s="215">
        <v>-614.65660739441705</v>
      </c>
      <c r="BQ150" s="216">
        <v>52.861328321557998</v>
      </c>
      <c r="BR150" s="216">
        <v>6.8424305945655002</v>
      </c>
      <c r="BS150" s="214">
        <f t="shared" si="21"/>
        <v>0.71044817954282369</v>
      </c>
      <c r="BT150" s="214">
        <f t="shared" si="22"/>
        <v>54.578751231076581</v>
      </c>
      <c r="BU150" s="191"/>
      <c r="BV150" s="189">
        <v>122.660428001214</v>
      </c>
      <c r="BW150" s="189">
        <v>83.009204890902495</v>
      </c>
      <c r="BX150" s="214">
        <f t="shared" si="23"/>
        <v>117.94230352819027</v>
      </c>
      <c r="BY150" s="214">
        <f t="shared" si="24"/>
        <v>79.786010591827193</v>
      </c>
      <c r="BZ150" s="191"/>
      <c r="CA150" s="191"/>
      <c r="CB150" s="191"/>
      <c r="CC150" s="191"/>
      <c r="CD150" s="191"/>
      <c r="CE150" s="191"/>
      <c r="CF150" s="191"/>
      <c r="CG150" s="191"/>
      <c r="CH150" s="191"/>
      <c r="CI150" s="191"/>
      <c r="CJ150" s="191"/>
      <c r="CK150" s="191"/>
      <c r="CL150" s="191"/>
      <c r="CM150" s="191"/>
      <c r="CN150" s="191"/>
      <c r="CO150" s="191"/>
      <c r="CP150" s="191"/>
      <c r="CQ150" s="191"/>
      <c r="CR150" s="191"/>
    </row>
    <row r="151" spans="1:96" ht="12" customHeight="1" x14ac:dyDescent="0.25">
      <c r="A151" s="191"/>
      <c r="B151" s="191"/>
      <c r="C151" s="191"/>
      <c r="D151" s="191"/>
      <c r="E151" s="191"/>
      <c r="F151" s="191"/>
      <c r="G151" s="191"/>
      <c r="H151" s="191"/>
      <c r="I151" s="191"/>
      <c r="J151" s="191"/>
      <c r="K151" s="191"/>
      <c r="L151" s="191"/>
      <c r="M151" s="191"/>
      <c r="N151" s="191"/>
      <c r="O151" s="191"/>
      <c r="P151" s="191"/>
      <c r="Q151" s="191"/>
      <c r="R151" s="191"/>
      <c r="S151" s="191"/>
      <c r="T151" s="191"/>
      <c r="U151" s="191"/>
      <c r="V151" s="191"/>
      <c r="W151" s="191"/>
      <c r="X151" s="224"/>
      <c r="Y151" s="224"/>
      <c r="Z151" s="224"/>
      <c r="AA151" s="224"/>
      <c r="AB151" s="224"/>
      <c r="AC151" s="224"/>
      <c r="AD151" s="224"/>
      <c r="AE151" s="224"/>
      <c r="AF151" s="224"/>
      <c r="AG151" s="224"/>
      <c r="AH151" s="224"/>
      <c r="AI151" s="224"/>
      <c r="AJ151" s="224"/>
      <c r="AK151" s="224"/>
      <c r="AL151" s="224"/>
      <c r="AM151" s="191"/>
      <c r="AN151" s="73"/>
      <c r="AO151" s="73"/>
      <c r="AP151" s="73"/>
      <c r="AQ151" s="73"/>
      <c r="AR151" s="73"/>
      <c r="AS151" s="73"/>
      <c r="AT151" s="73"/>
      <c r="AU151" s="73"/>
      <c r="AV151" s="73"/>
      <c r="AW151" s="225"/>
      <c r="AX151" s="73"/>
      <c r="AY151" s="73"/>
      <c r="AZ151" s="73"/>
      <c r="BA151" s="73"/>
      <c r="BB151" s="182"/>
      <c r="BC151" s="182"/>
      <c r="BD151" s="214">
        <f t="shared" si="18"/>
        <v>12.25</v>
      </c>
      <c r="BE151" s="187">
        <v>44100</v>
      </c>
      <c r="BF151" s="215">
        <v>553.45062605999999</v>
      </c>
      <c r="BG151" s="215">
        <v>643.08456840245401</v>
      </c>
      <c r="BH151" s="215">
        <v>-644.13052841817205</v>
      </c>
      <c r="BI151" s="216">
        <v>53.049123371959901</v>
      </c>
      <c r="BJ151" s="216">
        <v>7.0162819951667199</v>
      </c>
      <c r="BK151" s="214">
        <f t="shared" si="19"/>
        <v>0.89565578262956347</v>
      </c>
      <c r="BL151" s="214">
        <f t="shared" si="20"/>
        <v>40.743603361076566</v>
      </c>
      <c r="BM151" s="187">
        <v>44100</v>
      </c>
      <c r="BN151" s="215">
        <v>553.45062605999999</v>
      </c>
      <c r="BO151" s="215">
        <v>614.48039178229601</v>
      </c>
      <c r="BP151" s="215">
        <v>-613.93815142147605</v>
      </c>
      <c r="BQ151" s="216">
        <v>52.854826688747998</v>
      </c>
      <c r="BR151" s="216">
        <v>6.8324988768907602</v>
      </c>
      <c r="BS151" s="214">
        <f t="shared" si="21"/>
        <v>0.7005164618680837</v>
      </c>
      <c r="BT151" s="214">
        <f t="shared" si="22"/>
        <v>40.743603361076566</v>
      </c>
      <c r="BU151" s="191"/>
      <c r="BV151" s="189">
        <v>122.42750373750199</v>
      </c>
      <c r="BW151" s="189">
        <v>82.335347479804497</v>
      </c>
      <c r="BX151" s="214">
        <f t="shared" si="23"/>
        <v>117.70937926447826</v>
      </c>
      <c r="BY151" s="214">
        <f t="shared" si="24"/>
        <v>79.112153180729194</v>
      </c>
      <c r="BZ151" s="191"/>
      <c r="CA151" s="191"/>
      <c r="CB151" s="191"/>
      <c r="CC151" s="191"/>
      <c r="CD151" s="191"/>
      <c r="CE151" s="191"/>
      <c r="CF151" s="191"/>
      <c r="CG151" s="191"/>
      <c r="CH151" s="191"/>
      <c r="CI151" s="191"/>
      <c r="CJ151" s="191"/>
      <c r="CK151" s="191"/>
      <c r="CL151" s="191"/>
      <c r="CM151" s="191"/>
      <c r="CN151" s="191"/>
      <c r="CO151" s="191"/>
      <c r="CP151" s="191"/>
      <c r="CQ151" s="191"/>
      <c r="CR151" s="191"/>
    </row>
    <row r="152" spans="1:96" ht="12" customHeight="1" x14ac:dyDescent="0.25">
      <c r="A152" s="191"/>
      <c r="B152" s="191"/>
      <c r="C152" s="191"/>
      <c r="D152" s="191"/>
      <c r="E152" s="191"/>
      <c r="F152" s="191"/>
      <c r="G152" s="191"/>
      <c r="H152" s="191"/>
      <c r="I152" s="191"/>
      <c r="J152" s="191"/>
      <c r="K152" s="191"/>
      <c r="L152" s="191"/>
      <c r="M152" s="191"/>
      <c r="N152" s="191"/>
      <c r="O152" s="191"/>
      <c r="P152" s="191"/>
      <c r="Q152" s="191"/>
      <c r="R152" s="191"/>
      <c r="S152" s="191"/>
      <c r="T152" s="191"/>
      <c r="U152" s="191"/>
      <c r="V152" s="191"/>
      <c r="W152" s="191"/>
      <c r="X152" s="224"/>
      <c r="Y152" s="224"/>
      <c r="Z152" s="224"/>
      <c r="AA152" s="224"/>
      <c r="AB152" s="224"/>
      <c r="AC152" s="224"/>
      <c r="AD152" s="224"/>
      <c r="AE152" s="224"/>
      <c r="AF152" s="224"/>
      <c r="AG152" s="224"/>
      <c r="AH152" s="224"/>
      <c r="AI152" s="224"/>
      <c r="AJ152" s="224"/>
      <c r="AK152" s="224"/>
      <c r="AL152" s="224"/>
      <c r="AM152" s="191"/>
      <c r="AN152" s="73"/>
      <c r="AO152" s="73"/>
      <c r="AP152" s="73"/>
      <c r="AQ152" s="73"/>
      <c r="AR152" s="73"/>
      <c r="AS152" s="73"/>
      <c r="AT152" s="73"/>
      <c r="AU152" s="73"/>
      <c r="AV152" s="73"/>
      <c r="AW152" s="225"/>
      <c r="AX152" s="73"/>
      <c r="AY152" s="73"/>
      <c r="AZ152" s="73"/>
      <c r="BA152" s="73"/>
      <c r="BB152" s="182"/>
      <c r="BC152" s="182"/>
      <c r="BD152" s="214">
        <f t="shared" si="18"/>
        <v>12.333333333333334</v>
      </c>
      <c r="BE152" s="187">
        <v>44400</v>
      </c>
      <c r="BF152" s="215">
        <v>539.13613719</v>
      </c>
      <c r="BG152" s="215">
        <v>639.12397476846604</v>
      </c>
      <c r="BH152" s="215">
        <v>-640.73275305745904</v>
      </c>
      <c r="BI152" s="216">
        <v>53.025003678835901</v>
      </c>
      <c r="BJ152" s="216">
        <v>6.98847507527997</v>
      </c>
      <c r="BK152" s="214">
        <f t="shared" si="19"/>
        <v>0.86784886274281359</v>
      </c>
      <c r="BL152" s="214">
        <f t="shared" si="20"/>
        <v>26.429114491076575</v>
      </c>
      <c r="BM152" s="187">
        <v>44400</v>
      </c>
      <c r="BN152" s="215">
        <v>539.13613719</v>
      </c>
      <c r="BO152" s="215">
        <v>612.13695067246999</v>
      </c>
      <c r="BP152" s="215">
        <v>-612.10191040871905</v>
      </c>
      <c r="BQ152" s="216">
        <v>52.840874739751698</v>
      </c>
      <c r="BR152" s="216">
        <v>6.8151538341801796</v>
      </c>
      <c r="BS152" s="214">
        <f t="shared" si="21"/>
        <v>0.68317141915750312</v>
      </c>
      <c r="BT152" s="214">
        <f t="shared" si="22"/>
        <v>26.429114491076575</v>
      </c>
      <c r="BU152" s="191"/>
      <c r="BV152" s="189">
        <v>120.85374369453</v>
      </c>
      <c r="BW152" s="189">
        <v>80.759746780405493</v>
      </c>
      <c r="BX152" s="214">
        <f t="shared" si="23"/>
        <v>116.13561922150626</v>
      </c>
      <c r="BY152" s="214">
        <f t="shared" si="24"/>
        <v>77.53655248133019</v>
      </c>
      <c r="BZ152" s="191"/>
      <c r="CA152" s="191"/>
      <c r="CB152" s="191"/>
      <c r="CC152" s="191"/>
      <c r="CD152" s="191"/>
      <c r="CE152" s="191"/>
      <c r="CF152" s="191"/>
      <c r="CG152" s="191"/>
      <c r="CH152" s="191"/>
      <c r="CI152" s="191"/>
      <c r="CJ152" s="191"/>
      <c r="CK152" s="191"/>
      <c r="CL152" s="191"/>
      <c r="CM152" s="191"/>
      <c r="CN152" s="191"/>
      <c r="CO152" s="191"/>
      <c r="CP152" s="191"/>
      <c r="CQ152" s="191"/>
      <c r="CR152" s="191"/>
    </row>
    <row r="153" spans="1:96" ht="12" customHeight="1" x14ac:dyDescent="0.25">
      <c r="A153" s="191"/>
      <c r="B153" s="191"/>
      <c r="C153" s="191"/>
      <c r="D153" s="191"/>
      <c r="E153" s="191"/>
      <c r="F153" s="191"/>
      <c r="G153" s="191"/>
      <c r="H153" s="191"/>
      <c r="I153" s="191"/>
      <c r="J153" s="191"/>
      <c r="K153" s="191"/>
      <c r="L153" s="191"/>
      <c r="M153" s="191"/>
      <c r="N153" s="191"/>
      <c r="O153" s="191"/>
      <c r="P153" s="191"/>
      <c r="Q153" s="191"/>
      <c r="R153" s="191"/>
      <c r="S153" s="191"/>
      <c r="T153" s="191"/>
      <c r="U153" s="191"/>
      <c r="V153" s="191"/>
      <c r="W153" s="191"/>
      <c r="X153" s="224"/>
      <c r="Y153" s="224"/>
      <c r="Z153" s="224"/>
      <c r="AA153" s="224"/>
      <c r="AB153" s="224"/>
      <c r="AC153" s="224"/>
      <c r="AD153" s="224"/>
      <c r="AE153" s="224"/>
      <c r="AF153" s="224"/>
      <c r="AG153" s="224"/>
      <c r="AH153" s="224"/>
      <c r="AI153" s="224"/>
      <c r="AJ153" s="224"/>
      <c r="AK153" s="224"/>
      <c r="AL153" s="224"/>
      <c r="AM153" s="191"/>
      <c r="AN153" s="73"/>
      <c r="AO153" s="73"/>
      <c r="AP153" s="73"/>
      <c r="AQ153" s="73"/>
      <c r="AR153" s="73"/>
      <c r="AS153" s="73"/>
      <c r="AT153" s="73"/>
      <c r="AU153" s="73"/>
      <c r="AV153" s="73"/>
      <c r="AW153" s="225"/>
      <c r="AX153" s="73"/>
      <c r="AY153" s="73"/>
      <c r="AZ153" s="73"/>
      <c r="BA153" s="73"/>
      <c r="BB153" s="182"/>
      <c r="BC153" s="182"/>
      <c r="BD153" s="214">
        <f t="shared" si="18"/>
        <v>12.416666666666666</v>
      </c>
      <c r="BE153" s="187">
        <v>44700</v>
      </c>
      <c r="BF153" s="215">
        <v>524.49913982999999</v>
      </c>
      <c r="BG153" s="215">
        <v>633.85884588663396</v>
      </c>
      <c r="BH153" s="215">
        <v>-636.00370946276996</v>
      </c>
      <c r="BI153" s="216">
        <v>52.992155165688303</v>
      </c>
      <c r="BJ153" s="216">
        <v>6.9520875751992603</v>
      </c>
      <c r="BK153" s="214">
        <f t="shared" si="19"/>
        <v>0.83146136266210391</v>
      </c>
      <c r="BL153" s="214">
        <f t="shared" si="20"/>
        <v>11.792117131076566</v>
      </c>
      <c r="BM153" s="187">
        <v>44700</v>
      </c>
      <c r="BN153" s="215">
        <v>524.49913982999999</v>
      </c>
      <c r="BO153" s="215">
        <v>608.73385426292305</v>
      </c>
      <c r="BP153" s="215">
        <v>-609.19620845019097</v>
      </c>
      <c r="BQ153" s="216">
        <v>52.819779218699203</v>
      </c>
      <c r="BR153" s="216">
        <v>6.7907224663556898</v>
      </c>
      <c r="BS153" s="214">
        <f t="shared" si="21"/>
        <v>0.65874005133301328</v>
      </c>
      <c r="BT153" s="214">
        <f t="shared" si="22"/>
        <v>11.792117131076566</v>
      </c>
      <c r="BU153" s="191"/>
      <c r="BV153" s="189">
        <v>117.95638381772901</v>
      </c>
      <c r="BW153" s="189">
        <v>78.299658897152</v>
      </c>
      <c r="BX153" s="214">
        <f t="shared" si="23"/>
        <v>113.23825934470527</v>
      </c>
      <c r="BY153" s="214">
        <f t="shared" si="24"/>
        <v>75.076464598076697</v>
      </c>
      <c r="BZ153" s="191"/>
      <c r="CA153" s="191"/>
      <c r="CB153" s="191"/>
      <c r="CC153" s="191"/>
      <c r="CD153" s="191"/>
      <c r="CE153" s="191"/>
      <c r="CF153" s="191"/>
      <c r="CG153" s="191"/>
      <c r="CH153" s="191"/>
      <c r="CI153" s="191"/>
      <c r="CJ153" s="191"/>
      <c r="CK153" s="191"/>
      <c r="CL153" s="191"/>
      <c r="CM153" s="191"/>
      <c r="CN153" s="191"/>
      <c r="CO153" s="191"/>
      <c r="CP153" s="191"/>
      <c r="CQ153" s="191"/>
      <c r="CR153" s="191"/>
    </row>
    <row r="154" spans="1:96" ht="12" customHeight="1" x14ac:dyDescent="0.25">
      <c r="A154" s="191"/>
      <c r="B154" s="191"/>
      <c r="C154" s="191"/>
      <c r="D154" s="191"/>
      <c r="E154" s="191"/>
      <c r="F154" s="191"/>
      <c r="G154" s="191"/>
      <c r="H154" s="191"/>
      <c r="I154" s="191"/>
      <c r="J154" s="191"/>
      <c r="K154" s="191"/>
      <c r="L154" s="191"/>
      <c r="M154" s="191"/>
      <c r="N154" s="191"/>
      <c r="O154" s="191"/>
      <c r="P154" s="191"/>
      <c r="Q154" s="191"/>
      <c r="R154" s="191"/>
      <c r="S154" s="191"/>
      <c r="T154" s="191"/>
      <c r="U154" s="191"/>
      <c r="V154" s="191"/>
      <c r="W154" s="191"/>
      <c r="X154" s="224"/>
      <c r="Y154" s="224"/>
      <c r="Z154" s="224"/>
      <c r="AA154" s="224"/>
      <c r="AB154" s="224"/>
      <c r="AC154" s="224"/>
      <c r="AD154" s="224"/>
      <c r="AE154" s="224"/>
      <c r="AF154" s="224"/>
      <c r="AG154" s="224"/>
      <c r="AH154" s="224"/>
      <c r="AI154" s="224"/>
      <c r="AJ154" s="224"/>
      <c r="AK154" s="224"/>
      <c r="AL154" s="224"/>
      <c r="AM154" s="191"/>
      <c r="AN154" s="73"/>
      <c r="AO154" s="73"/>
      <c r="AP154" s="73"/>
      <c r="AQ154" s="73"/>
      <c r="AR154" s="73"/>
      <c r="AS154" s="73"/>
      <c r="AT154" s="73"/>
      <c r="AU154" s="73"/>
      <c r="AV154" s="73"/>
      <c r="AW154" s="225"/>
      <c r="AX154" s="73"/>
      <c r="AY154" s="73"/>
      <c r="AZ154" s="73"/>
      <c r="BA154" s="73"/>
      <c r="BB154" s="182"/>
      <c r="BC154" s="182"/>
      <c r="BD154" s="214">
        <f t="shared" si="18"/>
        <v>12.5</v>
      </c>
      <c r="BE154" s="187">
        <v>45000</v>
      </c>
      <c r="BF154" s="215">
        <v>509.7</v>
      </c>
      <c r="BG154" s="215">
        <v>627.37489073970403</v>
      </c>
      <c r="BH154" s="215">
        <v>-630.02608672192798</v>
      </c>
      <c r="BI154" s="216">
        <v>52.951051660247998</v>
      </c>
      <c r="BJ154" s="216">
        <v>6.9076065136457903</v>
      </c>
      <c r="BK154" s="214">
        <f t="shared" si="19"/>
        <v>0.78698030110863382</v>
      </c>
      <c r="BL154" s="214">
        <f t="shared" si="20"/>
        <v>-3.0070226989234357</v>
      </c>
      <c r="BM154" s="187">
        <v>45000</v>
      </c>
      <c r="BN154" s="215">
        <v>509.7</v>
      </c>
      <c r="BO154" s="215">
        <v>604.33269250954697</v>
      </c>
      <c r="BP154" s="215">
        <v>-605.27883553455797</v>
      </c>
      <c r="BQ154" s="216">
        <v>52.791896330531998</v>
      </c>
      <c r="BR154" s="216">
        <v>6.7595799314174503</v>
      </c>
      <c r="BS154" s="214">
        <f t="shared" si="21"/>
        <v>0.62759751639477379</v>
      </c>
      <c r="BT154" s="214">
        <f t="shared" si="22"/>
        <v>-3.0070226989234357</v>
      </c>
      <c r="BU154" s="191"/>
      <c r="BV154" s="189">
        <v>113.767156223409</v>
      </c>
      <c r="BW154" s="189">
        <v>74.982026908627404</v>
      </c>
      <c r="BX154" s="214">
        <f t="shared" si="23"/>
        <v>109.04903175038527</v>
      </c>
      <c r="BY154" s="214">
        <f t="shared" si="24"/>
        <v>71.758832609552101</v>
      </c>
      <c r="BZ154" s="191"/>
      <c r="CA154" s="191"/>
      <c r="CB154" s="191"/>
      <c r="CC154" s="191"/>
      <c r="CD154" s="191"/>
      <c r="CE154" s="191"/>
      <c r="CF154" s="191"/>
      <c r="CG154" s="191"/>
      <c r="CH154" s="191"/>
      <c r="CI154" s="191"/>
      <c r="CJ154" s="191"/>
      <c r="CK154" s="191"/>
      <c r="CL154" s="191"/>
      <c r="CM154" s="191"/>
      <c r="CN154" s="191"/>
      <c r="CO154" s="191"/>
      <c r="CP154" s="191"/>
      <c r="CQ154" s="191"/>
      <c r="CR154" s="191"/>
    </row>
    <row r="155" spans="1:96" ht="12" customHeight="1" x14ac:dyDescent="0.25">
      <c r="A155" s="191"/>
      <c r="B155" s="191"/>
      <c r="C155" s="191"/>
      <c r="D155" s="191"/>
      <c r="E155" s="191"/>
      <c r="F155" s="191"/>
      <c r="G155" s="191"/>
      <c r="H155" s="191"/>
      <c r="I155" s="191"/>
      <c r="J155" s="191"/>
      <c r="K155" s="191"/>
      <c r="L155" s="191"/>
      <c r="M155" s="191"/>
      <c r="N155" s="191"/>
      <c r="O155" s="191"/>
      <c r="P155" s="191"/>
      <c r="Q155" s="191"/>
      <c r="R155" s="191"/>
      <c r="S155" s="191"/>
      <c r="T155" s="191"/>
      <c r="U155" s="191"/>
      <c r="V155" s="191"/>
      <c r="W155" s="191"/>
      <c r="X155" s="224"/>
      <c r="Y155" s="224"/>
      <c r="Z155" s="224"/>
      <c r="AA155" s="224"/>
      <c r="AB155" s="224"/>
      <c r="AC155" s="224"/>
      <c r="AD155" s="224"/>
      <c r="AE155" s="224"/>
      <c r="AF155" s="224"/>
      <c r="AG155" s="224"/>
      <c r="AH155" s="224"/>
      <c r="AI155" s="224"/>
      <c r="AJ155" s="224"/>
      <c r="AK155" s="224"/>
      <c r="AL155" s="224"/>
      <c r="AM155" s="191"/>
      <c r="AN155" s="73"/>
      <c r="AO155" s="73"/>
      <c r="AP155" s="73"/>
      <c r="AQ155" s="73"/>
      <c r="AR155" s="73"/>
      <c r="AS155" s="73"/>
      <c r="AT155" s="73"/>
      <c r="AU155" s="73"/>
      <c r="AV155" s="73"/>
      <c r="AW155" s="225"/>
      <c r="AX155" s="73"/>
      <c r="AY155" s="73"/>
      <c r="AZ155" s="73"/>
      <c r="BA155" s="73"/>
      <c r="BB155" s="182"/>
      <c r="BC155" s="182"/>
      <c r="BD155" s="214">
        <f t="shared" si="18"/>
        <v>12.583333333333334</v>
      </c>
      <c r="BE155" s="187">
        <v>45300</v>
      </c>
      <c r="BF155" s="215">
        <v>494.90086016999999</v>
      </c>
      <c r="BG155" s="215">
        <v>619.76618900184803</v>
      </c>
      <c r="BH155" s="215">
        <v>-622.89129553086104</v>
      </c>
      <c r="BI155" s="216">
        <v>52.902210440739701</v>
      </c>
      <c r="BJ155" s="216">
        <v>6.8555617005879403</v>
      </c>
      <c r="BK155" s="214">
        <f t="shared" si="19"/>
        <v>0.7349354880507839</v>
      </c>
      <c r="BL155" s="214">
        <f t="shared" si="20"/>
        <v>-17.806162528923437</v>
      </c>
      <c r="BM155" s="187">
        <v>45300</v>
      </c>
      <c r="BN155" s="215">
        <v>494.90086016999999</v>
      </c>
      <c r="BO155" s="215">
        <v>599.002894466773</v>
      </c>
      <c r="BP155" s="215">
        <v>-600.41573661903601</v>
      </c>
      <c r="BQ155" s="216">
        <v>52.757625818859403</v>
      </c>
      <c r="BR155" s="216">
        <v>6.7221438148650901</v>
      </c>
      <c r="BS155" s="214">
        <f t="shared" si="21"/>
        <v>0.59016139984241356</v>
      </c>
      <c r="BT155" s="214">
        <f t="shared" si="22"/>
        <v>-17.806162528923437</v>
      </c>
      <c r="BU155" s="191"/>
      <c r="BV155" s="189">
        <v>108.331941666093</v>
      </c>
      <c r="BW155" s="189">
        <v>70.843185784808497</v>
      </c>
      <c r="BX155" s="214">
        <f t="shared" si="23"/>
        <v>103.61381719306927</v>
      </c>
      <c r="BY155" s="214">
        <f t="shared" si="24"/>
        <v>67.619991485733195</v>
      </c>
      <c r="BZ155" s="191"/>
      <c r="CA155" s="191"/>
      <c r="CB155" s="191"/>
      <c r="CC155" s="191"/>
      <c r="CD155" s="191"/>
      <c r="CE155" s="191"/>
      <c r="CF155" s="191"/>
      <c r="CG155" s="191"/>
      <c r="CH155" s="191"/>
      <c r="CI155" s="191"/>
      <c r="CJ155" s="191"/>
      <c r="CK155" s="191"/>
      <c r="CL155" s="191"/>
      <c r="CM155" s="191"/>
      <c r="CN155" s="191"/>
      <c r="CO155" s="191"/>
      <c r="CP155" s="191"/>
      <c r="CQ155" s="191"/>
      <c r="CR155" s="191"/>
    </row>
    <row r="156" spans="1:96" ht="12" customHeight="1" x14ac:dyDescent="0.25">
      <c r="A156" s="191"/>
      <c r="B156" s="191"/>
      <c r="C156" s="191"/>
      <c r="D156" s="191"/>
      <c r="E156" s="191"/>
      <c r="F156" s="191"/>
      <c r="G156" s="191"/>
      <c r="H156" s="191"/>
      <c r="I156" s="191"/>
      <c r="J156" s="191"/>
      <c r="K156" s="191"/>
      <c r="L156" s="191"/>
      <c r="M156" s="191"/>
      <c r="N156" s="191"/>
      <c r="O156" s="191"/>
      <c r="P156" s="191"/>
      <c r="Q156" s="191"/>
      <c r="R156" s="191"/>
      <c r="S156" s="191"/>
      <c r="T156" s="191"/>
      <c r="U156" s="191"/>
      <c r="V156" s="191"/>
      <c r="W156" s="191"/>
      <c r="X156" s="224"/>
      <c r="Y156" s="224"/>
      <c r="Z156" s="224"/>
      <c r="AA156" s="224"/>
      <c r="AB156" s="224"/>
      <c r="AC156" s="224"/>
      <c r="AD156" s="224"/>
      <c r="AE156" s="224"/>
      <c r="AF156" s="224"/>
      <c r="AG156" s="224"/>
      <c r="AH156" s="224"/>
      <c r="AI156" s="224"/>
      <c r="AJ156" s="224"/>
      <c r="AK156" s="224"/>
      <c r="AL156" s="224"/>
      <c r="AM156" s="191"/>
      <c r="AN156" s="73"/>
      <c r="AO156" s="73"/>
      <c r="AP156" s="73"/>
      <c r="AQ156" s="73"/>
      <c r="AR156" s="73"/>
      <c r="AS156" s="73"/>
      <c r="AT156" s="73"/>
      <c r="AU156" s="73"/>
      <c r="AV156" s="73"/>
      <c r="AW156" s="225"/>
      <c r="AX156" s="73"/>
      <c r="AY156" s="73"/>
      <c r="AZ156" s="73"/>
      <c r="BA156" s="73"/>
      <c r="BB156" s="182"/>
      <c r="BC156" s="182"/>
      <c r="BD156" s="214">
        <f t="shared" si="18"/>
        <v>12.666666666666666</v>
      </c>
      <c r="BE156" s="187">
        <v>45600</v>
      </c>
      <c r="BF156" s="215">
        <v>480.26386280999998</v>
      </c>
      <c r="BG156" s="215">
        <v>611.133676593426</v>
      </c>
      <c r="BH156" s="215">
        <v>-614.69793437630199</v>
      </c>
      <c r="BI156" s="216">
        <v>52.846186788512</v>
      </c>
      <c r="BJ156" s="216">
        <v>6.7965204695762402</v>
      </c>
      <c r="BK156" s="214">
        <f t="shared" si="19"/>
        <v>0.67589425703908379</v>
      </c>
      <c r="BL156" s="214">
        <f t="shared" si="20"/>
        <v>-32.443159888923446</v>
      </c>
      <c r="BM156" s="187">
        <v>45600</v>
      </c>
      <c r="BN156" s="215">
        <v>480.26386280999998</v>
      </c>
      <c r="BO156" s="215">
        <v>592.82043197739995</v>
      </c>
      <c r="BP156" s="215">
        <v>-594.67970913682302</v>
      </c>
      <c r="BQ156" s="216">
        <v>52.717405310348603</v>
      </c>
      <c r="BR156" s="216">
        <v>6.67886863485547</v>
      </c>
      <c r="BS156" s="214">
        <f t="shared" si="21"/>
        <v>0.54688621983279351</v>
      </c>
      <c r="BT156" s="214">
        <f t="shared" si="22"/>
        <v>-32.443159888923446</v>
      </c>
      <c r="BU156" s="191"/>
      <c r="BV156" s="189">
        <v>101.710267048839</v>
      </c>
      <c r="BW156" s="189">
        <v>65.928464443577994</v>
      </c>
      <c r="BX156" s="214">
        <f t="shared" si="23"/>
        <v>96.992142575815265</v>
      </c>
      <c r="BY156" s="214">
        <f t="shared" si="24"/>
        <v>62.705270144502698</v>
      </c>
      <c r="BZ156" s="191"/>
      <c r="CA156" s="191"/>
      <c r="CB156" s="191"/>
      <c r="CC156" s="191"/>
      <c r="CD156" s="191"/>
      <c r="CE156" s="191"/>
      <c r="CF156" s="191"/>
      <c r="CG156" s="191"/>
      <c r="CH156" s="191"/>
      <c r="CI156" s="191"/>
      <c r="CJ156" s="191"/>
      <c r="CK156" s="191"/>
      <c r="CL156" s="191"/>
      <c r="CM156" s="191"/>
      <c r="CN156" s="191"/>
      <c r="CO156" s="191"/>
      <c r="CP156" s="191"/>
      <c r="CQ156" s="191"/>
      <c r="CR156" s="191"/>
    </row>
    <row r="157" spans="1:96" ht="12" customHeight="1" x14ac:dyDescent="0.25">
      <c r="A157" s="191"/>
      <c r="B157" s="191"/>
      <c r="C157" s="191"/>
      <c r="D157" s="191"/>
      <c r="E157" s="191"/>
      <c r="F157" s="191"/>
      <c r="G157" s="191"/>
      <c r="H157" s="191"/>
      <c r="I157" s="191"/>
      <c r="J157" s="191"/>
      <c r="K157" s="191"/>
      <c r="L157" s="191"/>
      <c r="M157" s="191"/>
      <c r="N157" s="191"/>
      <c r="O157" s="191"/>
      <c r="P157" s="191"/>
      <c r="Q157" s="191"/>
      <c r="R157" s="191"/>
      <c r="S157" s="191"/>
      <c r="T157" s="191"/>
      <c r="U157" s="191"/>
      <c r="V157" s="191"/>
      <c r="W157" s="191"/>
      <c r="X157" s="224"/>
      <c r="Y157" s="224"/>
      <c r="Z157" s="224"/>
      <c r="AA157" s="224"/>
      <c r="AB157" s="224"/>
      <c r="AC157" s="224"/>
      <c r="AD157" s="224"/>
      <c r="AE157" s="224"/>
      <c r="AF157" s="224"/>
      <c r="AG157" s="224"/>
      <c r="AH157" s="224"/>
      <c r="AI157" s="224"/>
      <c r="AJ157" s="224"/>
      <c r="AK157" s="224"/>
      <c r="AL157" s="224"/>
      <c r="AM157" s="191"/>
      <c r="AN157" s="73"/>
      <c r="AO157" s="73"/>
      <c r="AP157" s="73"/>
      <c r="AQ157" s="73"/>
      <c r="AR157" s="73"/>
      <c r="AS157" s="73"/>
      <c r="AT157" s="73"/>
      <c r="AU157" s="73"/>
      <c r="AV157" s="73"/>
      <c r="AW157" s="225"/>
      <c r="AX157" s="73"/>
      <c r="AY157" s="73"/>
      <c r="AZ157" s="73"/>
      <c r="BA157" s="73"/>
      <c r="BB157" s="182"/>
      <c r="BC157" s="182"/>
      <c r="BD157" s="214">
        <f t="shared" si="18"/>
        <v>12.75</v>
      </c>
      <c r="BE157" s="187">
        <v>45900</v>
      </c>
      <c r="BF157" s="215">
        <v>465.94937393999999</v>
      </c>
      <c r="BG157" s="215">
        <v>601.58367207969695</v>
      </c>
      <c r="BH157" s="215">
        <v>-605.55029800213401</v>
      </c>
      <c r="BI157" s="216">
        <v>52.783568848346299</v>
      </c>
      <c r="BJ157" s="216">
        <v>6.73108268370936</v>
      </c>
      <c r="BK157" s="214">
        <f t="shared" si="19"/>
        <v>0.61045647117220359</v>
      </c>
      <c r="BL157" s="214">
        <f t="shared" si="20"/>
        <v>-46.757648758923438</v>
      </c>
      <c r="BM157" s="187">
        <v>45900</v>
      </c>
      <c r="BN157" s="215">
        <v>465.94937393999999</v>
      </c>
      <c r="BO157" s="215">
        <v>585.86654968194296</v>
      </c>
      <c r="BP157" s="215">
        <v>-588.14912608797204</v>
      </c>
      <c r="BQ157" s="216">
        <v>52.6717049245472</v>
      </c>
      <c r="BR157" s="216">
        <v>6.6302405867314196</v>
      </c>
      <c r="BS157" s="214">
        <f t="shared" si="21"/>
        <v>0.49825817170874309</v>
      </c>
      <c r="BT157" s="214">
        <f t="shared" si="22"/>
        <v>-46.757648758923438</v>
      </c>
      <c r="BU157" s="191"/>
      <c r="BV157" s="189">
        <v>93.974653479847206</v>
      </c>
      <c r="BW157" s="189">
        <v>60.291689304802503</v>
      </c>
      <c r="BX157" s="214">
        <f t="shared" si="23"/>
        <v>89.25652900682347</v>
      </c>
      <c r="BY157" s="214">
        <f t="shared" si="24"/>
        <v>57.068495005727208</v>
      </c>
      <c r="BZ157" s="191"/>
      <c r="CA157" s="191"/>
      <c r="CB157" s="191"/>
      <c r="CC157" s="191"/>
      <c r="CD157" s="191"/>
      <c r="CE157" s="191"/>
      <c r="CF157" s="191"/>
      <c r="CG157" s="191"/>
      <c r="CH157" s="191"/>
      <c r="CI157" s="191"/>
      <c r="CJ157" s="191"/>
      <c r="CK157" s="191"/>
      <c r="CL157" s="191"/>
      <c r="CM157" s="191"/>
      <c r="CN157" s="191"/>
      <c r="CO157" s="191"/>
      <c r="CP157" s="191"/>
      <c r="CQ157" s="191"/>
      <c r="CR157" s="191"/>
    </row>
    <row r="158" spans="1:96" ht="12" customHeight="1" x14ac:dyDescent="0.25">
      <c r="A158" s="191"/>
      <c r="B158" s="191"/>
      <c r="C158" s="191"/>
      <c r="D158" s="191"/>
      <c r="E158" s="191"/>
      <c r="F158" s="191"/>
      <c r="G158" s="191"/>
      <c r="H158" s="191"/>
      <c r="I158" s="191"/>
      <c r="J158" s="191"/>
      <c r="K158" s="191"/>
      <c r="L158" s="191"/>
      <c r="M158" s="191"/>
      <c r="N158" s="191"/>
      <c r="O158" s="191"/>
      <c r="P158" s="191"/>
      <c r="Q158" s="191"/>
      <c r="R158" s="191"/>
      <c r="S158" s="191"/>
      <c r="T158" s="191"/>
      <c r="U158" s="191"/>
      <c r="V158" s="191"/>
      <c r="W158" s="191"/>
      <c r="X158" s="224"/>
      <c r="Y158" s="224"/>
      <c r="Z158" s="224"/>
      <c r="AA158" s="224"/>
      <c r="AB158" s="224"/>
      <c r="AC158" s="224"/>
      <c r="AD158" s="224"/>
      <c r="AE158" s="224"/>
      <c r="AF158" s="224"/>
      <c r="AG158" s="224"/>
      <c r="AH158" s="224"/>
      <c r="AI158" s="224"/>
      <c r="AJ158" s="224"/>
      <c r="AK158" s="224"/>
      <c r="AL158" s="224"/>
      <c r="AM158" s="191"/>
      <c r="AN158" s="73"/>
      <c r="AO158" s="73"/>
      <c r="AP158" s="73"/>
      <c r="AQ158" s="73"/>
      <c r="AR158" s="73"/>
      <c r="AS158" s="73"/>
      <c r="AT158" s="73"/>
      <c r="AU158" s="73"/>
      <c r="AV158" s="73"/>
      <c r="AW158" s="225"/>
      <c r="AX158" s="73"/>
      <c r="AY158" s="73"/>
      <c r="AZ158" s="73"/>
      <c r="BA158" s="73"/>
      <c r="BB158" s="182"/>
      <c r="BC158" s="182"/>
      <c r="BD158" s="214">
        <f t="shared" si="18"/>
        <v>12.833333333333334</v>
      </c>
      <c r="BE158" s="187">
        <v>46200</v>
      </c>
      <c r="BF158" s="215">
        <v>452.11422606999997</v>
      </c>
      <c r="BG158" s="215">
        <v>591.22646062337901</v>
      </c>
      <c r="BH158" s="215">
        <v>-595.55694386866605</v>
      </c>
      <c r="BI158" s="216">
        <v>52.7149727847669</v>
      </c>
      <c r="BJ158" s="216">
        <v>6.6598760122570004</v>
      </c>
      <c r="BK158" s="214">
        <f t="shared" si="19"/>
        <v>0.53924979971984399</v>
      </c>
      <c r="BL158" s="214">
        <f t="shared" si="20"/>
        <v>-60.592796628923452</v>
      </c>
      <c r="BM158" s="187">
        <v>46200</v>
      </c>
      <c r="BN158" s="215">
        <v>452.11422606999997</v>
      </c>
      <c r="BO158" s="215">
        <v>578.22653827961699</v>
      </c>
      <c r="BP158" s="215">
        <v>-580.90670121130802</v>
      </c>
      <c r="BQ158" s="216">
        <v>52.621022155199199</v>
      </c>
      <c r="BR158" s="216">
        <v>6.5767725379372797</v>
      </c>
      <c r="BS158" s="214">
        <f t="shared" si="21"/>
        <v>0.44479012291460318</v>
      </c>
      <c r="BT158" s="214">
        <f t="shared" si="22"/>
        <v>-60.592796628923452</v>
      </c>
      <c r="BU158" s="191"/>
      <c r="BV158" s="189">
        <v>85.209822015508095</v>
      </c>
      <c r="BW158" s="189">
        <v>53.994594779092303</v>
      </c>
      <c r="BX158" s="214">
        <f t="shared" si="23"/>
        <v>80.49169754248436</v>
      </c>
      <c r="BY158" s="214">
        <f t="shared" si="24"/>
        <v>50.771400480017007</v>
      </c>
      <c r="BZ158" s="191"/>
      <c r="CA158" s="191"/>
      <c r="CB158" s="191"/>
      <c r="CC158" s="191"/>
      <c r="CD158" s="191"/>
      <c r="CE158" s="191"/>
      <c r="CF158" s="191"/>
      <c r="CG158" s="191"/>
      <c r="CH158" s="191"/>
      <c r="CI158" s="191"/>
      <c r="CJ158" s="191"/>
      <c r="CK158" s="191"/>
      <c r="CL158" s="191"/>
      <c r="CM158" s="191"/>
      <c r="CN158" s="191"/>
      <c r="CO158" s="191"/>
      <c r="CP158" s="191"/>
      <c r="CQ158" s="191"/>
      <c r="CR158" s="191"/>
    </row>
    <row r="159" spans="1:96" ht="12" customHeight="1" x14ac:dyDescent="0.25">
      <c r="A159" s="191"/>
      <c r="B159" s="191"/>
      <c r="C159" s="191"/>
      <c r="D159" s="191"/>
      <c r="E159" s="191"/>
      <c r="F159" s="191"/>
      <c r="G159" s="191"/>
      <c r="H159" s="191"/>
      <c r="I159" s="191"/>
      <c r="J159" s="191"/>
      <c r="K159" s="191"/>
      <c r="L159" s="191"/>
      <c r="M159" s="191"/>
      <c r="N159" s="191"/>
      <c r="O159" s="191"/>
      <c r="P159" s="191"/>
      <c r="Q159" s="191"/>
      <c r="R159" s="191"/>
      <c r="S159" s="191"/>
      <c r="T159" s="191"/>
      <c r="U159" s="191"/>
      <c r="V159" s="191"/>
      <c r="W159" s="191"/>
      <c r="X159" s="224"/>
      <c r="Y159" s="224"/>
      <c r="Z159" s="224"/>
      <c r="AA159" s="224"/>
      <c r="AB159" s="224"/>
      <c r="AC159" s="224"/>
      <c r="AD159" s="224"/>
      <c r="AE159" s="224"/>
      <c r="AF159" s="224"/>
      <c r="AG159" s="224"/>
      <c r="AH159" s="224"/>
      <c r="AI159" s="224"/>
      <c r="AJ159" s="224"/>
      <c r="AK159" s="224"/>
      <c r="AL159" s="224"/>
      <c r="AM159" s="191"/>
      <c r="AN159" s="73"/>
      <c r="AO159" s="73"/>
      <c r="AP159" s="73"/>
      <c r="AQ159" s="73"/>
      <c r="AR159" s="73"/>
      <c r="AS159" s="73"/>
      <c r="AT159" s="73"/>
      <c r="AU159" s="73"/>
      <c r="AV159" s="73"/>
      <c r="AW159" s="225"/>
      <c r="AX159" s="73"/>
      <c r="AY159" s="73"/>
      <c r="AZ159" s="73"/>
      <c r="BA159" s="73"/>
      <c r="BB159" s="182"/>
      <c r="BC159" s="182"/>
      <c r="BD159" s="214">
        <f t="shared" si="18"/>
        <v>12.916666666666666</v>
      </c>
      <c r="BE159" s="187">
        <v>46500</v>
      </c>
      <c r="BF159" s="215">
        <v>438.91</v>
      </c>
      <c r="BG159" s="215">
        <v>580.17495232385102</v>
      </c>
      <c r="BH159" s="215">
        <v>-584.82933252060104</v>
      </c>
      <c r="BI159" s="216">
        <v>52.641038238027001</v>
      </c>
      <c r="BJ159" s="216">
        <v>6.5835514893241198</v>
      </c>
      <c r="BK159" s="214">
        <f t="shared" si="19"/>
        <v>0.46292527678696338</v>
      </c>
      <c r="BL159" s="214">
        <f t="shared" si="20"/>
        <v>-73.797022698923399</v>
      </c>
      <c r="BM159" s="187">
        <v>46500</v>
      </c>
      <c r="BN159" s="215">
        <v>438.91</v>
      </c>
      <c r="BO159" s="215">
        <v>569.98856724404095</v>
      </c>
      <c r="BP159" s="215">
        <v>-573.03831197645798</v>
      </c>
      <c r="BQ159" s="216">
        <v>52.565877036584503</v>
      </c>
      <c r="BR159" s="216">
        <v>6.5189992918657396</v>
      </c>
      <c r="BS159" s="214">
        <f t="shared" si="21"/>
        <v>0.38701687684306307</v>
      </c>
      <c r="BT159" s="214">
        <f t="shared" si="22"/>
        <v>-73.797022698923399</v>
      </c>
      <c r="BU159" s="191"/>
      <c r="BV159" s="189">
        <v>75.511765788637504</v>
      </c>
      <c r="BW159" s="189">
        <v>47.106147147615303</v>
      </c>
      <c r="BX159" s="214">
        <f t="shared" si="23"/>
        <v>70.793641315613769</v>
      </c>
      <c r="BY159" s="214">
        <f t="shared" si="24"/>
        <v>43.882952848540008</v>
      </c>
      <c r="BZ159" s="191"/>
      <c r="CA159" s="191"/>
      <c r="CB159" s="191"/>
      <c r="CC159" s="191"/>
      <c r="CD159" s="191"/>
      <c r="CE159" s="191"/>
      <c r="CF159" s="191"/>
      <c r="CG159" s="191"/>
      <c r="CH159" s="191"/>
      <c r="CI159" s="191"/>
      <c r="CJ159" s="191"/>
      <c r="CK159" s="191"/>
      <c r="CL159" s="191"/>
      <c r="CM159" s="191"/>
      <c r="CN159" s="191"/>
      <c r="CO159" s="191"/>
      <c r="CP159" s="191"/>
      <c r="CQ159" s="191"/>
      <c r="CR159" s="191"/>
    </row>
    <row r="160" spans="1:96" ht="12" customHeight="1" x14ac:dyDescent="0.25">
      <c r="A160" s="191"/>
      <c r="B160" s="191"/>
      <c r="C160" s="191"/>
      <c r="D160" s="191"/>
      <c r="E160" s="191"/>
      <c r="F160" s="191"/>
      <c r="G160" s="191"/>
      <c r="H160" s="191"/>
      <c r="I160" s="191"/>
      <c r="J160" s="191"/>
      <c r="K160" s="191"/>
      <c r="L160" s="191"/>
      <c r="M160" s="191"/>
      <c r="N160" s="191"/>
      <c r="O160" s="191"/>
      <c r="P160" s="191"/>
      <c r="Q160" s="191"/>
      <c r="R160" s="191"/>
      <c r="S160" s="191"/>
      <c r="T160" s="191"/>
      <c r="U160" s="191"/>
      <c r="V160" s="191"/>
      <c r="W160" s="191"/>
      <c r="X160" s="224"/>
      <c r="Y160" s="224"/>
      <c r="Z160" s="224"/>
      <c r="AA160" s="224"/>
      <c r="AB160" s="224"/>
      <c r="AC160" s="224"/>
      <c r="AD160" s="224"/>
      <c r="AE160" s="224"/>
      <c r="AF160" s="224"/>
      <c r="AG160" s="224"/>
      <c r="AH160" s="224"/>
      <c r="AI160" s="224"/>
      <c r="AJ160" s="224"/>
      <c r="AK160" s="224"/>
      <c r="AL160" s="224"/>
      <c r="AM160" s="191"/>
      <c r="AN160" s="73"/>
      <c r="AO160" s="73"/>
      <c r="AP160" s="73"/>
      <c r="AQ160" s="73"/>
      <c r="AR160" s="73"/>
      <c r="AS160" s="73"/>
      <c r="AT160" s="73"/>
      <c r="AU160" s="73"/>
      <c r="AV160" s="73"/>
      <c r="AW160" s="225"/>
      <c r="AX160" s="73"/>
      <c r="AY160" s="73"/>
      <c r="AZ160" s="73"/>
      <c r="BA160" s="73"/>
      <c r="BB160" s="182"/>
      <c r="BC160" s="182"/>
      <c r="BD160" s="214">
        <f t="shared" si="18"/>
        <v>13</v>
      </c>
      <c r="BE160" s="187">
        <v>46800</v>
      </c>
      <c r="BF160" s="215">
        <v>426.48136398000003</v>
      </c>
      <c r="BG160" s="215">
        <v>568.54343157129904</v>
      </c>
      <c r="BH160" s="215">
        <v>-573.48055765912295</v>
      </c>
      <c r="BI160" s="216">
        <v>52.5624240973181</v>
      </c>
      <c r="BJ160" s="216">
        <v>6.5027793790336004</v>
      </c>
      <c r="BK160" s="214">
        <f t="shared" si="19"/>
        <v>0.38215316649644393</v>
      </c>
      <c r="BL160" s="214">
        <f t="shared" si="20"/>
        <v>-86.225658718923398</v>
      </c>
      <c r="BM160" s="187">
        <v>46800</v>
      </c>
      <c r="BN160" s="215">
        <v>426.48136398000003</v>
      </c>
      <c r="BO160" s="215">
        <v>561.242592274618</v>
      </c>
      <c r="BP160" s="215">
        <v>-564.63189521539698</v>
      </c>
      <c r="BQ160" s="216">
        <v>52.506807615681197</v>
      </c>
      <c r="BR160" s="216">
        <v>6.4574731463848796</v>
      </c>
      <c r="BS160" s="214">
        <f t="shared" si="21"/>
        <v>0.32549073136220308</v>
      </c>
      <c r="BT160" s="214">
        <f t="shared" si="22"/>
        <v>-86.225658718923398</v>
      </c>
      <c r="BU160" s="191"/>
      <c r="BV160" s="189">
        <v>64.986698684035105</v>
      </c>
      <c r="BW160" s="189">
        <v>39.701789237889002</v>
      </c>
      <c r="BX160" s="214">
        <f t="shared" si="23"/>
        <v>60.268574211011369</v>
      </c>
      <c r="BY160" s="214">
        <f t="shared" si="24"/>
        <v>36.478594938813707</v>
      </c>
      <c r="BZ160" s="191"/>
      <c r="CA160" s="191"/>
      <c r="CB160" s="191"/>
      <c r="CC160" s="191"/>
      <c r="CD160" s="191"/>
      <c r="CE160" s="191"/>
      <c r="CF160" s="191"/>
      <c r="CG160" s="191"/>
      <c r="CH160" s="191"/>
      <c r="CI160" s="191"/>
      <c r="CJ160" s="191"/>
      <c r="CK160" s="191"/>
      <c r="CL160" s="191"/>
      <c r="CM160" s="191"/>
      <c r="CN160" s="191"/>
      <c r="CO160" s="191"/>
      <c r="CP160" s="191"/>
      <c r="CQ160" s="191"/>
      <c r="CR160" s="191"/>
    </row>
    <row r="161" spans="1:96" ht="12" customHeight="1" x14ac:dyDescent="0.25">
      <c r="A161" s="191"/>
      <c r="B161" s="191"/>
      <c r="C161" s="191"/>
      <c r="D161" s="191"/>
      <c r="E161" s="191"/>
      <c r="F161" s="191"/>
      <c r="G161" s="191"/>
      <c r="H161" s="191"/>
      <c r="I161" s="191"/>
      <c r="J161" s="191"/>
      <c r="K161" s="191"/>
      <c r="L161" s="191"/>
      <c r="M161" s="191"/>
      <c r="N161" s="191"/>
      <c r="O161" s="191"/>
      <c r="P161" s="191"/>
      <c r="Q161" s="191"/>
      <c r="R161" s="191"/>
      <c r="S161" s="191"/>
      <c r="T161" s="191"/>
      <c r="U161" s="191"/>
      <c r="V161" s="191"/>
      <c r="W161" s="191"/>
      <c r="X161" s="224"/>
      <c r="Y161" s="224"/>
      <c r="Z161" s="224"/>
      <c r="AA161" s="224"/>
      <c r="AB161" s="224"/>
      <c r="AC161" s="224"/>
      <c r="AD161" s="224"/>
      <c r="AE161" s="224"/>
      <c r="AF161" s="224"/>
      <c r="AG161" s="224"/>
      <c r="AH161" s="224"/>
      <c r="AI161" s="224"/>
      <c r="AJ161" s="224"/>
      <c r="AK161" s="224"/>
      <c r="AL161" s="224"/>
      <c r="AM161" s="191"/>
      <c r="AN161" s="73"/>
      <c r="AO161" s="73"/>
      <c r="AP161" s="73"/>
      <c r="AQ161" s="73"/>
      <c r="AR161" s="73"/>
      <c r="AS161" s="73"/>
      <c r="AT161" s="73"/>
      <c r="AU161" s="73"/>
      <c r="AV161" s="73"/>
      <c r="AW161" s="225"/>
      <c r="AX161" s="73"/>
      <c r="AY161" s="73"/>
      <c r="AZ161" s="73"/>
      <c r="BA161" s="73"/>
      <c r="BB161" s="182"/>
      <c r="BC161" s="182"/>
      <c r="BD161" s="214">
        <f t="shared" si="18"/>
        <v>13.083333333333334</v>
      </c>
      <c r="BE161" s="187">
        <v>47100</v>
      </c>
      <c r="BF161" s="215">
        <v>414.96448874999999</v>
      </c>
      <c r="BG161" s="215">
        <v>556.446413510723</v>
      </c>
      <c r="BH161" s="215">
        <v>-561.62418126511295</v>
      </c>
      <c r="BI161" s="216">
        <v>52.4798046211775</v>
      </c>
      <c r="BJ161" s="216">
        <v>6.4182453834815298</v>
      </c>
      <c r="BK161" s="214">
        <f t="shared" si="19"/>
        <v>0.2976191709443734</v>
      </c>
      <c r="BL161" s="214">
        <f t="shared" si="20"/>
        <v>-97.742533948923437</v>
      </c>
      <c r="BM161" s="187">
        <v>47100</v>
      </c>
      <c r="BN161" s="215">
        <v>414.96448874999999</v>
      </c>
      <c r="BO161" s="215">
        <v>552.07935162850697</v>
      </c>
      <c r="BP161" s="215">
        <v>-555.77642910484894</v>
      </c>
      <c r="BQ161" s="216">
        <v>52.444365757592998</v>
      </c>
      <c r="BR161" s="216">
        <v>6.3927597793030797</v>
      </c>
      <c r="BS161" s="214">
        <f t="shared" si="21"/>
        <v>0.26077736428040321</v>
      </c>
      <c r="BT161" s="214">
        <f t="shared" si="22"/>
        <v>-97.742533948923437</v>
      </c>
      <c r="BU161" s="191"/>
      <c r="BV161" s="189">
        <v>53.749892075551301</v>
      </c>
      <c r="BW161" s="189">
        <v>31.8626141679193</v>
      </c>
      <c r="BX161" s="214">
        <f t="shared" si="23"/>
        <v>49.031767602527566</v>
      </c>
      <c r="BY161" s="214">
        <f t="shared" si="24"/>
        <v>28.639419868844001</v>
      </c>
      <c r="BZ161" s="191"/>
      <c r="CA161" s="191"/>
      <c r="CB161" s="191"/>
      <c r="CC161" s="191"/>
      <c r="CD161" s="191"/>
      <c r="CE161" s="191"/>
      <c r="CF161" s="191"/>
      <c r="CG161" s="191"/>
      <c r="CH161" s="191"/>
      <c r="CI161" s="191"/>
      <c r="CJ161" s="191"/>
      <c r="CK161" s="191"/>
      <c r="CL161" s="191"/>
      <c r="CM161" s="191"/>
      <c r="CN161" s="191"/>
      <c r="CO161" s="191"/>
      <c r="CP161" s="191"/>
      <c r="CQ161" s="191"/>
      <c r="CR161" s="191"/>
    </row>
    <row r="162" spans="1:96" ht="12" customHeight="1" x14ac:dyDescent="0.25">
      <c r="A162" s="191"/>
      <c r="B162" s="191"/>
      <c r="C162" s="191"/>
      <c r="D162" s="191"/>
      <c r="E162" s="191"/>
      <c r="F162" s="191"/>
      <c r="G162" s="191"/>
      <c r="H162" s="191"/>
      <c r="I162" s="191"/>
      <c r="J162" s="191"/>
      <c r="K162" s="191"/>
      <c r="L162" s="191"/>
      <c r="M162" s="191"/>
      <c r="N162" s="191"/>
      <c r="O162" s="191"/>
      <c r="P162" s="191"/>
      <c r="Q162" s="191"/>
      <c r="R162" s="191"/>
      <c r="S162" s="191"/>
      <c r="T162" s="191"/>
      <c r="U162" s="191"/>
      <c r="V162" s="191"/>
      <c r="W162" s="191"/>
      <c r="X162" s="224"/>
      <c r="Y162" s="224"/>
      <c r="Z162" s="224"/>
      <c r="AA162" s="224"/>
      <c r="AB162" s="224"/>
      <c r="AC162" s="224"/>
      <c r="AD162" s="224"/>
      <c r="AE162" s="224"/>
      <c r="AF162" s="224"/>
      <c r="AG162" s="224"/>
      <c r="AH162" s="224"/>
      <c r="AI162" s="224"/>
      <c r="AJ162" s="224"/>
      <c r="AK162" s="224"/>
      <c r="AL162" s="224"/>
      <c r="AM162" s="191"/>
      <c r="AN162" s="73"/>
      <c r="AO162" s="73"/>
      <c r="AP162" s="73"/>
      <c r="AQ162" s="73"/>
      <c r="AR162" s="73"/>
      <c r="AS162" s="73"/>
      <c r="AT162" s="73"/>
      <c r="AU162" s="73"/>
      <c r="AV162" s="73"/>
      <c r="AW162" s="225"/>
      <c r="AX162" s="73"/>
      <c r="AY162" s="73"/>
      <c r="AZ162" s="73"/>
      <c r="BA162" s="73"/>
      <c r="BB162" s="182"/>
      <c r="BC162" s="182"/>
      <c r="BD162" s="214">
        <f t="shared" si="18"/>
        <v>13.166666666666666</v>
      </c>
      <c r="BE162" s="187">
        <v>47400</v>
      </c>
      <c r="BF162" s="215">
        <v>404.48555561000001</v>
      </c>
      <c r="BG162" s="215">
        <v>543.99762286064595</v>
      </c>
      <c r="BH162" s="215">
        <v>-549.37318835929398</v>
      </c>
      <c r="BI162" s="216">
        <v>52.393865946006599</v>
      </c>
      <c r="BJ162" s="216">
        <v>6.3306472400734402</v>
      </c>
      <c r="BK162" s="214">
        <f t="shared" si="19"/>
        <v>0.21002102753628371</v>
      </c>
      <c r="BL162" s="214">
        <f t="shared" si="20"/>
        <v>-108.22146708892342</v>
      </c>
      <c r="BM162" s="187">
        <v>47400</v>
      </c>
      <c r="BN162" s="215">
        <v>404.48555561000001</v>
      </c>
      <c r="BO162" s="215">
        <v>542.58946412468799</v>
      </c>
      <c r="BP162" s="215">
        <v>-546.56101390752804</v>
      </c>
      <c r="BQ162" s="216">
        <v>52.379113317416</v>
      </c>
      <c r="BR162" s="216">
        <v>6.3254344985093001</v>
      </c>
      <c r="BS162" s="214">
        <f t="shared" si="21"/>
        <v>0.19345208348662357</v>
      </c>
      <c r="BT162" s="214">
        <f t="shared" si="22"/>
        <v>-108.22146708892342</v>
      </c>
      <c r="BU162" s="191"/>
      <c r="BV162" s="189">
        <v>41.924412364814302</v>
      </c>
      <c r="BW162" s="189">
        <v>23.674477207909799</v>
      </c>
      <c r="BX162" s="214">
        <f t="shared" si="23"/>
        <v>37.206287891790566</v>
      </c>
      <c r="BY162" s="214">
        <f t="shared" si="24"/>
        <v>20.4512829088345</v>
      </c>
      <c r="BZ162" s="191"/>
      <c r="CA162" s="191"/>
      <c r="CB162" s="191"/>
      <c r="CC162" s="191"/>
      <c r="CD162" s="191"/>
      <c r="CE162" s="191"/>
      <c r="CF162" s="191"/>
      <c r="CG162" s="191"/>
      <c r="CH162" s="191"/>
      <c r="CI162" s="191"/>
      <c r="CJ162" s="191"/>
      <c r="CK162" s="191"/>
      <c r="CL162" s="191"/>
      <c r="CM162" s="191"/>
      <c r="CN162" s="191"/>
      <c r="CO162" s="191"/>
      <c r="CP162" s="191"/>
      <c r="CQ162" s="191"/>
      <c r="CR162" s="191"/>
    </row>
    <row r="163" spans="1:96" ht="12" customHeight="1" x14ac:dyDescent="0.25">
      <c r="A163" s="191"/>
      <c r="B163" s="191"/>
      <c r="C163" s="191"/>
      <c r="D163" s="191"/>
      <c r="E163" s="191"/>
      <c r="F163" s="191"/>
      <c r="G163" s="191"/>
      <c r="H163" s="191"/>
      <c r="I163" s="191"/>
      <c r="J163" s="191"/>
      <c r="K163" s="191"/>
      <c r="L163" s="191"/>
      <c r="M163" s="191"/>
      <c r="N163" s="191"/>
      <c r="O163" s="191"/>
      <c r="P163" s="191"/>
      <c r="Q163" s="191"/>
      <c r="R163" s="191"/>
      <c r="S163" s="191"/>
      <c r="T163" s="191"/>
      <c r="U163" s="191"/>
      <c r="V163" s="191"/>
      <c r="W163" s="191"/>
      <c r="X163" s="224"/>
      <c r="Y163" s="224"/>
      <c r="Z163" s="224"/>
      <c r="AA163" s="224"/>
      <c r="AB163" s="224"/>
      <c r="AC163" s="224"/>
      <c r="AD163" s="224"/>
      <c r="AE163" s="224"/>
      <c r="AF163" s="224"/>
      <c r="AG163" s="224"/>
      <c r="AH163" s="224"/>
      <c r="AI163" s="224"/>
      <c r="AJ163" s="224"/>
      <c r="AK163" s="224"/>
      <c r="AL163" s="224"/>
      <c r="AM163" s="191"/>
      <c r="AN163" s="73"/>
      <c r="AO163" s="73"/>
      <c r="AP163" s="73"/>
      <c r="AQ163" s="73"/>
      <c r="AR163" s="73"/>
      <c r="AS163" s="73"/>
      <c r="AT163" s="73"/>
      <c r="AU163" s="73"/>
      <c r="AV163" s="73"/>
      <c r="AW163" s="225"/>
      <c r="AX163" s="73"/>
      <c r="AY163" s="73"/>
      <c r="AZ163" s="73"/>
      <c r="BA163" s="73"/>
      <c r="BB163" s="182"/>
      <c r="BC163" s="182"/>
      <c r="BD163" s="214">
        <f t="shared" si="18"/>
        <v>13.25</v>
      </c>
      <c r="BE163" s="187">
        <v>47700</v>
      </c>
      <c r="BF163" s="215">
        <v>395.15937394000002</v>
      </c>
      <c r="BG163" s="215">
        <v>531.30910918667598</v>
      </c>
      <c r="BH163" s="215">
        <v>-536.83907493846698</v>
      </c>
      <c r="BI163" s="216">
        <v>52.3053030329813</v>
      </c>
      <c r="BJ163" s="216">
        <v>6.2406917635723298</v>
      </c>
      <c r="BK163" s="214">
        <f t="shared" si="19"/>
        <v>0.12006555103517336</v>
      </c>
      <c r="BL163" s="214">
        <f t="shared" si="20"/>
        <v>-117.5476487589234</v>
      </c>
      <c r="BM163" s="187">
        <v>47700</v>
      </c>
      <c r="BN163" s="215">
        <v>395.15937394000002</v>
      </c>
      <c r="BO163" s="215">
        <v>532.86264004954</v>
      </c>
      <c r="BP163" s="215">
        <v>-537.07406238970702</v>
      </c>
      <c r="BQ163" s="216">
        <v>52.311618716219598</v>
      </c>
      <c r="BR163" s="216">
        <v>6.2560788986473197</v>
      </c>
      <c r="BS163" s="214">
        <f t="shared" si="21"/>
        <v>0.12409648362464321</v>
      </c>
      <c r="BT163" s="214">
        <f t="shared" si="22"/>
        <v>-117.5476487589234</v>
      </c>
      <c r="BU163" s="191"/>
      <c r="BV163" s="189">
        <v>29.639773148190098</v>
      </c>
      <c r="BW163" s="189">
        <v>15.2270554864986</v>
      </c>
      <c r="BX163" s="214">
        <f t="shared" si="23"/>
        <v>24.921648675166367</v>
      </c>
      <c r="BY163" s="214">
        <f t="shared" si="24"/>
        <v>12.003861187423302</v>
      </c>
      <c r="BZ163" s="191"/>
      <c r="CA163" s="191"/>
      <c r="CB163" s="191"/>
      <c r="CC163" s="191"/>
      <c r="CD163" s="191"/>
      <c r="CE163" s="191"/>
      <c r="CF163" s="191"/>
      <c r="CG163" s="191"/>
      <c r="CH163" s="191"/>
      <c r="CI163" s="191"/>
      <c r="CJ163" s="191"/>
      <c r="CK163" s="191"/>
      <c r="CL163" s="191"/>
      <c r="CM163" s="191"/>
      <c r="CN163" s="191"/>
      <c r="CO163" s="191"/>
      <c r="CP163" s="191"/>
      <c r="CQ163" s="191"/>
      <c r="CR163" s="191"/>
    </row>
    <row r="164" spans="1:96" ht="12" customHeight="1" x14ac:dyDescent="0.25">
      <c r="A164" s="191"/>
      <c r="B164" s="191"/>
      <c r="C164" s="191"/>
      <c r="D164" s="191"/>
      <c r="E164" s="191"/>
      <c r="F164" s="191"/>
      <c r="G164" s="191"/>
      <c r="H164" s="191"/>
      <c r="I164" s="191"/>
      <c r="J164" s="191"/>
      <c r="K164" s="191"/>
      <c r="L164" s="191"/>
      <c r="M164" s="191"/>
      <c r="N164" s="191"/>
      <c r="O164" s="191"/>
      <c r="P164" s="191"/>
      <c r="Q164" s="191"/>
      <c r="R164" s="191"/>
      <c r="S164" s="191"/>
      <c r="T164" s="191"/>
      <c r="U164" s="191"/>
      <c r="V164" s="191"/>
      <c r="W164" s="191"/>
      <c r="X164" s="224"/>
      <c r="Y164" s="224"/>
      <c r="Z164" s="224"/>
      <c r="AA164" s="224"/>
      <c r="AB164" s="224"/>
      <c r="AC164" s="224"/>
      <c r="AD164" s="224"/>
      <c r="AE164" s="224"/>
      <c r="AF164" s="224"/>
      <c r="AG164" s="224"/>
      <c r="AH164" s="224"/>
      <c r="AI164" s="224"/>
      <c r="AJ164" s="224"/>
      <c r="AK164" s="224"/>
      <c r="AL164" s="224"/>
      <c r="AM164" s="191"/>
      <c r="AN164" s="73"/>
      <c r="AO164" s="73"/>
      <c r="AP164" s="73"/>
      <c r="AQ164" s="73"/>
      <c r="AR164" s="73"/>
      <c r="AS164" s="73"/>
      <c r="AT164" s="73"/>
      <c r="AU164" s="73"/>
      <c r="AV164" s="73"/>
      <c r="AW164" s="225"/>
      <c r="AX164" s="73"/>
      <c r="AY164" s="73"/>
      <c r="AZ164" s="73"/>
      <c r="BA164" s="73"/>
      <c r="BB164" s="182"/>
      <c r="BC164" s="182"/>
      <c r="BD164" s="214">
        <f t="shared" si="18"/>
        <v>13.333333333333334</v>
      </c>
      <c r="BE164" s="187">
        <v>48000</v>
      </c>
      <c r="BF164" s="215">
        <v>387.08812332999997</v>
      </c>
      <c r="BG164" s="215">
        <v>518.49051131742794</v>
      </c>
      <c r="BH164" s="215">
        <v>-524.13108132930097</v>
      </c>
      <c r="BI164" s="216">
        <v>52.214817111225599</v>
      </c>
      <c r="BJ164" s="216">
        <v>6.1490923949308902</v>
      </c>
      <c r="BK164" s="214">
        <f t="shared" si="19"/>
        <v>2.8466182393733774E-2</v>
      </c>
      <c r="BL164" s="214">
        <f t="shared" si="20"/>
        <v>-125.61889936892345</v>
      </c>
      <c r="BM164" s="187">
        <v>48000</v>
      </c>
      <c r="BN164" s="215">
        <v>387.08812332999997</v>
      </c>
      <c r="BO164" s="215">
        <v>522.98701443800701</v>
      </c>
      <c r="BP164" s="215">
        <v>-527.40260917236196</v>
      </c>
      <c r="BQ164" s="216">
        <v>52.242453961807897</v>
      </c>
      <c r="BR164" s="216">
        <v>6.1852779685749697</v>
      </c>
      <c r="BS164" s="214">
        <f t="shared" si="21"/>
        <v>5.3295553552293207E-2</v>
      </c>
      <c r="BT164" s="214">
        <f t="shared" si="22"/>
        <v>-125.61889936892345</v>
      </c>
      <c r="BU164" s="191"/>
      <c r="BV164" s="189">
        <v>17.0305167735496</v>
      </c>
      <c r="BW164" s="189">
        <v>6.6128658396962097</v>
      </c>
      <c r="BX164" s="214">
        <f t="shared" si="23"/>
        <v>12.312392300525868</v>
      </c>
      <c r="BY164" s="214">
        <f t="shared" si="24"/>
        <v>3.3896715406209124</v>
      </c>
      <c r="BZ164" s="191"/>
      <c r="CA164" s="191"/>
      <c r="CB164" s="191"/>
      <c r="CC164" s="191"/>
      <c r="CD164" s="191"/>
      <c r="CE164" s="191"/>
      <c r="CF164" s="191"/>
      <c r="CG164" s="191"/>
      <c r="CH164" s="191"/>
      <c r="CI164" s="191"/>
      <c r="CJ164" s="191"/>
      <c r="CK164" s="191"/>
      <c r="CL164" s="191"/>
      <c r="CM164" s="191"/>
      <c r="CN164" s="191"/>
      <c r="CO164" s="191"/>
      <c r="CP164" s="191"/>
      <c r="CQ164" s="191"/>
      <c r="CR164" s="191"/>
    </row>
    <row r="165" spans="1:96" ht="12" customHeight="1" x14ac:dyDescent="0.25">
      <c r="A165" s="191"/>
      <c r="B165" s="191"/>
      <c r="C165" s="191"/>
      <c r="D165" s="191"/>
      <c r="E165" s="191"/>
      <c r="F165" s="191"/>
      <c r="G165" s="191"/>
      <c r="H165" s="191"/>
      <c r="I165" s="191"/>
      <c r="J165" s="191"/>
      <c r="K165" s="191"/>
      <c r="L165" s="191"/>
      <c r="M165" s="191"/>
      <c r="N165" s="191"/>
      <c r="O165" s="191"/>
      <c r="P165" s="191"/>
      <c r="Q165" s="191"/>
      <c r="R165" s="191"/>
      <c r="S165" s="191"/>
      <c r="T165" s="191"/>
      <c r="U165" s="191"/>
      <c r="V165" s="191"/>
      <c r="W165" s="191"/>
      <c r="X165" s="224"/>
      <c r="Y165" s="224"/>
      <c r="Z165" s="224"/>
      <c r="AA165" s="224"/>
      <c r="AB165" s="224"/>
      <c r="AC165" s="224"/>
      <c r="AD165" s="224"/>
      <c r="AE165" s="224"/>
      <c r="AF165" s="224"/>
      <c r="AG165" s="224"/>
      <c r="AH165" s="224"/>
      <c r="AI165" s="224"/>
      <c r="AJ165" s="224"/>
      <c r="AK165" s="224"/>
      <c r="AL165" s="224"/>
      <c r="AM165" s="191"/>
      <c r="AN165" s="73"/>
      <c r="AO165" s="73"/>
      <c r="AP165" s="73"/>
      <c r="AQ165" s="73"/>
      <c r="AR165" s="73"/>
      <c r="AS165" s="73"/>
      <c r="AT165" s="73"/>
      <c r="AU165" s="73"/>
      <c r="AV165" s="73"/>
      <c r="AW165" s="225"/>
      <c r="AX165" s="73"/>
      <c r="AY165" s="73"/>
      <c r="AZ165" s="73"/>
      <c r="BA165" s="73"/>
      <c r="BB165" s="182"/>
      <c r="BC165" s="182"/>
      <c r="BD165" s="214">
        <f t="shared" si="18"/>
        <v>13.416666666666666</v>
      </c>
      <c r="BE165" s="187">
        <v>48300</v>
      </c>
      <c r="BF165" s="215">
        <v>380.36023411000002</v>
      </c>
      <c r="BG165" s="215">
        <v>505.648481934534</v>
      </c>
      <c r="BH165" s="215">
        <v>-511.35558168830897</v>
      </c>
      <c r="BI165" s="216">
        <v>52.123113680550603</v>
      </c>
      <c r="BJ165" s="216">
        <v>6.0565673231863801</v>
      </c>
      <c r="BK165" s="214">
        <f t="shared" si="19"/>
        <v>-6.4058889350776305E-2</v>
      </c>
      <c r="BL165" s="214">
        <f t="shared" si="20"/>
        <v>-132.3467885889234</v>
      </c>
      <c r="BM165" s="187">
        <v>48300</v>
      </c>
      <c r="BN165" s="215">
        <v>380.36023411000002</v>
      </c>
      <c r="BO165" s="215">
        <v>513.04861027141703</v>
      </c>
      <c r="BP165" s="215">
        <v>-517.63174646339303</v>
      </c>
      <c r="BQ165" s="216">
        <v>52.172192156048403</v>
      </c>
      <c r="BR165" s="216">
        <v>6.1136176940659297</v>
      </c>
      <c r="BS165" s="214">
        <f t="shared" si="21"/>
        <v>-1.8364720956746794E-2</v>
      </c>
      <c r="BT165" s="214">
        <f t="shared" si="22"/>
        <v>-132.3467885889234</v>
      </c>
      <c r="BU165" s="191"/>
      <c r="BV165" s="189">
        <v>4.2347408217540803</v>
      </c>
      <c r="BW165" s="189">
        <v>-2.0737484408741098</v>
      </c>
      <c r="BX165" s="214">
        <f t="shared" si="23"/>
        <v>-0.48338365126965233</v>
      </c>
      <c r="BY165" s="214">
        <f t="shared" si="24"/>
        <v>-5.2969427399494071</v>
      </c>
      <c r="BZ165" s="191"/>
      <c r="CA165" s="191"/>
      <c r="CB165" s="191"/>
      <c r="CC165" s="191"/>
      <c r="CD165" s="191"/>
      <c r="CE165" s="191"/>
      <c r="CF165" s="191"/>
      <c r="CG165" s="191"/>
      <c r="CH165" s="191"/>
      <c r="CI165" s="191"/>
      <c r="CJ165" s="191"/>
      <c r="CK165" s="191"/>
      <c r="CL165" s="191"/>
      <c r="CM165" s="191"/>
      <c r="CN165" s="191"/>
      <c r="CO165" s="191"/>
      <c r="CP165" s="191"/>
      <c r="CQ165" s="191"/>
      <c r="CR165" s="191"/>
    </row>
    <row r="166" spans="1:96" ht="12" customHeight="1" x14ac:dyDescent="0.25">
      <c r="A166" s="191"/>
      <c r="B166" s="191"/>
      <c r="C166" s="191"/>
      <c r="D166" s="191"/>
      <c r="E166" s="191"/>
      <c r="F166" s="191"/>
      <c r="G166" s="191"/>
      <c r="H166" s="191"/>
      <c r="I166" s="191"/>
      <c r="J166" s="191"/>
      <c r="K166" s="191"/>
      <c r="L166" s="191"/>
      <c r="M166" s="191"/>
      <c r="N166" s="191"/>
      <c r="O166" s="191"/>
      <c r="P166" s="191"/>
      <c r="Q166" s="191"/>
      <c r="R166" s="191"/>
      <c r="S166" s="191"/>
      <c r="T166" s="191"/>
      <c r="U166" s="191"/>
      <c r="V166" s="191"/>
      <c r="W166" s="191"/>
      <c r="X166" s="224"/>
      <c r="Y166" s="224"/>
      <c r="Z166" s="224"/>
      <c r="AA166" s="224"/>
      <c r="AB166" s="224"/>
      <c r="AC166" s="224"/>
      <c r="AD166" s="224"/>
      <c r="AE166" s="224"/>
      <c r="AF166" s="224"/>
      <c r="AG166" s="224"/>
      <c r="AH166" s="224"/>
      <c r="AI166" s="224"/>
      <c r="AJ166" s="224"/>
      <c r="AK166" s="224"/>
      <c r="AL166" s="224"/>
      <c r="AM166" s="191"/>
      <c r="AN166" s="73"/>
      <c r="AO166" s="73"/>
      <c r="AP166" s="73"/>
      <c r="AQ166" s="73"/>
      <c r="AR166" s="73"/>
      <c r="AS166" s="73"/>
      <c r="AT166" s="73"/>
      <c r="AU166" s="73"/>
      <c r="AV166" s="73"/>
      <c r="AW166" s="225"/>
      <c r="AX166" s="73"/>
      <c r="AY166" s="73"/>
      <c r="AZ166" s="73"/>
      <c r="BA166" s="73"/>
      <c r="BB166" s="182"/>
      <c r="BC166" s="182"/>
      <c r="BD166" s="214">
        <f t="shared" si="18"/>
        <v>13.5</v>
      </c>
      <c r="BE166" s="187">
        <v>48600</v>
      </c>
      <c r="BF166" s="215">
        <v>375.04941841999999</v>
      </c>
      <c r="BG166" s="215">
        <v>492.88628148170801</v>
      </c>
      <c r="BH166" s="215">
        <v>-498.61563867723999</v>
      </c>
      <c r="BI166" s="216">
        <v>52.030901139756402</v>
      </c>
      <c r="BJ166" s="216">
        <v>5.9638382475150902</v>
      </c>
      <c r="BK166" s="214">
        <f t="shared" si="19"/>
        <v>-0.15678796502206627</v>
      </c>
      <c r="BL166" s="214">
        <f t="shared" si="20"/>
        <v>-137.65760427892343</v>
      </c>
      <c r="BM166" s="187">
        <v>48600</v>
      </c>
      <c r="BN166" s="215">
        <v>375.04941841999999</v>
      </c>
      <c r="BO166" s="215">
        <v>503.130937029324</v>
      </c>
      <c r="BP166" s="215">
        <v>-507.84419167468798</v>
      </c>
      <c r="BQ166" s="216">
        <v>52.101405529333803</v>
      </c>
      <c r="BR166" s="216">
        <v>6.0416831976344296</v>
      </c>
      <c r="BS166" s="214">
        <f t="shared" si="21"/>
        <v>-9.0299217388246866E-2</v>
      </c>
      <c r="BT166" s="214">
        <f t="shared" si="22"/>
        <v>-137.65760427892343</v>
      </c>
      <c r="BU166" s="191"/>
      <c r="BV166" s="189">
        <v>-8.6074143490591801</v>
      </c>
      <c r="BW166" s="189">
        <v>-10.737650863227399</v>
      </c>
      <c r="BX166" s="214">
        <f t="shared" si="23"/>
        <v>-13.325538822082912</v>
      </c>
      <c r="BY166" s="214">
        <f t="shared" si="24"/>
        <v>-13.960845162302697</v>
      </c>
      <c r="BZ166" s="191"/>
      <c r="CA166" s="191"/>
      <c r="CB166" s="191"/>
      <c r="CC166" s="191"/>
      <c r="CD166" s="191"/>
      <c r="CE166" s="191"/>
      <c r="CF166" s="191"/>
      <c r="CG166" s="191"/>
      <c r="CH166" s="191"/>
      <c r="CI166" s="191"/>
      <c r="CJ166" s="191"/>
      <c r="CK166" s="191"/>
      <c r="CL166" s="191"/>
      <c r="CM166" s="191"/>
      <c r="CN166" s="191"/>
      <c r="CO166" s="191"/>
      <c r="CP166" s="191"/>
      <c r="CQ166" s="191"/>
      <c r="CR166" s="191"/>
    </row>
    <row r="167" spans="1:96" ht="12" customHeight="1" x14ac:dyDescent="0.25">
      <c r="A167" s="191"/>
      <c r="B167" s="191"/>
      <c r="C167" s="191"/>
      <c r="D167" s="191"/>
      <c r="E167" s="191"/>
      <c r="F167" s="191"/>
      <c r="G167" s="191"/>
      <c r="H167" s="191"/>
      <c r="I167" s="191"/>
      <c r="J167" s="191"/>
      <c r="K167" s="191"/>
      <c r="L167" s="191"/>
      <c r="M167" s="191"/>
      <c r="N167" s="191"/>
      <c r="O167" s="191"/>
      <c r="P167" s="191"/>
      <c r="Q167" s="191"/>
      <c r="R167" s="191"/>
      <c r="S167" s="191"/>
      <c r="T167" s="191"/>
      <c r="U167" s="191"/>
      <c r="V167" s="191"/>
      <c r="W167" s="191"/>
      <c r="X167" s="224"/>
      <c r="Y167" s="224"/>
      <c r="Z167" s="224"/>
      <c r="AA167" s="224"/>
      <c r="AB167" s="224"/>
      <c r="AC167" s="224"/>
      <c r="AD167" s="224"/>
      <c r="AE167" s="224"/>
      <c r="AF167" s="224"/>
      <c r="AG167" s="224"/>
      <c r="AH167" s="224"/>
      <c r="AI167" s="224"/>
      <c r="AJ167" s="224"/>
      <c r="AK167" s="224"/>
      <c r="AL167" s="224"/>
      <c r="AM167" s="191"/>
      <c r="AN167" s="73"/>
      <c r="AO167" s="73"/>
      <c r="AP167" s="73"/>
      <c r="AQ167" s="73"/>
      <c r="AR167" s="73"/>
      <c r="AS167" s="73"/>
      <c r="AT167" s="73"/>
      <c r="AU167" s="73"/>
      <c r="AV167" s="73"/>
      <c r="AW167" s="225"/>
      <c r="AX167" s="73"/>
      <c r="AY167" s="73"/>
      <c r="AZ167" s="73"/>
      <c r="BA167" s="73"/>
      <c r="BB167" s="182"/>
      <c r="BC167" s="182"/>
      <c r="BD167" s="214">
        <f t="shared" si="18"/>
        <v>13.583333333333334</v>
      </c>
      <c r="BE167" s="187">
        <v>48900</v>
      </c>
      <c r="BF167" s="215">
        <v>371.21386268999998</v>
      </c>
      <c r="BG167" s="215">
        <v>480.30354840417601</v>
      </c>
      <c r="BH167" s="215">
        <v>-486.01073046522401</v>
      </c>
      <c r="BI167" s="216">
        <v>51.938890105469298</v>
      </c>
      <c r="BJ167" s="216">
        <v>5.8716298426848201</v>
      </c>
      <c r="BK167" s="214">
        <f t="shared" si="19"/>
        <v>-0.24899636985233631</v>
      </c>
      <c r="BL167" s="214">
        <f t="shared" si="20"/>
        <v>-141.49316000892344</v>
      </c>
      <c r="BM167" s="187">
        <v>48900</v>
      </c>
      <c r="BN167" s="215">
        <v>371.21386268999998</v>
      </c>
      <c r="BO167" s="215">
        <v>493.31472774595602</v>
      </c>
      <c r="BP167" s="215">
        <v>-498.11999035057102</v>
      </c>
      <c r="BQ167" s="216">
        <v>52.030664038560602</v>
      </c>
      <c r="BR167" s="216">
        <v>5.9700574511803399</v>
      </c>
      <c r="BS167" s="214">
        <f t="shared" si="21"/>
        <v>-0.16192496384233657</v>
      </c>
      <c r="BT167" s="214">
        <f t="shared" si="22"/>
        <v>-141.49316000892344</v>
      </c>
      <c r="BU167" s="191"/>
      <c r="BV167" s="189">
        <v>-21.355300431850999</v>
      </c>
      <c r="BW167" s="189">
        <v>-19.283953677461199</v>
      </c>
      <c r="BX167" s="214">
        <f t="shared" si="23"/>
        <v>-26.073424904874731</v>
      </c>
      <c r="BY167" s="214">
        <f t="shared" si="24"/>
        <v>-22.507147976536494</v>
      </c>
      <c r="BZ167" s="191"/>
      <c r="CA167" s="191"/>
      <c r="CB167" s="191"/>
      <c r="CC167" s="191"/>
      <c r="CD167" s="191"/>
      <c r="CE167" s="191"/>
      <c r="CF167" s="191"/>
      <c r="CG167" s="191"/>
      <c r="CH167" s="191"/>
      <c r="CI167" s="191"/>
      <c r="CJ167" s="191"/>
      <c r="CK167" s="191"/>
      <c r="CL167" s="191"/>
      <c r="CM167" s="191"/>
      <c r="CN167" s="191"/>
      <c r="CO167" s="191"/>
      <c r="CP167" s="191"/>
      <c r="CQ167" s="191"/>
      <c r="CR167" s="191"/>
    </row>
    <row r="168" spans="1:96" ht="12" customHeight="1" x14ac:dyDescent="0.25">
      <c r="A168" s="191"/>
      <c r="B168" s="191"/>
      <c r="C168" s="191"/>
      <c r="D168" s="191"/>
      <c r="E168" s="191"/>
      <c r="F168" s="191"/>
      <c r="G168" s="191"/>
      <c r="H168" s="191"/>
      <c r="I168" s="191"/>
      <c r="J168" s="191"/>
      <c r="K168" s="191"/>
      <c r="L168" s="191"/>
      <c r="M168" s="191"/>
      <c r="N168" s="191"/>
      <c r="O168" s="191"/>
      <c r="P168" s="191"/>
      <c r="Q168" s="191"/>
      <c r="R168" s="191"/>
      <c r="S168" s="191"/>
      <c r="T168" s="191"/>
      <c r="U168" s="191"/>
      <c r="V168" s="191"/>
      <c r="W168" s="191"/>
      <c r="X168" s="224"/>
      <c r="Y168" s="224"/>
      <c r="Z168" s="224"/>
      <c r="AA168" s="224"/>
      <c r="AB168" s="224"/>
      <c r="AC168" s="224"/>
      <c r="AD168" s="224"/>
      <c r="AE168" s="224"/>
      <c r="AF168" s="224"/>
      <c r="AG168" s="224"/>
      <c r="AH168" s="224"/>
      <c r="AI168" s="224"/>
      <c r="AJ168" s="224"/>
      <c r="AK168" s="224"/>
      <c r="AL168" s="224"/>
      <c r="AM168" s="191"/>
      <c r="AN168" s="73"/>
      <c r="AO168" s="73"/>
      <c r="AP168" s="73"/>
      <c r="AQ168" s="73"/>
      <c r="AR168" s="73"/>
      <c r="AS168" s="73"/>
      <c r="AT168" s="73"/>
      <c r="AU168" s="73"/>
      <c r="AV168" s="73"/>
      <c r="AW168" s="225"/>
      <c r="AX168" s="73"/>
      <c r="AY168" s="73"/>
      <c r="AZ168" s="73"/>
      <c r="BA168" s="73"/>
      <c r="BB168" s="182"/>
      <c r="BC168" s="182"/>
      <c r="BD168" s="214">
        <f t="shared" si="18"/>
        <v>13.666666666666666</v>
      </c>
      <c r="BE168" s="187">
        <v>49200</v>
      </c>
      <c r="BF168" s="215">
        <v>368.89559005000001</v>
      </c>
      <c r="BG168" s="215">
        <v>467.99625028138598</v>
      </c>
      <c r="BH168" s="215">
        <v>-473.63665512095798</v>
      </c>
      <c r="BI168" s="216">
        <v>51.847793480298002</v>
      </c>
      <c r="BJ168" s="216">
        <v>5.7806699806766497</v>
      </c>
      <c r="BK168" s="214">
        <f t="shared" si="19"/>
        <v>-0.33995623186050672</v>
      </c>
      <c r="BL168" s="214">
        <f t="shared" si="20"/>
        <v>-143.81143264892341</v>
      </c>
      <c r="BM168" s="187">
        <v>49200</v>
      </c>
      <c r="BN168" s="215">
        <v>368.89559005000001</v>
      </c>
      <c r="BO168" s="215">
        <v>483.67781520571401</v>
      </c>
      <c r="BP168" s="215">
        <v>-488.536355596833</v>
      </c>
      <c r="BQ168" s="216">
        <v>51.960534556945603</v>
      </c>
      <c r="BR168" s="216">
        <v>5.8993205862249001</v>
      </c>
      <c r="BS168" s="214">
        <f t="shared" si="21"/>
        <v>-0.23266182879777642</v>
      </c>
      <c r="BT168" s="214">
        <f t="shared" si="22"/>
        <v>-143.81143264892341</v>
      </c>
      <c r="BU168" s="191"/>
      <c r="BV168" s="189">
        <v>-33.869301562146703</v>
      </c>
      <c r="BW168" s="189">
        <v>-27.619057093953899</v>
      </c>
      <c r="BX168" s="214">
        <f t="shared" si="23"/>
        <v>-38.587426035170438</v>
      </c>
      <c r="BY168" s="214">
        <f t="shared" si="24"/>
        <v>-30.842251393029194</v>
      </c>
      <c r="BZ168" s="191"/>
      <c r="CA168" s="191"/>
      <c r="CB168" s="191"/>
      <c r="CC168" s="191"/>
      <c r="CD168" s="191"/>
      <c r="CE168" s="191"/>
      <c r="CF168" s="191"/>
      <c r="CG168" s="191"/>
      <c r="CH168" s="191"/>
      <c r="CI168" s="191"/>
      <c r="CJ168" s="191"/>
      <c r="CK168" s="191"/>
      <c r="CL168" s="191"/>
      <c r="CM168" s="191"/>
      <c r="CN168" s="191"/>
      <c r="CO168" s="191"/>
      <c r="CP168" s="191"/>
      <c r="CQ168" s="191"/>
      <c r="CR168" s="191"/>
    </row>
    <row r="169" spans="1:96" ht="12" customHeight="1" x14ac:dyDescent="0.25">
      <c r="A169" s="191"/>
      <c r="B169" s="191"/>
      <c r="C169" s="191"/>
      <c r="D169" s="191"/>
      <c r="E169" s="191"/>
      <c r="F169" s="191"/>
      <c r="G169" s="191"/>
      <c r="H169" s="191"/>
      <c r="I169" s="191"/>
      <c r="J169" s="191"/>
      <c r="K169" s="191"/>
      <c r="L169" s="191"/>
      <c r="M169" s="191"/>
      <c r="N169" s="191"/>
      <c r="O169" s="191"/>
      <c r="P169" s="191"/>
      <c r="Q169" s="191"/>
      <c r="R169" s="191"/>
      <c r="S169" s="191"/>
      <c r="T169" s="191"/>
      <c r="U169" s="191"/>
      <c r="V169" s="191"/>
      <c r="W169" s="191"/>
      <c r="X169" s="224"/>
      <c r="Y169" s="224"/>
      <c r="Z169" s="224"/>
      <c r="AA169" s="224"/>
      <c r="AB169" s="224"/>
      <c r="AC169" s="224"/>
      <c r="AD169" s="224"/>
      <c r="AE169" s="224"/>
      <c r="AF169" s="224"/>
      <c r="AG169" s="224"/>
      <c r="AH169" s="224"/>
      <c r="AI169" s="224"/>
      <c r="AJ169" s="224"/>
      <c r="AK169" s="224"/>
      <c r="AL169" s="224"/>
      <c r="AM169" s="191"/>
      <c r="AN169" s="73"/>
      <c r="AO169" s="73"/>
      <c r="AP169" s="73"/>
      <c r="AQ169" s="73"/>
      <c r="AR169" s="73"/>
      <c r="AS169" s="73"/>
      <c r="AT169" s="73"/>
      <c r="AU169" s="73"/>
      <c r="AV169" s="73"/>
      <c r="AW169" s="225"/>
      <c r="AX169" s="73"/>
      <c r="AY169" s="73"/>
      <c r="AZ169" s="73"/>
      <c r="BA169" s="73"/>
      <c r="BB169" s="182"/>
      <c r="BC169" s="182"/>
      <c r="BD169" s="214">
        <f t="shared" si="18"/>
        <v>13.75</v>
      </c>
      <c r="BE169" s="187">
        <v>49500</v>
      </c>
      <c r="BF169" s="215">
        <v>368.12</v>
      </c>
      <c r="BG169" s="215">
        <v>456.056817500036</v>
      </c>
      <c r="BH169" s="215">
        <v>-461.58561505956698</v>
      </c>
      <c r="BI169" s="216">
        <v>51.7583273154587</v>
      </c>
      <c r="BJ169" s="216">
        <v>5.6916907413162097</v>
      </c>
      <c r="BK169" s="214">
        <f t="shared" si="19"/>
        <v>-0.42893547122094677</v>
      </c>
      <c r="BL169" s="214">
        <f t="shared" si="20"/>
        <v>-144.58702269892342</v>
      </c>
      <c r="BM169" s="187">
        <v>49500</v>
      </c>
      <c r="BN169" s="215">
        <v>368.12</v>
      </c>
      <c r="BO169" s="215">
        <v>474.29514506905701</v>
      </c>
      <c r="BP169" s="215">
        <v>-479.16764273180303</v>
      </c>
      <c r="BQ169" s="216">
        <v>51.891580670783</v>
      </c>
      <c r="BR169" s="216">
        <v>5.8300498092541</v>
      </c>
      <c r="BS169" s="214">
        <f t="shared" si="21"/>
        <v>-0.3019326057685765</v>
      </c>
      <c r="BT169" s="214">
        <f t="shared" si="22"/>
        <v>-144.58702269892342</v>
      </c>
      <c r="BU169" s="191"/>
      <c r="BV169" s="189">
        <v>-46.0123634021136</v>
      </c>
      <c r="BW169" s="189">
        <v>-35.6516743957214</v>
      </c>
      <c r="BX169" s="214">
        <f t="shared" si="23"/>
        <v>-50.730487875137335</v>
      </c>
      <c r="BY169" s="214">
        <f t="shared" si="24"/>
        <v>-38.874868694796696</v>
      </c>
      <c r="BZ169" s="191"/>
      <c r="CA169" s="191"/>
      <c r="CB169" s="191"/>
      <c r="CC169" s="191"/>
      <c r="CD169" s="191"/>
      <c r="CE169" s="191"/>
      <c r="CF169" s="191"/>
      <c r="CG169" s="191"/>
      <c r="CH169" s="191"/>
      <c r="CI169" s="191"/>
      <c r="CJ169" s="191"/>
      <c r="CK169" s="191"/>
      <c r="CL169" s="191"/>
      <c r="CM169" s="191"/>
      <c r="CN169" s="191"/>
      <c r="CO169" s="191"/>
      <c r="CP169" s="191"/>
      <c r="CQ169" s="191"/>
      <c r="CR169" s="191"/>
    </row>
    <row r="170" spans="1:96" ht="12" customHeight="1" x14ac:dyDescent="0.25">
      <c r="A170" s="191"/>
      <c r="B170" s="191"/>
      <c r="C170" s="191"/>
      <c r="D170" s="191"/>
      <c r="E170" s="191"/>
      <c r="F170" s="191"/>
      <c r="G170" s="191"/>
      <c r="H170" s="191"/>
      <c r="I170" s="191"/>
      <c r="J170" s="191"/>
      <c r="K170" s="191"/>
      <c r="L170" s="191"/>
      <c r="M170" s="191"/>
      <c r="N170" s="191"/>
      <c r="O170" s="191"/>
      <c r="P170" s="191"/>
      <c r="Q170" s="191"/>
      <c r="R170" s="191"/>
      <c r="S170" s="191"/>
      <c r="T170" s="191"/>
      <c r="U170" s="191"/>
      <c r="V170" s="191"/>
      <c r="W170" s="191"/>
      <c r="X170" s="224"/>
      <c r="Y170" s="224"/>
      <c r="Z170" s="224"/>
      <c r="AA170" s="224"/>
      <c r="AB170" s="224"/>
      <c r="AC170" s="224"/>
      <c r="AD170" s="224"/>
      <c r="AE170" s="224"/>
      <c r="AF170" s="224"/>
      <c r="AG170" s="224"/>
      <c r="AH170" s="224"/>
      <c r="AI170" s="224"/>
      <c r="AJ170" s="224"/>
      <c r="AK170" s="224"/>
      <c r="AL170" s="224"/>
      <c r="AM170" s="191"/>
      <c r="AN170" s="73"/>
      <c r="AO170" s="73"/>
      <c r="AP170" s="73"/>
      <c r="AQ170" s="73"/>
      <c r="AR170" s="73"/>
      <c r="AS170" s="73"/>
      <c r="AT170" s="73"/>
      <c r="AU170" s="73"/>
      <c r="AV170" s="73"/>
      <c r="AW170" s="225"/>
      <c r="AX170" s="73"/>
      <c r="AY170" s="73"/>
      <c r="AZ170" s="73"/>
      <c r="BA170" s="73"/>
      <c r="BB170" s="182"/>
      <c r="BC170" s="182"/>
      <c r="BD170" s="214">
        <f t="shared" si="18"/>
        <v>13.833333333333334</v>
      </c>
      <c r="BE170" s="187">
        <v>49800</v>
      </c>
      <c r="BF170" s="215">
        <v>368.89559005000001</v>
      </c>
      <c r="BG170" s="215">
        <v>444.57445744762202</v>
      </c>
      <c r="BH170" s="215">
        <v>-449.94648129082299</v>
      </c>
      <c r="BI170" s="216">
        <v>51.671212488591699</v>
      </c>
      <c r="BJ170" s="216">
        <v>5.60543021121621</v>
      </c>
      <c r="BK170" s="214">
        <f t="shared" si="19"/>
        <v>-0.51519600132094645</v>
      </c>
      <c r="BL170" s="214">
        <f t="shared" si="20"/>
        <v>-143.81143264892341</v>
      </c>
      <c r="BM170" s="187">
        <v>49800</v>
      </c>
      <c r="BN170" s="215">
        <v>368.89559005000001</v>
      </c>
      <c r="BO170" s="215">
        <v>465.23892038043198</v>
      </c>
      <c r="BP170" s="215">
        <v>-470.08545504999103</v>
      </c>
      <c r="BQ170" s="216">
        <v>51.824363078072501</v>
      </c>
      <c r="BR170" s="216">
        <v>5.7628199039530701</v>
      </c>
      <c r="BS170" s="214">
        <f t="shared" si="21"/>
        <v>-0.3691625110696064</v>
      </c>
      <c r="BT170" s="214">
        <f t="shared" si="22"/>
        <v>-143.81143264892341</v>
      </c>
      <c r="BU170" s="191"/>
      <c r="BV170" s="189">
        <v>-57.651494170594297</v>
      </c>
      <c r="BW170" s="189">
        <v>-43.293831717820098</v>
      </c>
      <c r="BX170" s="214">
        <f t="shared" si="23"/>
        <v>-62.369618643618033</v>
      </c>
      <c r="BY170" s="214">
        <f t="shared" si="24"/>
        <v>-46.517026016895393</v>
      </c>
      <c r="BZ170" s="191"/>
      <c r="CA170" s="191"/>
      <c r="CB170" s="191"/>
      <c r="CC170" s="191"/>
      <c r="CD170" s="191"/>
      <c r="CE170" s="191"/>
      <c r="CF170" s="191"/>
      <c r="CG170" s="191"/>
      <c r="CH170" s="191"/>
      <c r="CI170" s="191"/>
      <c r="CJ170" s="191"/>
      <c r="CK170" s="191"/>
      <c r="CL170" s="191"/>
      <c r="CM170" s="191"/>
      <c r="CN170" s="191"/>
      <c r="CO170" s="191"/>
      <c r="CP170" s="191"/>
      <c r="CQ170" s="191"/>
      <c r="CR170" s="191"/>
    </row>
    <row r="171" spans="1:96" ht="12" customHeight="1" x14ac:dyDescent="0.25">
      <c r="A171" s="191"/>
      <c r="B171" s="191"/>
      <c r="C171" s="191"/>
      <c r="D171" s="191"/>
      <c r="E171" s="191"/>
      <c r="F171" s="191"/>
      <c r="G171" s="191"/>
      <c r="H171" s="191"/>
      <c r="I171" s="191"/>
      <c r="J171" s="191"/>
      <c r="K171" s="191"/>
      <c r="L171" s="191"/>
      <c r="M171" s="191"/>
      <c r="N171" s="191"/>
      <c r="O171" s="191"/>
      <c r="P171" s="191"/>
      <c r="Q171" s="191"/>
      <c r="R171" s="191"/>
      <c r="S171" s="191"/>
      <c r="T171" s="191"/>
      <c r="U171" s="191"/>
      <c r="V171" s="191"/>
      <c r="W171" s="191"/>
      <c r="X171" s="224"/>
      <c r="Y171" s="224"/>
      <c r="Z171" s="224"/>
      <c r="AA171" s="224"/>
      <c r="AB171" s="224"/>
      <c r="AC171" s="224"/>
      <c r="AD171" s="224"/>
      <c r="AE171" s="224"/>
      <c r="AF171" s="224"/>
      <c r="AG171" s="224"/>
      <c r="AH171" s="224"/>
      <c r="AI171" s="224"/>
      <c r="AJ171" s="224"/>
      <c r="AK171" s="224"/>
      <c r="AL171" s="224"/>
      <c r="AM171" s="191"/>
      <c r="AN171" s="73"/>
      <c r="AO171" s="73"/>
      <c r="AP171" s="73"/>
      <c r="AQ171" s="73"/>
      <c r="AR171" s="73"/>
      <c r="AS171" s="73"/>
      <c r="AT171" s="73"/>
      <c r="AU171" s="73"/>
      <c r="AV171" s="73"/>
      <c r="AW171" s="225"/>
      <c r="AX171" s="73"/>
      <c r="AY171" s="73"/>
      <c r="AZ171" s="73"/>
      <c r="BA171" s="73"/>
      <c r="BB171" s="182"/>
      <c r="BC171" s="182"/>
      <c r="BD171" s="214">
        <f t="shared" si="18"/>
        <v>13.916666666666666</v>
      </c>
      <c r="BE171" s="187">
        <v>50100</v>
      </c>
      <c r="BF171" s="215">
        <v>371.21386268999998</v>
      </c>
      <c r="BG171" s="215">
        <v>433.63564231585599</v>
      </c>
      <c r="BH171" s="215">
        <v>-438.80523340679201</v>
      </c>
      <c r="BI171" s="216">
        <v>51.587177177341999</v>
      </c>
      <c r="BJ171" s="216">
        <v>5.52263501733478</v>
      </c>
      <c r="BK171" s="214">
        <f t="shared" si="19"/>
        <v>-0.59799119520237642</v>
      </c>
      <c r="BL171" s="214">
        <f t="shared" si="20"/>
        <v>-141.49316000892344</v>
      </c>
      <c r="BM171" s="187">
        <v>50100</v>
      </c>
      <c r="BN171" s="215">
        <v>371.21386268999998</v>
      </c>
      <c r="BO171" s="215">
        <v>456.57886780982602</v>
      </c>
      <c r="BP171" s="215">
        <v>-461.35887317715498</v>
      </c>
      <c r="BQ171" s="216">
        <v>51.759440554353802</v>
      </c>
      <c r="BR171" s="216">
        <v>5.6982042650566003</v>
      </c>
      <c r="BS171" s="214">
        <f t="shared" si="21"/>
        <v>-0.43377814996607622</v>
      </c>
      <c r="BT171" s="214">
        <f t="shared" si="22"/>
        <v>-141.49316000892344</v>
      </c>
      <c r="BU171" s="191"/>
      <c r="BV171" s="189">
        <v>-68.659221179692196</v>
      </c>
      <c r="BW171" s="189">
        <v>-50.4618315441245</v>
      </c>
      <c r="BX171" s="214">
        <f t="shared" si="23"/>
        <v>-73.377345652715931</v>
      </c>
      <c r="BY171" s="214">
        <f t="shared" si="24"/>
        <v>-53.685025843199796</v>
      </c>
      <c r="BZ171" s="191"/>
      <c r="CA171" s="191"/>
      <c r="CB171" s="191"/>
      <c r="CC171" s="191"/>
      <c r="CD171" s="191"/>
      <c r="CE171" s="191"/>
      <c r="CF171" s="191"/>
      <c r="CG171" s="191"/>
      <c r="CH171" s="191"/>
      <c r="CI171" s="191"/>
      <c r="CJ171" s="191"/>
      <c r="CK171" s="191"/>
      <c r="CL171" s="191"/>
      <c r="CM171" s="191"/>
      <c r="CN171" s="191"/>
      <c r="CO171" s="191"/>
      <c r="CP171" s="191"/>
      <c r="CQ171" s="191"/>
      <c r="CR171" s="191"/>
    </row>
    <row r="172" spans="1:96" ht="12" customHeight="1" x14ac:dyDescent="0.25">
      <c r="A172" s="191"/>
      <c r="B172" s="191"/>
      <c r="C172" s="191"/>
      <c r="D172" s="191"/>
      <c r="E172" s="191"/>
      <c r="F172" s="191"/>
      <c r="G172" s="191"/>
      <c r="H172" s="191"/>
      <c r="I172" s="191"/>
      <c r="J172" s="191"/>
      <c r="K172" s="191"/>
      <c r="L172" s="191"/>
      <c r="M172" s="191"/>
      <c r="N172" s="191"/>
      <c r="O172" s="191"/>
      <c r="P172" s="191"/>
      <c r="Q172" s="191"/>
      <c r="R172" s="191"/>
      <c r="S172" s="191"/>
      <c r="T172" s="191"/>
      <c r="U172" s="191"/>
      <c r="V172" s="191"/>
      <c r="W172" s="191"/>
      <c r="X172" s="224"/>
      <c r="Y172" s="224"/>
      <c r="Z172" s="224"/>
      <c r="AA172" s="224"/>
      <c r="AB172" s="224"/>
      <c r="AC172" s="224"/>
      <c r="AD172" s="224"/>
      <c r="AE172" s="224"/>
      <c r="AF172" s="224"/>
      <c r="AG172" s="224"/>
      <c r="AH172" s="224"/>
      <c r="AI172" s="224"/>
      <c r="AJ172" s="224"/>
      <c r="AK172" s="224"/>
      <c r="AL172" s="224"/>
      <c r="AM172" s="191"/>
      <c r="AN172" s="73"/>
      <c r="AO172" s="73"/>
      <c r="AP172" s="73"/>
      <c r="AQ172" s="73"/>
      <c r="AR172" s="73"/>
      <c r="AS172" s="73"/>
      <c r="AT172" s="73"/>
      <c r="AU172" s="73"/>
      <c r="AV172" s="73"/>
      <c r="AW172" s="225"/>
      <c r="AX172" s="73"/>
      <c r="AY172" s="73"/>
      <c r="AZ172" s="73"/>
      <c r="BA172" s="73"/>
      <c r="BB172" s="182"/>
      <c r="BC172" s="182"/>
      <c r="BD172" s="214">
        <f t="shared" si="18"/>
        <v>14</v>
      </c>
      <c r="BE172" s="187">
        <v>50400</v>
      </c>
      <c r="BF172" s="215">
        <v>375.04941841999999</v>
      </c>
      <c r="BG172" s="215">
        <v>423.32475675709298</v>
      </c>
      <c r="BH172" s="215">
        <v>-428.24556594580599</v>
      </c>
      <c r="BI172" s="216">
        <v>51.506960046462403</v>
      </c>
      <c r="BJ172" s="216">
        <v>5.4440634610557002</v>
      </c>
      <c r="BK172" s="214">
        <f t="shared" si="19"/>
        <v>-0.67656275148145628</v>
      </c>
      <c r="BL172" s="214">
        <f t="shared" si="20"/>
        <v>-137.65760427892343</v>
      </c>
      <c r="BM172" s="187">
        <v>50400</v>
      </c>
      <c r="BN172" s="215">
        <v>375.04941841999999</v>
      </c>
      <c r="BO172" s="215">
        <v>448.38261074292001</v>
      </c>
      <c r="BP172" s="215">
        <v>-453.05479617896202</v>
      </c>
      <c r="BQ172" s="216">
        <v>51.697371408860903</v>
      </c>
      <c r="BR172" s="216">
        <v>5.6367763565934998</v>
      </c>
      <c r="BS172" s="214">
        <f t="shared" si="21"/>
        <v>-0.49520605842917664</v>
      </c>
      <c r="BT172" s="214">
        <f t="shared" si="22"/>
        <v>-137.65760427892343</v>
      </c>
      <c r="BU172" s="191"/>
      <c r="BV172" s="189">
        <v>-78.914986925810396</v>
      </c>
      <c r="BW172" s="189">
        <v>-57.077169369197101</v>
      </c>
      <c r="BX172" s="214">
        <f t="shared" si="23"/>
        <v>-83.633111398834131</v>
      </c>
      <c r="BY172" s="214">
        <f t="shared" si="24"/>
        <v>-60.300363668272396</v>
      </c>
      <c r="BZ172" s="191"/>
      <c r="CA172" s="191"/>
      <c r="CB172" s="191"/>
      <c r="CC172" s="191"/>
      <c r="CD172" s="191"/>
      <c r="CE172" s="191"/>
      <c r="CF172" s="191"/>
      <c r="CG172" s="191"/>
      <c r="CH172" s="191"/>
      <c r="CI172" s="191"/>
      <c r="CJ172" s="191"/>
      <c r="CK172" s="191"/>
      <c r="CL172" s="191"/>
      <c r="CM172" s="191"/>
      <c r="CN172" s="191"/>
      <c r="CO172" s="191"/>
      <c r="CP172" s="191"/>
      <c r="CQ172" s="191"/>
      <c r="CR172" s="191"/>
    </row>
    <row r="173" spans="1:96" ht="12" customHeight="1" x14ac:dyDescent="0.25">
      <c r="A173" s="191"/>
      <c r="B173" s="191"/>
      <c r="C173" s="191"/>
      <c r="D173" s="191"/>
      <c r="E173" s="191"/>
      <c r="F173" s="191"/>
      <c r="G173" s="191"/>
      <c r="H173" s="191"/>
      <c r="I173" s="191"/>
      <c r="J173" s="191"/>
      <c r="K173" s="191"/>
      <c r="L173" s="191"/>
      <c r="M173" s="191"/>
      <c r="N173" s="191"/>
      <c r="O173" s="191"/>
      <c r="P173" s="191"/>
      <c r="Q173" s="191"/>
      <c r="R173" s="191"/>
      <c r="S173" s="191"/>
      <c r="T173" s="191"/>
      <c r="U173" s="191"/>
      <c r="V173" s="191"/>
      <c r="W173" s="191"/>
      <c r="X173" s="224"/>
      <c r="Y173" s="224"/>
      <c r="Z173" s="224"/>
      <c r="AA173" s="224"/>
      <c r="AB173" s="224"/>
      <c r="AC173" s="224"/>
      <c r="AD173" s="224"/>
      <c r="AE173" s="224"/>
      <c r="AF173" s="224"/>
      <c r="AG173" s="224"/>
      <c r="AH173" s="224"/>
      <c r="AI173" s="224"/>
      <c r="AJ173" s="224"/>
      <c r="AK173" s="224"/>
      <c r="AL173" s="224"/>
      <c r="AM173" s="191"/>
      <c r="AN173" s="73"/>
      <c r="AO173" s="73"/>
      <c r="AP173" s="73"/>
      <c r="AQ173" s="73"/>
      <c r="AR173" s="73"/>
      <c r="AS173" s="73"/>
      <c r="AT173" s="73"/>
      <c r="AU173" s="73"/>
      <c r="AV173" s="73"/>
      <c r="AW173" s="225"/>
      <c r="AX173" s="73"/>
      <c r="AY173" s="73"/>
      <c r="AZ173" s="73"/>
      <c r="BA173" s="73"/>
      <c r="BB173" s="182"/>
      <c r="BC173" s="182"/>
      <c r="BD173" s="214">
        <f t="shared" si="18"/>
        <v>14.083333333333334</v>
      </c>
      <c r="BE173" s="187">
        <v>50700</v>
      </c>
      <c r="BF173" s="215">
        <v>380.36023411000002</v>
      </c>
      <c r="BG173" s="215">
        <v>413.724881777321</v>
      </c>
      <c r="BH173" s="215">
        <v>-418.34964406574699</v>
      </c>
      <c r="BI173" s="216">
        <v>51.431313971359501</v>
      </c>
      <c r="BJ173" s="216">
        <v>5.3704890007370301</v>
      </c>
      <c r="BK173" s="214">
        <f t="shared" si="19"/>
        <v>-0.75013721180012638</v>
      </c>
      <c r="BL173" s="214">
        <f t="shared" si="20"/>
        <v>-132.3467885889234</v>
      </c>
      <c r="BM173" s="187">
        <v>50700</v>
      </c>
      <c r="BN173" s="215">
        <v>380.36023411000002</v>
      </c>
      <c r="BO173" s="215">
        <v>440.71612746627198</v>
      </c>
      <c r="BP173" s="215">
        <v>-445.23837691707502</v>
      </c>
      <c r="BQ173" s="216">
        <v>51.638715295280697</v>
      </c>
      <c r="BR173" s="216">
        <v>5.5791114163450404</v>
      </c>
      <c r="BS173" s="214">
        <f t="shared" si="21"/>
        <v>-0.55287099867763612</v>
      </c>
      <c r="BT173" s="214">
        <f t="shared" si="22"/>
        <v>-132.3467885889234</v>
      </c>
      <c r="BU173" s="191"/>
      <c r="BV173" s="189">
        <v>-88.306469445042197</v>
      </c>
      <c r="BW173" s="189">
        <v>-63.067393485889703</v>
      </c>
      <c r="BX173" s="214">
        <f t="shared" si="23"/>
        <v>-93.024593918065932</v>
      </c>
      <c r="BY173" s="214">
        <f t="shared" si="24"/>
        <v>-66.290587784964998</v>
      </c>
      <c r="BZ173" s="191"/>
      <c r="CA173" s="191"/>
      <c r="CB173" s="191"/>
      <c r="CC173" s="191"/>
      <c r="CD173" s="191"/>
      <c r="CE173" s="191"/>
      <c r="CF173" s="191"/>
      <c r="CG173" s="191"/>
      <c r="CH173" s="191"/>
      <c r="CI173" s="191"/>
      <c r="CJ173" s="191"/>
      <c r="CK173" s="191"/>
      <c r="CL173" s="191"/>
      <c r="CM173" s="191"/>
      <c r="CN173" s="191"/>
      <c r="CO173" s="191"/>
      <c r="CP173" s="191"/>
      <c r="CQ173" s="191"/>
      <c r="CR173" s="191"/>
    </row>
    <row r="174" spans="1:96" ht="12" customHeight="1" x14ac:dyDescent="0.25">
      <c r="A174" s="191"/>
      <c r="B174" s="191"/>
      <c r="C174" s="191"/>
      <c r="D174" s="191"/>
      <c r="E174" s="191"/>
      <c r="F174" s="191"/>
      <c r="G174" s="191"/>
      <c r="H174" s="191"/>
      <c r="I174" s="191"/>
      <c r="J174" s="191"/>
      <c r="K174" s="191"/>
      <c r="L174" s="191"/>
      <c r="M174" s="191"/>
      <c r="N174" s="191"/>
      <c r="O174" s="191"/>
      <c r="P174" s="191"/>
      <c r="Q174" s="191"/>
      <c r="R174" s="191"/>
      <c r="S174" s="191"/>
      <c r="T174" s="191"/>
      <c r="U174" s="191"/>
      <c r="V174" s="191"/>
      <c r="W174" s="191"/>
      <c r="X174" s="224"/>
      <c r="Y174" s="224"/>
      <c r="Z174" s="224"/>
      <c r="AA174" s="224"/>
      <c r="AB174" s="224"/>
      <c r="AC174" s="224"/>
      <c r="AD174" s="224"/>
      <c r="AE174" s="224"/>
      <c r="AF174" s="224"/>
      <c r="AG174" s="224"/>
      <c r="AH174" s="224"/>
      <c r="AI174" s="224"/>
      <c r="AJ174" s="224"/>
      <c r="AK174" s="224"/>
      <c r="AL174" s="224"/>
      <c r="AM174" s="191"/>
      <c r="AN174" s="73"/>
      <c r="AO174" s="73"/>
      <c r="AP174" s="73"/>
      <c r="AQ174" s="73"/>
      <c r="AR174" s="73"/>
      <c r="AS174" s="73"/>
      <c r="AT174" s="73"/>
      <c r="AU174" s="73"/>
      <c r="AV174" s="73"/>
      <c r="AW174" s="225"/>
      <c r="AX174" s="73"/>
      <c r="AY174" s="73"/>
      <c r="AZ174" s="73"/>
      <c r="BA174" s="73"/>
      <c r="BB174" s="182"/>
      <c r="BC174" s="182"/>
      <c r="BD174" s="214">
        <f t="shared" si="18"/>
        <v>14.166666666666666</v>
      </c>
      <c r="BE174" s="187">
        <v>51000</v>
      </c>
      <c r="BF174" s="215">
        <v>387.08812332999997</v>
      </c>
      <c r="BG174" s="215">
        <v>404.91867695397798</v>
      </c>
      <c r="BH174" s="215">
        <v>-409.19898006484499</v>
      </c>
      <c r="BI174" s="216">
        <v>51.3610099823604</v>
      </c>
      <c r="BJ174" s="216">
        <v>5.3027036633310596</v>
      </c>
      <c r="BK174" s="214">
        <f t="shared" si="19"/>
        <v>-0.81792254920609686</v>
      </c>
      <c r="BL174" s="214">
        <f t="shared" si="20"/>
        <v>-125.61889936892345</v>
      </c>
      <c r="BM174" s="187">
        <v>51000</v>
      </c>
      <c r="BN174" s="215">
        <v>387.08812332999997</v>
      </c>
      <c r="BO174" s="215">
        <v>433.64426360252202</v>
      </c>
      <c r="BP174" s="215">
        <v>-437.97352655984503</v>
      </c>
      <c r="BQ174" s="216">
        <v>51.584035161555001</v>
      </c>
      <c r="BR174" s="216">
        <v>5.52578813425127</v>
      </c>
      <c r="BS174" s="214">
        <f t="shared" si="21"/>
        <v>-0.60619428077140647</v>
      </c>
      <c r="BT174" s="214">
        <f t="shared" si="22"/>
        <v>-125.61889936892345</v>
      </c>
      <c r="BU174" s="191"/>
      <c r="BV174" s="189">
        <v>-96.730812472269804</v>
      </c>
      <c r="BW174" s="189">
        <v>-68.366898482213301</v>
      </c>
      <c r="BX174" s="214">
        <f t="shared" si="23"/>
        <v>-101.44893694529354</v>
      </c>
      <c r="BY174" s="214">
        <f t="shared" si="24"/>
        <v>-71.590092781288604</v>
      </c>
      <c r="BZ174" s="191"/>
      <c r="CA174" s="191"/>
      <c r="CB174" s="191"/>
      <c r="CC174" s="191"/>
      <c r="CD174" s="191"/>
      <c r="CE174" s="191"/>
      <c r="CF174" s="191"/>
      <c r="CG174" s="191"/>
      <c r="CH174" s="191"/>
      <c r="CI174" s="191"/>
      <c r="CJ174" s="191"/>
      <c r="CK174" s="191"/>
      <c r="CL174" s="191"/>
      <c r="CM174" s="191"/>
      <c r="CN174" s="191"/>
      <c r="CO174" s="191"/>
      <c r="CP174" s="191"/>
      <c r="CQ174" s="191"/>
      <c r="CR174" s="191"/>
    </row>
    <row r="175" spans="1:96" ht="12" customHeight="1" x14ac:dyDescent="0.25">
      <c r="A175" s="191"/>
      <c r="B175" s="191"/>
      <c r="C175" s="191"/>
      <c r="D175" s="191"/>
      <c r="E175" s="191"/>
      <c r="F175" s="191"/>
      <c r="G175" s="191"/>
      <c r="H175" s="191"/>
      <c r="I175" s="191"/>
      <c r="J175" s="191"/>
      <c r="K175" s="191"/>
      <c r="L175" s="191"/>
      <c r="M175" s="191"/>
      <c r="N175" s="191"/>
      <c r="O175" s="191"/>
      <c r="P175" s="191"/>
      <c r="Q175" s="191"/>
      <c r="R175" s="191"/>
      <c r="S175" s="191"/>
      <c r="T175" s="191"/>
      <c r="U175" s="191"/>
      <c r="V175" s="191"/>
      <c r="W175" s="191"/>
      <c r="X175" s="224"/>
      <c r="Y175" s="224"/>
      <c r="Z175" s="224"/>
      <c r="AA175" s="224"/>
      <c r="AB175" s="224"/>
      <c r="AC175" s="224"/>
      <c r="AD175" s="224"/>
      <c r="AE175" s="224"/>
      <c r="AF175" s="224"/>
      <c r="AG175" s="224"/>
      <c r="AH175" s="224"/>
      <c r="AI175" s="224"/>
      <c r="AJ175" s="224"/>
      <c r="AK175" s="224"/>
      <c r="AL175" s="224"/>
      <c r="AM175" s="191"/>
      <c r="AN175" s="73"/>
      <c r="AO175" s="73"/>
      <c r="AP175" s="73"/>
      <c r="AQ175" s="73"/>
      <c r="AR175" s="73"/>
      <c r="AS175" s="73"/>
      <c r="AT175" s="73"/>
      <c r="AU175" s="73"/>
      <c r="AV175" s="73"/>
      <c r="AW175" s="225"/>
      <c r="AX175" s="73"/>
      <c r="AY175" s="73"/>
      <c r="AZ175" s="73"/>
      <c r="BA175" s="73"/>
      <c r="BB175" s="182"/>
      <c r="BC175" s="182"/>
      <c r="BD175" s="214">
        <f t="shared" si="18"/>
        <v>14.25</v>
      </c>
      <c r="BE175" s="187">
        <v>51300</v>
      </c>
      <c r="BF175" s="215">
        <v>395.15937394000002</v>
      </c>
      <c r="BG175" s="215">
        <v>396.98930259930302</v>
      </c>
      <c r="BH175" s="215">
        <v>-400.87538551357699</v>
      </c>
      <c r="BI175" s="216">
        <v>51.296840918268501</v>
      </c>
      <c r="BJ175" s="216">
        <v>5.2415207374700303</v>
      </c>
      <c r="BK175" s="214">
        <f t="shared" si="19"/>
        <v>-0.87910547506712611</v>
      </c>
      <c r="BL175" s="214">
        <f t="shared" si="20"/>
        <v>-117.5476487589234</v>
      </c>
      <c r="BM175" s="187">
        <v>51300</v>
      </c>
      <c r="BN175" s="215">
        <v>395.15937394000002</v>
      </c>
      <c r="BO175" s="215">
        <v>427.231256027413</v>
      </c>
      <c r="BP175" s="215">
        <v>-431.323453004111</v>
      </c>
      <c r="BQ175" s="216">
        <v>51.533899018184698</v>
      </c>
      <c r="BR175" s="216">
        <v>5.4773899123891701</v>
      </c>
      <c r="BS175" s="214">
        <f t="shared" si="21"/>
        <v>-0.65459250263350643</v>
      </c>
      <c r="BT175" s="214">
        <f t="shared" si="22"/>
        <v>-117.5476487589234</v>
      </c>
      <c r="BU175" s="191"/>
      <c r="BV175" s="189">
        <v>-104.09575193118</v>
      </c>
      <c r="BW175" s="189">
        <v>-72.917643757040594</v>
      </c>
      <c r="BX175" s="214">
        <f t="shared" si="23"/>
        <v>-108.81387640420374</v>
      </c>
      <c r="BY175" s="214">
        <f t="shared" si="24"/>
        <v>-76.140838056115896</v>
      </c>
      <c r="BZ175" s="191"/>
      <c r="CA175" s="191"/>
      <c r="CB175" s="191"/>
      <c r="CC175" s="191"/>
      <c r="CD175" s="191"/>
      <c r="CE175" s="191"/>
      <c r="CF175" s="191"/>
      <c r="CG175" s="191"/>
      <c r="CH175" s="191"/>
      <c r="CI175" s="191"/>
      <c r="CJ175" s="191"/>
      <c r="CK175" s="191"/>
      <c r="CL175" s="191"/>
      <c r="CM175" s="191"/>
      <c r="CN175" s="191"/>
      <c r="CO175" s="191"/>
      <c r="CP175" s="191"/>
      <c r="CQ175" s="191"/>
      <c r="CR175" s="191"/>
    </row>
    <row r="176" spans="1:96" ht="12" customHeight="1" x14ac:dyDescent="0.25">
      <c r="A176" s="191"/>
      <c r="B176" s="191"/>
      <c r="C176" s="191"/>
      <c r="D176" s="191"/>
      <c r="E176" s="191"/>
      <c r="F176" s="191"/>
      <c r="G176" s="191"/>
      <c r="H176" s="191"/>
      <c r="I176" s="191"/>
      <c r="J176" s="191"/>
      <c r="K176" s="191"/>
      <c r="L176" s="191"/>
      <c r="M176" s="191"/>
      <c r="N176" s="191"/>
      <c r="O176" s="191"/>
      <c r="P176" s="191"/>
      <c r="Q176" s="191"/>
      <c r="R176" s="191"/>
      <c r="S176" s="191"/>
      <c r="T176" s="191"/>
      <c r="U176" s="191"/>
      <c r="V176" s="191"/>
      <c r="W176" s="191"/>
      <c r="X176" s="224"/>
      <c r="Y176" s="224"/>
      <c r="Z176" s="224"/>
      <c r="AA176" s="224"/>
      <c r="AB176" s="224"/>
      <c r="AC176" s="224"/>
      <c r="AD176" s="224"/>
      <c r="AE176" s="224"/>
      <c r="AF176" s="224"/>
      <c r="AG176" s="224"/>
      <c r="AH176" s="224"/>
      <c r="AI176" s="224"/>
      <c r="AJ176" s="224"/>
      <c r="AK176" s="224"/>
      <c r="AL176" s="224"/>
      <c r="AM176" s="191"/>
      <c r="AN176" s="73"/>
      <c r="AO176" s="73"/>
      <c r="AP176" s="73"/>
      <c r="AQ176" s="73"/>
      <c r="AR176" s="73"/>
      <c r="AS176" s="73"/>
      <c r="AT176" s="73"/>
      <c r="AU176" s="73"/>
      <c r="AV176" s="73"/>
      <c r="AW176" s="225"/>
      <c r="AX176" s="73"/>
      <c r="AY176" s="73"/>
      <c r="AZ176" s="73"/>
      <c r="BA176" s="73"/>
      <c r="BB176" s="182"/>
      <c r="BC176" s="182"/>
      <c r="BD176" s="214">
        <f t="shared" si="18"/>
        <v>14.333333333333334</v>
      </c>
      <c r="BE176" s="187">
        <v>51600</v>
      </c>
      <c r="BF176" s="215">
        <v>404.48555561000001</v>
      </c>
      <c r="BG176" s="215">
        <v>390.02129504413602</v>
      </c>
      <c r="BH176" s="215">
        <v>-393.461929621536</v>
      </c>
      <c r="BI176" s="216">
        <v>51.239624013179998</v>
      </c>
      <c r="BJ176" s="216">
        <v>5.1877758048086102</v>
      </c>
      <c r="BK176" s="214">
        <f t="shared" si="19"/>
        <v>-0.93285040772854622</v>
      </c>
      <c r="BL176" s="214">
        <f t="shared" si="20"/>
        <v>-108.22146708892342</v>
      </c>
      <c r="BM176" s="187">
        <v>51600</v>
      </c>
      <c r="BN176" s="215">
        <v>404.48555561000001</v>
      </c>
      <c r="BO176" s="215">
        <v>421.54121029185598</v>
      </c>
      <c r="BP176" s="215">
        <v>-425.35118463802098</v>
      </c>
      <c r="BQ176" s="216">
        <v>51.488881072226597</v>
      </c>
      <c r="BR176" s="216">
        <v>5.4345051685908503</v>
      </c>
      <c r="BS176" s="214">
        <f t="shared" si="21"/>
        <v>-0.69747724643182618</v>
      </c>
      <c r="BT176" s="214">
        <f t="shared" si="22"/>
        <v>-108.22146708892342</v>
      </c>
      <c r="BU176" s="191"/>
      <c r="BV176" s="189">
        <v>-110.320626417781</v>
      </c>
      <c r="BW176" s="189">
        <v>-76.669789185395402</v>
      </c>
      <c r="BX176" s="214">
        <f t="shared" si="23"/>
        <v>-115.03875089080474</v>
      </c>
      <c r="BY176" s="214">
        <f t="shared" si="24"/>
        <v>-79.892983484470705</v>
      </c>
      <c r="BZ176" s="191"/>
      <c r="CA176" s="191"/>
      <c r="CB176" s="191"/>
      <c r="CC176" s="191"/>
      <c r="CD176" s="191"/>
      <c r="CE176" s="191"/>
      <c r="CF176" s="191"/>
      <c r="CG176" s="191"/>
      <c r="CH176" s="191"/>
      <c r="CI176" s="191"/>
      <c r="CJ176" s="191"/>
      <c r="CK176" s="191"/>
      <c r="CL176" s="191"/>
      <c r="CM176" s="191"/>
      <c r="CN176" s="191"/>
      <c r="CO176" s="191"/>
      <c r="CP176" s="191"/>
      <c r="CQ176" s="191"/>
      <c r="CR176" s="191"/>
    </row>
    <row r="177" spans="1:96" ht="12" customHeight="1" x14ac:dyDescent="0.25">
      <c r="A177" s="191"/>
      <c r="B177" s="191"/>
      <c r="C177" s="191"/>
      <c r="D177" s="191"/>
      <c r="E177" s="191"/>
      <c r="F177" s="191"/>
      <c r="G177" s="191"/>
      <c r="H177" s="191"/>
      <c r="I177" s="191"/>
      <c r="J177" s="191"/>
      <c r="K177" s="191"/>
      <c r="L177" s="191"/>
      <c r="M177" s="191"/>
      <c r="N177" s="191"/>
      <c r="O177" s="191"/>
      <c r="P177" s="191"/>
      <c r="Q177" s="191"/>
      <c r="R177" s="191"/>
      <c r="S177" s="191"/>
      <c r="T177" s="191"/>
      <c r="U177" s="191"/>
      <c r="V177" s="191"/>
      <c r="W177" s="191"/>
      <c r="X177" s="224"/>
      <c r="Y177" s="224"/>
      <c r="Z177" s="224"/>
      <c r="AA177" s="224"/>
      <c r="AB177" s="224"/>
      <c r="AC177" s="224"/>
      <c r="AD177" s="224"/>
      <c r="AE177" s="224"/>
      <c r="AF177" s="224"/>
      <c r="AG177" s="224"/>
      <c r="AH177" s="224"/>
      <c r="AI177" s="224"/>
      <c r="AJ177" s="224"/>
      <c r="AK177" s="224"/>
      <c r="AL177" s="224"/>
      <c r="AM177" s="191"/>
      <c r="AN177" s="73"/>
      <c r="AO177" s="73"/>
      <c r="AP177" s="73"/>
      <c r="AQ177" s="73"/>
      <c r="AR177" s="73"/>
      <c r="AS177" s="73"/>
      <c r="AT177" s="73"/>
      <c r="AU177" s="73"/>
      <c r="AV177" s="73"/>
      <c r="AW177" s="225"/>
      <c r="AX177" s="73"/>
      <c r="AY177" s="73"/>
      <c r="AZ177" s="73"/>
      <c r="BA177" s="73"/>
      <c r="BB177" s="182"/>
      <c r="BC177" s="182"/>
      <c r="BD177" s="214">
        <f t="shared" si="18"/>
        <v>14.416666666666666</v>
      </c>
      <c r="BE177" s="187">
        <v>51900</v>
      </c>
      <c r="BF177" s="215">
        <v>414.96448874999999</v>
      </c>
      <c r="BG177" s="215">
        <v>384.10127052126398</v>
      </c>
      <c r="BH177" s="215">
        <v>-387.04380104602899</v>
      </c>
      <c r="BI177" s="216">
        <v>51.190201302889101</v>
      </c>
      <c r="BJ177" s="216">
        <v>5.1423248105222203</v>
      </c>
      <c r="BK177" s="214">
        <f t="shared" si="19"/>
        <v>-0.97830140201493609</v>
      </c>
      <c r="BL177" s="214">
        <f t="shared" si="20"/>
        <v>-97.742533948923437</v>
      </c>
      <c r="BM177" s="187">
        <v>51900</v>
      </c>
      <c r="BN177" s="215">
        <v>414.96448874999999</v>
      </c>
      <c r="BO177" s="215">
        <v>416.63845509296902</v>
      </c>
      <c r="BP177" s="215">
        <v>-420.12001402256402</v>
      </c>
      <c r="BQ177" s="216">
        <v>51.449561617177203</v>
      </c>
      <c r="BR177" s="216">
        <v>5.3977259823903703</v>
      </c>
      <c r="BS177" s="214">
        <f t="shared" si="21"/>
        <v>-0.73425643263230622</v>
      </c>
      <c r="BT177" s="214">
        <f t="shared" si="22"/>
        <v>-97.742533948923437</v>
      </c>
      <c r="BU177" s="191"/>
      <c r="BV177" s="189">
        <v>-115.337260610531</v>
      </c>
      <c r="BW177" s="189">
        <v>-79.582240971474505</v>
      </c>
      <c r="BX177" s="214">
        <f t="shared" si="23"/>
        <v>-120.05538508355474</v>
      </c>
      <c r="BY177" s="214">
        <f t="shared" si="24"/>
        <v>-82.805435270549808</v>
      </c>
      <c r="BZ177" s="191"/>
      <c r="CA177" s="191"/>
      <c r="CB177" s="191"/>
      <c r="CC177" s="191"/>
      <c r="CD177" s="191"/>
      <c r="CE177" s="191"/>
      <c r="CF177" s="191"/>
      <c r="CG177" s="191"/>
      <c r="CH177" s="191"/>
      <c r="CI177" s="191"/>
      <c r="CJ177" s="191"/>
      <c r="CK177" s="191"/>
      <c r="CL177" s="191"/>
      <c r="CM177" s="191"/>
      <c r="CN177" s="191"/>
      <c r="CO177" s="191"/>
      <c r="CP177" s="191"/>
      <c r="CQ177" s="191"/>
      <c r="CR177" s="191"/>
    </row>
    <row r="178" spans="1:96" ht="12" customHeight="1" x14ac:dyDescent="0.25">
      <c r="A178" s="191"/>
      <c r="B178" s="191"/>
      <c r="C178" s="191"/>
      <c r="D178" s="191"/>
      <c r="E178" s="191"/>
      <c r="F178" s="191"/>
      <c r="G178" s="191"/>
      <c r="H178" s="191"/>
      <c r="I178" s="191"/>
      <c r="J178" s="191"/>
      <c r="K178" s="191"/>
      <c r="L178" s="191"/>
      <c r="M178" s="191"/>
      <c r="N178" s="191"/>
      <c r="O178" s="191"/>
      <c r="P178" s="191"/>
      <c r="Q178" s="191"/>
      <c r="R178" s="191"/>
      <c r="S178" s="191"/>
      <c r="T178" s="191"/>
      <c r="U178" s="191"/>
      <c r="V178" s="191"/>
      <c r="W178" s="191"/>
      <c r="X178" s="224"/>
      <c r="Y178" s="224"/>
      <c r="Z178" s="224"/>
      <c r="AA178" s="224"/>
      <c r="AB178" s="224"/>
      <c r="AC178" s="224"/>
      <c r="AD178" s="224"/>
      <c r="AE178" s="224"/>
      <c r="AF178" s="224"/>
      <c r="AG178" s="224"/>
      <c r="AH178" s="224"/>
      <c r="AI178" s="224"/>
      <c r="AJ178" s="224"/>
      <c r="AK178" s="224"/>
      <c r="AL178" s="224"/>
      <c r="AM178" s="191"/>
      <c r="AN178" s="73"/>
      <c r="AO178" s="73"/>
      <c r="AP178" s="73"/>
      <c r="AQ178" s="73"/>
      <c r="AR178" s="73"/>
      <c r="AS178" s="73"/>
      <c r="AT178" s="73"/>
      <c r="AU178" s="73"/>
      <c r="AV178" s="73"/>
      <c r="AW178" s="225"/>
      <c r="AX178" s="73"/>
      <c r="AY178" s="73"/>
      <c r="AZ178" s="73"/>
      <c r="BA178" s="73"/>
      <c r="BB178" s="182"/>
      <c r="BC178" s="182"/>
      <c r="BD178" s="214">
        <f t="shared" si="18"/>
        <v>14.5</v>
      </c>
      <c r="BE178" s="187">
        <v>52200</v>
      </c>
      <c r="BF178" s="215">
        <v>426.48136398000003</v>
      </c>
      <c r="BG178" s="215">
        <v>379.318286616264</v>
      </c>
      <c r="BH178" s="215">
        <v>-381.70892665757702</v>
      </c>
      <c r="BI178" s="216">
        <v>51.149436341433102</v>
      </c>
      <c r="BJ178" s="216">
        <v>5.1060374923851599</v>
      </c>
      <c r="BK178" s="214">
        <f t="shared" si="19"/>
        <v>-1.0145887201519965</v>
      </c>
      <c r="BL178" s="214">
        <f t="shared" si="20"/>
        <v>-86.225658718923398</v>
      </c>
      <c r="BM178" s="187">
        <v>52200</v>
      </c>
      <c r="BN178" s="215">
        <v>426.48136398000003</v>
      </c>
      <c r="BO178" s="215">
        <v>412.587676563657</v>
      </c>
      <c r="BP178" s="215">
        <v>-415.69377599797798</v>
      </c>
      <c r="BQ178" s="216">
        <v>51.416524898816697</v>
      </c>
      <c r="BR178" s="216">
        <v>5.3676442204020596</v>
      </c>
      <c r="BS178" s="214">
        <f t="shared" si="21"/>
        <v>-0.76433819462061692</v>
      </c>
      <c r="BT178" s="214">
        <f t="shared" si="22"/>
        <v>-86.225658718923398</v>
      </c>
      <c r="BU178" s="191"/>
      <c r="BV178" s="189">
        <v>-119.09071193189</v>
      </c>
      <c r="BW178" s="189">
        <v>-81.623101711173703</v>
      </c>
      <c r="BX178" s="214">
        <f t="shared" si="23"/>
        <v>-123.80883640491373</v>
      </c>
      <c r="BY178" s="214">
        <f t="shared" si="24"/>
        <v>-84.846296010249006</v>
      </c>
      <c r="BZ178" s="191"/>
      <c r="CA178" s="191"/>
      <c r="CB178" s="191"/>
      <c r="CC178" s="191"/>
      <c r="CD178" s="191"/>
      <c r="CE178" s="191"/>
      <c r="CF178" s="191"/>
      <c r="CG178" s="191"/>
      <c r="CH178" s="191"/>
      <c r="CI178" s="191"/>
      <c r="CJ178" s="191"/>
      <c r="CK178" s="191"/>
      <c r="CL178" s="191"/>
      <c r="CM178" s="191"/>
      <c r="CN178" s="191"/>
      <c r="CO178" s="191"/>
      <c r="CP178" s="191"/>
      <c r="CQ178" s="191"/>
      <c r="CR178" s="191"/>
    </row>
    <row r="179" spans="1:96" ht="12" customHeight="1" x14ac:dyDescent="0.25">
      <c r="A179" s="191"/>
      <c r="B179" s="191"/>
      <c r="C179" s="191"/>
      <c r="D179" s="191"/>
      <c r="E179" s="191"/>
      <c r="F179" s="191"/>
      <c r="G179" s="191"/>
      <c r="H179" s="191"/>
      <c r="I179" s="191"/>
      <c r="J179" s="191"/>
      <c r="K179" s="191"/>
      <c r="L179" s="191"/>
      <c r="M179" s="191"/>
      <c r="N179" s="191"/>
      <c r="O179" s="191"/>
      <c r="P179" s="191"/>
      <c r="Q179" s="191"/>
      <c r="R179" s="191"/>
      <c r="S179" s="191"/>
      <c r="T179" s="191"/>
      <c r="U179" s="191"/>
      <c r="V179" s="191"/>
      <c r="W179" s="191"/>
      <c r="X179" s="224"/>
      <c r="Y179" s="224"/>
      <c r="Z179" s="224"/>
      <c r="AA179" s="224"/>
      <c r="AB179" s="224"/>
      <c r="AC179" s="224"/>
      <c r="AD179" s="224"/>
      <c r="AE179" s="224"/>
      <c r="AF179" s="224"/>
      <c r="AG179" s="224"/>
      <c r="AH179" s="224"/>
      <c r="AI179" s="224"/>
      <c r="AJ179" s="224"/>
      <c r="AK179" s="224"/>
      <c r="AL179" s="224"/>
      <c r="AM179" s="191"/>
      <c r="AN179" s="73"/>
      <c r="AO179" s="73"/>
      <c r="AP179" s="73"/>
      <c r="AQ179" s="73"/>
      <c r="AR179" s="73"/>
      <c r="AS179" s="73"/>
      <c r="AT179" s="73"/>
      <c r="AU179" s="73"/>
      <c r="AV179" s="73"/>
      <c r="AW179" s="225"/>
      <c r="AX179" s="73"/>
      <c r="AY179" s="73"/>
      <c r="AZ179" s="73"/>
      <c r="BA179" s="73"/>
      <c r="BB179" s="182"/>
      <c r="BC179" s="182"/>
      <c r="BD179" s="214">
        <f t="shared" si="18"/>
        <v>14.583333333333334</v>
      </c>
      <c r="BE179" s="187">
        <v>52500</v>
      </c>
      <c r="BF179" s="215">
        <v>438.91</v>
      </c>
      <c r="BG179" s="215">
        <v>375.76363897856697</v>
      </c>
      <c r="BH179" s="215">
        <v>-377.548148282456</v>
      </c>
      <c r="BI179" s="216">
        <v>51.118205315733903</v>
      </c>
      <c r="BJ179" s="216">
        <v>5.0797841617547803</v>
      </c>
      <c r="BK179" s="214">
        <f t="shared" si="19"/>
        <v>-1.0408420507823761</v>
      </c>
      <c r="BL179" s="214">
        <f t="shared" si="20"/>
        <v>-73.797022698923399</v>
      </c>
      <c r="BM179" s="187">
        <v>52500</v>
      </c>
      <c r="BN179" s="215">
        <v>438.91</v>
      </c>
      <c r="BO179" s="215">
        <v>409.45371468313101</v>
      </c>
      <c r="BP179" s="215">
        <v>-412.13685298205098</v>
      </c>
      <c r="BQ179" s="216">
        <v>51.3903540200442</v>
      </c>
      <c r="BR179" s="216">
        <v>5.34484415564848</v>
      </c>
      <c r="BS179" s="214">
        <f t="shared" si="21"/>
        <v>-0.78713825937419646</v>
      </c>
      <c r="BT179" s="214">
        <f t="shared" si="22"/>
        <v>-73.797022698923399</v>
      </c>
      <c r="BU179" s="191"/>
      <c r="BV179" s="189">
        <v>-121.539872283809</v>
      </c>
      <c r="BW179" s="189">
        <v>-82.7700197350011</v>
      </c>
      <c r="BX179" s="214">
        <f t="shared" si="23"/>
        <v>-126.25799675683274</v>
      </c>
      <c r="BY179" s="214">
        <f t="shared" si="24"/>
        <v>-85.993214034076402</v>
      </c>
      <c r="BZ179" s="191"/>
      <c r="CA179" s="191"/>
      <c r="CB179" s="191"/>
      <c r="CC179" s="191"/>
      <c r="CD179" s="191"/>
      <c r="CE179" s="191"/>
      <c r="CF179" s="191"/>
      <c r="CG179" s="191"/>
      <c r="CH179" s="191"/>
      <c r="CI179" s="191"/>
      <c r="CJ179" s="191"/>
      <c r="CK179" s="191"/>
      <c r="CL179" s="191"/>
      <c r="CM179" s="191"/>
      <c r="CN179" s="191"/>
      <c r="CO179" s="191"/>
      <c r="CP179" s="191"/>
      <c r="CQ179" s="191"/>
      <c r="CR179" s="191"/>
    </row>
    <row r="180" spans="1:96" ht="12" customHeight="1" x14ac:dyDescent="0.25">
      <c r="A180" s="191"/>
      <c r="B180" s="191"/>
      <c r="C180" s="191"/>
      <c r="D180" s="191"/>
      <c r="E180" s="191"/>
      <c r="F180" s="191"/>
      <c r="G180" s="191"/>
      <c r="H180" s="191"/>
      <c r="I180" s="191"/>
      <c r="J180" s="191"/>
      <c r="K180" s="191"/>
      <c r="L180" s="191"/>
      <c r="M180" s="191"/>
      <c r="N180" s="191"/>
      <c r="O180" s="191"/>
      <c r="P180" s="191"/>
      <c r="Q180" s="191"/>
      <c r="R180" s="191"/>
      <c r="S180" s="191"/>
      <c r="T180" s="191"/>
      <c r="U180" s="191"/>
      <c r="V180" s="191"/>
      <c r="W180" s="191"/>
      <c r="X180" s="224"/>
      <c r="Y180" s="224"/>
      <c r="Z180" s="224"/>
      <c r="AA180" s="224"/>
      <c r="AB180" s="224"/>
      <c r="AC180" s="224"/>
      <c r="AD180" s="224"/>
      <c r="AE180" s="224"/>
      <c r="AF180" s="224"/>
      <c r="AG180" s="224"/>
      <c r="AH180" s="224"/>
      <c r="AI180" s="224"/>
      <c r="AJ180" s="224"/>
      <c r="AK180" s="224"/>
      <c r="AL180" s="224"/>
      <c r="AM180" s="191"/>
      <c r="AN180" s="73"/>
      <c r="AO180" s="73"/>
      <c r="AP180" s="73"/>
      <c r="AQ180" s="73"/>
      <c r="AR180" s="73"/>
      <c r="AS180" s="73"/>
      <c r="AT180" s="73"/>
      <c r="AU180" s="73"/>
      <c r="AV180" s="73"/>
      <c r="AW180" s="225"/>
      <c r="AX180" s="73"/>
      <c r="AY180" s="73"/>
      <c r="AZ180" s="73"/>
      <c r="BA180" s="73"/>
      <c r="BB180" s="182"/>
      <c r="BC180" s="182"/>
      <c r="BD180" s="214">
        <f t="shared" si="18"/>
        <v>14.666666666666666</v>
      </c>
      <c r="BE180" s="187">
        <v>52800</v>
      </c>
      <c r="BF180" s="215">
        <v>452.11422606999997</v>
      </c>
      <c r="BG180" s="215">
        <v>373.52982517322698</v>
      </c>
      <c r="BH180" s="215">
        <v>-374.65470348762199</v>
      </c>
      <c r="BI180" s="216">
        <v>51.097380346307602</v>
      </c>
      <c r="BJ180" s="216">
        <v>5.0644137045075501</v>
      </c>
      <c r="BK180" s="214">
        <f t="shared" si="19"/>
        <v>-1.0562125080296063</v>
      </c>
      <c r="BL180" s="214">
        <f t="shared" si="20"/>
        <v>-60.592796628923452</v>
      </c>
      <c r="BM180" s="187">
        <v>52800</v>
      </c>
      <c r="BN180" s="215">
        <v>452.11422606999997</v>
      </c>
      <c r="BO180" s="215">
        <v>407.30088890266398</v>
      </c>
      <c r="BP180" s="215">
        <v>-409.51378036313099</v>
      </c>
      <c r="BQ180" s="216">
        <v>51.3716218502855</v>
      </c>
      <c r="BR180" s="216">
        <v>5.3298905706919699</v>
      </c>
      <c r="BS180" s="214">
        <f t="shared" si="21"/>
        <v>-0.80209184433070657</v>
      </c>
      <c r="BT180" s="214">
        <f t="shared" si="22"/>
        <v>-60.592796628923452</v>
      </c>
      <c r="BU180" s="191"/>
      <c r="BV180" s="189">
        <v>-122.6579182669</v>
      </c>
      <c r="BW180" s="189">
        <v>-83.010433905342396</v>
      </c>
      <c r="BX180" s="214">
        <f t="shared" si="23"/>
        <v>-127.37604273992373</v>
      </c>
      <c r="BY180" s="214">
        <f t="shared" si="24"/>
        <v>-86.233628204417698</v>
      </c>
      <c r="BZ180" s="191"/>
      <c r="CA180" s="191"/>
      <c r="CB180" s="191"/>
      <c r="CC180" s="191"/>
      <c r="CD180" s="191"/>
      <c r="CE180" s="191"/>
      <c r="CF180" s="191"/>
      <c r="CG180" s="191"/>
      <c r="CH180" s="191"/>
      <c r="CI180" s="191"/>
      <c r="CJ180" s="191"/>
      <c r="CK180" s="191"/>
      <c r="CL180" s="191"/>
      <c r="CM180" s="191"/>
      <c r="CN180" s="191"/>
      <c r="CO180" s="191"/>
      <c r="CP180" s="191"/>
      <c r="CQ180" s="191"/>
      <c r="CR180" s="191"/>
    </row>
    <row r="181" spans="1:96" ht="12" customHeight="1" x14ac:dyDescent="0.25">
      <c r="A181" s="191"/>
      <c r="B181" s="191"/>
      <c r="C181" s="191"/>
      <c r="D181" s="191"/>
      <c r="E181" s="191"/>
      <c r="F181" s="191"/>
      <c r="G181" s="191"/>
      <c r="H181" s="191"/>
      <c r="I181" s="191"/>
      <c r="J181" s="191"/>
      <c r="K181" s="191"/>
      <c r="L181" s="191"/>
      <c r="M181" s="191"/>
      <c r="N181" s="191"/>
      <c r="O181" s="191"/>
      <c r="P181" s="191"/>
      <c r="Q181" s="191"/>
      <c r="R181" s="191"/>
      <c r="S181" s="191"/>
      <c r="T181" s="191"/>
      <c r="U181" s="191"/>
      <c r="V181" s="191"/>
      <c r="W181" s="191"/>
      <c r="X181" s="224"/>
      <c r="Y181" s="224"/>
      <c r="Z181" s="224"/>
      <c r="AA181" s="224"/>
      <c r="AB181" s="224"/>
      <c r="AC181" s="224"/>
      <c r="AD181" s="224"/>
      <c r="AE181" s="224"/>
      <c r="AF181" s="224"/>
      <c r="AG181" s="224"/>
      <c r="AH181" s="224"/>
      <c r="AI181" s="224"/>
      <c r="AJ181" s="224"/>
      <c r="AK181" s="224"/>
      <c r="AL181" s="224"/>
      <c r="AM181" s="191"/>
      <c r="AN181" s="73"/>
      <c r="AO181" s="73"/>
      <c r="AP181" s="73"/>
      <c r="AQ181" s="73"/>
      <c r="AR181" s="73"/>
      <c r="AS181" s="73"/>
      <c r="AT181" s="73"/>
      <c r="AU181" s="73"/>
      <c r="AV181" s="73"/>
      <c r="AW181" s="225"/>
      <c r="AX181" s="73"/>
      <c r="AY181" s="73"/>
      <c r="AZ181" s="73"/>
      <c r="BA181" s="73"/>
      <c r="BB181" s="182"/>
      <c r="BC181" s="182"/>
      <c r="BD181" s="214">
        <f t="shared" si="18"/>
        <v>14.75</v>
      </c>
      <c r="BE181" s="187">
        <v>53100</v>
      </c>
      <c r="BF181" s="215">
        <v>465.94937393999999</v>
      </c>
      <c r="BG181" s="215">
        <v>372.708386068599</v>
      </c>
      <c r="BH181" s="215">
        <v>-373.12271324536198</v>
      </c>
      <c r="BI181" s="216">
        <v>51.0878027497196</v>
      </c>
      <c r="BJ181" s="216">
        <v>5.0607209600102898</v>
      </c>
      <c r="BK181" s="214">
        <f t="shared" si="19"/>
        <v>-1.0599052525268666</v>
      </c>
      <c r="BL181" s="214">
        <f t="shared" si="20"/>
        <v>-46.757648758923438</v>
      </c>
      <c r="BM181" s="187">
        <v>53100</v>
      </c>
      <c r="BN181" s="215">
        <v>465.94937393999999</v>
      </c>
      <c r="BO181" s="215">
        <v>406.19171789792199</v>
      </c>
      <c r="BP181" s="215">
        <v>-407.88831314835801</v>
      </c>
      <c r="BQ181" s="216">
        <v>51.360876936847603</v>
      </c>
      <c r="BR181" s="216">
        <v>5.3233114868467704</v>
      </c>
      <c r="BS181" s="214">
        <f t="shared" si="21"/>
        <v>-0.80867092817590613</v>
      </c>
      <c r="BT181" s="214">
        <f t="shared" si="22"/>
        <v>-46.757648758923438</v>
      </c>
      <c r="BU181" s="191"/>
      <c r="BV181" s="189">
        <v>-122.43260495244</v>
      </c>
      <c r="BW181" s="189">
        <v>-82.341711187041298</v>
      </c>
      <c r="BX181" s="214">
        <f t="shared" si="23"/>
        <v>-127.15072942546374</v>
      </c>
      <c r="BY181" s="214">
        <f t="shared" si="24"/>
        <v>-85.564905486116601</v>
      </c>
      <c r="BZ181" s="191"/>
      <c r="CA181" s="191"/>
      <c r="CB181" s="191"/>
      <c r="CC181" s="191"/>
      <c r="CD181" s="191"/>
      <c r="CE181" s="191"/>
      <c r="CF181" s="191"/>
      <c r="CG181" s="191"/>
      <c r="CH181" s="191"/>
      <c r="CI181" s="191"/>
      <c r="CJ181" s="191"/>
      <c r="CK181" s="191"/>
      <c r="CL181" s="191"/>
      <c r="CM181" s="191"/>
      <c r="CN181" s="191"/>
      <c r="CO181" s="191"/>
      <c r="CP181" s="191"/>
      <c r="CQ181" s="191"/>
      <c r="CR181" s="191"/>
    </row>
    <row r="182" spans="1:96" ht="12" customHeight="1" x14ac:dyDescent="0.25">
      <c r="A182" s="191"/>
      <c r="B182" s="191"/>
      <c r="C182" s="191"/>
      <c r="D182" s="191"/>
      <c r="E182" s="191"/>
      <c r="F182" s="191"/>
      <c r="G182" s="191"/>
      <c r="H182" s="191"/>
      <c r="I182" s="191"/>
      <c r="J182" s="191"/>
      <c r="K182" s="191"/>
      <c r="L182" s="191"/>
      <c r="M182" s="191"/>
      <c r="N182" s="191"/>
      <c r="O182" s="191"/>
      <c r="P182" s="191"/>
      <c r="Q182" s="191"/>
      <c r="R182" s="191"/>
      <c r="S182" s="191"/>
      <c r="T182" s="191"/>
      <c r="U182" s="191"/>
      <c r="V182" s="191"/>
      <c r="W182" s="191"/>
      <c r="X182" s="224"/>
      <c r="Y182" s="224"/>
      <c r="Z182" s="224"/>
      <c r="AA182" s="224"/>
      <c r="AB182" s="224"/>
      <c r="AC182" s="224"/>
      <c r="AD182" s="224"/>
      <c r="AE182" s="224"/>
      <c r="AF182" s="224"/>
      <c r="AG182" s="224"/>
      <c r="AH182" s="224"/>
      <c r="AI182" s="224"/>
      <c r="AJ182" s="224"/>
      <c r="AK182" s="224"/>
      <c r="AL182" s="224"/>
      <c r="AM182" s="191"/>
      <c r="AN182" s="73"/>
      <c r="AO182" s="73"/>
      <c r="AP182" s="73"/>
      <c r="AQ182" s="73"/>
      <c r="AR182" s="73"/>
      <c r="AS182" s="73"/>
      <c r="AT182" s="73"/>
      <c r="AU182" s="73"/>
      <c r="AV182" s="73"/>
      <c r="AW182" s="225"/>
      <c r="AX182" s="73"/>
      <c r="AY182" s="73"/>
      <c r="AZ182" s="73"/>
      <c r="BA182" s="73"/>
      <c r="BB182" s="182"/>
      <c r="BC182" s="182"/>
      <c r="BD182" s="214">
        <f t="shared" si="18"/>
        <v>14.833333333333334</v>
      </c>
      <c r="BE182" s="187">
        <v>53400</v>
      </c>
      <c r="BF182" s="215">
        <v>480.26386280999998</v>
      </c>
      <c r="BG182" s="215">
        <v>373.38636599217301</v>
      </c>
      <c r="BH182" s="215">
        <v>-373.04437216730599</v>
      </c>
      <c r="BI182" s="216">
        <v>51.0902445695639</v>
      </c>
      <c r="BJ182" s="216">
        <v>5.0694025933330904</v>
      </c>
      <c r="BK182" s="214">
        <f t="shared" si="19"/>
        <v>-1.051223619204066</v>
      </c>
      <c r="BL182" s="214">
        <f t="shared" si="20"/>
        <v>-32.443159888923446</v>
      </c>
      <c r="BM182" s="187">
        <v>53400</v>
      </c>
      <c r="BN182" s="215">
        <v>480.26386280999998</v>
      </c>
      <c r="BO182" s="215">
        <v>406.18491942216502</v>
      </c>
      <c r="BP182" s="215">
        <v>-407.32182061075599</v>
      </c>
      <c r="BQ182" s="216">
        <v>51.358623664334701</v>
      </c>
      <c r="BR182" s="216">
        <v>5.3255750777542996</v>
      </c>
      <c r="BS182" s="214">
        <f t="shared" si="21"/>
        <v>-0.80640733726837688</v>
      </c>
      <c r="BT182" s="214">
        <f t="shared" si="22"/>
        <v>-32.443159888923446</v>
      </c>
      <c r="BU182" s="191"/>
      <c r="BV182" s="189">
        <v>-120.86639998980699</v>
      </c>
      <c r="BW182" s="189">
        <v>-80.771175484610595</v>
      </c>
      <c r="BX182" s="214">
        <f t="shared" si="23"/>
        <v>-125.58452446283073</v>
      </c>
      <c r="BY182" s="214">
        <f t="shared" si="24"/>
        <v>-83.994369783685897</v>
      </c>
      <c r="BZ182" s="191"/>
      <c r="CA182" s="191"/>
      <c r="CB182" s="191"/>
      <c r="CC182" s="191"/>
      <c r="CD182" s="191"/>
      <c r="CE182" s="191"/>
      <c r="CF182" s="191"/>
      <c r="CG182" s="191"/>
      <c r="CH182" s="191"/>
      <c r="CI182" s="191"/>
      <c r="CJ182" s="191"/>
      <c r="CK182" s="191"/>
      <c r="CL182" s="191"/>
      <c r="CM182" s="191"/>
      <c r="CN182" s="191"/>
      <c r="CO182" s="191"/>
      <c r="CP182" s="191"/>
      <c r="CQ182" s="191"/>
      <c r="CR182" s="191"/>
    </row>
    <row r="183" spans="1:96" ht="12" customHeight="1" x14ac:dyDescent="0.25">
      <c r="A183" s="191"/>
      <c r="B183" s="191"/>
      <c r="C183" s="191"/>
      <c r="D183" s="191"/>
      <c r="E183" s="191"/>
      <c r="F183" s="191"/>
      <c r="G183" s="191"/>
      <c r="H183" s="191"/>
      <c r="I183" s="191"/>
      <c r="J183" s="191"/>
      <c r="K183" s="191"/>
      <c r="L183" s="191"/>
      <c r="M183" s="191"/>
      <c r="N183" s="191"/>
      <c r="O183" s="191"/>
      <c r="P183" s="191"/>
      <c r="Q183" s="191"/>
      <c r="R183" s="191"/>
      <c r="S183" s="191"/>
      <c r="T183" s="191"/>
      <c r="U183" s="191"/>
      <c r="V183" s="191"/>
      <c r="W183" s="191"/>
      <c r="X183" s="224"/>
      <c r="Y183" s="224"/>
      <c r="Z183" s="224"/>
      <c r="AA183" s="224"/>
      <c r="AB183" s="224"/>
      <c r="AC183" s="224"/>
      <c r="AD183" s="224"/>
      <c r="AE183" s="224"/>
      <c r="AF183" s="224"/>
      <c r="AG183" s="224"/>
      <c r="AH183" s="224"/>
      <c r="AI183" s="224"/>
      <c r="AJ183" s="224"/>
      <c r="AK183" s="224"/>
      <c r="AL183" s="224"/>
      <c r="AM183" s="191"/>
      <c r="AN183" s="73"/>
      <c r="AO183" s="73"/>
      <c r="AP183" s="73"/>
      <c r="AQ183" s="73"/>
      <c r="AR183" s="73"/>
      <c r="AS183" s="73"/>
      <c r="AT183" s="73"/>
      <c r="AU183" s="73"/>
      <c r="AV183" s="73"/>
      <c r="AW183" s="225"/>
      <c r="AX183" s="73"/>
      <c r="AY183" s="73"/>
      <c r="AZ183" s="73"/>
      <c r="BA183" s="73"/>
      <c r="BB183" s="182"/>
      <c r="BC183" s="182"/>
      <c r="BD183" s="214">
        <f t="shared" si="18"/>
        <v>14.916666666666666</v>
      </c>
      <c r="BE183" s="187">
        <v>53700</v>
      </c>
      <c r="BF183" s="215">
        <v>494.90086016999999</v>
      </c>
      <c r="BG183" s="215">
        <v>375.64124860779998</v>
      </c>
      <c r="BH183" s="215">
        <v>-374.50559949661402</v>
      </c>
      <c r="BI183" s="216">
        <v>51.105358027539999</v>
      </c>
      <c r="BJ183" s="216">
        <v>5.0910023955845602</v>
      </c>
      <c r="BK183" s="214">
        <f t="shared" si="19"/>
        <v>-1.0296238169525962</v>
      </c>
      <c r="BL183" s="214">
        <f t="shared" si="20"/>
        <v>-17.806162528923437</v>
      </c>
      <c r="BM183" s="187">
        <v>53700</v>
      </c>
      <c r="BN183" s="215">
        <v>494.90086016999999</v>
      </c>
      <c r="BO183" s="215">
        <v>407.33263128199002</v>
      </c>
      <c r="BP183" s="215">
        <v>-407.87090984176399</v>
      </c>
      <c r="BQ183" s="216">
        <v>51.365296460112901</v>
      </c>
      <c r="BR183" s="216">
        <v>5.3370610692298497</v>
      </c>
      <c r="BS183" s="214">
        <f t="shared" si="21"/>
        <v>-0.79492134579282681</v>
      </c>
      <c r="BT183" s="214">
        <f t="shared" si="22"/>
        <v>-17.806162528923437</v>
      </c>
      <c r="BU183" s="191"/>
      <c r="BV183" s="189">
        <v>-117.97645658059</v>
      </c>
      <c r="BW183" s="189">
        <v>-78.316027430245796</v>
      </c>
      <c r="BX183" s="214">
        <f t="shared" si="23"/>
        <v>-122.69458105361373</v>
      </c>
      <c r="BY183" s="214">
        <f t="shared" si="24"/>
        <v>-81.539221729321099</v>
      </c>
      <c r="BZ183" s="191"/>
      <c r="CA183" s="191"/>
      <c r="CB183" s="191"/>
      <c r="CC183" s="191"/>
      <c r="CD183" s="191"/>
      <c r="CE183" s="191"/>
      <c r="CF183" s="191"/>
      <c r="CG183" s="191"/>
      <c r="CH183" s="191"/>
      <c r="CI183" s="191"/>
      <c r="CJ183" s="191"/>
      <c r="CK183" s="191"/>
      <c r="CL183" s="191"/>
      <c r="CM183" s="191"/>
      <c r="CN183" s="191"/>
      <c r="CO183" s="191"/>
      <c r="CP183" s="191"/>
      <c r="CQ183" s="191"/>
      <c r="CR183" s="191"/>
    </row>
    <row r="184" spans="1:96" ht="12" customHeight="1" x14ac:dyDescent="0.25">
      <c r="A184" s="191"/>
      <c r="B184" s="191"/>
      <c r="C184" s="191"/>
      <c r="D184" s="191"/>
      <c r="E184" s="191"/>
      <c r="F184" s="191"/>
      <c r="G184" s="191"/>
      <c r="H184" s="191"/>
      <c r="I184" s="191"/>
      <c r="J184" s="191"/>
      <c r="K184" s="191"/>
      <c r="L184" s="191"/>
      <c r="M184" s="191"/>
      <c r="N184" s="191"/>
      <c r="O184" s="191"/>
      <c r="P184" s="191"/>
      <c r="Q184" s="191"/>
      <c r="R184" s="191"/>
      <c r="S184" s="191"/>
      <c r="T184" s="191"/>
      <c r="U184" s="191"/>
      <c r="V184" s="191"/>
      <c r="W184" s="191"/>
      <c r="X184" s="224"/>
      <c r="Y184" s="224"/>
      <c r="Z184" s="224"/>
      <c r="AA184" s="224"/>
      <c r="AB184" s="224"/>
      <c r="AC184" s="224"/>
      <c r="AD184" s="224"/>
      <c r="AE184" s="224"/>
      <c r="AF184" s="224"/>
      <c r="AG184" s="224"/>
      <c r="AH184" s="224"/>
      <c r="AI184" s="224"/>
      <c r="AJ184" s="224"/>
      <c r="AK184" s="224"/>
      <c r="AL184" s="224"/>
      <c r="AM184" s="191"/>
      <c r="AN184" s="73"/>
      <c r="AO184" s="73"/>
      <c r="AP184" s="73"/>
      <c r="AQ184" s="73"/>
      <c r="AR184" s="73"/>
      <c r="AS184" s="73"/>
      <c r="AT184" s="73"/>
      <c r="AU184" s="73"/>
      <c r="AV184" s="73"/>
      <c r="AW184" s="225"/>
      <c r="AX184" s="73"/>
      <c r="AY184" s="73"/>
      <c r="AZ184" s="73"/>
      <c r="BA184" s="73"/>
      <c r="BB184" s="182"/>
      <c r="BC184" s="182"/>
      <c r="BD184" s="214">
        <f t="shared" si="18"/>
        <v>15</v>
      </c>
      <c r="BE184" s="187">
        <v>54000</v>
      </c>
      <c r="BF184" s="215">
        <v>509.7</v>
      </c>
      <c r="BG184" s="215">
        <v>379.53445042975397</v>
      </c>
      <c r="BH184" s="215">
        <v>-377.580075944996</v>
      </c>
      <c r="BI184" s="216">
        <v>51.133614857448201</v>
      </c>
      <c r="BJ184" s="216">
        <v>5.1258496073561801</v>
      </c>
      <c r="BK184" s="214">
        <f t="shared" si="19"/>
        <v>-0.99477660518097633</v>
      </c>
      <c r="BL184" s="214">
        <f t="shared" si="20"/>
        <v>-3.0070226989234357</v>
      </c>
      <c r="BM184" s="187">
        <v>54000</v>
      </c>
      <c r="BN184" s="215">
        <v>509.7</v>
      </c>
      <c r="BO184" s="215">
        <v>409.67689065510399</v>
      </c>
      <c r="BP184" s="215">
        <v>-409.58425230592297</v>
      </c>
      <c r="BQ184" s="216">
        <v>51.381228745152001</v>
      </c>
      <c r="BR184" s="216">
        <v>5.3580279935617003</v>
      </c>
      <c r="BS184" s="214">
        <f t="shared" si="21"/>
        <v>-0.77395442146097615</v>
      </c>
      <c r="BT184" s="214">
        <f t="shared" si="22"/>
        <v>-3.0070226989234357</v>
      </c>
      <c r="BU184" s="191"/>
      <c r="BV184" s="189">
        <v>-113.794425615355</v>
      </c>
      <c r="BW184" s="189">
        <v>-75.003156001130804</v>
      </c>
      <c r="BX184" s="214">
        <f t="shared" si="23"/>
        <v>-118.51255008837873</v>
      </c>
      <c r="BY184" s="214">
        <f t="shared" si="24"/>
        <v>-78.226350300206107</v>
      </c>
      <c r="BZ184" s="191"/>
      <c r="CA184" s="191"/>
      <c r="CB184" s="191"/>
      <c r="CC184" s="191"/>
      <c r="CD184" s="191"/>
      <c r="CE184" s="191"/>
      <c r="CF184" s="191"/>
      <c r="CG184" s="191"/>
      <c r="CH184" s="191"/>
      <c r="CI184" s="191"/>
      <c r="CJ184" s="191"/>
      <c r="CK184" s="191"/>
      <c r="CL184" s="191"/>
      <c r="CM184" s="191"/>
      <c r="CN184" s="191"/>
      <c r="CO184" s="191"/>
      <c r="CP184" s="191"/>
      <c r="CQ184" s="191"/>
      <c r="CR184" s="191"/>
    </row>
    <row r="185" spans="1:96" ht="12" customHeight="1" x14ac:dyDescent="0.25">
      <c r="A185" s="191"/>
      <c r="B185" s="191"/>
      <c r="C185" s="191"/>
      <c r="D185" s="191"/>
      <c r="E185" s="191"/>
      <c r="F185" s="191"/>
      <c r="G185" s="191"/>
      <c r="H185" s="191"/>
      <c r="I185" s="191"/>
      <c r="J185" s="191"/>
      <c r="K185" s="191"/>
      <c r="L185" s="191"/>
      <c r="M185" s="191"/>
      <c r="N185" s="191"/>
      <c r="O185" s="191"/>
      <c r="P185" s="191"/>
      <c r="Q185" s="191"/>
      <c r="R185" s="191"/>
      <c r="S185" s="191"/>
      <c r="T185" s="191"/>
      <c r="U185" s="191"/>
      <c r="V185" s="191"/>
      <c r="W185" s="191"/>
      <c r="X185" s="224"/>
      <c r="Y185" s="224"/>
      <c r="Z185" s="224"/>
      <c r="AA185" s="224"/>
      <c r="AB185" s="224"/>
      <c r="AC185" s="224"/>
      <c r="AD185" s="224"/>
      <c r="AE185" s="224"/>
      <c r="AF185" s="224"/>
      <c r="AG185" s="224"/>
      <c r="AH185" s="224"/>
      <c r="AI185" s="224"/>
      <c r="AJ185" s="224"/>
      <c r="AK185" s="224"/>
      <c r="AL185" s="224"/>
      <c r="AM185" s="191"/>
      <c r="AN185" s="73"/>
      <c r="AO185" s="73"/>
      <c r="AP185" s="73"/>
      <c r="AQ185" s="73"/>
      <c r="AR185" s="73"/>
      <c r="AS185" s="73"/>
      <c r="AT185" s="73"/>
      <c r="AU185" s="73"/>
      <c r="AV185" s="73"/>
      <c r="AW185" s="225"/>
      <c r="AX185" s="73"/>
      <c r="AY185" s="73"/>
      <c r="AZ185" s="73"/>
      <c r="BA185" s="73"/>
      <c r="BB185" s="182"/>
      <c r="BC185" s="182"/>
      <c r="BD185" s="214">
        <f t="shared" si="18"/>
        <v>15.083333333333334</v>
      </c>
      <c r="BE185" s="187">
        <v>54300</v>
      </c>
      <c r="BF185" s="215">
        <v>524.49913982999999</v>
      </c>
      <c r="BG185" s="215">
        <v>385.10378328213602</v>
      </c>
      <c r="BH185" s="215">
        <v>-382.32188073507302</v>
      </c>
      <c r="BI185" s="216">
        <v>51.175240599853403</v>
      </c>
      <c r="BJ185" s="216">
        <v>5.1739969407528701</v>
      </c>
      <c r="BK185" s="214">
        <f t="shared" si="19"/>
        <v>-0.94662927178428635</v>
      </c>
      <c r="BL185" s="214">
        <f t="shared" si="20"/>
        <v>11.792117131076566</v>
      </c>
      <c r="BM185" s="187">
        <v>54300</v>
      </c>
      <c r="BN185" s="215">
        <v>524.49913982999999</v>
      </c>
      <c r="BO185" s="215">
        <v>413.24554396441403</v>
      </c>
      <c r="BP185" s="215">
        <v>-412.49870417193102</v>
      </c>
      <c r="BQ185" s="216">
        <v>51.406618533779302</v>
      </c>
      <c r="BR185" s="216">
        <v>5.3885789305364398</v>
      </c>
      <c r="BS185" s="214">
        <f t="shared" si="21"/>
        <v>-0.74340348448623672</v>
      </c>
      <c r="BT185" s="214">
        <f t="shared" si="22"/>
        <v>11.792117131076566</v>
      </c>
      <c r="BU185" s="191"/>
      <c r="BV185" s="189">
        <v>-108.36610903057</v>
      </c>
      <c r="BW185" s="189">
        <v>-70.868844029216504</v>
      </c>
      <c r="BX185" s="214">
        <f t="shared" si="23"/>
        <v>-113.08423350359374</v>
      </c>
      <c r="BY185" s="214">
        <f t="shared" si="24"/>
        <v>-74.092038328291807</v>
      </c>
      <c r="BZ185" s="191"/>
      <c r="CA185" s="191"/>
      <c r="CB185" s="191"/>
      <c r="CC185" s="191"/>
      <c r="CD185" s="191"/>
      <c r="CE185" s="191"/>
      <c r="CF185" s="191"/>
      <c r="CG185" s="191"/>
      <c r="CH185" s="191"/>
      <c r="CI185" s="191"/>
      <c r="CJ185" s="191"/>
      <c r="CK185" s="191"/>
      <c r="CL185" s="191"/>
      <c r="CM185" s="191"/>
      <c r="CN185" s="191"/>
      <c r="CO185" s="191"/>
      <c r="CP185" s="191"/>
      <c r="CQ185" s="191"/>
      <c r="CR185" s="191"/>
    </row>
    <row r="186" spans="1:96" ht="12" customHeight="1" x14ac:dyDescent="0.25">
      <c r="A186" s="191"/>
      <c r="B186" s="191"/>
      <c r="C186" s="191"/>
      <c r="D186" s="191"/>
      <c r="E186" s="191"/>
      <c r="F186" s="191"/>
      <c r="G186" s="191"/>
      <c r="H186" s="191"/>
      <c r="I186" s="191"/>
      <c r="J186" s="191"/>
      <c r="K186" s="191"/>
      <c r="L186" s="191"/>
      <c r="M186" s="191"/>
      <c r="N186" s="191"/>
      <c r="O186" s="191"/>
      <c r="P186" s="191"/>
      <c r="Q186" s="191"/>
      <c r="R186" s="191"/>
      <c r="S186" s="191"/>
      <c r="T186" s="191"/>
      <c r="U186" s="191"/>
      <c r="V186" s="191"/>
      <c r="W186" s="191"/>
      <c r="X186" s="224"/>
      <c r="Y186" s="224"/>
      <c r="Z186" s="224"/>
      <c r="AA186" s="224"/>
      <c r="AB186" s="224"/>
      <c r="AC186" s="224"/>
      <c r="AD186" s="224"/>
      <c r="AE186" s="224"/>
      <c r="AF186" s="224"/>
      <c r="AG186" s="224"/>
      <c r="AH186" s="224"/>
      <c r="AI186" s="224"/>
      <c r="AJ186" s="224"/>
      <c r="AK186" s="224"/>
      <c r="AL186" s="224"/>
      <c r="AM186" s="191"/>
      <c r="AN186" s="73"/>
      <c r="AO186" s="73"/>
      <c r="AP186" s="73"/>
      <c r="AQ186" s="73"/>
      <c r="AR186" s="73"/>
      <c r="AS186" s="73"/>
      <c r="AT186" s="73"/>
      <c r="AU186" s="73"/>
      <c r="AV186" s="73"/>
      <c r="AW186" s="225"/>
      <c r="AX186" s="73"/>
      <c r="AY186" s="73"/>
      <c r="AZ186" s="73"/>
      <c r="BA186" s="73"/>
      <c r="BB186" s="182"/>
      <c r="BC186" s="182"/>
      <c r="BD186" s="214">
        <f t="shared" si="18"/>
        <v>15.166666666666666</v>
      </c>
      <c r="BE186" s="187">
        <v>54600</v>
      </c>
      <c r="BF186" s="215">
        <v>539.13613719</v>
      </c>
      <c r="BG186" s="215">
        <v>392.35567532172399</v>
      </c>
      <c r="BH186" s="215">
        <v>-388.75733075657001</v>
      </c>
      <c r="BI186" s="216">
        <v>51.230152197093297</v>
      </c>
      <c r="BJ186" s="216">
        <v>5.23516758331498</v>
      </c>
      <c r="BK186" s="214">
        <f t="shared" si="19"/>
        <v>-0.88545862922217644</v>
      </c>
      <c r="BL186" s="214">
        <f t="shared" si="20"/>
        <v>26.429114491076575</v>
      </c>
      <c r="BM186" s="187">
        <v>54600</v>
      </c>
      <c r="BN186" s="215">
        <v>539.13613719</v>
      </c>
      <c r="BO186" s="215">
        <v>418.04791560872502</v>
      </c>
      <c r="BP186" s="215">
        <v>-416.634963231359</v>
      </c>
      <c r="BQ186" s="216">
        <v>51.441493905148299</v>
      </c>
      <c r="BR186" s="216">
        <v>5.4286295581439603</v>
      </c>
      <c r="BS186" s="214">
        <f t="shared" si="21"/>
        <v>-0.70335285687871618</v>
      </c>
      <c r="BT186" s="214">
        <f t="shared" si="22"/>
        <v>26.429114491076575</v>
      </c>
      <c r="BU186" s="191"/>
      <c r="BV186" s="189">
        <v>-101.750958182148</v>
      </c>
      <c r="BW186" s="189">
        <v>-65.958370828752393</v>
      </c>
      <c r="BX186" s="214">
        <f t="shared" si="23"/>
        <v>-106.46908265517173</v>
      </c>
      <c r="BY186" s="214">
        <f t="shared" si="24"/>
        <v>-69.181565127827696</v>
      </c>
      <c r="BZ186" s="191"/>
      <c r="CA186" s="191"/>
      <c r="CB186" s="191"/>
      <c r="CC186" s="191"/>
      <c r="CD186" s="191"/>
      <c r="CE186" s="191"/>
      <c r="CF186" s="191"/>
      <c r="CG186" s="191"/>
      <c r="CH186" s="191"/>
      <c r="CI186" s="191"/>
      <c r="CJ186" s="191"/>
      <c r="CK186" s="191"/>
      <c r="CL186" s="191"/>
      <c r="CM186" s="191"/>
      <c r="CN186" s="191"/>
      <c r="CO186" s="191"/>
      <c r="CP186" s="191"/>
      <c r="CQ186" s="191"/>
      <c r="CR186" s="191"/>
    </row>
    <row r="187" spans="1:96" ht="12" customHeight="1" x14ac:dyDescent="0.25">
      <c r="A187" s="191"/>
      <c r="B187" s="191"/>
      <c r="C187" s="191"/>
      <c r="D187" s="191"/>
      <c r="E187" s="191"/>
      <c r="F187" s="191"/>
      <c r="G187" s="191"/>
      <c r="H187" s="191"/>
      <c r="I187" s="191"/>
      <c r="J187" s="191"/>
      <c r="K187" s="191"/>
      <c r="L187" s="191"/>
      <c r="M187" s="191"/>
      <c r="N187" s="191"/>
      <c r="O187" s="191"/>
      <c r="P187" s="191"/>
      <c r="Q187" s="191"/>
      <c r="R187" s="191"/>
      <c r="S187" s="191"/>
      <c r="T187" s="191"/>
      <c r="U187" s="191"/>
      <c r="V187" s="191"/>
      <c r="W187" s="191"/>
      <c r="X187" s="224"/>
      <c r="Y187" s="224"/>
      <c r="Z187" s="224"/>
      <c r="AA187" s="224"/>
      <c r="AB187" s="224"/>
      <c r="AC187" s="224"/>
      <c r="AD187" s="224"/>
      <c r="AE187" s="224"/>
      <c r="AF187" s="224"/>
      <c r="AG187" s="224"/>
      <c r="AH187" s="224"/>
      <c r="AI187" s="224"/>
      <c r="AJ187" s="224"/>
      <c r="AK187" s="224"/>
      <c r="AL187" s="224"/>
      <c r="AM187" s="191"/>
      <c r="AN187" s="73"/>
      <c r="AO187" s="73"/>
      <c r="AP187" s="73"/>
      <c r="AQ187" s="73"/>
      <c r="AR187" s="73"/>
      <c r="AS187" s="73"/>
      <c r="AT187" s="73"/>
      <c r="AU187" s="73"/>
      <c r="AV187" s="73"/>
      <c r="AW187" s="225"/>
      <c r="AX187" s="73"/>
      <c r="AY187" s="73"/>
      <c r="AZ187" s="73"/>
      <c r="BA187" s="73"/>
      <c r="BB187" s="182"/>
      <c r="BC187" s="182"/>
      <c r="BD187" s="214">
        <f t="shared" si="18"/>
        <v>15.25</v>
      </c>
      <c r="BE187" s="187">
        <v>54900</v>
      </c>
      <c r="BF187" s="215">
        <v>553.45062605999999</v>
      </c>
      <c r="BG187" s="215">
        <v>401.25825578630298</v>
      </c>
      <c r="BH187" s="215">
        <v>-396.87702342503098</v>
      </c>
      <c r="BI187" s="216">
        <v>51.297909493397597</v>
      </c>
      <c r="BJ187" s="216">
        <v>5.3087214230096498</v>
      </c>
      <c r="BK187" s="214">
        <f t="shared" si="19"/>
        <v>-0.81190478952750667</v>
      </c>
      <c r="BL187" s="214">
        <f t="shared" si="20"/>
        <v>40.743603361076566</v>
      </c>
      <c r="BM187" s="187">
        <v>54900</v>
      </c>
      <c r="BN187" s="215">
        <v>553.45062605999999</v>
      </c>
      <c r="BO187" s="215">
        <v>424.07070605311202</v>
      </c>
      <c r="BP187" s="215">
        <v>-421.99316677119202</v>
      </c>
      <c r="BQ187" s="216">
        <v>51.485682666551199</v>
      </c>
      <c r="BR187" s="216">
        <v>5.4778830700799199</v>
      </c>
      <c r="BS187" s="214">
        <f t="shared" si="21"/>
        <v>-0.65409934494275657</v>
      </c>
      <c r="BT187" s="214">
        <f t="shared" si="22"/>
        <v>40.743603361076566</v>
      </c>
      <c r="BU187" s="191"/>
      <c r="BV187" s="189">
        <v>-94.021422729452695</v>
      </c>
      <c r="BW187" s="189">
        <v>-60.3255162936292</v>
      </c>
      <c r="BX187" s="214">
        <f t="shared" si="23"/>
        <v>-98.73954720247643</v>
      </c>
      <c r="BY187" s="214">
        <f t="shared" si="24"/>
        <v>-63.548710592704495</v>
      </c>
      <c r="BZ187" s="191"/>
      <c r="CA187" s="191"/>
      <c r="CB187" s="191"/>
      <c r="CC187" s="191"/>
      <c r="CD187" s="191"/>
      <c r="CE187" s="191"/>
      <c r="CF187" s="191"/>
      <c r="CG187" s="191"/>
      <c r="CH187" s="191"/>
      <c r="CI187" s="191"/>
      <c r="CJ187" s="191"/>
      <c r="CK187" s="191"/>
      <c r="CL187" s="191"/>
      <c r="CM187" s="191"/>
      <c r="CN187" s="191"/>
      <c r="CO187" s="191"/>
      <c r="CP187" s="191"/>
      <c r="CQ187" s="191"/>
      <c r="CR187" s="191"/>
    </row>
    <row r="188" spans="1:96" ht="12" customHeight="1" x14ac:dyDescent="0.25">
      <c r="A188" s="191"/>
      <c r="B188" s="191"/>
      <c r="C188" s="191"/>
      <c r="D188" s="191"/>
      <c r="E188" s="191"/>
      <c r="F188" s="191"/>
      <c r="G188" s="191"/>
      <c r="H188" s="191"/>
      <c r="I188" s="191"/>
      <c r="J188" s="191"/>
      <c r="K188" s="191"/>
      <c r="L188" s="191"/>
      <c r="M188" s="191"/>
      <c r="N188" s="191"/>
      <c r="O188" s="191"/>
      <c r="P188" s="191"/>
      <c r="Q188" s="191"/>
      <c r="R188" s="191"/>
      <c r="S188" s="191"/>
      <c r="T188" s="191"/>
      <c r="U188" s="191"/>
      <c r="V188" s="191"/>
      <c r="W188" s="191"/>
      <c r="X188" s="224"/>
      <c r="Y188" s="224"/>
      <c r="Z188" s="224"/>
      <c r="AA188" s="224"/>
      <c r="AB188" s="224"/>
      <c r="AC188" s="224"/>
      <c r="AD188" s="224"/>
      <c r="AE188" s="224"/>
      <c r="AF188" s="224"/>
      <c r="AG188" s="224"/>
      <c r="AH188" s="224"/>
      <c r="AI188" s="224"/>
      <c r="AJ188" s="224"/>
      <c r="AK188" s="224"/>
      <c r="AL188" s="224"/>
      <c r="AM188" s="191"/>
      <c r="AN188" s="73"/>
      <c r="AO188" s="73"/>
      <c r="AP188" s="73"/>
      <c r="AQ188" s="73"/>
      <c r="AR188" s="73"/>
      <c r="AS188" s="73"/>
      <c r="AT188" s="73"/>
      <c r="AU188" s="73"/>
      <c r="AV188" s="73"/>
      <c r="AW188" s="225"/>
      <c r="AX188" s="73"/>
      <c r="AY188" s="73"/>
      <c r="AZ188" s="73"/>
      <c r="BA188" s="73"/>
      <c r="BB188" s="182"/>
      <c r="BC188" s="182"/>
      <c r="BD188" s="214">
        <f t="shared" si="18"/>
        <v>15.333333333333334</v>
      </c>
      <c r="BE188" s="187">
        <v>55200</v>
      </c>
      <c r="BF188" s="215">
        <v>567.28577393</v>
      </c>
      <c r="BG188" s="215">
        <v>411.73652198343098</v>
      </c>
      <c r="BH188" s="215">
        <v>-406.62935509124497</v>
      </c>
      <c r="BI188" s="216">
        <v>51.377691230434003</v>
      </c>
      <c r="BJ188" s="216">
        <v>5.3936490751552801</v>
      </c>
      <c r="BK188" s="214">
        <f t="shared" si="19"/>
        <v>-0.7269771373818763</v>
      </c>
      <c r="BL188" s="214">
        <f t="shared" si="20"/>
        <v>54.578751231076581</v>
      </c>
      <c r="BM188" s="187">
        <v>55200</v>
      </c>
      <c r="BN188" s="215">
        <v>567.28577393</v>
      </c>
      <c r="BO188" s="215">
        <v>431.274672008089</v>
      </c>
      <c r="BP188" s="215">
        <v>-428.54896313142598</v>
      </c>
      <c r="BQ188" s="216">
        <v>51.5387909867449</v>
      </c>
      <c r="BR188" s="216">
        <v>5.5358164163965196</v>
      </c>
      <c r="BS188" s="214">
        <f t="shared" si="21"/>
        <v>-0.59616599862615693</v>
      </c>
      <c r="BT188" s="214">
        <f t="shared" si="22"/>
        <v>54.578751231076581</v>
      </c>
      <c r="BU188" s="191"/>
      <c r="BV188" s="189">
        <v>-85.262157160860895</v>
      </c>
      <c r="BW188" s="189">
        <v>-54.031971895693601</v>
      </c>
      <c r="BX188" s="214">
        <f t="shared" si="23"/>
        <v>-89.98028163388463</v>
      </c>
      <c r="BY188" s="214">
        <f t="shared" si="24"/>
        <v>-57.255166194768897</v>
      </c>
      <c r="BZ188" s="191"/>
      <c r="CA188" s="191"/>
      <c r="CB188" s="191"/>
      <c r="CC188" s="191"/>
      <c r="CD188" s="191"/>
      <c r="CE188" s="191"/>
      <c r="CF188" s="191"/>
      <c r="CG188" s="191"/>
      <c r="CH188" s="191"/>
      <c r="CI188" s="191"/>
      <c r="CJ188" s="191"/>
      <c r="CK188" s="191"/>
      <c r="CL188" s="191"/>
      <c r="CM188" s="191"/>
      <c r="CN188" s="191"/>
      <c r="CO188" s="191"/>
      <c r="CP188" s="191"/>
      <c r="CQ188" s="191"/>
      <c r="CR188" s="191"/>
    </row>
    <row r="189" spans="1:96" ht="12" customHeight="1" x14ac:dyDescent="0.25">
      <c r="A189" s="191"/>
      <c r="B189" s="191"/>
      <c r="C189" s="191"/>
      <c r="D189" s="191"/>
      <c r="E189" s="191"/>
      <c r="F189" s="191"/>
      <c r="G189" s="191"/>
      <c r="H189" s="191"/>
      <c r="I189" s="191"/>
      <c r="J189" s="191"/>
      <c r="K189" s="191"/>
      <c r="L189" s="191"/>
      <c r="M189" s="191"/>
      <c r="N189" s="191"/>
      <c r="O189" s="191"/>
      <c r="P189" s="191"/>
      <c r="Q189" s="191"/>
      <c r="R189" s="191"/>
      <c r="S189" s="191"/>
      <c r="T189" s="191"/>
      <c r="U189" s="191"/>
      <c r="V189" s="191"/>
      <c r="W189" s="191"/>
      <c r="X189" s="224"/>
      <c r="Y189" s="224"/>
      <c r="Z189" s="224"/>
      <c r="AA189" s="224"/>
      <c r="AB189" s="224"/>
      <c r="AC189" s="224"/>
      <c r="AD189" s="224"/>
      <c r="AE189" s="224"/>
      <c r="AF189" s="224"/>
      <c r="AG189" s="224"/>
      <c r="AH189" s="224"/>
      <c r="AI189" s="224"/>
      <c r="AJ189" s="224"/>
      <c r="AK189" s="224"/>
      <c r="AL189" s="224"/>
      <c r="AM189" s="191"/>
      <c r="AN189" s="73"/>
      <c r="AO189" s="73"/>
      <c r="AP189" s="73"/>
      <c r="AQ189" s="73"/>
      <c r="AR189" s="73"/>
      <c r="AS189" s="73"/>
      <c r="AT189" s="73"/>
      <c r="AU189" s="73"/>
      <c r="AV189" s="73"/>
      <c r="AW189" s="225"/>
      <c r="AX189" s="73"/>
      <c r="AY189" s="73"/>
      <c r="AZ189" s="73"/>
      <c r="BA189" s="73"/>
      <c r="BB189" s="182"/>
      <c r="BC189" s="182"/>
      <c r="BD189" s="214">
        <f t="shared" si="18"/>
        <v>15.416666666666666</v>
      </c>
      <c r="BE189" s="187">
        <v>55500</v>
      </c>
      <c r="BF189" s="215">
        <v>580.49</v>
      </c>
      <c r="BG189" s="215">
        <v>423.67061457377702</v>
      </c>
      <c r="BH189" s="215">
        <v>-417.916779696508</v>
      </c>
      <c r="BI189" s="216">
        <v>51.468303071590697</v>
      </c>
      <c r="BJ189" s="216">
        <v>5.4885979010231498</v>
      </c>
      <c r="BK189" s="214">
        <f t="shared" si="19"/>
        <v>-0.63202831151400662</v>
      </c>
      <c r="BL189" s="214">
        <f t="shared" si="20"/>
        <v>67.782977301076585</v>
      </c>
      <c r="BM189" s="187">
        <v>55500</v>
      </c>
      <c r="BN189" s="215">
        <v>580.49</v>
      </c>
      <c r="BO189" s="215">
        <v>439.59262193671998</v>
      </c>
      <c r="BP189" s="215">
        <v>-436.25063581812799</v>
      </c>
      <c r="BQ189" s="216">
        <v>51.600195250854398</v>
      </c>
      <c r="BR189" s="216">
        <v>5.6016811870193397</v>
      </c>
      <c r="BS189" s="214">
        <f t="shared" si="21"/>
        <v>-0.53030122800333679</v>
      </c>
      <c r="BT189" s="214">
        <f t="shared" si="22"/>
        <v>67.782977301076585</v>
      </c>
      <c r="BU189" s="191"/>
      <c r="BV189" s="189">
        <v>-75.569093651054004</v>
      </c>
      <c r="BW189" s="189">
        <v>-47.146665034830797</v>
      </c>
      <c r="BX189" s="214">
        <f t="shared" si="23"/>
        <v>-80.287218124077739</v>
      </c>
      <c r="BY189" s="214">
        <f t="shared" si="24"/>
        <v>-50.369859333906092</v>
      </c>
      <c r="BZ189" s="191"/>
      <c r="CA189" s="191"/>
      <c r="CB189" s="191"/>
      <c r="CC189" s="191"/>
      <c r="CD189" s="191"/>
      <c r="CE189" s="191"/>
      <c r="CF189" s="191"/>
      <c r="CG189" s="191"/>
      <c r="CH189" s="191"/>
      <c r="CI189" s="191"/>
      <c r="CJ189" s="191"/>
      <c r="CK189" s="191"/>
      <c r="CL189" s="191"/>
      <c r="CM189" s="191"/>
      <c r="CN189" s="191"/>
      <c r="CO189" s="191"/>
      <c r="CP189" s="191"/>
      <c r="CQ189" s="191"/>
      <c r="CR189" s="191"/>
    </row>
    <row r="190" spans="1:96" ht="12" customHeight="1" x14ac:dyDescent="0.25">
      <c r="A190" s="191"/>
      <c r="B190" s="191"/>
      <c r="C190" s="191"/>
      <c r="D190" s="191"/>
      <c r="E190" s="191"/>
      <c r="F190" s="191"/>
      <c r="G190" s="191"/>
      <c r="H190" s="191"/>
      <c r="I190" s="191"/>
      <c r="J190" s="191"/>
      <c r="K190" s="191"/>
      <c r="L190" s="191"/>
      <c r="M190" s="191"/>
      <c r="N190" s="191"/>
      <c r="O190" s="191"/>
      <c r="P190" s="191"/>
      <c r="Q190" s="191"/>
      <c r="R190" s="191"/>
      <c r="S190" s="191"/>
      <c r="T190" s="191"/>
      <c r="U190" s="191"/>
      <c r="V190" s="191"/>
      <c r="W190" s="191"/>
      <c r="X190" s="224"/>
      <c r="Y190" s="224"/>
      <c r="Z190" s="224"/>
      <c r="AA190" s="224"/>
      <c r="AB190" s="224"/>
      <c r="AC190" s="224"/>
      <c r="AD190" s="224"/>
      <c r="AE190" s="224"/>
      <c r="AF190" s="224"/>
      <c r="AG190" s="224"/>
      <c r="AH190" s="224"/>
      <c r="AI190" s="224"/>
      <c r="AJ190" s="224"/>
      <c r="AK190" s="224"/>
      <c r="AL190" s="224"/>
      <c r="AM190" s="191"/>
      <c r="AN190" s="73"/>
      <c r="AO190" s="73"/>
      <c r="AP190" s="73"/>
      <c r="AQ190" s="73"/>
      <c r="AR190" s="73"/>
      <c r="AS190" s="73"/>
      <c r="AT190" s="73"/>
      <c r="AU190" s="73"/>
      <c r="AV190" s="73"/>
      <c r="AW190" s="225"/>
      <c r="AX190" s="73"/>
      <c r="AY190" s="73"/>
      <c r="AZ190" s="73"/>
      <c r="BA190" s="73"/>
      <c r="BB190" s="182"/>
      <c r="BC190" s="182"/>
      <c r="BD190" s="214">
        <f t="shared" si="18"/>
        <v>15.5</v>
      </c>
      <c r="BE190" s="187">
        <v>55800</v>
      </c>
      <c r="BF190" s="215">
        <v>592.91863602000001</v>
      </c>
      <c r="BG190" s="215">
        <v>436.89773025094797</v>
      </c>
      <c r="BH190" s="215">
        <v>-430.59571321329099</v>
      </c>
      <c r="BI190" s="216">
        <v>51.568219475830404</v>
      </c>
      <c r="BJ190" s="216">
        <v>5.5919281407046197</v>
      </c>
      <c r="BK190" s="214">
        <f t="shared" si="19"/>
        <v>-0.5286980718325367</v>
      </c>
      <c r="BL190" s="214">
        <f t="shared" si="20"/>
        <v>80.211613321076584</v>
      </c>
      <c r="BM190" s="187">
        <v>55800</v>
      </c>
      <c r="BN190" s="215">
        <v>592.91863602000001</v>
      </c>
      <c r="BO190" s="215">
        <v>448.92912151428499</v>
      </c>
      <c r="BP190" s="215">
        <v>-445.01778691161201</v>
      </c>
      <c r="BQ190" s="216">
        <v>51.669049788346904</v>
      </c>
      <c r="BR190" s="216">
        <v>5.6745204090602597</v>
      </c>
      <c r="BS190" s="214">
        <f t="shared" si="21"/>
        <v>-0.45746200596241682</v>
      </c>
      <c r="BT190" s="214">
        <f t="shared" si="22"/>
        <v>80.211613321076584</v>
      </c>
      <c r="BU190" s="191"/>
      <c r="BV190" s="189">
        <v>-65.048391404196295</v>
      </c>
      <c r="BW190" s="189">
        <v>-39.7450041405882</v>
      </c>
      <c r="BX190" s="214">
        <f t="shared" si="23"/>
        <v>-69.76651587722003</v>
      </c>
      <c r="BY190" s="214">
        <f t="shared" si="24"/>
        <v>-42.968198439663496</v>
      </c>
      <c r="BZ190" s="191"/>
      <c r="CA190" s="191"/>
      <c r="CB190" s="191"/>
      <c r="CC190" s="191"/>
      <c r="CD190" s="191"/>
      <c r="CE190" s="191"/>
      <c r="CF190" s="191"/>
      <c r="CG190" s="191"/>
      <c r="CH190" s="191"/>
      <c r="CI190" s="191"/>
      <c r="CJ190" s="191"/>
      <c r="CK190" s="191"/>
      <c r="CL190" s="191"/>
      <c r="CM190" s="191"/>
      <c r="CN190" s="191"/>
      <c r="CO190" s="191"/>
      <c r="CP190" s="191"/>
      <c r="CQ190" s="191"/>
      <c r="CR190" s="191"/>
    </row>
    <row r="191" spans="1:96" ht="12" customHeight="1" x14ac:dyDescent="0.25">
      <c r="A191" s="191"/>
      <c r="B191" s="191"/>
      <c r="C191" s="191"/>
      <c r="D191" s="191"/>
      <c r="E191" s="191"/>
      <c r="F191" s="191"/>
      <c r="G191" s="191"/>
      <c r="H191" s="191"/>
      <c r="I191" s="191"/>
      <c r="J191" s="191"/>
      <c r="K191" s="191"/>
      <c r="L191" s="191"/>
      <c r="M191" s="191"/>
      <c r="N191" s="191"/>
      <c r="O191" s="191"/>
      <c r="P191" s="191"/>
      <c r="Q191" s="191"/>
      <c r="R191" s="191"/>
      <c r="S191" s="191"/>
      <c r="T191" s="191"/>
      <c r="U191" s="191"/>
      <c r="V191" s="191"/>
      <c r="W191" s="191"/>
      <c r="X191" s="224"/>
      <c r="Y191" s="224"/>
      <c r="Z191" s="224"/>
      <c r="AA191" s="224"/>
      <c r="AB191" s="224"/>
      <c r="AC191" s="224"/>
      <c r="AD191" s="224"/>
      <c r="AE191" s="224"/>
      <c r="AF191" s="224"/>
      <c r="AG191" s="224"/>
      <c r="AH191" s="224"/>
      <c r="AI191" s="224"/>
      <c r="AJ191" s="224"/>
      <c r="AK191" s="224"/>
      <c r="AL191" s="224"/>
      <c r="AM191" s="191"/>
      <c r="AN191" s="73"/>
      <c r="AO191" s="73"/>
      <c r="AP191" s="73"/>
      <c r="AQ191" s="73"/>
      <c r="AR191" s="73"/>
      <c r="AS191" s="73"/>
      <c r="AT191" s="73"/>
      <c r="AU191" s="73"/>
      <c r="AV191" s="73"/>
      <c r="AW191" s="225"/>
      <c r="AX191" s="73"/>
      <c r="AY191" s="73"/>
      <c r="AZ191" s="73"/>
      <c r="BA191" s="73"/>
      <c r="BB191" s="182"/>
      <c r="BC191" s="182"/>
      <c r="BD191" s="214">
        <f t="shared" si="18"/>
        <v>15.583333333333334</v>
      </c>
      <c r="BE191" s="187">
        <v>56100</v>
      </c>
      <c r="BF191" s="215">
        <v>604.43551124999999</v>
      </c>
      <c r="BG191" s="215">
        <v>451.21753111186598</v>
      </c>
      <c r="BH191" s="215">
        <v>-444.480341419269</v>
      </c>
      <c r="BI191" s="216">
        <v>51.675654516843899</v>
      </c>
      <c r="BJ191" s="216">
        <v>5.7017914586942098</v>
      </c>
      <c r="BK191" s="214">
        <f t="shared" si="19"/>
        <v>-0.41883475384294666</v>
      </c>
      <c r="BL191" s="214">
        <f t="shared" si="20"/>
        <v>91.728488551076566</v>
      </c>
      <c r="BM191" s="187">
        <v>56100</v>
      </c>
      <c r="BN191" s="215">
        <v>604.43551124999999</v>
      </c>
      <c r="BO191" s="215">
        <v>459.16206685410498</v>
      </c>
      <c r="BP191" s="215">
        <v>-454.74189326100799</v>
      </c>
      <c r="BQ191" s="216">
        <v>51.744310734000599</v>
      </c>
      <c r="BR191" s="216">
        <v>5.7532000373246497</v>
      </c>
      <c r="BS191" s="214">
        <f t="shared" si="21"/>
        <v>-0.37878237769802681</v>
      </c>
      <c r="BT191" s="214">
        <f t="shared" si="22"/>
        <v>91.728488551076566</v>
      </c>
      <c r="BU191" s="191"/>
      <c r="BV191" s="189">
        <v>-53.815273989869397</v>
      </c>
      <c r="BW191" s="189">
        <v>-31.908052793043701</v>
      </c>
      <c r="BX191" s="214">
        <f t="shared" si="23"/>
        <v>-58.533398462893132</v>
      </c>
      <c r="BY191" s="214">
        <f t="shared" si="24"/>
        <v>-35.131247092118997</v>
      </c>
      <c r="BZ191" s="191"/>
      <c r="CA191" s="191"/>
      <c r="CB191" s="191"/>
      <c r="CC191" s="191"/>
      <c r="CD191" s="191"/>
      <c r="CE191" s="191"/>
      <c r="CF191" s="191"/>
      <c r="CG191" s="191"/>
      <c r="CH191" s="191"/>
      <c r="CI191" s="191"/>
      <c r="CJ191" s="191"/>
      <c r="CK191" s="191"/>
      <c r="CL191" s="191"/>
      <c r="CM191" s="191"/>
      <c r="CN191" s="191"/>
      <c r="CO191" s="191"/>
      <c r="CP191" s="191"/>
      <c r="CQ191" s="191"/>
      <c r="CR191" s="191"/>
    </row>
    <row r="192" spans="1:96" ht="12" customHeight="1" x14ac:dyDescent="0.25">
      <c r="A192" s="191"/>
      <c r="B192" s="191"/>
      <c r="C192" s="191"/>
      <c r="D192" s="191"/>
      <c r="E192" s="191"/>
      <c r="F192" s="191"/>
      <c r="G192" s="191"/>
      <c r="H192" s="191"/>
      <c r="I192" s="191"/>
      <c r="J192" s="191"/>
      <c r="K192" s="191"/>
      <c r="L192" s="191"/>
      <c r="M192" s="191"/>
      <c r="N192" s="191"/>
      <c r="O192" s="191"/>
      <c r="P192" s="191"/>
      <c r="Q192" s="191"/>
      <c r="R192" s="191"/>
      <c r="S192" s="191"/>
      <c r="T192" s="191"/>
      <c r="U192" s="191"/>
      <c r="V192" s="191"/>
      <c r="W192" s="191"/>
      <c r="X192" s="224"/>
      <c r="Y192" s="224"/>
      <c r="Z192" s="224"/>
      <c r="AA192" s="224"/>
      <c r="AB192" s="224"/>
      <c r="AC192" s="224"/>
      <c r="AD192" s="224"/>
      <c r="AE192" s="224"/>
      <c r="AF192" s="224"/>
      <c r="AG192" s="224"/>
      <c r="AH192" s="224"/>
      <c r="AI192" s="224"/>
      <c r="AJ192" s="224"/>
      <c r="AK192" s="224"/>
      <c r="AL192" s="224"/>
      <c r="AM192" s="191"/>
      <c r="AN192" s="73"/>
      <c r="AO192" s="73"/>
      <c r="AP192" s="73"/>
      <c r="AQ192" s="73"/>
      <c r="AR192" s="73"/>
      <c r="AS192" s="73"/>
      <c r="AT192" s="73"/>
      <c r="AU192" s="73"/>
      <c r="AV192" s="73"/>
      <c r="AW192" s="225"/>
      <c r="AX192" s="73"/>
      <c r="AY192" s="73"/>
      <c r="AZ192" s="73"/>
      <c r="BA192" s="73"/>
      <c r="BB192" s="182"/>
      <c r="BC192" s="182"/>
      <c r="BD192" s="214">
        <f t="shared" si="18"/>
        <v>15.666666666666666</v>
      </c>
      <c r="BE192" s="187">
        <v>56400</v>
      </c>
      <c r="BF192" s="215">
        <v>614.91444438999997</v>
      </c>
      <c r="BG192" s="215">
        <v>466.400280499546</v>
      </c>
      <c r="BH192" s="215">
        <v>-459.34984768036099</v>
      </c>
      <c r="BI192" s="216">
        <v>51.788651246433801</v>
      </c>
      <c r="BJ192" s="216">
        <v>5.8162205202679704</v>
      </c>
      <c r="BK192" s="214">
        <f t="shared" si="19"/>
        <v>-0.30440569226918601</v>
      </c>
      <c r="BL192" s="214">
        <f t="shared" si="20"/>
        <v>102.20742169107655</v>
      </c>
      <c r="BM192" s="187">
        <v>56400</v>
      </c>
      <c r="BN192" s="215">
        <v>614.91444438999997</v>
      </c>
      <c r="BO192" s="215">
        <v>470.14600533906702</v>
      </c>
      <c r="BP192" s="215">
        <v>-465.28877386659798</v>
      </c>
      <c r="BQ192" s="216">
        <v>51.8247737017087</v>
      </c>
      <c r="BR192" s="216">
        <v>5.8364516475392296</v>
      </c>
      <c r="BS192" s="214">
        <f t="shared" si="21"/>
        <v>-0.29553076748344687</v>
      </c>
      <c r="BT192" s="214">
        <f t="shared" si="22"/>
        <v>102.20742169107655</v>
      </c>
      <c r="BU192" s="191"/>
      <c r="BV192" s="189">
        <v>-41.992767405351998</v>
      </c>
      <c r="BW192" s="189">
        <v>-23.721641908015101</v>
      </c>
      <c r="BX192" s="214">
        <f t="shared" si="23"/>
        <v>-46.710891878375733</v>
      </c>
      <c r="BY192" s="214">
        <f t="shared" si="24"/>
        <v>-26.944836207090397</v>
      </c>
      <c r="BZ192" s="191"/>
      <c r="CA192" s="191"/>
      <c r="CB192" s="191"/>
      <c r="CC192" s="191"/>
      <c r="CD192" s="191"/>
      <c r="CE192" s="191"/>
      <c r="CF192" s="191"/>
      <c r="CG192" s="191"/>
      <c r="CH192" s="191"/>
      <c r="CI192" s="191"/>
      <c r="CJ192" s="191"/>
      <c r="CK192" s="191"/>
      <c r="CL192" s="191"/>
      <c r="CM192" s="191"/>
      <c r="CN192" s="191"/>
      <c r="CO192" s="191"/>
      <c r="CP192" s="191"/>
      <c r="CQ192" s="191"/>
      <c r="CR192" s="191"/>
    </row>
    <row r="193" spans="1:96" ht="12" customHeight="1" x14ac:dyDescent="0.25">
      <c r="A193" s="191"/>
      <c r="B193" s="191"/>
      <c r="C193" s="191"/>
      <c r="D193" s="191"/>
      <c r="E193" s="191"/>
      <c r="F193" s="191"/>
      <c r="G193" s="191"/>
      <c r="H193" s="191"/>
      <c r="I193" s="191"/>
      <c r="J193" s="191"/>
      <c r="K193" s="191"/>
      <c r="L193" s="191"/>
      <c r="M193" s="191"/>
      <c r="N193" s="191"/>
      <c r="O193" s="191"/>
      <c r="P193" s="191"/>
      <c r="Q193" s="191"/>
      <c r="R193" s="191"/>
      <c r="S193" s="191"/>
      <c r="T193" s="191"/>
      <c r="U193" s="191"/>
      <c r="V193" s="191"/>
      <c r="W193" s="191"/>
      <c r="X193" s="224"/>
      <c r="Y193" s="224"/>
      <c r="Z193" s="224"/>
      <c r="AA193" s="224"/>
      <c r="AB193" s="224"/>
      <c r="AC193" s="224"/>
      <c r="AD193" s="224"/>
      <c r="AE193" s="224"/>
      <c r="AF193" s="224"/>
      <c r="AG193" s="224"/>
      <c r="AH193" s="224"/>
      <c r="AI193" s="224"/>
      <c r="AJ193" s="224"/>
      <c r="AK193" s="224"/>
      <c r="AL193" s="224"/>
      <c r="AM193" s="191"/>
      <c r="AN193" s="73"/>
      <c r="AO193" s="73"/>
      <c r="AP193" s="73"/>
      <c r="AQ193" s="73"/>
      <c r="AR193" s="73"/>
      <c r="AS193" s="73"/>
      <c r="AT193" s="73"/>
      <c r="AU193" s="73"/>
      <c r="AV193" s="73"/>
      <c r="AW193" s="225"/>
      <c r="AX193" s="73"/>
      <c r="AY193" s="73"/>
      <c r="AZ193" s="73"/>
      <c r="BA193" s="73"/>
      <c r="BB193" s="182"/>
      <c r="BC193" s="182"/>
      <c r="BD193" s="214">
        <f t="shared" si="18"/>
        <v>15.75</v>
      </c>
      <c r="BE193" s="187">
        <v>56700</v>
      </c>
      <c r="BF193" s="215">
        <v>624.24062605999995</v>
      </c>
      <c r="BG193" s="215">
        <v>482.19654002113901</v>
      </c>
      <c r="BH193" s="215">
        <v>-474.95798588337499</v>
      </c>
      <c r="BI193" s="216">
        <v>51.905176681829801</v>
      </c>
      <c r="BJ193" s="216">
        <v>5.9332176528190104</v>
      </c>
      <c r="BK193" s="214">
        <f t="shared" si="19"/>
        <v>-0.18740855971814607</v>
      </c>
      <c r="BL193" s="214">
        <f t="shared" si="20"/>
        <v>111.53360336107653</v>
      </c>
      <c r="BM193" s="187">
        <v>56700</v>
      </c>
      <c r="BN193" s="215">
        <v>624.24062605999995</v>
      </c>
      <c r="BO193" s="215">
        <v>481.71683754891302</v>
      </c>
      <c r="BP193" s="215">
        <v>-476.502720621055</v>
      </c>
      <c r="BQ193" s="216">
        <v>51.909120885915797</v>
      </c>
      <c r="BR193" s="216">
        <v>5.9229213911535803</v>
      </c>
      <c r="BS193" s="214">
        <f t="shared" si="21"/>
        <v>-0.2090610238690962</v>
      </c>
      <c r="BT193" s="214">
        <f t="shared" si="22"/>
        <v>111.53360336107653</v>
      </c>
      <c r="BU193" s="191"/>
      <c r="BV193" s="189">
        <v>-29.710352685094399</v>
      </c>
      <c r="BW193" s="189">
        <v>-15.275429710029499</v>
      </c>
      <c r="BX193" s="214">
        <f t="shared" si="23"/>
        <v>-34.428477158118135</v>
      </c>
      <c r="BY193" s="214">
        <f t="shared" si="24"/>
        <v>-18.498624009104795</v>
      </c>
      <c r="BZ193" s="191"/>
      <c r="CA193" s="191"/>
      <c r="CB193" s="191"/>
      <c r="CC193" s="191"/>
      <c r="CD193" s="191"/>
      <c r="CE193" s="191"/>
      <c r="CF193" s="191"/>
      <c r="CG193" s="191"/>
      <c r="CH193" s="191"/>
      <c r="CI193" s="191"/>
      <c r="CJ193" s="191"/>
      <c r="CK193" s="191"/>
      <c r="CL193" s="191"/>
      <c r="CM193" s="191"/>
      <c r="CN193" s="191"/>
      <c r="CO193" s="191"/>
      <c r="CP193" s="191"/>
      <c r="CQ193" s="191"/>
      <c r="CR193" s="191"/>
    </row>
    <row r="194" spans="1:96" ht="12" customHeight="1" x14ac:dyDescent="0.25">
      <c r="A194" s="191"/>
      <c r="B194" s="191"/>
      <c r="C194" s="191"/>
      <c r="D194" s="191"/>
      <c r="E194" s="191"/>
      <c r="F194" s="191"/>
      <c r="G194" s="191"/>
      <c r="H194" s="191"/>
      <c r="I194" s="191"/>
      <c r="J194" s="191"/>
      <c r="K194" s="191"/>
      <c r="L194" s="191"/>
      <c r="M194" s="191"/>
      <c r="N194" s="191"/>
      <c r="O194" s="191"/>
      <c r="P194" s="191"/>
      <c r="Q194" s="191"/>
      <c r="R194" s="191"/>
      <c r="S194" s="191"/>
      <c r="T194" s="191"/>
      <c r="U194" s="191"/>
      <c r="V194" s="191"/>
      <c r="W194" s="191"/>
      <c r="X194" s="224"/>
      <c r="Y194" s="224"/>
      <c r="Z194" s="224"/>
      <c r="AA194" s="224"/>
      <c r="AB194" s="224"/>
      <c r="AC194" s="224"/>
      <c r="AD194" s="224"/>
      <c r="AE194" s="224"/>
      <c r="AF194" s="224"/>
      <c r="AG194" s="224"/>
      <c r="AH194" s="224"/>
      <c r="AI194" s="224"/>
      <c r="AJ194" s="224"/>
      <c r="AK194" s="224"/>
      <c r="AL194" s="224"/>
      <c r="AM194" s="191"/>
      <c r="AN194" s="73"/>
      <c r="AO194" s="73"/>
      <c r="AP194" s="73"/>
      <c r="AQ194" s="73"/>
      <c r="AR194" s="73"/>
      <c r="AS194" s="73"/>
      <c r="AT194" s="73"/>
      <c r="AU194" s="73"/>
      <c r="AV194" s="73"/>
      <c r="AW194" s="225"/>
      <c r="AX194" s="73"/>
      <c r="AY194" s="73"/>
      <c r="AZ194" s="73"/>
      <c r="BA194" s="73"/>
      <c r="BB194" s="182"/>
      <c r="BC194" s="182"/>
      <c r="BD194" s="214">
        <f t="shared" si="18"/>
        <v>15.833333333333334</v>
      </c>
      <c r="BE194" s="187">
        <v>57000</v>
      </c>
      <c r="BF194" s="215">
        <v>632.31187666999904</v>
      </c>
      <c r="BG194" s="215">
        <v>498.34718872048302</v>
      </c>
      <c r="BH194" s="215">
        <v>-491.04365273640298</v>
      </c>
      <c r="BI194" s="216">
        <v>52.023210400646597</v>
      </c>
      <c r="BJ194" s="216">
        <v>6.0508328900905104</v>
      </c>
      <c r="BK194" s="214">
        <f t="shared" si="19"/>
        <v>-6.9793322446646044E-2</v>
      </c>
      <c r="BL194" s="214">
        <f t="shared" si="20"/>
        <v>119.60485397107561</v>
      </c>
      <c r="BM194" s="187">
        <v>57000</v>
      </c>
      <c r="BN194" s="215">
        <v>632.31187666999904</v>
      </c>
      <c r="BO194" s="215">
        <v>493.697378864077</v>
      </c>
      <c r="BP194" s="215">
        <v>-488.21182212273499</v>
      </c>
      <c r="BQ194" s="216">
        <v>51.995972175284301</v>
      </c>
      <c r="BR194" s="216">
        <v>6.0112199365222603</v>
      </c>
      <c r="BS194" s="214">
        <f t="shared" si="21"/>
        <v>-0.12076247850041621</v>
      </c>
      <c r="BT194" s="214">
        <f t="shared" si="22"/>
        <v>119.60485397107561</v>
      </c>
      <c r="BU194" s="191"/>
      <c r="BV194" s="189">
        <v>-17.102547814107201</v>
      </c>
      <c r="BW194" s="189">
        <v>-6.6619197883011898</v>
      </c>
      <c r="BX194" s="214">
        <f t="shared" si="23"/>
        <v>-21.820672287130932</v>
      </c>
      <c r="BY194" s="214">
        <f t="shared" si="24"/>
        <v>-9.8851140873764862</v>
      </c>
      <c r="BZ194" s="191"/>
      <c r="CA194" s="191"/>
      <c r="CB194" s="191"/>
      <c r="CC194" s="191"/>
      <c r="CD194" s="191"/>
      <c r="CE194" s="191"/>
      <c r="CF194" s="191"/>
      <c r="CG194" s="191"/>
      <c r="CH194" s="191"/>
      <c r="CI194" s="191"/>
      <c r="CJ194" s="191"/>
      <c r="CK194" s="191"/>
      <c r="CL194" s="191"/>
      <c r="CM194" s="191"/>
      <c r="CN194" s="191"/>
      <c r="CO194" s="191"/>
      <c r="CP194" s="191"/>
      <c r="CQ194" s="191"/>
      <c r="CR194" s="191"/>
    </row>
    <row r="195" spans="1:96" ht="12" customHeight="1" x14ac:dyDescent="0.25">
      <c r="A195" s="191"/>
      <c r="B195" s="191"/>
      <c r="C195" s="191"/>
      <c r="D195" s="191"/>
      <c r="E195" s="191"/>
      <c r="F195" s="191"/>
      <c r="G195" s="191"/>
      <c r="H195" s="191"/>
      <c r="I195" s="191"/>
      <c r="J195" s="191"/>
      <c r="K195" s="191"/>
      <c r="L195" s="191"/>
      <c r="M195" s="191"/>
      <c r="N195" s="191"/>
      <c r="O195" s="191"/>
      <c r="P195" s="191"/>
      <c r="Q195" s="191"/>
      <c r="R195" s="191"/>
      <c r="S195" s="191"/>
      <c r="T195" s="191"/>
      <c r="U195" s="191"/>
      <c r="V195" s="191"/>
      <c r="W195" s="191"/>
      <c r="X195" s="224"/>
      <c r="Y195" s="224"/>
      <c r="Z195" s="224"/>
      <c r="AA195" s="224"/>
      <c r="AB195" s="224"/>
      <c r="AC195" s="224"/>
      <c r="AD195" s="224"/>
      <c r="AE195" s="224"/>
      <c r="AF195" s="224"/>
      <c r="AG195" s="224"/>
      <c r="AH195" s="224"/>
      <c r="AI195" s="224"/>
      <c r="AJ195" s="224"/>
      <c r="AK195" s="224"/>
      <c r="AL195" s="224"/>
      <c r="AM195" s="191"/>
      <c r="AN195" s="73"/>
      <c r="AO195" s="73"/>
      <c r="AP195" s="73"/>
      <c r="AQ195" s="73"/>
      <c r="AR195" s="73"/>
      <c r="AS195" s="73"/>
      <c r="AT195" s="73"/>
      <c r="AU195" s="73"/>
      <c r="AV195" s="73"/>
      <c r="AW195" s="225"/>
      <c r="AX195" s="73"/>
      <c r="AY195" s="73"/>
      <c r="AZ195" s="73"/>
      <c r="BA195" s="73"/>
      <c r="BB195" s="182"/>
      <c r="BC195" s="182"/>
      <c r="BD195" s="214">
        <f t="shared" si="18"/>
        <v>15.916666666666666</v>
      </c>
      <c r="BE195" s="187">
        <v>57300</v>
      </c>
      <c r="BF195" s="215">
        <v>639.03976589000001</v>
      </c>
      <c r="BG195" s="215">
        <v>514.59273066234698</v>
      </c>
      <c r="BH195" s="215">
        <v>-507.341192323347</v>
      </c>
      <c r="BI195" s="216">
        <v>52.140818166550197</v>
      </c>
      <c r="BJ195" s="216">
        <v>6.1672255167433496</v>
      </c>
      <c r="BK195" s="214">
        <f t="shared" si="19"/>
        <v>4.6599304206193182E-2</v>
      </c>
      <c r="BL195" s="214">
        <f t="shared" si="20"/>
        <v>126.33274319107659</v>
      </c>
      <c r="BM195" s="187">
        <v>57300</v>
      </c>
      <c r="BN195" s="215">
        <v>639.03976589000001</v>
      </c>
      <c r="BO195" s="215">
        <v>505.90322111829499</v>
      </c>
      <c r="BP195" s="215">
        <v>-500.23390123594902</v>
      </c>
      <c r="BQ195" s="216">
        <v>52.083935011736799</v>
      </c>
      <c r="BR195" s="216">
        <v>6.0999688202741504</v>
      </c>
      <c r="BS195" s="214">
        <f t="shared" si="21"/>
        <v>-3.2013594748526053E-2</v>
      </c>
      <c r="BT195" s="214">
        <f t="shared" si="22"/>
        <v>126.33274319107659</v>
      </c>
      <c r="BU195" s="191"/>
      <c r="BV195" s="189">
        <v>-4.30743447626792</v>
      </c>
      <c r="BW195" s="189">
        <v>2.02455200994978</v>
      </c>
      <c r="BX195" s="214">
        <f t="shared" si="23"/>
        <v>-9.0255589492916535</v>
      </c>
      <c r="BY195" s="214">
        <f t="shared" si="24"/>
        <v>-1.1986422891255173</v>
      </c>
      <c r="BZ195" s="191"/>
      <c r="CA195" s="191"/>
      <c r="CB195" s="191"/>
      <c r="CC195" s="191"/>
      <c r="CD195" s="191"/>
      <c r="CE195" s="191"/>
      <c r="CF195" s="191"/>
      <c r="CG195" s="191"/>
      <c r="CH195" s="191"/>
      <c r="CI195" s="191"/>
      <c r="CJ195" s="191"/>
      <c r="CK195" s="191"/>
      <c r="CL195" s="191"/>
      <c r="CM195" s="191"/>
      <c r="CN195" s="191"/>
      <c r="CO195" s="191"/>
      <c r="CP195" s="191"/>
      <c r="CQ195" s="191"/>
      <c r="CR195" s="191"/>
    </row>
    <row r="196" spans="1:96" ht="12" customHeight="1" x14ac:dyDescent="0.25">
      <c r="A196" s="191"/>
      <c r="B196" s="191"/>
      <c r="C196" s="191"/>
      <c r="D196" s="191"/>
      <c r="E196" s="191"/>
      <c r="F196" s="191"/>
      <c r="G196" s="191"/>
      <c r="H196" s="191"/>
      <c r="I196" s="191"/>
      <c r="J196" s="191"/>
      <c r="K196" s="191"/>
      <c r="L196" s="191"/>
      <c r="M196" s="191"/>
      <c r="N196" s="191"/>
      <c r="O196" s="191"/>
      <c r="P196" s="191"/>
      <c r="Q196" s="191"/>
      <c r="R196" s="191"/>
      <c r="S196" s="191"/>
      <c r="T196" s="191"/>
      <c r="U196" s="191"/>
      <c r="V196" s="191"/>
      <c r="W196" s="191"/>
      <c r="X196" s="224"/>
      <c r="Y196" s="224"/>
      <c r="Z196" s="224"/>
      <c r="AA196" s="224"/>
      <c r="AB196" s="224"/>
      <c r="AC196" s="224"/>
      <c r="AD196" s="224"/>
      <c r="AE196" s="224"/>
      <c r="AF196" s="224"/>
      <c r="AG196" s="224"/>
      <c r="AH196" s="224"/>
      <c r="AI196" s="224"/>
      <c r="AJ196" s="224"/>
      <c r="AK196" s="224"/>
      <c r="AL196" s="224"/>
      <c r="AM196" s="191"/>
      <c r="AN196" s="73"/>
      <c r="AO196" s="73"/>
      <c r="AP196" s="73"/>
      <c r="AQ196" s="73"/>
      <c r="AR196" s="73"/>
      <c r="AS196" s="73"/>
      <c r="AT196" s="73"/>
      <c r="AU196" s="73"/>
      <c r="AV196" s="73"/>
      <c r="AW196" s="225"/>
      <c r="AX196" s="73"/>
      <c r="AY196" s="73"/>
      <c r="AZ196" s="73"/>
      <c r="BA196" s="73"/>
      <c r="BB196" s="182"/>
      <c r="BC196" s="182"/>
      <c r="BD196" s="214">
        <f t="shared" si="18"/>
        <v>16</v>
      </c>
      <c r="BE196" s="187">
        <v>57600</v>
      </c>
      <c r="BF196" s="215">
        <v>644.35058158000004</v>
      </c>
      <c r="BG196" s="215">
        <v>530.68121602588599</v>
      </c>
      <c r="BH196" s="215">
        <v>-523.589493999914</v>
      </c>
      <c r="BI196" s="216">
        <v>52.256206417803099</v>
      </c>
      <c r="BJ196" s="216">
        <v>6.2807071966063601</v>
      </c>
      <c r="BK196" s="214">
        <f t="shared" si="19"/>
        <v>0.16008098406920368</v>
      </c>
      <c r="BL196" s="214">
        <f t="shared" si="20"/>
        <v>131.64355888107661</v>
      </c>
      <c r="BM196" s="187">
        <v>57600</v>
      </c>
      <c r="BN196" s="215">
        <v>644.35058158000004</v>
      </c>
      <c r="BO196" s="215">
        <v>518.14839994956606</v>
      </c>
      <c r="BP196" s="215">
        <v>-512.38249994995101</v>
      </c>
      <c r="BQ196" s="216">
        <v>52.171648818985098</v>
      </c>
      <c r="BR196" s="216">
        <v>6.1878399953141301</v>
      </c>
      <c r="BS196" s="214">
        <f t="shared" si="21"/>
        <v>5.5857580291453601E-2</v>
      </c>
      <c r="BT196" s="214">
        <f t="shared" si="22"/>
        <v>131.64355888107661</v>
      </c>
      <c r="BU196" s="191"/>
      <c r="BV196" s="189">
        <v>8.5348542272885695</v>
      </c>
      <c r="BW196" s="189">
        <v>10.6888507532171</v>
      </c>
      <c r="BX196" s="214">
        <f t="shared" si="23"/>
        <v>3.8167297542648368</v>
      </c>
      <c r="BY196" s="214">
        <f t="shared" si="24"/>
        <v>7.4656564541418025</v>
      </c>
      <c r="BZ196" s="191"/>
      <c r="CA196" s="191"/>
      <c r="CB196" s="191"/>
      <c r="CC196" s="191"/>
      <c r="CD196" s="191"/>
      <c r="CE196" s="191"/>
      <c r="CF196" s="191"/>
      <c r="CG196" s="191"/>
      <c r="CH196" s="191"/>
      <c r="CI196" s="191"/>
      <c r="CJ196" s="191"/>
      <c r="CK196" s="191"/>
      <c r="CL196" s="191"/>
      <c r="CM196" s="191"/>
      <c r="CN196" s="191"/>
      <c r="CO196" s="191"/>
      <c r="CP196" s="191"/>
      <c r="CQ196" s="191"/>
      <c r="CR196" s="191"/>
    </row>
    <row r="197" spans="1:96" ht="12" customHeight="1" x14ac:dyDescent="0.25">
      <c r="A197" s="191"/>
      <c r="B197" s="191"/>
      <c r="C197" s="191"/>
      <c r="D197" s="191"/>
      <c r="E197" s="191"/>
      <c r="F197" s="191"/>
      <c r="G197" s="191"/>
      <c r="H197" s="191"/>
      <c r="I197" s="191"/>
      <c r="J197" s="191"/>
      <c r="K197" s="191"/>
      <c r="L197" s="191"/>
      <c r="M197" s="191"/>
      <c r="N197" s="191"/>
      <c r="O197" s="191"/>
      <c r="P197" s="191"/>
      <c r="Q197" s="191"/>
      <c r="R197" s="191"/>
      <c r="S197" s="191"/>
      <c r="T197" s="191"/>
      <c r="U197" s="191"/>
      <c r="V197" s="191"/>
      <c r="W197" s="191"/>
      <c r="X197" s="224"/>
      <c r="Y197" s="224"/>
      <c r="Z197" s="224"/>
      <c r="AA197" s="224"/>
      <c r="AB197" s="224"/>
      <c r="AC197" s="224"/>
      <c r="AD197" s="224"/>
      <c r="AE197" s="224"/>
      <c r="AF197" s="224"/>
      <c r="AG197" s="224"/>
      <c r="AH197" s="224"/>
      <c r="AI197" s="224"/>
      <c r="AJ197" s="224"/>
      <c r="AK197" s="224"/>
      <c r="AL197" s="224"/>
      <c r="AM197" s="191"/>
      <c r="AN197" s="73"/>
      <c r="AO197" s="73"/>
      <c r="AP197" s="73"/>
      <c r="AQ197" s="73"/>
      <c r="AR197" s="73"/>
      <c r="AS197" s="73"/>
      <c r="AT197" s="73"/>
      <c r="AU197" s="73"/>
      <c r="AV197" s="73"/>
      <c r="AW197" s="225"/>
      <c r="AX197" s="73"/>
      <c r="AY197" s="73"/>
      <c r="AZ197" s="73"/>
      <c r="BA197" s="73"/>
      <c r="BB197" s="182"/>
      <c r="BC197" s="182"/>
      <c r="BD197" s="214">
        <f t="shared" si="18"/>
        <v>16.083333333333332</v>
      </c>
      <c r="BE197" s="187">
        <v>57900</v>
      </c>
      <c r="BF197" s="215">
        <v>648.18613731000005</v>
      </c>
      <c r="BG197" s="215">
        <v>546.37447706670105</v>
      </c>
      <c r="BH197" s="215">
        <v>-539.53936669300595</v>
      </c>
      <c r="BI197" s="216">
        <v>52.367757399118297</v>
      </c>
      <c r="BJ197" s="216">
        <v>6.3897678570203702</v>
      </c>
      <c r="BK197" s="214">
        <f t="shared" si="19"/>
        <v>0.26914164448321376</v>
      </c>
      <c r="BL197" s="214">
        <f t="shared" si="20"/>
        <v>135.47911461107662</v>
      </c>
      <c r="BM197" s="187">
        <v>57900</v>
      </c>
      <c r="BN197" s="215">
        <v>648.18613731000005</v>
      </c>
      <c r="BO197" s="215">
        <v>530.25050334426305</v>
      </c>
      <c r="BP197" s="215">
        <v>-524.47245144373096</v>
      </c>
      <c r="BQ197" s="216">
        <v>52.257821399850997</v>
      </c>
      <c r="BR197" s="216">
        <v>6.2735869247712701</v>
      </c>
      <c r="BS197" s="214">
        <f t="shared" si="21"/>
        <v>0.14160450974859362</v>
      </c>
      <c r="BT197" s="214">
        <f t="shared" si="22"/>
        <v>135.47911461107662</v>
      </c>
      <c r="BU197" s="191"/>
      <c r="BV197" s="189">
        <v>21.2836685270602</v>
      </c>
      <c r="BW197" s="189">
        <v>19.236084351059301</v>
      </c>
      <c r="BX197" s="214">
        <f t="shared" si="23"/>
        <v>16.565544054036469</v>
      </c>
      <c r="BY197" s="214">
        <f t="shared" si="24"/>
        <v>16.012890051984002</v>
      </c>
      <c r="BZ197" s="191"/>
      <c r="CA197" s="191"/>
      <c r="CB197" s="191"/>
      <c r="CC197" s="191"/>
      <c r="CD197" s="191"/>
      <c r="CE197" s="191"/>
      <c r="CF197" s="191"/>
      <c r="CG197" s="191"/>
      <c r="CH197" s="191"/>
      <c r="CI197" s="191"/>
      <c r="CJ197" s="191"/>
      <c r="CK197" s="191"/>
      <c r="CL197" s="191"/>
      <c r="CM197" s="191"/>
      <c r="CN197" s="191"/>
      <c r="CO197" s="191"/>
      <c r="CP197" s="191"/>
      <c r="CQ197" s="191"/>
      <c r="CR197" s="191"/>
    </row>
    <row r="198" spans="1:96" ht="12" customHeight="1" x14ac:dyDescent="0.25">
      <c r="A198" s="191"/>
      <c r="B198" s="191"/>
      <c r="C198" s="191"/>
      <c r="D198" s="191"/>
      <c r="E198" s="191"/>
      <c r="F198" s="191"/>
      <c r="G198" s="191"/>
      <c r="H198" s="191"/>
      <c r="I198" s="191"/>
      <c r="J198" s="191"/>
      <c r="K198" s="191"/>
      <c r="L198" s="191"/>
      <c r="M198" s="191"/>
      <c r="N198" s="191"/>
      <c r="O198" s="191"/>
      <c r="P198" s="191"/>
      <c r="Q198" s="191"/>
      <c r="R198" s="191"/>
      <c r="S198" s="191"/>
      <c r="T198" s="191"/>
      <c r="U198" s="191"/>
      <c r="V198" s="191"/>
      <c r="W198" s="191"/>
      <c r="X198" s="224"/>
      <c r="Y198" s="224"/>
      <c r="Z198" s="224"/>
      <c r="AA198" s="224"/>
      <c r="AB198" s="224"/>
      <c r="AC198" s="224"/>
      <c r="AD198" s="224"/>
      <c r="AE198" s="224"/>
      <c r="AF198" s="224"/>
      <c r="AG198" s="224"/>
      <c r="AH198" s="224"/>
      <c r="AI198" s="224"/>
      <c r="AJ198" s="224"/>
      <c r="AK198" s="224"/>
      <c r="AL198" s="224"/>
      <c r="AM198" s="191"/>
      <c r="AN198" s="73"/>
      <c r="AO198" s="73"/>
      <c r="AP198" s="73"/>
      <c r="AQ198" s="73"/>
      <c r="AR198" s="73"/>
      <c r="AS198" s="73"/>
      <c r="AT198" s="73"/>
      <c r="AU198" s="73"/>
      <c r="AV198" s="73"/>
      <c r="AW198" s="225"/>
      <c r="AX198" s="73"/>
      <c r="AY198" s="73"/>
      <c r="AZ198" s="73"/>
      <c r="BA198" s="73"/>
      <c r="BB198" s="182"/>
      <c r="BC198" s="182"/>
      <c r="BD198" s="214">
        <f t="shared" ref="BD198:BD261" si="25">BE198/$BD$4</f>
        <v>16.166666666666668</v>
      </c>
      <c r="BE198" s="187">
        <v>58200</v>
      </c>
      <c r="BF198" s="215">
        <v>650.50440994999997</v>
      </c>
      <c r="BG198" s="215">
        <v>561.45268018643299</v>
      </c>
      <c r="BH198" s="215">
        <v>-554.95905395570901</v>
      </c>
      <c r="BI198" s="216">
        <v>52.474047400180702</v>
      </c>
      <c r="BJ198" s="216">
        <v>6.49308731472094</v>
      </c>
      <c r="BK198" s="214">
        <f t="shared" ref="BK198:BK261" si="26">BJ198-AVERAGE($BJ$5:$BJ$292)</f>
        <v>0.37246110218378359</v>
      </c>
      <c r="BL198" s="214">
        <f t="shared" ref="BL198:BL261" si="27">BF198-AVERAGE($BF$5:$BF$292)</f>
        <v>137.79738725107654</v>
      </c>
      <c r="BM198" s="187">
        <v>58200</v>
      </c>
      <c r="BN198" s="215">
        <v>650.50440994999997</v>
      </c>
      <c r="BO198" s="215">
        <v>542.03500625194101</v>
      </c>
      <c r="BP198" s="215">
        <v>-536.32473213061496</v>
      </c>
      <c r="BQ198" s="216">
        <v>52.341256291230401</v>
      </c>
      <c r="BR198" s="216">
        <v>6.3560669527715099</v>
      </c>
      <c r="BS198" s="214">
        <f t="shared" ref="BS198:BS261" si="28">BR198-AVERAGE($BR$5:$BR$292)</f>
        <v>0.22408453774883341</v>
      </c>
      <c r="BT198" s="214">
        <f t="shared" ref="BT198:BT261" si="29">BN198-AVERAGE($BN$5:$BN$292)</f>
        <v>137.79738725107654</v>
      </c>
      <c r="BU198" s="191"/>
      <c r="BV198" s="189">
        <v>33.799382392666203</v>
      </c>
      <c r="BW198" s="189">
        <v>27.572642819838201</v>
      </c>
      <c r="BX198" s="214">
        <f t="shared" ref="BX198:BX261" si="30">BV198-AVERAGE($BV$5:$BV$292)</f>
        <v>29.081257919642471</v>
      </c>
      <c r="BY198" s="214">
        <f t="shared" ref="BY198:BY261" si="31">BW198-AVERAGE($BW$5:$BW$292)</f>
        <v>24.349448520762905</v>
      </c>
      <c r="BZ198" s="191"/>
      <c r="CA198" s="191"/>
      <c r="CB198" s="191"/>
      <c r="CC198" s="191"/>
      <c r="CD198" s="191"/>
      <c r="CE198" s="191"/>
      <c r="CF198" s="191"/>
      <c r="CG198" s="191"/>
      <c r="CH198" s="191"/>
      <c r="CI198" s="191"/>
      <c r="CJ198" s="191"/>
      <c r="CK198" s="191"/>
      <c r="CL198" s="191"/>
      <c r="CM198" s="191"/>
      <c r="CN198" s="191"/>
      <c r="CO198" s="191"/>
      <c r="CP198" s="191"/>
      <c r="CQ198" s="191"/>
      <c r="CR198" s="191"/>
    </row>
    <row r="199" spans="1:96" ht="12" customHeight="1" x14ac:dyDescent="0.25">
      <c r="A199" s="191"/>
      <c r="B199" s="191"/>
      <c r="C199" s="191"/>
      <c r="D199" s="191"/>
      <c r="E199" s="191"/>
      <c r="F199" s="191"/>
      <c r="G199" s="191"/>
      <c r="H199" s="191"/>
      <c r="I199" s="191"/>
      <c r="J199" s="191"/>
      <c r="K199" s="191"/>
      <c r="L199" s="191"/>
      <c r="M199" s="191"/>
      <c r="N199" s="191"/>
      <c r="O199" s="191"/>
      <c r="P199" s="191"/>
      <c r="Q199" s="191"/>
      <c r="R199" s="191"/>
      <c r="S199" s="191"/>
      <c r="T199" s="191"/>
      <c r="U199" s="191"/>
      <c r="V199" s="191"/>
      <c r="W199" s="191"/>
      <c r="X199" s="224"/>
      <c r="Y199" s="224"/>
      <c r="Z199" s="224"/>
      <c r="AA199" s="224"/>
      <c r="AB199" s="224"/>
      <c r="AC199" s="224"/>
      <c r="AD199" s="224"/>
      <c r="AE199" s="224"/>
      <c r="AF199" s="224"/>
      <c r="AG199" s="224"/>
      <c r="AH199" s="224"/>
      <c r="AI199" s="224"/>
      <c r="AJ199" s="224"/>
      <c r="AK199" s="224"/>
      <c r="AL199" s="224"/>
      <c r="AM199" s="191"/>
      <c r="AN199" s="73"/>
      <c r="AO199" s="73"/>
      <c r="AP199" s="73"/>
      <c r="AQ199" s="73"/>
      <c r="AR199" s="73"/>
      <c r="AS199" s="73"/>
      <c r="AT199" s="73"/>
      <c r="AU199" s="73"/>
      <c r="AV199" s="73"/>
      <c r="AW199" s="225"/>
      <c r="AX199" s="73"/>
      <c r="AY199" s="73"/>
      <c r="AZ199" s="73"/>
      <c r="BA199" s="73"/>
      <c r="BB199" s="182"/>
      <c r="BC199" s="182"/>
      <c r="BD199" s="214">
        <f t="shared" si="25"/>
        <v>16.25</v>
      </c>
      <c r="BE199" s="187">
        <v>58500</v>
      </c>
      <c r="BF199" s="215">
        <v>651.28</v>
      </c>
      <c r="BG199" s="215">
        <v>575.71738271707602</v>
      </c>
      <c r="BH199" s="215">
        <v>-569.63802186964301</v>
      </c>
      <c r="BI199" s="216">
        <v>52.573851846266997</v>
      </c>
      <c r="BJ199" s="216">
        <v>6.5895362719542296</v>
      </c>
      <c r="BK199" s="214">
        <f t="shared" si="26"/>
        <v>0.4689100594170732</v>
      </c>
      <c r="BL199" s="214">
        <f t="shared" si="27"/>
        <v>138.57297730107655</v>
      </c>
      <c r="BM199" s="187">
        <v>58500</v>
      </c>
      <c r="BN199" s="215">
        <v>651.28</v>
      </c>
      <c r="BO199" s="215">
        <v>553.33874974216405</v>
      </c>
      <c r="BP199" s="215">
        <v>-547.770440804391</v>
      </c>
      <c r="BQ199" s="216">
        <v>52.420871340607803</v>
      </c>
      <c r="BR199" s="216">
        <v>6.4342556724760804</v>
      </c>
      <c r="BS199" s="214">
        <f t="shared" si="28"/>
        <v>0.30227325745340394</v>
      </c>
      <c r="BT199" s="214">
        <f t="shared" si="29"/>
        <v>138.57297730107655</v>
      </c>
      <c r="BU199" s="191"/>
      <c r="BV199" s="189">
        <v>45.944922728261297</v>
      </c>
      <c r="BW199" s="189">
        <v>35.6072235067222</v>
      </c>
      <c r="BX199" s="214">
        <f t="shared" si="30"/>
        <v>41.226798255237561</v>
      </c>
      <c r="BY199" s="214">
        <f t="shared" si="31"/>
        <v>32.384029207646904</v>
      </c>
      <c r="BZ199" s="191"/>
      <c r="CA199" s="191"/>
      <c r="CB199" s="191"/>
      <c r="CC199" s="191"/>
      <c r="CD199" s="191"/>
      <c r="CE199" s="191"/>
      <c r="CF199" s="191"/>
      <c r="CG199" s="191"/>
      <c r="CH199" s="191"/>
      <c r="CI199" s="191"/>
      <c r="CJ199" s="191"/>
      <c r="CK199" s="191"/>
      <c r="CL199" s="191"/>
      <c r="CM199" s="191"/>
      <c r="CN199" s="191"/>
      <c r="CO199" s="191"/>
      <c r="CP199" s="191"/>
      <c r="CQ199" s="191"/>
      <c r="CR199" s="191"/>
    </row>
    <row r="200" spans="1:96" ht="12" customHeight="1" x14ac:dyDescent="0.25">
      <c r="A200" s="191"/>
      <c r="B200" s="191"/>
      <c r="C200" s="191"/>
      <c r="D200" s="191"/>
      <c r="E200" s="191"/>
      <c r="F200" s="191"/>
      <c r="G200" s="191"/>
      <c r="H200" s="191"/>
      <c r="I200" s="191"/>
      <c r="J200" s="191"/>
      <c r="K200" s="191"/>
      <c r="L200" s="191"/>
      <c r="M200" s="191"/>
      <c r="N200" s="191"/>
      <c r="O200" s="191"/>
      <c r="P200" s="191"/>
      <c r="Q200" s="191"/>
      <c r="R200" s="191"/>
      <c r="S200" s="191"/>
      <c r="T200" s="191"/>
      <c r="U200" s="191"/>
      <c r="V200" s="191"/>
      <c r="W200" s="191"/>
      <c r="X200" s="224"/>
      <c r="Y200" s="224"/>
      <c r="Z200" s="224"/>
      <c r="AA200" s="224"/>
      <c r="AB200" s="224"/>
      <c r="AC200" s="224"/>
      <c r="AD200" s="224"/>
      <c r="AE200" s="224"/>
      <c r="AF200" s="224"/>
      <c r="AG200" s="224"/>
      <c r="AH200" s="224"/>
      <c r="AI200" s="224"/>
      <c r="AJ200" s="224"/>
      <c r="AK200" s="224"/>
      <c r="AL200" s="224"/>
      <c r="AM200" s="191"/>
      <c r="AN200" s="73"/>
      <c r="AO200" s="73"/>
      <c r="AP200" s="73"/>
      <c r="AQ200" s="73"/>
      <c r="AR200" s="73"/>
      <c r="AS200" s="73"/>
      <c r="AT200" s="73"/>
      <c r="AU200" s="73"/>
      <c r="AV200" s="73"/>
      <c r="AW200" s="225"/>
      <c r="AX200" s="73"/>
      <c r="AY200" s="73"/>
      <c r="AZ200" s="73"/>
      <c r="BA200" s="73"/>
      <c r="BB200" s="182"/>
      <c r="BC200" s="182"/>
      <c r="BD200" s="214">
        <f t="shared" si="25"/>
        <v>16.333333333333332</v>
      </c>
      <c r="BE200" s="187">
        <v>58800</v>
      </c>
      <c r="BF200" s="215">
        <v>650.50440994999997</v>
      </c>
      <c r="BG200" s="215">
        <v>588.99336615988898</v>
      </c>
      <c r="BH200" s="215">
        <v>-583.38929389717305</v>
      </c>
      <c r="BI200" s="216">
        <v>52.666141162794503</v>
      </c>
      <c r="BJ200" s="216">
        <v>6.6781701417931201</v>
      </c>
      <c r="BK200" s="214">
        <f t="shared" si="26"/>
        <v>0.55754392925596363</v>
      </c>
      <c r="BL200" s="214">
        <f t="shared" si="27"/>
        <v>137.79738725107654</v>
      </c>
      <c r="BM200" s="187">
        <v>58800</v>
      </c>
      <c r="BN200" s="215">
        <v>650.50440994999997</v>
      </c>
      <c r="BO200" s="215">
        <v>564.01258210017897</v>
      </c>
      <c r="BP200" s="215">
        <v>-558.65387775116699</v>
      </c>
      <c r="BQ200" s="216">
        <v>52.495709590100397</v>
      </c>
      <c r="BR200" s="216">
        <v>6.5072545666464201</v>
      </c>
      <c r="BS200" s="214">
        <f t="shared" si="28"/>
        <v>0.37527215162374361</v>
      </c>
      <c r="BT200" s="214">
        <f t="shared" si="29"/>
        <v>137.79738725107654</v>
      </c>
      <c r="BU200" s="191"/>
      <c r="BV200" s="189">
        <v>57.587270608005497</v>
      </c>
      <c r="BW200" s="189">
        <v>43.251831043616498</v>
      </c>
      <c r="BX200" s="214">
        <f t="shared" si="30"/>
        <v>52.869146134981762</v>
      </c>
      <c r="BY200" s="214">
        <f t="shared" si="31"/>
        <v>40.028636744541203</v>
      </c>
      <c r="BZ200" s="191"/>
      <c r="CA200" s="191"/>
      <c r="CB200" s="191"/>
      <c r="CC200" s="191"/>
      <c r="CD200" s="191"/>
      <c r="CE200" s="191"/>
      <c r="CF200" s="191"/>
      <c r="CG200" s="191"/>
      <c r="CH200" s="191"/>
      <c r="CI200" s="191"/>
      <c r="CJ200" s="191"/>
      <c r="CK200" s="191"/>
      <c r="CL200" s="191"/>
      <c r="CM200" s="191"/>
      <c r="CN200" s="191"/>
      <c r="CO200" s="191"/>
      <c r="CP200" s="191"/>
      <c r="CQ200" s="191"/>
      <c r="CR200" s="191"/>
    </row>
    <row r="201" spans="1:96" ht="12" customHeight="1" x14ac:dyDescent="0.25">
      <c r="A201" s="191"/>
      <c r="B201" s="191"/>
      <c r="C201" s="191"/>
      <c r="D201" s="191"/>
      <c r="E201" s="191"/>
      <c r="F201" s="191"/>
      <c r="G201" s="191"/>
      <c r="H201" s="191"/>
      <c r="I201" s="191"/>
      <c r="J201" s="191"/>
      <c r="K201" s="191"/>
      <c r="L201" s="191"/>
      <c r="M201" s="191"/>
      <c r="N201" s="191"/>
      <c r="O201" s="191"/>
      <c r="P201" s="191"/>
      <c r="Q201" s="191"/>
      <c r="R201" s="191"/>
      <c r="S201" s="191"/>
      <c r="T201" s="191"/>
      <c r="U201" s="191"/>
      <c r="V201" s="191"/>
      <c r="W201" s="191"/>
      <c r="X201" s="224"/>
      <c r="Y201" s="224"/>
      <c r="Z201" s="224"/>
      <c r="AA201" s="224"/>
      <c r="AB201" s="224"/>
      <c r="AC201" s="224"/>
      <c r="AD201" s="224"/>
      <c r="AE201" s="224"/>
      <c r="AF201" s="224"/>
      <c r="AG201" s="224"/>
      <c r="AH201" s="224"/>
      <c r="AI201" s="224"/>
      <c r="AJ201" s="224"/>
      <c r="AK201" s="224"/>
      <c r="AL201" s="224"/>
      <c r="AM201" s="191"/>
      <c r="AN201" s="73"/>
      <c r="AO201" s="73"/>
      <c r="AP201" s="73"/>
      <c r="AQ201" s="73"/>
      <c r="AR201" s="73"/>
      <c r="AS201" s="73"/>
      <c r="AT201" s="73"/>
      <c r="AU201" s="73"/>
      <c r="AV201" s="73"/>
      <c r="AW201" s="225"/>
      <c r="AX201" s="73"/>
      <c r="AY201" s="73"/>
      <c r="AZ201" s="73"/>
      <c r="BA201" s="73"/>
      <c r="BB201" s="182"/>
      <c r="BC201" s="182"/>
      <c r="BD201" s="214">
        <f t="shared" si="25"/>
        <v>16.416666666666668</v>
      </c>
      <c r="BE201" s="187">
        <v>59100</v>
      </c>
      <c r="BF201" s="215">
        <v>648.18613731000005</v>
      </c>
      <c r="BG201" s="215">
        <v>601.12952626898095</v>
      </c>
      <c r="BH201" s="215">
        <v>-596.05064827497597</v>
      </c>
      <c r="BI201" s="216">
        <v>52.750070845671701</v>
      </c>
      <c r="BJ201" s="216">
        <v>6.7582185654578701</v>
      </c>
      <c r="BK201" s="214">
        <f t="shared" si="26"/>
        <v>0.6375923529207137</v>
      </c>
      <c r="BL201" s="214">
        <f t="shared" si="27"/>
        <v>135.47911461107662</v>
      </c>
      <c r="BM201" s="187">
        <v>59100</v>
      </c>
      <c r="BN201" s="215">
        <v>648.18613731000005</v>
      </c>
      <c r="BO201" s="215">
        <v>573.92323972021904</v>
      </c>
      <c r="BP201" s="215">
        <v>-568.83478164499797</v>
      </c>
      <c r="BQ201" s="216">
        <v>52.564943940660498</v>
      </c>
      <c r="BR201" s="216">
        <v>6.5742933851427896</v>
      </c>
      <c r="BS201" s="214">
        <f t="shared" si="28"/>
        <v>0.44231097012011311</v>
      </c>
      <c r="BT201" s="214">
        <f t="shared" si="29"/>
        <v>135.47911461107662</v>
      </c>
      <c r="BU201" s="191"/>
      <c r="BV201" s="189">
        <v>68.5989181099429</v>
      </c>
      <c r="BW201" s="189">
        <v>50.422741079447903</v>
      </c>
      <c r="BX201" s="214">
        <f t="shared" si="30"/>
        <v>63.880793636919165</v>
      </c>
      <c r="BY201" s="214">
        <f t="shared" si="31"/>
        <v>47.199546780372607</v>
      </c>
      <c r="BZ201" s="191"/>
      <c r="CA201" s="191"/>
      <c r="CB201" s="191"/>
      <c r="CC201" s="191"/>
      <c r="CD201" s="191"/>
      <c r="CE201" s="191"/>
      <c r="CF201" s="191"/>
      <c r="CG201" s="191"/>
      <c r="CH201" s="191"/>
      <c r="CI201" s="191"/>
      <c r="CJ201" s="191"/>
      <c r="CK201" s="191"/>
      <c r="CL201" s="191"/>
      <c r="CM201" s="191"/>
      <c r="CN201" s="191"/>
      <c r="CO201" s="191"/>
      <c r="CP201" s="191"/>
      <c r="CQ201" s="191"/>
      <c r="CR201" s="191"/>
    </row>
    <row r="202" spans="1:96" ht="12" customHeight="1" x14ac:dyDescent="0.25">
      <c r="A202" s="191"/>
      <c r="B202" s="191"/>
      <c r="C202" s="191"/>
      <c r="D202" s="191"/>
      <c r="E202" s="191"/>
      <c r="F202" s="191"/>
      <c r="G202" s="191"/>
      <c r="H202" s="191"/>
      <c r="I202" s="191"/>
      <c r="J202" s="191"/>
      <c r="K202" s="191"/>
      <c r="L202" s="191"/>
      <c r="M202" s="191"/>
      <c r="N202" s="191"/>
      <c r="O202" s="191"/>
      <c r="P202" s="191"/>
      <c r="Q202" s="191"/>
      <c r="R202" s="191"/>
      <c r="S202" s="191"/>
      <c r="T202" s="191"/>
      <c r="U202" s="191"/>
      <c r="V202" s="191"/>
      <c r="W202" s="191"/>
      <c r="X202" s="224"/>
      <c r="Y202" s="224"/>
      <c r="Z202" s="224"/>
      <c r="AA202" s="224"/>
      <c r="AB202" s="224"/>
      <c r="AC202" s="224"/>
      <c r="AD202" s="224"/>
      <c r="AE202" s="224"/>
      <c r="AF202" s="224"/>
      <c r="AG202" s="224"/>
      <c r="AH202" s="224"/>
      <c r="AI202" s="224"/>
      <c r="AJ202" s="224"/>
      <c r="AK202" s="224"/>
      <c r="AL202" s="224"/>
      <c r="AM202" s="191"/>
      <c r="AN202" s="73"/>
      <c r="AO202" s="73"/>
      <c r="AP202" s="73"/>
      <c r="AQ202" s="73"/>
      <c r="AR202" s="73"/>
      <c r="AS202" s="73"/>
      <c r="AT202" s="73"/>
      <c r="AU202" s="73"/>
      <c r="AV202" s="73"/>
      <c r="AW202" s="225"/>
      <c r="AX202" s="73"/>
      <c r="AY202" s="73"/>
      <c r="AZ202" s="73"/>
      <c r="BA202" s="73"/>
      <c r="BB202" s="182"/>
      <c r="BC202" s="182"/>
      <c r="BD202" s="214">
        <f t="shared" si="25"/>
        <v>16.5</v>
      </c>
      <c r="BE202" s="187">
        <v>59400</v>
      </c>
      <c r="BF202" s="215">
        <v>644.35058158000004</v>
      </c>
      <c r="BG202" s="215">
        <v>611.99906706466504</v>
      </c>
      <c r="BH202" s="215">
        <v>-607.48497193890103</v>
      </c>
      <c r="BI202" s="216">
        <v>52.824968401613802</v>
      </c>
      <c r="BJ202" s="216">
        <v>6.8290727588884099</v>
      </c>
      <c r="BK202" s="214">
        <f t="shared" si="26"/>
        <v>0.70844654635125348</v>
      </c>
      <c r="BL202" s="214">
        <f t="shared" si="27"/>
        <v>131.64355888107661</v>
      </c>
      <c r="BM202" s="187">
        <v>59400</v>
      </c>
      <c r="BN202" s="215">
        <v>644.35058158000004</v>
      </c>
      <c r="BO202" s="215">
        <v>582.95457347742899</v>
      </c>
      <c r="BP202" s="215">
        <v>-578.18982785546496</v>
      </c>
      <c r="BQ202" s="216">
        <v>52.627877124296802</v>
      </c>
      <c r="BR202" s="216">
        <v>6.6347286624962596</v>
      </c>
      <c r="BS202" s="214">
        <f t="shared" si="28"/>
        <v>0.5027462474735831</v>
      </c>
      <c r="BT202" s="214">
        <f t="shared" si="29"/>
        <v>131.64355888107661</v>
      </c>
      <c r="BU202" s="191"/>
      <c r="BV202" s="189">
        <v>78.859264792928002</v>
      </c>
      <c r="BW202" s="189">
        <v>57.041417235932997</v>
      </c>
      <c r="BX202" s="214">
        <f t="shared" si="30"/>
        <v>74.141140319904267</v>
      </c>
      <c r="BY202" s="214">
        <f t="shared" si="31"/>
        <v>53.818222936857701</v>
      </c>
      <c r="BZ202" s="191"/>
      <c r="CA202" s="191"/>
      <c r="CB202" s="191"/>
      <c r="CC202" s="191"/>
      <c r="CD202" s="191"/>
      <c r="CE202" s="191"/>
      <c r="CF202" s="191"/>
      <c r="CG202" s="191"/>
      <c r="CH202" s="191"/>
      <c r="CI202" s="191"/>
      <c r="CJ202" s="191"/>
      <c r="CK202" s="191"/>
      <c r="CL202" s="191"/>
      <c r="CM202" s="191"/>
      <c r="CN202" s="191"/>
      <c r="CO202" s="191"/>
      <c r="CP202" s="191"/>
      <c r="CQ202" s="191"/>
      <c r="CR202" s="191"/>
    </row>
    <row r="203" spans="1:96" ht="12" customHeight="1" x14ac:dyDescent="0.25">
      <c r="A203" s="191"/>
      <c r="B203" s="191"/>
      <c r="C203" s="191"/>
      <c r="D203" s="191"/>
      <c r="E203" s="191"/>
      <c r="F203" s="191"/>
      <c r="G203" s="191"/>
      <c r="H203" s="191"/>
      <c r="I203" s="191"/>
      <c r="J203" s="191"/>
      <c r="K203" s="191"/>
      <c r="L203" s="191"/>
      <c r="M203" s="191"/>
      <c r="N203" s="191"/>
      <c r="O203" s="191"/>
      <c r="P203" s="191"/>
      <c r="Q203" s="191"/>
      <c r="R203" s="191"/>
      <c r="S203" s="191"/>
      <c r="T203" s="191"/>
      <c r="U203" s="191"/>
      <c r="V203" s="191"/>
      <c r="W203" s="191"/>
      <c r="X203" s="224"/>
      <c r="Y203" s="224"/>
      <c r="Z203" s="224"/>
      <c r="AA203" s="224"/>
      <c r="AB203" s="224"/>
      <c r="AC203" s="224"/>
      <c r="AD203" s="224"/>
      <c r="AE203" s="224"/>
      <c r="AF203" s="224"/>
      <c r="AG203" s="224"/>
      <c r="AH203" s="224"/>
      <c r="AI203" s="224"/>
      <c r="AJ203" s="224"/>
      <c r="AK203" s="224"/>
      <c r="AL203" s="224"/>
      <c r="AM203" s="191"/>
      <c r="AN203" s="73"/>
      <c r="AO203" s="73"/>
      <c r="AP203" s="73"/>
      <c r="AQ203" s="73"/>
      <c r="AR203" s="73"/>
      <c r="AS203" s="73"/>
      <c r="AT203" s="73"/>
      <c r="AU203" s="73"/>
      <c r="AV203" s="73"/>
      <c r="AW203" s="225"/>
      <c r="AX203" s="73"/>
      <c r="AY203" s="73"/>
      <c r="AZ203" s="73"/>
      <c r="BA203" s="73"/>
      <c r="BB203" s="182"/>
      <c r="BC203" s="182"/>
      <c r="BD203" s="214">
        <f t="shared" si="25"/>
        <v>16.583333333333332</v>
      </c>
      <c r="BE203" s="187">
        <v>59700</v>
      </c>
      <c r="BF203" s="215">
        <v>639.03976589000001</v>
      </c>
      <c r="BG203" s="215">
        <v>621.49919607221204</v>
      </c>
      <c r="BH203" s="215">
        <v>-617.58001362216805</v>
      </c>
      <c r="BI203" s="216">
        <v>52.890319037255402</v>
      </c>
      <c r="BJ203" s="216">
        <v>6.8902721490782497</v>
      </c>
      <c r="BK203" s="214">
        <f t="shared" si="26"/>
        <v>0.76964593654109326</v>
      </c>
      <c r="BL203" s="214">
        <f t="shared" si="27"/>
        <v>126.33274319107659</v>
      </c>
      <c r="BM203" s="187">
        <v>59700</v>
      </c>
      <c r="BN203" s="215">
        <v>639.03976589000001</v>
      </c>
      <c r="BO203" s="215">
        <v>591.00823112120702</v>
      </c>
      <c r="BP203" s="215">
        <v>-586.61350744232004</v>
      </c>
      <c r="BQ203" s="216">
        <v>52.683938362347099</v>
      </c>
      <c r="BR203" s="216">
        <v>6.68803958016289</v>
      </c>
      <c r="BS203" s="214">
        <f t="shared" si="28"/>
        <v>0.55605716514021353</v>
      </c>
      <c r="BT203" s="214">
        <f t="shared" si="29"/>
        <v>126.33274319107659</v>
      </c>
      <c r="BU203" s="191"/>
      <c r="BV203" s="189">
        <v>88.255938522266902</v>
      </c>
      <c r="BW203" s="189">
        <v>63.035371244250904</v>
      </c>
      <c r="BX203" s="214">
        <f t="shared" si="30"/>
        <v>83.537814049243167</v>
      </c>
      <c r="BY203" s="214">
        <f t="shared" si="31"/>
        <v>59.812176945175608</v>
      </c>
      <c r="BZ203" s="191"/>
      <c r="CA203" s="191"/>
      <c r="CB203" s="191"/>
      <c r="CC203" s="191"/>
      <c r="CD203" s="191"/>
      <c r="CE203" s="191"/>
      <c r="CF203" s="191"/>
      <c r="CG203" s="191"/>
      <c r="CH203" s="191"/>
      <c r="CI203" s="191"/>
      <c r="CJ203" s="191"/>
      <c r="CK203" s="191"/>
      <c r="CL203" s="191"/>
      <c r="CM203" s="191"/>
      <c r="CN203" s="191"/>
      <c r="CO203" s="191"/>
      <c r="CP203" s="191"/>
      <c r="CQ203" s="191"/>
      <c r="CR203" s="191"/>
    </row>
    <row r="204" spans="1:96" ht="12" customHeight="1" x14ac:dyDescent="0.25">
      <c r="A204" s="191"/>
      <c r="B204" s="191"/>
      <c r="C204" s="191"/>
      <c r="D204" s="191"/>
      <c r="E204" s="191"/>
      <c r="F204" s="191"/>
      <c r="G204" s="191"/>
      <c r="H204" s="191"/>
      <c r="I204" s="191"/>
      <c r="J204" s="191"/>
      <c r="K204" s="191"/>
      <c r="L204" s="191"/>
      <c r="M204" s="191"/>
      <c r="N204" s="191"/>
      <c r="O204" s="191"/>
      <c r="P204" s="191"/>
      <c r="Q204" s="191"/>
      <c r="R204" s="191"/>
      <c r="S204" s="191"/>
      <c r="T204" s="191"/>
      <c r="U204" s="191"/>
      <c r="V204" s="191"/>
      <c r="W204" s="191"/>
      <c r="X204" s="224"/>
      <c r="Y204" s="224"/>
      <c r="Z204" s="224"/>
      <c r="AA204" s="224"/>
      <c r="AB204" s="224"/>
      <c r="AC204" s="224"/>
      <c r="AD204" s="224"/>
      <c r="AE204" s="224"/>
      <c r="AF204" s="224"/>
      <c r="AG204" s="224"/>
      <c r="AH204" s="224"/>
      <c r="AI204" s="224"/>
      <c r="AJ204" s="224"/>
      <c r="AK204" s="224"/>
      <c r="AL204" s="224"/>
      <c r="AM204" s="191"/>
      <c r="AN204" s="73"/>
      <c r="AO204" s="73"/>
      <c r="AP204" s="73"/>
      <c r="AQ204" s="73"/>
      <c r="AR204" s="73"/>
      <c r="AS204" s="73"/>
      <c r="AT204" s="73"/>
      <c r="AU204" s="73"/>
      <c r="AV204" s="73"/>
      <c r="AW204" s="225"/>
      <c r="AX204" s="73"/>
      <c r="AY204" s="73"/>
      <c r="AZ204" s="73"/>
      <c r="BA204" s="73"/>
      <c r="BB204" s="182"/>
      <c r="BC204" s="182"/>
      <c r="BD204" s="214">
        <f t="shared" si="25"/>
        <v>16.666666666666668</v>
      </c>
      <c r="BE204" s="187">
        <v>60000</v>
      </c>
      <c r="BF204" s="215">
        <v>632.31187666999904</v>
      </c>
      <c r="BG204" s="215">
        <v>629.55046774851405</v>
      </c>
      <c r="BH204" s="215">
        <v>-626.24772056134498</v>
      </c>
      <c r="BI204" s="216">
        <v>52.945751306932799</v>
      </c>
      <c r="BJ204" s="216">
        <v>6.9414912124547703</v>
      </c>
      <c r="BK204" s="214">
        <f t="shared" si="26"/>
        <v>0.82086499991761386</v>
      </c>
      <c r="BL204" s="214">
        <f t="shared" si="27"/>
        <v>119.60485397107561</v>
      </c>
      <c r="BM204" s="187">
        <v>60000</v>
      </c>
      <c r="BN204" s="215">
        <v>632.31187666999904</v>
      </c>
      <c r="BO204" s="215">
        <v>598.00389765271598</v>
      </c>
      <c r="BP204" s="215">
        <v>-594.01850238453903</v>
      </c>
      <c r="BQ204" s="216">
        <v>52.732677841898798</v>
      </c>
      <c r="BR204" s="216">
        <v>6.7338221291595497</v>
      </c>
      <c r="BS204" s="214">
        <f t="shared" si="28"/>
        <v>0.60183971413687321</v>
      </c>
      <c r="BT204" s="214">
        <f t="shared" si="29"/>
        <v>119.60485397107561</v>
      </c>
      <c r="BU204" s="191"/>
      <c r="BV204" s="189">
        <v>96.686026178295407</v>
      </c>
      <c r="BW204" s="189">
        <v>68.338956842342398</v>
      </c>
      <c r="BX204" s="214">
        <f t="shared" si="30"/>
        <v>91.967901705271672</v>
      </c>
      <c r="BY204" s="214">
        <f t="shared" si="31"/>
        <v>65.115762543267095</v>
      </c>
      <c r="BZ204" s="191"/>
      <c r="CA204" s="191"/>
      <c r="CB204" s="191"/>
      <c r="CC204" s="191"/>
      <c r="CD204" s="191"/>
      <c r="CE204" s="191"/>
      <c r="CF204" s="191"/>
      <c r="CG204" s="191"/>
      <c r="CH204" s="191"/>
      <c r="CI204" s="191"/>
      <c r="CJ204" s="191"/>
      <c r="CK204" s="191"/>
      <c r="CL204" s="191"/>
      <c r="CM204" s="191"/>
      <c r="CN204" s="191"/>
      <c r="CO204" s="191"/>
      <c r="CP204" s="191"/>
      <c r="CQ204" s="191"/>
      <c r="CR204" s="191"/>
    </row>
    <row r="205" spans="1:96" ht="12" customHeight="1" x14ac:dyDescent="0.25">
      <c r="A205" s="191"/>
      <c r="B205" s="191"/>
      <c r="C205" s="191"/>
      <c r="D205" s="191"/>
      <c r="E205" s="191"/>
      <c r="F205" s="191"/>
      <c r="G205" s="191"/>
      <c r="H205" s="191"/>
      <c r="I205" s="191"/>
      <c r="J205" s="191"/>
      <c r="K205" s="191"/>
      <c r="L205" s="191"/>
      <c r="M205" s="191"/>
      <c r="N205" s="191"/>
      <c r="O205" s="191"/>
      <c r="P205" s="191"/>
      <c r="Q205" s="191"/>
      <c r="R205" s="191"/>
      <c r="S205" s="191"/>
      <c r="T205" s="191"/>
      <c r="U205" s="191"/>
      <c r="V205" s="191"/>
      <c r="W205" s="191"/>
      <c r="X205" s="224"/>
      <c r="Y205" s="224"/>
      <c r="Z205" s="224"/>
      <c r="AA205" s="224"/>
      <c r="AB205" s="224"/>
      <c r="AC205" s="224"/>
      <c r="AD205" s="224"/>
      <c r="AE205" s="224"/>
      <c r="AF205" s="224"/>
      <c r="AG205" s="224"/>
      <c r="AH205" s="224"/>
      <c r="AI205" s="224"/>
      <c r="AJ205" s="224"/>
      <c r="AK205" s="224"/>
      <c r="AL205" s="224"/>
      <c r="AM205" s="191"/>
      <c r="AN205" s="73"/>
      <c r="AO205" s="73"/>
      <c r="AP205" s="73"/>
      <c r="AQ205" s="73"/>
      <c r="AR205" s="73"/>
      <c r="AS205" s="73"/>
      <c r="AT205" s="73"/>
      <c r="AU205" s="73"/>
      <c r="AV205" s="73"/>
      <c r="AW205" s="225"/>
      <c r="AX205" s="73"/>
      <c r="AY205" s="73"/>
      <c r="AZ205" s="73"/>
      <c r="BA205" s="73"/>
      <c r="BB205" s="182"/>
      <c r="BC205" s="182"/>
      <c r="BD205" s="214">
        <f t="shared" si="25"/>
        <v>16.75</v>
      </c>
      <c r="BE205" s="187">
        <v>60300</v>
      </c>
      <c r="BF205" s="215">
        <v>624.24062605999995</v>
      </c>
      <c r="BG205" s="215">
        <v>636.09587908038804</v>
      </c>
      <c r="BH205" s="215">
        <v>-633.423290727054</v>
      </c>
      <c r="BI205" s="216">
        <v>52.991023420520499</v>
      </c>
      <c r="BJ205" s="216">
        <v>6.9825270241699497</v>
      </c>
      <c r="BK205" s="214">
        <f t="shared" si="26"/>
        <v>0.86190081163279331</v>
      </c>
      <c r="BL205" s="214">
        <f t="shared" si="27"/>
        <v>111.53360336107653</v>
      </c>
      <c r="BM205" s="187">
        <v>60300</v>
      </c>
      <c r="BN205" s="215">
        <v>624.24062605999995</v>
      </c>
      <c r="BO205" s="215">
        <v>603.87918101433695</v>
      </c>
      <c r="BP205" s="215">
        <v>-600.335658800435</v>
      </c>
      <c r="BQ205" s="216">
        <v>52.773759876447201</v>
      </c>
      <c r="BR205" s="216">
        <v>6.7717822846987801</v>
      </c>
      <c r="BS205" s="214">
        <f t="shared" si="28"/>
        <v>0.63979986967610358</v>
      </c>
      <c r="BT205" s="214">
        <f t="shared" si="29"/>
        <v>111.53360336107653</v>
      </c>
      <c r="BU205" s="191"/>
      <c r="BV205" s="189">
        <v>104.057200769068</v>
      </c>
      <c r="BW205" s="189">
        <v>72.894088738004896</v>
      </c>
      <c r="BX205" s="214">
        <f t="shared" si="30"/>
        <v>99.339076296044269</v>
      </c>
      <c r="BY205" s="214">
        <f t="shared" si="31"/>
        <v>69.670894438929594</v>
      </c>
      <c r="BZ205" s="191"/>
      <c r="CA205" s="191"/>
      <c r="CB205" s="191"/>
      <c r="CC205" s="191"/>
      <c r="CD205" s="191"/>
      <c r="CE205" s="191"/>
      <c r="CF205" s="191"/>
      <c r="CG205" s="191"/>
      <c r="CH205" s="191"/>
      <c r="CI205" s="191"/>
      <c r="CJ205" s="191"/>
      <c r="CK205" s="191"/>
      <c r="CL205" s="191"/>
      <c r="CM205" s="191"/>
      <c r="CN205" s="191"/>
      <c r="CO205" s="191"/>
      <c r="CP205" s="191"/>
      <c r="CQ205" s="191"/>
      <c r="CR205" s="191"/>
    </row>
    <row r="206" spans="1:96" ht="12" customHeight="1" x14ac:dyDescent="0.25">
      <c r="A206" s="191"/>
      <c r="B206" s="191"/>
      <c r="C206" s="191"/>
      <c r="D206" s="191"/>
      <c r="E206" s="191"/>
      <c r="F206" s="191"/>
      <c r="G206" s="191"/>
      <c r="H206" s="191"/>
      <c r="I206" s="191"/>
      <c r="J206" s="191"/>
      <c r="K206" s="191"/>
      <c r="L206" s="191"/>
      <c r="M206" s="191"/>
      <c r="N206" s="191"/>
      <c r="O206" s="191"/>
      <c r="P206" s="191"/>
      <c r="Q206" s="191"/>
      <c r="R206" s="191"/>
      <c r="S206" s="191"/>
      <c r="T206" s="191"/>
      <c r="U206" s="191"/>
      <c r="V206" s="191"/>
      <c r="W206" s="191"/>
      <c r="X206" s="224"/>
      <c r="Y206" s="224"/>
      <c r="Z206" s="224"/>
      <c r="AA206" s="224"/>
      <c r="AB206" s="224"/>
      <c r="AC206" s="224"/>
      <c r="AD206" s="224"/>
      <c r="AE206" s="224"/>
      <c r="AF206" s="224"/>
      <c r="AG206" s="224"/>
      <c r="AH206" s="224"/>
      <c r="AI206" s="224"/>
      <c r="AJ206" s="224"/>
      <c r="AK206" s="224"/>
      <c r="AL206" s="224"/>
      <c r="AM206" s="191"/>
      <c r="AN206" s="73"/>
      <c r="AO206" s="73"/>
      <c r="AP206" s="73"/>
      <c r="AQ206" s="73"/>
      <c r="AR206" s="73"/>
      <c r="AS206" s="73"/>
      <c r="AT206" s="73"/>
      <c r="AU206" s="73"/>
      <c r="AV206" s="73"/>
      <c r="AW206" s="225"/>
      <c r="AX206" s="73"/>
      <c r="AY206" s="73"/>
      <c r="AZ206" s="73"/>
      <c r="BA206" s="73"/>
      <c r="BB206" s="182"/>
      <c r="BC206" s="182"/>
      <c r="BD206" s="214">
        <f t="shared" si="25"/>
        <v>16.833333333333332</v>
      </c>
      <c r="BE206" s="187">
        <v>60600</v>
      </c>
      <c r="BF206" s="215">
        <v>614.91444438999997</v>
      </c>
      <c r="BG206" s="215">
        <v>641.09978825975804</v>
      </c>
      <c r="BH206" s="215">
        <v>-639.06403069367298</v>
      </c>
      <c r="BI206" s="216">
        <v>53.026010558004302</v>
      </c>
      <c r="BJ206" s="216">
        <v>7.0132877524100898</v>
      </c>
      <c r="BK206" s="214">
        <f t="shared" si="26"/>
        <v>0.8926615398729334</v>
      </c>
      <c r="BL206" s="214">
        <f t="shared" si="27"/>
        <v>102.20742169107655</v>
      </c>
      <c r="BM206" s="187">
        <v>60600</v>
      </c>
      <c r="BN206" s="215">
        <v>614.91444438999997</v>
      </c>
      <c r="BO206" s="215">
        <v>608.58921456702001</v>
      </c>
      <c r="BP206" s="215">
        <v>-605.51364266263704</v>
      </c>
      <c r="BQ206" s="216">
        <v>52.8069553745866</v>
      </c>
      <c r="BR206" s="216">
        <v>6.8017286936794799</v>
      </c>
      <c r="BS206" s="214">
        <f t="shared" si="28"/>
        <v>0.66974627865680336</v>
      </c>
      <c r="BT206" s="214">
        <f t="shared" si="29"/>
        <v>102.20742169107655</v>
      </c>
      <c r="BU206" s="191"/>
      <c r="BV206" s="189">
        <v>110.288732602932</v>
      </c>
      <c r="BW206" s="189">
        <v>76.650878763641103</v>
      </c>
      <c r="BX206" s="214">
        <f t="shared" si="30"/>
        <v>105.57060812990827</v>
      </c>
      <c r="BY206" s="214">
        <f t="shared" si="31"/>
        <v>73.4276844645658</v>
      </c>
      <c r="BZ206" s="191"/>
      <c r="CA206" s="191"/>
      <c r="CB206" s="191"/>
      <c r="CC206" s="191"/>
      <c r="CD206" s="191"/>
      <c r="CE206" s="191"/>
      <c r="CF206" s="191"/>
      <c r="CG206" s="191"/>
      <c r="CH206" s="191"/>
      <c r="CI206" s="191"/>
      <c r="CJ206" s="191"/>
      <c r="CK206" s="191"/>
      <c r="CL206" s="191"/>
      <c r="CM206" s="191"/>
      <c r="CN206" s="191"/>
      <c r="CO206" s="191"/>
      <c r="CP206" s="191"/>
      <c r="CQ206" s="191"/>
      <c r="CR206" s="191"/>
    </row>
    <row r="207" spans="1:96" ht="12" customHeight="1" x14ac:dyDescent="0.25">
      <c r="A207" s="191"/>
      <c r="B207" s="191"/>
      <c r="C207" s="191"/>
      <c r="D207" s="191"/>
      <c r="E207" s="191"/>
      <c r="F207" s="191"/>
      <c r="G207" s="191"/>
      <c r="H207" s="191"/>
      <c r="I207" s="191"/>
      <c r="J207" s="191"/>
      <c r="K207" s="191"/>
      <c r="L207" s="191"/>
      <c r="M207" s="191"/>
      <c r="N207" s="191"/>
      <c r="O207" s="191"/>
      <c r="P207" s="191"/>
      <c r="Q207" s="191"/>
      <c r="R207" s="191"/>
      <c r="S207" s="191"/>
      <c r="T207" s="191"/>
      <c r="U207" s="191"/>
      <c r="V207" s="191"/>
      <c r="W207" s="191"/>
      <c r="X207" s="224"/>
      <c r="Y207" s="224"/>
      <c r="Z207" s="224"/>
      <c r="AA207" s="224"/>
      <c r="AB207" s="224"/>
      <c r="AC207" s="224"/>
      <c r="AD207" s="224"/>
      <c r="AE207" s="224"/>
      <c r="AF207" s="224"/>
      <c r="AG207" s="224"/>
      <c r="AH207" s="224"/>
      <c r="AI207" s="224"/>
      <c r="AJ207" s="224"/>
      <c r="AK207" s="224"/>
      <c r="AL207" s="224"/>
      <c r="AM207" s="191"/>
      <c r="AN207" s="73"/>
      <c r="AO207" s="73"/>
      <c r="AP207" s="73"/>
      <c r="AQ207" s="73"/>
      <c r="AR207" s="73"/>
      <c r="AS207" s="73"/>
      <c r="AT207" s="73"/>
      <c r="AU207" s="73"/>
      <c r="AV207" s="73"/>
      <c r="AW207" s="225"/>
      <c r="AX207" s="73"/>
      <c r="AY207" s="73"/>
      <c r="AZ207" s="73"/>
      <c r="BA207" s="73"/>
      <c r="BB207" s="182"/>
      <c r="BC207" s="182"/>
      <c r="BD207" s="214">
        <f t="shared" si="25"/>
        <v>16.916666666666668</v>
      </c>
      <c r="BE207" s="187">
        <v>60900</v>
      </c>
      <c r="BF207" s="215">
        <v>604.43551124999999</v>
      </c>
      <c r="BG207" s="215">
        <v>644.54670378004801</v>
      </c>
      <c r="BH207" s="215">
        <v>-643.14807875529198</v>
      </c>
      <c r="BI207" s="216">
        <v>53.050693308250899</v>
      </c>
      <c r="BJ207" s="216">
        <v>7.0337821579530502</v>
      </c>
      <c r="BK207" s="214">
        <f t="shared" si="26"/>
        <v>0.91315594541589373</v>
      </c>
      <c r="BL207" s="214">
        <f t="shared" si="27"/>
        <v>91.728488551076566</v>
      </c>
      <c r="BM207" s="187">
        <v>60900</v>
      </c>
      <c r="BN207" s="215">
        <v>604.43551124999999</v>
      </c>
      <c r="BO207" s="215">
        <v>612.10603342894001</v>
      </c>
      <c r="BP207" s="215">
        <v>-609.51834575433099</v>
      </c>
      <c r="BQ207" s="216">
        <v>52.832134041250399</v>
      </c>
      <c r="BR207" s="216">
        <v>6.8235652084674498</v>
      </c>
      <c r="BS207" s="214">
        <f t="shared" si="28"/>
        <v>0.69158279344477336</v>
      </c>
      <c r="BT207" s="214">
        <f t="shared" si="29"/>
        <v>91.728488551076566</v>
      </c>
      <c r="BU207" s="191"/>
      <c r="BV207" s="189">
        <v>115.312373446547</v>
      </c>
      <c r="BW207" s="189">
        <v>79.568182255447596</v>
      </c>
      <c r="BX207" s="214">
        <f t="shared" si="30"/>
        <v>110.59424897352326</v>
      </c>
      <c r="BY207" s="214">
        <f t="shared" si="31"/>
        <v>76.344987956372293</v>
      </c>
      <c r="BZ207" s="191"/>
      <c r="CA207" s="191"/>
      <c r="CB207" s="191"/>
      <c r="CC207" s="191"/>
      <c r="CD207" s="191"/>
      <c r="CE207" s="191"/>
      <c r="CF207" s="191"/>
      <c r="CG207" s="191"/>
      <c r="CH207" s="191"/>
      <c r="CI207" s="191"/>
      <c r="CJ207" s="191"/>
      <c r="CK207" s="191"/>
      <c r="CL207" s="191"/>
      <c r="CM207" s="191"/>
      <c r="CN207" s="191"/>
      <c r="CO207" s="191"/>
      <c r="CP207" s="191"/>
      <c r="CQ207" s="191"/>
      <c r="CR207" s="191"/>
    </row>
    <row r="208" spans="1:96" ht="12" customHeight="1" x14ac:dyDescent="0.25">
      <c r="A208" s="191"/>
      <c r="B208" s="191"/>
      <c r="C208" s="191"/>
      <c r="D208" s="191"/>
      <c r="E208" s="191"/>
      <c r="F208" s="191"/>
      <c r="G208" s="191"/>
      <c r="H208" s="191"/>
      <c r="I208" s="191"/>
      <c r="J208" s="191"/>
      <c r="K208" s="191"/>
      <c r="L208" s="191"/>
      <c r="M208" s="191"/>
      <c r="N208" s="191"/>
      <c r="O208" s="191"/>
      <c r="P208" s="191"/>
      <c r="Q208" s="191"/>
      <c r="R208" s="191"/>
      <c r="S208" s="191"/>
      <c r="T208" s="191"/>
      <c r="U208" s="191"/>
      <c r="V208" s="191"/>
      <c r="W208" s="191"/>
      <c r="X208" s="224"/>
      <c r="Y208" s="224"/>
      <c r="Z208" s="224"/>
      <c r="AA208" s="224"/>
      <c r="AB208" s="224"/>
      <c r="AC208" s="224"/>
      <c r="AD208" s="224"/>
      <c r="AE208" s="224"/>
      <c r="AF208" s="224"/>
      <c r="AG208" s="224"/>
      <c r="AH208" s="224"/>
      <c r="AI208" s="224"/>
      <c r="AJ208" s="224"/>
      <c r="AK208" s="224"/>
      <c r="AL208" s="224"/>
      <c r="AM208" s="191"/>
      <c r="AN208" s="73"/>
      <c r="AO208" s="73"/>
      <c r="AP208" s="73"/>
      <c r="AQ208" s="73"/>
      <c r="AR208" s="73"/>
      <c r="AS208" s="73"/>
      <c r="AT208" s="73"/>
      <c r="AU208" s="73"/>
      <c r="AV208" s="73"/>
      <c r="AW208" s="225"/>
      <c r="AX208" s="73"/>
      <c r="AY208" s="73"/>
      <c r="AZ208" s="73"/>
      <c r="BA208" s="73"/>
      <c r="BB208" s="182"/>
      <c r="BC208" s="182"/>
      <c r="BD208" s="214">
        <f t="shared" si="25"/>
        <v>17</v>
      </c>
      <c r="BE208" s="187">
        <v>61200</v>
      </c>
      <c r="BF208" s="215">
        <v>592.91863602000001</v>
      </c>
      <c r="BG208" s="215">
        <v>646.43997562097195</v>
      </c>
      <c r="BH208" s="215">
        <v>-645.67303215884203</v>
      </c>
      <c r="BI208" s="216">
        <v>53.065147212949697</v>
      </c>
      <c r="BJ208" s="216">
        <v>7.0441100581150602</v>
      </c>
      <c r="BK208" s="214">
        <f t="shared" si="26"/>
        <v>0.92348384557790375</v>
      </c>
      <c r="BL208" s="214">
        <f t="shared" si="27"/>
        <v>80.211613321076584</v>
      </c>
      <c r="BM208" s="187">
        <v>61200</v>
      </c>
      <c r="BN208" s="215">
        <v>592.91863602000001</v>
      </c>
      <c r="BO208" s="215">
        <v>614.41776993049098</v>
      </c>
      <c r="BP208" s="215">
        <v>-612.33209528191503</v>
      </c>
      <c r="BQ208" s="216">
        <v>52.849256583594197</v>
      </c>
      <c r="BR208" s="216">
        <v>6.8372834755488396</v>
      </c>
      <c r="BS208" s="214">
        <f t="shared" si="28"/>
        <v>0.70530106052616315</v>
      </c>
      <c r="BT208" s="214">
        <f t="shared" si="29"/>
        <v>80.211613321076584</v>
      </c>
      <c r="BU208" s="191"/>
      <c r="BV208" s="189">
        <v>119.07310398497501</v>
      </c>
      <c r="BW208" s="189">
        <v>81.614048673052807</v>
      </c>
      <c r="BX208" s="214">
        <f t="shared" si="30"/>
        <v>114.35497951195127</v>
      </c>
      <c r="BY208" s="214">
        <f t="shared" si="31"/>
        <v>78.390854373977504</v>
      </c>
      <c r="BZ208" s="191"/>
      <c r="CA208" s="191"/>
      <c r="CB208" s="191"/>
      <c r="CC208" s="191"/>
      <c r="CD208" s="191"/>
      <c r="CE208" s="191"/>
      <c r="CF208" s="191"/>
      <c r="CG208" s="191"/>
      <c r="CH208" s="191"/>
      <c r="CI208" s="191"/>
      <c r="CJ208" s="191"/>
      <c r="CK208" s="191"/>
      <c r="CL208" s="191"/>
      <c r="CM208" s="191"/>
      <c r="CN208" s="191"/>
      <c r="CO208" s="191"/>
      <c r="CP208" s="191"/>
      <c r="CQ208" s="191"/>
      <c r="CR208" s="191"/>
    </row>
    <row r="209" spans="1:96" ht="12" customHeight="1" x14ac:dyDescent="0.25">
      <c r="A209" s="191"/>
      <c r="B209" s="191"/>
      <c r="C209" s="191"/>
      <c r="D209" s="191"/>
      <c r="E209" s="191"/>
      <c r="F209" s="191"/>
      <c r="G209" s="191"/>
      <c r="H209" s="191"/>
      <c r="I209" s="191"/>
      <c r="J209" s="191"/>
      <c r="K209" s="191"/>
      <c r="L209" s="191"/>
      <c r="M209" s="191"/>
      <c r="N209" s="191"/>
      <c r="O209" s="191"/>
      <c r="P209" s="191"/>
      <c r="Q209" s="191"/>
      <c r="R209" s="191"/>
      <c r="S209" s="191"/>
      <c r="T209" s="191"/>
      <c r="U209" s="191"/>
      <c r="V209" s="191"/>
      <c r="W209" s="191"/>
      <c r="X209" s="224"/>
      <c r="Y209" s="224"/>
      <c r="Z209" s="224"/>
      <c r="AA209" s="224"/>
      <c r="AB209" s="224"/>
      <c r="AC209" s="224"/>
      <c r="AD209" s="224"/>
      <c r="AE209" s="224"/>
      <c r="AF209" s="224"/>
      <c r="AG209" s="224"/>
      <c r="AH209" s="224"/>
      <c r="AI209" s="224"/>
      <c r="AJ209" s="224"/>
      <c r="AK209" s="224"/>
      <c r="AL209" s="224"/>
      <c r="AM209" s="191"/>
      <c r="AN209" s="73"/>
      <c r="AO209" s="73"/>
      <c r="AP209" s="73"/>
      <c r="AQ209" s="73"/>
      <c r="AR209" s="73"/>
      <c r="AS209" s="73"/>
      <c r="AT209" s="73"/>
      <c r="AU209" s="73"/>
      <c r="AV209" s="73"/>
      <c r="AW209" s="225"/>
      <c r="AX209" s="73"/>
      <c r="AY209" s="73"/>
      <c r="AZ209" s="73"/>
      <c r="BA209" s="73"/>
      <c r="BB209" s="182"/>
      <c r="BC209" s="182"/>
      <c r="BD209" s="214">
        <f t="shared" si="25"/>
        <v>17.083333333333332</v>
      </c>
      <c r="BE209" s="187">
        <v>61500</v>
      </c>
      <c r="BF209" s="215">
        <v>580.49</v>
      </c>
      <c r="BG209" s="215">
        <v>646.80041047767099</v>
      </c>
      <c r="BH209" s="215">
        <v>-646.65450416744898</v>
      </c>
      <c r="BI209" s="216">
        <v>53.069533324018202</v>
      </c>
      <c r="BJ209" s="216">
        <v>7.0444536624376797</v>
      </c>
      <c r="BK209" s="214">
        <f t="shared" si="26"/>
        <v>0.92382744990052323</v>
      </c>
      <c r="BL209" s="214">
        <f t="shared" si="27"/>
        <v>67.782977301076585</v>
      </c>
      <c r="BM209" s="187">
        <v>61500</v>
      </c>
      <c r="BN209" s="215">
        <v>580.49</v>
      </c>
      <c r="BO209" s="215">
        <v>615.52770441102598</v>
      </c>
      <c r="BP209" s="215">
        <v>-613.95270926908302</v>
      </c>
      <c r="BQ209" s="216">
        <v>52.8583670836531</v>
      </c>
      <c r="BR209" s="216">
        <v>6.8429556994596901</v>
      </c>
      <c r="BS209" s="214">
        <f t="shared" si="28"/>
        <v>0.71097328443701358</v>
      </c>
      <c r="BT209" s="214">
        <f t="shared" si="29"/>
        <v>67.782977301076585</v>
      </c>
      <c r="BU209" s="191"/>
      <c r="BV209" s="189">
        <v>121.529736397601</v>
      </c>
      <c r="BW209" s="189">
        <v>82.766071524381502</v>
      </c>
      <c r="BX209" s="214">
        <f t="shared" si="30"/>
        <v>116.81161192457726</v>
      </c>
      <c r="BY209" s="214">
        <f t="shared" si="31"/>
        <v>79.542877225306199</v>
      </c>
      <c r="BZ209" s="191"/>
      <c r="CA209" s="191"/>
      <c r="CB209" s="191"/>
      <c r="CC209" s="191"/>
      <c r="CD209" s="191"/>
      <c r="CE209" s="191"/>
      <c r="CF209" s="191"/>
      <c r="CG209" s="191"/>
      <c r="CH209" s="191"/>
      <c r="CI209" s="191"/>
      <c r="CJ209" s="191"/>
      <c r="CK209" s="191"/>
      <c r="CL209" s="191"/>
      <c r="CM209" s="191"/>
      <c r="CN209" s="191"/>
      <c r="CO209" s="191"/>
      <c r="CP209" s="191"/>
      <c r="CQ209" s="191"/>
      <c r="CR209" s="191"/>
    </row>
    <row r="210" spans="1:96" ht="12" customHeight="1" x14ac:dyDescent="0.25">
      <c r="A210" s="191"/>
      <c r="B210" s="191"/>
      <c r="C210" s="191"/>
      <c r="D210" s="191"/>
      <c r="E210" s="191"/>
      <c r="F210" s="191"/>
      <c r="G210" s="191"/>
      <c r="H210" s="191"/>
      <c r="I210" s="191"/>
      <c r="J210" s="191"/>
      <c r="K210" s="191"/>
      <c r="L210" s="191"/>
      <c r="M210" s="191"/>
      <c r="N210" s="191"/>
      <c r="O210" s="191"/>
      <c r="P210" s="191"/>
      <c r="Q210" s="191"/>
      <c r="R210" s="191"/>
      <c r="S210" s="191"/>
      <c r="T210" s="191"/>
      <c r="U210" s="191"/>
      <c r="V210" s="191"/>
      <c r="W210" s="191"/>
      <c r="X210" s="224"/>
      <c r="Y210" s="224"/>
      <c r="Z210" s="224"/>
      <c r="AA210" s="224"/>
      <c r="AB210" s="224"/>
      <c r="AC210" s="224"/>
      <c r="AD210" s="224"/>
      <c r="AE210" s="224"/>
      <c r="AF210" s="224"/>
      <c r="AG210" s="224"/>
      <c r="AH210" s="224"/>
      <c r="AI210" s="224"/>
      <c r="AJ210" s="224"/>
      <c r="AK210" s="224"/>
      <c r="AL210" s="224"/>
      <c r="AM210" s="191"/>
      <c r="AN210" s="73"/>
      <c r="AO210" s="73"/>
      <c r="AP210" s="73"/>
      <c r="AQ210" s="73"/>
      <c r="AR210" s="73"/>
      <c r="AS210" s="73"/>
      <c r="AT210" s="73"/>
      <c r="AU210" s="73"/>
      <c r="AV210" s="73"/>
      <c r="AW210" s="225"/>
      <c r="AX210" s="73"/>
      <c r="AY210" s="73"/>
      <c r="AZ210" s="73"/>
      <c r="BA210" s="73"/>
      <c r="BB210" s="182"/>
      <c r="BC210" s="182"/>
      <c r="BD210" s="214">
        <f t="shared" si="25"/>
        <v>17.166666666666668</v>
      </c>
      <c r="BE210" s="187">
        <v>61800</v>
      </c>
      <c r="BF210" s="215">
        <v>567.28577393</v>
      </c>
      <c r="BG210" s="215">
        <v>645.664827506047</v>
      </c>
      <c r="BH210" s="215">
        <v>-646.12462896577802</v>
      </c>
      <c r="BI210" s="216">
        <v>53.064089651387199</v>
      </c>
      <c r="BJ210" s="216">
        <v>7.0350696672516397</v>
      </c>
      <c r="BK210" s="214">
        <f t="shared" si="26"/>
        <v>0.91444345471448329</v>
      </c>
      <c r="BL210" s="214">
        <f t="shared" si="27"/>
        <v>54.578751231076581</v>
      </c>
      <c r="BM210" s="187">
        <v>61800</v>
      </c>
      <c r="BN210" s="215">
        <v>567.28577393</v>
      </c>
      <c r="BO210" s="215">
        <v>615.45320106407996</v>
      </c>
      <c r="BP210" s="215">
        <v>-614.39243148916603</v>
      </c>
      <c r="BQ210" s="216">
        <v>52.859585624776599</v>
      </c>
      <c r="BR210" s="216">
        <v>6.8407276433819497</v>
      </c>
      <c r="BS210" s="214">
        <f t="shared" si="28"/>
        <v>0.70874522835927323</v>
      </c>
      <c r="BT210" s="214">
        <f t="shared" si="29"/>
        <v>54.578751231076581</v>
      </c>
      <c r="BU210" s="191"/>
      <c r="BV210" s="189">
        <v>122.655365450433</v>
      </c>
      <c r="BW210" s="189">
        <v>83.011633763341294</v>
      </c>
      <c r="BX210" s="214">
        <f t="shared" si="30"/>
        <v>117.93724097740926</v>
      </c>
      <c r="BY210" s="214">
        <f t="shared" si="31"/>
        <v>79.788439464265991</v>
      </c>
      <c r="BZ210" s="191"/>
      <c r="CA210" s="191"/>
      <c r="CB210" s="191"/>
      <c r="CC210" s="191"/>
      <c r="CD210" s="191"/>
      <c r="CE210" s="191"/>
      <c r="CF210" s="191"/>
      <c r="CG210" s="191"/>
      <c r="CH210" s="191"/>
      <c r="CI210" s="191"/>
      <c r="CJ210" s="191"/>
      <c r="CK210" s="191"/>
      <c r="CL210" s="191"/>
      <c r="CM210" s="191"/>
      <c r="CN210" s="191"/>
      <c r="CO210" s="191"/>
      <c r="CP210" s="191"/>
      <c r="CQ210" s="191"/>
      <c r="CR210" s="191"/>
    </row>
    <row r="211" spans="1:96" ht="12" customHeight="1" x14ac:dyDescent="0.25">
      <c r="A211" s="191"/>
      <c r="B211" s="191"/>
      <c r="C211" s="191"/>
      <c r="D211" s="191"/>
      <c r="E211" s="191"/>
      <c r="F211" s="191"/>
      <c r="G211" s="191"/>
      <c r="H211" s="191"/>
      <c r="I211" s="191"/>
      <c r="J211" s="191"/>
      <c r="K211" s="191"/>
      <c r="L211" s="191"/>
      <c r="M211" s="191"/>
      <c r="N211" s="191"/>
      <c r="O211" s="191"/>
      <c r="P211" s="191"/>
      <c r="Q211" s="191"/>
      <c r="R211" s="191"/>
      <c r="S211" s="191"/>
      <c r="T211" s="191"/>
      <c r="U211" s="191"/>
      <c r="V211" s="191"/>
      <c r="W211" s="191"/>
      <c r="X211" s="224"/>
      <c r="Y211" s="224"/>
      <c r="Z211" s="224"/>
      <c r="AA211" s="224"/>
      <c r="AB211" s="224"/>
      <c r="AC211" s="224"/>
      <c r="AD211" s="224"/>
      <c r="AE211" s="224"/>
      <c r="AF211" s="224"/>
      <c r="AG211" s="224"/>
      <c r="AH211" s="224"/>
      <c r="AI211" s="224"/>
      <c r="AJ211" s="224"/>
      <c r="AK211" s="224"/>
      <c r="AL211" s="224"/>
      <c r="AM211" s="191"/>
      <c r="AN211" s="73"/>
      <c r="AO211" s="73"/>
      <c r="AP211" s="73"/>
      <c r="AQ211" s="73"/>
      <c r="AR211" s="73"/>
      <c r="AS211" s="73"/>
      <c r="AT211" s="73"/>
      <c r="AU211" s="73"/>
      <c r="AV211" s="73"/>
      <c r="AW211" s="225"/>
      <c r="AX211" s="73"/>
      <c r="AY211" s="73"/>
      <c r="AZ211" s="73"/>
      <c r="BA211" s="73"/>
      <c r="BB211" s="182"/>
      <c r="BC211" s="182"/>
      <c r="BD211" s="214">
        <f t="shared" si="25"/>
        <v>17.25</v>
      </c>
      <c r="BE211" s="187">
        <v>62100</v>
      </c>
      <c r="BF211" s="215">
        <v>553.45062605999999</v>
      </c>
      <c r="BG211" s="215">
        <v>643.08456840245401</v>
      </c>
      <c r="BH211" s="215">
        <v>-644.13052841817205</v>
      </c>
      <c r="BI211" s="216">
        <v>53.049123371959901</v>
      </c>
      <c r="BJ211" s="216">
        <v>7.0162819951667199</v>
      </c>
      <c r="BK211" s="214">
        <f t="shared" si="26"/>
        <v>0.89565578262956347</v>
      </c>
      <c r="BL211" s="214">
        <f t="shared" si="27"/>
        <v>40.743603361076566</v>
      </c>
      <c r="BM211" s="187">
        <v>62100</v>
      </c>
      <c r="BN211" s="215">
        <v>553.45062605999999</v>
      </c>
      <c r="BO211" s="215">
        <v>614.22455405871995</v>
      </c>
      <c r="BP211" s="215">
        <v>-613.67677379107795</v>
      </c>
      <c r="BQ211" s="216">
        <v>52.853101210433501</v>
      </c>
      <c r="BR211" s="216">
        <v>6.8308118907302999</v>
      </c>
      <c r="BS211" s="214">
        <f t="shared" si="28"/>
        <v>0.69882947570762344</v>
      </c>
      <c r="BT211" s="214">
        <f t="shared" si="29"/>
        <v>40.743603361076566</v>
      </c>
      <c r="BU211" s="191"/>
      <c r="BV211" s="189">
        <v>122.43766316436199</v>
      </c>
      <c r="BW211" s="189">
        <v>82.348045972718296</v>
      </c>
      <c r="BX211" s="214">
        <f t="shared" si="30"/>
        <v>117.71953869133826</v>
      </c>
      <c r="BY211" s="214">
        <f t="shared" si="31"/>
        <v>79.124851673642993</v>
      </c>
      <c r="BZ211" s="191"/>
      <c r="CA211" s="191"/>
      <c r="CB211" s="191"/>
      <c r="CC211" s="191"/>
      <c r="CD211" s="191"/>
      <c r="CE211" s="191"/>
      <c r="CF211" s="191"/>
      <c r="CG211" s="191"/>
      <c r="CH211" s="191"/>
      <c r="CI211" s="191"/>
      <c r="CJ211" s="191"/>
      <c r="CK211" s="191"/>
      <c r="CL211" s="191"/>
      <c r="CM211" s="191"/>
      <c r="CN211" s="191"/>
      <c r="CO211" s="191"/>
      <c r="CP211" s="191"/>
      <c r="CQ211" s="191"/>
      <c r="CR211" s="191"/>
    </row>
    <row r="212" spans="1:96" ht="12" customHeight="1" x14ac:dyDescent="0.25">
      <c r="A212" s="191"/>
      <c r="B212" s="191"/>
      <c r="C212" s="191"/>
      <c r="D212" s="191"/>
      <c r="E212" s="191"/>
      <c r="F212" s="191"/>
      <c r="G212" s="191"/>
      <c r="H212" s="191"/>
      <c r="I212" s="191"/>
      <c r="J212" s="191"/>
      <c r="K212" s="191"/>
      <c r="L212" s="191"/>
      <c r="M212" s="191"/>
      <c r="N212" s="191"/>
      <c r="O212" s="191"/>
      <c r="P212" s="191"/>
      <c r="Q212" s="191"/>
      <c r="R212" s="191"/>
      <c r="S212" s="191"/>
      <c r="T212" s="191"/>
      <c r="U212" s="191"/>
      <c r="V212" s="191"/>
      <c r="W212" s="191"/>
      <c r="X212" s="224"/>
      <c r="Y212" s="224"/>
      <c r="Z212" s="224"/>
      <c r="AA212" s="224"/>
      <c r="AB212" s="224"/>
      <c r="AC212" s="224"/>
      <c r="AD212" s="224"/>
      <c r="AE212" s="224"/>
      <c r="AF212" s="224"/>
      <c r="AG212" s="224"/>
      <c r="AH212" s="224"/>
      <c r="AI212" s="224"/>
      <c r="AJ212" s="224"/>
      <c r="AK212" s="224"/>
      <c r="AL212" s="224"/>
      <c r="AM212" s="191"/>
      <c r="AN212" s="73"/>
      <c r="AO212" s="73"/>
      <c r="AP212" s="73"/>
      <c r="AQ212" s="73"/>
      <c r="AR212" s="73"/>
      <c r="AS212" s="73"/>
      <c r="AT212" s="73"/>
      <c r="AU212" s="73"/>
      <c r="AV212" s="73"/>
      <c r="AW212" s="225"/>
      <c r="AX212" s="73"/>
      <c r="AY212" s="73"/>
      <c r="AZ212" s="73"/>
      <c r="BA212" s="73"/>
      <c r="BB212" s="182"/>
      <c r="BC212" s="182"/>
      <c r="BD212" s="214">
        <f t="shared" si="25"/>
        <v>17.333333333333332</v>
      </c>
      <c r="BE212" s="187">
        <v>62400</v>
      </c>
      <c r="BF212" s="215">
        <v>539.13613719</v>
      </c>
      <c r="BG212" s="215">
        <v>639.12397476846604</v>
      </c>
      <c r="BH212" s="215">
        <v>-640.73275305745904</v>
      </c>
      <c r="BI212" s="216">
        <v>53.025003678835901</v>
      </c>
      <c r="BJ212" s="216">
        <v>6.98847507527997</v>
      </c>
      <c r="BK212" s="214">
        <f t="shared" si="26"/>
        <v>0.86784886274281359</v>
      </c>
      <c r="BL212" s="214">
        <f t="shared" si="27"/>
        <v>26.429114491076575</v>
      </c>
      <c r="BM212" s="187">
        <v>62400</v>
      </c>
      <c r="BN212" s="215">
        <v>539.13613719</v>
      </c>
      <c r="BO212" s="215">
        <v>611.88376622298597</v>
      </c>
      <c r="BP212" s="215">
        <v>-611.84328968700504</v>
      </c>
      <c r="BQ212" s="216">
        <v>52.839164985093703</v>
      </c>
      <c r="BR212" s="216">
        <v>6.8134813708143298</v>
      </c>
      <c r="BS212" s="214">
        <f t="shared" si="28"/>
        <v>0.68149895579165332</v>
      </c>
      <c r="BT212" s="214">
        <f t="shared" si="29"/>
        <v>26.429114491076575</v>
      </c>
      <c r="BU212" s="191"/>
      <c r="BV212" s="189">
        <v>120.879013832179</v>
      </c>
      <c r="BW212" s="189">
        <v>80.782575818888006</v>
      </c>
      <c r="BX212" s="214">
        <f t="shared" si="30"/>
        <v>116.16088935915526</v>
      </c>
      <c r="BY212" s="214">
        <f t="shared" si="31"/>
        <v>77.559381519812703</v>
      </c>
      <c r="BZ212" s="191"/>
      <c r="CA212" s="191"/>
      <c r="CB212" s="191"/>
      <c r="CC212" s="191"/>
      <c r="CD212" s="191"/>
      <c r="CE212" s="191"/>
      <c r="CF212" s="191"/>
      <c r="CG212" s="191"/>
      <c r="CH212" s="191"/>
      <c r="CI212" s="191"/>
      <c r="CJ212" s="191"/>
      <c r="CK212" s="191"/>
      <c r="CL212" s="191"/>
      <c r="CM212" s="191"/>
      <c r="CN212" s="191"/>
      <c r="CO212" s="191"/>
      <c r="CP212" s="191"/>
      <c r="CQ212" s="191"/>
      <c r="CR212" s="191"/>
    </row>
    <row r="213" spans="1:96" ht="12" customHeight="1" x14ac:dyDescent="0.25">
      <c r="A213" s="191"/>
      <c r="B213" s="191"/>
      <c r="C213" s="191"/>
      <c r="D213" s="191"/>
      <c r="E213" s="191"/>
      <c r="F213" s="191"/>
      <c r="G213" s="191"/>
      <c r="H213" s="191"/>
      <c r="I213" s="191"/>
      <c r="J213" s="191"/>
      <c r="K213" s="191"/>
      <c r="L213" s="191"/>
      <c r="M213" s="191"/>
      <c r="N213" s="191"/>
      <c r="O213" s="191"/>
      <c r="P213" s="191"/>
      <c r="Q213" s="191"/>
      <c r="R213" s="191"/>
      <c r="S213" s="191"/>
      <c r="T213" s="191"/>
      <c r="U213" s="191"/>
      <c r="V213" s="191"/>
      <c r="W213" s="191"/>
      <c r="X213" s="224"/>
      <c r="Y213" s="224"/>
      <c r="Z213" s="224"/>
      <c r="AA213" s="224"/>
      <c r="AB213" s="224"/>
      <c r="AC213" s="224"/>
      <c r="AD213" s="224"/>
      <c r="AE213" s="224"/>
      <c r="AF213" s="224"/>
      <c r="AG213" s="224"/>
      <c r="AH213" s="224"/>
      <c r="AI213" s="224"/>
      <c r="AJ213" s="224"/>
      <c r="AK213" s="224"/>
      <c r="AL213" s="224"/>
      <c r="AM213" s="191"/>
      <c r="AN213" s="73"/>
      <c r="AO213" s="73"/>
      <c r="AP213" s="73"/>
      <c r="AQ213" s="73"/>
      <c r="AR213" s="73"/>
      <c r="AS213" s="73"/>
      <c r="AT213" s="73"/>
      <c r="AU213" s="73"/>
      <c r="AV213" s="73"/>
      <c r="AW213" s="225"/>
      <c r="AX213" s="73"/>
      <c r="AY213" s="73"/>
      <c r="AZ213" s="73"/>
      <c r="BA213" s="73"/>
      <c r="BB213" s="182"/>
      <c r="BC213" s="182"/>
      <c r="BD213" s="214">
        <f t="shared" si="25"/>
        <v>17.416666666666668</v>
      </c>
      <c r="BE213" s="187">
        <v>62700</v>
      </c>
      <c r="BF213" s="215">
        <v>524.49913982999999</v>
      </c>
      <c r="BG213" s="215">
        <v>633.85884588663396</v>
      </c>
      <c r="BH213" s="215">
        <v>-636.00370946276996</v>
      </c>
      <c r="BI213" s="216">
        <v>52.992155165688303</v>
      </c>
      <c r="BJ213" s="216">
        <v>6.9520875751992603</v>
      </c>
      <c r="BK213" s="214">
        <f t="shared" si="26"/>
        <v>0.83146136266210391</v>
      </c>
      <c r="BL213" s="214">
        <f t="shared" si="27"/>
        <v>11.792117131076566</v>
      </c>
      <c r="BM213" s="187">
        <v>62700</v>
      </c>
      <c r="BN213" s="215">
        <v>524.49913982999999</v>
      </c>
      <c r="BO213" s="215">
        <v>608.48328071799494</v>
      </c>
      <c r="BP213" s="215">
        <v>-608.94030047064996</v>
      </c>
      <c r="BQ213" s="216">
        <v>52.818083751720003</v>
      </c>
      <c r="BR213" s="216">
        <v>6.78906314143412</v>
      </c>
      <c r="BS213" s="214">
        <f t="shared" si="28"/>
        <v>0.65708072641144355</v>
      </c>
      <c r="BT213" s="214">
        <f t="shared" si="29"/>
        <v>11.792117131076566</v>
      </c>
      <c r="BU213" s="191"/>
      <c r="BV213" s="189">
        <v>117.996487905604</v>
      </c>
      <c r="BW213" s="189">
        <v>78.332368455753894</v>
      </c>
      <c r="BX213" s="214">
        <f t="shared" si="30"/>
        <v>113.27836343258026</v>
      </c>
      <c r="BY213" s="214">
        <f t="shared" si="31"/>
        <v>75.109174156678591</v>
      </c>
      <c r="BZ213" s="191"/>
      <c r="CA213" s="191"/>
      <c r="CB213" s="191"/>
      <c r="CC213" s="191"/>
      <c r="CD213" s="191"/>
      <c r="CE213" s="191"/>
      <c r="CF213" s="191"/>
      <c r="CG213" s="191"/>
      <c r="CH213" s="191"/>
      <c r="CI213" s="191"/>
      <c r="CJ213" s="191"/>
      <c r="CK213" s="191"/>
      <c r="CL213" s="191"/>
      <c r="CM213" s="191"/>
      <c r="CN213" s="191"/>
      <c r="CO213" s="191"/>
      <c r="CP213" s="191"/>
      <c r="CQ213" s="191"/>
      <c r="CR213" s="191"/>
    </row>
    <row r="214" spans="1:96" ht="12" customHeight="1" x14ac:dyDescent="0.25">
      <c r="A214" s="191"/>
      <c r="B214" s="191"/>
      <c r="C214" s="191"/>
      <c r="D214" s="191"/>
      <c r="E214" s="191"/>
      <c r="F214" s="191"/>
      <c r="G214" s="191"/>
      <c r="H214" s="191"/>
      <c r="I214" s="191"/>
      <c r="J214" s="191"/>
      <c r="K214" s="191"/>
      <c r="L214" s="191"/>
      <c r="M214" s="191"/>
      <c r="N214" s="191"/>
      <c r="O214" s="191"/>
      <c r="P214" s="191"/>
      <c r="Q214" s="191"/>
      <c r="R214" s="191"/>
      <c r="S214" s="191"/>
      <c r="T214" s="191"/>
      <c r="U214" s="191"/>
      <c r="V214" s="191"/>
      <c r="W214" s="191"/>
      <c r="X214" s="224"/>
      <c r="Y214" s="224"/>
      <c r="Z214" s="224"/>
      <c r="AA214" s="224"/>
      <c r="AB214" s="224"/>
      <c r="AC214" s="224"/>
      <c r="AD214" s="224"/>
      <c r="AE214" s="224"/>
      <c r="AF214" s="224"/>
      <c r="AG214" s="224"/>
      <c r="AH214" s="224"/>
      <c r="AI214" s="224"/>
      <c r="AJ214" s="224"/>
      <c r="AK214" s="224"/>
      <c r="AL214" s="224"/>
      <c r="AM214" s="191"/>
      <c r="AN214" s="73"/>
      <c r="AO214" s="73"/>
      <c r="AP214" s="73"/>
      <c r="AQ214" s="73"/>
      <c r="AR214" s="73"/>
      <c r="AS214" s="73"/>
      <c r="AT214" s="73"/>
      <c r="AU214" s="73"/>
      <c r="AV214" s="73"/>
      <c r="AW214" s="225"/>
      <c r="AX214" s="73"/>
      <c r="AY214" s="73"/>
      <c r="AZ214" s="73"/>
      <c r="BA214" s="73"/>
      <c r="BB214" s="182"/>
      <c r="BC214" s="182"/>
      <c r="BD214" s="214">
        <f t="shared" si="25"/>
        <v>17.5</v>
      </c>
      <c r="BE214" s="187">
        <v>63000</v>
      </c>
      <c r="BF214" s="215">
        <v>509.7</v>
      </c>
      <c r="BG214" s="215">
        <v>627.37489073970403</v>
      </c>
      <c r="BH214" s="215">
        <v>-630.02608672192798</v>
      </c>
      <c r="BI214" s="216">
        <v>52.951051660247998</v>
      </c>
      <c r="BJ214" s="216">
        <v>6.9076065136457903</v>
      </c>
      <c r="BK214" s="214">
        <f t="shared" si="26"/>
        <v>0.78698030110863382</v>
      </c>
      <c r="BL214" s="214">
        <f t="shared" si="27"/>
        <v>-3.0070226989234357</v>
      </c>
      <c r="BM214" s="187">
        <v>63000</v>
      </c>
      <c r="BN214" s="215">
        <v>509.7</v>
      </c>
      <c r="BO214" s="215">
        <v>604.08468498304001</v>
      </c>
      <c r="BP214" s="215">
        <v>-605.02559347628801</v>
      </c>
      <c r="BQ214" s="216">
        <v>52.790213774514498</v>
      </c>
      <c r="BR214" s="216">
        <v>6.7579324184491503</v>
      </c>
      <c r="BS214" s="214">
        <f t="shared" si="28"/>
        <v>0.62595000342647378</v>
      </c>
      <c r="BT214" s="214">
        <f t="shared" si="29"/>
        <v>-3.0070226989234357</v>
      </c>
      <c r="BU214" s="191"/>
      <c r="BV214" s="189">
        <v>113.82165503834401</v>
      </c>
      <c r="BW214" s="189">
        <v>75.0242587496559</v>
      </c>
      <c r="BX214" s="214">
        <f t="shared" si="30"/>
        <v>109.10353056532027</v>
      </c>
      <c r="BY214" s="214">
        <f t="shared" si="31"/>
        <v>71.801064450580597</v>
      </c>
      <c r="BZ214" s="191"/>
      <c r="CA214" s="191"/>
      <c r="CB214" s="191"/>
      <c r="CC214" s="191"/>
      <c r="CD214" s="191"/>
      <c r="CE214" s="191"/>
      <c r="CF214" s="191"/>
      <c r="CG214" s="191"/>
      <c r="CH214" s="191"/>
      <c r="CI214" s="191"/>
      <c r="CJ214" s="191"/>
      <c r="CK214" s="191"/>
      <c r="CL214" s="191"/>
      <c r="CM214" s="191"/>
      <c r="CN214" s="191"/>
      <c r="CO214" s="191"/>
      <c r="CP214" s="191"/>
      <c r="CQ214" s="191"/>
      <c r="CR214" s="191"/>
    </row>
    <row r="215" spans="1:96" ht="12" customHeight="1" x14ac:dyDescent="0.25">
      <c r="A215" s="191"/>
      <c r="B215" s="191"/>
      <c r="C215" s="191"/>
      <c r="D215" s="191"/>
      <c r="E215" s="191"/>
      <c r="F215" s="191"/>
      <c r="G215" s="191"/>
      <c r="H215" s="191"/>
      <c r="I215" s="191"/>
      <c r="J215" s="191"/>
      <c r="K215" s="191"/>
      <c r="L215" s="191"/>
      <c r="M215" s="191"/>
      <c r="N215" s="191"/>
      <c r="O215" s="191"/>
      <c r="P215" s="191"/>
      <c r="Q215" s="191"/>
      <c r="R215" s="191"/>
      <c r="S215" s="191"/>
      <c r="T215" s="191"/>
      <c r="U215" s="191"/>
      <c r="V215" s="191"/>
      <c r="W215" s="191"/>
      <c r="X215" s="224"/>
      <c r="Y215" s="224"/>
      <c r="Z215" s="224"/>
      <c r="AA215" s="224"/>
      <c r="AB215" s="224"/>
      <c r="AC215" s="224"/>
      <c r="AD215" s="224"/>
      <c r="AE215" s="224"/>
      <c r="AF215" s="224"/>
      <c r="AG215" s="224"/>
      <c r="AH215" s="224"/>
      <c r="AI215" s="224"/>
      <c r="AJ215" s="224"/>
      <c r="AK215" s="224"/>
      <c r="AL215" s="224"/>
      <c r="AM215" s="191"/>
      <c r="AN215" s="73"/>
      <c r="AO215" s="73"/>
      <c r="AP215" s="73"/>
      <c r="AQ215" s="73"/>
      <c r="AR215" s="73"/>
      <c r="AS215" s="73"/>
      <c r="AT215" s="73"/>
      <c r="AU215" s="73"/>
      <c r="AV215" s="73"/>
      <c r="AW215" s="225"/>
      <c r="AX215" s="73"/>
      <c r="AY215" s="73"/>
      <c r="AZ215" s="73"/>
      <c r="BA215" s="73"/>
      <c r="BB215" s="182"/>
      <c r="BC215" s="182"/>
      <c r="BD215" s="214">
        <f t="shared" si="25"/>
        <v>17.583333333333332</v>
      </c>
      <c r="BE215" s="187">
        <v>63300</v>
      </c>
      <c r="BF215" s="215">
        <v>494.90086016999999</v>
      </c>
      <c r="BG215" s="215">
        <v>619.76618900184803</v>
      </c>
      <c r="BH215" s="215">
        <v>-622.89129553086104</v>
      </c>
      <c r="BI215" s="216">
        <v>52.902210440739701</v>
      </c>
      <c r="BJ215" s="216">
        <v>6.8555617005879403</v>
      </c>
      <c r="BK215" s="214">
        <f t="shared" si="26"/>
        <v>0.7349354880507839</v>
      </c>
      <c r="BL215" s="214">
        <f t="shared" si="27"/>
        <v>-17.806162528923437</v>
      </c>
      <c r="BM215" s="187">
        <v>63300</v>
      </c>
      <c r="BN215" s="215">
        <v>494.90086016999999</v>
      </c>
      <c r="BO215" s="215">
        <v>598.75740549944601</v>
      </c>
      <c r="BP215" s="215">
        <v>-600.16511101580602</v>
      </c>
      <c r="BQ215" s="216">
        <v>52.7559548557292</v>
      </c>
      <c r="BR215" s="216">
        <v>6.7205068443437597</v>
      </c>
      <c r="BS215" s="214">
        <f t="shared" si="28"/>
        <v>0.58852442932108318</v>
      </c>
      <c r="BT215" s="214">
        <f t="shared" si="29"/>
        <v>-17.806162528923437</v>
      </c>
      <c r="BU215" s="191"/>
      <c r="BV215" s="189">
        <v>108.40023833272301</v>
      </c>
      <c r="BW215" s="189">
        <v>70.894477381774394</v>
      </c>
      <c r="BX215" s="214">
        <f t="shared" si="30"/>
        <v>103.68211385969927</v>
      </c>
      <c r="BY215" s="214">
        <f t="shared" si="31"/>
        <v>67.671283082699091</v>
      </c>
      <c r="BZ215" s="191"/>
      <c r="CA215" s="191"/>
      <c r="CB215" s="191"/>
      <c r="CC215" s="191"/>
      <c r="CD215" s="191"/>
      <c r="CE215" s="191"/>
      <c r="CF215" s="191"/>
      <c r="CG215" s="191"/>
      <c r="CH215" s="191"/>
      <c r="CI215" s="191"/>
      <c r="CJ215" s="191"/>
      <c r="CK215" s="191"/>
      <c r="CL215" s="191"/>
      <c r="CM215" s="191"/>
      <c r="CN215" s="191"/>
      <c r="CO215" s="191"/>
      <c r="CP215" s="191"/>
      <c r="CQ215" s="191"/>
      <c r="CR215" s="191"/>
    </row>
    <row r="216" spans="1:96" ht="12" customHeight="1" x14ac:dyDescent="0.25">
      <c r="A216" s="191"/>
      <c r="B216" s="191"/>
      <c r="C216" s="191"/>
      <c r="D216" s="191"/>
      <c r="E216" s="191"/>
      <c r="F216" s="191"/>
      <c r="G216" s="191"/>
      <c r="H216" s="191"/>
      <c r="I216" s="191"/>
      <c r="J216" s="191"/>
      <c r="K216" s="191"/>
      <c r="L216" s="191"/>
      <c r="M216" s="191"/>
      <c r="N216" s="191"/>
      <c r="O216" s="191"/>
      <c r="P216" s="191"/>
      <c r="Q216" s="191"/>
      <c r="R216" s="191"/>
      <c r="S216" s="191"/>
      <c r="T216" s="191"/>
      <c r="U216" s="191"/>
      <c r="V216" s="191"/>
      <c r="W216" s="191"/>
      <c r="X216" s="224"/>
      <c r="Y216" s="224"/>
      <c r="Z216" s="224"/>
      <c r="AA216" s="224"/>
      <c r="AB216" s="224"/>
      <c r="AC216" s="224"/>
      <c r="AD216" s="224"/>
      <c r="AE216" s="224"/>
      <c r="AF216" s="224"/>
      <c r="AG216" s="224"/>
      <c r="AH216" s="224"/>
      <c r="AI216" s="224"/>
      <c r="AJ216" s="224"/>
      <c r="AK216" s="224"/>
      <c r="AL216" s="224"/>
      <c r="AM216" s="191"/>
      <c r="AN216" s="73"/>
      <c r="AO216" s="73"/>
      <c r="AP216" s="73"/>
      <c r="AQ216" s="73"/>
      <c r="AR216" s="73"/>
      <c r="AS216" s="73"/>
      <c r="AT216" s="73"/>
      <c r="AU216" s="73"/>
      <c r="AV216" s="73"/>
      <c r="AW216" s="225"/>
      <c r="AX216" s="73"/>
      <c r="AY216" s="73"/>
      <c r="AZ216" s="73"/>
      <c r="BA216" s="73"/>
      <c r="BB216" s="182"/>
      <c r="BC216" s="182"/>
      <c r="BD216" s="214">
        <f t="shared" si="25"/>
        <v>17.666666666666668</v>
      </c>
      <c r="BE216" s="187">
        <v>63600</v>
      </c>
      <c r="BF216" s="215">
        <v>480.26386280999998</v>
      </c>
      <c r="BG216" s="215">
        <v>611.133676593426</v>
      </c>
      <c r="BH216" s="215">
        <v>-614.69793437630199</v>
      </c>
      <c r="BI216" s="216">
        <v>52.846186788512</v>
      </c>
      <c r="BJ216" s="216">
        <v>6.7965204695762402</v>
      </c>
      <c r="BK216" s="214">
        <f t="shared" si="26"/>
        <v>0.67589425703908379</v>
      </c>
      <c r="BL216" s="214">
        <f t="shared" si="27"/>
        <v>-32.443159888923446</v>
      </c>
      <c r="BM216" s="187">
        <v>63600</v>
      </c>
      <c r="BN216" s="215">
        <v>480.26386280999998</v>
      </c>
      <c r="BO216" s="215">
        <v>592.57741138338099</v>
      </c>
      <c r="BP216" s="215">
        <v>-594.43164777448806</v>
      </c>
      <c r="BQ216" s="216">
        <v>52.715744679279297</v>
      </c>
      <c r="BR216" s="216">
        <v>6.6772409927544603</v>
      </c>
      <c r="BS216" s="214">
        <f t="shared" si="28"/>
        <v>0.54525857773178377</v>
      </c>
      <c r="BT216" s="214">
        <f t="shared" si="29"/>
        <v>-32.443159888923446</v>
      </c>
      <c r="BU216" s="191"/>
      <c r="BV216" s="189">
        <v>101.79161357662601</v>
      </c>
      <c r="BW216" s="189">
        <v>65.988254046822902</v>
      </c>
      <c r="BX216" s="214">
        <f t="shared" si="30"/>
        <v>97.07348910360227</v>
      </c>
      <c r="BY216" s="214">
        <f t="shared" si="31"/>
        <v>62.765059747747607</v>
      </c>
      <c r="BZ216" s="191"/>
      <c r="CA216" s="191"/>
      <c r="CB216" s="191"/>
      <c r="CC216" s="191"/>
      <c r="CD216" s="191"/>
      <c r="CE216" s="191"/>
      <c r="CF216" s="191"/>
      <c r="CG216" s="191"/>
      <c r="CH216" s="191"/>
      <c r="CI216" s="191"/>
      <c r="CJ216" s="191"/>
      <c r="CK216" s="191"/>
      <c r="CL216" s="191"/>
      <c r="CM216" s="191"/>
      <c r="CN216" s="191"/>
      <c r="CO216" s="191"/>
      <c r="CP216" s="191"/>
      <c r="CQ216" s="191"/>
      <c r="CR216" s="191"/>
    </row>
    <row r="217" spans="1:96" ht="12" customHeight="1" x14ac:dyDescent="0.25">
      <c r="A217" s="191"/>
      <c r="B217" s="191"/>
      <c r="C217" s="191"/>
      <c r="D217" s="191"/>
      <c r="E217" s="191"/>
      <c r="F217" s="191"/>
      <c r="G217" s="191"/>
      <c r="H217" s="191"/>
      <c r="I217" s="191"/>
      <c r="J217" s="191"/>
      <c r="K217" s="191"/>
      <c r="L217" s="191"/>
      <c r="M217" s="191"/>
      <c r="N217" s="191"/>
      <c r="O217" s="191"/>
      <c r="P217" s="191"/>
      <c r="Q217" s="191"/>
      <c r="R217" s="191"/>
      <c r="S217" s="191"/>
      <c r="T217" s="191"/>
      <c r="U217" s="191"/>
      <c r="V217" s="191"/>
      <c r="W217" s="191"/>
      <c r="X217" s="224"/>
      <c r="Y217" s="224"/>
      <c r="Z217" s="224"/>
      <c r="AA217" s="224"/>
      <c r="AB217" s="224"/>
      <c r="AC217" s="224"/>
      <c r="AD217" s="224"/>
      <c r="AE217" s="224"/>
      <c r="AF217" s="224"/>
      <c r="AG217" s="224"/>
      <c r="AH217" s="224"/>
      <c r="AI217" s="224"/>
      <c r="AJ217" s="224"/>
      <c r="AK217" s="224"/>
      <c r="AL217" s="224"/>
      <c r="AM217" s="191"/>
      <c r="AN217" s="73"/>
      <c r="AO217" s="73"/>
      <c r="AP217" s="73"/>
      <c r="AQ217" s="73"/>
      <c r="AR217" s="73"/>
      <c r="AS217" s="73"/>
      <c r="AT217" s="73"/>
      <c r="AU217" s="73"/>
      <c r="AV217" s="73"/>
      <c r="AW217" s="225"/>
      <c r="AX217" s="73"/>
      <c r="AY217" s="73"/>
      <c r="AZ217" s="73"/>
      <c r="BA217" s="73"/>
      <c r="BB217" s="182"/>
      <c r="BC217" s="182"/>
      <c r="BD217" s="214">
        <f t="shared" si="25"/>
        <v>17.75</v>
      </c>
      <c r="BE217" s="187">
        <v>63900</v>
      </c>
      <c r="BF217" s="215">
        <v>465.94937393999999</v>
      </c>
      <c r="BG217" s="215">
        <v>601.58367207969695</v>
      </c>
      <c r="BH217" s="215">
        <v>-605.55029800213401</v>
      </c>
      <c r="BI217" s="216">
        <v>52.783568848346299</v>
      </c>
      <c r="BJ217" s="216">
        <v>6.73108268370936</v>
      </c>
      <c r="BK217" s="214">
        <f t="shared" si="26"/>
        <v>0.61045647117220359</v>
      </c>
      <c r="BL217" s="214">
        <f t="shared" si="27"/>
        <v>-46.757648758923438</v>
      </c>
      <c r="BM217" s="187">
        <v>63900</v>
      </c>
      <c r="BN217" s="215">
        <v>465.94937393999999</v>
      </c>
      <c r="BO217" s="215">
        <v>585.62594431539503</v>
      </c>
      <c r="BP217" s="215">
        <v>-587.90357381072397</v>
      </c>
      <c r="BQ217" s="216">
        <v>52.670053419997501</v>
      </c>
      <c r="BR217" s="216">
        <v>6.6286211125402996</v>
      </c>
      <c r="BS217" s="214">
        <f t="shared" si="28"/>
        <v>0.49663869751762313</v>
      </c>
      <c r="BT217" s="214">
        <f t="shared" si="29"/>
        <v>-46.757648758923438</v>
      </c>
      <c r="BU217" s="191"/>
      <c r="BV217" s="189">
        <v>94.068158955136795</v>
      </c>
      <c r="BW217" s="189">
        <v>60.3593220938263</v>
      </c>
      <c r="BX217" s="214">
        <f t="shared" si="30"/>
        <v>89.35003448211306</v>
      </c>
      <c r="BY217" s="214">
        <f t="shared" si="31"/>
        <v>57.136127794751005</v>
      </c>
      <c r="BZ217" s="191"/>
      <c r="CA217" s="191"/>
      <c r="CB217" s="191"/>
      <c r="CC217" s="191"/>
      <c r="CD217" s="191"/>
      <c r="CE217" s="191"/>
      <c r="CF217" s="191"/>
      <c r="CG217" s="191"/>
      <c r="CH217" s="191"/>
      <c r="CI217" s="191"/>
      <c r="CJ217" s="191"/>
      <c r="CK217" s="191"/>
      <c r="CL217" s="191"/>
      <c r="CM217" s="191"/>
      <c r="CN217" s="191"/>
      <c r="CO217" s="191"/>
      <c r="CP217" s="191"/>
      <c r="CQ217" s="191"/>
      <c r="CR217" s="191"/>
    </row>
    <row r="218" spans="1:96" ht="12" customHeight="1" x14ac:dyDescent="0.25">
      <c r="A218" s="191"/>
      <c r="B218" s="191"/>
      <c r="C218" s="191"/>
      <c r="D218" s="191"/>
      <c r="E218" s="191"/>
      <c r="F218" s="191"/>
      <c r="G218" s="191"/>
      <c r="H218" s="191"/>
      <c r="I218" s="191"/>
      <c r="J218" s="191"/>
      <c r="K218" s="191"/>
      <c r="L218" s="191"/>
      <c r="M218" s="191"/>
      <c r="N218" s="191"/>
      <c r="O218" s="191"/>
      <c r="P218" s="191"/>
      <c r="Q218" s="191"/>
      <c r="R218" s="191"/>
      <c r="S218" s="191"/>
      <c r="T218" s="191"/>
      <c r="U218" s="191"/>
      <c r="V218" s="191"/>
      <c r="W218" s="191"/>
      <c r="X218" s="224"/>
      <c r="Y218" s="224"/>
      <c r="Z218" s="224"/>
      <c r="AA218" s="224"/>
      <c r="AB218" s="224"/>
      <c r="AC218" s="224"/>
      <c r="AD218" s="224"/>
      <c r="AE218" s="224"/>
      <c r="AF218" s="224"/>
      <c r="AG218" s="224"/>
      <c r="AH218" s="224"/>
      <c r="AI218" s="224"/>
      <c r="AJ218" s="224"/>
      <c r="AK218" s="224"/>
      <c r="AL218" s="224"/>
      <c r="AM218" s="191"/>
      <c r="AN218" s="73"/>
      <c r="AO218" s="73"/>
      <c r="AP218" s="73"/>
      <c r="AQ218" s="73"/>
      <c r="AR218" s="73"/>
      <c r="AS218" s="73"/>
      <c r="AT218" s="73"/>
      <c r="AU218" s="73"/>
      <c r="AV218" s="73"/>
      <c r="AW218" s="225"/>
      <c r="AX218" s="73"/>
      <c r="AY218" s="73"/>
      <c r="AZ218" s="73"/>
      <c r="BA218" s="73"/>
      <c r="BB218" s="182"/>
      <c r="BC218" s="182"/>
      <c r="BD218" s="214">
        <f t="shared" si="25"/>
        <v>17.833333333333332</v>
      </c>
      <c r="BE218" s="187">
        <v>64200</v>
      </c>
      <c r="BF218" s="215">
        <v>452.11422606999997</v>
      </c>
      <c r="BG218" s="215">
        <v>591.22646062337901</v>
      </c>
      <c r="BH218" s="215">
        <v>-595.55694386866605</v>
      </c>
      <c r="BI218" s="216">
        <v>52.7149727847669</v>
      </c>
      <c r="BJ218" s="216">
        <v>6.6598760122570004</v>
      </c>
      <c r="BK218" s="214">
        <f t="shared" si="26"/>
        <v>0.53924979971984399</v>
      </c>
      <c r="BL218" s="214">
        <f t="shared" si="27"/>
        <v>-60.592796628923452</v>
      </c>
      <c r="BM218" s="187">
        <v>64200</v>
      </c>
      <c r="BN218" s="215">
        <v>452.11422606999997</v>
      </c>
      <c r="BO218" s="215">
        <v>577.98829173570198</v>
      </c>
      <c r="BP218" s="215">
        <v>-580.66359965344202</v>
      </c>
      <c r="BQ218" s="216">
        <v>52.619378624536999</v>
      </c>
      <c r="BR218" s="216">
        <v>6.5751601223718996</v>
      </c>
      <c r="BS218" s="214">
        <f t="shared" si="28"/>
        <v>0.44317770734922313</v>
      </c>
      <c r="BT218" s="214">
        <f t="shared" si="29"/>
        <v>-60.592796628923452</v>
      </c>
      <c r="BU218" s="191"/>
      <c r="BV218" s="189">
        <v>85.314462358881102</v>
      </c>
      <c r="BW218" s="189">
        <v>54.0693300341986</v>
      </c>
      <c r="BX218" s="214">
        <f t="shared" si="30"/>
        <v>80.596337885857366</v>
      </c>
      <c r="BY218" s="214">
        <f t="shared" si="31"/>
        <v>50.846135735123305</v>
      </c>
      <c r="BZ218" s="191"/>
      <c r="CA218" s="191"/>
      <c r="CB218" s="191"/>
      <c r="CC218" s="191"/>
      <c r="CD218" s="191"/>
      <c r="CE218" s="191"/>
      <c r="CF218" s="191"/>
      <c r="CG218" s="191"/>
      <c r="CH218" s="191"/>
      <c r="CI218" s="191"/>
      <c r="CJ218" s="191"/>
      <c r="CK218" s="191"/>
      <c r="CL218" s="191"/>
      <c r="CM218" s="191"/>
      <c r="CN218" s="191"/>
      <c r="CO218" s="191"/>
      <c r="CP218" s="191"/>
      <c r="CQ218" s="191"/>
      <c r="CR218" s="191"/>
    </row>
    <row r="219" spans="1:96" ht="12" customHeight="1" x14ac:dyDescent="0.25">
      <c r="A219" s="191"/>
      <c r="B219" s="191"/>
      <c r="C219" s="191"/>
      <c r="D219" s="191"/>
      <c r="E219" s="191"/>
      <c r="F219" s="191"/>
      <c r="G219" s="191"/>
      <c r="H219" s="191"/>
      <c r="I219" s="191"/>
      <c r="J219" s="191"/>
      <c r="K219" s="191"/>
      <c r="L219" s="191"/>
      <c r="M219" s="191"/>
      <c r="N219" s="191"/>
      <c r="O219" s="191"/>
      <c r="P219" s="191"/>
      <c r="Q219" s="191"/>
      <c r="R219" s="191"/>
      <c r="S219" s="191"/>
      <c r="T219" s="191"/>
      <c r="U219" s="191"/>
      <c r="V219" s="191"/>
      <c r="W219" s="191"/>
      <c r="X219" s="224"/>
      <c r="Y219" s="224"/>
      <c r="Z219" s="224"/>
      <c r="AA219" s="224"/>
      <c r="AB219" s="224"/>
      <c r="AC219" s="224"/>
      <c r="AD219" s="224"/>
      <c r="AE219" s="224"/>
      <c r="AF219" s="224"/>
      <c r="AG219" s="224"/>
      <c r="AH219" s="224"/>
      <c r="AI219" s="224"/>
      <c r="AJ219" s="224"/>
      <c r="AK219" s="224"/>
      <c r="AL219" s="224"/>
      <c r="AM219" s="191"/>
      <c r="AN219" s="73"/>
      <c r="AO219" s="73"/>
      <c r="AP219" s="73"/>
      <c r="AQ219" s="73"/>
      <c r="AR219" s="73"/>
      <c r="AS219" s="73"/>
      <c r="AT219" s="73"/>
      <c r="AU219" s="73"/>
      <c r="AV219" s="73"/>
      <c r="AW219" s="225"/>
      <c r="AX219" s="73"/>
      <c r="AY219" s="73"/>
      <c r="AZ219" s="73"/>
      <c r="BA219" s="73"/>
      <c r="BB219" s="182"/>
      <c r="BC219" s="182"/>
      <c r="BD219" s="214">
        <f t="shared" si="25"/>
        <v>17.916666666666668</v>
      </c>
      <c r="BE219" s="187">
        <v>64500</v>
      </c>
      <c r="BF219" s="215">
        <v>438.91</v>
      </c>
      <c r="BG219" s="215">
        <v>580.17495232385102</v>
      </c>
      <c r="BH219" s="215">
        <v>-584.82933252060104</v>
      </c>
      <c r="BI219" s="216">
        <v>52.641038238027001</v>
      </c>
      <c r="BJ219" s="216">
        <v>6.5835514893241198</v>
      </c>
      <c r="BK219" s="214">
        <f t="shared" si="26"/>
        <v>0.46292527678696338</v>
      </c>
      <c r="BL219" s="214">
        <f t="shared" si="27"/>
        <v>-73.797022698923399</v>
      </c>
      <c r="BM219" s="187">
        <v>64500</v>
      </c>
      <c r="BN219" s="215">
        <v>438.91</v>
      </c>
      <c r="BO219" s="215">
        <v>569.75261950588401</v>
      </c>
      <c r="BP219" s="215">
        <v>-572.79759923323797</v>
      </c>
      <c r="BQ219" s="216">
        <v>52.564240377420703</v>
      </c>
      <c r="BR219" s="216">
        <v>6.51739287435361</v>
      </c>
      <c r="BS219" s="214">
        <f t="shared" si="28"/>
        <v>0.38541045933093354</v>
      </c>
      <c r="BT219" s="214">
        <f t="shared" si="29"/>
        <v>-73.797022698923399</v>
      </c>
      <c r="BU219" s="191"/>
      <c r="BV219" s="189">
        <v>75.626394970712596</v>
      </c>
      <c r="BW219" s="189">
        <v>47.187166362333301</v>
      </c>
      <c r="BX219" s="214">
        <f t="shared" si="30"/>
        <v>70.908270497688861</v>
      </c>
      <c r="BY219" s="214">
        <f t="shared" si="31"/>
        <v>43.963972063258005</v>
      </c>
      <c r="BZ219" s="191"/>
      <c r="CA219" s="191"/>
      <c r="CB219" s="191"/>
      <c r="CC219" s="191"/>
      <c r="CD219" s="191"/>
      <c r="CE219" s="191"/>
      <c r="CF219" s="191"/>
      <c r="CG219" s="191"/>
      <c r="CH219" s="191"/>
      <c r="CI219" s="191"/>
      <c r="CJ219" s="191"/>
      <c r="CK219" s="191"/>
      <c r="CL219" s="191"/>
      <c r="CM219" s="191"/>
      <c r="CN219" s="191"/>
      <c r="CO219" s="191"/>
      <c r="CP219" s="191"/>
      <c r="CQ219" s="191"/>
      <c r="CR219" s="191"/>
    </row>
    <row r="220" spans="1:96" ht="12" customHeight="1" x14ac:dyDescent="0.25">
      <c r="A220" s="191"/>
      <c r="B220" s="191"/>
      <c r="C220" s="191"/>
      <c r="D220" s="191"/>
      <c r="E220" s="191"/>
      <c r="F220" s="191"/>
      <c r="G220" s="191"/>
      <c r="H220" s="191"/>
      <c r="I220" s="191"/>
      <c r="J220" s="191"/>
      <c r="K220" s="191"/>
      <c r="L220" s="191"/>
      <c r="M220" s="191"/>
      <c r="N220" s="191"/>
      <c r="O220" s="191"/>
      <c r="P220" s="191"/>
      <c r="Q220" s="191"/>
      <c r="R220" s="191"/>
      <c r="S220" s="191"/>
      <c r="T220" s="191"/>
      <c r="U220" s="191"/>
      <c r="V220" s="191"/>
      <c r="W220" s="191"/>
      <c r="X220" s="224"/>
      <c r="Y220" s="224"/>
      <c r="Z220" s="224"/>
      <c r="AA220" s="224"/>
      <c r="AB220" s="224"/>
      <c r="AC220" s="224"/>
      <c r="AD220" s="224"/>
      <c r="AE220" s="224"/>
      <c r="AF220" s="224"/>
      <c r="AG220" s="224"/>
      <c r="AH220" s="224"/>
      <c r="AI220" s="224"/>
      <c r="AJ220" s="224"/>
      <c r="AK220" s="224"/>
      <c r="AL220" s="224"/>
      <c r="AM220" s="191"/>
      <c r="AN220" s="73"/>
      <c r="AO220" s="73"/>
      <c r="AP220" s="73"/>
      <c r="AQ220" s="73"/>
      <c r="AR220" s="73"/>
      <c r="AS220" s="73"/>
      <c r="AT220" s="73"/>
      <c r="AU220" s="73"/>
      <c r="AV220" s="73"/>
      <c r="AW220" s="225"/>
      <c r="AX220" s="73"/>
      <c r="AY220" s="73"/>
      <c r="AZ220" s="73"/>
      <c r="BA220" s="73"/>
      <c r="BB220" s="182"/>
      <c r="BC220" s="182"/>
      <c r="BD220" s="214">
        <f t="shared" si="25"/>
        <v>18</v>
      </c>
      <c r="BE220" s="187">
        <v>64800</v>
      </c>
      <c r="BF220" s="215">
        <v>426.48136398000003</v>
      </c>
      <c r="BG220" s="215">
        <v>568.54343157129904</v>
      </c>
      <c r="BH220" s="215">
        <v>-573.48055765912295</v>
      </c>
      <c r="BI220" s="216">
        <v>52.5624240973181</v>
      </c>
      <c r="BJ220" s="216">
        <v>6.5027793790336004</v>
      </c>
      <c r="BK220" s="214">
        <f t="shared" si="26"/>
        <v>0.38215316649644393</v>
      </c>
      <c r="BL220" s="214">
        <f t="shared" si="27"/>
        <v>-86.225658718923398</v>
      </c>
      <c r="BM220" s="187">
        <v>64800</v>
      </c>
      <c r="BN220" s="215">
        <v>426.48136398000003</v>
      </c>
      <c r="BO220" s="215">
        <v>561.00887931614</v>
      </c>
      <c r="BP220" s="215">
        <v>-564.393505464231</v>
      </c>
      <c r="BQ220" s="216">
        <v>52.505176773004798</v>
      </c>
      <c r="BR220" s="216">
        <v>6.4558717124071903</v>
      </c>
      <c r="BS220" s="214">
        <f t="shared" si="28"/>
        <v>0.32388929738451377</v>
      </c>
      <c r="BT220" s="214">
        <f t="shared" si="29"/>
        <v>-86.225658718923398</v>
      </c>
      <c r="BU220" s="191"/>
      <c r="BV220" s="189">
        <v>65.110061276873594</v>
      </c>
      <c r="BW220" s="189">
        <v>39.788205083321301</v>
      </c>
      <c r="BX220" s="214">
        <f t="shared" si="30"/>
        <v>60.391936803849859</v>
      </c>
      <c r="BY220" s="214">
        <f t="shared" si="31"/>
        <v>36.565010784246006</v>
      </c>
      <c r="BZ220" s="191"/>
      <c r="CA220" s="191"/>
      <c r="CB220" s="191"/>
      <c r="CC220" s="191"/>
      <c r="CD220" s="191"/>
      <c r="CE220" s="191"/>
      <c r="CF220" s="191"/>
      <c r="CG220" s="191"/>
      <c r="CH220" s="191"/>
      <c r="CI220" s="191"/>
      <c r="CJ220" s="191"/>
      <c r="CK220" s="191"/>
      <c r="CL220" s="191"/>
      <c r="CM220" s="191"/>
      <c r="CN220" s="191"/>
      <c r="CO220" s="191"/>
      <c r="CP220" s="191"/>
      <c r="CQ220" s="191"/>
      <c r="CR220" s="191"/>
    </row>
    <row r="221" spans="1:96" ht="12" customHeight="1" x14ac:dyDescent="0.25">
      <c r="A221" s="191"/>
      <c r="B221" s="191"/>
      <c r="C221" s="191"/>
      <c r="D221" s="191"/>
      <c r="E221" s="191"/>
      <c r="F221" s="191"/>
      <c r="G221" s="191"/>
      <c r="H221" s="191"/>
      <c r="I221" s="191"/>
      <c r="J221" s="191"/>
      <c r="K221" s="191"/>
      <c r="L221" s="191"/>
      <c r="M221" s="191"/>
      <c r="N221" s="191"/>
      <c r="O221" s="191"/>
      <c r="P221" s="191"/>
      <c r="Q221" s="191"/>
      <c r="R221" s="191"/>
      <c r="S221" s="191"/>
      <c r="T221" s="191"/>
      <c r="U221" s="191"/>
      <c r="V221" s="191"/>
      <c r="W221" s="191"/>
      <c r="X221" s="224"/>
      <c r="Y221" s="224"/>
      <c r="Z221" s="224"/>
      <c r="AA221" s="224"/>
      <c r="AB221" s="224"/>
      <c r="AC221" s="224"/>
      <c r="AD221" s="224"/>
      <c r="AE221" s="224"/>
      <c r="AF221" s="224"/>
      <c r="AG221" s="224"/>
      <c r="AH221" s="224"/>
      <c r="AI221" s="224"/>
      <c r="AJ221" s="224"/>
      <c r="AK221" s="224"/>
      <c r="AL221" s="224"/>
      <c r="AM221" s="191"/>
      <c r="AN221" s="73"/>
      <c r="AO221" s="73"/>
      <c r="AP221" s="73"/>
      <c r="AQ221" s="73"/>
      <c r="AR221" s="73"/>
      <c r="AS221" s="73"/>
      <c r="AT221" s="73"/>
      <c r="AU221" s="73"/>
      <c r="AV221" s="73"/>
      <c r="AW221" s="225"/>
      <c r="AX221" s="73"/>
      <c r="AY221" s="73"/>
      <c r="AZ221" s="73"/>
      <c r="BA221" s="73"/>
      <c r="BB221" s="182"/>
      <c r="BC221" s="182"/>
      <c r="BD221" s="214">
        <f t="shared" si="25"/>
        <v>18.083333333333332</v>
      </c>
      <c r="BE221" s="187">
        <v>65100</v>
      </c>
      <c r="BF221" s="215">
        <v>414.96448874999999</v>
      </c>
      <c r="BG221" s="215">
        <v>556.446413510723</v>
      </c>
      <c r="BH221" s="215">
        <v>-561.62418126511295</v>
      </c>
      <c r="BI221" s="216">
        <v>52.4798046211775</v>
      </c>
      <c r="BJ221" s="216">
        <v>6.4182453834815298</v>
      </c>
      <c r="BK221" s="214">
        <f t="shared" si="26"/>
        <v>0.2976191709443734</v>
      </c>
      <c r="BL221" s="214">
        <f t="shared" si="27"/>
        <v>-97.742533948923437</v>
      </c>
      <c r="BM221" s="187">
        <v>65100</v>
      </c>
      <c r="BN221" s="215">
        <v>414.96448874999999</v>
      </c>
      <c r="BO221" s="215">
        <v>551.84780498166697</v>
      </c>
      <c r="BP221" s="215">
        <v>-555.54029218618302</v>
      </c>
      <c r="BQ221" s="216">
        <v>52.442739720785603</v>
      </c>
      <c r="BR221" s="216">
        <v>6.3911623576621297</v>
      </c>
      <c r="BS221" s="214">
        <f t="shared" si="28"/>
        <v>0.25917994263945321</v>
      </c>
      <c r="BT221" s="214">
        <f t="shared" si="29"/>
        <v>-97.742533948923437</v>
      </c>
      <c r="BU221" s="191"/>
      <c r="BV221" s="189">
        <v>53.8806370022035</v>
      </c>
      <c r="BW221" s="189">
        <v>31.953480210838901</v>
      </c>
      <c r="BX221" s="214">
        <f t="shared" si="30"/>
        <v>49.162512529179764</v>
      </c>
      <c r="BY221" s="214">
        <f t="shared" si="31"/>
        <v>28.730285911763602</v>
      </c>
      <c r="BZ221" s="191"/>
      <c r="CA221" s="191"/>
      <c r="CB221" s="191"/>
      <c r="CC221" s="191"/>
      <c r="CD221" s="191"/>
      <c r="CE221" s="191"/>
      <c r="CF221" s="191"/>
      <c r="CG221" s="191"/>
      <c r="CH221" s="191"/>
      <c r="CI221" s="191"/>
      <c r="CJ221" s="191"/>
      <c r="CK221" s="191"/>
      <c r="CL221" s="191"/>
      <c r="CM221" s="191"/>
      <c r="CN221" s="191"/>
      <c r="CO221" s="191"/>
      <c r="CP221" s="191"/>
      <c r="CQ221" s="191"/>
      <c r="CR221" s="191"/>
    </row>
    <row r="222" spans="1:96" ht="12" customHeight="1" x14ac:dyDescent="0.25">
      <c r="A222" s="191"/>
      <c r="B222" s="191"/>
      <c r="C222" s="191"/>
      <c r="D222" s="191"/>
      <c r="E222" s="191"/>
      <c r="F222" s="191"/>
      <c r="G222" s="191"/>
      <c r="H222" s="191"/>
      <c r="I222" s="191"/>
      <c r="J222" s="191"/>
      <c r="K222" s="191"/>
      <c r="L222" s="191"/>
      <c r="M222" s="191"/>
      <c r="N222" s="191"/>
      <c r="O222" s="191"/>
      <c r="P222" s="191"/>
      <c r="Q222" s="191"/>
      <c r="R222" s="191"/>
      <c r="S222" s="191"/>
      <c r="T222" s="191"/>
      <c r="U222" s="191"/>
      <c r="V222" s="191"/>
      <c r="W222" s="191"/>
      <c r="X222" s="224"/>
      <c r="Y222" s="224"/>
      <c r="Z222" s="224"/>
      <c r="AA222" s="224"/>
      <c r="AB222" s="224"/>
      <c r="AC222" s="224"/>
      <c r="AD222" s="224"/>
      <c r="AE222" s="224"/>
      <c r="AF222" s="224"/>
      <c r="AG222" s="224"/>
      <c r="AH222" s="224"/>
      <c r="AI222" s="224"/>
      <c r="AJ222" s="224"/>
      <c r="AK222" s="224"/>
      <c r="AL222" s="224"/>
      <c r="AM222" s="191"/>
      <c r="AN222" s="73"/>
      <c r="AO222" s="73"/>
      <c r="AP222" s="73"/>
      <c r="AQ222" s="73"/>
      <c r="AR222" s="73"/>
      <c r="AS222" s="73"/>
      <c r="AT222" s="73"/>
      <c r="AU222" s="73"/>
      <c r="AV222" s="73"/>
      <c r="AW222" s="225"/>
      <c r="AX222" s="73"/>
      <c r="AY222" s="73"/>
      <c r="AZ222" s="73"/>
      <c r="BA222" s="73"/>
      <c r="BB222" s="182"/>
      <c r="BC222" s="182"/>
      <c r="BD222" s="214">
        <f t="shared" si="25"/>
        <v>18.166666666666668</v>
      </c>
      <c r="BE222" s="187">
        <v>65400</v>
      </c>
      <c r="BF222" s="215">
        <v>404.48555561000001</v>
      </c>
      <c r="BG222" s="215">
        <v>543.99762286064595</v>
      </c>
      <c r="BH222" s="215">
        <v>-549.37318835929398</v>
      </c>
      <c r="BI222" s="216">
        <v>52.393865946006599</v>
      </c>
      <c r="BJ222" s="216">
        <v>6.3306472400734402</v>
      </c>
      <c r="BK222" s="214">
        <f t="shared" si="26"/>
        <v>0.21002102753628371</v>
      </c>
      <c r="BL222" s="214">
        <f t="shared" si="27"/>
        <v>-108.22146708892342</v>
      </c>
      <c r="BM222" s="187">
        <v>65400</v>
      </c>
      <c r="BN222" s="215">
        <v>404.48555561000001</v>
      </c>
      <c r="BO222" s="215">
        <v>542.36001041885697</v>
      </c>
      <c r="BP222" s="215">
        <v>-546.32705487354997</v>
      </c>
      <c r="BQ222" s="216">
        <v>52.377491117211001</v>
      </c>
      <c r="BR222" s="216">
        <v>6.3238401585849102</v>
      </c>
      <c r="BS222" s="214">
        <f t="shared" si="28"/>
        <v>0.19185774356223373</v>
      </c>
      <c r="BT222" s="214">
        <f t="shared" si="29"/>
        <v>-108.22146708892342</v>
      </c>
      <c r="BU222" s="191"/>
      <c r="BV222" s="189">
        <v>42.061107696422297</v>
      </c>
      <c r="BW222" s="189">
        <v>23.7687982761719</v>
      </c>
      <c r="BX222" s="214">
        <f t="shared" si="30"/>
        <v>37.342983223398562</v>
      </c>
      <c r="BY222" s="214">
        <f t="shared" si="31"/>
        <v>20.545603977096604</v>
      </c>
      <c r="BZ222" s="191"/>
      <c r="CA222" s="191"/>
      <c r="CB222" s="191"/>
      <c r="CC222" s="191"/>
      <c r="CD222" s="191"/>
      <c r="CE222" s="191"/>
      <c r="CF222" s="191"/>
      <c r="CG222" s="191"/>
      <c r="CH222" s="191"/>
      <c r="CI222" s="191"/>
      <c r="CJ222" s="191"/>
      <c r="CK222" s="191"/>
      <c r="CL222" s="191"/>
      <c r="CM222" s="191"/>
      <c r="CN222" s="191"/>
      <c r="CO222" s="191"/>
      <c r="CP222" s="191"/>
      <c r="CQ222" s="191"/>
      <c r="CR222" s="191"/>
    </row>
    <row r="223" spans="1:96" ht="12" customHeight="1" x14ac:dyDescent="0.25">
      <c r="A223" s="191"/>
      <c r="B223" s="191"/>
      <c r="C223" s="191"/>
      <c r="D223" s="191"/>
      <c r="E223" s="191"/>
      <c r="F223" s="191"/>
      <c r="G223" s="191"/>
      <c r="H223" s="191"/>
      <c r="I223" s="191"/>
      <c r="J223" s="191"/>
      <c r="K223" s="191"/>
      <c r="L223" s="191"/>
      <c r="M223" s="191"/>
      <c r="N223" s="191"/>
      <c r="O223" s="191"/>
      <c r="P223" s="191"/>
      <c r="Q223" s="191"/>
      <c r="R223" s="191"/>
      <c r="S223" s="191"/>
      <c r="T223" s="191"/>
      <c r="U223" s="191"/>
      <c r="V223" s="191"/>
      <c r="W223" s="191"/>
      <c r="X223" s="224"/>
      <c r="Y223" s="224"/>
      <c r="Z223" s="224"/>
      <c r="AA223" s="224"/>
      <c r="AB223" s="224"/>
      <c r="AC223" s="224"/>
      <c r="AD223" s="224"/>
      <c r="AE223" s="224"/>
      <c r="AF223" s="224"/>
      <c r="AG223" s="224"/>
      <c r="AH223" s="224"/>
      <c r="AI223" s="224"/>
      <c r="AJ223" s="224"/>
      <c r="AK223" s="224"/>
      <c r="AL223" s="224"/>
      <c r="AM223" s="191"/>
      <c r="AN223" s="73"/>
      <c r="AO223" s="73"/>
      <c r="AP223" s="73"/>
      <c r="AQ223" s="73"/>
      <c r="AR223" s="73"/>
      <c r="AS223" s="73"/>
      <c r="AT223" s="73"/>
      <c r="AU223" s="73"/>
      <c r="AV223" s="73"/>
      <c r="AW223" s="225"/>
      <c r="AX223" s="73"/>
      <c r="AY223" s="73"/>
      <c r="AZ223" s="73"/>
      <c r="BA223" s="73"/>
      <c r="BB223" s="182"/>
      <c r="BC223" s="182"/>
      <c r="BD223" s="214">
        <f t="shared" si="25"/>
        <v>18.25</v>
      </c>
      <c r="BE223" s="187">
        <v>65700</v>
      </c>
      <c r="BF223" s="215">
        <v>395.15937394000002</v>
      </c>
      <c r="BG223" s="215">
        <v>531.30910918667598</v>
      </c>
      <c r="BH223" s="215">
        <v>-536.83907493846698</v>
      </c>
      <c r="BI223" s="216">
        <v>52.3053030329813</v>
      </c>
      <c r="BJ223" s="216">
        <v>6.2406917635723298</v>
      </c>
      <c r="BK223" s="214">
        <f t="shared" si="26"/>
        <v>0.12006555103517336</v>
      </c>
      <c r="BL223" s="214">
        <f t="shared" si="27"/>
        <v>-117.5476487589234</v>
      </c>
      <c r="BM223" s="187">
        <v>65700</v>
      </c>
      <c r="BN223" s="215">
        <v>395.15937394000002</v>
      </c>
      <c r="BO223" s="215">
        <v>532.635200530362</v>
      </c>
      <c r="BP223" s="215">
        <v>-536.84220102817699</v>
      </c>
      <c r="BQ223" s="216">
        <v>52.309999421670298</v>
      </c>
      <c r="BR223" s="216">
        <v>6.2544867477078396</v>
      </c>
      <c r="BS223" s="214">
        <f t="shared" si="28"/>
        <v>0.12250433268516314</v>
      </c>
      <c r="BT223" s="214">
        <f t="shared" si="29"/>
        <v>-117.5476487589234</v>
      </c>
      <c r="BU223" s="191"/>
      <c r="BV223" s="189">
        <v>29.780921786586401</v>
      </c>
      <c r="BW223" s="189">
        <v>15.323798568245399</v>
      </c>
      <c r="BX223" s="214">
        <f t="shared" si="30"/>
        <v>25.062797313562669</v>
      </c>
      <c r="BY223" s="214">
        <f t="shared" si="31"/>
        <v>12.100604269170102</v>
      </c>
      <c r="BZ223" s="191"/>
      <c r="CA223" s="191"/>
      <c r="CB223" s="191"/>
      <c r="CC223" s="191"/>
      <c r="CD223" s="191"/>
      <c r="CE223" s="191"/>
      <c r="CF223" s="191"/>
      <c r="CG223" s="191"/>
      <c r="CH223" s="191"/>
      <c r="CI223" s="191"/>
      <c r="CJ223" s="191"/>
      <c r="CK223" s="191"/>
      <c r="CL223" s="191"/>
      <c r="CM223" s="191"/>
      <c r="CN223" s="191"/>
      <c r="CO223" s="191"/>
      <c r="CP223" s="191"/>
      <c r="CQ223" s="191"/>
      <c r="CR223" s="191"/>
    </row>
    <row r="224" spans="1:96" ht="12" customHeight="1" x14ac:dyDescent="0.25">
      <c r="A224" s="191"/>
      <c r="B224" s="191"/>
      <c r="C224" s="191"/>
      <c r="D224" s="191"/>
      <c r="E224" s="191"/>
      <c r="F224" s="191"/>
      <c r="G224" s="191"/>
      <c r="H224" s="191"/>
      <c r="I224" s="191"/>
      <c r="J224" s="191"/>
      <c r="K224" s="191"/>
      <c r="L224" s="191"/>
      <c r="M224" s="191"/>
      <c r="N224" s="191"/>
      <c r="O224" s="191"/>
      <c r="P224" s="191"/>
      <c r="Q224" s="191"/>
      <c r="R224" s="191"/>
      <c r="S224" s="191"/>
      <c r="T224" s="191"/>
      <c r="U224" s="191"/>
      <c r="V224" s="191"/>
      <c r="W224" s="191"/>
      <c r="X224" s="224"/>
      <c r="Y224" s="224"/>
      <c r="Z224" s="224"/>
      <c r="AA224" s="224"/>
      <c r="AB224" s="224"/>
      <c r="AC224" s="224"/>
      <c r="AD224" s="224"/>
      <c r="AE224" s="224"/>
      <c r="AF224" s="224"/>
      <c r="AG224" s="224"/>
      <c r="AH224" s="224"/>
      <c r="AI224" s="224"/>
      <c r="AJ224" s="224"/>
      <c r="AK224" s="224"/>
      <c r="AL224" s="224"/>
      <c r="AM224" s="191"/>
      <c r="AN224" s="73"/>
      <c r="AO224" s="73"/>
      <c r="AP224" s="73"/>
      <c r="AQ224" s="73"/>
      <c r="AR224" s="73"/>
      <c r="AS224" s="73"/>
      <c r="AT224" s="73"/>
      <c r="AU224" s="73"/>
      <c r="AV224" s="73"/>
      <c r="AW224" s="225"/>
      <c r="AX224" s="73"/>
      <c r="AY224" s="73"/>
      <c r="AZ224" s="73"/>
      <c r="BA224" s="73"/>
      <c r="BB224" s="182"/>
      <c r="BC224" s="182"/>
      <c r="BD224" s="214">
        <f t="shared" si="25"/>
        <v>18.333333333333332</v>
      </c>
      <c r="BE224" s="187">
        <v>66000</v>
      </c>
      <c r="BF224" s="215">
        <v>387.08812332999997</v>
      </c>
      <c r="BG224" s="215">
        <v>518.49051131742794</v>
      </c>
      <c r="BH224" s="215">
        <v>-524.13108132930097</v>
      </c>
      <c r="BI224" s="216">
        <v>52.214817111225599</v>
      </c>
      <c r="BJ224" s="216">
        <v>6.1490923949308902</v>
      </c>
      <c r="BK224" s="214">
        <f t="shared" si="26"/>
        <v>2.8466182393733774E-2</v>
      </c>
      <c r="BL224" s="214">
        <f t="shared" si="27"/>
        <v>-125.61889936892345</v>
      </c>
      <c r="BM224" s="187">
        <v>66000</v>
      </c>
      <c r="BN224" s="215">
        <v>387.08812332999997</v>
      </c>
      <c r="BO224" s="215">
        <v>522.76150447331099</v>
      </c>
      <c r="BP224" s="215">
        <v>-527.17275951260501</v>
      </c>
      <c r="BQ224" s="216">
        <v>52.240836677334102</v>
      </c>
      <c r="BR224" s="216">
        <v>6.1836871492177803</v>
      </c>
      <c r="BS224" s="214">
        <f t="shared" si="28"/>
        <v>5.1704734195103796E-2</v>
      </c>
      <c r="BT224" s="214">
        <f t="shared" si="29"/>
        <v>-125.61889936892345</v>
      </c>
      <c r="BU224" s="191"/>
      <c r="BV224" s="189">
        <v>17.174572847596</v>
      </c>
      <c r="BW224" s="189">
        <v>6.7109713969854798</v>
      </c>
      <c r="BX224" s="214">
        <f t="shared" si="30"/>
        <v>12.456448374572268</v>
      </c>
      <c r="BY224" s="214">
        <f t="shared" si="31"/>
        <v>3.4877770979101825</v>
      </c>
      <c r="BZ224" s="191"/>
      <c r="CA224" s="191"/>
      <c r="CB224" s="191"/>
      <c r="CC224" s="191"/>
      <c r="CD224" s="191"/>
      <c r="CE224" s="191"/>
      <c r="CF224" s="191"/>
      <c r="CG224" s="191"/>
      <c r="CH224" s="191"/>
      <c r="CI224" s="191"/>
      <c r="CJ224" s="191"/>
      <c r="CK224" s="191"/>
      <c r="CL224" s="191"/>
      <c r="CM224" s="191"/>
      <c r="CN224" s="191"/>
      <c r="CO224" s="191"/>
      <c r="CP224" s="191"/>
      <c r="CQ224" s="191"/>
      <c r="CR224" s="191"/>
    </row>
    <row r="225" spans="1:96" ht="12" customHeight="1" x14ac:dyDescent="0.25">
      <c r="A225" s="191"/>
      <c r="B225" s="191"/>
      <c r="C225" s="191"/>
      <c r="D225" s="191"/>
      <c r="E225" s="191"/>
      <c r="F225" s="191"/>
      <c r="G225" s="191"/>
      <c r="H225" s="191"/>
      <c r="I225" s="191"/>
      <c r="J225" s="191"/>
      <c r="K225" s="191"/>
      <c r="L225" s="191"/>
      <c r="M225" s="191"/>
      <c r="N225" s="191"/>
      <c r="O225" s="191"/>
      <c r="P225" s="191"/>
      <c r="Q225" s="191"/>
      <c r="R225" s="191"/>
      <c r="S225" s="191"/>
      <c r="T225" s="191"/>
      <c r="U225" s="191"/>
      <c r="V225" s="191"/>
      <c r="W225" s="191"/>
      <c r="X225" s="224"/>
      <c r="Y225" s="224"/>
      <c r="Z225" s="224"/>
      <c r="AA225" s="224"/>
      <c r="AB225" s="224"/>
      <c r="AC225" s="224"/>
      <c r="AD225" s="224"/>
      <c r="AE225" s="224"/>
      <c r="AF225" s="224"/>
      <c r="AG225" s="224"/>
      <c r="AH225" s="224"/>
      <c r="AI225" s="224"/>
      <c r="AJ225" s="224"/>
      <c r="AK225" s="224"/>
      <c r="AL225" s="224"/>
      <c r="AM225" s="191"/>
      <c r="AN225" s="73"/>
      <c r="AO225" s="73"/>
      <c r="AP225" s="73"/>
      <c r="AQ225" s="73"/>
      <c r="AR225" s="73"/>
      <c r="AS225" s="73"/>
      <c r="AT225" s="73"/>
      <c r="AU225" s="73"/>
      <c r="AV225" s="73"/>
      <c r="AW225" s="225"/>
      <c r="AX225" s="73"/>
      <c r="AY225" s="73"/>
      <c r="AZ225" s="73"/>
      <c r="BA225" s="73"/>
      <c r="BB225" s="182"/>
      <c r="BC225" s="182"/>
      <c r="BD225" s="214">
        <f t="shared" si="25"/>
        <v>18.416666666666668</v>
      </c>
      <c r="BE225" s="187">
        <v>66300</v>
      </c>
      <c r="BF225" s="215">
        <v>380.36023411000002</v>
      </c>
      <c r="BG225" s="215">
        <v>505.648481934534</v>
      </c>
      <c r="BH225" s="215">
        <v>-511.35558168830897</v>
      </c>
      <c r="BI225" s="216">
        <v>52.123113680550603</v>
      </c>
      <c r="BJ225" s="216">
        <v>6.0565673231863801</v>
      </c>
      <c r="BK225" s="214">
        <f t="shared" si="26"/>
        <v>-6.4058889350776305E-2</v>
      </c>
      <c r="BL225" s="214">
        <f t="shared" si="27"/>
        <v>-132.3467885889234</v>
      </c>
      <c r="BM225" s="187">
        <v>66300</v>
      </c>
      <c r="BN225" s="215">
        <v>380.36023411000002</v>
      </c>
      <c r="BO225" s="215">
        <v>512.82493885257702</v>
      </c>
      <c r="BP225" s="215">
        <v>-517.40381627183103</v>
      </c>
      <c r="BQ225" s="216">
        <v>52.170576018642102</v>
      </c>
      <c r="BR225" s="216">
        <v>6.1120273818797299</v>
      </c>
      <c r="BS225" s="214">
        <f t="shared" si="28"/>
        <v>-1.9955033142946554E-2</v>
      </c>
      <c r="BT225" s="214">
        <f t="shared" si="29"/>
        <v>-132.3467885889234</v>
      </c>
      <c r="BU225" s="191"/>
      <c r="BV225" s="189">
        <v>4.3801266178454004</v>
      </c>
      <c r="BW225" s="189">
        <v>-1.97535486792548</v>
      </c>
      <c r="BX225" s="214">
        <f t="shared" si="30"/>
        <v>-0.33799785517833225</v>
      </c>
      <c r="BY225" s="214">
        <f t="shared" si="31"/>
        <v>-5.1985491670007775</v>
      </c>
      <c r="BZ225" s="191"/>
      <c r="CA225" s="191"/>
      <c r="CB225" s="191"/>
      <c r="CC225" s="191"/>
      <c r="CD225" s="191"/>
      <c r="CE225" s="191"/>
      <c r="CF225" s="191"/>
      <c r="CG225" s="191"/>
      <c r="CH225" s="191"/>
      <c r="CI225" s="191"/>
      <c r="CJ225" s="191"/>
      <c r="CK225" s="191"/>
      <c r="CL225" s="191"/>
      <c r="CM225" s="191"/>
      <c r="CN225" s="191"/>
      <c r="CO225" s="191"/>
      <c r="CP225" s="191"/>
      <c r="CQ225" s="191"/>
      <c r="CR225" s="191"/>
    </row>
    <row r="226" spans="1:96" ht="12" customHeight="1" x14ac:dyDescent="0.25">
      <c r="A226" s="191"/>
      <c r="B226" s="191"/>
      <c r="C226" s="191"/>
      <c r="D226" s="191"/>
      <c r="E226" s="191"/>
      <c r="F226" s="191"/>
      <c r="G226" s="191"/>
      <c r="H226" s="191"/>
      <c r="I226" s="191"/>
      <c r="J226" s="191"/>
      <c r="K226" s="191"/>
      <c r="L226" s="191"/>
      <c r="M226" s="191"/>
      <c r="N226" s="191"/>
      <c r="O226" s="191"/>
      <c r="P226" s="191"/>
      <c r="Q226" s="191"/>
      <c r="R226" s="191"/>
      <c r="S226" s="191"/>
      <c r="T226" s="191"/>
      <c r="U226" s="191"/>
      <c r="V226" s="191"/>
      <c r="W226" s="191"/>
      <c r="X226" s="224"/>
      <c r="Y226" s="224"/>
      <c r="Z226" s="224"/>
      <c r="AA226" s="224"/>
      <c r="AB226" s="224"/>
      <c r="AC226" s="224"/>
      <c r="AD226" s="224"/>
      <c r="AE226" s="224"/>
      <c r="AF226" s="224"/>
      <c r="AG226" s="224"/>
      <c r="AH226" s="224"/>
      <c r="AI226" s="224"/>
      <c r="AJ226" s="224"/>
      <c r="AK226" s="224"/>
      <c r="AL226" s="224"/>
      <c r="AM226" s="191"/>
      <c r="AN226" s="73"/>
      <c r="AO226" s="73"/>
      <c r="AP226" s="73"/>
      <c r="AQ226" s="73"/>
      <c r="AR226" s="73"/>
      <c r="AS226" s="73"/>
      <c r="AT226" s="73"/>
      <c r="AU226" s="73"/>
      <c r="AV226" s="73"/>
      <c r="AW226" s="225"/>
      <c r="AX226" s="73"/>
      <c r="AY226" s="73"/>
      <c r="AZ226" s="73"/>
      <c r="BA226" s="73"/>
      <c r="BB226" s="182"/>
      <c r="BC226" s="182"/>
      <c r="BD226" s="214">
        <f t="shared" si="25"/>
        <v>18.5</v>
      </c>
      <c r="BE226" s="187">
        <v>66600</v>
      </c>
      <c r="BF226" s="215">
        <v>375.04941841999999</v>
      </c>
      <c r="BG226" s="215">
        <v>492.88628148170801</v>
      </c>
      <c r="BH226" s="215">
        <v>-498.61563867723999</v>
      </c>
      <c r="BI226" s="216">
        <v>52.030901139756402</v>
      </c>
      <c r="BJ226" s="216">
        <v>5.9638382475150902</v>
      </c>
      <c r="BK226" s="214">
        <f t="shared" si="26"/>
        <v>-0.15678796502206627</v>
      </c>
      <c r="BL226" s="214">
        <f t="shared" si="27"/>
        <v>-137.65760427892343</v>
      </c>
      <c r="BM226" s="187">
        <v>66600</v>
      </c>
      <c r="BN226" s="215">
        <v>375.04941841999999</v>
      </c>
      <c r="BO226" s="215">
        <v>502.90900627818502</v>
      </c>
      <c r="BP226" s="215">
        <v>-507.61808194840302</v>
      </c>
      <c r="BQ226" s="216">
        <v>52.099789706027899</v>
      </c>
      <c r="BR226" s="216">
        <v>6.0400925992021799</v>
      </c>
      <c r="BS226" s="214">
        <f t="shared" si="28"/>
        <v>-9.1889815820496601E-2</v>
      </c>
      <c r="BT226" s="214">
        <f t="shared" si="29"/>
        <v>-137.65760427892343</v>
      </c>
      <c r="BU226" s="191"/>
      <c r="BV226" s="189">
        <v>-8.4622911077499907</v>
      </c>
      <c r="BW226" s="189">
        <v>-10.640046888873</v>
      </c>
      <c r="BX226" s="214">
        <f t="shared" si="30"/>
        <v>-13.180415580773722</v>
      </c>
      <c r="BY226" s="214">
        <f t="shared" si="31"/>
        <v>-13.863241187948297</v>
      </c>
      <c r="BZ226" s="191"/>
      <c r="CA226" s="191"/>
      <c r="CB226" s="191"/>
      <c r="CC226" s="191"/>
      <c r="CD226" s="191"/>
      <c r="CE226" s="191"/>
      <c r="CF226" s="191"/>
      <c r="CG226" s="191"/>
      <c r="CH226" s="191"/>
      <c r="CI226" s="191"/>
      <c r="CJ226" s="191"/>
      <c r="CK226" s="191"/>
      <c r="CL226" s="191"/>
      <c r="CM226" s="191"/>
      <c r="CN226" s="191"/>
      <c r="CO226" s="191"/>
      <c r="CP226" s="191"/>
      <c r="CQ226" s="191"/>
      <c r="CR226" s="191"/>
    </row>
    <row r="227" spans="1:96" ht="12" customHeight="1" x14ac:dyDescent="0.25">
      <c r="A227" s="191"/>
      <c r="B227" s="191"/>
      <c r="C227" s="191"/>
      <c r="D227" s="191"/>
      <c r="E227" s="191"/>
      <c r="F227" s="191"/>
      <c r="G227" s="191"/>
      <c r="H227" s="191"/>
      <c r="I227" s="191"/>
      <c r="J227" s="191"/>
      <c r="K227" s="191"/>
      <c r="L227" s="191"/>
      <c r="M227" s="191"/>
      <c r="N227" s="191"/>
      <c r="O227" s="191"/>
      <c r="P227" s="191"/>
      <c r="Q227" s="191"/>
      <c r="R227" s="191"/>
      <c r="S227" s="191"/>
      <c r="T227" s="191"/>
      <c r="U227" s="191"/>
      <c r="V227" s="191"/>
      <c r="W227" s="191"/>
      <c r="X227" s="224"/>
      <c r="Y227" s="224"/>
      <c r="Z227" s="224"/>
      <c r="AA227" s="224"/>
      <c r="AB227" s="224"/>
      <c r="AC227" s="224"/>
      <c r="AD227" s="224"/>
      <c r="AE227" s="224"/>
      <c r="AF227" s="224"/>
      <c r="AG227" s="224"/>
      <c r="AH227" s="224"/>
      <c r="AI227" s="224"/>
      <c r="AJ227" s="224"/>
      <c r="AK227" s="224"/>
      <c r="AL227" s="224"/>
      <c r="AM227" s="191"/>
      <c r="AN227" s="73"/>
      <c r="AO227" s="73"/>
      <c r="AP227" s="73"/>
      <c r="AQ227" s="73"/>
      <c r="AR227" s="73"/>
      <c r="AS227" s="73"/>
      <c r="AT227" s="73"/>
      <c r="AU227" s="73"/>
      <c r="AV227" s="73"/>
      <c r="AW227" s="225"/>
      <c r="AX227" s="73"/>
      <c r="AY227" s="73"/>
      <c r="AZ227" s="73"/>
      <c r="BA227" s="73"/>
      <c r="BB227" s="182"/>
      <c r="BC227" s="182"/>
      <c r="BD227" s="214">
        <f t="shared" si="25"/>
        <v>18.583333333333332</v>
      </c>
      <c r="BE227" s="187">
        <v>66900</v>
      </c>
      <c r="BF227" s="215">
        <v>371.21386268999998</v>
      </c>
      <c r="BG227" s="215">
        <v>480.30354840417601</v>
      </c>
      <c r="BH227" s="215">
        <v>-486.01073046522401</v>
      </c>
      <c r="BI227" s="216">
        <v>51.938890105469298</v>
      </c>
      <c r="BJ227" s="216">
        <v>5.8716298426848201</v>
      </c>
      <c r="BK227" s="214">
        <f t="shared" si="26"/>
        <v>-0.24899636985233631</v>
      </c>
      <c r="BL227" s="214">
        <f t="shared" si="27"/>
        <v>-141.49316000892344</v>
      </c>
      <c r="BM227" s="187">
        <v>66900</v>
      </c>
      <c r="BN227" s="215">
        <v>371.21386268999998</v>
      </c>
      <c r="BO227" s="215">
        <v>493.09443244029598</v>
      </c>
      <c r="BP227" s="215">
        <v>-497.89559481953</v>
      </c>
      <c r="BQ227" s="216">
        <v>52.029047724295197</v>
      </c>
      <c r="BR227" s="216">
        <v>5.9684658025792299</v>
      </c>
      <c r="BS227" s="214">
        <f t="shared" si="28"/>
        <v>-0.16351661244344662</v>
      </c>
      <c r="BT227" s="214">
        <f t="shared" si="29"/>
        <v>-141.49316000892344</v>
      </c>
      <c r="BU227" s="191"/>
      <c r="BV227" s="189">
        <v>-21.212029146630101</v>
      </c>
      <c r="BW227" s="189">
        <v>-19.188208268208001</v>
      </c>
      <c r="BX227" s="214">
        <f t="shared" si="30"/>
        <v>-25.930153619653833</v>
      </c>
      <c r="BY227" s="214">
        <f t="shared" si="31"/>
        <v>-22.411402567283297</v>
      </c>
      <c r="BZ227" s="191"/>
      <c r="CA227" s="191"/>
      <c r="CB227" s="191"/>
      <c r="CC227" s="191"/>
      <c r="CD227" s="191"/>
      <c r="CE227" s="191"/>
      <c r="CF227" s="191"/>
      <c r="CG227" s="191"/>
      <c r="CH227" s="191"/>
      <c r="CI227" s="191"/>
      <c r="CJ227" s="191"/>
      <c r="CK227" s="191"/>
      <c r="CL227" s="191"/>
      <c r="CM227" s="191"/>
      <c r="CN227" s="191"/>
      <c r="CO227" s="191"/>
      <c r="CP227" s="191"/>
      <c r="CQ227" s="191"/>
      <c r="CR227" s="191"/>
    </row>
    <row r="228" spans="1:96" ht="12" customHeight="1" x14ac:dyDescent="0.25">
      <c r="A228" s="191"/>
      <c r="B228" s="191"/>
      <c r="C228" s="191"/>
      <c r="D228" s="191"/>
      <c r="E228" s="191"/>
      <c r="F228" s="191"/>
      <c r="G228" s="191"/>
      <c r="H228" s="191"/>
      <c r="I228" s="191"/>
      <c r="J228" s="191"/>
      <c r="K228" s="191"/>
      <c r="L228" s="191"/>
      <c r="M228" s="191"/>
      <c r="N228" s="191"/>
      <c r="O228" s="191"/>
      <c r="P228" s="191"/>
      <c r="Q228" s="191"/>
      <c r="R228" s="191"/>
      <c r="S228" s="191"/>
      <c r="T228" s="191"/>
      <c r="U228" s="191"/>
      <c r="V228" s="191"/>
      <c r="W228" s="191"/>
      <c r="X228" s="224"/>
      <c r="Y228" s="224"/>
      <c r="Z228" s="224"/>
      <c r="AA228" s="224"/>
      <c r="AB228" s="224"/>
      <c r="AC228" s="224"/>
      <c r="AD228" s="224"/>
      <c r="AE228" s="224"/>
      <c r="AF228" s="224"/>
      <c r="AG228" s="224"/>
      <c r="AH228" s="224"/>
      <c r="AI228" s="224"/>
      <c r="AJ228" s="224"/>
      <c r="AK228" s="224"/>
      <c r="AL228" s="224"/>
      <c r="AM228" s="191"/>
      <c r="AN228" s="73"/>
      <c r="AO228" s="73"/>
      <c r="AP228" s="73"/>
      <c r="AQ228" s="73"/>
      <c r="AR228" s="73"/>
      <c r="AS228" s="73"/>
      <c r="AT228" s="73"/>
      <c r="AU228" s="73"/>
      <c r="AV228" s="73"/>
      <c r="AW228" s="225"/>
      <c r="AX228" s="73"/>
      <c r="AY228" s="73"/>
      <c r="AZ228" s="73"/>
      <c r="BA228" s="73"/>
      <c r="BB228" s="182"/>
      <c r="BC228" s="182"/>
      <c r="BD228" s="214">
        <f t="shared" si="25"/>
        <v>18.666666666666668</v>
      </c>
      <c r="BE228" s="187">
        <v>67200</v>
      </c>
      <c r="BF228" s="215">
        <v>368.89559005000001</v>
      </c>
      <c r="BG228" s="215">
        <v>467.99625028138598</v>
      </c>
      <c r="BH228" s="215">
        <v>-473.63665512095798</v>
      </c>
      <c r="BI228" s="216">
        <v>51.847793480298002</v>
      </c>
      <c r="BJ228" s="216">
        <v>5.7806699806766497</v>
      </c>
      <c r="BK228" s="214">
        <f t="shared" si="26"/>
        <v>-0.33995623186050672</v>
      </c>
      <c r="BL228" s="214">
        <f t="shared" si="27"/>
        <v>-143.81143264892341</v>
      </c>
      <c r="BM228" s="187">
        <v>67200</v>
      </c>
      <c r="BN228" s="215">
        <v>368.89559005000001</v>
      </c>
      <c r="BO228" s="215">
        <v>483.459042340596</v>
      </c>
      <c r="BP228" s="215">
        <v>-488.31356024894501</v>
      </c>
      <c r="BQ228" s="216">
        <v>51.958916973010901</v>
      </c>
      <c r="BR228" s="216">
        <v>5.8977271522302903</v>
      </c>
      <c r="BS228" s="214">
        <f t="shared" si="28"/>
        <v>-0.23425526279238618</v>
      </c>
      <c r="BT228" s="214">
        <f t="shared" si="29"/>
        <v>-143.81143264892341</v>
      </c>
      <c r="BU228" s="191"/>
      <c r="BV228" s="189">
        <v>-33.729451351549599</v>
      </c>
      <c r="BW228" s="189">
        <v>-27.5262188611554</v>
      </c>
      <c r="BX228" s="214">
        <f t="shared" si="30"/>
        <v>-38.447575824573335</v>
      </c>
      <c r="BY228" s="214">
        <f t="shared" si="31"/>
        <v>-30.749413160230695</v>
      </c>
      <c r="BZ228" s="191"/>
      <c r="CA228" s="191"/>
      <c r="CB228" s="191"/>
      <c r="CC228" s="191"/>
      <c r="CD228" s="191"/>
      <c r="CE228" s="191"/>
      <c r="CF228" s="191"/>
      <c r="CG228" s="191"/>
      <c r="CH228" s="191"/>
      <c r="CI228" s="191"/>
      <c r="CJ228" s="191"/>
      <c r="CK228" s="191"/>
      <c r="CL228" s="191"/>
      <c r="CM228" s="191"/>
      <c r="CN228" s="191"/>
      <c r="CO228" s="191"/>
      <c r="CP228" s="191"/>
      <c r="CQ228" s="191"/>
      <c r="CR228" s="191"/>
    </row>
    <row r="229" spans="1:96" ht="12" customHeight="1" x14ac:dyDescent="0.25">
      <c r="A229" s="191"/>
      <c r="B229" s="191"/>
      <c r="C229" s="191"/>
      <c r="D229" s="191"/>
      <c r="E229" s="191"/>
      <c r="F229" s="191"/>
      <c r="G229" s="191"/>
      <c r="H229" s="191"/>
      <c r="I229" s="191"/>
      <c r="J229" s="191"/>
      <c r="K229" s="191"/>
      <c r="L229" s="191"/>
      <c r="M229" s="191"/>
      <c r="N229" s="191"/>
      <c r="O229" s="191"/>
      <c r="P229" s="191"/>
      <c r="Q229" s="191"/>
      <c r="R229" s="191"/>
      <c r="S229" s="191"/>
      <c r="T229" s="191"/>
      <c r="U229" s="191"/>
      <c r="V229" s="191"/>
      <c r="W229" s="191"/>
      <c r="X229" s="224"/>
      <c r="Y229" s="224"/>
      <c r="Z229" s="224"/>
      <c r="AA229" s="224"/>
      <c r="AB229" s="224"/>
      <c r="AC229" s="224"/>
      <c r="AD229" s="224"/>
      <c r="AE229" s="224"/>
      <c r="AF229" s="224"/>
      <c r="AG229" s="224"/>
      <c r="AH229" s="224"/>
      <c r="AI229" s="224"/>
      <c r="AJ229" s="224"/>
      <c r="AK229" s="224"/>
      <c r="AL229" s="224"/>
      <c r="AM229" s="191"/>
      <c r="AN229" s="73"/>
      <c r="AO229" s="73"/>
      <c r="AP229" s="73"/>
      <c r="AQ229" s="73"/>
      <c r="AR229" s="73"/>
      <c r="AS229" s="73"/>
      <c r="AT229" s="73"/>
      <c r="AU229" s="73"/>
      <c r="AV229" s="73"/>
      <c r="AW229" s="225"/>
      <c r="AX229" s="73"/>
      <c r="AY229" s="73"/>
      <c r="AZ229" s="73"/>
      <c r="BA229" s="73"/>
      <c r="BB229" s="182"/>
      <c r="BC229" s="182"/>
      <c r="BD229" s="214">
        <f t="shared" si="25"/>
        <v>18.75</v>
      </c>
      <c r="BE229" s="187">
        <v>67500</v>
      </c>
      <c r="BF229" s="215">
        <v>368.12</v>
      </c>
      <c r="BG229" s="215">
        <v>456.056817500036</v>
      </c>
      <c r="BH229" s="215">
        <v>-461.58561505956698</v>
      </c>
      <c r="BI229" s="216">
        <v>51.7583273154587</v>
      </c>
      <c r="BJ229" s="216">
        <v>5.6916907413162097</v>
      </c>
      <c r="BK229" s="214">
        <f t="shared" si="26"/>
        <v>-0.42893547122094677</v>
      </c>
      <c r="BL229" s="214">
        <f t="shared" si="27"/>
        <v>-144.58702269892342</v>
      </c>
      <c r="BM229" s="187">
        <v>67500</v>
      </c>
      <c r="BN229" s="215">
        <v>368.12</v>
      </c>
      <c r="BO229" s="215">
        <v>474.07777347787498</v>
      </c>
      <c r="BP229" s="215">
        <v>-478.946325380335</v>
      </c>
      <c r="BQ229" s="216">
        <v>51.889961064077802</v>
      </c>
      <c r="BR229" s="216">
        <v>5.8284538835203703</v>
      </c>
      <c r="BS229" s="214">
        <f t="shared" si="28"/>
        <v>-0.30352853150230619</v>
      </c>
      <c r="BT229" s="214">
        <f t="shared" si="29"/>
        <v>-144.58702269892342</v>
      </c>
      <c r="BU229" s="191"/>
      <c r="BV229" s="189">
        <v>-45.877465916794101</v>
      </c>
      <c r="BW229" s="189">
        <v>-35.5627601111036</v>
      </c>
      <c r="BX229" s="214">
        <f t="shared" si="30"/>
        <v>-50.595590389817836</v>
      </c>
      <c r="BY229" s="214">
        <f t="shared" si="31"/>
        <v>-38.785954410178896</v>
      </c>
      <c r="BZ229" s="191"/>
      <c r="CA229" s="191"/>
      <c r="CB229" s="191"/>
      <c r="CC229" s="191"/>
      <c r="CD229" s="191"/>
      <c r="CE229" s="191"/>
      <c r="CF229" s="191"/>
      <c r="CG229" s="191"/>
      <c r="CH229" s="191"/>
      <c r="CI229" s="191"/>
      <c r="CJ229" s="191"/>
      <c r="CK229" s="191"/>
      <c r="CL229" s="191"/>
      <c r="CM229" s="191"/>
      <c r="CN229" s="191"/>
      <c r="CO229" s="191"/>
      <c r="CP229" s="191"/>
      <c r="CQ229" s="191"/>
      <c r="CR229" s="191"/>
    </row>
    <row r="230" spans="1:96" ht="12" customHeight="1" x14ac:dyDescent="0.25">
      <c r="A230" s="191"/>
      <c r="B230" s="191"/>
      <c r="C230" s="191"/>
      <c r="D230" s="191"/>
      <c r="E230" s="191"/>
      <c r="F230" s="191"/>
      <c r="G230" s="191"/>
      <c r="H230" s="191"/>
      <c r="I230" s="191"/>
      <c r="J230" s="191"/>
      <c r="K230" s="191"/>
      <c r="L230" s="191"/>
      <c r="M230" s="191"/>
      <c r="N230" s="191"/>
      <c r="O230" s="191"/>
      <c r="P230" s="191"/>
      <c r="Q230" s="191"/>
      <c r="R230" s="191"/>
      <c r="S230" s="191"/>
      <c r="T230" s="191"/>
      <c r="U230" s="191"/>
      <c r="V230" s="191"/>
      <c r="W230" s="191"/>
      <c r="X230" s="224"/>
      <c r="Y230" s="224"/>
      <c r="Z230" s="224"/>
      <c r="AA230" s="224"/>
      <c r="AB230" s="224"/>
      <c r="AC230" s="224"/>
      <c r="AD230" s="224"/>
      <c r="AE230" s="224"/>
      <c r="AF230" s="224"/>
      <c r="AG230" s="224"/>
      <c r="AH230" s="224"/>
      <c r="AI230" s="224"/>
      <c r="AJ230" s="224"/>
      <c r="AK230" s="224"/>
      <c r="AL230" s="224"/>
      <c r="AM230" s="191"/>
      <c r="AN230" s="73"/>
      <c r="AO230" s="73"/>
      <c r="AP230" s="73"/>
      <c r="AQ230" s="73"/>
      <c r="AR230" s="73"/>
      <c r="AS230" s="73"/>
      <c r="AT230" s="73"/>
      <c r="AU230" s="73"/>
      <c r="AV230" s="73"/>
      <c r="AW230" s="225"/>
      <c r="AX230" s="73"/>
      <c r="AY230" s="73"/>
      <c r="AZ230" s="73"/>
      <c r="BA230" s="73"/>
      <c r="BB230" s="182"/>
      <c r="BC230" s="182"/>
      <c r="BD230" s="214">
        <f t="shared" si="25"/>
        <v>18.833333333333332</v>
      </c>
      <c r="BE230" s="187">
        <v>67800</v>
      </c>
      <c r="BF230" s="215">
        <v>368.89559005000001</v>
      </c>
      <c r="BG230" s="215">
        <v>444.57445744762202</v>
      </c>
      <c r="BH230" s="215">
        <v>-449.94648129082299</v>
      </c>
      <c r="BI230" s="216">
        <v>51.671212488591699</v>
      </c>
      <c r="BJ230" s="216">
        <v>5.60543021121621</v>
      </c>
      <c r="BK230" s="214">
        <f t="shared" si="26"/>
        <v>-0.51519600132094645</v>
      </c>
      <c r="BL230" s="214">
        <f t="shared" si="27"/>
        <v>-143.81143264892341</v>
      </c>
      <c r="BM230" s="187">
        <v>67800</v>
      </c>
      <c r="BN230" s="215">
        <v>368.89559005000001</v>
      </c>
      <c r="BO230" s="215">
        <v>465.02282044846299</v>
      </c>
      <c r="BP230" s="215">
        <v>-469.86548497071601</v>
      </c>
      <c r="BQ230" s="216">
        <v>51.8227407214927</v>
      </c>
      <c r="BR230" s="216">
        <v>5.7612208105277798</v>
      </c>
      <c r="BS230" s="214">
        <f t="shared" si="28"/>
        <v>-0.3707616044948967</v>
      </c>
      <c r="BT230" s="214">
        <f t="shared" si="29"/>
        <v>-143.81143264892341</v>
      </c>
      <c r="BU230" s="191"/>
      <c r="BV230" s="189">
        <v>-57.523026818563203</v>
      </c>
      <c r="BW230" s="189">
        <v>-43.209815177714397</v>
      </c>
      <c r="BX230" s="214">
        <f t="shared" si="30"/>
        <v>-62.241151291586938</v>
      </c>
      <c r="BY230" s="214">
        <f t="shared" si="31"/>
        <v>-46.433009476789692</v>
      </c>
      <c r="BZ230" s="191"/>
      <c r="CA230" s="191"/>
      <c r="CB230" s="191"/>
      <c r="CC230" s="191"/>
      <c r="CD230" s="191"/>
      <c r="CE230" s="191"/>
      <c r="CF230" s="191"/>
      <c r="CG230" s="191"/>
      <c r="CH230" s="191"/>
      <c r="CI230" s="191"/>
      <c r="CJ230" s="191"/>
      <c r="CK230" s="191"/>
      <c r="CL230" s="191"/>
      <c r="CM230" s="191"/>
      <c r="CN230" s="191"/>
      <c r="CO230" s="191"/>
      <c r="CP230" s="191"/>
      <c r="CQ230" s="191"/>
      <c r="CR230" s="191"/>
    </row>
    <row r="231" spans="1:96" ht="12" customHeight="1" x14ac:dyDescent="0.25">
      <c r="A231" s="191"/>
      <c r="B231" s="191"/>
      <c r="C231" s="191"/>
      <c r="D231" s="191"/>
      <c r="E231" s="191"/>
      <c r="F231" s="191"/>
      <c r="G231" s="191"/>
      <c r="H231" s="191"/>
      <c r="I231" s="191"/>
      <c r="J231" s="191"/>
      <c r="K231" s="191"/>
      <c r="L231" s="191"/>
      <c r="M231" s="191"/>
      <c r="N231" s="191"/>
      <c r="O231" s="191"/>
      <c r="P231" s="191"/>
      <c r="Q231" s="191"/>
      <c r="R231" s="191"/>
      <c r="S231" s="191"/>
      <c r="T231" s="191"/>
      <c r="U231" s="191"/>
      <c r="V231" s="191"/>
      <c r="W231" s="191"/>
      <c r="X231" s="224"/>
      <c r="Y231" s="224"/>
      <c r="Z231" s="224"/>
      <c r="AA231" s="224"/>
      <c r="AB231" s="224"/>
      <c r="AC231" s="224"/>
      <c r="AD231" s="224"/>
      <c r="AE231" s="224"/>
      <c r="AF231" s="224"/>
      <c r="AG231" s="224"/>
      <c r="AH231" s="224"/>
      <c r="AI231" s="224"/>
      <c r="AJ231" s="224"/>
      <c r="AK231" s="224"/>
      <c r="AL231" s="224"/>
      <c r="AM231" s="191"/>
      <c r="AN231" s="73"/>
      <c r="AO231" s="73"/>
      <c r="AP231" s="73"/>
      <c r="AQ231" s="73"/>
      <c r="AR231" s="73"/>
      <c r="AS231" s="73"/>
      <c r="AT231" s="73"/>
      <c r="AU231" s="73"/>
      <c r="AV231" s="73"/>
      <c r="AW231" s="225"/>
      <c r="AX231" s="73"/>
      <c r="AY231" s="73"/>
      <c r="AZ231" s="73"/>
      <c r="BA231" s="73"/>
      <c r="BB231" s="182"/>
      <c r="BC231" s="182"/>
      <c r="BD231" s="214">
        <f t="shared" si="25"/>
        <v>18.916666666666668</v>
      </c>
      <c r="BE231" s="187">
        <v>68100</v>
      </c>
      <c r="BF231" s="215">
        <v>371.21386268999998</v>
      </c>
      <c r="BG231" s="215">
        <v>433.63564231585599</v>
      </c>
      <c r="BH231" s="215">
        <v>-438.80523340679201</v>
      </c>
      <c r="BI231" s="216">
        <v>51.587177177341999</v>
      </c>
      <c r="BJ231" s="216">
        <v>5.52263501733478</v>
      </c>
      <c r="BK231" s="214">
        <f t="shared" si="26"/>
        <v>-0.59799119520237642</v>
      </c>
      <c r="BL231" s="214">
        <f t="shared" si="27"/>
        <v>-141.49316000892344</v>
      </c>
      <c r="BM231" s="187">
        <v>68100</v>
      </c>
      <c r="BN231" s="215">
        <v>371.21386268999998</v>
      </c>
      <c r="BO231" s="215">
        <v>456.36390132541999</v>
      </c>
      <c r="BP231" s="215">
        <v>-461.14011085349398</v>
      </c>
      <c r="BQ231" s="216">
        <v>51.757814748724797</v>
      </c>
      <c r="BR231" s="216">
        <v>5.6966013616860103</v>
      </c>
      <c r="BS231" s="214">
        <f t="shared" si="28"/>
        <v>-0.43538105333666621</v>
      </c>
      <c r="BT231" s="214">
        <f t="shared" si="29"/>
        <v>-141.49316000892344</v>
      </c>
      <c r="BU231" s="191"/>
      <c r="BV231" s="189">
        <v>-68.538590945628997</v>
      </c>
      <c r="BW231" s="189">
        <v>-50.383632904375297</v>
      </c>
      <c r="BX231" s="214">
        <f t="shared" si="30"/>
        <v>-73.256715418652732</v>
      </c>
      <c r="BY231" s="214">
        <f t="shared" si="31"/>
        <v>-53.606827203450592</v>
      </c>
      <c r="BZ231" s="191"/>
      <c r="CA231" s="191"/>
      <c r="CB231" s="191"/>
      <c r="CC231" s="191"/>
      <c r="CD231" s="191"/>
      <c r="CE231" s="191"/>
      <c r="CF231" s="191"/>
      <c r="CG231" s="191"/>
      <c r="CH231" s="191"/>
      <c r="CI231" s="191"/>
      <c r="CJ231" s="191"/>
      <c r="CK231" s="191"/>
      <c r="CL231" s="191"/>
      <c r="CM231" s="191"/>
      <c r="CN231" s="191"/>
      <c r="CO231" s="191"/>
      <c r="CP231" s="191"/>
      <c r="CQ231" s="191"/>
      <c r="CR231" s="191"/>
    </row>
    <row r="232" spans="1:96" ht="12" customHeight="1" x14ac:dyDescent="0.25">
      <c r="A232" s="191"/>
      <c r="B232" s="191"/>
      <c r="C232" s="191"/>
      <c r="D232" s="191"/>
      <c r="E232" s="191"/>
      <c r="F232" s="191"/>
      <c r="G232" s="191"/>
      <c r="H232" s="191"/>
      <c r="I232" s="191"/>
      <c r="J232" s="191"/>
      <c r="K232" s="191"/>
      <c r="L232" s="191"/>
      <c r="M232" s="191"/>
      <c r="N232" s="191"/>
      <c r="O232" s="191"/>
      <c r="P232" s="191"/>
      <c r="Q232" s="191"/>
      <c r="R232" s="191"/>
      <c r="S232" s="191"/>
      <c r="T232" s="191"/>
      <c r="U232" s="191"/>
      <c r="V232" s="191"/>
      <c r="W232" s="191"/>
      <c r="X232" s="224"/>
      <c r="Y232" s="224"/>
      <c r="Z232" s="224"/>
      <c r="AA232" s="224"/>
      <c r="AB232" s="224"/>
      <c r="AC232" s="224"/>
      <c r="AD232" s="224"/>
      <c r="AE232" s="224"/>
      <c r="AF232" s="224"/>
      <c r="AG232" s="224"/>
      <c r="AH232" s="224"/>
      <c r="AI232" s="224"/>
      <c r="AJ232" s="224"/>
      <c r="AK232" s="224"/>
      <c r="AL232" s="224"/>
      <c r="AM232" s="191"/>
      <c r="AN232" s="73"/>
      <c r="AO232" s="73"/>
      <c r="AP232" s="73"/>
      <c r="AQ232" s="73"/>
      <c r="AR232" s="73"/>
      <c r="AS232" s="73"/>
      <c r="AT232" s="73"/>
      <c r="AU232" s="73"/>
      <c r="AV232" s="73"/>
      <c r="AW232" s="225"/>
      <c r="AX232" s="73"/>
      <c r="AY232" s="73"/>
      <c r="AZ232" s="73"/>
      <c r="BA232" s="73"/>
      <c r="BB232" s="182"/>
      <c r="BC232" s="182"/>
      <c r="BD232" s="214">
        <f t="shared" si="25"/>
        <v>19</v>
      </c>
      <c r="BE232" s="187">
        <v>68400</v>
      </c>
      <c r="BF232" s="215">
        <v>375.04941841999999</v>
      </c>
      <c r="BG232" s="215">
        <v>423.32475675709298</v>
      </c>
      <c r="BH232" s="215">
        <v>-428.24556594580599</v>
      </c>
      <c r="BI232" s="216">
        <v>51.506960046462403</v>
      </c>
      <c r="BJ232" s="216">
        <v>5.4440634610557002</v>
      </c>
      <c r="BK232" s="214">
        <f t="shared" si="26"/>
        <v>-0.67656275148145628</v>
      </c>
      <c r="BL232" s="214">
        <f t="shared" si="27"/>
        <v>-137.65760427892343</v>
      </c>
      <c r="BM232" s="187">
        <v>68400</v>
      </c>
      <c r="BN232" s="215">
        <v>375.04941841999999</v>
      </c>
      <c r="BO232" s="215">
        <v>448.16863094744701</v>
      </c>
      <c r="BP232" s="215">
        <v>-452.83709320806503</v>
      </c>
      <c r="BQ232" s="216">
        <v>51.695741486942197</v>
      </c>
      <c r="BR232" s="216">
        <v>5.6351690403958496</v>
      </c>
      <c r="BS232" s="214">
        <f t="shared" si="28"/>
        <v>-0.49681337462682684</v>
      </c>
      <c r="BT232" s="214">
        <f t="shared" si="29"/>
        <v>-137.65760427892343</v>
      </c>
      <c r="BU232" s="191"/>
      <c r="BV232" s="189">
        <v>-78.803514961654102</v>
      </c>
      <c r="BW232" s="189">
        <v>-57.0056450675402</v>
      </c>
      <c r="BX232" s="214">
        <f t="shared" si="30"/>
        <v>-83.521639434677837</v>
      </c>
      <c r="BY232" s="214">
        <f t="shared" si="31"/>
        <v>-60.228839366615496</v>
      </c>
      <c r="BZ232" s="191"/>
      <c r="CA232" s="191"/>
      <c r="CB232" s="191"/>
      <c r="CC232" s="191"/>
      <c r="CD232" s="191"/>
      <c r="CE232" s="191"/>
      <c r="CF232" s="191"/>
      <c r="CG232" s="191"/>
      <c r="CH232" s="191"/>
      <c r="CI232" s="191"/>
      <c r="CJ232" s="191"/>
      <c r="CK232" s="191"/>
      <c r="CL232" s="191"/>
      <c r="CM232" s="191"/>
      <c r="CN232" s="191"/>
      <c r="CO232" s="191"/>
      <c r="CP232" s="191"/>
      <c r="CQ232" s="191"/>
      <c r="CR232" s="191"/>
    </row>
    <row r="233" spans="1:96" ht="12" customHeight="1" x14ac:dyDescent="0.25">
      <c r="A233" s="191"/>
      <c r="B233" s="191"/>
      <c r="C233" s="191"/>
      <c r="D233" s="191"/>
      <c r="E233" s="191"/>
      <c r="F233" s="191"/>
      <c r="G233" s="191"/>
      <c r="H233" s="191"/>
      <c r="I233" s="191"/>
      <c r="J233" s="191"/>
      <c r="K233" s="191"/>
      <c r="L233" s="191"/>
      <c r="M233" s="191"/>
      <c r="N233" s="191"/>
      <c r="O233" s="191"/>
      <c r="P233" s="191"/>
      <c r="Q233" s="191"/>
      <c r="R233" s="191"/>
      <c r="S233" s="191"/>
      <c r="T233" s="191"/>
      <c r="U233" s="191"/>
      <c r="V233" s="191"/>
      <c r="W233" s="191"/>
      <c r="X233" s="224"/>
      <c r="Y233" s="224"/>
      <c r="Z233" s="224"/>
      <c r="AA233" s="224"/>
      <c r="AB233" s="224"/>
      <c r="AC233" s="224"/>
      <c r="AD233" s="224"/>
      <c r="AE233" s="224"/>
      <c r="AF233" s="224"/>
      <c r="AG233" s="224"/>
      <c r="AH233" s="224"/>
      <c r="AI233" s="224"/>
      <c r="AJ233" s="224"/>
      <c r="AK233" s="224"/>
      <c r="AL233" s="224"/>
      <c r="AM233" s="191"/>
      <c r="AN233" s="73"/>
      <c r="AO233" s="73"/>
      <c r="AP233" s="73"/>
      <c r="AQ233" s="73"/>
      <c r="AR233" s="73"/>
      <c r="AS233" s="73"/>
      <c r="AT233" s="73"/>
      <c r="AU233" s="73"/>
      <c r="AV233" s="73"/>
      <c r="AW233" s="225"/>
      <c r="AX233" s="73"/>
      <c r="AY233" s="73"/>
      <c r="AZ233" s="73"/>
      <c r="BA233" s="73"/>
      <c r="BB233" s="182"/>
      <c r="BC233" s="182"/>
      <c r="BD233" s="214">
        <f t="shared" si="25"/>
        <v>19.083333333333332</v>
      </c>
      <c r="BE233" s="187">
        <v>68700</v>
      </c>
      <c r="BF233" s="215">
        <v>380.36023411000002</v>
      </c>
      <c r="BG233" s="215">
        <v>413.724881777321</v>
      </c>
      <c r="BH233" s="215">
        <v>-418.34964406574699</v>
      </c>
      <c r="BI233" s="216">
        <v>51.431313971359501</v>
      </c>
      <c r="BJ233" s="216">
        <v>5.3704890007370301</v>
      </c>
      <c r="BK233" s="214">
        <f t="shared" si="26"/>
        <v>-0.75013721180012638</v>
      </c>
      <c r="BL233" s="214">
        <f t="shared" si="27"/>
        <v>-132.3467885889234</v>
      </c>
      <c r="BM233" s="187">
        <v>68700</v>
      </c>
      <c r="BN233" s="215">
        <v>380.36023411000002</v>
      </c>
      <c r="BO233" s="215">
        <v>440.50297938396199</v>
      </c>
      <c r="BP233" s="215">
        <v>-445.02157614870799</v>
      </c>
      <c r="BQ233" s="216">
        <v>51.637080628509402</v>
      </c>
      <c r="BR233" s="216">
        <v>5.5774991325547703</v>
      </c>
      <c r="BS233" s="214">
        <f t="shared" si="28"/>
        <v>-0.55448328246790624</v>
      </c>
      <c r="BT233" s="214">
        <f t="shared" si="29"/>
        <v>-132.3467885889234</v>
      </c>
      <c r="BU233" s="191"/>
      <c r="BV233" s="189">
        <v>-88.205376600628497</v>
      </c>
      <c r="BW233" s="189">
        <v>-63.003326862177303</v>
      </c>
      <c r="BX233" s="214">
        <f t="shared" si="30"/>
        <v>-92.923501073652233</v>
      </c>
      <c r="BY233" s="214">
        <f t="shared" si="31"/>
        <v>-66.226521161252606</v>
      </c>
      <c r="BZ233" s="191"/>
      <c r="CA233" s="191"/>
      <c r="CB233" s="191"/>
      <c r="CC233" s="191"/>
      <c r="CD233" s="191"/>
      <c r="CE233" s="191"/>
      <c r="CF233" s="191"/>
      <c r="CG233" s="191"/>
      <c r="CH233" s="191"/>
      <c r="CI233" s="191"/>
      <c r="CJ233" s="191"/>
      <c r="CK233" s="191"/>
      <c r="CL233" s="191"/>
      <c r="CM233" s="191"/>
      <c r="CN233" s="191"/>
      <c r="CO233" s="191"/>
      <c r="CP233" s="191"/>
      <c r="CQ233" s="191"/>
      <c r="CR233" s="191"/>
    </row>
    <row r="234" spans="1:96" ht="12" customHeight="1" x14ac:dyDescent="0.25">
      <c r="A234" s="191"/>
      <c r="B234" s="191"/>
      <c r="C234" s="191"/>
      <c r="D234" s="191"/>
      <c r="E234" s="191"/>
      <c r="F234" s="191"/>
      <c r="G234" s="191"/>
      <c r="H234" s="191"/>
      <c r="I234" s="191"/>
      <c r="J234" s="191"/>
      <c r="K234" s="191"/>
      <c r="L234" s="191"/>
      <c r="M234" s="191"/>
      <c r="N234" s="191"/>
      <c r="O234" s="191"/>
      <c r="P234" s="191"/>
      <c r="Q234" s="191"/>
      <c r="R234" s="191"/>
      <c r="S234" s="191"/>
      <c r="T234" s="191"/>
      <c r="U234" s="191"/>
      <c r="V234" s="191"/>
      <c r="W234" s="191"/>
      <c r="X234" s="224"/>
      <c r="Y234" s="224"/>
      <c r="Z234" s="224"/>
      <c r="AA234" s="224"/>
      <c r="AB234" s="224"/>
      <c r="AC234" s="224"/>
      <c r="AD234" s="224"/>
      <c r="AE234" s="224"/>
      <c r="AF234" s="224"/>
      <c r="AG234" s="224"/>
      <c r="AH234" s="224"/>
      <c r="AI234" s="224"/>
      <c r="AJ234" s="224"/>
      <c r="AK234" s="224"/>
      <c r="AL234" s="224"/>
      <c r="AM234" s="191"/>
      <c r="AN234" s="73"/>
      <c r="AO234" s="73"/>
      <c r="AP234" s="73"/>
      <c r="AQ234" s="73"/>
      <c r="AR234" s="73"/>
      <c r="AS234" s="73"/>
      <c r="AT234" s="73"/>
      <c r="AU234" s="73"/>
      <c r="AV234" s="73"/>
      <c r="AW234" s="225"/>
      <c r="AX234" s="73"/>
      <c r="AY234" s="73"/>
      <c r="AZ234" s="73"/>
      <c r="BA234" s="73"/>
      <c r="BB234" s="182"/>
      <c r="BC234" s="182"/>
      <c r="BD234" s="214">
        <f t="shared" si="25"/>
        <v>19.166666666666668</v>
      </c>
      <c r="BE234" s="187">
        <v>69000</v>
      </c>
      <c r="BF234" s="215">
        <v>387.08812332999997</v>
      </c>
      <c r="BG234" s="215">
        <v>404.91867695397798</v>
      </c>
      <c r="BH234" s="215">
        <v>-409.19898006484499</v>
      </c>
      <c r="BI234" s="216">
        <v>51.3610099823604</v>
      </c>
      <c r="BJ234" s="216">
        <v>5.3027036633310596</v>
      </c>
      <c r="BK234" s="214">
        <f t="shared" si="26"/>
        <v>-0.81792254920609686</v>
      </c>
      <c r="BL234" s="214">
        <f t="shared" si="27"/>
        <v>-125.61889936892345</v>
      </c>
      <c r="BM234" s="187">
        <v>69000</v>
      </c>
      <c r="BN234" s="215">
        <v>387.08812332999997</v>
      </c>
      <c r="BO234" s="215">
        <v>433.43178475481602</v>
      </c>
      <c r="BP234" s="215">
        <v>-437.75746256320201</v>
      </c>
      <c r="BQ234" s="216">
        <v>51.5823951703319</v>
      </c>
      <c r="BR234" s="216">
        <v>5.5241703888566702</v>
      </c>
      <c r="BS234" s="214">
        <f t="shared" si="28"/>
        <v>-0.60781202616600627</v>
      </c>
      <c r="BT234" s="214">
        <f t="shared" si="29"/>
        <v>-125.61889936892345</v>
      </c>
      <c r="BU234" s="191"/>
      <c r="BV234" s="189">
        <v>-96.641205924488901</v>
      </c>
      <c r="BW234" s="189">
        <v>-68.310991199214996</v>
      </c>
      <c r="BX234" s="214">
        <f t="shared" si="30"/>
        <v>-101.35933039751264</v>
      </c>
      <c r="BY234" s="214">
        <f t="shared" si="31"/>
        <v>-71.534185498290299</v>
      </c>
      <c r="BZ234" s="191"/>
      <c r="CA234" s="191"/>
      <c r="CB234" s="191"/>
      <c r="CC234" s="191"/>
      <c r="CD234" s="191"/>
      <c r="CE234" s="191"/>
      <c r="CF234" s="191"/>
      <c r="CG234" s="191"/>
      <c r="CH234" s="191"/>
      <c r="CI234" s="191"/>
      <c r="CJ234" s="191"/>
      <c r="CK234" s="191"/>
      <c r="CL234" s="191"/>
      <c r="CM234" s="191"/>
      <c r="CN234" s="191"/>
      <c r="CO234" s="191"/>
      <c r="CP234" s="191"/>
      <c r="CQ234" s="191"/>
      <c r="CR234" s="191"/>
    </row>
    <row r="235" spans="1:96" ht="12" customHeight="1" x14ac:dyDescent="0.25">
      <c r="A235" s="191"/>
      <c r="B235" s="191"/>
      <c r="C235" s="191"/>
      <c r="D235" s="191"/>
      <c r="E235" s="191"/>
      <c r="F235" s="191"/>
      <c r="G235" s="191"/>
      <c r="H235" s="191"/>
      <c r="I235" s="191"/>
      <c r="J235" s="191"/>
      <c r="K235" s="191"/>
      <c r="L235" s="191"/>
      <c r="M235" s="191"/>
      <c r="N235" s="191"/>
      <c r="O235" s="191"/>
      <c r="P235" s="191"/>
      <c r="Q235" s="191"/>
      <c r="R235" s="191"/>
      <c r="S235" s="191"/>
      <c r="T235" s="191"/>
      <c r="U235" s="191"/>
      <c r="V235" s="191"/>
      <c r="W235" s="191"/>
      <c r="X235" s="224"/>
      <c r="Y235" s="224"/>
      <c r="Z235" s="224"/>
      <c r="AA235" s="224"/>
      <c r="AB235" s="224"/>
      <c r="AC235" s="224"/>
      <c r="AD235" s="224"/>
      <c r="AE235" s="224"/>
      <c r="AF235" s="224"/>
      <c r="AG235" s="224"/>
      <c r="AH235" s="224"/>
      <c r="AI235" s="224"/>
      <c r="AJ235" s="224"/>
      <c r="AK235" s="224"/>
      <c r="AL235" s="224"/>
      <c r="AM235" s="191"/>
      <c r="AN235" s="73"/>
      <c r="AO235" s="73"/>
      <c r="AP235" s="73"/>
      <c r="AQ235" s="73"/>
      <c r="AR235" s="73"/>
      <c r="AS235" s="73"/>
      <c r="AT235" s="73"/>
      <c r="AU235" s="73"/>
      <c r="AV235" s="73"/>
      <c r="AW235" s="225"/>
      <c r="AX235" s="73"/>
      <c r="AY235" s="73"/>
      <c r="AZ235" s="73"/>
      <c r="BA235" s="73"/>
      <c r="BB235" s="182"/>
      <c r="BC235" s="182"/>
      <c r="BD235" s="214">
        <f t="shared" si="25"/>
        <v>19.25</v>
      </c>
      <c r="BE235" s="187">
        <v>69300</v>
      </c>
      <c r="BF235" s="215">
        <v>395.15937394000002</v>
      </c>
      <c r="BG235" s="215">
        <v>396.98930259930302</v>
      </c>
      <c r="BH235" s="215">
        <v>-400.87538551357699</v>
      </c>
      <c r="BI235" s="216">
        <v>51.296840918268501</v>
      </c>
      <c r="BJ235" s="216">
        <v>5.2415207374700303</v>
      </c>
      <c r="BK235" s="214">
        <f t="shared" si="26"/>
        <v>-0.87910547506712611</v>
      </c>
      <c r="BL235" s="214">
        <f t="shared" si="27"/>
        <v>-117.5476487589234</v>
      </c>
      <c r="BM235" s="187">
        <v>69300</v>
      </c>
      <c r="BN235" s="215">
        <v>395.15937394000002</v>
      </c>
      <c r="BO235" s="215">
        <v>427.01927766164602</v>
      </c>
      <c r="BP235" s="215">
        <v>-431.10795298429298</v>
      </c>
      <c r="BQ235" s="216">
        <v>51.532253186635202</v>
      </c>
      <c r="BR235" s="216">
        <v>5.4757662895664003</v>
      </c>
      <c r="BS235" s="214">
        <f t="shared" si="28"/>
        <v>-0.65621612545627617</v>
      </c>
      <c r="BT235" s="214">
        <f t="shared" si="29"/>
        <v>-117.5476487589234</v>
      </c>
      <c r="BU235" s="191"/>
      <c r="BV235" s="189">
        <v>-104.01861305808499</v>
      </c>
      <c r="BW235" s="189">
        <v>-72.870508115776104</v>
      </c>
      <c r="BX235" s="214">
        <f t="shared" si="30"/>
        <v>-108.73673753110873</v>
      </c>
      <c r="BY235" s="214">
        <f t="shared" si="31"/>
        <v>-76.093702414851407</v>
      </c>
      <c r="BZ235" s="191"/>
      <c r="CA235" s="191"/>
      <c r="CB235" s="191"/>
      <c r="CC235" s="191"/>
      <c r="CD235" s="191"/>
      <c r="CE235" s="191"/>
      <c r="CF235" s="191"/>
      <c r="CG235" s="191"/>
      <c r="CH235" s="191"/>
      <c r="CI235" s="191"/>
      <c r="CJ235" s="191"/>
      <c r="CK235" s="191"/>
      <c r="CL235" s="191"/>
      <c r="CM235" s="191"/>
      <c r="CN235" s="191"/>
      <c r="CO235" s="191"/>
      <c r="CP235" s="191"/>
      <c r="CQ235" s="191"/>
      <c r="CR235" s="191"/>
    </row>
    <row r="236" spans="1:96" ht="12" customHeight="1" x14ac:dyDescent="0.25">
      <c r="A236" s="191"/>
      <c r="B236" s="191"/>
      <c r="C236" s="191"/>
      <c r="D236" s="191"/>
      <c r="E236" s="191"/>
      <c r="F236" s="191"/>
      <c r="G236" s="191"/>
      <c r="H236" s="191"/>
      <c r="I236" s="191"/>
      <c r="J236" s="191"/>
      <c r="K236" s="191"/>
      <c r="L236" s="191"/>
      <c r="M236" s="191"/>
      <c r="N236" s="191"/>
      <c r="O236" s="191"/>
      <c r="P236" s="191"/>
      <c r="Q236" s="191"/>
      <c r="R236" s="191"/>
      <c r="S236" s="191"/>
      <c r="T236" s="191"/>
      <c r="U236" s="191"/>
      <c r="V236" s="191"/>
      <c r="W236" s="191"/>
      <c r="X236" s="224"/>
      <c r="Y236" s="224"/>
      <c r="Z236" s="224"/>
      <c r="AA236" s="224"/>
      <c r="AB236" s="224"/>
      <c r="AC236" s="224"/>
      <c r="AD236" s="224"/>
      <c r="AE236" s="224"/>
      <c r="AF236" s="224"/>
      <c r="AG236" s="224"/>
      <c r="AH236" s="224"/>
      <c r="AI236" s="224"/>
      <c r="AJ236" s="224"/>
      <c r="AK236" s="224"/>
      <c r="AL236" s="224"/>
      <c r="AM236" s="191"/>
      <c r="AN236" s="73"/>
      <c r="AO236" s="73"/>
      <c r="AP236" s="73"/>
      <c r="AQ236" s="73"/>
      <c r="AR236" s="73"/>
      <c r="AS236" s="73"/>
      <c r="AT236" s="73"/>
      <c r="AU236" s="73"/>
      <c r="AV236" s="73"/>
      <c r="AW236" s="225"/>
      <c r="AX236" s="73"/>
      <c r="AY236" s="73"/>
      <c r="AZ236" s="73"/>
      <c r="BA236" s="73"/>
      <c r="BB236" s="182"/>
      <c r="BC236" s="182"/>
      <c r="BD236" s="214">
        <f t="shared" si="25"/>
        <v>19.333333333333332</v>
      </c>
      <c r="BE236" s="187">
        <v>69600</v>
      </c>
      <c r="BF236" s="215">
        <v>404.48555561000001</v>
      </c>
      <c r="BG236" s="215">
        <v>390.02129504413602</v>
      </c>
      <c r="BH236" s="215">
        <v>-393.461929621536</v>
      </c>
      <c r="BI236" s="216">
        <v>51.239624013179998</v>
      </c>
      <c r="BJ236" s="216">
        <v>5.1877758048086102</v>
      </c>
      <c r="BK236" s="214">
        <f t="shared" si="26"/>
        <v>-0.93285040772854622</v>
      </c>
      <c r="BL236" s="214">
        <f t="shared" si="27"/>
        <v>-108.22146708892342</v>
      </c>
      <c r="BM236" s="187">
        <v>69600</v>
      </c>
      <c r="BN236" s="215">
        <v>404.48555561000001</v>
      </c>
      <c r="BO236" s="215">
        <v>421.329559277302</v>
      </c>
      <c r="BP236" s="215">
        <v>-425.13606995145102</v>
      </c>
      <c r="BQ236" s="216">
        <v>51.487228968437996</v>
      </c>
      <c r="BR236" s="216">
        <v>5.4328753538285097</v>
      </c>
      <c r="BS236" s="214">
        <f t="shared" si="28"/>
        <v>-0.69910706119416677</v>
      </c>
      <c r="BT236" s="214">
        <f t="shared" si="29"/>
        <v>-108.22146708892342</v>
      </c>
      <c r="BU236" s="191"/>
      <c r="BV236" s="189">
        <v>-110.25680005046</v>
      </c>
      <c r="BW236" s="189">
        <v>-76.631941419164804</v>
      </c>
      <c r="BX236" s="214">
        <f t="shared" si="30"/>
        <v>-114.97492452348374</v>
      </c>
      <c r="BY236" s="214">
        <f t="shared" si="31"/>
        <v>-79.855135718240106</v>
      </c>
      <c r="BZ236" s="191"/>
      <c r="CA236" s="191"/>
      <c r="CB236" s="191"/>
      <c r="CC236" s="191"/>
      <c r="CD236" s="191"/>
      <c r="CE236" s="191"/>
      <c r="CF236" s="191"/>
      <c r="CG236" s="191"/>
      <c r="CH236" s="191"/>
      <c r="CI236" s="191"/>
      <c r="CJ236" s="191"/>
      <c r="CK236" s="191"/>
      <c r="CL236" s="191"/>
      <c r="CM236" s="191"/>
      <c r="CN236" s="191"/>
      <c r="CO236" s="191"/>
      <c r="CP236" s="191"/>
      <c r="CQ236" s="191"/>
      <c r="CR236" s="191"/>
    </row>
    <row r="237" spans="1:96" ht="12" customHeight="1" x14ac:dyDescent="0.25">
      <c r="A237" s="191"/>
      <c r="B237" s="191"/>
      <c r="C237" s="191"/>
      <c r="D237" s="191"/>
      <c r="E237" s="191"/>
      <c r="F237" s="191"/>
      <c r="G237" s="191"/>
      <c r="H237" s="191"/>
      <c r="I237" s="191"/>
      <c r="J237" s="191"/>
      <c r="K237" s="191"/>
      <c r="L237" s="191"/>
      <c r="M237" s="191"/>
      <c r="N237" s="191"/>
      <c r="O237" s="191"/>
      <c r="P237" s="191"/>
      <c r="Q237" s="191"/>
      <c r="R237" s="191"/>
      <c r="S237" s="191"/>
      <c r="T237" s="191"/>
      <c r="U237" s="191"/>
      <c r="V237" s="191"/>
      <c r="W237" s="191"/>
      <c r="X237" s="224"/>
      <c r="Y237" s="224"/>
      <c r="Z237" s="224"/>
      <c r="AA237" s="224"/>
      <c r="AB237" s="224"/>
      <c r="AC237" s="224"/>
      <c r="AD237" s="224"/>
      <c r="AE237" s="224"/>
      <c r="AF237" s="224"/>
      <c r="AG237" s="224"/>
      <c r="AH237" s="224"/>
      <c r="AI237" s="224"/>
      <c r="AJ237" s="224"/>
      <c r="AK237" s="224"/>
      <c r="AL237" s="224"/>
      <c r="AM237" s="191"/>
      <c r="AN237" s="73"/>
      <c r="AO237" s="73"/>
      <c r="AP237" s="73"/>
      <c r="AQ237" s="73"/>
      <c r="AR237" s="73"/>
      <c r="AS237" s="73"/>
      <c r="AT237" s="73"/>
      <c r="AU237" s="73"/>
      <c r="AV237" s="73"/>
      <c r="AW237" s="225"/>
      <c r="AX237" s="73"/>
      <c r="AY237" s="73"/>
      <c r="AZ237" s="73"/>
      <c r="BA237" s="73"/>
      <c r="BB237" s="182"/>
      <c r="BC237" s="182"/>
      <c r="BD237" s="214">
        <f t="shared" si="25"/>
        <v>19.416666666666668</v>
      </c>
      <c r="BE237" s="187">
        <v>69900</v>
      </c>
      <c r="BF237" s="215">
        <v>414.96448874999999</v>
      </c>
      <c r="BG237" s="215">
        <v>384.10127052126398</v>
      </c>
      <c r="BH237" s="215">
        <v>-387.04380104602899</v>
      </c>
      <c r="BI237" s="216">
        <v>51.190201302889101</v>
      </c>
      <c r="BJ237" s="216">
        <v>5.1423248105222203</v>
      </c>
      <c r="BK237" s="214">
        <f t="shared" si="26"/>
        <v>-0.97830140201493609</v>
      </c>
      <c r="BL237" s="214">
        <f t="shared" si="27"/>
        <v>-97.742533948923437</v>
      </c>
      <c r="BM237" s="187">
        <v>69900</v>
      </c>
      <c r="BN237" s="215">
        <v>414.96448874999999</v>
      </c>
      <c r="BO237" s="215">
        <v>416.426956651789</v>
      </c>
      <c r="BP237" s="215">
        <v>-419.90510246392603</v>
      </c>
      <c r="BQ237" s="216">
        <v>51.447902919864099</v>
      </c>
      <c r="BR237" s="216">
        <v>5.3960897920266699</v>
      </c>
      <c r="BS237" s="214">
        <f t="shared" si="28"/>
        <v>-0.73589262299600655</v>
      </c>
      <c r="BT237" s="214">
        <f t="shared" si="29"/>
        <v>-97.742533948923437</v>
      </c>
      <c r="BU237" s="191"/>
      <c r="BV237" s="189">
        <v>-115.287445780445</v>
      </c>
      <c r="BW237" s="189">
        <v>-79.554095592030293</v>
      </c>
      <c r="BX237" s="214">
        <f t="shared" si="30"/>
        <v>-120.00557025346873</v>
      </c>
      <c r="BY237" s="214">
        <f t="shared" si="31"/>
        <v>-82.777289891105596</v>
      </c>
      <c r="BZ237" s="191"/>
      <c r="CA237" s="191"/>
      <c r="CB237" s="191"/>
      <c r="CC237" s="191"/>
      <c r="CD237" s="191"/>
      <c r="CE237" s="191"/>
      <c r="CF237" s="191"/>
      <c r="CG237" s="191"/>
      <c r="CH237" s="191"/>
      <c r="CI237" s="191"/>
      <c r="CJ237" s="191"/>
      <c r="CK237" s="191"/>
      <c r="CL237" s="191"/>
      <c r="CM237" s="191"/>
      <c r="CN237" s="191"/>
      <c r="CO237" s="191"/>
      <c r="CP237" s="191"/>
      <c r="CQ237" s="191"/>
      <c r="CR237" s="191"/>
    </row>
    <row r="238" spans="1:96" ht="12" customHeight="1" x14ac:dyDescent="0.25">
      <c r="A238" s="191"/>
      <c r="B238" s="191"/>
      <c r="C238" s="191"/>
      <c r="D238" s="191"/>
      <c r="E238" s="191"/>
      <c r="F238" s="191"/>
      <c r="G238" s="191"/>
      <c r="H238" s="191"/>
      <c r="I238" s="191"/>
      <c r="J238" s="191"/>
      <c r="K238" s="191"/>
      <c r="L238" s="191"/>
      <c r="M238" s="191"/>
      <c r="N238" s="191"/>
      <c r="O238" s="191"/>
      <c r="P238" s="191"/>
      <c r="Q238" s="191"/>
      <c r="R238" s="191"/>
      <c r="S238" s="191"/>
      <c r="T238" s="191"/>
      <c r="U238" s="191"/>
      <c r="V238" s="191"/>
      <c r="W238" s="191"/>
      <c r="X238" s="224"/>
      <c r="Y238" s="224"/>
      <c r="Z238" s="224"/>
      <c r="AA238" s="224"/>
      <c r="AB238" s="224"/>
      <c r="AC238" s="224"/>
      <c r="AD238" s="224"/>
      <c r="AE238" s="224"/>
      <c r="AF238" s="224"/>
      <c r="AG238" s="224"/>
      <c r="AH238" s="224"/>
      <c r="AI238" s="224"/>
      <c r="AJ238" s="224"/>
      <c r="AK238" s="224"/>
      <c r="AL238" s="224"/>
      <c r="AM238" s="191"/>
      <c r="AN238" s="73"/>
      <c r="AO238" s="73"/>
      <c r="AP238" s="73"/>
      <c r="AQ238" s="73"/>
      <c r="AR238" s="73"/>
      <c r="AS238" s="73"/>
      <c r="AT238" s="73"/>
      <c r="AU238" s="73"/>
      <c r="AV238" s="73"/>
      <c r="AW238" s="225"/>
      <c r="AX238" s="73"/>
      <c r="AY238" s="73"/>
      <c r="AZ238" s="73"/>
      <c r="BA238" s="73"/>
      <c r="BB238" s="182"/>
      <c r="BC238" s="182"/>
      <c r="BD238" s="214">
        <f t="shared" si="25"/>
        <v>19.5</v>
      </c>
      <c r="BE238" s="187">
        <v>70200</v>
      </c>
      <c r="BF238" s="215">
        <v>426.48136398000003</v>
      </c>
      <c r="BG238" s="215">
        <v>379.318286616264</v>
      </c>
      <c r="BH238" s="215">
        <v>-381.70892665757702</v>
      </c>
      <c r="BI238" s="216">
        <v>51.149436341433102</v>
      </c>
      <c r="BJ238" s="216">
        <v>5.1060374923851599</v>
      </c>
      <c r="BK238" s="214">
        <f t="shared" si="26"/>
        <v>-1.0145887201519965</v>
      </c>
      <c r="BL238" s="214">
        <f t="shared" si="27"/>
        <v>-86.225658718923398</v>
      </c>
      <c r="BM238" s="187">
        <v>70200</v>
      </c>
      <c r="BN238" s="215">
        <v>426.48136398000003</v>
      </c>
      <c r="BO238" s="215">
        <v>412.37615799984201</v>
      </c>
      <c r="BP238" s="215">
        <v>-415.47888504181299</v>
      </c>
      <c r="BQ238" s="216">
        <v>51.4148594311106</v>
      </c>
      <c r="BR238" s="216">
        <v>5.3660016378661402</v>
      </c>
      <c r="BS238" s="214">
        <f t="shared" si="28"/>
        <v>-0.76598077715653634</v>
      </c>
      <c r="BT238" s="214">
        <f t="shared" si="29"/>
        <v>-86.225658718923398</v>
      </c>
      <c r="BU238" s="191"/>
      <c r="BV238" s="189">
        <v>-119.055454215029</v>
      </c>
      <c r="BW238" s="189">
        <v>-81.604966968955097</v>
      </c>
      <c r="BX238" s="214">
        <f t="shared" si="30"/>
        <v>-123.77357868805274</v>
      </c>
      <c r="BY238" s="214">
        <f t="shared" si="31"/>
        <v>-84.828161268030399</v>
      </c>
      <c r="BZ238" s="191"/>
      <c r="CA238" s="191"/>
      <c r="CB238" s="191"/>
      <c r="CC238" s="191"/>
      <c r="CD238" s="191"/>
      <c r="CE238" s="191"/>
      <c r="CF238" s="191"/>
      <c r="CG238" s="191"/>
      <c r="CH238" s="191"/>
      <c r="CI238" s="191"/>
      <c r="CJ238" s="191"/>
      <c r="CK238" s="191"/>
      <c r="CL238" s="191"/>
      <c r="CM238" s="191"/>
      <c r="CN238" s="191"/>
      <c r="CO238" s="191"/>
      <c r="CP238" s="191"/>
      <c r="CQ238" s="191"/>
      <c r="CR238" s="191"/>
    </row>
    <row r="239" spans="1:96" ht="12" customHeight="1" x14ac:dyDescent="0.25">
      <c r="A239" s="191"/>
      <c r="B239" s="191"/>
      <c r="C239" s="191"/>
      <c r="D239" s="191"/>
      <c r="E239" s="191"/>
      <c r="F239" s="191"/>
      <c r="G239" s="191"/>
      <c r="H239" s="191"/>
      <c r="I239" s="191"/>
      <c r="J239" s="191"/>
      <c r="K239" s="191"/>
      <c r="L239" s="191"/>
      <c r="M239" s="191"/>
      <c r="N239" s="191"/>
      <c r="O239" s="191"/>
      <c r="P239" s="191"/>
      <c r="Q239" s="191"/>
      <c r="R239" s="191"/>
      <c r="S239" s="191"/>
      <c r="T239" s="191"/>
      <c r="U239" s="191"/>
      <c r="V239" s="191"/>
      <c r="W239" s="191"/>
      <c r="X239" s="224"/>
      <c r="Y239" s="224"/>
      <c r="Z239" s="224"/>
      <c r="AA239" s="224"/>
      <c r="AB239" s="224"/>
      <c r="AC239" s="224"/>
      <c r="AD239" s="224"/>
      <c r="AE239" s="224"/>
      <c r="AF239" s="224"/>
      <c r="AG239" s="224"/>
      <c r="AH239" s="224"/>
      <c r="AI239" s="224"/>
      <c r="AJ239" s="224"/>
      <c r="AK239" s="224"/>
      <c r="AL239" s="224"/>
      <c r="AM239" s="191"/>
      <c r="AN239" s="73"/>
      <c r="AO239" s="73"/>
      <c r="AP239" s="73"/>
      <c r="AQ239" s="73"/>
      <c r="AR239" s="73"/>
      <c r="AS239" s="73"/>
      <c r="AT239" s="73"/>
      <c r="AU239" s="73"/>
      <c r="AV239" s="73"/>
      <c r="AW239" s="225"/>
      <c r="AX239" s="73"/>
      <c r="AY239" s="73"/>
      <c r="AZ239" s="73"/>
      <c r="BA239" s="73"/>
      <c r="BB239" s="182"/>
      <c r="BC239" s="182"/>
      <c r="BD239" s="214">
        <f t="shared" si="25"/>
        <v>19.583333333333332</v>
      </c>
      <c r="BE239" s="187">
        <v>70500</v>
      </c>
      <c r="BF239" s="215">
        <v>438.91</v>
      </c>
      <c r="BG239" s="215">
        <v>375.76363897856697</v>
      </c>
      <c r="BH239" s="215">
        <v>-377.548148282456</v>
      </c>
      <c r="BI239" s="216">
        <v>51.118205315733903</v>
      </c>
      <c r="BJ239" s="216">
        <v>5.0797841617547803</v>
      </c>
      <c r="BK239" s="214">
        <f t="shared" si="26"/>
        <v>-1.0408420507823761</v>
      </c>
      <c r="BL239" s="214">
        <f t="shared" si="27"/>
        <v>-73.797022698923399</v>
      </c>
      <c r="BM239" s="187">
        <v>70500</v>
      </c>
      <c r="BN239" s="215">
        <v>438.91</v>
      </c>
      <c r="BO239" s="215">
        <v>409.24201023533601</v>
      </c>
      <c r="BP239" s="215">
        <v>-411.92180414731098</v>
      </c>
      <c r="BQ239" s="216">
        <v>51.388681790528103</v>
      </c>
      <c r="BR239" s="216">
        <v>5.3431953739038596</v>
      </c>
      <c r="BS239" s="214">
        <f t="shared" si="28"/>
        <v>-0.78878704111881692</v>
      </c>
      <c r="BT239" s="214">
        <f t="shared" si="29"/>
        <v>-73.797022698923399</v>
      </c>
      <c r="BU239" s="191"/>
      <c r="BV239" s="189">
        <v>-121.51955782549901</v>
      </c>
      <c r="BW239" s="189">
        <v>-82.762094243150202</v>
      </c>
      <c r="BX239" s="214">
        <f t="shared" si="30"/>
        <v>-126.23768229852274</v>
      </c>
      <c r="BY239" s="214">
        <f t="shared" si="31"/>
        <v>-85.985288542225504</v>
      </c>
      <c r="BZ239" s="191"/>
      <c r="CA239" s="191"/>
      <c r="CB239" s="191"/>
      <c r="CC239" s="191"/>
      <c r="CD239" s="191"/>
      <c r="CE239" s="191"/>
      <c r="CF239" s="191"/>
      <c r="CG239" s="191"/>
      <c r="CH239" s="191"/>
      <c r="CI239" s="191"/>
      <c r="CJ239" s="191"/>
      <c r="CK239" s="191"/>
      <c r="CL239" s="191"/>
      <c r="CM239" s="191"/>
      <c r="CN239" s="191"/>
      <c r="CO239" s="191"/>
      <c r="CP239" s="191"/>
      <c r="CQ239" s="191"/>
      <c r="CR239" s="191"/>
    </row>
    <row r="240" spans="1:96" ht="12" customHeight="1" x14ac:dyDescent="0.25">
      <c r="A240" s="191"/>
      <c r="B240" s="191"/>
      <c r="C240" s="191"/>
      <c r="D240" s="191"/>
      <c r="E240" s="191"/>
      <c r="F240" s="191"/>
      <c r="G240" s="191"/>
      <c r="H240" s="191"/>
      <c r="I240" s="191"/>
      <c r="J240" s="191"/>
      <c r="K240" s="191"/>
      <c r="L240" s="191"/>
      <c r="M240" s="191"/>
      <c r="N240" s="191"/>
      <c r="O240" s="191"/>
      <c r="P240" s="191"/>
      <c r="Q240" s="191"/>
      <c r="R240" s="191"/>
      <c r="S240" s="191"/>
      <c r="T240" s="191"/>
      <c r="U240" s="191"/>
      <c r="V240" s="191"/>
      <c r="W240" s="191"/>
      <c r="X240" s="224"/>
      <c r="Y240" s="224"/>
      <c r="Z240" s="224"/>
      <c r="AA240" s="224"/>
      <c r="AB240" s="224"/>
      <c r="AC240" s="224"/>
      <c r="AD240" s="224"/>
      <c r="AE240" s="224"/>
      <c r="AF240" s="224"/>
      <c r="AG240" s="224"/>
      <c r="AH240" s="224"/>
      <c r="AI240" s="224"/>
      <c r="AJ240" s="224"/>
      <c r="AK240" s="224"/>
      <c r="AL240" s="224"/>
      <c r="AM240" s="191"/>
      <c r="AN240" s="73"/>
      <c r="AO240" s="73"/>
      <c r="AP240" s="73"/>
      <c r="AQ240" s="73"/>
      <c r="AR240" s="73"/>
      <c r="AS240" s="73"/>
      <c r="AT240" s="73"/>
      <c r="AU240" s="73"/>
      <c r="AV240" s="73"/>
      <c r="AW240" s="225"/>
      <c r="AX240" s="73"/>
      <c r="AY240" s="73"/>
      <c r="AZ240" s="73"/>
      <c r="BA240" s="73"/>
      <c r="BB240" s="182"/>
      <c r="BC240" s="182"/>
      <c r="BD240" s="214">
        <f t="shared" si="25"/>
        <v>19.666666666666668</v>
      </c>
      <c r="BE240" s="187">
        <v>70800</v>
      </c>
      <c r="BF240" s="215">
        <v>452.11422606999997</v>
      </c>
      <c r="BG240" s="215">
        <v>373.52982517322698</v>
      </c>
      <c r="BH240" s="215">
        <v>-374.65470348762199</v>
      </c>
      <c r="BI240" s="216">
        <v>51.097380346307602</v>
      </c>
      <c r="BJ240" s="216">
        <v>5.0644137045075501</v>
      </c>
      <c r="BK240" s="214">
        <f t="shared" si="26"/>
        <v>-1.0562125080296063</v>
      </c>
      <c r="BL240" s="214">
        <f t="shared" si="27"/>
        <v>-60.592796628923452</v>
      </c>
      <c r="BM240" s="187">
        <v>70800</v>
      </c>
      <c r="BN240" s="215">
        <v>452.11422606999997</v>
      </c>
      <c r="BO240" s="215">
        <v>407.08884576106902</v>
      </c>
      <c r="BP240" s="215">
        <v>-409.29840481248698</v>
      </c>
      <c r="BQ240" s="216">
        <v>51.369943100387701</v>
      </c>
      <c r="BR240" s="216">
        <v>5.3282360391452404</v>
      </c>
      <c r="BS240" s="214">
        <f t="shared" si="28"/>
        <v>-0.80374637587743614</v>
      </c>
      <c r="BT240" s="214">
        <f t="shared" si="29"/>
        <v>-60.592796628923452</v>
      </c>
      <c r="BU240" s="191"/>
      <c r="BV240" s="189">
        <v>-122.652769552707</v>
      </c>
      <c r="BW240" s="189">
        <v>-83.012804464477696</v>
      </c>
      <c r="BX240" s="214">
        <f t="shared" si="30"/>
        <v>-127.37089402573073</v>
      </c>
      <c r="BY240" s="214">
        <f t="shared" si="31"/>
        <v>-86.235998763552999</v>
      </c>
      <c r="BZ240" s="191"/>
      <c r="CA240" s="191"/>
      <c r="CB240" s="191"/>
      <c r="CC240" s="191"/>
      <c r="CD240" s="191"/>
      <c r="CE240" s="191"/>
      <c r="CF240" s="191"/>
      <c r="CG240" s="191"/>
      <c r="CH240" s="191"/>
      <c r="CI240" s="191"/>
      <c r="CJ240" s="191"/>
      <c r="CK240" s="191"/>
      <c r="CL240" s="191"/>
      <c r="CM240" s="191"/>
      <c r="CN240" s="191"/>
      <c r="CO240" s="191"/>
      <c r="CP240" s="191"/>
      <c r="CQ240" s="191"/>
      <c r="CR240" s="191"/>
    </row>
    <row r="241" spans="1:96" ht="12" customHeight="1" x14ac:dyDescent="0.25">
      <c r="A241" s="191"/>
      <c r="B241" s="191"/>
      <c r="C241" s="191"/>
      <c r="D241" s="191"/>
      <c r="E241" s="191"/>
      <c r="F241" s="191"/>
      <c r="G241" s="191"/>
      <c r="H241" s="191"/>
      <c r="I241" s="191"/>
      <c r="J241" s="191"/>
      <c r="K241" s="191"/>
      <c r="L241" s="191"/>
      <c r="M241" s="191"/>
      <c r="N241" s="191"/>
      <c r="O241" s="191"/>
      <c r="P241" s="191"/>
      <c r="Q241" s="191"/>
      <c r="R241" s="191"/>
      <c r="S241" s="191"/>
      <c r="T241" s="191"/>
      <c r="U241" s="191"/>
      <c r="V241" s="191"/>
      <c r="W241" s="191"/>
      <c r="X241" s="224"/>
      <c r="Y241" s="224"/>
      <c r="Z241" s="224"/>
      <c r="AA241" s="224"/>
      <c r="AB241" s="224"/>
      <c r="AC241" s="224"/>
      <c r="AD241" s="224"/>
      <c r="AE241" s="224"/>
      <c r="AF241" s="224"/>
      <c r="AG241" s="224"/>
      <c r="AH241" s="224"/>
      <c r="AI241" s="224"/>
      <c r="AJ241" s="224"/>
      <c r="AK241" s="224"/>
      <c r="AL241" s="224"/>
      <c r="AM241" s="191"/>
      <c r="AN241" s="73"/>
      <c r="AO241" s="73"/>
      <c r="AP241" s="73"/>
      <c r="AQ241" s="73"/>
      <c r="AR241" s="73"/>
      <c r="AS241" s="73"/>
      <c r="AT241" s="73"/>
      <c r="AU241" s="73"/>
      <c r="AV241" s="73"/>
      <c r="AW241" s="225"/>
      <c r="AX241" s="73"/>
      <c r="AY241" s="73"/>
      <c r="AZ241" s="73"/>
      <c r="BA241" s="73"/>
      <c r="BB241" s="182"/>
      <c r="BC241" s="182"/>
      <c r="BD241" s="214">
        <f t="shared" si="25"/>
        <v>19.75</v>
      </c>
      <c r="BE241" s="187">
        <v>71100</v>
      </c>
      <c r="BF241" s="215">
        <v>465.94937393999999</v>
      </c>
      <c r="BG241" s="215">
        <v>372.708386068599</v>
      </c>
      <c r="BH241" s="215">
        <v>-373.12271324536198</v>
      </c>
      <c r="BI241" s="216">
        <v>51.0878027497196</v>
      </c>
      <c r="BJ241" s="216">
        <v>5.0607209600102898</v>
      </c>
      <c r="BK241" s="214">
        <f t="shared" si="26"/>
        <v>-1.0599052525268666</v>
      </c>
      <c r="BL241" s="214">
        <f t="shared" si="27"/>
        <v>-46.757648758923438</v>
      </c>
      <c r="BM241" s="187">
        <v>71100</v>
      </c>
      <c r="BN241" s="215">
        <v>465.94937393999999</v>
      </c>
      <c r="BO241" s="215">
        <v>405.97920327773699</v>
      </c>
      <c r="BP241" s="215">
        <v>-407.67245851890101</v>
      </c>
      <c r="BQ241" s="216">
        <v>51.359192192208603</v>
      </c>
      <c r="BR241" s="216">
        <v>5.3216519593106399</v>
      </c>
      <c r="BS241" s="214">
        <f t="shared" si="28"/>
        <v>-0.81033045571203655</v>
      </c>
      <c r="BT241" s="214">
        <f t="shared" si="29"/>
        <v>-46.757648758923438</v>
      </c>
      <c r="BU241" s="191"/>
      <c r="BV241" s="189">
        <v>-122.44267837149199</v>
      </c>
      <c r="BW241" s="189">
        <v>-82.354351834610299</v>
      </c>
      <c r="BX241" s="214">
        <f t="shared" si="30"/>
        <v>-127.16080284451573</v>
      </c>
      <c r="BY241" s="214">
        <f t="shared" si="31"/>
        <v>-85.577546133685601</v>
      </c>
      <c r="BZ241" s="191"/>
      <c r="CA241" s="191"/>
      <c r="CB241" s="191"/>
      <c r="CC241" s="191"/>
      <c r="CD241" s="191"/>
      <c r="CE241" s="191"/>
      <c r="CF241" s="191"/>
      <c r="CG241" s="191"/>
      <c r="CH241" s="191"/>
      <c r="CI241" s="191"/>
      <c r="CJ241" s="191"/>
      <c r="CK241" s="191"/>
      <c r="CL241" s="191"/>
      <c r="CM241" s="191"/>
      <c r="CN241" s="191"/>
      <c r="CO241" s="191"/>
      <c r="CP241" s="191"/>
      <c r="CQ241" s="191"/>
      <c r="CR241" s="191"/>
    </row>
    <row r="242" spans="1:96" ht="12" customHeight="1" x14ac:dyDescent="0.25">
      <c r="A242" s="191"/>
      <c r="B242" s="191"/>
      <c r="C242" s="191"/>
      <c r="D242" s="191"/>
      <c r="E242" s="191"/>
      <c r="F242" s="191"/>
      <c r="G242" s="191"/>
      <c r="H242" s="191"/>
      <c r="I242" s="191"/>
      <c r="J242" s="191"/>
      <c r="K242" s="191"/>
      <c r="L242" s="191"/>
      <c r="M242" s="191"/>
      <c r="N242" s="191"/>
      <c r="O242" s="191"/>
      <c r="P242" s="191"/>
      <c r="Q242" s="191"/>
      <c r="R242" s="191"/>
      <c r="S242" s="191"/>
      <c r="T242" s="191"/>
      <c r="U242" s="191"/>
      <c r="V242" s="191"/>
      <c r="W242" s="191"/>
      <c r="X242" s="224"/>
      <c r="Y242" s="224"/>
      <c r="Z242" s="224"/>
      <c r="AA242" s="224"/>
      <c r="AB242" s="224"/>
      <c r="AC242" s="224"/>
      <c r="AD242" s="224"/>
      <c r="AE242" s="224"/>
      <c r="AF242" s="224"/>
      <c r="AG242" s="224"/>
      <c r="AH242" s="224"/>
      <c r="AI242" s="224"/>
      <c r="AJ242" s="224"/>
      <c r="AK242" s="224"/>
      <c r="AL242" s="224"/>
      <c r="AM242" s="191"/>
      <c r="AN242" s="73"/>
      <c r="AO242" s="73"/>
      <c r="AP242" s="73"/>
      <c r="AQ242" s="73"/>
      <c r="AR242" s="73"/>
      <c r="AS242" s="73"/>
      <c r="AT242" s="73"/>
      <c r="AU242" s="73"/>
      <c r="AV242" s="73"/>
      <c r="AW242" s="225"/>
      <c r="AX242" s="73"/>
      <c r="AY242" s="73"/>
      <c r="AZ242" s="73"/>
      <c r="BA242" s="73"/>
      <c r="BB242" s="182"/>
      <c r="BC242" s="182"/>
      <c r="BD242" s="214">
        <f t="shared" si="25"/>
        <v>19.833333333333332</v>
      </c>
      <c r="BE242" s="187">
        <v>71400</v>
      </c>
      <c r="BF242" s="215">
        <v>480.26386280999998</v>
      </c>
      <c r="BG242" s="215">
        <v>373.38636599217301</v>
      </c>
      <c r="BH242" s="215">
        <v>-373.04437216730599</v>
      </c>
      <c r="BI242" s="216">
        <v>51.0902445695639</v>
      </c>
      <c r="BJ242" s="216">
        <v>5.0694025933330904</v>
      </c>
      <c r="BK242" s="214">
        <f t="shared" si="26"/>
        <v>-1.051223619204066</v>
      </c>
      <c r="BL242" s="214">
        <f t="shared" si="27"/>
        <v>-32.443159888923446</v>
      </c>
      <c r="BM242" s="187">
        <v>71400</v>
      </c>
      <c r="BN242" s="215">
        <v>480.26386280999998</v>
      </c>
      <c r="BO242" s="215">
        <v>405.97182837391603</v>
      </c>
      <c r="BP242" s="215">
        <v>-407.10535888709597</v>
      </c>
      <c r="BQ242" s="216">
        <v>51.356933785812799</v>
      </c>
      <c r="BR242" s="216">
        <v>5.3239116561010098</v>
      </c>
      <c r="BS242" s="214">
        <f t="shared" si="28"/>
        <v>-0.80807075892166669</v>
      </c>
      <c r="BT242" s="214">
        <f t="shared" si="29"/>
        <v>-32.443159888923446</v>
      </c>
      <c r="BU242" s="191"/>
      <c r="BV242" s="189">
        <v>-120.891585217216</v>
      </c>
      <c r="BW242" s="189">
        <v>-80.793947779233406</v>
      </c>
      <c r="BX242" s="214">
        <f t="shared" si="30"/>
        <v>-125.60970969023974</v>
      </c>
      <c r="BY242" s="214">
        <f t="shared" si="31"/>
        <v>-84.017142078308709</v>
      </c>
      <c r="BZ242" s="191"/>
      <c r="CA242" s="191"/>
      <c r="CB242" s="191"/>
      <c r="CC242" s="191"/>
      <c r="CD242" s="191"/>
      <c r="CE242" s="191"/>
      <c r="CF242" s="191"/>
      <c r="CG242" s="191"/>
      <c r="CH242" s="191"/>
      <c r="CI242" s="191"/>
      <c r="CJ242" s="191"/>
      <c r="CK242" s="191"/>
      <c r="CL242" s="191"/>
      <c r="CM242" s="191"/>
      <c r="CN242" s="191"/>
      <c r="CO242" s="191"/>
      <c r="CP242" s="191"/>
      <c r="CQ242" s="191"/>
      <c r="CR242" s="191"/>
    </row>
    <row r="243" spans="1:96" ht="12" customHeight="1" x14ac:dyDescent="0.25">
      <c r="A243" s="191"/>
      <c r="B243" s="191"/>
      <c r="C243" s="191"/>
      <c r="D243" s="191"/>
      <c r="E243" s="191"/>
      <c r="F243" s="191"/>
      <c r="G243" s="191"/>
      <c r="H243" s="191"/>
      <c r="I243" s="191"/>
      <c r="J243" s="191"/>
      <c r="K243" s="191"/>
      <c r="L243" s="191"/>
      <c r="M243" s="191"/>
      <c r="N243" s="191"/>
      <c r="O243" s="191"/>
      <c r="P243" s="191"/>
      <c r="Q243" s="191"/>
      <c r="R243" s="191"/>
      <c r="S243" s="191"/>
      <c r="T243" s="191"/>
      <c r="U243" s="191"/>
      <c r="V243" s="191"/>
      <c r="W243" s="191"/>
      <c r="X243" s="224"/>
      <c r="Y243" s="224"/>
      <c r="Z243" s="224"/>
      <c r="AA243" s="224"/>
      <c r="AB243" s="224"/>
      <c r="AC243" s="224"/>
      <c r="AD243" s="224"/>
      <c r="AE243" s="224"/>
      <c r="AF243" s="224"/>
      <c r="AG243" s="224"/>
      <c r="AH243" s="224"/>
      <c r="AI243" s="224"/>
      <c r="AJ243" s="224"/>
      <c r="AK243" s="224"/>
      <c r="AL243" s="224"/>
      <c r="AM243" s="191"/>
      <c r="AN243" s="73"/>
      <c r="AO243" s="73"/>
      <c r="AP243" s="73"/>
      <c r="AQ243" s="73"/>
      <c r="AR243" s="73"/>
      <c r="AS243" s="73"/>
      <c r="AT243" s="73"/>
      <c r="AU243" s="73"/>
      <c r="AV243" s="73"/>
      <c r="AW243" s="225"/>
      <c r="AX243" s="73"/>
      <c r="AY243" s="73"/>
      <c r="AZ243" s="73"/>
      <c r="BA243" s="73"/>
      <c r="BB243" s="182"/>
      <c r="BC243" s="182"/>
      <c r="BD243" s="214">
        <f t="shared" si="25"/>
        <v>19.916666666666668</v>
      </c>
      <c r="BE243" s="187">
        <v>71700</v>
      </c>
      <c r="BF243" s="215">
        <v>494.90086016999999</v>
      </c>
      <c r="BG243" s="215">
        <v>375.64124860779998</v>
      </c>
      <c r="BH243" s="215">
        <v>-374.50559949661402</v>
      </c>
      <c r="BI243" s="216">
        <v>51.105358027539999</v>
      </c>
      <c r="BJ243" s="216">
        <v>5.0910023955845602</v>
      </c>
      <c r="BK243" s="214">
        <f t="shared" si="26"/>
        <v>-1.0296238169525962</v>
      </c>
      <c r="BL243" s="214">
        <f t="shared" si="27"/>
        <v>-17.806162528923437</v>
      </c>
      <c r="BM243" s="187">
        <v>71700</v>
      </c>
      <c r="BN243" s="215">
        <v>494.90086016999999</v>
      </c>
      <c r="BO243" s="215">
        <v>407.11889465839801</v>
      </c>
      <c r="BP243" s="215">
        <v>-407.65374582947601</v>
      </c>
      <c r="BQ243" s="216">
        <v>51.363602687948301</v>
      </c>
      <c r="BR243" s="216">
        <v>5.3353952355232996</v>
      </c>
      <c r="BS243" s="214">
        <f t="shared" si="28"/>
        <v>-0.79658717949937685</v>
      </c>
      <c r="BT243" s="214">
        <f t="shared" si="29"/>
        <v>-17.806162528923437</v>
      </c>
      <c r="BU243" s="191"/>
      <c r="BV243" s="189">
        <v>-118.016477785737</v>
      </c>
      <c r="BW243" s="189">
        <v>-78.348681967936699</v>
      </c>
      <c r="BX243" s="214">
        <f t="shared" si="30"/>
        <v>-122.73460225876073</v>
      </c>
      <c r="BY243" s="214">
        <f t="shared" si="31"/>
        <v>-81.571876267012001</v>
      </c>
      <c r="BZ243" s="191"/>
      <c r="CA243" s="191"/>
      <c r="CB243" s="191"/>
      <c r="CC243" s="191"/>
      <c r="CD243" s="191"/>
      <c r="CE243" s="191"/>
      <c r="CF243" s="191"/>
      <c r="CG243" s="191"/>
      <c r="CH243" s="191"/>
      <c r="CI243" s="191"/>
      <c r="CJ243" s="191"/>
      <c r="CK243" s="191"/>
      <c r="CL243" s="191"/>
      <c r="CM243" s="191"/>
      <c r="CN243" s="191"/>
      <c r="CO243" s="191"/>
      <c r="CP243" s="191"/>
      <c r="CQ243" s="191"/>
      <c r="CR243" s="191"/>
    </row>
    <row r="244" spans="1:96" ht="12" customHeight="1" x14ac:dyDescent="0.25">
      <c r="A244" s="191"/>
      <c r="B244" s="191"/>
      <c r="C244" s="191"/>
      <c r="D244" s="191"/>
      <c r="E244" s="191"/>
      <c r="F244" s="191"/>
      <c r="G244" s="191"/>
      <c r="H244" s="191"/>
      <c r="I244" s="191"/>
      <c r="J244" s="191"/>
      <c r="K244" s="191"/>
      <c r="L244" s="191"/>
      <c r="M244" s="191"/>
      <c r="N244" s="191"/>
      <c r="O244" s="191"/>
      <c r="P244" s="191"/>
      <c r="Q244" s="191"/>
      <c r="R244" s="191"/>
      <c r="S244" s="191"/>
      <c r="T244" s="191"/>
      <c r="U244" s="191"/>
      <c r="V244" s="191"/>
      <c r="W244" s="191"/>
      <c r="X244" s="224"/>
      <c r="Y244" s="224"/>
      <c r="Z244" s="224"/>
      <c r="AA244" s="224"/>
      <c r="AB244" s="224"/>
      <c r="AC244" s="224"/>
      <c r="AD244" s="224"/>
      <c r="AE244" s="224"/>
      <c r="AF244" s="224"/>
      <c r="AG244" s="224"/>
      <c r="AH244" s="224"/>
      <c r="AI244" s="224"/>
      <c r="AJ244" s="224"/>
      <c r="AK244" s="224"/>
      <c r="AL244" s="224"/>
      <c r="AM244" s="191"/>
      <c r="AN244" s="73"/>
      <c r="AO244" s="73"/>
      <c r="AP244" s="73"/>
      <c r="AQ244" s="73"/>
      <c r="AR244" s="73"/>
      <c r="AS244" s="73"/>
      <c r="AT244" s="73"/>
      <c r="AU244" s="73"/>
      <c r="AV244" s="73"/>
      <c r="AW244" s="225"/>
      <c r="AX244" s="73"/>
      <c r="AY244" s="73"/>
      <c r="AZ244" s="73"/>
      <c r="BA244" s="73"/>
      <c r="BB244" s="182"/>
      <c r="BC244" s="182"/>
      <c r="BD244" s="214">
        <f t="shared" si="25"/>
        <v>20</v>
      </c>
      <c r="BE244" s="187">
        <v>72000</v>
      </c>
      <c r="BF244" s="215">
        <v>509.7</v>
      </c>
      <c r="BG244" s="215">
        <v>379.53445042975397</v>
      </c>
      <c r="BH244" s="215">
        <v>-377.580075944996</v>
      </c>
      <c r="BI244" s="216">
        <v>51.133614857448201</v>
      </c>
      <c r="BJ244" s="216">
        <v>5.1258496073561801</v>
      </c>
      <c r="BK244" s="214">
        <f t="shared" si="26"/>
        <v>-0.99477660518097633</v>
      </c>
      <c r="BL244" s="214">
        <f t="shared" si="27"/>
        <v>-3.0070226989234357</v>
      </c>
      <c r="BM244" s="187">
        <v>72000</v>
      </c>
      <c r="BN244" s="215">
        <v>509.7</v>
      </c>
      <c r="BO244" s="215">
        <v>409.462482392433</v>
      </c>
      <c r="BP244" s="215">
        <v>-409.36633197216503</v>
      </c>
      <c r="BQ244" s="216">
        <v>51.3795327279812</v>
      </c>
      <c r="BR244" s="216">
        <v>5.3563616223316197</v>
      </c>
      <c r="BS244" s="214">
        <f t="shared" si="28"/>
        <v>-0.77562079269105677</v>
      </c>
      <c r="BT244" s="214">
        <f t="shared" si="29"/>
        <v>-3.0070226989234357</v>
      </c>
      <c r="BU244" s="191"/>
      <c r="BV244" s="189">
        <v>-113.848844482812</v>
      </c>
      <c r="BW244" s="189">
        <v>-75.045335146790194</v>
      </c>
      <c r="BX244" s="214">
        <f t="shared" si="30"/>
        <v>-118.56696895583573</v>
      </c>
      <c r="BY244" s="214">
        <f t="shared" si="31"/>
        <v>-78.268529445865497</v>
      </c>
      <c r="BZ244" s="191"/>
      <c r="CA244" s="191"/>
      <c r="CB244" s="191"/>
      <c r="CC244" s="191"/>
      <c r="CD244" s="191"/>
      <c r="CE244" s="191"/>
      <c r="CF244" s="191"/>
      <c r="CG244" s="191"/>
      <c r="CH244" s="191"/>
      <c r="CI244" s="191"/>
      <c r="CJ244" s="191"/>
      <c r="CK244" s="191"/>
      <c r="CL244" s="191"/>
      <c r="CM244" s="191"/>
      <c r="CN244" s="191"/>
      <c r="CO244" s="191"/>
      <c r="CP244" s="191"/>
      <c r="CQ244" s="191"/>
      <c r="CR244" s="191"/>
    </row>
    <row r="245" spans="1:96" ht="12" customHeight="1" x14ac:dyDescent="0.25">
      <c r="A245" s="191"/>
      <c r="B245" s="191"/>
      <c r="C245" s="191"/>
      <c r="D245" s="191"/>
      <c r="E245" s="191"/>
      <c r="F245" s="191"/>
      <c r="G245" s="191"/>
      <c r="H245" s="191"/>
      <c r="I245" s="191"/>
      <c r="J245" s="191"/>
      <c r="K245" s="191"/>
      <c r="L245" s="191"/>
      <c r="M245" s="191"/>
      <c r="N245" s="191"/>
      <c r="O245" s="191"/>
      <c r="P245" s="191"/>
      <c r="Q245" s="191"/>
      <c r="R245" s="191"/>
      <c r="S245" s="191"/>
      <c r="T245" s="191"/>
      <c r="U245" s="191"/>
      <c r="V245" s="191"/>
      <c r="W245" s="191"/>
      <c r="X245" s="224"/>
      <c r="Y245" s="224"/>
      <c r="Z245" s="224"/>
      <c r="AA245" s="224"/>
      <c r="AB245" s="224"/>
      <c r="AC245" s="224"/>
      <c r="AD245" s="224"/>
      <c r="AE245" s="224"/>
      <c r="AF245" s="224"/>
      <c r="AG245" s="224"/>
      <c r="AH245" s="224"/>
      <c r="AI245" s="224"/>
      <c r="AJ245" s="224"/>
      <c r="AK245" s="224"/>
      <c r="AL245" s="224"/>
      <c r="AM245" s="191"/>
      <c r="AN245" s="73"/>
      <c r="AO245" s="73"/>
      <c r="AP245" s="73"/>
      <c r="AQ245" s="73"/>
      <c r="AR245" s="73"/>
      <c r="AS245" s="73"/>
      <c r="AT245" s="73"/>
      <c r="AU245" s="73"/>
      <c r="AV245" s="73"/>
      <c r="AW245" s="225"/>
      <c r="AX245" s="73"/>
      <c r="AY245" s="73"/>
      <c r="AZ245" s="73"/>
      <c r="BA245" s="73"/>
      <c r="BB245" s="182"/>
      <c r="BC245" s="182"/>
      <c r="BD245" s="214">
        <f t="shared" si="25"/>
        <v>20.083333333333332</v>
      </c>
      <c r="BE245" s="187">
        <v>72300</v>
      </c>
      <c r="BF245" s="215">
        <v>524.49913982999999</v>
      </c>
      <c r="BG245" s="215">
        <v>385.10378328213602</v>
      </c>
      <c r="BH245" s="215">
        <v>-382.32188073507302</v>
      </c>
      <c r="BI245" s="216">
        <v>51.175240599853403</v>
      </c>
      <c r="BJ245" s="216">
        <v>5.1739969407528701</v>
      </c>
      <c r="BK245" s="214">
        <f t="shared" si="26"/>
        <v>-0.94662927178428635</v>
      </c>
      <c r="BL245" s="214">
        <f t="shared" si="27"/>
        <v>11.792117131076566</v>
      </c>
      <c r="BM245" s="187">
        <v>72300</v>
      </c>
      <c r="BN245" s="215">
        <v>524.49913982999999</v>
      </c>
      <c r="BO245" s="215">
        <v>413.030486648531</v>
      </c>
      <c r="BP245" s="215">
        <v>-412.28002185395297</v>
      </c>
      <c r="BQ245" s="216">
        <v>51.404922333418703</v>
      </c>
      <c r="BR245" s="216">
        <v>5.3869142731922404</v>
      </c>
      <c r="BS245" s="214">
        <f t="shared" si="28"/>
        <v>-0.74506814183043613</v>
      </c>
      <c r="BT245" s="214">
        <f t="shared" si="29"/>
        <v>11.792117131076566</v>
      </c>
      <c r="BU245" s="191"/>
      <c r="BV245" s="189">
        <v>-108.434329560564</v>
      </c>
      <c r="BW245" s="189">
        <v>-70.920085833478893</v>
      </c>
      <c r="BX245" s="214">
        <f t="shared" si="30"/>
        <v>-113.15245403358773</v>
      </c>
      <c r="BY245" s="214">
        <f t="shared" si="31"/>
        <v>-74.143280132554196</v>
      </c>
      <c r="BZ245" s="191"/>
      <c r="CA245" s="191"/>
      <c r="CB245" s="191"/>
      <c r="CC245" s="191"/>
      <c r="CD245" s="191"/>
      <c r="CE245" s="191"/>
      <c r="CF245" s="191"/>
      <c r="CG245" s="191"/>
      <c r="CH245" s="191"/>
      <c r="CI245" s="191"/>
      <c r="CJ245" s="191"/>
      <c r="CK245" s="191"/>
      <c r="CL245" s="191"/>
      <c r="CM245" s="191"/>
      <c r="CN245" s="191"/>
      <c r="CO245" s="191"/>
      <c r="CP245" s="191"/>
      <c r="CQ245" s="191"/>
      <c r="CR245" s="191"/>
    </row>
    <row r="246" spans="1:96" ht="12" customHeight="1" x14ac:dyDescent="0.25">
      <c r="A246" s="191"/>
      <c r="B246" s="191"/>
      <c r="C246" s="191"/>
      <c r="D246" s="191"/>
      <c r="E246" s="191"/>
      <c r="F246" s="191"/>
      <c r="G246" s="191"/>
      <c r="H246" s="191"/>
      <c r="I246" s="191"/>
      <c r="J246" s="191"/>
      <c r="K246" s="191"/>
      <c r="L246" s="191"/>
      <c r="M246" s="191"/>
      <c r="N246" s="191"/>
      <c r="O246" s="191"/>
      <c r="P246" s="191"/>
      <c r="Q246" s="191"/>
      <c r="R246" s="191"/>
      <c r="S246" s="191"/>
      <c r="T246" s="191"/>
      <c r="U246" s="191"/>
      <c r="V246" s="191"/>
      <c r="W246" s="191"/>
      <c r="X246" s="224"/>
      <c r="Y246" s="224"/>
      <c r="Z246" s="224"/>
      <c r="AA246" s="224"/>
      <c r="AB246" s="224"/>
      <c r="AC246" s="224"/>
      <c r="AD246" s="224"/>
      <c r="AE246" s="224"/>
      <c r="AF246" s="224"/>
      <c r="AG246" s="224"/>
      <c r="AH246" s="224"/>
      <c r="AI246" s="224"/>
      <c r="AJ246" s="224"/>
      <c r="AK246" s="224"/>
      <c r="AL246" s="224"/>
      <c r="AM246" s="191"/>
      <c r="AN246" s="73"/>
      <c r="AO246" s="73"/>
      <c r="AP246" s="73"/>
      <c r="AQ246" s="73"/>
      <c r="AR246" s="73"/>
      <c r="AS246" s="73"/>
      <c r="AT246" s="73"/>
      <c r="AU246" s="73"/>
      <c r="AV246" s="73"/>
      <c r="AW246" s="225"/>
      <c r="AX246" s="73"/>
      <c r="AY246" s="73"/>
      <c r="AZ246" s="73"/>
      <c r="BA246" s="73"/>
      <c r="BB246" s="182"/>
      <c r="BC246" s="182"/>
      <c r="BD246" s="214">
        <f t="shared" si="25"/>
        <v>20.166666666666668</v>
      </c>
      <c r="BE246" s="187">
        <v>72600</v>
      </c>
      <c r="BF246" s="215">
        <v>539.13613719</v>
      </c>
      <c r="BG246" s="215">
        <v>392.35567532172399</v>
      </c>
      <c r="BH246" s="215">
        <v>-388.75733075657001</v>
      </c>
      <c r="BI246" s="216">
        <v>51.230152197093297</v>
      </c>
      <c r="BJ246" s="216">
        <v>5.23516758331498</v>
      </c>
      <c r="BK246" s="214">
        <f t="shared" si="26"/>
        <v>-0.88545862922217644</v>
      </c>
      <c r="BL246" s="214">
        <f t="shared" si="27"/>
        <v>26.429114491076575</v>
      </c>
      <c r="BM246" s="187">
        <v>72600</v>
      </c>
      <c r="BN246" s="215">
        <v>539.13613719</v>
      </c>
      <c r="BO246" s="215">
        <v>417.83228327381602</v>
      </c>
      <c r="BP246" s="215">
        <v>-416.41556656482697</v>
      </c>
      <c r="BQ246" s="216">
        <v>51.4397999691367</v>
      </c>
      <c r="BR246" s="216">
        <v>5.4269691939095202</v>
      </c>
      <c r="BS246" s="214">
        <f t="shared" si="28"/>
        <v>-0.70501322111315634</v>
      </c>
      <c r="BT246" s="214">
        <f t="shared" si="29"/>
        <v>26.429114491076575</v>
      </c>
      <c r="BU246" s="191"/>
      <c r="BV246" s="189">
        <v>-101.832233217995</v>
      </c>
      <c r="BW246" s="189">
        <v>-66.018114087293597</v>
      </c>
      <c r="BX246" s="214">
        <f t="shared" si="30"/>
        <v>-106.55035769101873</v>
      </c>
      <c r="BY246" s="214">
        <f t="shared" si="31"/>
        <v>-69.2413083863689</v>
      </c>
      <c r="BZ246" s="191"/>
      <c r="CA246" s="191"/>
      <c r="CB246" s="191"/>
      <c r="CC246" s="191"/>
      <c r="CD246" s="191"/>
      <c r="CE246" s="191"/>
      <c r="CF246" s="191"/>
      <c r="CG246" s="191"/>
      <c r="CH246" s="191"/>
      <c r="CI246" s="191"/>
      <c r="CJ246" s="191"/>
      <c r="CK246" s="191"/>
      <c r="CL246" s="191"/>
      <c r="CM246" s="191"/>
      <c r="CN246" s="191"/>
      <c r="CO246" s="191"/>
      <c r="CP246" s="191"/>
      <c r="CQ246" s="191"/>
      <c r="CR246" s="191"/>
    </row>
    <row r="247" spans="1:96" ht="12" customHeight="1" x14ac:dyDescent="0.25">
      <c r="A247" s="191"/>
      <c r="B247" s="191"/>
      <c r="C247" s="191"/>
      <c r="D247" s="191"/>
      <c r="E247" s="191"/>
      <c r="F247" s="191"/>
      <c r="G247" s="191"/>
      <c r="H247" s="191"/>
      <c r="I247" s="191"/>
      <c r="J247" s="191"/>
      <c r="K247" s="191"/>
      <c r="L247" s="191"/>
      <c r="M247" s="191"/>
      <c r="N247" s="191"/>
      <c r="O247" s="191"/>
      <c r="P247" s="191"/>
      <c r="Q247" s="191"/>
      <c r="R247" s="191"/>
      <c r="S247" s="191"/>
      <c r="T247" s="191"/>
      <c r="U247" s="191"/>
      <c r="V247" s="191"/>
      <c r="W247" s="191"/>
      <c r="X247" s="224"/>
      <c r="Y247" s="224"/>
      <c r="Z247" s="224"/>
      <c r="AA247" s="224"/>
      <c r="AB247" s="224"/>
      <c r="AC247" s="224"/>
      <c r="AD247" s="224"/>
      <c r="AE247" s="224"/>
      <c r="AF247" s="224"/>
      <c r="AG247" s="224"/>
      <c r="AH247" s="224"/>
      <c r="AI247" s="224"/>
      <c r="AJ247" s="224"/>
      <c r="AK247" s="224"/>
      <c r="AL247" s="224"/>
      <c r="AM247" s="191"/>
      <c r="AN247" s="73"/>
      <c r="AO247" s="73"/>
      <c r="AP247" s="73"/>
      <c r="AQ247" s="73"/>
      <c r="AR247" s="73"/>
      <c r="AS247" s="73"/>
      <c r="AT247" s="73"/>
      <c r="AU247" s="73"/>
      <c r="AV247" s="73"/>
      <c r="AW247" s="225"/>
      <c r="AX247" s="73"/>
      <c r="AY247" s="73"/>
      <c r="AZ247" s="73"/>
      <c r="BA247" s="73"/>
      <c r="BB247" s="182"/>
      <c r="BC247" s="182"/>
      <c r="BD247" s="214">
        <f t="shared" si="25"/>
        <v>20.25</v>
      </c>
      <c r="BE247" s="187">
        <v>72900</v>
      </c>
      <c r="BF247" s="215">
        <v>553.45062605999999</v>
      </c>
      <c r="BG247" s="215">
        <v>401.25825578630298</v>
      </c>
      <c r="BH247" s="215">
        <v>-396.87702342503098</v>
      </c>
      <c r="BI247" s="216">
        <v>51.297909493397597</v>
      </c>
      <c r="BJ247" s="216">
        <v>5.3087214230096498</v>
      </c>
      <c r="BK247" s="214">
        <f t="shared" si="26"/>
        <v>-0.81190478952750667</v>
      </c>
      <c r="BL247" s="214">
        <f t="shared" si="27"/>
        <v>40.743603361076566</v>
      </c>
      <c r="BM247" s="187">
        <v>72900</v>
      </c>
      <c r="BN247" s="215">
        <v>553.45062605999999</v>
      </c>
      <c r="BO247" s="215">
        <v>423.85462337636699</v>
      </c>
      <c r="BP247" s="215">
        <v>-421.77315825608702</v>
      </c>
      <c r="BQ247" s="216">
        <v>51.483993763857001</v>
      </c>
      <c r="BR247" s="216">
        <v>5.4762298223462498</v>
      </c>
      <c r="BS247" s="214">
        <f t="shared" si="28"/>
        <v>-0.65575259267642672</v>
      </c>
      <c r="BT247" s="214">
        <f t="shared" si="29"/>
        <v>40.743603361076566</v>
      </c>
      <c r="BU247" s="191"/>
      <c r="BV247" s="189">
        <v>-94.114862140483595</v>
      </c>
      <c r="BW247" s="189">
        <v>-60.393106693519499</v>
      </c>
      <c r="BX247" s="214">
        <f t="shared" si="30"/>
        <v>-98.83298661350733</v>
      </c>
      <c r="BY247" s="214">
        <f t="shared" si="31"/>
        <v>-63.616300992594795</v>
      </c>
      <c r="BZ247" s="191"/>
      <c r="CA247" s="191"/>
      <c r="CB247" s="191"/>
      <c r="CC247" s="191"/>
      <c r="CD247" s="191"/>
      <c r="CE247" s="191"/>
      <c r="CF247" s="191"/>
      <c r="CG247" s="191"/>
      <c r="CH247" s="191"/>
      <c r="CI247" s="191"/>
      <c r="CJ247" s="191"/>
      <c r="CK247" s="191"/>
      <c r="CL247" s="191"/>
      <c r="CM247" s="191"/>
      <c r="CN247" s="191"/>
      <c r="CO247" s="191"/>
      <c r="CP247" s="191"/>
      <c r="CQ247" s="191"/>
      <c r="CR247" s="191"/>
    </row>
    <row r="248" spans="1:96" ht="12" customHeight="1" x14ac:dyDescent="0.25">
      <c r="A248" s="191"/>
      <c r="B248" s="191"/>
      <c r="C248" s="191"/>
      <c r="D248" s="191"/>
      <c r="E248" s="191"/>
      <c r="F248" s="191"/>
      <c r="G248" s="191"/>
      <c r="H248" s="191"/>
      <c r="I248" s="191"/>
      <c r="J248" s="191"/>
      <c r="K248" s="191"/>
      <c r="L248" s="191"/>
      <c r="M248" s="191"/>
      <c r="N248" s="191"/>
      <c r="O248" s="191"/>
      <c r="P248" s="191"/>
      <c r="Q248" s="191"/>
      <c r="R248" s="191"/>
      <c r="S248" s="191"/>
      <c r="T248" s="191"/>
      <c r="U248" s="191"/>
      <c r="V248" s="191"/>
      <c r="W248" s="191"/>
      <c r="X248" s="224"/>
      <c r="Y248" s="224"/>
      <c r="Z248" s="224"/>
      <c r="AA248" s="224"/>
      <c r="AB248" s="224"/>
      <c r="AC248" s="224"/>
      <c r="AD248" s="224"/>
      <c r="AE248" s="224"/>
      <c r="AF248" s="224"/>
      <c r="AG248" s="224"/>
      <c r="AH248" s="224"/>
      <c r="AI248" s="224"/>
      <c r="AJ248" s="224"/>
      <c r="AK248" s="224"/>
      <c r="AL248" s="224"/>
      <c r="AM248" s="191"/>
      <c r="AN248" s="73"/>
      <c r="AO248" s="73"/>
      <c r="AP248" s="73"/>
      <c r="AQ248" s="73"/>
      <c r="AR248" s="73"/>
      <c r="AS248" s="73"/>
      <c r="AT248" s="73"/>
      <c r="AU248" s="73"/>
      <c r="AV248" s="73"/>
      <c r="AW248" s="225"/>
      <c r="AX248" s="73"/>
      <c r="AY248" s="73"/>
      <c r="AZ248" s="73"/>
      <c r="BA248" s="73"/>
      <c r="BB248" s="182"/>
      <c r="BC248" s="182"/>
      <c r="BD248" s="214">
        <f t="shared" si="25"/>
        <v>20.333333333333332</v>
      </c>
      <c r="BE248" s="187">
        <v>73200</v>
      </c>
      <c r="BF248" s="215">
        <v>567.28577393</v>
      </c>
      <c r="BG248" s="215">
        <v>411.73652198343098</v>
      </c>
      <c r="BH248" s="215">
        <v>-406.62935509124497</v>
      </c>
      <c r="BI248" s="216">
        <v>51.377691230434003</v>
      </c>
      <c r="BJ248" s="216">
        <v>5.3936490751552801</v>
      </c>
      <c r="BK248" s="214">
        <f t="shared" si="26"/>
        <v>-0.7269771373818763</v>
      </c>
      <c r="BL248" s="214">
        <f t="shared" si="27"/>
        <v>54.578751231076581</v>
      </c>
      <c r="BM248" s="187">
        <v>73200</v>
      </c>
      <c r="BN248" s="215">
        <v>567.28577393</v>
      </c>
      <c r="BO248" s="215">
        <v>431.05830952866</v>
      </c>
      <c r="BP248" s="215">
        <v>-428.328497593647</v>
      </c>
      <c r="BQ248" s="216">
        <v>51.537110107603198</v>
      </c>
      <c r="BR248" s="216">
        <v>5.5341732393354599</v>
      </c>
      <c r="BS248" s="214">
        <f t="shared" si="28"/>
        <v>-0.59780917568721659</v>
      </c>
      <c r="BT248" s="214">
        <f t="shared" si="29"/>
        <v>54.578751231076581</v>
      </c>
      <c r="BU248" s="191"/>
      <c r="BV248" s="189">
        <v>-85.366737591197307</v>
      </c>
      <c r="BW248" s="189">
        <v>-54.106669181485799</v>
      </c>
      <c r="BX248" s="214">
        <f t="shared" si="30"/>
        <v>-90.084862064221042</v>
      </c>
      <c r="BY248" s="214">
        <f t="shared" si="31"/>
        <v>-57.329863480561094</v>
      </c>
      <c r="BZ248" s="191"/>
      <c r="CA248" s="191"/>
      <c r="CB248" s="191"/>
      <c r="CC248" s="191"/>
      <c r="CD248" s="191"/>
      <c r="CE248" s="191"/>
      <c r="CF248" s="191"/>
      <c r="CG248" s="191"/>
      <c r="CH248" s="191"/>
      <c r="CI248" s="191"/>
      <c r="CJ248" s="191"/>
      <c r="CK248" s="191"/>
      <c r="CL248" s="191"/>
      <c r="CM248" s="191"/>
      <c r="CN248" s="191"/>
      <c r="CO248" s="191"/>
      <c r="CP248" s="191"/>
      <c r="CQ248" s="191"/>
      <c r="CR248" s="191"/>
    </row>
    <row r="249" spans="1:96" ht="12" customHeight="1" x14ac:dyDescent="0.25">
      <c r="A249" s="191"/>
      <c r="B249" s="191"/>
      <c r="C249" s="191"/>
      <c r="D249" s="191"/>
      <c r="E249" s="191"/>
      <c r="F249" s="191"/>
      <c r="G249" s="191"/>
      <c r="H249" s="191"/>
      <c r="I249" s="191"/>
      <c r="J249" s="191"/>
      <c r="K249" s="191"/>
      <c r="L249" s="191"/>
      <c r="M249" s="191"/>
      <c r="N249" s="191"/>
      <c r="O249" s="191"/>
      <c r="P249" s="191"/>
      <c r="Q249" s="191"/>
      <c r="R249" s="191"/>
      <c r="S249" s="191"/>
      <c r="T249" s="191"/>
      <c r="U249" s="191"/>
      <c r="V249" s="191"/>
      <c r="W249" s="191"/>
      <c r="X249" s="224"/>
      <c r="Y249" s="224"/>
      <c r="Z249" s="224"/>
      <c r="AA249" s="224"/>
      <c r="AB249" s="224"/>
      <c r="AC249" s="224"/>
      <c r="AD249" s="224"/>
      <c r="AE249" s="224"/>
      <c r="AF249" s="224"/>
      <c r="AG249" s="224"/>
      <c r="AH249" s="224"/>
      <c r="AI249" s="224"/>
      <c r="AJ249" s="224"/>
      <c r="AK249" s="224"/>
      <c r="AL249" s="224"/>
      <c r="AM249" s="191"/>
      <c r="AN249" s="73"/>
      <c r="AO249" s="73"/>
      <c r="AP249" s="73"/>
      <c r="AQ249" s="73"/>
      <c r="AR249" s="73"/>
      <c r="AS249" s="73"/>
      <c r="AT249" s="73"/>
      <c r="AU249" s="73"/>
      <c r="AV249" s="73"/>
      <c r="AW249" s="225"/>
      <c r="AX249" s="73"/>
      <c r="AY249" s="73"/>
      <c r="AZ249" s="73"/>
      <c r="BA249" s="73"/>
      <c r="BB249" s="182"/>
      <c r="BC249" s="182"/>
      <c r="BD249" s="214">
        <f t="shared" si="25"/>
        <v>20.416666666666668</v>
      </c>
      <c r="BE249" s="187">
        <v>73500</v>
      </c>
      <c r="BF249" s="215">
        <v>580.49</v>
      </c>
      <c r="BG249" s="215">
        <v>423.67061457377702</v>
      </c>
      <c r="BH249" s="215">
        <v>-417.916779696508</v>
      </c>
      <c r="BI249" s="216">
        <v>51.468303071590697</v>
      </c>
      <c r="BJ249" s="216">
        <v>5.4885979010231498</v>
      </c>
      <c r="BK249" s="214">
        <f t="shared" si="26"/>
        <v>-0.63202831151400662</v>
      </c>
      <c r="BL249" s="214">
        <f t="shared" si="27"/>
        <v>67.782977301076585</v>
      </c>
      <c r="BM249" s="187">
        <v>73500</v>
      </c>
      <c r="BN249" s="215">
        <v>580.49</v>
      </c>
      <c r="BO249" s="215">
        <v>439.376187563587</v>
      </c>
      <c r="BP249" s="215">
        <v>-436.02991361746899</v>
      </c>
      <c r="BQ249" s="216">
        <v>51.598525478311799</v>
      </c>
      <c r="BR249" s="216">
        <v>5.6000510332198701</v>
      </c>
      <c r="BS249" s="214">
        <f t="shared" si="28"/>
        <v>-0.53193138180280641</v>
      </c>
      <c r="BT249" s="214">
        <f t="shared" si="29"/>
        <v>67.782977301076585</v>
      </c>
      <c r="BU249" s="191"/>
      <c r="BV249" s="189">
        <v>-75.683669727487697</v>
      </c>
      <c r="BW249" s="189">
        <v>-47.227651115897402</v>
      </c>
      <c r="BX249" s="214">
        <f t="shared" si="30"/>
        <v>-80.401794200511432</v>
      </c>
      <c r="BY249" s="214">
        <f t="shared" si="31"/>
        <v>-50.450845414972697</v>
      </c>
      <c r="BZ249" s="191"/>
      <c r="CA249" s="191"/>
      <c r="CB249" s="191"/>
      <c r="CC249" s="191"/>
      <c r="CD249" s="191"/>
      <c r="CE249" s="191"/>
      <c r="CF249" s="191"/>
      <c r="CG249" s="191"/>
      <c r="CH249" s="191"/>
      <c r="CI249" s="191"/>
      <c r="CJ249" s="191"/>
      <c r="CK249" s="191"/>
      <c r="CL249" s="191"/>
      <c r="CM249" s="191"/>
      <c r="CN249" s="191"/>
      <c r="CO249" s="191"/>
      <c r="CP249" s="191"/>
      <c r="CQ249" s="191"/>
      <c r="CR249" s="191"/>
    </row>
    <row r="250" spans="1:96" ht="12" customHeight="1" x14ac:dyDescent="0.25">
      <c r="A250" s="191"/>
      <c r="B250" s="191"/>
      <c r="C250" s="191"/>
      <c r="D250" s="191"/>
      <c r="E250" s="191"/>
      <c r="F250" s="191"/>
      <c r="G250" s="191"/>
      <c r="H250" s="191"/>
      <c r="I250" s="191"/>
      <c r="J250" s="191"/>
      <c r="K250" s="191"/>
      <c r="L250" s="191"/>
      <c r="M250" s="191"/>
      <c r="N250" s="191"/>
      <c r="O250" s="191"/>
      <c r="P250" s="191"/>
      <c r="Q250" s="191"/>
      <c r="R250" s="191"/>
      <c r="S250" s="191"/>
      <c r="T250" s="191"/>
      <c r="U250" s="191"/>
      <c r="V250" s="191"/>
      <c r="W250" s="191"/>
      <c r="X250" s="224"/>
      <c r="Y250" s="224"/>
      <c r="Z250" s="224"/>
      <c r="AA250" s="224"/>
      <c r="AB250" s="224"/>
      <c r="AC250" s="224"/>
      <c r="AD250" s="224"/>
      <c r="AE250" s="224"/>
      <c r="AF250" s="224"/>
      <c r="AG250" s="224"/>
      <c r="AH250" s="224"/>
      <c r="AI250" s="224"/>
      <c r="AJ250" s="224"/>
      <c r="AK250" s="224"/>
      <c r="AL250" s="224"/>
      <c r="AM250" s="191"/>
      <c r="AN250" s="73"/>
      <c r="AO250" s="73"/>
      <c r="AP250" s="73"/>
      <c r="AQ250" s="73"/>
      <c r="AR250" s="73"/>
      <c r="AS250" s="73"/>
      <c r="AT250" s="73"/>
      <c r="AU250" s="73"/>
      <c r="AV250" s="73"/>
      <c r="AW250" s="225"/>
      <c r="AX250" s="73"/>
      <c r="AY250" s="73"/>
      <c r="AZ250" s="73"/>
      <c r="BA250" s="73"/>
      <c r="BB250" s="182"/>
      <c r="BC250" s="182"/>
      <c r="BD250" s="214">
        <f t="shared" si="25"/>
        <v>20.5</v>
      </c>
      <c r="BE250" s="187">
        <v>73800</v>
      </c>
      <c r="BF250" s="215">
        <v>592.91863602000001</v>
      </c>
      <c r="BG250" s="215">
        <v>436.89773025094797</v>
      </c>
      <c r="BH250" s="215">
        <v>-430.59571321329099</v>
      </c>
      <c r="BI250" s="216">
        <v>51.568219475830404</v>
      </c>
      <c r="BJ250" s="216">
        <v>5.5919281407046197</v>
      </c>
      <c r="BK250" s="214">
        <f t="shared" si="26"/>
        <v>-0.5286980718325367</v>
      </c>
      <c r="BL250" s="214">
        <f t="shared" si="27"/>
        <v>80.211613321076584</v>
      </c>
      <c r="BM250" s="187">
        <v>73800</v>
      </c>
      <c r="BN250" s="215">
        <v>592.91863602000001</v>
      </c>
      <c r="BO250" s="215">
        <v>448.71284923608101</v>
      </c>
      <c r="BP250" s="215">
        <v>-444.79704346787901</v>
      </c>
      <c r="BQ250" s="216">
        <v>51.667394154980499</v>
      </c>
      <c r="BR250" s="216">
        <v>5.6729060930759099</v>
      </c>
      <c r="BS250" s="214">
        <f t="shared" si="28"/>
        <v>-0.45907632194676662</v>
      </c>
      <c r="BT250" s="214">
        <f t="shared" si="29"/>
        <v>80.211613321076584</v>
      </c>
      <c r="BU250" s="191"/>
      <c r="BV250" s="189">
        <v>-65.171708280405397</v>
      </c>
      <c r="BW250" s="189">
        <v>-39.831392050913998</v>
      </c>
      <c r="BX250" s="214">
        <f t="shared" si="30"/>
        <v>-69.889832753429133</v>
      </c>
      <c r="BY250" s="214">
        <f t="shared" si="31"/>
        <v>-43.054586349989293</v>
      </c>
      <c r="BZ250" s="191"/>
      <c r="CA250" s="191"/>
      <c r="CB250" s="191"/>
      <c r="CC250" s="191"/>
      <c r="CD250" s="191"/>
      <c r="CE250" s="191"/>
      <c r="CF250" s="191"/>
      <c r="CG250" s="191"/>
      <c r="CH250" s="191"/>
      <c r="CI250" s="191"/>
      <c r="CJ250" s="191"/>
      <c r="CK250" s="191"/>
      <c r="CL250" s="191"/>
      <c r="CM250" s="191"/>
      <c r="CN250" s="191"/>
      <c r="CO250" s="191"/>
      <c r="CP250" s="191"/>
      <c r="CQ250" s="191"/>
      <c r="CR250" s="191"/>
    </row>
    <row r="251" spans="1:96" ht="12" customHeight="1" x14ac:dyDescent="0.25">
      <c r="A251" s="191"/>
      <c r="B251" s="191"/>
      <c r="C251" s="191"/>
      <c r="D251" s="191"/>
      <c r="E251" s="191"/>
      <c r="F251" s="191"/>
      <c r="G251" s="191"/>
      <c r="H251" s="191"/>
      <c r="I251" s="191"/>
      <c r="J251" s="191"/>
      <c r="K251" s="191"/>
      <c r="L251" s="191"/>
      <c r="M251" s="191"/>
      <c r="N251" s="191"/>
      <c r="O251" s="191"/>
      <c r="P251" s="191"/>
      <c r="Q251" s="191"/>
      <c r="R251" s="191"/>
      <c r="S251" s="191"/>
      <c r="T251" s="191"/>
      <c r="U251" s="191"/>
      <c r="V251" s="191"/>
      <c r="W251" s="191"/>
      <c r="X251" s="224"/>
      <c r="Y251" s="224"/>
      <c r="Z251" s="224"/>
      <c r="AA251" s="224"/>
      <c r="AB251" s="224"/>
      <c r="AC251" s="224"/>
      <c r="AD251" s="224"/>
      <c r="AE251" s="224"/>
      <c r="AF251" s="224"/>
      <c r="AG251" s="224"/>
      <c r="AH251" s="224"/>
      <c r="AI251" s="224"/>
      <c r="AJ251" s="224"/>
      <c r="AK251" s="224"/>
      <c r="AL251" s="224"/>
      <c r="AM251" s="191"/>
      <c r="AN251" s="73"/>
      <c r="AO251" s="73"/>
      <c r="AP251" s="73"/>
      <c r="AQ251" s="73"/>
      <c r="AR251" s="73"/>
      <c r="AS251" s="73"/>
      <c r="AT251" s="73"/>
      <c r="AU251" s="73"/>
      <c r="AV251" s="73"/>
      <c r="AW251" s="225"/>
      <c r="AX251" s="73"/>
      <c r="AY251" s="73"/>
      <c r="AZ251" s="73"/>
      <c r="BA251" s="73"/>
      <c r="BB251" s="182"/>
      <c r="BC251" s="182"/>
      <c r="BD251" s="214">
        <f t="shared" si="25"/>
        <v>20.583333333333332</v>
      </c>
      <c r="BE251" s="187">
        <v>74100</v>
      </c>
      <c r="BF251" s="215">
        <v>604.43551124999999</v>
      </c>
      <c r="BG251" s="215">
        <v>451.21753111186598</v>
      </c>
      <c r="BH251" s="215">
        <v>-444.480341419269</v>
      </c>
      <c r="BI251" s="216">
        <v>51.675654516843899</v>
      </c>
      <c r="BJ251" s="216">
        <v>5.7017914586942098</v>
      </c>
      <c r="BK251" s="214">
        <f t="shared" si="26"/>
        <v>-0.41883475384294666</v>
      </c>
      <c r="BL251" s="214">
        <f t="shared" si="27"/>
        <v>91.728488551076566</v>
      </c>
      <c r="BM251" s="187">
        <v>74100</v>
      </c>
      <c r="BN251" s="215">
        <v>604.43551124999999</v>
      </c>
      <c r="BO251" s="215">
        <v>458.94620403770102</v>
      </c>
      <c r="BP251" s="215">
        <v>-454.521386123865</v>
      </c>
      <c r="BQ251" s="216">
        <v>51.742672080575701</v>
      </c>
      <c r="BR251" s="216">
        <v>5.7516041110067597</v>
      </c>
      <c r="BS251" s="214">
        <f t="shared" si="28"/>
        <v>-0.38037830401591677</v>
      </c>
      <c r="BT251" s="214">
        <f t="shared" si="29"/>
        <v>91.728488551076566</v>
      </c>
      <c r="BU251" s="191"/>
      <c r="BV251" s="189">
        <v>-53.945981089595897</v>
      </c>
      <c r="BW251" s="189">
        <v>-31.998896405349001</v>
      </c>
      <c r="BX251" s="214">
        <f t="shared" si="30"/>
        <v>-58.664105562619632</v>
      </c>
      <c r="BY251" s="214">
        <f t="shared" si="31"/>
        <v>-35.222090704424296</v>
      </c>
      <c r="BZ251" s="191"/>
      <c r="CA251" s="191"/>
      <c r="CB251" s="191"/>
      <c r="CC251" s="191"/>
      <c r="CD251" s="191"/>
      <c r="CE251" s="191"/>
      <c r="CF251" s="191"/>
      <c r="CG251" s="191"/>
      <c r="CH251" s="191"/>
      <c r="CI251" s="191"/>
      <c r="CJ251" s="191"/>
      <c r="CK251" s="191"/>
      <c r="CL251" s="191"/>
      <c r="CM251" s="191"/>
      <c r="CN251" s="191"/>
      <c r="CO251" s="191"/>
      <c r="CP251" s="191"/>
      <c r="CQ251" s="191"/>
      <c r="CR251" s="191"/>
    </row>
    <row r="252" spans="1:96" ht="12" customHeight="1" x14ac:dyDescent="0.25">
      <c r="A252" s="191"/>
      <c r="B252" s="191"/>
      <c r="C252" s="191"/>
      <c r="D252" s="191"/>
      <c r="E252" s="191"/>
      <c r="F252" s="191"/>
      <c r="G252" s="191"/>
      <c r="H252" s="191"/>
      <c r="I252" s="191"/>
      <c r="J252" s="191"/>
      <c r="K252" s="191"/>
      <c r="L252" s="191"/>
      <c r="M252" s="191"/>
      <c r="N252" s="191"/>
      <c r="O252" s="191"/>
      <c r="P252" s="191"/>
      <c r="Q252" s="191"/>
      <c r="R252" s="191"/>
      <c r="S252" s="191"/>
      <c r="T252" s="191"/>
      <c r="U252" s="191"/>
      <c r="V252" s="191"/>
      <c r="W252" s="191"/>
      <c r="X252" s="224"/>
      <c r="Y252" s="224"/>
      <c r="Z252" s="224"/>
      <c r="AA252" s="224"/>
      <c r="AB252" s="224"/>
      <c r="AC252" s="224"/>
      <c r="AD252" s="224"/>
      <c r="AE252" s="224"/>
      <c r="AF252" s="224"/>
      <c r="AG252" s="224"/>
      <c r="AH252" s="224"/>
      <c r="AI252" s="224"/>
      <c r="AJ252" s="224"/>
      <c r="AK252" s="224"/>
      <c r="AL252" s="224"/>
      <c r="AM252" s="191"/>
      <c r="AN252" s="73"/>
      <c r="AO252" s="73"/>
      <c r="AP252" s="73"/>
      <c r="AQ252" s="73"/>
      <c r="AR252" s="73"/>
      <c r="AS252" s="73"/>
      <c r="AT252" s="73"/>
      <c r="AU252" s="73"/>
      <c r="AV252" s="73"/>
      <c r="AW252" s="225"/>
      <c r="AX252" s="73"/>
      <c r="AY252" s="73"/>
      <c r="AZ252" s="73"/>
      <c r="BA252" s="73"/>
      <c r="BB252" s="182"/>
      <c r="BC252" s="182"/>
      <c r="BD252" s="214">
        <f t="shared" si="25"/>
        <v>20.666666666666668</v>
      </c>
      <c r="BE252" s="187">
        <v>74400</v>
      </c>
      <c r="BF252" s="215">
        <v>614.91444438999997</v>
      </c>
      <c r="BG252" s="215">
        <v>466.400280499546</v>
      </c>
      <c r="BH252" s="215">
        <v>-459.34984768036099</v>
      </c>
      <c r="BI252" s="216">
        <v>51.788651246433801</v>
      </c>
      <c r="BJ252" s="216">
        <v>5.8162205202679704</v>
      </c>
      <c r="BK252" s="214">
        <f t="shared" si="26"/>
        <v>-0.30440569226918601</v>
      </c>
      <c r="BL252" s="214">
        <f t="shared" si="27"/>
        <v>102.20742169107655</v>
      </c>
      <c r="BM252" s="187">
        <v>74400</v>
      </c>
      <c r="BN252" s="215">
        <v>614.91444438999997</v>
      </c>
      <c r="BO252" s="215">
        <v>469.930800166305</v>
      </c>
      <c r="BP252" s="215">
        <v>-465.06876894785802</v>
      </c>
      <c r="BQ252" s="216">
        <v>51.8231545541693</v>
      </c>
      <c r="BR252" s="216">
        <v>5.8348763005599604</v>
      </c>
      <c r="BS252" s="214">
        <f t="shared" si="28"/>
        <v>-0.29710611446271606</v>
      </c>
      <c r="BT252" s="214">
        <f t="shared" si="29"/>
        <v>102.20742169107655</v>
      </c>
      <c r="BU252" s="191"/>
      <c r="BV252" s="189">
        <v>-42.129433214022399</v>
      </c>
      <c r="BW252" s="189">
        <v>-23.815946295817401</v>
      </c>
      <c r="BX252" s="214">
        <f t="shared" si="30"/>
        <v>-46.847557687046134</v>
      </c>
      <c r="BY252" s="214">
        <f t="shared" si="31"/>
        <v>-27.0391405948927</v>
      </c>
      <c r="BZ252" s="191"/>
      <c r="CA252" s="191"/>
      <c r="CB252" s="191"/>
      <c r="CC252" s="191"/>
      <c r="CD252" s="191"/>
      <c r="CE252" s="191"/>
      <c r="CF252" s="191"/>
      <c r="CG252" s="191"/>
      <c r="CH252" s="191"/>
      <c r="CI252" s="191"/>
      <c r="CJ252" s="191"/>
      <c r="CK252" s="191"/>
      <c r="CL252" s="191"/>
      <c r="CM252" s="191"/>
      <c r="CN252" s="191"/>
      <c r="CO252" s="191"/>
      <c r="CP252" s="191"/>
      <c r="CQ252" s="191"/>
      <c r="CR252" s="191"/>
    </row>
    <row r="253" spans="1:96" ht="12" customHeight="1" x14ac:dyDescent="0.25">
      <c r="A253" s="191"/>
      <c r="B253" s="191"/>
      <c r="C253" s="191"/>
      <c r="D253" s="191"/>
      <c r="E253" s="191"/>
      <c r="F253" s="191"/>
      <c r="G253" s="191"/>
      <c r="H253" s="191"/>
      <c r="I253" s="191"/>
      <c r="J253" s="191"/>
      <c r="K253" s="191"/>
      <c r="L253" s="191"/>
      <c r="M253" s="191"/>
      <c r="N253" s="191"/>
      <c r="O253" s="191"/>
      <c r="P253" s="191"/>
      <c r="Q253" s="191"/>
      <c r="R253" s="191"/>
      <c r="S253" s="191"/>
      <c r="T253" s="191"/>
      <c r="U253" s="191"/>
      <c r="V253" s="191"/>
      <c r="W253" s="191"/>
      <c r="X253" s="224"/>
      <c r="Y253" s="224"/>
      <c r="Z253" s="224"/>
      <c r="AA253" s="224"/>
      <c r="AB253" s="224"/>
      <c r="AC253" s="224"/>
      <c r="AD253" s="224"/>
      <c r="AE253" s="224"/>
      <c r="AF253" s="224"/>
      <c r="AG253" s="224"/>
      <c r="AH253" s="224"/>
      <c r="AI253" s="224"/>
      <c r="AJ253" s="224"/>
      <c r="AK253" s="224"/>
      <c r="AL253" s="224"/>
      <c r="AM253" s="191"/>
      <c r="AN253" s="73"/>
      <c r="AO253" s="73"/>
      <c r="AP253" s="73"/>
      <c r="AQ253" s="73"/>
      <c r="AR253" s="73"/>
      <c r="AS253" s="73"/>
      <c r="AT253" s="73"/>
      <c r="AU253" s="73"/>
      <c r="AV253" s="73"/>
      <c r="AW253" s="225"/>
      <c r="AX253" s="73"/>
      <c r="AY253" s="73"/>
      <c r="AZ253" s="73"/>
      <c r="BA253" s="73"/>
      <c r="BB253" s="182"/>
      <c r="BC253" s="182"/>
      <c r="BD253" s="214">
        <f t="shared" si="25"/>
        <v>20.75</v>
      </c>
      <c r="BE253" s="187">
        <v>74700</v>
      </c>
      <c r="BF253" s="215">
        <v>624.24062605999995</v>
      </c>
      <c r="BG253" s="215">
        <v>482.19654002113901</v>
      </c>
      <c r="BH253" s="215">
        <v>-474.95798588337499</v>
      </c>
      <c r="BI253" s="216">
        <v>51.905176681829801</v>
      </c>
      <c r="BJ253" s="216">
        <v>5.9332176528190104</v>
      </c>
      <c r="BK253" s="214">
        <f t="shared" si="26"/>
        <v>-0.18740855971814607</v>
      </c>
      <c r="BL253" s="214">
        <f t="shared" si="27"/>
        <v>111.53360336107653</v>
      </c>
      <c r="BM253" s="187">
        <v>74700</v>
      </c>
      <c r="BN253" s="215">
        <v>624.24062605999995</v>
      </c>
      <c r="BO253" s="215">
        <v>481.50252796366402</v>
      </c>
      <c r="BP253" s="215">
        <v>-476.28347923240102</v>
      </c>
      <c r="BQ253" s="216">
        <v>51.907523363202202</v>
      </c>
      <c r="BR253" s="216">
        <v>5.9213683850509398</v>
      </c>
      <c r="BS253" s="214">
        <f t="shared" si="28"/>
        <v>-0.21061402997173673</v>
      </c>
      <c r="BT253" s="214">
        <f t="shared" si="29"/>
        <v>111.53360336107653</v>
      </c>
      <c r="BU253" s="191"/>
      <c r="BV253" s="189">
        <v>-29.851480427878499</v>
      </c>
      <c r="BW253" s="189">
        <v>-15.3721620441565</v>
      </c>
      <c r="BX253" s="214">
        <f t="shared" si="30"/>
        <v>-34.569604900902235</v>
      </c>
      <c r="BY253" s="214">
        <f t="shared" si="31"/>
        <v>-18.595356343231799</v>
      </c>
      <c r="BZ253" s="191"/>
      <c r="CA253" s="191"/>
      <c r="CB253" s="191"/>
      <c r="CC253" s="191"/>
      <c r="CD253" s="191"/>
      <c r="CE253" s="191"/>
      <c r="CF253" s="191"/>
      <c r="CG253" s="191"/>
      <c r="CH253" s="191"/>
      <c r="CI253" s="191"/>
      <c r="CJ253" s="191"/>
      <c r="CK253" s="191"/>
      <c r="CL253" s="191"/>
      <c r="CM253" s="191"/>
      <c r="CN253" s="191"/>
      <c r="CO253" s="191"/>
      <c r="CP253" s="191"/>
      <c r="CQ253" s="191"/>
      <c r="CR253" s="191"/>
    </row>
    <row r="254" spans="1:96" ht="12" customHeight="1" x14ac:dyDescent="0.25">
      <c r="A254" s="191"/>
      <c r="B254" s="191"/>
      <c r="C254" s="191"/>
      <c r="D254" s="191"/>
      <c r="E254" s="191"/>
      <c r="F254" s="191"/>
      <c r="G254" s="191"/>
      <c r="H254" s="191"/>
      <c r="I254" s="191"/>
      <c r="J254" s="191"/>
      <c r="K254" s="191"/>
      <c r="L254" s="191"/>
      <c r="M254" s="191"/>
      <c r="N254" s="191"/>
      <c r="O254" s="191"/>
      <c r="P254" s="191"/>
      <c r="Q254" s="191"/>
      <c r="R254" s="191"/>
      <c r="S254" s="191"/>
      <c r="T254" s="191"/>
      <c r="U254" s="191"/>
      <c r="V254" s="191"/>
      <c r="W254" s="191"/>
      <c r="X254" s="224"/>
      <c r="Y254" s="224"/>
      <c r="Z254" s="224"/>
      <c r="AA254" s="224"/>
      <c r="AB254" s="224"/>
      <c r="AC254" s="224"/>
      <c r="AD254" s="224"/>
      <c r="AE254" s="224"/>
      <c r="AF254" s="224"/>
      <c r="AG254" s="224"/>
      <c r="AH254" s="224"/>
      <c r="AI254" s="224"/>
      <c r="AJ254" s="224"/>
      <c r="AK254" s="224"/>
      <c r="AL254" s="224"/>
      <c r="AM254" s="191"/>
      <c r="AN254" s="73"/>
      <c r="AO254" s="73"/>
      <c r="AP254" s="73"/>
      <c r="AQ254" s="73"/>
      <c r="AR254" s="73"/>
      <c r="AS254" s="73"/>
      <c r="AT254" s="73"/>
      <c r="AU254" s="73"/>
      <c r="AV254" s="73"/>
      <c r="AW254" s="225"/>
      <c r="AX254" s="73"/>
      <c r="AY254" s="73"/>
      <c r="AZ254" s="73"/>
      <c r="BA254" s="73"/>
      <c r="BB254" s="182"/>
      <c r="BC254" s="182"/>
      <c r="BD254" s="214">
        <f t="shared" si="25"/>
        <v>20.833333333333332</v>
      </c>
      <c r="BE254" s="187">
        <v>75000</v>
      </c>
      <c r="BF254" s="215">
        <v>632.31187666999904</v>
      </c>
      <c r="BG254" s="215">
        <v>498.34718872048302</v>
      </c>
      <c r="BH254" s="215">
        <v>-491.04365273640298</v>
      </c>
      <c r="BI254" s="216">
        <v>52.023210400646597</v>
      </c>
      <c r="BJ254" s="216">
        <v>6.0508328900905104</v>
      </c>
      <c r="BK254" s="214">
        <f t="shared" si="26"/>
        <v>-6.9793322446646044E-2</v>
      </c>
      <c r="BL254" s="214">
        <f t="shared" si="27"/>
        <v>119.60485397107561</v>
      </c>
      <c r="BM254" s="187">
        <v>75000</v>
      </c>
      <c r="BN254" s="215">
        <v>632.31187666999904</v>
      </c>
      <c r="BO254" s="215">
        <v>493.48418397026398</v>
      </c>
      <c r="BP254" s="215">
        <v>-487.99359013880502</v>
      </c>
      <c r="BQ254" s="216">
        <v>51.994397934387301</v>
      </c>
      <c r="BR254" s="216">
        <v>6.0096905745385802</v>
      </c>
      <c r="BS254" s="214">
        <f t="shared" si="28"/>
        <v>-0.12229184048409625</v>
      </c>
      <c r="BT254" s="214">
        <f t="shared" si="29"/>
        <v>119.60485397107561</v>
      </c>
      <c r="BU254" s="191"/>
      <c r="BV254" s="189">
        <v>-17.246591848717198</v>
      </c>
      <c r="BW254" s="189">
        <v>-6.76002064851951</v>
      </c>
      <c r="BX254" s="214">
        <f t="shared" si="30"/>
        <v>-21.96471632174093</v>
      </c>
      <c r="BY254" s="214">
        <f t="shared" si="31"/>
        <v>-9.9832149475948064</v>
      </c>
      <c r="BZ254" s="191"/>
      <c r="CA254" s="191"/>
      <c r="CB254" s="191"/>
      <c r="CC254" s="191"/>
      <c r="CD254" s="191"/>
      <c r="CE254" s="191"/>
      <c r="CF254" s="191"/>
      <c r="CG254" s="191"/>
      <c r="CH254" s="191"/>
      <c r="CI254" s="191"/>
      <c r="CJ254" s="191"/>
      <c r="CK254" s="191"/>
      <c r="CL254" s="191"/>
      <c r="CM254" s="191"/>
      <c r="CN254" s="191"/>
      <c r="CO254" s="191"/>
      <c r="CP254" s="191"/>
      <c r="CQ254" s="191"/>
      <c r="CR254" s="191"/>
    </row>
    <row r="255" spans="1:96" ht="12" customHeight="1" x14ac:dyDescent="0.25">
      <c r="A255" s="191"/>
      <c r="B255" s="191"/>
      <c r="C255" s="191"/>
      <c r="D255" s="191"/>
      <c r="E255" s="191"/>
      <c r="F255" s="191"/>
      <c r="G255" s="191"/>
      <c r="H255" s="191"/>
      <c r="I255" s="191"/>
      <c r="J255" s="191"/>
      <c r="K255" s="191"/>
      <c r="L255" s="191"/>
      <c r="M255" s="191"/>
      <c r="N255" s="191"/>
      <c r="O255" s="191"/>
      <c r="P255" s="191"/>
      <c r="Q255" s="191"/>
      <c r="R255" s="191"/>
      <c r="S255" s="191"/>
      <c r="T255" s="191"/>
      <c r="U255" s="191"/>
      <c r="V255" s="191"/>
      <c r="W255" s="191"/>
      <c r="X255" s="224"/>
      <c r="Y255" s="224"/>
      <c r="Z255" s="224"/>
      <c r="AA255" s="224"/>
      <c r="AB255" s="224"/>
      <c r="AC255" s="224"/>
      <c r="AD255" s="224"/>
      <c r="AE255" s="224"/>
      <c r="AF255" s="224"/>
      <c r="AG255" s="224"/>
      <c r="AH255" s="224"/>
      <c r="AI255" s="224"/>
      <c r="AJ255" s="224"/>
      <c r="AK255" s="224"/>
      <c r="AL255" s="224"/>
      <c r="AM255" s="191"/>
      <c r="AN255" s="73"/>
      <c r="AO255" s="73"/>
      <c r="AP255" s="73"/>
      <c r="AQ255" s="73"/>
      <c r="AR255" s="73"/>
      <c r="AS255" s="73"/>
      <c r="AT255" s="73"/>
      <c r="AU255" s="73"/>
      <c r="AV255" s="73"/>
      <c r="AW255" s="225"/>
      <c r="AX255" s="73"/>
      <c r="AY255" s="73"/>
      <c r="AZ255" s="73"/>
      <c r="BA255" s="73"/>
      <c r="BB255" s="182"/>
      <c r="BC255" s="182"/>
      <c r="BD255" s="214">
        <f t="shared" si="25"/>
        <v>20.916666666666668</v>
      </c>
      <c r="BE255" s="187">
        <v>75300</v>
      </c>
      <c r="BF255" s="215">
        <v>639.03976589000001</v>
      </c>
      <c r="BG255" s="215">
        <v>514.59273066234698</v>
      </c>
      <c r="BH255" s="215">
        <v>-507.341192323347</v>
      </c>
      <c r="BI255" s="216">
        <v>52.140818166550197</v>
      </c>
      <c r="BJ255" s="216">
        <v>6.1672255167433496</v>
      </c>
      <c r="BK255" s="214">
        <f t="shared" si="26"/>
        <v>4.6599304206193182E-2</v>
      </c>
      <c r="BL255" s="214">
        <f t="shared" si="27"/>
        <v>126.33274319107659</v>
      </c>
      <c r="BM255" s="187">
        <v>75300</v>
      </c>
      <c r="BN255" s="215">
        <v>639.03976589000001</v>
      </c>
      <c r="BO255" s="215">
        <v>505.691335435356</v>
      </c>
      <c r="BP255" s="215">
        <v>-500.01690116422202</v>
      </c>
      <c r="BQ255" s="216">
        <v>52.082385229975699</v>
      </c>
      <c r="BR255" s="216">
        <v>6.0984639498650504</v>
      </c>
      <c r="BS255" s="214">
        <f t="shared" si="28"/>
        <v>-3.3518465157626132E-2</v>
      </c>
      <c r="BT255" s="214">
        <f t="shared" si="29"/>
        <v>126.33274319107659</v>
      </c>
      <c r="BU255" s="191"/>
      <c r="BV255" s="189">
        <v>-4.4528172209553496</v>
      </c>
      <c r="BW255" s="189">
        <v>1.9261570320807</v>
      </c>
      <c r="BX255" s="214">
        <f t="shared" si="30"/>
        <v>-9.1709416939790813</v>
      </c>
      <c r="BY255" s="214">
        <f t="shared" si="31"/>
        <v>-1.2970372669945973</v>
      </c>
      <c r="BZ255" s="191"/>
      <c r="CA255" s="191"/>
      <c r="CB255" s="191"/>
      <c r="CC255" s="191"/>
      <c r="CD255" s="191"/>
      <c r="CE255" s="191"/>
      <c r="CF255" s="191"/>
      <c r="CG255" s="191"/>
      <c r="CH255" s="191"/>
      <c r="CI255" s="191"/>
      <c r="CJ255" s="191"/>
      <c r="CK255" s="191"/>
      <c r="CL255" s="191"/>
      <c r="CM255" s="191"/>
      <c r="CN255" s="191"/>
      <c r="CO255" s="191"/>
      <c r="CP255" s="191"/>
      <c r="CQ255" s="191"/>
      <c r="CR255" s="191"/>
    </row>
    <row r="256" spans="1:96" ht="12" customHeight="1" x14ac:dyDescent="0.25">
      <c r="A256" s="191"/>
      <c r="B256" s="191"/>
      <c r="C256" s="191"/>
      <c r="D256" s="191"/>
      <c r="E256" s="191"/>
      <c r="F256" s="191"/>
      <c r="G256" s="191"/>
      <c r="H256" s="191"/>
      <c r="I256" s="191"/>
      <c r="J256" s="191"/>
      <c r="K256" s="191"/>
      <c r="L256" s="191"/>
      <c r="M256" s="191"/>
      <c r="N256" s="191"/>
      <c r="O256" s="191"/>
      <c r="P256" s="191"/>
      <c r="Q256" s="191"/>
      <c r="R256" s="191"/>
      <c r="S256" s="191"/>
      <c r="T256" s="191"/>
      <c r="U256" s="191"/>
      <c r="V256" s="191"/>
      <c r="W256" s="191"/>
      <c r="X256" s="224"/>
      <c r="Y256" s="224"/>
      <c r="Z256" s="224"/>
      <c r="AA256" s="224"/>
      <c r="AB256" s="224"/>
      <c r="AC256" s="224"/>
      <c r="AD256" s="224"/>
      <c r="AE256" s="224"/>
      <c r="AF256" s="224"/>
      <c r="AG256" s="224"/>
      <c r="AH256" s="224"/>
      <c r="AI256" s="224"/>
      <c r="AJ256" s="224"/>
      <c r="AK256" s="224"/>
      <c r="AL256" s="224"/>
      <c r="AM256" s="191"/>
      <c r="AN256" s="73"/>
      <c r="AO256" s="73"/>
      <c r="AP256" s="73"/>
      <c r="AQ256" s="73"/>
      <c r="AR256" s="73"/>
      <c r="AS256" s="73"/>
      <c r="AT256" s="73"/>
      <c r="AU256" s="73"/>
      <c r="AV256" s="73"/>
      <c r="AW256" s="225"/>
      <c r="AX256" s="73"/>
      <c r="AY256" s="73"/>
      <c r="AZ256" s="73"/>
      <c r="BA256" s="73"/>
      <c r="BB256" s="182"/>
      <c r="BC256" s="182"/>
      <c r="BD256" s="214">
        <f t="shared" si="25"/>
        <v>21</v>
      </c>
      <c r="BE256" s="187">
        <v>75600</v>
      </c>
      <c r="BF256" s="215">
        <v>644.35058158000004</v>
      </c>
      <c r="BG256" s="215">
        <v>530.68121602588599</v>
      </c>
      <c r="BH256" s="215">
        <v>-523.589493999914</v>
      </c>
      <c r="BI256" s="216">
        <v>52.256206417803099</v>
      </c>
      <c r="BJ256" s="216">
        <v>6.2807071966063601</v>
      </c>
      <c r="BK256" s="214">
        <f t="shared" si="26"/>
        <v>0.16008098406920368</v>
      </c>
      <c r="BL256" s="214">
        <f t="shared" si="27"/>
        <v>131.64355888107661</v>
      </c>
      <c r="BM256" s="187">
        <v>75600</v>
      </c>
      <c r="BN256" s="215">
        <v>644.35058158000004</v>
      </c>
      <c r="BO256" s="215">
        <v>517.93799044534796</v>
      </c>
      <c r="BP256" s="215">
        <v>-512.16692611019005</v>
      </c>
      <c r="BQ256" s="216">
        <v>52.1701242083697</v>
      </c>
      <c r="BR256" s="216">
        <v>6.1863600365786304</v>
      </c>
      <c r="BS256" s="214">
        <f t="shared" si="28"/>
        <v>5.4377621555953937E-2</v>
      </c>
      <c r="BT256" s="214">
        <f t="shared" si="29"/>
        <v>131.64355888107661</v>
      </c>
      <c r="BU256" s="191"/>
      <c r="BV256" s="189">
        <v>8.3897250159314396</v>
      </c>
      <c r="BW256" s="189">
        <v>10.5912392873377</v>
      </c>
      <c r="BX256" s="214">
        <f t="shared" si="30"/>
        <v>3.671600542907707</v>
      </c>
      <c r="BY256" s="214">
        <f t="shared" si="31"/>
        <v>7.3680449882624028</v>
      </c>
      <c r="BZ256" s="191"/>
      <c r="CA256" s="191"/>
      <c r="CB256" s="191"/>
      <c r="CC256" s="191"/>
      <c r="CD256" s="191"/>
      <c r="CE256" s="191"/>
      <c r="CF256" s="191"/>
      <c r="CG256" s="191"/>
      <c r="CH256" s="191"/>
      <c r="CI256" s="191"/>
      <c r="CJ256" s="191"/>
      <c r="CK256" s="191"/>
      <c r="CL256" s="191"/>
      <c r="CM256" s="191"/>
      <c r="CN256" s="191"/>
      <c r="CO256" s="191"/>
      <c r="CP256" s="191"/>
      <c r="CQ256" s="191"/>
      <c r="CR256" s="191"/>
    </row>
    <row r="257" spans="1:96" ht="12" customHeight="1" x14ac:dyDescent="0.25">
      <c r="A257" s="191"/>
      <c r="B257" s="191"/>
      <c r="C257" s="191"/>
      <c r="D257" s="191"/>
      <c r="E257" s="191"/>
      <c r="F257" s="191"/>
      <c r="G257" s="191"/>
      <c r="H257" s="191"/>
      <c r="I257" s="191"/>
      <c r="J257" s="191"/>
      <c r="K257" s="191"/>
      <c r="L257" s="191"/>
      <c r="M257" s="191"/>
      <c r="N257" s="191"/>
      <c r="O257" s="191"/>
      <c r="P257" s="191"/>
      <c r="Q257" s="191"/>
      <c r="R257" s="191"/>
      <c r="S257" s="191"/>
      <c r="T257" s="191"/>
      <c r="U257" s="191"/>
      <c r="V257" s="191"/>
      <c r="W257" s="191"/>
      <c r="X257" s="224"/>
      <c r="Y257" s="224"/>
      <c r="Z257" s="224"/>
      <c r="AA257" s="224"/>
      <c r="AB257" s="224"/>
      <c r="AC257" s="224"/>
      <c r="AD257" s="224"/>
      <c r="AE257" s="224"/>
      <c r="AF257" s="224"/>
      <c r="AG257" s="224"/>
      <c r="AH257" s="224"/>
      <c r="AI257" s="224"/>
      <c r="AJ257" s="224"/>
      <c r="AK257" s="224"/>
      <c r="AL257" s="224"/>
      <c r="AM257" s="191"/>
      <c r="AN257" s="73"/>
      <c r="AO257" s="73"/>
      <c r="AP257" s="73"/>
      <c r="AQ257" s="73"/>
      <c r="AR257" s="73"/>
      <c r="AS257" s="73"/>
      <c r="AT257" s="73"/>
      <c r="AU257" s="73"/>
      <c r="AV257" s="73"/>
      <c r="AW257" s="225"/>
      <c r="AX257" s="73"/>
      <c r="AY257" s="73"/>
      <c r="AZ257" s="73"/>
      <c r="BA257" s="73"/>
      <c r="BB257" s="182"/>
      <c r="BC257" s="182"/>
      <c r="BD257" s="214">
        <f t="shared" si="25"/>
        <v>21.083333333333332</v>
      </c>
      <c r="BE257" s="187">
        <v>75900</v>
      </c>
      <c r="BF257" s="215">
        <v>648.18613731000005</v>
      </c>
      <c r="BG257" s="215">
        <v>546.37447706670105</v>
      </c>
      <c r="BH257" s="215">
        <v>-539.53936669300595</v>
      </c>
      <c r="BI257" s="216">
        <v>52.367757399118297</v>
      </c>
      <c r="BJ257" s="216">
        <v>6.3897678570203702</v>
      </c>
      <c r="BK257" s="214">
        <f t="shared" si="26"/>
        <v>0.26914164448321376</v>
      </c>
      <c r="BL257" s="214">
        <f t="shared" si="27"/>
        <v>135.47911461107662</v>
      </c>
      <c r="BM257" s="187">
        <v>75900</v>
      </c>
      <c r="BN257" s="215">
        <v>648.18613731000005</v>
      </c>
      <c r="BO257" s="215">
        <v>530.04170882355902</v>
      </c>
      <c r="BP257" s="215">
        <v>-524.25846798689599</v>
      </c>
      <c r="BQ257" s="216">
        <v>52.256322245404398</v>
      </c>
      <c r="BR257" s="216">
        <v>6.2721319165149101</v>
      </c>
      <c r="BS257" s="214">
        <f t="shared" si="28"/>
        <v>0.1401495014922336</v>
      </c>
      <c r="BT257" s="214">
        <f t="shared" si="29"/>
        <v>135.47911461107662</v>
      </c>
      <c r="BU257" s="191"/>
      <c r="BV257" s="189">
        <v>21.1403823157241</v>
      </c>
      <c r="BW257" s="189">
        <v>19.140325445723999</v>
      </c>
      <c r="BX257" s="214">
        <f t="shared" si="30"/>
        <v>16.422257842700368</v>
      </c>
      <c r="BY257" s="214">
        <f t="shared" si="31"/>
        <v>15.917131146648702</v>
      </c>
      <c r="BZ257" s="191"/>
      <c r="CA257" s="191"/>
      <c r="CB257" s="191"/>
      <c r="CC257" s="191"/>
      <c r="CD257" s="191"/>
      <c r="CE257" s="191"/>
      <c r="CF257" s="191"/>
      <c r="CG257" s="191"/>
      <c r="CH257" s="191"/>
      <c r="CI257" s="191"/>
      <c r="CJ257" s="191"/>
      <c r="CK257" s="191"/>
      <c r="CL257" s="191"/>
      <c r="CM257" s="191"/>
      <c r="CN257" s="191"/>
      <c r="CO257" s="191"/>
      <c r="CP257" s="191"/>
      <c r="CQ257" s="191"/>
      <c r="CR257" s="191"/>
    </row>
    <row r="258" spans="1:96" ht="12" customHeight="1" x14ac:dyDescent="0.25">
      <c r="A258" s="191"/>
      <c r="B258" s="191"/>
      <c r="C258" s="191"/>
      <c r="D258" s="191"/>
      <c r="E258" s="191"/>
      <c r="F258" s="191"/>
      <c r="G258" s="191"/>
      <c r="H258" s="191"/>
      <c r="I258" s="191"/>
      <c r="J258" s="191"/>
      <c r="K258" s="191"/>
      <c r="L258" s="191"/>
      <c r="M258" s="191"/>
      <c r="N258" s="191"/>
      <c r="O258" s="191"/>
      <c r="P258" s="191"/>
      <c r="Q258" s="191"/>
      <c r="R258" s="191"/>
      <c r="S258" s="191"/>
      <c r="T258" s="191"/>
      <c r="U258" s="191"/>
      <c r="V258" s="191"/>
      <c r="W258" s="191"/>
      <c r="X258" s="224"/>
      <c r="Y258" s="224"/>
      <c r="Z258" s="224"/>
      <c r="AA258" s="224"/>
      <c r="AB258" s="224"/>
      <c r="AC258" s="224"/>
      <c r="AD258" s="224"/>
      <c r="AE258" s="224"/>
      <c r="AF258" s="224"/>
      <c r="AG258" s="224"/>
      <c r="AH258" s="224"/>
      <c r="AI258" s="224"/>
      <c r="AJ258" s="224"/>
      <c r="AK258" s="224"/>
      <c r="AL258" s="224"/>
      <c r="AM258" s="191"/>
      <c r="AN258" s="73"/>
      <c r="AO258" s="73"/>
      <c r="AP258" s="73"/>
      <c r="AQ258" s="73"/>
      <c r="AR258" s="73"/>
      <c r="AS258" s="73"/>
      <c r="AT258" s="73"/>
      <c r="AU258" s="73"/>
      <c r="AV258" s="73"/>
      <c r="AW258" s="225"/>
      <c r="AX258" s="73"/>
      <c r="AY258" s="73"/>
      <c r="AZ258" s="73"/>
      <c r="BA258" s="73"/>
      <c r="BB258" s="182"/>
      <c r="BC258" s="182"/>
      <c r="BD258" s="214">
        <f t="shared" si="25"/>
        <v>21.166666666666668</v>
      </c>
      <c r="BE258" s="187">
        <v>76200</v>
      </c>
      <c r="BF258" s="215">
        <v>650.50440994999997</v>
      </c>
      <c r="BG258" s="215">
        <v>561.45268018643299</v>
      </c>
      <c r="BH258" s="215">
        <v>-554.95905395570901</v>
      </c>
      <c r="BI258" s="216">
        <v>52.474047400180702</v>
      </c>
      <c r="BJ258" s="216">
        <v>6.49308731472094</v>
      </c>
      <c r="BK258" s="214">
        <f t="shared" si="26"/>
        <v>0.37246110218378359</v>
      </c>
      <c r="BL258" s="214">
        <f t="shared" si="27"/>
        <v>137.79738725107654</v>
      </c>
      <c r="BM258" s="187">
        <v>76200</v>
      </c>
      <c r="BN258" s="215">
        <v>650.50440994999997</v>
      </c>
      <c r="BO258" s="215">
        <v>541.82793851018198</v>
      </c>
      <c r="BP258" s="215">
        <v>-536.11247333523602</v>
      </c>
      <c r="BQ258" s="216">
        <v>52.339782504346097</v>
      </c>
      <c r="BR258" s="216">
        <v>6.3546366081413499</v>
      </c>
      <c r="BS258" s="214">
        <f t="shared" si="28"/>
        <v>0.2226541931186734</v>
      </c>
      <c r="BT258" s="214">
        <f t="shared" si="29"/>
        <v>137.79738725107654</v>
      </c>
      <c r="BU258" s="191"/>
      <c r="BV258" s="189">
        <v>33.659508463358499</v>
      </c>
      <c r="BW258" s="189">
        <v>27.479785234210901</v>
      </c>
      <c r="BX258" s="214">
        <f t="shared" si="30"/>
        <v>28.941383990334767</v>
      </c>
      <c r="BY258" s="214">
        <f t="shared" si="31"/>
        <v>24.256590935135605</v>
      </c>
      <c r="BZ258" s="191"/>
      <c r="CA258" s="191"/>
      <c r="CB258" s="191"/>
      <c r="CC258" s="191"/>
      <c r="CD258" s="191"/>
      <c r="CE258" s="191"/>
      <c r="CF258" s="191"/>
      <c r="CG258" s="191"/>
      <c r="CH258" s="191"/>
      <c r="CI258" s="191"/>
      <c r="CJ258" s="191"/>
      <c r="CK258" s="191"/>
      <c r="CL258" s="191"/>
      <c r="CM258" s="191"/>
      <c r="CN258" s="191"/>
      <c r="CO258" s="191"/>
      <c r="CP258" s="191"/>
      <c r="CQ258" s="191"/>
      <c r="CR258" s="191"/>
    </row>
    <row r="259" spans="1:96" ht="12" customHeight="1" x14ac:dyDescent="0.25">
      <c r="A259" s="191"/>
      <c r="B259" s="191"/>
      <c r="C259" s="191"/>
      <c r="D259" s="191"/>
      <c r="E259" s="191"/>
      <c r="F259" s="191"/>
      <c r="G259" s="191"/>
      <c r="H259" s="191"/>
      <c r="I259" s="191"/>
      <c r="J259" s="191"/>
      <c r="K259" s="191"/>
      <c r="L259" s="191"/>
      <c r="M259" s="191"/>
      <c r="N259" s="191"/>
      <c r="O259" s="191"/>
      <c r="P259" s="191"/>
      <c r="Q259" s="191"/>
      <c r="R259" s="191"/>
      <c r="S259" s="191"/>
      <c r="T259" s="191"/>
      <c r="U259" s="191"/>
      <c r="V259" s="191"/>
      <c r="W259" s="191"/>
      <c r="X259" s="224"/>
      <c r="Y259" s="224"/>
      <c r="Z259" s="224"/>
      <c r="AA259" s="224"/>
      <c r="AB259" s="224"/>
      <c r="AC259" s="224"/>
      <c r="AD259" s="224"/>
      <c r="AE259" s="224"/>
      <c r="AF259" s="224"/>
      <c r="AG259" s="224"/>
      <c r="AH259" s="224"/>
      <c r="AI259" s="224"/>
      <c r="AJ259" s="224"/>
      <c r="AK259" s="224"/>
      <c r="AL259" s="224"/>
      <c r="AM259" s="191"/>
      <c r="AN259" s="73"/>
      <c r="AO259" s="73"/>
      <c r="AP259" s="73"/>
      <c r="AQ259" s="73"/>
      <c r="AR259" s="73"/>
      <c r="AS259" s="73"/>
      <c r="AT259" s="73"/>
      <c r="AU259" s="73"/>
      <c r="AV259" s="73"/>
      <c r="AW259" s="225"/>
      <c r="AX259" s="73"/>
      <c r="AY259" s="73"/>
      <c r="AZ259" s="73"/>
      <c r="BA259" s="73"/>
      <c r="BB259" s="182"/>
      <c r="BC259" s="182"/>
      <c r="BD259" s="214">
        <f t="shared" si="25"/>
        <v>21.25</v>
      </c>
      <c r="BE259" s="187">
        <v>76500</v>
      </c>
      <c r="BF259" s="215">
        <v>651.28</v>
      </c>
      <c r="BG259" s="215">
        <v>575.71738271707602</v>
      </c>
      <c r="BH259" s="215">
        <v>-569.63802186964301</v>
      </c>
      <c r="BI259" s="216">
        <v>52.573851846266997</v>
      </c>
      <c r="BJ259" s="216">
        <v>6.5895362719542296</v>
      </c>
      <c r="BK259" s="214">
        <f t="shared" si="26"/>
        <v>0.4689100594170732</v>
      </c>
      <c r="BL259" s="214">
        <f t="shared" si="27"/>
        <v>138.57297730107655</v>
      </c>
      <c r="BM259" s="187">
        <v>76500</v>
      </c>
      <c r="BN259" s="215">
        <v>651.28</v>
      </c>
      <c r="BO259" s="215">
        <v>553.13349587280402</v>
      </c>
      <c r="BP259" s="215">
        <v>-547.56001298022102</v>
      </c>
      <c r="BQ259" s="216">
        <v>52.419422519349702</v>
      </c>
      <c r="BR259" s="216">
        <v>6.4328494374592697</v>
      </c>
      <c r="BS259" s="214">
        <f t="shared" si="28"/>
        <v>0.30086702243659325</v>
      </c>
      <c r="BT259" s="214">
        <f t="shared" si="29"/>
        <v>138.57297730107655</v>
      </c>
      <c r="BU259" s="191"/>
      <c r="BV259" s="189">
        <v>45.809992991404798</v>
      </c>
      <c r="BW259" s="189">
        <v>35.5182842244824</v>
      </c>
      <c r="BX259" s="214">
        <f t="shared" si="30"/>
        <v>41.091868518381062</v>
      </c>
      <c r="BY259" s="214">
        <f t="shared" si="31"/>
        <v>32.295089925407105</v>
      </c>
      <c r="BZ259" s="191"/>
      <c r="CA259" s="191"/>
      <c r="CB259" s="191"/>
      <c r="CC259" s="191"/>
      <c r="CD259" s="191"/>
      <c r="CE259" s="191"/>
      <c r="CF259" s="191"/>
      <c r="CG259" s="191"/>
      <c r="CH259" s="191"/>
      <c r="CI259" s="191"/>
      <c r="CJ259" s="191"/>
      <c r="CK259" s="191"/>
      <c r="CL259" s="191"/>
      <c r="CM259" s="191"/>
      <c r="CN259" s="191"/>
      <c r="CO259" s="191"/>
      <c r="CP259" s="191"/>
      <c r="CQ259" s="191"/>
      <c r="CR259" s="191"/>
    </row>
    <row r="260" spans="1:96" ht="12" customHeight="1" x14ac:dyDescent="0.25">
      <c r="A260" s="191"/>
      <c r="B260" s="191"/>
      <c r="C260" s="191"/>
      <c r="D260" s="191"/>
      <c r="E260" s="191"/>
      <c r="F260" s="191"/>
      <c r="G260" s="191"/>
      <c r="H260" s="191"/>
      <c r="I260" s="191"/>
      <c r="J260" s="191"/>
      <c r="K260" s="191"/>
      <c r="L260" s="191"/>
      <c r="M260" s="191"/>
      <c r="N260" s="191"/>
      <c r="O260" s="191"/>
      <c r="P260" s="191"/>
      <c r="Q260" s="191"/>
      <c r="R260" s="191"/>
      <c r="S260" s="191"/>
      <c r="T260" s="191"/>
      <c r="U260" s="191"/>
      <c r="V260" s="191"/>
      <c r="W260" s="191"/>
      <c r="X260" s="224"/>
      <c r="Y260" s="224"/>
      <c r="Z260" s="224"/>
      <c r="AA260" s="224"/>
      <c r="AB260" s="224"/>
      <c r="AC260" s="224"/>
      <c r="AD260" s="224"/>
      <c r="AE260" s="224"/>
      <c r="AF260" s="224"/>
      <c r="AG260" s="224"/>
      <c r="AH260" s="224"/>
      <c r="AI260" s="224"/>
      <c r="AJ260" s="224"/>
      <c r="AK260" s="224"/>
      <c r="AL260" s="224"/>
      <c r="AM260" s="191"/>
      <c r="AN260" s="73"/>
      <c r="AO260" s="73"/>
      <c r="AP260" s="73"/>
      <c r="AQ260" s="73"/>
      <c r="AR260" s="73"/>
      <c r="AS260" s="73"/>
      <c r="AT260" s="73"/>
      <c r="AU260" s="73"/>
      <c r="AV260" s="73"/>
      <c r="AW260" s="225"/>
      <c r="AX260" s="73"/>
      <c r="AY260" s="73"/>
      <c r="AZ260" s="73"/>
      <c r="BA260" s="73"/>
      <c r="BB260" s="182"/>
      <c r="BC260" s="182"/>
      <c r="BD260" s="214">
        <f t="shared" si="25"/>
        <v>21.333333333333332</v>
      </c>
      <c r="BE260" s="187">
        <v>76800</v>
      </c>
      <c r="BF260" s="215">
        <v>650.50440994999997</v>
      </c>
      <c r="BG260" s="215">
        <v>588.99336615988898</v>
      </c>
      <c r="BH260" s="215">
        <v>-583.38929389717305</v>
      </c>
      <c r="BI260" s="216">
        <v>52.666141162794503</v>
      </c>
      <c r="BJ260" s="216">
        <v>6.6781701417931201</v>
      </c>
      <c r="BK260" s="214">
        <f t="shared" si="26"/>
        <v>0.55754392925596363</v>
      </c>
      <c r="BL260" s="214">
        <f t="shared" si="27"/>
        <v>137.79738725107654</v>
      </c>
      <c r="BM260" s="187">
        <v>76800</v>
      </c>
      <c r="BN260" s="215">
        <v>650.50440994999997</v>
      </c>
      <c r="BO260" s="215">
        <v>563.80920742043895</v>
      </c>
      <c r="BP260" s="215">
        <v>-558.44536211162006</v>
      </c>
      <c r="BQ260" s="216">
        <v>52.494285080097498</v>
      </c>
      <c r="BR260" s="216">
        <v>6.5058716765461</v>
      </c>
      <c r="BS260" s="214">
        <f t="shared" si="28"/>
        <v>0.3738892615234235</v>
      </c>
      <c r="BT260" s="214">
        <f t="shared" si="29"/>
        <v>137.79738725107654</v>
      </c>
      <c r="BU260" s="191"/>
      <c r="BV260" s="189">
        <v>57.458762824833002</v>
      </c>
      <c r="BW260" s="189">
        <v>43.167784134872001</v>
      </c>
      <c r="BX260" s="214">
        <f t="shared" si="30"/>
        <v>52.740638351809267</v>
      </c>
      <c r="BY260" s="214">
        <f t="shared" si="31"/>
        <v>39.944589835796705</v>
      </c>
      <c r="BZ260" s="191"/>
      <c r="CA260" s="191"/>
      <c r="CB260" s="191"/>
      <c r="CC260" s="191"/>
      <c r="CD260" s="191"/>
      <c r="CE260" s="191"/>
      <c r="CF260" s="191"/>
      <c r="CG260" s="191"/>
      <c r="CH260" s="191"/>
      <c r="CI260" s="191"/>
      <c r="CJ260" s="191"/>
      <c r="CK260" s="191"/>
      <c r="CL260" s="191"/>
      <c r="CM260" s="191"/>
      <c r="CN260" s="191"/>
      <c r="CO260" s="191"/>
      <c r="CP260" s="191"/>
      <c r="CQ260" s="191"/>
      <c r="CR260" s="191"/>
    </row>
    <row r="261" spans="1:96" ht="12" customHeight="1" x14ac:dyDescent="0.25">
      <c r="A261" s="191"/>
      <c r="B261" s="191"/>
      <c r="C261" s="191"/>
      <c r="D261" s="191"/>
      <c r="E261" s="191"/>
      <c r="F261" s="191"/>
      <c r="G261" s="191"/>
      <c r="H261" s="191"/>
      <c r="I261" s="191"/>
      <c r="J261" s="191"/>
      <c r="K261" s="191"/>
      <c r="L261" s="191"/>
      <c r="M261" s="191"/>
      <c r="N261" s="191"/>
      <c r="O261" s="191"/>
      <c r="P261" s="191"/>
      <c r="Q261" s="191"/>
      <c r="R261" s="191"/>
      <c r="S261" s="191"/>
      <c r="T261" s="191"/>
      <c r="U261" s="191"/>
      <c r="V261" s="191"/>
      <c r="W261" s="191"/>
      <c r="X261" s="224"/>
      <c r="Y261" s="224"/>
      <c r="Z261" s="224"/>
      <c r="AA261" s="224"/>
      <c r="AB261" s="224"/>
      <c r="AC261" s="224"/>
      <c r="AD261" s="224"/>
      <c r="AE261" s="224"/>
      <c r="AF261" s="224"/>
      <c r="AG261" s="224"/>
      <c r="AH261" s="224"/>
      <c r="AI261" s="224"/>
      <c r="AJ261" s="224"/>
      <c r="AK261" s="224"/>
      <c r="AL261" s="224"/>
      <c r="AM261" s="191"/>
      <c r="AN261" s="73"/>
      <c r="AO261" s="73"/>
      <c r="AP261" s="73"/>
      <c r="AQ261" s="73"/>
      <c r="AR261" s="73"/>
      <c r="AS261" s="73"/>
      <c r="AT261" s="73"/>
      <c r="AU261" s="73"/>
      <c r="AV261" s="73"/>
      <c r="AW261" s="225"/>
      <c r="AX261" s="73"/>
      <c r="AY261" s="73"/>
      <c r="AZ261" s="73"/>
      <c r="BA261" s="73"/>
      <c r="BB261" s="182"/>
      <c r="BC261" s="182"/>
      <c r="BD261" s="214">
        <f t="shared" si="25"/>
        <v>21.416666666666668</v>
      </c>
      <c r="BE261" s="187">
        <v>77100</v>
      </c>
      <c r="BF261" s="215">
        <v>648.18613731000005</v>
      </c>
      <c r="BG261" s="215">
        <v>601.12952626898095</v>
      </c>
      <c r="BH261" s="215">
        <v>-596.05064827497597</v>
      </c>
      <c r="BI261" s="216">
        <v>52.750070845671701</v>
      </c>
      <c r="BJ261" s="216">
        <v>6.7582185654578701</v>
      </c>
      <c r="BK261" s="214">
        <f t="shared" si="26"/>
        <v>0.6375923529207137</v>
      </c>
      <c r="BL261" s="214">
        <f t="shared" si="27"/>
        <v>135.47911461107662</v>
      </c>
      <c r="BM261" s="187">
        <v>77100</v>
      </c>
      <c r="BN261" s="215">
        <v>648.18613731000005</v>
      </c>
      <c r="BO261" s="215">
        <v>573.72179090128895</v>
      </c>
      <c r="BP261" s="215">
        <v>-568.62823762211497</v>
      </c>
      <c r="BQ261" s="216">
        <v>52.563542892243802</v>
      </c>
      <c r="BR261" s="216">
        <v>6.5729329159461001</v>
      </c>
      <c r="BS261" s="214">
        <f t="shared" si="28"/>
        <v>0.44095050092342358</v>
      </c>
      <c r="BT261" s="214">
        <f t="shared" si="29"/>
        <v>135.47911461107662</v>
      </c>
      <c r="BU261" s="191"/>
      <c r="BV261" s="189">
        <v>68.478239707938798</v>
      </c>
      <c r="BW261" s="189">
        <v>50.344507032642603</v>
      </c>
      <c r="BX261" s="214">
        <f t="shared" si="30"/>
        <v>63.760115234915062</v>
      </c>
      <c r="BY261" s="214">
        <f t="shared" si="31"/>
        <v>47.121312733567308</v>
      </c>
      <c r="BZ261" s="191"/>
      <c r="CA261" s="191"/>
      <c r="CB261" s="191"/>
      <c r="CC261" s="191"/>
      <c r="CD261" s="191"/>
      <c r="CE261" s="191"/>
      <c r="CF261" s="191"/>
      <c r="CG261" s="191"/>
      <c r="CH261" s="191"/>
      <c r="CI261" s="191"/>
      <c r="CJ261" s="191"/>
      <c r="CK261" s="191"/>
      <c r="CL261" s="191"/>
      <c r="CM261" s="191"/>
      <c r="CN261" s="191"/>
      <c r="CO261" s="191"/>
      <c r="CP261" s="191"/>
      <c r="CQ261" s="191"/>
      <c r="CR261" s="191"/>
    </row>
    <row r="262" spans="1:96" ht="12" customHeight="1" x14ac:dyDescent="0.25">
      <c r="A262" s="191"/>
      <c r="B262" s="191"/>
      <c r="C262" s="191"/>
      <c r="D262" s="191"/>
      <c r="E262" s="191"/>
      <c r="F262" s="191"/>
      <c r="G262" s="191"/>
      <c r="H262" s="191"/>
      <c r="I262" s="191"/>
      <c r="J262" s="191"/>
      <c r="K262" s="191"/>
      <c r="L262" s="191"/>
      <c r="M262" s="191"/>
      <c r="N262" s="191"/>
      <c r="O262" s="191"/>
      <c r="P262" s="191"/>
      <c r="Q262" s="191"/>
      <c r="R262" s="191"/>
      <c r="S262" s="191"/>
      <c r="T262" s="191"/>
      <c r="U262" s="191"/>
      <c r="V262" s="191"/>
      <c r="W262" s="191"/>
      <c r="X262" s="224"/>
      <c r="Y262" s="224"/>
      <c r="Z262" s="224"/>
      <c r="AA262" s="224"/>
      <c r="AB262" s="224"/>
      <c r="AC262" s="224"/>
      <c r="AD262" s="224"/>
      <c r="AE262" s="224"/>
      <c r="AF262" s="224"/>
      <c r="AG262" s="224"/>
      <c r="AH262" s="224"/>
      <c r="AI262" s="224"/>
      <c r="AJ262" s="224"/>
      <c r="AK262" s="224"/>
      <c r="AL262" s="224"/>
      <c r="AM262" s="191"/>
      <c r="AN262" s="73"/>
      <c r="AO262" s="73"/>
      <c r="AP262" s="73"/>
      <c r="AQ262" s="73"/>
      <c r="AR262" s="73"/>
      <c r="AS262" s="73"/>
      <c r="AT262" s="73"/>
      <c r="AU262" s="73"/>
      <c r="AV262" s="73"/>
      <c r="AW262" s="225"/>
      <c r="AX262" s="73"/>
      <c r="AY262" s="73"/>
      <c r="AZ262" s="73"/>
      <c r="BA262" s="73"/>
      <c r="BB262" s="182"/>
      <c r="BC262" s="182"/>
      <c r="BD262" s="214">
        <f t="shared" ref="BD262:BD292" si="32">BE262/$BD$4</f>
        <v>21.5</v>
      </c>
      <c r="BE262" s="187">
        <v>77400</v>
      </c>
      <c r="BF262" s="215">
        <v>644.35058158000004</v>
      </c>
      <c r="BG262" s="215">
        <v>611.99906706466504</v>
      </c>
      <c r="BH262" s="215">
        <v>-607.48497193890103</v>
      </c>
      <c r="BI262" s="216">
        <v>52.824968401613802</v>
      </c>
      <c r="BJ262" s="216">
        <v>6.8290727588884099</v>
      </c>
      <c r="BK262" s="214">
        <f t="shared" ref="BK262:BK292" si="33">BJ262-AVERAGE($BJ$5:$BJ$292)</f>
        <v>0.70844654635125348</v>
      </c>
      <c r="BL262" s="214">
        <f t="shared" ref="BL262:BL292" si="34">BF262-AVERAGE($BF$5:$BF$292)</f>
        <v>131.64355888107661</v>
      </c>
      <c r="BM262" s="187">
        <v>77400</v>
      </c>
      <c r="BN262" s="215">
        <v>644.35058158000004</v>
      </c>
      <c r="BO262" s="215">
        <v>582.755081592995</v>
      </c>
      <c r="BP262" s="215">
        <v>-577.98529647181795</v>
      </c>
      <c r="BQ262" s="216">
        <v>52.626498543340603</v>
      </c>
      <c r="BR262" s="216">
        <v>6.6333895755508401</v>
      </c>
      <c r="BS262" s="214">
        <f t="shared" ref="BS262:BS292" si="35">BR262-AVERAGE($BR$5:$BR$292)</f>
        <v>0.50140716052816359</v>
      </c>
      <c r="BT262" s="214">
        <f t="shared" ref="BT262:BT293" si="36">BN262-AVERAGE($BN$5:$BN$292)</f>
        <v>131.64355888107661</v>
      </c>
      <c r="BU262" s="191"/>
      <c r="BV262" s="189">
        <v>78.747737451569705</v>
      </c>
      <c r="BW262" s="189">
        <v>56.969852876583197</v>
      </c>
      <c r="BX262" s="214">
        <f t="shared" ref="BX262:BX293" si="37">BV262-AVERAGE($BV$5:$BV$292)</f>
        <v>74.02961297854597</v>
      </c>
      <c r="BY262" s="214">
        <f t="shared" ref="BY262:BY293" si="38">BW262-AVERAGE($BW$5:$BW$292)</f>
        <v>53.746658577507901</v>
      </c>
      <c r="BZ262" s="191"/>
      <c r="CA262" s="191"/>
      <c r="CB262" s="191"/>
      <c r="CC262" s="191"/>
      <c r="CD262" s="191"/>
      <c r="CE262" s="191"/>
      <c r="CF262" s="191"/>
      <c r="CG262" s="191"/>
      <c r="CH262" s="191"/>
      <c r="CI262" s="191"/>
      <c r="CJ262" s="191"/>
      <c r="CK262" s="191"/>
      <c r="CL262" s="191"/>
      <c r="CM262" s="191"/>
      <c r="CN262" s="191"/>
      <c r="CO262" s="191"/>
      <c r="CP262" s="191"/>
      <c r="CQ262" s="191"/>
      <c r="CR262" s="191"/>
    </row>
    <row r="263" spans="1:96" ht="12" customHeight="1" x14ac:dyDescent="0.25">
      <c r="A263" s="191"/>
      <c r="B263" s="191"/>
      <c r="C263" s="191"/>
      <c r="D263" s="191"/>
      <c r="E263" s="191"/>
      <c r="F263" s="191"/>
      <c r="G263" s="191"/>
      <c r="H263" s="191"/>
      <c r="I263" s="191"/>
      <c r="J263" s="191"/>
      <c r="K263" s="191"/>
      <c r="L263" s="191"/>
      <c r="M263" s="191"/>
      <c r="N263" s="191"/>
      <c r="O263" s="191"/>
      <c r="P263" s="191"/>
      <c r="Q263" s="191"/>
      <c r="R263" s="191"/>
      <c r="S263" s="191"/>
      <c r="T263" s="191"/>
      <c r="U263" s="191"/>
      <c r="V263" s="191"/>
      <c r="W263" s="191"/>
      <c r="X263" s="224"/>
      <c r="Y263" s="224"/>
      <c r="Z263" s="224"/>
      <c r="AA263" s="224"/>
      <c r="AB263" s="224"/>
      <c r="AC263" s="224"/>
      <c r="AD263" s="224"/>
      <c r="AE263" s="224"/>
      <c r="AF263" s="224"/>
      <c r="AG263" s="224"/>
      <c r="AH263" s="224"/>
      <c r="AI263" s="224"/>
      <c r="AJ263" s="224"/>
      <c r="AK263" s="224"/>
      <c r="AL263" s="224"/>
      <c r="AM263" s="191"/>
      <c r="AN263" s="73"/>
      <c r="AO263" s="73"/>
      <c r="AP263" s="73"/>
      <c r="AQ263" s="73"/>
      <c r="AR263" s="73"/>
      <c r="AS263" s="73"/>
      <c r="AT263" s="73"/>
      <c r="AU263" s="73"/>
      <c r="AV263" s="73"/>
      <c r="AW263" s="225"/>
      <c r="AX263" s="73"/>
      <c r="AY263" s="73"/>
      <c r="AZ263" s="73"/>
      <c r="BA263" s="73"/>
      <c r="BB263" s="182"/>
      <c r="BC263" s="182"/>
      <c r="BD263" s="214">
        <f t="shared" si="32"/>
        <v>21.583333333333332</v>
      </c>
      <c r="BE263" s="187">
        <v>77700</v>
      </c>
      <c r="BF263" s="215">
        <v>639.03976589000001</v>
      </c>
      <c r="BG263" s="215">
        <v>621.49919607221204</v>
      </c>
      <c r="BH263" s="215">
        <v>-617.58001362216805</v>
      </c>
      <c r="BI263" s="216">
        <v>52.890319037255402</v>
      </c>
      <c r="BJ263" s="216">
        <v>6.8902721490782497</v>
      </c>
      <c r="BK263" s="214">
        <f t="shared" si="33"/>
        <v>0.76964593654109326</v>
      </c>
      <c r="BL263" s="214">
        <f t="shared" si="34"/>
        <v>126.33274319107659</v>
      </c>
      <c r="BM263" s="187">
        <v>77700</v>
      </c>
      <c r="BN263" s="215">
        <v>639.03976589000001</v>
      </c>
      <c r="BO263" s="215">
        <v>590.81071443955898</v>
      </c>
      <c r="BP263" s="215">
        <v>-586.41101448831603</v>
      </c>
      <c r="BQ263" s="216">
        <v>52.682581153701598</v>
      </c>
      <c r="BR263" s="216">
        <v>6.6867207596814699</v>
      </c>
      <c r="BS263" s="214">
        <f t="shared" si="35"/>
        <v>0.55473834465879346</v>
      </c>
      <c r="BT263" s="214">
        <f t="shared" si="36"/>
        <v>126.33274319107659</v>
      </c>
      <c r="BU263" s="191"/>
      <c r="BV263" s="189">
        <v>88.1547836978867</v>
      </c>
      <c r="BW263" s="189">
        <v>62.971260350924503</v>
      </c>
      <c r="BX263" s="214">
        <f t="shared" si="37"/>
        <v>83.436659224862964</v>
      </c>
      <c r="BY263" s="214">
        <f t="shared" si="38"/>
        <v>59.748066051849207</v>
      </c>
      <c r="BZ263" s="191"/>
      <c r="CA263" s="191"/>
      <c r="CB263" s="191"/>
      <c r="CC263" s="191"/>
      <c r="CD263" s="191"/>
      <c r="CE263" s="191"/>
      <c r="CF263" s="191"/>
      <c r="CG263" s="191"/>
      <c r="CH263" s="191"/>
      <c r="CI263" s="191"/>
      <c r="CJ263" s="191"/>
      <c r="CK263" s="191"/>
      <c r="CL263" s="191"/>
      <c r="CM263" s="191"/>
      <c r="CN263" s="191"/>
      <c r="CO263" s="191"/>
      <c r="CP263" s="191"/>
      <c r="CQ263" s="191"/>
      <c r="CR263" s="191"/>
    </row>
    <row r="264" spans="1:96" ht="12" customHeight="1" x14ac:dyDescent="0.25">
      <c r="A264" s="191"/>
      <c r="B264" s="191"/>
      <c r="C264" s="191"/>
      <c r="D264" s="191"/>
      <c r="E264" s="191"/>
      <c r="F264" s="191"/>
      <c r="G264" s="191"/>
      <c r="H264" s="191"/>
      <c r="I264" s="191"/>
      <c r="J264" s="191"/>
      <c r="K264" s="191"/>
      <c r="L264" s="191"/>
      <c r="M264" s="191"/>
      <c r="N264" s="191"/>
      <c r="O264" s="191"/>
      <c r="P264" s="191"/>
      <c r="Q264" s="191"/>
      <c r="R264" s="191"/>
      <c r="S264" s="191"/>
      <c r="T264" s="191"/>
      <c r="U264" s="191"/>
      <c r="V264" s="191"/>
      <c r="W264" s="191"/>
      <c r="X264" s="224"/>
      <c r="Y264" s="224"/>
      <c r="Z264" s="224"/>
      <c r="AA264" s="224"/>
      <c r="AB264" s="224"/>
      <c r="AC264" s="224"/>
      <c r="AD264" s="224"/>
      <c r="AE264" s="224"/>
      <c r="AF264" s="224"/>
      <c r="AG264" s="224"/>
      <c r="AH264" s="224"/>
      <c r="AI264" s="224"/>
      <c r="AJ264" s="224"/>
      <c r="AK264" s="224"/>
      <c r="AL264" s="224"/>
      <c r="AM264" s="191"/>
      <c r="AN264" s="73"/>
      <c r="AO264" s="73"/>
      <c r="AP264" s="73"/>
      <c r="AQ264" s="73"/>
      <c r="AR264" s="73"/>
      <c r="AS264" s="73"/>
      <c r="AT264" s="73"/>
      <c r="AU264" s="73"/>
      <c r="AV264" s="73"/>
      <c r="AW264" s="225"/>
      <c r="AX264" s="73"/>
      <c r="AY264" s="73"/>
      <c r="AZ264" s="73"/>
      <c r="BA264" s="73"/>
      <c r="BB264" s="182"/>
      <c r="BC264" s="182"/>
      <c r="BD264" s="214">
        <f t="shared" si="32"/>
        <v>21.666666666666668</v>
      </c>
      <c r="BE264" s="187">
        <v>78000</v>
      </c>
      <c r="BF264" s="215">
        <v>632.31187666999904</v>
      </c>
      <c r="BG264" s="215">
        <v>629.55046774851405</v>
      </c>
      <c r="BH264" s="215">
        <v>-626.24772056134498</v>
      </c>
      <c r="BI264" s="216">
        <v>52.945751306932799</v>
      </c>
      <c r="BJ264" s="216">
        <v>6.9414912124547703</v>
      </c>
      <c r="BK264" s="214">
        <f t="shared" si="33"/>
        <v>0.82086499991761386</v>
      </c>
      <c r="BL264" s="214">
        <f t="shared" si="34"/>
        <v>119.60485397107561</v>
      </c>
      <c r="BM264" s="187">
        <v>78000</v>
      </c>
      <c r="BN264" s="215">
        <v>632.31187666999904</v>
      </c>
      <c r="BO264" s="215">
        <v>597.80836408347</v>
      </c>
      <c r="BP264" s="215">
        <v>-593.81806125925402</v>
      </c>
      <c r="BQ264" s="216">
        <v>52.731340845296103</v>
      </c>
      <c r="BR264" s="216">
        <v>6.7325224127939602</v>
      </c>
      <c r="BS264" s="214">
        <f t="shared" si="35"/>
        <v>0.60053999777128375</v>
      </c>
      <c r="BT264" s="214">
        <f t="shared" si="36"/>
        <v>119.60485397107561</v>
      </c>
      <c r="BU264" s="191"/>
      <c r="BV264" s="189">
        <v>96.596351726592701</v>
      </c>
      <c r="BW264" s="189">
        <v>68.283001562653496</v>
      </c>
      <c r="BX264" s="214">
        <f t="shared" si="37"/>
        <v>91.878227253568966</v>
      </c>
      <c r="BY264" s="214">
        <f t="shared" si="38"/>
        <v>65.059807263578193</v>
      </c>
      <c r="BZ264" s="191"/>
      <c r="CA264" s="191"/>
      <c r="CB264" s="191"/>
      <c r="CC264" s="191"/>
      <c r="CD264" s="191"/>
      <c r="CE264" s="191"/>
      <c r="CF264" s="191"/>
      <c r="CG264" s="191"/>
      <c r="CH264" s="191"/>
      <c r="CI264" s="191"/>
      <c r="CJ264" s="191"/>
      <c r="CK264" s="191"/>
      <c r="CL264" s="191"/>
      <c r="CM264" s="191"/>
      <c r="CN264" s="191"/>
      <c r="CO264" s="191"/>
      <c r="CP264" s="191"/>
      <c r="CQ264" s="191"/>
      <c r="CR264" s="191"/>
    </row>
    <row r="265" spans="1:96" ht="12" customHeight="1" x14ac:dyDescent="0.25">
      <c r="A265" s="191"/>
      <c r="B265" s="191"/>
      <c r="C265" s="191"/>
      <c r="D265" s="191"/>
      <c r="E265" s="191"/>
      <c r="F265" s="191"/>
      <c r="G265" s="191"/>
      <c r="H265" s="191"/>
      <c r="I265" s="191"/>
      <c r="J265" s="191"/>
      <c r="K265" s="191"/>
      <c r="L265" s="191"/>
      <c r="M265" s="191"/>
      <c r="N265" s="191"/>
      <c r="O265" s="191"/>
      <c r="P265" s="191"/>
      <c r="Q265" s="191"/>
      <c r="R265" s="191"/>
      <c r="S265" s="191"/>
      <c r="T265" s="191"/>
      <c r="U265" s="191"/>
      <c r="V265" s="191"/>
      <c r="W265" s="191"/>
      <c r="X265" s="224"/>
      <c r="Y265" s="224"/>
      <c r="Z265" s="224"/>
      <c r="AA265" s="224"/>
      <c r="AB265" s="224"/>
      <c r="AC265" s="224"/>
      <c r="AD265" s="224"/>
      <c r="AE265" s="224"/>
      <c r="AF265" s="224"/>
      <c r="AG265" s="224"/>
      <c r="AH265" s="224"/>
      <c r="AI265" s="224"/>
      <c r="AJ265" s="224"/>
      <c r="AK265" s="224"/>
      <c r="AL265" s="224"/>
      <c r="AM265" s="191"/>
      <c r="AN265" s="73"/>
      <c r="AO265" s="73"/>
      <c r="AP265" s="73"/>
      <c r="AQ265" s="73"/>
      <c r="AR265" s="73"/>
      <c r="AS265" s="73"/>
      <c r="AT265" s="73"/>
      <c r="AU265" s="73"/>
      <c r="AV265" s="73"/>
      <c r="AW265" s="225"/>
      <c r="AX265" s="73"/>
      <c r="AY265" s="73"/>
      <c r="AZ265" s="73"/>
      <c r="BA265" s="73"/>
      <c r="BB265" s="182"/>
      <c r="BC265" s="182"/>
      <c r="BD265" s="214">
        <f t="shared" si="32"/>
        <v>21.75</v>
      </c>
      <c r="BE265" s="187">
        <v>78300</v>
      </c>
      <c r="BF265" s="215">
        <v>624.24062605999995</v>
      </c>
      <c r="BG265" s="215">
        <v>636.09587908038804</v>
      </c>
      <c r="BH265" s="215">
        <v>-633.423290727054</v>
      </c>
      <c r="BI265" s="216">
        <v>52.991023420520499</v>
      </c>
      <c r="BJ265" s="216">
        <v>6.9825270241699497</v>
      </c>
      <c r="BK265" s="214">
        <f t="shared" si="33"/>
        <v>0.86190081163279331</v>
      </c>
      <c r="BL265" s="214">
        <f t="shared" si="34"/>
        <v>111.53360336107653</v>
      </c>
      <c r="BM265" s="187">
        <v>78300</v>
      </c>
      <c r="BN265" s="215">
        <v>624.24062605999995</v>
      </c>
      <c r="BO265" s="215">
        <v>603.68563018055295</v>
      </c>
      <c r="BP265" s="215">
        <v>-600.13727295429203</v>
      </c>
      <c r="BQ265" s="216">
        <v>52.772441895371102</v>
      </c>
      <c r="BR265" s="216">
        <v>6.7705004878357098</v>
      </c>
      <c r="BS265" s="214">
        <f t="shared" si="35"/>
        <v>0.6385180728130333</v>
      </c>
      <c r="BT265" s="214">
        <f t="shared" si="36"/>
        <v>111.53360336107653</v>
      </c>
      <c r="BU265" s="191"/>
      <c r="BV265" s="189">
        <v>103.97998881178501</v>
      </c>
      <c r="BW265" s="189">
        <v>72.846901898636006</v>
      </c>
      <c r="BX265" s="214">
        <f t="shared" si="37"/>
        <v>99.261864338761271</v>
      </c>
      <c r="BY265" s="214">
        <f t="shared" si="38"/>
        <v>69.623707599560703</v>
      </c>
      <c r="BZ265" s="191"/>
      <c r="CA265" s="191"/>
      <c r="CB265" s="191"/>
      <c r="CC265" s="191"/>
      <c r="CD265" s="191"/>
      <c r="CE265" s="191"/>
      <c r="CF265" s="191"/>
      <c r="CG265" s="191"/>
      <c r="CH265" s="191"/>
      <c r="CI265" s="191"/>
      <c r="CJ265" s="191"/>
      <c r="CK265" s="191"/>
      <c r="CL265" s="191"/>
      <c r="CM265" s="191"/>
      <c r="CN265" s="191"/>
      <c r="CO265" s="191"/>
      <c r="CP265" s="191"/>
      <c r="CQ265" s="191"/>
      <c r="CR265" s="191"/>
    </row>
    <row r="266" spans="1:96" ht="12" customHeight="1" x14ac:dyDescent="0.25">
      <c r="A266" s="191"/>
      <c r="B266" s="191"/>
      <c r="C266" s="191"/>
      <c r="D266" s="191"/>
      <c r="E266" s="191"/>
      <c r="F266" s="191"/>
      <c r="G266" s="191"/>
      <c r="H266" s="191"/>
      <c r="I266" s="191"/>
      <c r="J266" s="191"/>
      <c r="K266" s="191"/>
      <c r="L266" s="191"/>
      <c r="M266" s="191"/>
      <c r="N266" s="191"/>
      <c r="O266" s="191"/>
      <c r="P266" s="191"/>
      <c r="Q266" s="191"/>
      <c r="R266" s="191"/>
      <c r="S266" s="191"/>
      <c r="T266" s="191"/>
      <c r="U266" s="191"/>
      <c r="V266" s="191"/>
      <c r="W266" s="191"/>
      <c r="X266" s="224"/>
      <c r="Y266" s="224"/>
      <c r="Z266" s="224"/>
      <c r="AA266" s="224"/>
      <c r="AB266" s="224"/>
      <c r="AC266" s="224"/>
      <c r="AD266" s="224"/>
      <c r="AE266" s="224"/>
      <c r="AF266" s="224"/>
      <c r="AG266" s="224"/>
      <c r="AH266" s="224"/>
      <c r="AI266" s="224"/>
      <c r="AJ266" s="224"/>
      <c r="AK266" s="224"/>
      <c r="AL266" s="224"/>
      <c r="AM266" s="191"/>
      <c r="AN266" s="73"/>
      <c r="AO266" s="73"/>
      <c r="AP266" s="73"/>
      <c r="AQ266" s="73"/>
      <c r="AR266" s="73"/>
      <c r="AS266" s="73"/>
      <c r="AT266" s="73"/>
      <c r="AU266" s="73"/>
      <c r="AV266" s="73"/>
      <c r="AW266" s="225"/>
      <c r="AX266" s="73"/>
      <c r="AY266" s="73"/>
      <c r="AZ266" s="73"/>
      <c r="BA266" s="73"/>
      <c r="BB266" s="182"/>
      <c r="BC266" s="182"/>
      <c r="BD266" s="214">
        <f t="shared" si="32"/>
        <v>21.833333333333332</v>
      </c>
      <c r="BE266" s="187">
        <v>78600</v>
      </c>
      <c r="BF266" s="215">
        <v>614.91444438999997</v>
      </c>
      <c r="BG266" s="215">
        <v>641.09978825975804</v>
      </c>
      <c r="BH266" s="215">
        <v>-639.06403069367298</v>
      </c>
      <c r="BI266" s="216">
        <v>53.026010558004302</v>
      </c>
      <c r="BJ266" s="216">
        <v>7.0132877524100898</v>
      </c>
      <c r="BK266" s="214">
        <f t="shared" si="33"/>
        <v>0.8926615398729334</v>
      </c>
      <c r="BL266" s="214">
        <f t="shared" si="34"/>
        <v>102.20742169107655</v>
      </c>
      <c r="BM266" s="187">
        <v>78600</v>
      </c>
      <c r="BN266" s="215">
        <v>614.91444438999997</v>
      </c>
      <c r="BO266" s="215">
        <v>608.39763951121199</v>
      </c>
      <c r="BP266" s="215">
        <v>-605.31730763345502</v>
      </c>
      <c r="BQ266" s="216">
        <v>52.8056551989146</v>
      </c>
      <c r="BR266" s="216">
        <v>6.8004636282967201</v>
      </c>
      <c r="BS266" s="214">
        <f t="shared" si="35"/>
        <v>0.66848121327404364</v>
      </c>
      <c r="BT266" s="214">
        <f t="shared" si="36"/>
        <v>102.20742169107655</v>
      </c>
      <c r="BU266" s="191"/>
      <c r="BV266" s="189">
        <v>110.22482877157999</v>
      </c>
      <c r="BW266" s="189">
        <v>76.612977158618406</v>
      </c>
      <c r="BX266" s="214">
        <f t="shared" si="37"/>
        <v>105.50670429855626</v>
      </c>
      <c r="BY266" s="214">
        <f t="shared" si="38"/>
        <v>73.389782859543104</v>
      </c>
      <c r="BZ266" s="191"/>
      <c r="CA266" s="191"/>
      <c r="CB266" s="191"/>
      <c r="CC266" s="191"/>
      <c r="CD266" s="191"/>
      <c r="CE266" s="191"/>
      <c r="CF266" s="191"/>
      <c r="CG266" s="191"/>
      <c r="CH266" s="191"/>
      <c r="CI266" s="191"/>
      <c r="CJ266" s="191"/>
      <c r="CK266" s="191"/>
      <c r="CL266" s="191"/>
      <c r="CM266" s="191"/>
      <c r="CN266" s="191"/>
      <c r="CO266" s="191"/>
      <c r="CP266" s="191"/>
      <c r="CQ266" s="191"/>
      <c r="CR266" s="191"/>
    </row>
    <row r="267" spans="1:96" ht="12" customHeight="1" x14ac:dyDescent="0.25">
      <c r="A267" s="191"/>
      <c r="B267" s="191"/>
      <c r="C267" s="191"/>
      <c r="D267" s="191"/>
      <c r="E267" s="191"/>
      <c r="F267" s="191"/>
      <c r="G267" s="191"/>
      <c r="H267" s="191"/>
      <c r="I267" s="191"/>
      <c r="J267" s="191"/>
      <c r="K267" s="191"/>
      <c r="L267" s="191"/>
      <c r="M267" s="191"/>
      <c r="N267" s="191"/>
      <c r="O267" s="191"/>
      <c r="P267" s="191"/>
      <c r="Q267" s="191"/>
      <c r="R267" s="191"/>
      <c r="S267" s="191"/>
      <c r="T267" s="191"/>
      <c r="U267" s="191"/>
      <c r="V267" s="191"/>
      <c r="W267" s="191"/>
      <c r="X267" s="224"/>
      <c r="Y267" s="224"/>
      <c r="Z267" s="224"/>
      <c r="AA267" s="224"/>
      <c r="AB267" s="224"/>
      <c r="AC267" s="224"/>
      <c r="AD267" s="224"/>
      <c r="AE267" s="224"/>
      <c r="AF267" s="224"/>
      <c r="AG267" s="224"/>
      <c r="AH267" s="224"/>
      <c r="AI267" s="224"/>
      <c r="AJ267" s="224"/>
      <c r="AK267" s="224"/>
      <c r="AL267" s="224"/>
      <c r="AM267" s="191"/>
      <c r="AN267" s="73"/>
      <c r="AO267" s="73"/>
      <c r="AP267" s="73"/>
      <c r="AQ267" s="73"/>
      <c r="AR267" s="73"/>
      <c r="AS267" s="73"/>
      <c r="AT267" s="73"/>
      <c r="AU267" s="73"/>
      <c r="AV267" s="73"/>
      <c r="AW267" s="225"/>
      <c r="AX267" s="73"/>
      <c r="AY267" s="73"/>
      <c r="AZ267" s="73"/>
      <c r="BA267" s="73"/>
      <c r="BB267" s="182"/>
      <c r="BC267" s="182"/>
      <c r="BD267" s="214">
        <f t="shared" si="32"/>
        <v>21.916666666666668</v>
      </c>
      <c r="BE267" s="187">
        <v>78900</v>
      </c>
      <c r="BF267" s="215">
        <v>604.43551124999999</v>
      </c>
      <c r="BG267" s="215">
        <v>644.54670378004801</v>
      </c>
      <c r="BH267" s="215">
        <v>-643.14807875529198</v>
      </c>
      <c r="BI267" s="216">
        <v>53.050693308250899</v>
      </c>
      <c r="BJ267" s="216">
        <v>7.0337821579530502</v>
      </c>
      <c r="BK267" s="214">
        <f t="shared" si="33"/>
        <v>0.91315594541589373</v>
      </c>
      <c r="BL267" s="214">
        <f t="shared" si="34"/>
        <v>91.728488551076566</v>
      </c>
      <c r="BM267" s="187">
        <v>78900</v>
      </c>
      <c r="BN267" s="215">
        <v>604.43551124999999</v>
      </c>
      <c r="BO267" s="215">
        <v>611.91642198259603</v>
      </c>
      <c r="BP267" s="215">
        <v>-609.32405081994705</v>
      </c>
      <c r="BQ267" s="216">
        <v>52.830850464595898</v>
      </c>
      <c r="BR267" s="216">
        <v>6.8223156974289898</v>
      </c>
      <c r="BS267" s="214">
        <f t="shared" si="35"/>
        <v>0.69033328240631331</v>
      </c>
      <c r="BT267" s="214">
        <f t="shared" si="36"/>
        <v>91.728488551076566</v>
      </c>
      <c r="BU267" s="191"/>
      <c r="BV267" s="189">
        <v>115.26247762097999</v>
      </c>
      <c r="BW267" s="189">
        <v>79.539980986170406</v>
      </c>
      <c r="BX267" s="214">
        <f t="shared" si="37"/>
        <v>110.54435314795626</v>
      </c>
      <c r="BY267" s="214">
        <f t="shared" si="38"/>
        <v>76.316786687095103</v>
      </c>
      <c r="BZ267" s="191"/>
      <c r="CA267" s="191"/>
      <c r="CB267" s="191"/>
      <c r="CC267" s="191"/>
      <c r="CD267" s="191"/>
      <c r="CE267" s="191"/>
      <c r="CF267" s="191"/>
      <c r="CG267" s="191"/>
      <c r="CH267" s="191"/>
      <c r="CI267" s="191"/>
      <c r="CJ267" s="191"/>
      <c r="CK267" s="191"/>
      <c r="CL267" s="191"/>
      <c r="CM267" s="191"/>
      <c r="CN267" s="191"/>
      <c r="CO267" s="191"/>
      <c r="CP267" s="191"/>
      <c r="CQ267" s="191"/>
      <c r="CR267" s="191"/>
    </row>
    <row r="268" spans="1:96" ht="12" customHeight="1" x14ac:dyDescent="0.25">
      <c r="A268" s="191"/>
      <c r="B268" s="191"/>
      <c r="C268" s="191"/>
      <c r="D268" s="191"/>
      <c r="E268" s="191"/>
      <c r="F268" s="191"/>
      <c r="G268" s="191"/>
      <c r="H268" s="191"/>
      <c r="I268" s="191"/>
      <c r="J268" s="191"/>
      <c r="K268" s="191"/>
      <c r="L268" s="191"/>
      <c r="M268" s="191"/>
      <c r="N268" s="191"/>
      <c r="O268" s="191"/>
      <c r="P268" s="191"/>
      <c r="Q268" s="191"/>
      <c r="R268" s="191"/>
      <c r="S268" s="191"/>
      <c r="T268" s="191"/>
      <c r="U268" s="191"/>
      <c r="V268" s="191"/>
      <c r="W268" s="191"/>
      <c r="X268" s="224"/>
      <c r="Y268" s="224"/>
      <c r="Z268" s="224"/>
      <c r="AA268" s="224"/>
      <c r="AB268" s="224"/>
      <c r="AC268" s="224"/>
      <c r="AD268" s="224"/>
      <c r="AE268" s="224"/>
      <c r="AF268" s="224"/>
      <c r="AG268" s="224"/>
      <c r="AH268" s="224"/>
      <c r="AI268" s="224"/>
      <c r="AJ268" s="224"/>
      <c r="AK268" s="224"/>
      <c r="AL268" s="224"/>
      <c r="AM268" s="191"/>
      <c r="AN268" s="73"/>
      <c r="AO268" s="73"/>
      <c r="AP268" s="73"/>
      <c r="AQ268" s="73"/>
      <c r="AR268" s="73"/>
      <c r="AS268" s="73"/>
      <c r="AT268" s="73"/>
      <c r="AU268" s="73"/>
      <c r="AV268" s="73"/>
      <c r="AW268" s="225"/>
      <c r="AX268" s="73"/>
      <c r="AY268" s="73"/>
      <c r="AZ268" s="73"/>
      <c r="BA268" s="73"/>
      <c r="BB268" s="182"/>
      <c r="BC268" s="182"/>
      <c r="BD268" s="214">
        <f t="shared" si="32"/>
        <v>22</v>
      </c>
      <c r="BE268" s="187">
        <v>79200</v>
      </c>
      <c r="BF268" s="215">
        <v>592.91863602000001</v>
      </c>
      <c r="BG268" s="215">
        <v>646.43997562097195</v>
      </c>
      <c r="BH268" s="215">
        <v>-645.67303215884203</v>
      </c>
      <c r="BI268" s="216">
        <v>53.065147212949697</v>
      </c>
      <c r="BJ268" s="216">
        <v>7.0441100581150602</v>
      </c>
      <c r="BK268" s="214">
        <f t="shared" si="33"/>
        <v>0.92348384557790375</v>
      </c>
      <c r="BL268" s="214">
        <f t="shared" si="34"/>
        <v>80.211613321076584</v>
      </c>
      <c r="BM268" s="187">
        <v>79200</v>
      </c>
      <c r="BN268" s="215">
        <v>592.91863602000001</v>
      </c>
      <c r="BO268" s="215">
        <v>614.230105786389</v>
      </c>
      <c r="BP268" s="215">
        <v>-612.13982476876095</v>
      </c>
      <c r="BQ268" s="216">
        <v>52.847988416263803</v>
      </c>
      <c r="BR268" s="216">
        <v>6.8360483631694704</v>
      </c>
      <c r="BS268" s="214">
        <f t="shared" si="35"/>
        <v>0.70406594814679391</v>
      </c>
      <c r="BT268" s="214">
        <f t="shared" si="36"/>
        <v>80.211613321076584</v>
      </c>
      <c r="BU268" s="191"/>
      <c r="BV268" s="189">
        <v>119.037762628252</v>
      </c>
      <c r="BW268" s="189">
        <v>81.59585660207</v>
      </c>
      <c r="BX268" s="214">
        <f t="shared" si="37"/>
        <v>114.31963815522826</v>
      </c>
      <c r="BY268" s="214">
        <f t="shared" si="38"/>
        <v>78.372662302994698</v>
      </c>
      <c r="BZ268" s="191"/>
      <c r="CA268" s="191"/>
      <c r="CB268" s="191"/>
      <c r="CC268" s="191"/>
      <c r="CD268" s="191"/>
      <c r="CE268" s="191"/>
      <c r="CF268" s="191"/>
      <c r="CG268" s="191"/>
      <c r="CH268" s="191"/>
      <c r="CI268" s="191"/>
      <c r="CJ268" s="191"/>
      <c r="CK268" s="191"/>
      <c r="CL268" s="191"/>
      <c r="CM268" s="191"/>
      <c r="CN268" s="191"/>
      <c r="CO268" s="191"/>
      <c r="CP268" s="191"/>
      <c r="CQ268" s="191"/>
      <c r="CR268" s="191"/>
    </row>
    <row r="269" spans="1:96" ht="12" customHeight="1" x14ac:dyDescent="0.25">
      <c r="A269" s="191"/>
      <c r="B269" s="191"/>
      <c r="C269" s="191"/>
      <c r="D269" s="191"/>
      <c r="E269" s="191"/>
      <c r="F269" s="191"/>
      <c r="G269" s="191"/>
      <c r="H269" s="191"/>
      <c r="I269" s="191"/>
      <c r="J269" s="191"/>
      <c r="K269" s="191"/>
      <c r="L269" s="191"/>
      <c r="M269" s="191"/>
      <c r="N269" s="191"/>
      <c r="O269" s="191"/>
      <c r="P269" s="191"/>
      <c r="Q269" s="191"/>
      <c r="R269" s="191"/>
      <c r="S269" s="191"/>
      <c r="T269" s="191"/>
      <c r="U269" s="191"/>
      <c r="V269" s="191"/>
      <c r="W269" s="191"/>
      <c r="X269" s="224"/>
      <c r="Y269" s="224"/>
      <c r="Z269" s="224"/>
      <c r="AA269" s="224"/>
      <c r="AB269" s="224"/>
      <c r="AC269" s="224"/>
      <c r="AD269" s="224"/>
      <c r="AE269" s="224"/>
      <c r="AF269" s="224"/>
      <c r="AG269" s="224"/>
      <c r="AH269" s="224"/>
      <c r="AI269" s="224"/>
      <c r="AJ269" s="224"/>
      <c r="AK269" s="224"/>
      <c r="AL269" s="224"/>
      <c r="AM269" s="191"/>
      <c r="AN269" s="73"/>
      <c r="AO269" s="73"/>
      <c r="AP269" s="73"/>
      <c r="AQ269" s="73"/>
      <c r="AR269" s="73"/>
      <c r="AS269" s="73"/>
      <c r="AT269" s="73"/>
      <c r="AU269" s="73"/>
      <c r="AV269" s="73"/>
      <c r="AW269" s="225"/>
      <c r="AX269" s="73"/>
      <c r="AY269" s="73"/>
      <c r="AZ269" s="73"/>
      <c r="BA269" s="73"/>
      <c r="BB269" s="182"/>
      <c r="BC269" s="182"/>
      <c r="BD269" s="214">
        <f t="shared" si="32"/>
        <v>22.083333333333332</v>
      </c>
      <c r="BE269" s="187">
        <v>79500</v>
      </c>
      <c r="BF269" s="215">
        <v>580.49</v>
      </c>
      <c r="BG269" s="215">
        <v>646.80041047767099</v>
      </c>
      <c r="BH269" s="215">
        <v>-646.65450416744898</v>
      </c>
      <c r="BI269" s="216">
        <v>53.069533324018202</v>
      </c>
      <c r="BJ269" s="216">
        <v>7.0444536624376797</v>
      </c>
      <c r="BK269" s="214">
        <f t="shared" si="33"/>
        <v>0.92382744990052323</v>
      </c>
      <c r="BL269" s="214">
        <f t="shared" si="34"/>
        <v>67.782977301076585</v>
      </c>
      <c r="BM269" s="187">
        <v>79500</v>
      </c>
      <c r="BN269" s="215">
        <v>580.49</v>
      </c>
      <c r="BO269" s="215">
        <v>615.34196794001605</v>
      </c>
      <c r="BP269" s="215">
        <v>-613.76244356216102</v>
      </c>
      <c r="BQ269" s="216">
        <v>52.857113162058397</v>
      </c>
      <c r="BR269" s="216">
        <v>6.8417338590784604</v>
      </c>
      <c r="BS269" s="214">
        <f t="shared" si="35"/>
        <v>0.70975144405578394</v>
      </c>
      <c r="BT269" s="214">
        <f t="shared" si="36"/>
        <v>67.782977301076585</v>
      </c>
      <c r="BU269" s="191"/>
      <c r="BV269" s="189">
        <v>121.50933657107799</v>
      </c>
      <c r="BW269" s="189">
        <v>82.758087892704495</v>
      </c>
      <c r="BX269" s="214">
        <f t="shared" si="37"/>
        <v>116.79121209805426</v>
      </c>
      <c r="BY269" s="214">
        <f t="shared" si="38"/>
        <v>79.534893593629192</v>
      </c>
      <c r="BZ269" s="191"/>
      <c r="CA269" s="191"/>
      <c r="CB269" s="191"/>
      <c r="CC269" s="191"/>
      <c r="CD269" s="191"/>
      <c r="CE269" s="191"/>
      <c r="CF269" s="191"/>
      <c r="CG269" s="191"/>
      <c r="CH269" s="191"/>
      <c r="CI269" s="191"/>
      <c r="CJ269" s="191"/>
      <c r="CK269" s="191"/>
      <c r="CL269" s="191"/>
      <c r="CM269" s="191"/>
      <c r="CN269" s="191"/>
      <c r="CO269" s="191"/>
      <c r="CP269" s="191"/>
      <c r="CQ269" s="191"/>
      <c r="CR269" s="191"/>
    </row>
    <row r="270" spans="1:96" ht="12" customHeight="1" x14ac:dyDescent="0.25">
      <c r="A270" s="191"/>
      <c r="B270" s="191"/>
      <c r="C270" s="191"/>
      <c r="D270" s="191"/>
      <c r="E270" s="191"/>
      <c r="F270" s="191"/>
      <c r="G270" s="191"/>
      <c r="H270" s="191"/>
      <c r="I270" s="191"/>
      <c r="J270" s="191"/>
      <c r="K270" s="191"/>
      <c r="L270" s="191"/>
      <c r="M270" s="191"/>
      <c r="N270" s="191"/>
      <c r="O270" s="191"/>
      <c r="P270" s="191"/>
      <c r="Q270" s="191"/>
      <c r="R270" s="191"/>
      <c r="S270" s="191"/>
      <c r="T270" s="191"/>
      <c r="U270" s="191"/>
      <c r="V270" s="191"/>
      <c r="W270" s="191"/>
      <c r="X270" s="224"/>
      <c r="Y270" s="224"/>
      <c r="Z270" s="224"/>
      <c r="AA270" s="224"/>
      <c r="AB270" s="224"/>
      <c r="AC270" s="224"/>
      <c r="AD270" s="224"/>
      <c r="AE270" s="224"/>
      <c r="AF270" s="224"/>
      <c r="AG270" s="224"/>
      <c r="AH270" s="224"/>
      <c r="AI270" s="224"/>
      <c r="AJ270" s="224"/>
      <c r="AK270" s="224"/>
      <c r="AL270" s="224"/>
      <c r="AM270" s="191"/>
      <c r="AN270" s="73"/>
      <c r="AO270" s="73"/>
      <c r="AP270" s="73"/>
      <c r="AQ270" s="73"/>
      <c r="AR270" s="73"/>
      <c r="AS270" s="73"/>
      <c r="AT270" s="73"/>
      <c r="AU270" s="73"/>
      <c r="AV270" s="73"/>
      <c r="AW270" s="225"/>
      <c r="AX270" s="73"/>
      <c r="AY270" s="73"/>
      <c r="AZ270" s="73"/>
      <c r="BA270" s="73"/>
      <c r="BB270" s="182"/>
      <c r="BC270" s="182"/>
      <c r="BD270" s="214">
        <f t="shared" si="32"/>
        <v>22.166666666666668</v>
      </c>
      <c r="BE270" s="187">
        <v>79800</v>
      </c>
      <c r="BF270" s="215">
        <v>567.28577393</v>
      </c>
      <c r="BG270" s="215">
        <v>645.664827506047</v>
      </c>
      <c r="BH270" s="215">
        <v>-646.12462896577802</v>
      </c>
      <c r="BI270" s="216">
        <v>53.064089651387199</v>
      </c>
      <c r="BJ270" s="216">
        <v>7.0350696672516397</v>
      </c>
      <c r="BK270" s="214">
        <f t="shared" si="33"/>
        <v>0.91444345471448329</v>
      </c>
      <c r="BL270" s="214">
        <f t="shared" si="34"/>
        <v>54.578751231076581</v>
      </c>
      <c r="BM270" s="187">
        <v>79800</v>
      </c>
      <c r="BN270" s="215">
        <v>567.28577393</v>
      </c>
      <c r="BO270" s="215">
        <v>615.26936991618402</v>
      </c>
      <c r="BP270" s="215">
        <v>-614.204147788667</v>
      </c>
      <c r="BQ270" s="216">
        <v>52.858344818031</v>
      </c>
      <c r="BR270" s="216">
        <v>6.8395179825758898</v>
      </c>
      <c r="BS270" s="214">
        <f t="shared" si="35"/>
        <v>0.70753556755321334</v>
      </c>
      <c r="BT270" s="214">
        <f t="shared" si="36"/>
        <v>54.578751231076581</v>
      </c>
      <c r="BU270" s="191"/>
      <c r="BV270" s="189">
        <v>122.650130574635</v>
      </c>
      <c r="BW270" s="189">
        <v>83.013946008340596</v>
      </c>
      <c r="BX270" s="214">
        <f t="shared" si="37"/>
        <v>117.93200610161126</v>
      </c>
      <c r="BY270" s="214">
        <f t="shared" si="38"/>
        <v>79.790751709265294</v>
      </c>
      <c r="BZ270" s="191"/>
      <c r="CA270" s="191"/>
      <c r="CB270" s="191"/>
      <c r="CC270" s="191"/>
      <c r="CD270" s="191"/>
      <c r="CE270" s="191"/>
      <c r="CF270" s="191"/>
      <c r="CG270" s="191"/>
      <c r="CH270" s="191"/>
      <c r="CI270" s="191"/>
      <c r="CJ270" s="191"/>
      <c r="CK270" s="191"/>
      <c r="CL270" s="191"/>
      <c r="CM270" s="191"/>
      <c r="CN270" s="191"/>
      <c r="CO270" s="191"/>
      <c r="CP270" s="191"/>
      <c r="CQ270" s="191"/>
      <c r="CR270" s="191"/>
    </row>
    <row r="271" spans="1:96" ht="12" customHeight="1" x14ac:dyDescent="0.25">
      <c r="A271" s="191"/>
      <c r="B271" s="191"/>
      <c r="C271" s="191"/>
      <c r="D271" s="191"/>
      <c r="E271" s="191"/>
      <c r="F271" s="191"/>
      <c r="G271" s="191"/>
      <c r="H271" s="191"/>
      <c r="I271" s="191"/>
      <c r="J271" s="191"/>
      <c r="K271" s="191"/>
      <c r="L271" s="191"/>
      <c r="M271" s="191"/>
      <c r="N271" s="191"/>
      <c r="O271" s="191"/>
      <c r="P271" s="191"/>
      <c r="Q271" s="191"/>
      <c r="R271" s="191"/>
      <c r="S271" s="191"/>
      <c r="T271" s="191"/>
      <c r="U271" s="191"/>
      <c r="V271" s="191"/>
      <c r="W271" s="191"/>
      <c r="X271" s="224"/>
      <c r="Y271" s="224"/>
      <c r="Z271" s="224"/>
      <c r="AA271" s="224"/>
      <c r="AB271" s="224"/>
      <c r="AC271" s="224"/>
      <c r="AD271" s="224"/>
      <c r="AE271" s="224"/>
      <c r="AF271" s="224"/>
      <c r="AG271" s="224"/>
      <c r="AH271" s="224"/>
      <c r="AI271" s="224"/>
      <c r="AJ271" s="224"/>
      <c r="AK271" s="224"/>
      <c r="AL271" s="224"/>
      <c r="AM271" s="191"/>
      <c r="AN271" s="73"/>
      <c r="AO271" s="73"/>
      <c r="AP271" s="73"/>
      <c r="AQ271" s="73"/>
      <c r="AR271" s="73"/>
      <c r="AS271" s="73"/>
      <c r="AT271" s="73"/>
      <c r="AU271" s="73"/>
      <c r="AV271" s="73"/>
      <c r="AW271" s="225"/>
      <c r="AX271" s="73"/>
      <c r="AY271" s="73"/>
      <c r="AZ271" s="73"/>
      <c r="BA271" s="73"/>
      <c r="BB271" s="182"/>
      <c r="BC271" s="182"/>
      <c r="BD271" s="214">
        <f t="shared" si="32"/>
        <v>22.25</v>
      </c>
      <c r="BE271" s="187">
        <v>80100</v>
      </c>
      <c r="BF271" s="215">
        <v>553.45062605999999</v>
      </c>
      <c r="BG271" s="215">
        <v>643.08456840245401</v>
      </c>
      <c r="BH271" s="215">
        <v>-644.13052841817205</v>
      </c>
      <c r="BI271" s="216">
        <v>53.049123371959901</v>
      </c>
      <c r="BJ271" s="216">
        <v>7.0162819951667199</v>
      </c>
      <c r="BK271" s="214">
        <f t="shared" si="33"/>
        <v>0.89565578262956347</v>
      </c>
      <c r="BL271" s="214">
        <f t="shared" si="34"/>
        <v>40.743603361076566</v>
      </c>
      <c r="BM271" s="187">
        <v>80100</v>
      </c>
      <c r="BN271" s="215">
        <v>553.45062605999999</v>
      </c>
      <c r="BO271" s="215">
        <v>614.04260358443298</v>
      </c>
      <c r="BP271" s="215">
        <v>-613.49044665739405</v>
      </c>
      <c r="BQ271" s="216">
        <v>52.851872424744101</v>
      </c>
      <c r="BR271" s="216">
        <v>6.8296133546919604</v>
      </c>
      <c r="BS271" s="214">
        <f t="shared" si="35"/>
        <v>0.69763093966928391</v>
      </c>
      <c r="BT271" s="214">
        <f t="shared" si="36"/>
        <v>40.743603361076566</v>
      </c>
      <c r="BU271" s="191"/>
      <c r="BV271" s="189">
        <v>122.447650572067</v>
      </c>
      <c r="BW271" s="189">
        <v>82.360628770502501</v>
      </c>
      <c r="BX271" s="214">
        <f t="shared" si="37"/>
        <v>117.72952609904327</v>
      </c>
      <c r="BY271" s="214">
        <f t="shared" si="38"/>
        <v>79.137434471427198</v>
      </c>
      <c r="BZ271" s="191"/>
      <c r="CA271" s="191"/>
      <c r="CB271" s="191"/>
      <c r="CC271" s="191"/>
      <c r="CD271" s="191"/>
      <c r="CE271" s="191"/>
      <c r="CF271" s="191"/>
      <c r="CG271" s="191"/>
      <c r="CH271" s="191"/>
      <c r="CI271" s="191"/>
      <c r="CJ271" s="191"/>
      <c r="CK271" s="191"/>
      <c r="CL271" s="191"/>
      <c r="CM271" s="191"/>
      <c r="CN271" s="191"/>
      <c r="CO271" s="191"/>
      <c r="CP271" s="191"/>
      <c r="CQ271" s="191"/>
      <c r="CR271" s="191"/>
    </row>
    <row r="272" spans="1:96" ht="12" customHeight="1" x14ac:dyDescent="0.25">
      <c r="A272" s="191"/>
      <c r="B272" s="191"/>
      <c r="C272" s="191"/>
      <c r="D272" s="191"/>
      <c r="E272" s="191"/>
      <c r="F272" s="191"/>
      <c r="G272" s="191"/>
      <c r="H272" s="191"/>
      <c r="I272" s="191"/>
      <c r="J272" s="191"/>
      <c r="K272" s="191"/>
      <c r="L272" s="191"/>
      <c r="M272" s="191"/>
      <c r="N272" s="191"/>
      <c r="O272" s="191"/>
      <c r="P272" s="191"/>
      <c r="Q272" s="191"/>
      <c r="R272" s="191"/>
      <c r="S272" s="191"/>
      <c r="T272" s="191"/>
      <c r="U272" s="191"/>
      <c r="V272" s="191"/>
      <c r="W272" s="191"/>
      <c r="X272" s="224"/>
      <c r="Y272" s="224"/>
      <c r="Z272" s="224"/>
      <c r="AA272" s="224"/>
      <c r="AB272" s="224"/>
      <c r="AC272" s="224"/>
      <c r="AD272" s="224"/>
      <c r="AE272" s="224"/>
      <c r="AF272" s="224"/>
      <c r="AG272" s="224"/>
      <c r="AH272" s="224"/>
      <c r="AI272" s="224"/>
      <c r="AJ272" s="224"/>
      <c r="AK272" s="224"/>
      <c r="AL272" s="224"/>
      <c r="AM272" s="191"/>
      <c r="AN272" s="73"/>
      <c r="AO272" s="73"/>
      <c r="AP272" s="73"/>
      <c r="AQ272" s="73"/>
      <c r="AR272" s="73"/>
      <c r="AS272" s="73"/>
      <c r="AT272" s="73"/>
      <c r="AU272" s="73"/>
      <c r="AV272" s="73"/>
      <c r="AW272" s="225"/>
      <c r="AX272" s="73"/>
      <c r="AY272" s="73"/>
      <c r="AZ272" s="73"/>
      <c r="BA272" s="73"/>
      <c r="BB272" s="182"/>
      <c r="BC272" s="182"/>
      <c r="BD272" s="214">
        <f t="shared" si="32"/>
        <v>22.333333333333332</v>
      </c>
      <c r="BE272" s="187">
        <v>80400</v>
      </c>
      <c r="BF272" s="215">
        <v>539.13613719</v>
      </c>
      <c r="BG272" s="215">
        <v>639.12397476846604</v>
      </c>
      <c r="BH272" s="215">
        <v>-640.73275305745904</v>
      </c>
      <c r="BI272" s="216">
        <v>53.025003678835901</v>
      </c>
      <c r="BJ272" s="216">
        <v>6.98847507527997</v>
      </c>
      <c r="BK272" s="214">
        <f t="shared" si="33"/>
        <v>0.86784886274281359</v>
      </c>
      <c r="BL272" s="214">
        <f t="shared" si="34"/>
        <v>26.429114491076575</v>
      </c>
      <c r="BM272" s="187">
        <v>80400</v>
      </c>
      <c r="BN272" s="215">
        <v>539.13613719</v>
      </c>
      <c r="BO272" s="215">
        <v>611.70366974589297</v>
      </c>
      <c r="BP272" s="215">
        <v>-611.65889141086302</v>
      </c>
      <c r="BQ272" s="216">
        <v>52.837947166451599</v>
      </c>
      <c r="BR272" s="216">
        <v>6.8122929443176998</v>
      </c>
      <c r="BS272" s="214">
        <f t="shared" si="35"/>
        <v>0.68031052929502334</v>
      </c>
      <c r="BT272" s="214">
        <f t="shared" si="36"/>
        <v>26.429114491076575</v>
      </c>
      <c r="BU272" s="191"/>
      <c r="BV272" s="189">
        <v>120.90411414050099</v>
      </c>
      <c r="BW272" s="189">
        <v>80.805291361652607</v>
      </c>
      <c r="BX272" s="214">
        <f t="shared" si="37"/>
        <v>116.18598966747726</v>
      </c>
      <c r="BY272" s="214">
        <f t="shared" si="38"/>
        <v>77.582097062577304</v>
      </c>
      <c r="BZ272" s="191"/>
      <c r="CA272" s="191"/>
      <c r="CB272" s="191"/>
      <c r="CC272" s="191"/>
      <c r="CD272" s="191"/>
      <c r="CE272" s="191"/>
      <c r="CF272" s="191"/>
      <c r="CG272" s="191"/>
      <c r="CH272" s="191"/>
      <c r="CI272" s="191"/>
      <c r="CJ272" s="191"/>
      <c r="CK272" s="191"/>
      <c r="CL272" s="191"/>
      <c r="CM272" s="191"/>
      <c r="CN272" s="191"/>
      <c r="CO272" s="191"/>
      <c r="CP272" s="191"/>
      <c r="CQ272" s="191"/>
      <c r="CR272" s="191"/>
    </row>
    <row r="273" spans="1:96" ht="12" customHeight="1" x14ac:dyDescent="0.25">
      <c r="A273" s="191"/>
      <c r="B273" s="191"/>
      <c r="C273" s="191"/>
      <c r="D273" s="191"/>
      <c r="E273" s="191"/>
      <c r="F273" s="191"/>
      <c r="G273" s="191"/>
      <c r="H273" s="191"/>
      <c r="I273" s="191"/>
      <c r="J273" s="191"/>
      <c r="K273" s="191"/>
      <c r="L273" s="191"/>
      <c r="M273" s="191"/>
      <c r="N273" s="191"/>
      <c r="O273" s="191"/>
      <c r="P273" s="191"/>
      <c r="Q273" s="191"/>
      <c r="R273" s="191"/>
      <c r="S273" s="191"/>
      <c r="T273" s="191"/>
      <c r="U273" s="191"/>
      <c r="V273" s="191"/>
      <c r="W273" s="191"/>
      <c r="X273" s="224"/>
      <c r="Y273" s="224"/>
      <c r="Z273" s="224"/>
      <c r="AA273" s="224"/>
      <c r="AB273" s="224"/>
      <c r="AC273" s="224"/>
      <c r="AD273" s="224"/>
      <c r="AE273" s="224"/>
      <c r="AF273" s="224"/>
      <c r="AG273" s="224"/>
      <c r="AH273" s="224"/>
      <c r="AI273" s="224"/>
      <c r="AJ273" s="224"/>
      <c r="AK273" s="224"/>
      <c r="AL273" s="224"/>
      <c r="AM273" s="191"/>
      <c r="AN273" s="73"/>
      <c r="AO273" s="73"/>
      <c r="AP273" s="73"/>
      <c r="AQ273" s="73"/>
      <c r="AR273" s="73"/>
      <c r="AS273" s="73"/>
      <c r="AT273" s="73"/>
      <c r="AU273" s="73"/>
      <c r="AV273" s="73"/>
      <c r="AW273" s="225"/>
      <c r="AX273" s="73"/>
      <c r="AY273" s="73"/>
      <c r="AZ273" s="73"/>
      <c r="BA273" s="73"/>
      <c r="BB273" s="182"/>
      <c r="BC273" s="182"/>
      <c r="BD273" s="214">
        <f t="shared" si="32"/>
        <v>22.416666666666668</v>
      </c>
      <c r="BE273" s="187">
        <v>80700</v>
      </c>
      <c r="BF273" s="215">
        <v>524.49913982999999</v>
      </c>
      <c r="BG273" s="215">
        <v>633.85884588663396</v>
      </c>
      <c r="BH273" s="215">
        <v>-636.00370946276996</v>
      </c>
      <c r="BI273" s="216">
        <v>52.992155165688303</v>
      </c>
      <c r="BJ273" s="216">
        <v>6.9520875751992603</v>
      </c>
      <c r="BK273" s="214">
        <f t="shared" si="33"/>
        <v>0.83146136266210391</v>
      </c>
      <c r="BL273" s="214">
        <f t="shared" si="34"/>
        <v>11.792117131076566</v>
      </c>
      <c r="BM273" s="187">
        <v>80700</v>
      </c>
      <c r="BN273" s="215">
        <v>524.49913982999999</v>
      </c>
      <c r="BO273" s="215">
        <v>608.30500968498404</v>
      </c>
      <c r="BP273" s="215">
        <v>-608.75780129968302</v>
      </c>
      <c r="BQ273" s="216">
        <v>52.8168758872892</v>
      </c>
      <c r="BR273" s="216">
        <v>6.7878838497271996</v>
      </c>
      <c r="BS273" s="214">
        <f t="shared" si="35"/>
        <v>0.65590143470452311</v>
      </c>
      <c r="BT273" s="214">
        <f t="shared" si="36"/>
        <v>11.792117131076566</v>
      </c>
      <c r="BU273" s="191"/>
      <c r="BV273" s="189">
        <v>118.036426213967</v>
      </c>
      <c r="BW273" s="189">
        <v>78.364967961064096</v>
      </c>
      <c r="BX273" s="214">
        <f t="shared" si="37"/>
        <v>113.31830174094327</v>
      </c>
      <c r="BY273" s="214">
        <f t="shared" si="38"/>
        <v>75.141773661988793</v>
      </c>
      <c r="BZ273" s="191"/>
      <c r="CA273" s="191"/>
      <c r="CB273" s="191"/>
      <c r="CC273" s="191"/>
      <c r="CD273" s="191"/>
      <c r="CE273" s="191"/>
      <c r="CF273" s="191"/>
      <c r="CG273" s="191"/>
      <c r="CH273" s="191"/>
      <c r="CI273" s="191"/>
      <c r="CJ273" s="191"/>
      <c r="CK273" s="191"/>
      <c r="CL273" s="191"/>
      <c r="CM273" s="191"/>
      <c r="CN273" s="191"/>
      <c r="CO273" s="191"/>
      <c r="CP273" s="191"/>
      <c r="CQ273" s="191"/>
      <c r="CR273" s="191"/>
    </row>
    <row r="274" spans="1:96" ht="12" customHeight="1" x14ac:dyDescent="0.25">
      <c r="A274" s="191"/>
      <c r="B274" s="191"/>
      <c r="C274" s="191"/>
      <c r="D274" s="191"/>
      <c r="E274" s="191"/>
      <c r="F274" s="191"/>
      <c r="G274" s="191"/>
      <c r="H274" s="191"/>
      <c r="I274" s="191"/>
      <c r="J274" s="191"/>
      <c r="K274" s="191"/>
      <c r="L274" s="191"/>
      <c r="M274" s="191"/>
      <c r="N274" s="191"/>
      <c r="O274" s="191"/>
      <c r="P274" s="191"/>
      <c r="Q274" s="191"/>
      <c r="R274" s="191"/>
      <c r="S274" s="191"/>
      <c r="T274" s="191"/>
      <c r="U274" s="191"/>
      <c r="V274" s="191"/>
      <c r="W274" s="191"/>
      <c r="X274" s="224"/>
      <c r="Y274" s="224"/>
      <c r="Z274" s="224"/>
      <c r="AA274" s="224"/>
      <c r="AB274" s="224"/>
      <c r="AC274" s="224"/>
      <c r="AD274" s="224"/>
      <c r="AE274" s="224"/>
      <c r="AF274" s="224"/>
      <c r="AG274" s="224"/>
      <c r="AH274" s="224"/>
      <c r="AI274" s="224"/>
      <c r="AJ274" s="224"/>
      <c r="AK274" s="224"/>
      <c r="AL274" s="224"/>
      <c r="AM274" s="191"/>
      <c r="AN274" s="73"/>
      <c r="AO274" s="73"/>
      <c r="AP274" s="73"/>
      <c r="AQ274" s="73"/>
      <c r="AR274" s="73"/>
      <c r="AS274" s="73"/>
      <c r="AT274" s="73"/>
      <c r="AU274" s="73"/>
      <c r="AV274" s="73"/>
      <c r="AW274" s="225"/>
      <c r="AX274" s="73"/>
      <c r="AY274" s="73"/>
      <c r="AZ274" s="73"/>
      <c r="BA274" s="73"/>
      <c r="BB274" s="182"/>
      <c r="BC274" s="182"/>
      <c r="BD274" s="214">
        <f t="shared" si="32"/>
        <v>22.5</v>
      </c>
      <c r="BE274" s="187">
        <v>81000</v>
      </c>
      <c r="BF274" s="215">
        <v>509.7</v>
      </c>
      <c r="BG274" s="215">
        <v>627.37489073970403</v>
      </c>
      <c r="BH274" s="215">
        <v>-630.02608672192798</v>
      </c>
      <c r="BI274" s="216">
        <v>52.951051660247998</v>
      </c>
      <c r="BJ274" s="216">
        <v>6.9076065136457903</v>
      </c>
      <c r="BK274" s="214">
        <f t="shared" si="33"/>
        <v>0.78698030110863382</v>
      </c>
      <c r="BL274" s="214">
        <f t="shared" si="34"/>
        <v>-3.0070226989234357</v>
      </c>
      <c r="BM274" s="187">
        <v>81000</v>
      </c>
      <c r="BN274" s="215">
        <v>509.7</v>
      </c>
      <c r="BO274" s="215">
        <v>603.90820901396501</v>
      </c>
      <c r="BP274" s="215">
        <v>-604.84496172420597</v>
      </c>
      <c r="BQ274" s="216">
        <v>52.789014893036999</v>
      </c>
      <c r="BR274" s="216">
        <v>6.7567613273389702</v>
      </c>
      <c r="BS274" s="214">
        <f t="shared" si="35"/>
        <v>0.62477891231629368</v>
      </c>
      <c r="BT274" s="214">
        <f t="shared" si="36"/>
        <v>-3.0070226989234357</v>
      </c>
      <c r="BU274" s="191"/>
      <c r="BV274" s="189">
        <v>113.87599393921001</v>
      </c>
      <c r="BW274" s="189">
        <v>75.066385185131097</v>
      </c>
      <c r="BX274" s="214">
        <f t="shared" si="37"/>
        <v>109.15786946618627</v>
      </c>
      <c r="BY274" s="214">
        <f t="shared" si="38"/>
        <v>71.843190886055794</v>
      </c>
      <c r="BZ274" s="191"/>
      <c r="CA274" s="191"/>
      <c r="CB274" s="191"/>
      <c r="CC274" s="191"/>
      <c r="CD274" s="191"/>
      <c r="CE274" s="191"/>
      <c r="CF274" s="191"/>
      <c r="CG274" s="191"/>
      <c r="CH274" s="191"/>
      <c r="CI274" s="191"/>
      <c r="CJ274" s="191"/>
      <c r="CK274" s="191"/>
      <c r="CL274" s="191"/>
      <c r="CM274" s="191"/>
      <c r="CN274" s="191"/>
      <c r="CO274" s="191"/>
      <c r="CP274" s="191"/>
      <c r="CQ274" s="191"/>
      <c r="CR274" s="191"/>
    </row>
    <row r="275" spans="1:96" ht="12" customHeight="1" x14ac:dyDescent="0.25">
      <c r="A275" s="191"/>
      <c r="B275" s="191"/>
      <c r="C275" s="191"/>
      <c r="D275" s="191"/>
      <c r="E275" s="191"/>
      <c r="F275" s="191"/>
      <c r="G275" s="191"/>
      <c r="H275" s="191"/>
      <c r="I275" s="191"/>
      <c r="J275" s="191"/>
      <c r="K275" s="191"/>
      <c r="L275" s="191"/>
      <c r="M275" s="191"/>
      <c r="N275" s="191"/>
      <c r="O275" s="191"/>
      <c r="P275" s="191"/>
      <c r="Q275" s="191"/>
      <c r="R275" s="191"/>
      <c r="S275" s="191"/>
      <c r="T275" s="191"/>
      <c r="U275" s="191"/>
      <c r="V275" s="191"/>
      <c r="W275" s="191"/>
      <c r="X275" s="224"/>
      <c r="Y275" s="224"/>
      <c r="Z275" s="224"/>
      <c r="AA275" s="224"/>
      <c r="AB275" s="224"/>
      <c r="AC275" s="224"/>
      <c r="AD275" s="224"/>
      <c r="AE275" s="224"/>
      <c r="AF275" s="224"/>
      <c r="AG275" s="224"/>
      <c r="AH275" s="224"/>
      <c r="AI275" s="224"/>
      <c r="AJ275" s="224"/>
      <c r="AK275" s="224"/>
      <c r="AL275" s="224"/>
      <c r="AM275" s="191"/>
      <c r="AN275" s="73"/>
      <c r="AO275" s="73"/>
      <c r="AP275" s="73"/>
      <c r="AQ275" s="73"/>
      <c r="AR275" s="73"/>
      <c r="AS275" s="73"/>
      <c r="AT275" s="73"/>
      <c r="AU275" s="73"/>
      <c r="AV275" s="73"/>
      <c r="AW275" s="225"/>
      <c r="AX275" s="73"/>
      <c r="AY275" s="73"/>
      <c r="AZ275" s="73"/>
      <c r="BA275" s="73"/>
      <c r="BB275" s="182"/>
      <c r="BC275" s="182"/>
      <c r="BD275" s="214">
        <f t="shared" si="32"/>
        <v>22.583333333333332</v>
      </c>
      <c r="BE275" s="187">
        <v>81300</v>
      </c>
      <c r="BF275" s="215">
        <v>494.90086016999999</v>
      </c>
      <c r="BG275" s="215">
        <v>619.76618900184803</v>
      </c>
      <c r="BH275" s="215">
        <v>-622.89129553086104</v>
      </c>
      <c r="BI275" s="216">
        <v>52.902210440739701</v>
      </c>
      <c r="BJ275" s="216">
        <v>6.8555617005879403</v>
      </c>
      <c r="BK275" s="214">
        <f t="shared" si="33"/>
        <v>0.7349354880507839</v>
      </c>
      <c r="BL275" s="214">
        <f t="shared" si="34"/>
        <v>-17.806162528923437</v>
      </c>
      <c r="BM275" s="187">
        <v>81300</v>
      </c>
      <c r="BN275" s="215">
        <v>494.90086016999999</v>
      </c>
      <c r="BO275" s="215">
        <v>598.58269235418504</v>
      </c>
      <c r="BP275" s="215">
        <v>-599.98631307570997</v>
      </c>
      <c r="BQ275" s="216">
        <v>52.754764027193502</v>
      </c>
      <c r="BR275" s="216">
        <v>6.7193430596801198</v>
      </c>
      <c r="BS275" s="214">
        <f t="shared" si="35"/>
        <v>0.58736064465744331</v>
      </c>
      <c r="BT275" s="214">
        <f t="shared" si="36"/>
        <v>-17.806162528923437</v>
      </c>
      <c r="BU275" s="191"/>
      <c r="BV275" s="189">
        <v>108.468382702119</v>
      </c>
      <c r="BW275" s="189">
        <v>70.945669375335598</v>
      </c>
      <c r="BX275" s="214">
        <f t="shared" si="37"/>
        <v>103.75025822909527</v>
      </c>
      <c r="BY275" s="214">
        <f t="shared" si="38"/>
        <v>67.722475076260295</v>
      </c>
      <c r="BZ275" s="191"/>
      <c r="CA275" s="191"/>
      <c r="CB275" s="191"/>
      <c r="CC275" s="191"/>
      <c r="CD275" s="191"/>
      <c r="CE275" s="191"/>
      <c r="CF275" s="191"/>
      <c r="CG275" s="191"/>
      <c r="CH275" s="191"/>
      <c r="CI275" s="191"/>
      <c r="CJ275" s="191"/>
      <c r="CK275" s="191"/>
      <c r="CL275" s="191"/>
      <c r="CM275" s="191"/>
      <c r="CN275" s="191"/>
      <c r="CO275" s="191"/>
      <c r="CP275" s="191"/>
      <c r="CQ275" s="191"/>
      <c r="CR275" s="191"/>
    </row>
    <row r="276" spans="1:96" ht="12" customHeight="1" x14ac:dyDescent="0.25">
      <c r="A276" s="191"/>
      <c r="B276" s="191"/>
      <c r="C276" s="191"/>
      <c r="D276" s="191"/>
      <c r="E276" s="191"/>
      <c r="F276" s="191"/>
      <c r="G276" s="191"/>
      <c r="H276" s="191"/>
      <c r="I276" s="191"/>
      <c r="J276" s="191"/>
      <c r="K276" s="191"/>
      <c r="L276" s="191"/>
      <c r="M276" s="191"/>
      <c r="N276" s="191"/>
      <c r="O276" s="191"/>
      <c r="P276" s="191"/>
      <c r="Q276" s="191"/>
      <c r="R276" s="191"/>
      <c r="S276" s="191"/>
      <c r="T276" s="191"/>
      <c r="U276" s="191"/>
      <c r="V276" s="191"/>
      <c r="W276" s="191"/>
      <c r="X276" s="224"/>
      <c r="Y276" s="224"/>
      <c r="Z276" s="224"/>
      <c r="AA276" s="224"/>
      <c r="AB276" s="224"/>
      <c r="AC276" s="224"/>
      <c r="AD276" s="224"/>
      <c r="AE276" s="224"/>
      <c r="AF276" s="224"/>
      <c r="AG276" s="224"/>
      <c r="AH276" s="224"/>
      <c r="AI276" s="224"/>
      <c r="AJ276" s="224"/>
      <c r="AK276" s="224"/>
      <c r="AL276" s="224"/>
      <c r="AM276" s="191"/>
      <c r="AN276" s="73"/>
      <c r="AO276" s="73"/>
      <c r="AP276" s="73"/>
      <c r="AQ276" s="73"/>
      <c r="AR276" s="73"/>
      <c r="AS276" s="73"/>
      <c r="AT276" s="73"/>
      <c r="AU276" s="73"/>
      <c r="AV276" s="73"/>
      <c r="AW276" s="225"/>
      <c r="AX276" s="73"/>
      <c r="AY276" s="73"/>
      <c r="AZ276" s="73"/>
      <c r="BA276" s="73"/>
      <c r="BB276" s="182"/>
      <c r="BC276" s="182"/>
      <c r="BD276" s="214">
        <f t="shared" si="32"/>
        <v>22.666666666666668</v>
      </c>
      <c r="BE276" s="187">
        <v>81600</v>
      </c>
      <c r="BF276" s="215">
        <v>480.26386280999998</v>
      </c>
      <c r="BG276" s="215">
        <v>611.133676593426</v>
      </c>
      <c r="BH276" s="215">
        <v>-614.69793437630199</v>
      </c>
      <c r="BI276" s="216">
        <v>52.846186788512</v>
      </c>
      <c r="BJ276" s="216">
        <v>6.7965204695762402</v>
      </c>
      <c r="BK276" s="214">
        <f t="shared" si="33"/>
        <v>0.67589425703908379</v>
      </c>
      <c r="BL276" s="214">
        <f t="shared" si="34"/>
        <v>-32.443159888923446</v>
      </c>
      <c r="BM276" s="187">
        <v>81600</v>
      </c>
      <c r="BN276" s="215">
        <v>480.26386280999998</v>
      </c>
      <c r="BO276" s="215">
        <v>592.40442686097094</v>
      </c>
      <c r="BP276" s="215">
        <v>-594.25464805391698</v>
      </c>
      <c r="BQ276" s="216">
        <v>52.714561014043099</v>
      </c>
      <c r="BR276" s="216">
        <v>6.6760836594712796</v>
      </c>
      <c r="BS276" s="214">
        <f t="shared" si="35"/>
        <v>0.54410124444860308</v>
      </c>
      <c r="BT276" s="214">
        <f t="shared" si="36"/>
        <v>-32.443159888923446</v>
      </c>
      <c r="BU276" s="191"/>
      <c r="BV276" s="189">
        <v>101.872817091987</v>
      </c>
      <c r="BW276" s="189">
        <v>66.047950939676198</v>
      </c>
      <c r="BX276" s="214">
        <f t="shared" si="37"/>
        <v>97.154692618963267</v>
      </c>
      <c r="BY276" s="214">
        <f t="shared" si="38"/>
        <v>62.824756640600903</v>
      </c>
      <c r="BZ276" s="191"/>
      <c r="CA276" s="191"/>
      <c r="CB276" s="191"/>
      <c r="CC276" s="191"/>
      <c r="CD276" s="191"/>
      <c r="CE276" s="191"/>
      <c r="CF276" s="191"/>
      <c r="CG276" s="191"/>
      <c r="CH276" s="191"/>
      <c r="CI276" s="191"/>
      <c r="CJ276" s="191"/>
      <c r="CK276" s="191"/>
      <c r="CL276" s="191"/>
      <c r="CM276" s="191"/>
      <c r="CN276" s="191"/>
      <c r="CO276" s="191"/>
      <c r="CP276" s="191"/>
      <c r="CQ276" s="191"/>
      <c r="CR276" s="191"/>
    </row>
    <row r="277" spans="1:96" ht="12" customHeight="1" x14ac:dyDescent="0.25">
      <c r="A277" s="191"/>
      <c r="B277" s="191"/>
      <c r="C277" s="191"/>
      <c r="D277" s="191"/>
      <c r="E277" s="191"/>
      <c r="F277" s="191"/>
      <c r="G277" s="191"/>
      <c r="H277" s="191"/>
      <c r="I277" s="191"/>
      <c r="J277" s="191"/>
      <c r="K277" s="191"/>
      <c r="L277" s="191"/>
      <c r="M277" s="191"/>
      <c r="N277" s="191"/>
      <c r="O277" s="191"/>
      <c r="P277" s="191"/>
      <c r="Q277" s="191"/>
      <c r="R277" s="191"/>
      <c r="S277" s="191"/>
      <c r="T277" s="191"/>
      <c r="U277" s="191"/>
      <c r="V277" s="191"/>
      <c r="W277" s="191"/>
      <c r="X277" s="224"/>
      <c r="Y277" s="224"/>
      <c r="Z277" s="224"/>
      <c r="AA277" s="224"/>
      <c r="AB277" s="224"/>
      <c r="AC277" s="224"/>
      <c r="AD277" s="224"/>
      <c r="AE277" s="224"/>
      <c r="AF277" s="224"/>
      <c r="AG277" s="224"/>
      <c r="AH277" s="224"/>
      <c r="AI277" s="224"/>
      <c r="AJ277" s="224"/>
      <c r="AK277" s="224"/>
      <c r="AL277" s="224"/>
      <c r="AM277" s="191"/>
      <c r="AN277" s="73"/>
      <c r="AO277" s="73"/>
      <c r="AP277" s="73"/>
      <c r="AQ277" s="73"/>
      <c r="AR277" s="73"/>
      <c r="AS277" s="73"/>
      <c r="AT277" s="73"/>
      <c r="AU277" s="73"/>
      <c r="AV277" s="73"/>
      <c r="AW277" s="225"/>
      <c r="AX277" s="73"/>
      <c r="AY277" s="73"/>
      <c r="AZ277" s="73"/>
      <c r="BA277" s="73"/>
      <c r="BB277" s="182"/>
      <c r="BC277" s="182"/>
      <c r="BD277" s="214">
        <f t="shared" si="32"/>
        <v>22.75</v>
      </c>
      <c r="BE277" s="187">
        <v>81900</v>
      </c>
      <c r="BF277" s="215">
        <v>465.94937393999999</v>
      </c>
      <c r="BG277" s="215">
        <v>601.58367207969695</v>
      </c>
      <c r="BH277" s="215">
        <v>-605.55029800213401</v>
      </c>
      <c r="BI277" s="216">
        <v>52.783568848346299</v>
      </c>
      <c r="BJ277" s="216">
        <v>6.73108268370936</v>
      </c>
      <c r="BK277" s="214">
        <f t="shared" si="33"/>
        <v>0.61045647117220359</v>
      </c>
      <c r="BL277" s="214">
        <f t="shared" si="34"/>
        <v>-46.757648758923438</v>
      </c>
      <c r="BM277" s="187">
        <v>81900</v>
      </c>
      <c r="BN277" s="215">
        <v>465.94937393999999</v>
      </c>
      <c r="BO277" s="215">
        <v>585.45465209724205</v>
      </c>
      <c r="BP277" s="215">
        <v>-587.72833460275103</v>
      </c>
      <c r="BQ277" s="216">
        <v>52.668876067510404</v>
      </c>
      <c r="BR277" s="216">
        <v>6.6274694133760796</v>
      </c>
      <c r="BS277" s="214">
        <f t="shared" si="35"/>
        <v>0.49548699835340315</v>
      </c>
      <c r="BT277" s="214">
        <f t="shared" si="36"/>
        <v>-46.757648758923438</v>
      </c>
      <c r="BU277" s="191"/>
      <c r="BV277" s="189">
        <v>94.161532269089406</v>
      </c>
      <c r="BW277" s="189">
        <v>60.426870080842797</v>
      </c>
      <c r="BX277" s="214">
        <f t="shared" si="37"/>
        <v>89.443407796065671</v>
      </c>
      <c r="BY277" s="214">
        <f t="shared" si="38"/>
        <v>57.203675781767501</v>
      </c>
      <c r="BZ277" s="191"/>
      <c r="CA277" s="191"/>
      <c r="CB277" s="191"/>
      <c r="CC277" s="191"/>
      <c r="CD277" s="191"/>
      <c r="CE277" s="191"/>
      <c r="CF277" s="191"/>
      <c r="CG277" s="191"/>
      <c r="CH277" s="191"/>
      <c r="CI277" s="191"/>
      <c r="CJ277" s="191"/>
      <c r="CK277" s="191"/>
      <c r="CL277" s="191"/>
      <c r="CM277" s="191"/>
      <c r="CN277" s="191"/>
      <c r="CO277" s="191"/>
      <c r="CP277" s="191"/>
      <c r="CQ277" s="191"/>
      <c r="CR277" s="191"/>
    </row>
    <row r="278" spans="1:96" ht="12" customHeight="1" x14ac:dyDescent="0.25">
      <c r="A278" s="191"/>
      <c r="B278" s="191"/>
      <c r="C278" s="191"/>
      <c r="D278" s="191"/>
      <c r="E278" s="191"/>
      <c r="F278" s="191"/>
      <c r="G278" s="191"/>
      <c r="H278" s="191"/>
      <c r="I278" s="191"/>
      <c r="J278" s="191"/>
      <c r="K278" s="191"/>
      <c r="L278" s="191"/>
      <c r="M278" s="191"/>
      <c r="N278" s="191"/>
      <c r="O278" s="191"/>
      <c r="P278" s="191"/>
      <c r="Q278" s="191"/>
      <c r="R278" s="191"/>
      <c r="S278" s="191"/>
      <c r="T278" s="191"/>
      <c r="U278" s="191"/>
      <c r="V278" s="191"/>
      <c r="W278" s="191"/>
      <c r="X278" s="224"/>
      <c r="Y278" s="224"/>
      <c r="Z278" s="224"/>
      <c r="AA278" s="224"/>
      <c r="AB278" s="224"/>
      <c r="AC278" s="224"/>
      <c r="AD278" s="224"/>
      <c r="AE278" s="224"/>
      <c r="AF278" s="224"/>
      <c r="AG278" s="224"/>
      <c r="AH278" s="224"/>
      <c r="AI278" s="224"/>
      <c r="AJ278" s="224"/>
      <c r="AK278" s="224"/>
      <c r="AL278" s="224"/>
      <c r="AM278" s="191"/>
      <c r="AN278" s="73"/>
      <c r="AO278" s="73"/>
      <c r="AP278" s="73"/>
      <c r="AQ278" s="73"/>
      <c r="AR278" s="73"/>
      <c r="AS278" s="73"/>
      <c r="AT278" s="73"/>
      <c r="AU278" s="73"/>
      <c r="AV278" s="73"/>
      <c r="AW278" s="225"/>
      <c r="AX278" s="73"/>
      <c r="AY278" s="73"/>
      <c r="AZ278" s="73"/>
      <c r="BA278" s="73"/>
      <c r="BB278" s="182"/>
      <c r="BC278" s="182"/>
      <c r="BD278" s="214">
        <f t="shared" si="32"/>
        <v>22.833333333333332</v>
      </c>
      <c r="BE278" s="187">
        <v>82200</v>
      </c>
      <c r="BF278" s="215">
        <v>452.11422606999997</v>
      </c>
      <c r="BG278" s="215">
        <v>591.22646062337901</v>
      </c>
      <c r="BH278" s="215">
        <v>-595.55694386866605</v>
      </c>
      <c r="BI278" s="216">
        <v>52.7149727847669</v>
      </c>
      <c r="BJ278" s="216">
        <v>6.6598760122570004</v>
      </c>
      <c r="BK278" s="214">
        <f t="shared" si="33"/>
        <v>0.53924979971984399</v>
      </c>
      <c r="BL278" s="214">
        <f t="shared" si="34"/>
        <v>-60.592796628923452</v>
      </c>
      <c r="BM278" s="187">
        <v>82200</v>
      </c>
      <c r="BN278" s="215">
        <v>452.11422606999997</v>
      </c>
      <c r="BO278" s="215">
        <v>577.81865318272105</v>
      </c>
      <c r="BP278" s="215">
        <v>-580.49008095545503</v>
      </c>
      <c r="BQ278" s="216">
        <v>52.618206771774503</v>
      </c>
      <c r="BR278" s="216">
        <v>6.5740132763624999</v>
      </c>
      <c r="BS278" s="214">
        <f t="shared" si="35"/>
        <v>0.44203086133982339</v>
      </c>
      <c r="BT278" s="214">
        <f t="shared" si="36"/>
        <v>-60.592796628923452</v>
      </c>
      <c r="BU278" s="191"/>
      <c r="BV278" s="189">
        <v>85.418982839448901</v>
      </c>
      <c r="BW278" s="189">
        <v>54.143989324440597</v>
      </c>
      <c r="BX278" s="214">
        <f t="shared" si="37"/>
        <v>80.700858366425166</v>
      </c>
      <c r="BY278" s="214">
        <f t="shared" si="38"/>
        <v>50.920795025365301</v>
      </c>
      <c r="BZ278" s="191"/>
      <c r="CA278" s="191"/>
      <c r="CB278" s="191"/>
      <c r="CC278" s="191"/>
      <c r="CD278" s="191"/>
      <c r="CE278" s="191"/>
      <c r="CF278" s="191"/>
      <c r="CG278" s="191"/>
      <c r="CH278" s="191"/>
      <c r="CI278" s="191"/>
      <c r="CJ278" s="191"/>
      <c r="CK278" s="191"/>
      <c r="CL278" s="191"/>
      <c r="CM278" s="191"/>
      <c r="CN278" s="191"/>
      <c r="CO278" s="191"/>
      <c r="CP278" s="191"/>
      <c r="CQ278" s="191"/>
      <c r="CR278" s="191"/>
    </row>
    <row r="279" spans="1:96" ht="12" customHeight="1" x14ac:dyDescent="0.25">
      <c r="A279" s="191"/>
      <c r="B279" s="191"/>
      <c r="C279" s="191"/>
      <c r="D279" s="191"/>
      <c r="E279" s="191"/>
      <c r="F279" s="191"/>
      <c r="G279" s="191"/>
      <c r="H279" s="191"/>
      <c r="I279" s="191"/>
      <c r="J279" s="191"/>
      <c r="K279" s="191"/>
      <c r="L279" s="191"/>
      <c r="M279" s="191"/>
      <c r="N279" s="191"/>
      <c r="O279" s="191"/>
      <c r="P279" s="191"/>
      <c r="Q279" s="191"/>
      <c r="R279" s="191"/>
      <c r="S279" s="191"/>
      <c r="T279" s="191"/>
      <c r="U279" s="191"/>
      <c r="V279" s="191"/>
      <c r="W279" s="191"/>
      <c r="X279" s="224"/>
      <c r="Y279" s="224"/>
      <c r="Z279" s="224"/>
      <c r="AA279" s="224"/>
      <c r="AB279" s="224"/>
      <c r="AC279" s="224"/>
      <c r="AD279" s="224"/>
      <c r="AE279" s="224"/>
      <c r="AF279" s="224"/>
      <c r="AG279" s="224"/>
      <c r="AH279" s="224"/>
      <c r="AI279" s="224"/>
      <c r="AJ279" s="224"/>
      <c r="AK279" s="224"/>
      <c r="AL279" s="224"/>
      <c r="AM279" s="191"/>
      <c r="AN279" s="73"/>
      <c r="AO279" s="73"/>
      <c r="AP279" s="73"/>
      <c r="AQ279" s="73"/>
      <c r="AR279" s="73"/>
      <c r="AS279" s="73"/>
      <c r="AT279" s="73"/>
      <c r="AU279" s="73"/>
      <c r="AV279" s="73"/>
      <c r="AW279" s="225"/>
      <c r="AX279" s="73"/>
      <c r="AY279" s="73"/>
      <c r="AZ279" s="73"/>
      <c r="BA279" s="73"/>
      <c r="BB279" s="182"/>
      <c r="BC279" s="182"/>
      <c r="BD279" s="214">
        <f t="shared" si="32"/>
        <v>22.916666666666668</v>
      </c>
      <c r="BE279" s="187">
        <v>82500</v>
      </c>
      <c r="BF279" s="215">
        <v>438.91</v>
      </c>
      <c r="BG279" s="215">
        <v>580.17495232385102</v>
      </c>
      <c r="BH279" s="215">
        <v>-584.82933252060104</v>
      </c>
      <c r="BI279" s="216">
        <v>52.641038238027001</v>
      </c>
      <c r="BJ279" s="216">
        <v>6.5835514893241198</v>
      </c>
      <c r="BK279" s="214">
        <f t="shared" si="33"/>
        <v>0.46292527678696338</v>
      </c>
      <c r="BL279" s="214">
        <f t="shared" si="34"/>
        <v>-73.797022698923399</v>
      </c>
      <c r="BM279" s="187">
        <v>82500</v>
      </c>
      <c r="BN279" s="215">
        <v>438.91</v>
      </c>
      <c r="BO279" s="215">
        <v>569.584593417733</v>
      </c>
      <c r="BP279" s="215">
        <v>-572.625758522914</v>
      </c>
      <c r="BQ279" s="216">
        <v>52.563073247114801</v>
      </c>
      <c r="BR279" s="216">
        <v>6.5162501351693498</v>
      </c>
      <c r="BS279" s="214">
        <f t="shared" si="35"/>
        <v>0.38426772014667332</v>
      </c>
      <c r="BT279" s="214">
        <f t="shared" si="36"/>
        <v>-73.797022698923399</v>
      </c>
      <c r="BU279" s="191"/>
      <c r="BV279" s="189">
        <v>75.740917901261398</v>
      </c>
      <c r="BW279" s="189">
        <v>47.268119281303001</v>
      </c>
      <c r="BX279" s="214">
        <f t="shared" si="37"/>
        <v>71.022793428237662</v>
      </c>
      <c r="BY279" s="214">
        <f t="shared" si="38"/>
        <v>44.044924982227705</v>
      </c>
      <c r="BZ279" s="191"/>
      <c r="CA279" s="191"/>
      <c r="CB279" s="191"/>
      <c r="CC279" s="191"/>
      <c r="CD279" s="191"/>
      <c r="CE279" s="191"/>
      <c r="CF279" s="191"/>
      <c r="CG279" s="191"/>
      <c r="CH279" s="191"/>
      <c r="CI279" s="191"/>
      <c r="CJ279" s="191"/>
      <c r="CK279" s="191"/>
      <c r="CL279" s="191"/>
      <c r="CM279" s="191"/>
      <c r="CN279" s="191"/>
      <c r="CO279" s="191"/>
      <c r="CP279" s="191"/>
      <c r="CQ279" s="191"/>
      <c r="CR279" s="191"/>
    </row>
    <row r="280" spans="1:96" ht="12" customHeight="1" x14ac:dyDescent="0.25">
      <c r="A280" s="191"/>
      <c r="B280" s="191"/>
      <c r="C280" s="191"/>
      <c r="D280" s="191"/>
      <c r="E280" s="191"/>
      <c r="F280" s="191"/>
      <c r="G280" s="191"/>
      <c r="H280" s="191"/>
      <c r="I280" s="191"/>
      <c r="J280" s="191"/>
      <c r="K280" s="191"/>
      <c r="L280" s="191"/>
      <c r="M280" s="191"/>
      <c r="N280" s="191"/>
      <c r="O280" s="191"/>
      <c r="P280" s="191"/>
      <c r="Q280" s="191"/>
      <c r="R280" s="191"/>
      <c r="S280" s="191"/>
      <c r="T280" s="191"/>
      <c r="U280" s="191"/>
      <c r="V280" s="191"/>
      <c r="W280" s="191"/>
      <c r="X280" s="224"/>
      <c r="Y280" s="224"/>
      <c r="Z280" s="224"/>
      <c r="AA280" s="224"/>
      <c r="AB280" s="224"/>
      <c r="AC280" s="224"/>
      <c r="AD280" s="224"/>
      <c r="AE280" s="224"/>
      <c r="AF280" s="224"/>
      <c r="AG280" s="224"/>
      <c r="AH280" s="224"/>
      <c r="AI280" s="224"/>
      <c r="AJ280" s="224"/>
      <c r="AK280" s="224"/>
      <c r="AL280" s="224"/>
      <c r="AM280" s="191"/>
      <c r="AN280" s="73"/>
      <c r="AO280" s="73"/>
      <c r="AP280" s="73"/>
      <c r="AQ280" s="73"/>
      <c r="AR280" s="73"/>
      <c r="AS280" s="73"/>
      <c r="AT280" s="73"/>
      <c r="AU280" s="73"/>
      <c r="AV280" s="73"/>
      <c r="AW280" s="225"/>
      <c r="AX280" s="73"/>
      <c r="AY280" s="73"/>
      <c r="AZ280" s="73"/>
      <c r="BA280" s="73"/>
      <c r="BB280" s="182"/>
      <c r="BC280" s="182"/>
      <c r="BD280" s="214">
        <f t="shared" si="32"/>
        <v>23</v>
      </c>
      <c r="BE280" s="187">
        <v>82800</v>
      </c>
      <c r="BF280" s="215">
        <v>426.48136398000003</v>
      </c>
      <c r="BG280" s="215">
        <v>568.54343157129904</v>
      </c>
      <c r="BH280" s="215">
        <v>-573.48055765912295</v>
      </c>
      <c r="BI280" s="216">
        <v>52.5624240973181</v>
      </c>
      <c r="BJ280" s="216">
        <v>6.5027793790336004</v>
      </c>
      <c r="BK280" s="214">
        <f t="shared" si="33"/>
        <v>0.38215316649644393</v>
      </c>
      <c r="BL280" s="214">
        <f t="shared" si="34"/>
        <v>-86.225658718923398</v>
      </c>
      <c r="BM280" s="187">
        <v>82800</v>
      </c>
      <c r="BN280" s="215">
        <v>426.48136398000003</v>
      </c>
      <c r="BO280" s="215">
        <v>560.84242165944204</v>
      </c>
      <c r="BP280" s="215">
        <v>-564.22329744055696</v>
      </c>
      <c r="BQ280" s="216">
        <v>52.504013621737798</v>
      </c>
      <c r="BR280" s="216">
        <v>6.4547323665918697</v>
      </c>
      <c r="BS280" s="214">
        <f t="shared" si="35"/>
        <v>0.32274995156919317</v>
      </c>
      <c r="BT280" s="214">
        <f t="shared" si="36"/>
        <v>-86.225658718923398</v>
      </c>
      <c r="BU280" s="191"/>
      <c r="BV280" s="189">
        <v>65.233332393139705</v>
      </c>
      <c r="BW280" s="189">
        <v>39.8745650281978</v>
      </c>
      <c r="BX280" s="214">
        <f t="shared" si="37"/>
        <v>60.515207920115969</v>
      </c>
      <c r="BY280" s="214">
        <f t="shared" si="38"/>
        <v>36.651370729122505</v>
      </c>
      <c r="BZ280" s="191"/>
      <c r="CA280" s="191"/>
      <c r="CB280" s="191"/>
      <c r="CC280" s="191"/>
      <c r="CD280" s="191"/>
      <c r="CE280" s="191"/>
      <c r="CF280" s="191"/>
      <c r="CG280" s="191"/>
      <c r="CH280" s="191"/>
      <c r="CI280" s="191"/>
      <c r="CJ280" s="191"/>
      <c r="CK280" s="191"/>
      <c r="CL280" s="191"/>
      <c r="CM280" s="191"/>
      <c r="CN280" s="191"/>
      <c r="CO280" s="191"/>
      <c r="CP280" s="191"/>
      <c r="CQ280" s="191"/>
      <c r="CR280" s="191"/>
    </row>
    <row r="281" spans="1:96" ht="12" customHeight="1" x14ac:dyDescent="0.25">
      <c r="A281" s="191"/>
      <c r="B281" s="191"/>
      <c r="C281" s="191"/>
      <c r="D281" s="191"/>
      <c r="E281" s="191"/>
      <c r="F281" s="191"/>
      <c r="G281" s="191"/>
      <c r="H281" s="191"/>
      <c r="I281" s="191"/>
      <c r="J281" s="191"/>
      <c r="K281" s="191"/>
      <c r="L281" s="191"/>
      <c r="M281" s="191"/>
      <c r="N281" s="191"/>
      <c r="O281" s="191"/>
      <c r="P281" s="191"/>
      <c r="Q281" s="191"/>
      <c r="R281" s="191"/>
      <c r="S281" s="191"/>
      <c r="T281" s="191"/>
      <c r="U281" s="191"/>
      <c r="V281" s="191"/>
      <c r="W281" s="191"/>
      <c r="X281" s="224"/>
      <c r="Y281" s="224"/>
      <c r="Z281" s="224"/>
      <c r="AA281" s="224"/>
      <c r="AB281" s="224"/>
      <c r="AC281" s="224"/>
      <c r="AD281" s="224"/>
      <c r="AE281" s="224"/>
      <c r="AF281" s="224"/>
      <c r="AG281" s="224"/>
      <c r="AH281" s="224"/>
      <c r="AI281" s="224"/>
      <c r="AJ281" s="224"/>
      <c r="AK281" s="224"/>
      <c r="AL281" s="224"/>
      <c r="AM281" s="191"/>
      <c r="AN281" s="73"/>
      <c r="AO281" s="73"/>
      <c r="AP281" s="73"/>
      <c r="AQ281" s="73"/>
      <c r="AR281" s="73"/>
      <c r="AS281" s="73"/>
      <c r="AT281" s="73"/>
      <c r="AU281" s="73"/>
      <c r="AV281" s="73"/>
      <c r="AW281" s="225"/>
      <c r="AX281" s="73"/>
      <c r="AY281" s="73"/>
      <c r="AZ281" s="73"/>
      <c r="BA281" s="73"/>
      <c r="BB281" s="182"/>
      <c r="BC281" s="182"/>
      <c r="BD281" s="214">
        <f t="shared" si="32"/>
        <v>23.083333333333332</v>
      </c>
      <c r="BE281" s="187">
        <v>83100</v>
      </c>
      <c r="BF281" s="215">
        <v>414.96448874999999</v>
      </c>
      <c r="BG281" s="215">
        <v>556.446413510723</v>
      </c>
      <c r="BH281" s="215">
        <v>-561.62418126511295</v>
      </c>
      <c r="BI281" s="216">
        <v>52.4798046211775</v>
      </c>
      <c r="BJ281" s="216">
        <v>6.4182453834815298</v>
      </c>
      <c r="BK281" s="214">
        <f t="shared" si="33"/>
        <v>0.2976191709443734</v>
      </c>
      <c r="BL281" s="214">
        <f t="shared" si="34"/>
        <v>-97.742533948923437</v>
      </c>
      <c r="BM281" s="187">
        <v>83100</v>
      </c>
      <c r="BN281" s="215">
        <v>414.96448874999999</v>
      </c>
      <c r="BO281" s="215">
        <v>551.68286859320904</v>
      </c>
      <c r="BP281" s="215">
        <v>-555.37166848209301</v>
      </c>
      <c r="BQ281" s="216">
        <v>52.441579837001399</v>
      </c>
      <c r="BR281" s="216">
        <v>6.3900257228226502</v>
      </c>
      <c r="BS281" s="214">
        <f t="shared" si="35"/>
        <v>0.25804330779997375</v>
      </c>
      <c r="BT281" s="214">
        <f t="shared" si="36"/>
        <v>-97.742533948923437</v>
      </c>
      <c r="BU281" s="191"/>
      <c r="BV281" s="189">
        <v>54.011306229095901</v>
      </c>
      <c r="BW281" s="189">
        <v>32.044301360622399</v>
      </c>
      <c r="BX281" s="214">
        <f t="shared" si="37"/>
        <v>49.293181756072165</v>
      </c>
      <c r="BY281" s="214">
        <f t="shared" si="38"/>
        <v>28.821107061547103</v>
      </c>
      <c r="BZ281" s="191"/>
      <c r="CA281" s="191"/>
      <c r="CB281" s="191"/>
      <c r="CC281" s="191"/>
      <c r="CD281" s="191"/>
      <c r="CE281" s="191"/>
      <c r="CF281" s="191"/>
      <c r="CG281" s="191"/>
      <c r="CH281" s="191"/>
      <c r="CI281" s="191"/>
      <c r="CJ281" s="191"/>
      <c r="CK281" s="191"/>
      <c r="CL281" s="191"/>
      <c r="CM281" s="191"/>
      <c r="CN281" s="191"/>
      <c r="CO281" s="191"/>
      <c r="CP281" s="191"/>
      <c r="CQ281" s="191"/>
      <c r="CR281" s="191"/>
    </row>
    <row r="282" spans="1:96" ht="12" customHeight="1" x14ac:dyDescent="0.25">
      <c r="A282" s="191"/>
      <c r="B282" s="191"/>
      <c r="C282" s="191"/>
      <c r="D282" s="191"/>
      <c r="E282" s="191"/>
      <c r="F282" s="191"/>
      <c r="G282" s="191"/>
      <c r="H282" s="191"/>
      <c r="I282" s="191"/>
      <c r="J282" s="191"/>
      <c r="K282" s="191"/>
      <c r="L282" s="191"/>
      <c r="M282" s="191"/>
      <c r="N282" s="191"/>
      <c r="O282" s="191"/>
      <c r="P282" s="191"/>
      <c r="Q282" s="191"/>
      <c r="R282" s="191"/>
      <c r="S282" s="191"/>
      <c r="T282" s="191"/>
      <c r="U282" s="191"/>
      <c r="V282" s="191"/>
      <c r="W282" s="191"/>
      <c r="X282" s="224"/>
      <c r="Y282" s="224"/>
      <c r="Z282" s="224"/>
      <c r="AA282" s="224"/>
      <c r="AB282" s="224"/>
      <c r="AC282" s="224"/>
      <c r="AD282" s="224"/>
      <c r="AE282" s="224"/>
      <c r="AF282" s="224"/>
      <c r="AG282" s="224"/>
      <c r="AH282" s="224"/>
      <c r="AI282" s="224"/>
      <c r="AJ282" s="224"/>
      <c r="AK282" s="224"/>
      <c r="AL282" s="224"/>
      <c r="AM282" s="191"/>
      <c r="AN282" s="73"/>
      <c r="AO282" s="73"/>
      <c r="AP282" s="73"/>
      <c r="AQ282" s="73"/>
      <c r="AR282" s="73"/>
      <c r="AS282" s="73"/>
      <c r="AT282" s="73"/>
      <c r="AU282" s="73"/>
      <c r="AV282" s="73"/>
      <c r="AW282" s="225"/>
      <c r="AX282" s="73"/>
      <c r="AY282" s="73"/>
      <c r="AZ282" s="73"/>
      <c r="BA282" s="73"/>
      <c r="BB282" s="182"/>
      <c r="BC282" s="182"/>
      <c r="BD282" s="214">
        <f t="shared" si="32"/>
        <v>23.166666666666668</v>
      </c>
      <c r="BE282" s="187">
        <v>83400</v>
      </c>
      <c r="BF282" s="215">
        <v>404.48555561000001</v>
      </c>
      <c r="BG282" s="215">
        <v>543.99762286064595</v>
      </c>
      <c r="BH282" s="215">
        <v>-549.37318835929398</v>
      </c>
      <c r="BI282" s="216">
        <v>52.393865946006599</v>
      </c>
      <c r="BJ282" s="216">
        <v>6.3306472400734402</v>
      </c>
      <c r="BK282" s="214">
        <f t="shared" si="33"/>
        <v>0.21002102753628371</v>
      </c>
      <c r="BL282" s="214">
        <f t="shared" si="34"/>
        <v>-108.22146708892342</v>
      </c>
      <c r="BM282" s="187">
        <v>83400</v>
      </c>
      <c r="BN282" s="215">
        <v>404.48555561000001</v>
      </c>
      <c r="BO282" s="215">
        <v>542.196544689137</v>
      </c>
      <c r="BP282" s="215">
        <v>-546.15996374586496</v>
      </c>
      <c r="BQ282" s="216">
        <v>52.376333819190201</v>
      </c>
      <c r="BR282" s="216">
        <v>6.3227055815760904</v>
      </c>
      <c r="BS282" s="214">
        <f t="shared" si="35"/>
        <v>0.19072316655341393</v>
      </c>
      <c r="BT282" s="214">
        <f t="shared" si="36"/>
        <v>-108.22146708892342</v>
      </c>
      <c r="BU282" s="191"/>
      <c r="BV282" s="189">
        <v>42.197743934153003</v>
      </c>
      <c r="BW282" s="189">
        <v>23.8630859503909</v>
      </c>
      <c r="BX282" s="214">
        <f t="shared" si="37"/>
        <v>37.479619461129268</v>
      </c>
      <c r="BY282" s="214">
        <f t="shared" si="38"/>
        <v>20.639891651315601</v>
      </c>
      <c r="BZ282" s="191"/>
      <c r="CA282" s="191"/>
      <c r="CB282" s="191"/>
      <c r="CC282" s="191"/>
      <c r="CD282" s="191"/>
      <c r="CE282" s="191"/>
      <c r="CF282" s="191"/>
      <c r="CG282" s="191"/>
      <c r="CH282" s="191"/>
      <c r="CI282" s="191"/>
      <c r="CJ282" s="191"/>
      <c r="CK282" s="191"/>
      <c r="CL282" s="191"/>
      <c r="CM282" s="191"/>
      <c r="CN282" s="191"/>
      <c r="CO282" s="191"/>
      <c r="CP282" s="191"/>
      <c r="CQ282" s="191"/>
      <c r="CR282" s="191"/>
    </row>
    <row r="283" spans="1:96" ht="12" customHeight="1" x14ac:dyDescent="0.25">
      <c r="A283" s="191"/>
      <c r="B283" s="191"/>
      <c r="C283" s="191"/>
      <c r="D283" s="191"/>
      <c r="E283" s="191"/>
      <c r="F283" s="191"/>
      <c r="G283" s="191"/>
      <c r="H283" s="191"/>
      <c r="I283" s="191"/>
      <c r="J283" s="191"/>
      <c r="K283" s="191"/>
      <c r="L283" s="191"/>
      <c r="M283" s="191"/>
      <c r="N283" s="191"/>
      <c r="O283" s="191"/>
      <c r="P283" s="191"/>
      <c r="Q283" s="191"/>
      <c r="R283" s="191"/>
      <c r="S283" s="191"/>
      <c r="T283" s="191"/>
      <c r="U283" s="191"/>
      <c r="V283" s="191"/>
      <c r="W283" s="191"/>
      <c r="X283" s="224"/>
      <c r="Y283" s="224"/>
      <c r="Z283" s="224"/>
      <c r="AA283" s="224"/>
      <c r="AB283" s="224"/>
      <c r="AC283" s="224"/>
      <c r="AD283" s="224"/>
      <c r="AE283" s="224"/>
      <c r="AF283" s="224"/>
      <c r="AG283" s="224"/>
      <c r="AH283" s="224"/>
      <c r="AI283" s="224"/>
      <c r="AJ283" s="224"/>
      <c r="AK283" s="224"/>
      <c r="AL283" s="224"/>
      <c r="AM283" s="191"/>
      <c r="AN283" s="73"/>
      <c r="AO283" s="73"/>
      <c r="AP283" s="73"/>
      <c r="AQ283" s="73"/>
      <c r="AR283" s="73"/>
      <c r="AS283" s="73"/>
      <c r="AT283" s="73"/>
      <c r="AU283" s="73"/>
      <c r="AV283" s="73"/>
      <c r="AW283" s="225"/>
      <c r="AX283" s="73"/>
      <c r="AY283" s="73"/>
      <c r="AZ283" s="73"/>
      <c r="BA283" s="73"/>
      <c r="BB283" s="182"/>
      <c r="BC283" s="182"/>
      <c r="BD283" s="214">
        <f t="shared" si="32"/>
        <v>23.25</v>
      </c>
      <c r="BE283" s="187">
        <v>83700</v>
      </c>
      <c r="BF283" s="215">
        <v>395.15937394000002</v>
      </c>
      <c r="BG283" s="215">
        <v>531.30910918667598</v>
      </c>
      <c r="BH283" s="215">
        <v>-536.83907493846698</v>
      </c>
      <c r="BI283" s="216">
        <v>52.3053030329813</v>
      </c>
      <c r="BJ283" s="216">
        <v>6.2406917635723298</v>
      </c>
      <c r="BK283" s="214">
        <f t="shared" si="33"/>
        <v>0.12006555103517336</v>
      </c>
      <c r="BL283" s="214">
        <f t="shared" si="34"/>
        <v>-117.5476487589234</v>
      </c>
      <c r="BM283" s="187">
        <v>83700</v>
      </c>
      <c r="BN283" s="215">
        <v>395.15937394000002</v>
      </c>
      <c r="BO283" s="215">
        <v>532.47315107264501</v>
      </c>
      <c r="BP283" s="215">
        <v>-536.67658702995902</v>
      </c>
      <c r="BQ283" s="216">
        <v>52.308844055514797</v>
      </c>
      <c r="BR283" s="216">
        <v>6.2533536028587298</v>
      </c>
      <c r="BS283" s="214">
        <f t="shared" si="35"/>
        <v>0.12137118783605327</v>
      </c>
      <c r="BT283" s="214">
        <f t="shared" si="36"/>
        <v>-117.5476487589234</v>
      </c>
      <c r="BU283" s="191"/>
      <c r="BV283" s="189">
        <v>29.9220285841884</v>
      </c>
      <c r="BW283" s="189">
        <v>15.4205201207761</v>
      </c>
      <c r="BX283" s="214">
        <f t="shared" si="37"/>
        <v>25.203904111164668</v>
      </c>
      <c r="BY283" s="214">
        <f t="shared" si="38"/>
        <v>12.197325821700803</v>
      </c>
      <c r="BZ283" s="191"/>
      <c r="CA283" s="191"/>
      <c r="CB283" s="191"/>
      <c r="CC283" s="191"/>
      <c r="CD283" s="191"/>
      <c r="CE283" s="191"/>
      <c r="CF283" s="191"/>
      <c r="CG283" s="191"/>
      <c r="CH283" s="191"/>
      <c r="CI283" s="191"/>
      <c r="CJ283" s="191"/>
      <c r="CK283" s="191"/>
      <c r="CL283" s="191"/>
      <c r="CM283" s="191"/>
      <c r="CN283" s="191"/>
      <c r="CO283" s="191"/>
      <c r="CP283" s="191"/>
      <c r="CQ283" s="191"/>
      <c r="CR283" s="191"/>
    </row>
    <row r="284" spans="1:96" ht="12" customHeight="1" x14ac:dyDescent="0.25">
      <c r="A284" s="191"/>
      <c r="B284" s="191"/>
      <c r="C284" s="191"/>
      <c r="D284" s="191"/>
      <c r="E284" s="191"/>
      <c r="F284" s="191"/>
      <c r="G284" s="191"/>
      <c r="H284" s="191"/>
      <c r="I284" s="191"/>
      <c r="J284" s="191"/>
      <c r="K284" s="191"/>
      <c r="L284" s="191"/>
      <c r="M284" s="191"/>
      <c r="N284" s="191"/>
      <c r="O284" s="191"/>
      <c r="P284" s="191"/>
      <c r="Q284" s="191"/>
      <c r="R284" s="191"/>
      <c r="S284" s="191"/>
      <c r="T284" s="191"/>
      <c r="U284" s="191"/>
      <c r="V284" s="191"/>
      <c r="W284" s="191"/>
      <c r="X284" s="224"/>
      <c r="Y284" s="224"/>
      <c r="Z284" s="224"/>
      <c r="AA284" s="224"/>
      <c r="AB284" s="224"/>
      <c r="AC284" s="224"/>
      <c r="AD284" s="224"/>
      <c r="AE284" s="224"/>
      <c r="AF284" s="224"/>
      <c r="AG284" s="224"/>
      <c r="AH284" s="224"/>
      <c r="AI284" s="224"/>
      <c r="AJ284" s="224"/>
      <c r="AK284" s="224"/>
      <c r="AL284" s="224"/>
      <c r="AM284" s="191"/>
      <c r="AN284" s="73"/>
      <c r="AO284" s="73"/>
      <c r="AP284" s="73"/>
      <c r="AQ284" s="73"/>
      <c r="AR284" s="73"/>
      <c r="AS284" s="73"/>
      <c r="AT284" s="73"/>
      <c r="AU284" s="73"/>
      <c r="AV284" s="73"/>
      <c r="AW284" s="225"/>
      <c r="AX284" s="73"/>
      <c r="AY284" s="73"/>
      <c r="AZ284" s="73"/>
      <c r="BA284" s="73"/>
      <c r="BB284" s="182"/>
      <c r="BC284" s="182"/>
      <c r="BD284" s="214">
        <f t="shared" si="32"/>
        <v>23.333333333333332</v>
      </c>
      <c r="BE284" s="187">
        <v>84000</v>
      </c>
      <c r="BF284" s="215">
        <v>387.08812332999997</v>
      </c>
      <c r="BG284" s="215">
        <v>518.49051131742794</v>
      </c>
      <c r="BH284" s="215">
        <v>-524.13108132930097</v>
      </c>
      <c r="BI284" s="216">
        <v>52.214817111225599</v>
      </c>
      <c r="BJ284" s="216">
        <v>6.1490923949308902</v>
      </c>
      <c r="BK284" s="214">
        <f t="shared" si="33"/>
        <v>2.8466182393733774E-2</v>
      </c>
      <c r="BL284" s="214">
        <f t="shared" si="34"/>
        <v>-125.61889936892345</v>
      </c>
      <c r="BM284" s="187">
        <v>84000</v>
      </c>
      <c r="BN284" s="215">
        <v>387.08812332999997</v>
      </c>
      <c r="BO284" s="215">
        <v>522.60081278345103</v>
      </c>
      <c r="BP284" s="215">
        <v>-527.00856315284398</v>
      </c>
      <c r="BQ284" s="216">
        <v>52.239682615009301</v>
      </c>
      <c r="BR284" s="216">
        <v>6.1825548366514598</v>
      </c>
      <c r="BS284" s="214">
        <f t="shared" si="35"/>
        <v>5.0572421628783282E-2</v>
      </c>
      <c r="BT284" s="214">
        <f t="shared" si="36"/>
        <v>-125.61889936892345</v>
      </c>
      <c r="BU284" s="191"/>
      <c r="BV284" s="189">
        <v>17.318604792175702</v>
      </c>
      <c r="BW284" s="189">
        <v>6.8090675256758502</v>
      </c>
      <c r="BX284" s="214">
        <f t="shared" si="37"/>
        <v>12.60048031915197</v>
      </c>
      <c r="BY284" s="214">
        <f t="shared" si="38"/>
        <v>3.5858732266005529</v>
      </c>
      <c r="BZ284" s="191"/>
      <c r="CA284" s="191"/>
      <c r="CB284" s="191"/>
      <c r="CC284" s="191"/>
      <c r="CD284" s="191"/>
      <c r="CE284" s="191"/>
      <c r="CF284" s="191"/>
      <c r="CG284" s="191"/>
      <c r="CH284" s="191"/>
      <c r="CI284" s="191"/>
      <c r="CJ284" s="191"/>
      <c r="CK284" s="191"/>
      <c r="CL284" s="191"/>
      <c r="CM284" s="191"/>
      <c r="CN284" s="191"/>
      <c r="CO284" s="191"/>
      <c r="CP284" s="191"/>
      <c r="CQ284" s="191"/>
      <c r="CR284" s="191"/>
    </row>
    <row r="285" spans="1:96" ht="12" customHeight="1" x14ac:dyDescent="0.25">
      <c r="A285" s="191"/>
      <c r="B285" s="191"/>
      <c r="C285" s="191"/>
      <c r="D285" s="191"/>
      <c r="E285" s="191"/>
      <c r="F285" s="191"/>
      <c r="G285" s="191"/>
      <c r="H285" s="191"/>
      <c r="I285" s="191"/>
      <c r="J285" s="191"/>
      <c r="K285" s="191"/>
      <c r="L285" s="191"/>
      <c r="M285" s="191"/>
      <c r="N285" s="191"/>
      <c r="O285" s="191"/>
      <c r="P285" s="191"/>
      <c r="Q285" s="191"/>
      <c r="R285" s="191"/>
      <c r="S285" s="191"/>
      <c r="T285" s="191"/>
      <c r="U285" s="191"/>
      <c r="V285" s="191"/>
      <c r="W285" s="191"/>
      <c r="X285" s="224"/>
      <c r="Y285" s="224"/>
      <c r="Z285" s="224"/>
      <c r="AA285" s="224"/>
      <c r="AB285" s="224"/>
      <c r="AC285" s="224"/>
      <c r="AD285" s="224"/>
      <c r="AE285" s="224"/>
      <c r="AF285" s="224"/>
      <c r="AG285" s="224"/>
      <c r="AH285" s="224"/>
      <c r="AI285" s="224"/>
      <c r="AJ285" s="224"/>
      <c r="AK285" s="224"/>
      <c r="AL285" s="224"/>
      <c r="AM285" s="191"/>
      <c r="AN285" s="73"/>
      <c r="AO285" s="73"/>
      <c r="AP285" s="73"/>
      <c r="AQ285" s="73"/>
      <c r="AR285" s="73"/>
      <c r="AS285" s="73"/>
      <c r="AT285" s="73"/>
      <c r="AU285" s="73"/>
      <c r="AV285" s="73"/>
      <c r="AW285" s="225"/>
      <c r="AX285" s="73"/>
      <c r="AY285" s="73"/>
      <c r="AZ285" s="73"/>
      <c r="BA285" s="73"/>
      <c r="BB285" s="182"/>
      <c r="BC285" s="182"/>
      <c r="BD285" s="214">
        <f t="shared" si="32"/>
        <v>23.416666666666668</v>
      </c>
      <c r="BE285" s="187">
        <v>84300</v>
      </c>
      <c r="BF285" s="215">
        <v>380.36023411000002</v>
      </c>
      <c r="BG285" s="215">
        <v>505.648481934534</v>
      </c>
      <c r="BH285" s="215">
        <v>-511.35558168830897</v>
      </c>
      <c r="BI285" s="216">
        <v>52.123113680550603</v>
      </c>
      <c r="BJ285" s="216">
        <v>6.0565673231863801</v>
      </c>
      <c r="BK285" s="214">
        <f t="shared" si="33"/>
        <v>-6.4058889350776305E-2</v>
      </c>
      <c r="BL285" s="214">
        <f t="shared" si="34"/>
        <v>-132.3467885889234</v>
      </c>
      <c r="BM285" s="187">
        <v>84300</v>
      </c>
      <c r="BN285" s="215">
        <v>380.36023411000002</v>
      </c>
      <c r="BO285" s="215">
        <v>512.66554196545098</v>
      </c>
      <c r="BP285" s="215">
        <v>-517.24097366761703</v>
      </c>
      <c r="BQ285" s="216">
        <v>52.169422656133797</v>
      </c>
      <c r="BR285" s="216">
        <v>6.1108953259909802</v>
      </c>
      <c r="BS285" s="214">
        <f t="shared" si="35"/>
        <v>-2.1087089031696316E-2</v>
      </c>
      <c r="BT285" s="214">
        <f t="shared" si="36"/>
        <v>-132.3467885889234</v>
      </c>
      <c r="BU285" s="191"/>
      <c r="BV285" s="189">
        <v>4.5255062600650096</v>
      </c>
      <c r="BW285" s="189">
        <v>-1.8769585196960701</v>
      </c>
      <c r="BX285" s="214">
        <f t="shared" si="37"/>
        <v>-0.19261821295872306</v>
      </c>
      <c r="BY285" s="214">
        <f t="shared" si="38"/>
        <v>-5.1001528187713676</v>
      </c>
      <c r="BZ285" s="191"/>
      <c r="CA285" s="191"/>
      <c r="CB285" s="191"/>
      <c r="CC285" s="191"/>
      <c r="CD285" s="191"/>
      <c r="CE285" s="191"/>
      <c r="CF285" s="191"/>
      <c r="CG285" s="191"/>
      <c r="CH285" s="191"/>
      <c r="CI285" s="191"/>
      <c r="CJ285" s="191"/>
      <c r="CK285" s="191"/>
      <c r="CL285" s="191"/>
      <c r="CM285" s="191"/>
      <c r="CN285" s="191"/>
      <c r="CO285" s="191"/>
      <c r="CP285" s="191"/>
      <c r="CQ285" s="191"/>
      <c r="CR285" s="191"/>
    </row>
    <row r="286" spans="1:96" ht="12" customHeight="1" x14ac:dyDescent="0.25">
      <c r="A286" s="191"/>
      <c r="B286" s="191"/>
      <c r="C286" s="191"/>
      <c r="D286" s="191"/>
      <c r="E286" s="191"/>
      <c r="F286" s="191"/>
      <c r="G286" s="191"/>
      <c r="H286" s="191"/>
      <c r="I286" s="191"/>
      <c r="J286" s="191"/>
      <c r="K286" s="191"/>
      <c r="L286" s="191"/>
      <c r="M286" s="191"/>
      <c r="N286" s="191"/>
      <c r="O286" s="191"/>
      <c r="P286" s="191"/>
      <c r="Q286" s="191"/>
      <c r="R286" s="191"/>
      <c r="S286" s="191"/>
      <c r="T286" s="191"/>
      <c r="U286" s="191"/>
      <c r="V286" s="191"/>
      <c r="W286" s="191"/>
      <c r="X286" s="224"/>
      <c r="Y286" s="224"/>
      <c r="Z286" s="224"/>
      <c r="AA286" s="224"/>
      <c r="AB286" s="224"/>
      <c r="AC286" s="224"/>
      <c r="AD286" s="224"/>
      <c r="AE286" s="224"/>
      <c r="AF286" s="224"/>
      <c r="AG286" s="224"/>
      <c r="AH286" s="224"/>
      <c r="AI286" s="224"/>
      <c r="AJ286" s="224"/>
      <c r="AK286" s="224"/>
      <c r="AL286" s="224"/>
      <c r="AM286" s="191"/>
      <c r="AN286" s="73"/>
      <c r="AO286" s="73"/>
      <c r="AP286" s="73"/>
      <c r="AQ286" s="73"/>
      <c r="AR286" s="73"/>
      <c r="AS286" s="73"/>
      <c r="AT286" s="73"/>
      <c r="AU286" s="73"/>
      <c r="AV286" s="73"/>
      <c r="AW286" s="225"/>
      <c r="AX286" s="73"/>
      <c r="AY286" s="73"/>
      <c r="AZ286" s="73"/>
      <c r="BA286" s="73"/>
      <c r="BB286" s="182"/>
      <c r="BC286" s="182"/>
      <c r="BD286" s="214">
        <f t="shared" si="32"/>
        <v>23.5</v>
      </c>
      <c r="BE286" s="187">
        <v>84600</v>
      </c>
      <c r="BF286" s="215">
        <v>375.04941841999999</v>
      </c>
      <c r="BG286" s="215">
        <v>492.88628148170801</v>
      </c>
      <c r="BH286" s="215">
        <v>-498.61563867723999</v>
      </c>
      <c r="BI286" s="216">
        <v>52.030901139756402</v>
      </c>
      <c r="BJ286" s="216">
        <v>5.9638382475150902</v>
      </c>
      <c r="BK286" s="214">
        <f t="shared" si="33"/>
        <v>-0.15678796502206627</v>
      </c>
      <c r="BL286" s="214">
        <f t="shared" si="34"/>
        <v>-137.65760427892343</v>
      </c>
      <c r="BM286" s="187">
        <v>84600</v>
      </c>
      <c r="BN286" s="215">
        <v>375.04941841999999</v>
      </c>
      <c r="BO286" s="215">
        <v>502.75083642776701</v>
      </c>
      <c r="BP286" s="215">
        <v>-507.45652447547599</v>
      </c>
      <c r="BQ286" s="216">
        <v>52.098636461685501</v>
      </c>
      <c r="BR286" s="216">
        <v>6.0389602473753001</v>
      </c>
      <c r="BS286" s="214">
        <f t="shared" si="35"/>
        <v>-9.3022167647376364E-2</v>
      </c>
      <c r="BT286" s="214">
        <f t="shared" si="36"/>
        <v>-137.65760427892343</v>
      </c>
      <c r="BU286" s="191"/>
      <c r="BV286" s="189">
        <v>-8.31715597732045</v>
      </c>
      <c r="BW286" s="189">
        <v>-10.5424279657536</v>
      </c>
      <c r="BX286" s="214">
        <f t="shared" si="37"/>
        <v>-13.035280450344182</v>
      </c>
      <c r="BY286" s="214">
        <f t="shared" si="38"/>
        <v>-13.765622264828897</v>
      </c>
      <c r="BZ286" s="191"/>
      <c r="CA286" s="191"/>
      <c r="CB286" s="191"/>
      <c r="CC286" s="191"/>
      <c r="CD286" s="191"/>
      <c r="CE286" s="191"/>
      <c r="CF286" s="191"/>
      <c r="CG286" s="191"/>
      <c r="CH286" s="191"/>
      <c r="CI286" s="191"/>
      <c r="CJ286" s="191"/>
      <c r="CK286" s="191"/>
      <c r="CL286" s="191"/>
      <c r="CM286" s="191"/>
      <c r="CN286" s="191"/>
      <c r="CO286" s="191"/>
      <c r="CP286" s="191"/>
      <c r="CQ286" s="191"/>
      <c r="CR286" s="191"/>
    </row>
    <row r="287" spans="1:96" ht="12" customHeight="1" x14ac:dyDescent="0.25">
      <c r="A287" s="191"/>
      <c r="B287" s="191"/>
      <c r="C287" s="191"/>
      <c r="D287" s="191"/>
      <c r="E287" s="191"/>
      <c r="F287" s="191"/>
      <c r="G287" s="191"/>
      <c r="H287" s="191"/>
      <c r="I287" s="191"/>
      <c r="J287" s="191"/>
      <c r="K287" s="191"/>
      <c r="L287" s="191"/>
      <c r="M287" s="191"/>
      <c r="N287" s="191"/>
      <c r="O287" s="191"/>
      <c r="P287" s="191"/>
      <c r="Q287" s="191"/>
      <c r="R287" s="191"/>
      <c r="S287" s="191"/>
      <c r="T287" s="191"/>
      <c r="U287" s="191"/>
      <c r="V287" s="191"/>
      <c r="W287" s="191"/>
      <c r="X287" s="224"/>
      <c r="Y287" s="224"/>
      <c r="Z287" s="224"/>
      <c r="AA287" s="224"/>
      <c r="AB287" s="224"/>
      <c r="AC287" s="224"/>
      <c r="AD287" s="224"/>
      <c r="AE287" s="224"/>
      <c r="AF287" s="224"/>
      <c r="AG287" s="224"/>
      <c r="AH287" s="224"/>
      <c r="AI287" s="224"/>
      <c r="AJ287" s="224"/>
      <c r="AK287" s="224"/>
      <c r="AL287" s="224"/>
      <c r="AM287" s="191"/>
      <c r="AN287" s="73"/>
      <c r="AO287" s="73"/>
      <c r="AP287" s="73"/>
      <c r="AQ287" s="73"/>
      <c r="AR287" s="73"/>
      <c r="AS287" s="73"/>
      <c r="AT287" s="73"/>
      <c r="AU287" s="73"/>
      <c r="AV287" s="73"/>
      <c r="AW287" s="225"/>
      <c r="AX287" s="73"/>
      <c r="AY287" s="73"/>
      <c r="AZ287" s="73"/>
      <c r="BA287" s="73"/>
      <c r="BB287" s="182"/>
      <c r="BC287" s="182"/>
      <c r="BD287" s="214">
        <f t="shared" si="32"/>
        <v>23.583333333333332</v>
      </c>
      <c r="BE287" s="187">
        <v>84900</v>
      </c>
      <c r="BF287" s="215">
        <v>371.21386268999998</v>
      </c>
      <c r="BG287" s="215">
        <v>480.30354840417601</v>
      </c>
      <c r="BH287" s="215">
        <v>-486.01073046522401</v>
      </c>
      <c r="BI287" s="216">
        <v>51.938890105469298</v>
      </c>
      <c r="BJ287" s="216">
        <v>5.8716298426848201</v>
      </c>
      <c r="BK287" s="214">
        <f t="shared" si="33"/>
        <v>-0.24899636985233631</v>
      </c>
      <c r="BL287" s="214">
        <f t="shared" si="34"/>
        <v>-141.49316000892344</v>
      </c>
      <c r="BM287" s="187">
        <v>84900</v>
      </c>
      <c r="BN287" s="215">
        <v>371.21386268999998</v>
      </c>
      <c r="BO287" s="215">
        <v>492.93741673236298</v>
      </c>
      <c r="BP287" s="215">
        <v>-497.735248768622</v>
      </c>
      <c r="BQ287" s="216">
        <v>52.027894037454999</v>
      </c>
      <c r="BR287" s="216">
        <v>5.9673326242543299</v>
      </c>
      <c r="BS287" s="214">
        <f t="shared" si="35"/>
        <v>-0.16464979076834663</v>
      </c>
      <c r="BT287" s="214">
        <f t="shared" si="36"/>
        <v>-141.49316000892344</v>
      </c>
      <c r="BU287" s="191"/>
      <c r="BV287" s="189">
        <v>-21.068728059506402</v>
      </c>
      <c r="BW287" s="189">
        <v>-19.092435900424899</v>
      </c>
      <c r="BX287" s="214">
        <f t="shared" si="37"/>
        <v>-25.786852532530133</v>
      </c>
      <c r="BY287" s="214">
        <f t="shared" si="38"/>
        <v>-22.315630199500198</v>
      </c>
      <c r="BZ287" s="191"/>
      <c r="CA287" s="191"/>
      <c r="CB287" s="191"/>
      <c r="CC287" s="191"/>
      <c r="CD287" s="191"/>
      <c r="CE287" s="191"/>
      <c r="CF287" s="191"/>
      <c r="CG287" s="191"/>
      <c r="CH287" s="191"/>
      <c r="CI287" s="191"/>
      <c r="CJ287" s="191"/>
      <c r="CK287" s="191"/>
      <c r="CL287" s="191"/>
      <c r="CM287" s="191"/>
      <c r="CN287" s="191"/>
      <c r="CO287" s="191"/>
      <c r="CP287" s="191"/>
      <c r="CQ287" s="191"/>
      <c r="CR287" s="191"/>
    </row>
    <row r="288" spans="1:96" ht="12" customHeight="1" x14ac:dyDescent="0.25">
      <c r="A288" s="191"/>
      <c r="B288" s="191"/>
      <c r="C288" s="191"/>
      <c r="D288" s="191"/>
      <c r="E288" s="191"/>
      <c r="F288" s="191"/>
      <c r="G288" s="191"/>
      <c r="H288" s="191"/>
      <c r="I288" s="191"/>
      <c r="J288" s="191"/>
      <c r="K288" s="191"/>
      <c r="L288" s="191"/>
      <c r="M288" s="191"/>
      <c r="N288" s="191"/>
      <c r="O288" s="191"/>
      <c r="P288" s="191"/>
      <c r="Q288" s="191"/>
      <c r="R288" s="191"/>
      <c r="S288" s="191"/>
      <c r="T288" s="191"/>
      <c r="U288" s="191"/>
      <c r="V288" s="191"/>
      <c r="W288" s="191"/>
      <c r="X288" s="224"/>
      <c r="Y288" s="224"/>
      <c r="Z288" s="224"/>
      <c r="AA288" s="224"/>
      <c r="AB288" s="224"/>
      <c r="AC288" s="224"/>
      <c r="AD288" s="224"/>
      <c r="AE288" s="224"/>
      <c r="AF288" s="224"/>
      <c r="AG288" s="224"/>
      <c r="AH288" s="224"/>
      <c r="AI288" s="224"/>
      <c r="AJ288" s="224"/>
      <c r="AK288" s="224"/>
      <c r="AL288" s="224"/>
      <c r="AM288" s="191"/>
      <c r="AN288" s="73"/>
      <c r="AO288" s="73"/>
      <c r="AP288" s="73"/>
      <c r="AQ288" s="73"/>
      <c r="AR288" s="73"/>
      <c r="AS288" s="73"/>
      <c r="AT288" s="73"/>
      <c r="AU288" s="73"/>
      <c r="AV288" s="73"/>
      <c r="AW288" s="225"/>
      <c r="AX288" s="73"/>
      <c r="AY288" s="73"/>
      <c r="AZ288" s="73"/>
      <c r="BA288" s="73"/>
      <c r="BB288" s="182"/>
      <c r="BC288" s="182"/>
      <c r="BD288" s="214">
        <f t="shared" si="32"/>
        <v>23.666666666666668</v>
      </c>
      <c r="BE288" s="187">
        <v>85200</v>
      </c>
      <c r="BF288" s="215">
        <v>368.89559005000001</v>
      </c>
      <c r="BG288" s="215">
        <v>467.99625028138598</v>
      </c>
      <c r="BH288" s="215">
        <v>-473.63665512095798</v>
      </c>
      <c r="BI288" s="216">
        <v>51.847793480298002</v>
      </c>
      <c r="BJ288" s="216">
        <v>5.7806699806766497</v>
      </c>
      <c r="BK288" s="214">
        <f t="shared" si="33"/>
        <v>-0.33995623186050672</v>
      </c>
      <c r="BL288" s="214">
        <f t="shared" si="34"/>
        <v>-143.81143264892341</v>
      </c>
      <c r="BM288" s="187">
        <v>85200</v>
      </c>
      <c r="BN288" s="215">
        <v>368.89559005000001</v>
      </c>
      <c r="BO288" s="215">
        <v>483.303102450099</v>
      </c>
      <c r="BP288" s="215">
        <v>-488.15434649771498</v>
      </c>
      <c r="BQ288" s="216">
        <v>51.957762303023202</v>
      </c>
      <c r="BR288" s="216">
        <v>5.8965926384610396</v>
      </c>
      <c r="BS288" s="214">
        <f t="shared" si="35"/>
        <v>-0.23538977656163684</v>
      </c>
      <c r="BT288" s="214">
        <f t="shared" si="36"/>
        <v>-143.81143264892341</v>
      </c>
      <c r="BU288" s="191"/>
      <c r="BV288" s="189">
        <v>-33.5895537526604</v>
      </c>
      <c r="BW288" s="189">
        <v>-27.433341955314599</v>
      </c>
      <c r="BX288" s="214">
        <f t="shared" si="37"/>
        <v>-38.307678225684135</v>
      </c>
      <c r="BY288" s="214">
        <f t="shared" si="38"/>
        <v>-30.656536254389898</v>
      </c>
      <c r="BZ288" s="191"/>
      <c r="CA288" s="191"/>
      <c r="CB288" s="191"/>
      <c r="CC288" s="191"/>
      <c r="CD288" s="191"/>
      <c r="CE288" s="191"/>
      <c r="CF288" s="191"/>
      <c r="CG288" s="191"/>
      <c r="CH288" s="191"/>
      <c r="CI288" s="191"/>
      <c r="CJ288" s="191"/>
      <c r="CK288" s="191"/>
      <c r="CL288" s="191"/>
      <c r="CM288" s="191"/>
      <c r="CN288" s="191"/>
      <c r="CO288" s="191"/>
      <c r="CP288" s="191"/>
      <c r="CQ288" s="191"/>
      <c r="CR288" s="191"/>
    </row>
    <row r="289" spans="1:96" ht="12" customHeight="1" x14ac:dyDescent="0.25">
      <c r="A289" s="191"/>
      <c r="B289" s="191"/>
      <c r="C289" s="191"/>
      <c r="D289" s="191"/>
      <c r="E289" s="191"/>
      <c r="F289" s="191"/>
      <c r="G289" s="191"/>
      <c r="H289" s="191"/>
      <c r="I289" s="191"/>
      <c r="J289" s="191"/>
      <c r="K289" s="191"/>
      <c r="L289" s="191"/>
      <c r="M289" s="191"/>
      <c r="N289" s="191"/>
      <c r="O289" s="191"/>
      <c r="P289" s="191"/>
      <c r="Q289" s="191"/>
      <c r="R289" s="191"/>
      <c r="S289" s="191"/>
      <c r="T289" s="191"/>
      <c r="U289" s="191"/>
      <c r="V289" s="191"/>
      <c r="W289" s="191"/>
      <c r="X289" s="224"/>
      <c r="Y289" s="224"/>
      <c r="Z289" s="224"/>
      <c r="AA289" s="224"/>
      <c r="AB289" s="224"/>
      <c r="AC289" s="224"/>
      <c r="AD289" s="224"/>
      <c r="AE289" s="224"/>
      <c r="AF289" s="224"/>
      <c r="AG289" s="224"/>
      <c r="AH289" s="224"/>
      <c r="AI289" s="224"/>
      <c r="AJ289" s="224"/>
      <c r="AK289" s="224"/>
      <c r="AL289" s="224"/>
      <c r="AM289" s="191"/>
      <c r="AN289" s="73"/>
      <c r="AO289" s="73"/>
      <c r="AP289" s="73"/>
      <c r="AQ289" s="73"/>
      <c r="AR289" s="73"/>
      <c r="AS289" s="73"/>
      <c r="AT289" s="73"/>
      <c r="AU289" s="73"/>
      <c r="AV289" s="73"/>
      <c r="AW289" s="225"/>
      <c r="AX289" s="73"/>
      <c r="AY289" s="73"/>
      <c r="AZ289" s="73"/>
      <c r="BA289" s="73"/>
      <c r="BB289" s="182"/>
      <c r="BC289" s="182"/>
      <c r="BD289" s="214">
        <f t="shared" si="32"/>
        <v>23.75</v>
      </c>
      <c r="BE289" s="187">
        <v>85500</v>
      </c>
      <c r="BF289" s="215">
        <v>368.12</v>
      </c>
      <c r="BG289" s="215">
        <v>456.056817500036</v>
      </c>
      <c r="BH289" s="215">
        <v>-461.58561505956698</v>
      </c>
      <c r="BI289" s="216">
        <v>51.7583273154587</v>
      </c>
      <c r="BJ289" s="216">
        <v>5.6916907413162097</v>
      </c>
      <c r="BK289" s="214">
        <f t="shared" si="33"/>
        <v>-0.42893547122094677</v>
      </c>
      <c r="BL289" s="214">
        <f t="shared" si="34"/>
        <v>-144.58702269892342</v>
      </c>
      <c r="BM289" s="187">
        <v>85500</v>
      </c>
      <c r="BN289" s="215">
        <v>368.12</v>
      </c>
      <c r="BO289" s="215">
        <v>473.92282538747003</v>
      </c>
      <c r="BP289" s="215">
        <v>-478.788159094474</v>
      </c>
      <c r="BQ289" s="216">
        <v>51.888804889903597</v>
      </c>
      <c r="BR289" s="216">
        <v>5.8273175472118304</v>
      </c>
      <c r="BS289" s="214">
        <f t="shared" si="35"/>
        <v>-0.30466486781084612</v>
      </c>
      <c r="BT289" s="214">
        <f t="shared" si="36"/>
        <v>-144.58702269892342</v>
      </c>
      <c r="BU289" s="191"/>
      <c r="BV289" s="189">
        <v>-45.742503975793397</v>
      </c>
      <c r="BW289" s="189">
        <v>-35.473795862480799</v>
      </c>
      <c r="BX289" s="214">
        <f t="shared" si="37"/>
        <v>-50.460628448817133</v>
      </c>
      <c r="BY289" s="214">
        <f t="shared" si="38"/>
        <v>-38.696990161556094</v>
      </c>
      <c r="BZ289" s="191"/>
      <c r="CA289" s="191"/>
      <c r="CB289" s="191"/>
      <c r="CC289" s="191"/>
      <c r="CD289" s="191"/>
      <c r="CE289" s="191"/>
      <c r="CF289" s="191"/>
      <c r="CG289" s="191"/>
      <c r="CH289" s="191"/>
      <c r="CI289" s="191"/>
      <c r="CJ289" s="191"/>
      <c r="CK289" s="191"/>
      <c r="CL289" s="191"/>
      <c r="CM289" s="191"/>
      <c r="CN289" s="191"/>
      <c r="CO289" s="191"/>
      <c r="CP289" s="191"/>
      <c r="CQ289" s="191"/>
      <c r="CR289" s="191"/>
    </row>
    <row r="290" spans="1:96" ht="12" customHeight="1" x14ac:dyDescent="0.25">
      <c r="A290" s="191"/>
      <c r="B290" s="191"/>
      <c r="C290" s="191"/>
      <c r="D290" s="191"/>
      <c r="E290" s="191"/>
      <c r="F290" s="191"/>
      <c r="G290" s="191"/>
      <c r="H290" s="191"/>
      <c r="I290" s="191"/>
      <c r="J290" s="191"/>
      <c r="K290" s="191"/>
      <c r="L290" s="191"/>
      <c r="M290" s="191"/>
      <c r="N290" s="191"/>
      <c r="O290" s="191"/>
      <c r="P290" s="191"/>
      <c r="Q290" s="191"/>
      <c r="R290" s="191"/>
      <c r="S290" s="191"/>
      <c r="T290" s="191"/>
      <c r="U290" s="191"/>
      <c r="V290" s="191"/>
      <c r="W290" s="191"/>
      <c r="X290" s="224"/>
      <c r="Y290" s="224"/>
      <c r="Z290" s="224"/>
      <c r="AA290" s="224"/>
      <c r="AB290" s="224"/>
      <c r="AC290" s="224"/>
      <c r="AD290" s="224"/>
      <c r="AE290" s="224"/>
      <c r="AF290" s="224"/>
      <c r="AG290" s="224"/>
      <c r="AH290" s="224"/>
      <c r="AI290" s="224"/>
      <c r="AJ290" s="224"/>
      <c r="AK290" s="224"/>
      <c r="AL290" s="224"/>
      <c r="AM290" s="191"/>
      <c r="AN290" s="73"/>
      <c r="AO290" s="73"/>
      <c r="AP290" s="73"/>
      <c r="AQ290" s="73"/>
      <c r="AR290" s="73"/>
      <c r="AS290" s="73"/>
      <c r="AT290" s="73"/>
      <c r="AU290" s="73"/>
      <c r="AV290" s="73"/>
      <c r="AW290" s="225"/>
      <c r="AX290" s="73"/>
      <c r="AY290" s="73"/>
      <c r="AZ290" s="73"/>
      <c r="BA290" s="73"/>
      <c r="BB290" s="182"/>
      <c r="BC290" s="182"/>
      <c r="BD290" s="214">
        <f t="shared" si="32"/>
        <v>23.833333333333332</v>
      </c>
      <c r="BE290" s="187">
        <v>85800</v>
      </c>
      <c r="BF290" s="215">
        <v>368.89559005000001</v>
      </c>
      <c r="BG290" s="215">
        <v>444.57445744762202</v>
      </c>
      <c r="BH290" s="215">
        <v>-449.94648129082299</v>
      </c>
      <c r="BI290" s="216">
        <v>51.671212488591699</v>
      </c>
      <c r="BJ290" s="216">
        <v>5.60543021121621</v>
      </c>
      <c r="BK290" s="214">
        <f t="shared" si="33"/>
        <v>-0.51519600132094645</v>
      </c>
      <c r="BL290" s="214">
        <f t="shared" si="34"/>
        <v>-143.81143264892341</v>
      </c>
      <c r="BM290" s="187">
        <v>85800</v>
      </c>
      <c r="BN290" s="215">
        <v>368.89559005000001</v>
      </c>
      <c r="BO290" s="215">
        <v>464.86877425095599</v>
      </c>
      <c r="BP290" s="215">
        <v>-469.70827535319597</v>
      </c>
      <c r="BQ290" s="216">
        <v>51.821582542087597</v>
      </c>
      <c r="BR290" s="216">
        <v>5.7600821876002204</v>
      </c>
      <c r="BS290" s="214">
        <f t="shared" si="35"/>
        <v>-0.3719002274224561</v>
      </c>
      <c r="BT290" s="214">
        <f t="shared" si="36"/>
        <v>-143.81143264892341</v>
      </c>
      <c r="BU290" s="191"/>
      <c r="BV290" s="189">
        <v>-57.394478649386201</v>
      </c>
      <c r="BW290" s="189">
        <v>-43.125737929851702</v>
      </c>
      <c r="BX290" s="214">
        <f t="shared" si="37"/>
        <v>-62.112603122409936</v>
      </c>
      <c r="BY290" s="214">
        <f t="shared" si="38"/>
        <v>-46.348932228926998</v>
      </c>
      <c r="BZ290" s="191"/>
      <c r="CA290" s="191"/>
      <c r="CB290" s="191"/>
      <c r="CC290" s="191"/>
      <c r="CD290" s="191"/>
      <c r="CE290" s="191"/>
      <c r="CF290" s="191"/>
      <c r="CG290" s="191"/>
      <c r="CH290" s="191"/>
      <c r="CI290" s="191"/>
      <c r="CJ290" s="191"/>
      <c r="CK290" s="191"/>
      <c r="CL290" s="191"/>
      <c r="CM290" s="191"/>
      <c r="CN290" s="191"/>
      <c r="CO290" s="191"/>
      <c r="CP290" s="191"/>
      <c r="CQ290" s="191"/>
      <c r="CR290" s="191"/>
    </row>
    <row r="291" spans="1:96" ht="12" customHeight="1" x14ac:dyDescent="0.25">
      <c r="A291" s="191"/>
      <c r="B291" s="191"/>
      <c r="C291" s="191"/>
      <c r="D291" s="191"/>
      <c r="E291" s="191"/>
      <c r="F291" s="191"/>
      <c r="G291" s="191"/>
      <c r="H291" s="191"/>
      <c r="I291" s="191"/>
      <c r="J291" s="191"/>
      <c r="K291" s="191"/>
      <c r="L291" s="191"/>
      <c r="M291" s="191"/>
      <c r="N291" s="191"/>
      <c r="O291" s="191"/>
      <c r="P291" s="191"/>
      <c r="Q291" s="191"/>
      <c r="R291" s="191"/>
      <c r="S291" s="191"/>
      <c r="T291" s="191"/>
      <c r="U291" s="191"/>
      <c r="V291" s="191"/>
      <c r="W291" s="191"/>
      <c r="X291" s="224"/>
      <c r="Y291" s="224"/>
      <c r="Z291" s="224"/>
      <c r="AA291" s="224"/>
      <c r="AB291" s="224"/>
      <c r="AC291" s="224"/>
      <c r="AD291" s="224"/>
      <c r="AE291" s="224"/>
      <c r="AF291" s="224"/>
      <c r="AG291" s="224"/>
      <c r="AH291" s="224"/>
      <c r="AI291" s="224"/>
      <c r="AJ291" s="224"/>
      <c r="AK291" s="224"/>
      <c r="AL291" s="224"/>
      <c r="AM291" s="191"/>
      <c r="AN291" s="73"/>
      <c r="AO291" s="73"/>
      <c r="AP291" s="73"/>
      <c r="AQ291" s="73"/>
      <c r="AR291" s="73"/>
      <c r="AS291" s="73"/>
      <c r="AT291" s="73"/>
      <c r="AU291" s="73"/>
      <c r="AV291" s="73"/>
      <c r="AW291" s="225"/>
      <c r="AX291" s="73"/>
      <c r="AY291" s="73"/>
      <c r="AZ291" s="73"/>
      <c r="BA291" s="73"/>
      <c r="BB291" s="182"/>
      <c r="BC291" s="182"/>
      <c r="BD291" s="214">
        <f t="shared" si="32"/>
        <v>23.916666666666668</v>
      </c>
      <c r="BE291" s="187">
        <v>86100</v>
      </c>
      <c r="BF291" s="215">
        <v>371.21386268999998</v>
      </c>
      <c r="BG291" s="215">
        <v>433.63564231585599</v>
      </c>
      <c r="BH291" s="215">
        <v>-438.80523340679201</v>
      </c>
      <c r="BI291" s="216">
        <v>51.587177177341999</v>
      </c>
      <c r="BJ291" s="216">
        <v>5.52263501733478</v>
      </c>
      <c r="BK291" s="214">
        <f t="shared" si="33"/>
        <v>-0.59799119520237642</v>
      </c>
      <c r="BL291" s="214">
        <f t="shared" si="34"/>
        <v>-141.49316000892344</v>
      </c>
      <c r="BM291" s="187">
        <v>86100</v>
      </c>
      <c r="BN291" s="215">
        <v>371.21386268999998</v>
      </c>
      <c r="BO291" s="215">
        <v>456.21066112141602</v>
      </c>
      <c r="BP291" s="215">
        <v>-460.98376096854298</v>
      </c>
      <c r="BQ291" s="216">
        <v>51.756654084495501</v>
      </c>
      <c r="BR291" s="216">
        <v>5.6954600134810303</v>
      </c>
      <c r="BS291" s="214">
        <f t="shared" si="35"/>
        <v>-0.43652240154164623</v>
      </c>
      <c r="BT291" s="214">
        <f t="shared" si="36"/>
        <v>-141.49316000892344</v>
      </c>
      <c r="BU291" s="191"/>
      <c r="BV291" s="189">
        <v>-68.417864418070593</v>
      </c>
      <c r="BW291" s="189">
        <v>-50.305363477992699</v>
      </c>
      <c r="BX291" s="214">
        <f t="shared" si="37"/>
        <v>-73.135988891094328</v>
      </c>
      <c r="BY291" s="214">
        <f t="shared" si="38"/>
        <v>-53.528557777067995</v>
      </c>
      <c r="BZ291" s="191"/>
      <c r="CA291" s="191"/>
      <c r="CB291" s="191"/>
      <c r="CC291" s="191"/>
      <c r="CD291" s="191"/>
      <c r="CE291" s="191"/>
      <c r="CF291" s="191"/>
      <c r="CG291" s="191"/>
      <c r="CH291" s="191"/>
      <c r="CI291" s="191"/>
      <c r="CJ291" s="191"/>
      <c r="CK291" s="191"/>
      <c r="CL291" s="191"/>
      <c r="CM291" s="191"/>
      <c r="CN291" s="191"/>
      <c r="CO291" s="191"/>
      <c r="CP291" s="191"/>
      <c r="CQ291" s="191"/>
      <c r="CR291" s="191"/>
    </row>
    <row r="292" spans="1:96" ht="12" customHeight="1" x14ac:dyDescent="0.25">
      <c r="A292" s="191"/>
      <c r="B292" s="191"/>
      <c r="C292" s="191"/>
      <c r="D292" s="191"/>
      <c r="E292" s="191"/>
      <c r="F292" s="191"/>
      <c r="G292" s="191"/>
      <c r="H292" s="191"/>
      <c r="I292" s="191"/>
      <c r="J292" s="191"/>
      <c r="K292" s="191"/>
      <c r="L292" s="191"/>
      <c r="M292" s="191"/>
      <c r="N292" s="191"/>
      <c r="O292" s="191"/>
      <c r="P292" s="191"/>
      <c r="Q292" s="191"/>
      <c r="R292" s="191"/>
      <c r="S292" s="191"/>
      <c r="T292" s="191"/>
      <c r="U292" s="191"/>
      <c r="V292" s="191"/>
      <c r="W292" s="191"/>
      <c r="X292" s="224"/>
      <c r="Y292" s="224"/>
      <c r="Z292" s="224"/>
      <c r="AA292" s="224"/>
      <c r="AB292" s="224"/>
      <c r="AC292" s="224"/>
      <c r="AD292" s="224"/>
      <c r="AE292" s="224"/>
      <c r="AF292" s="224"/>
      <c r="AG292" s="224"/>
      <c r="AH292" s="224"/>
      <c r="AI292" s="224"/>
      <c r="AJ292" s="224"/>
      <c r="AK292" s="224"/>
      <c r="AL292" s="224"/>
      <c r="AM292" s="191"/>
      <c r="AN292" s="73"/>
      <c r="AO292" s="73"/>
      <c r="AP292" s="73"/>
      <c r="AQ292" s="73"/>
      <c r="AR292" s="73"/>
      <c r="AS292" s="73"/>
      <c r="AT292" s="73"/>
      <c r="AU292" s="73"/>
      <c r="AV292" s="73"/>
      <c r="AW292" s="225"/>
      <c r="AX292" s="73"/>
      <c r="AY292" s="73"/>
      <c r="AZ292" s="73"/>
      <c r="BA292" s="73"/>
      <c r="BB292" s="182"/>
      <c r="BC292" s="182"/>
      <c r="BD292" s="214">
        <f t="shared" si="32"/>
        <v>24</v>
      </c>
      <c r="BE292" s="187">
        <v>86400</v>
      </c>
      <c r="BF292" s="215">
        <v>375.04941841999999</v>
      </c>
      <c r="BG292" s="215">
        <v>423.32475675709298</v>
      </c>
      <c r="BH292" s="215">
        <v>-428.24556594580599</v>
      </c>
      <c r="BI292" s="216">
        <v>51.506960046462403</v>
      </c>
      <c r="BJ292" s="216">
        <v>5.4440634610557002</v>
      </c>
      <c r="BK292" s="214">
        <f t="shared" si="33"/>
        <v>-0.67656275148145628</v>
      </c>
      <c r="BL292" s="214">
        <f t="shared" si="34"/>
        <v>-137.65760427892343</v>
      </c>
      <c r="BM292" s="187">
        <v>86400</v>
      </c>
      <c r="BN292" s="215">
        <v>375.04941841999999</v>
      </c>
      <c r="BO292" s="215">
        <v>448.01609488062002</v>
      </c>
      <c r="BP292" s="215">
        <v>-452.68149991662699</v>
      </c>
      <c r="BQ292" s="216">
        <v>51.694577882642697</v>
      </c>
      <c r="BR292" s="216">
        <v>5.6340245577220296</v>
      </c>
      <c r="BS292" s="214">
        <f t="shared" si="35"/>
        <v>-0.4979578573006469</v>
      </c>
      <c r="BT292" s="214">
        <f t="shared" si="36"/>
        <v>-137.65760427892343</v>
      </c>
      <c r="BU292" s="191"/>
      <c r="BV292" s="189">
        <v>-78.691932282266905</v>
      </c>
      <c r="BW292" s="189">
        <v>-56.934040675634002</v>
      </c>
      <c r="BX292" s="214">
        <f t="shared" si="37"/>
        <v>-83.41005675529064</v>
      </c>
      <c r="BY292" s="214">
        <f t="shared" si="38"/>
        <v>-60.157234974709297</v>
      </c>
      <c r="BZ292" s="191"/>
      <c r="CA292" s="191"/>
      <c r="CB292" s="191"/>
      <c r="CC292" s="191"/>
      <c r="CD292" s="191"/>
      <c r="CE292" s="191"/>
      <c r="CF292" s="191"/>
      <c r="CG292" s="191"/>
      <c r="CH292" s="191"/>
      <c r="CI292" s="191"/>
      <c r="CJ292" s="191"/>
      <c r="CK292" s="191"/>
      <c r="CL292" s="191"/>
      <c r="CM292" s="191"/>
      <c r="CN292" s="191"/>
      <c r="CO292" s="191"/>
      <c r="CP292" s="191"/>
      <c r="CQ292" s="191"/>
      <c r="CR292" s="191"/>
    </row>
    <row r="293" spans="1:96" ht="12" customHeight="1" x14ac:dyDescent="0.25">
      <c r="A293" s="191">
        <v>1</v>
      </c>
      <c r="B293" s="191"/>
      <c r="C293" s="191"/>
      <c r="D293" s="191"/>
      <c r="E293" s="191"/>
      <c r="F293" s="191"/>
      <c r="G293" s="191"/>
      <c r="H293" s="191"/>
      <c r="I293" s="191"/>
      <c r="J293" s="191"/>
      <c r="K293" s="191"/>
      <c r="L293" s="191"/>
      <c r="M293" s="191"/>
      <c r="N293" s="191"/>
      <c r="O293" s="191"/>
      <c r="P293" s="191"/>
      <c r="Q293" s="191"/>
      <c r="R293" s="191"/>
      <c r="S293" s="191"/>
      <c r="T293" s="191"/>
      <c r="U293" s="191"/>
      <c r="V293" s="191"/>
      <c r="W293" s="191"/>
      <c r="X293" s="224"/>
      <c r="Y293" s="224"/>
      <c r="Z293" s="224"/>
      <c r="AA293" s="224"/>
      <c r="AB293" s="224"/>
      <c r="AC293" s="224"/>
      <c r="AD293" s="224"/>
      <c r="AE293" s="224"/>
      <c r="AF293" s="224"/>
      <c r="AG293" s="224"/>
      <c r="AH293" s="224"/>
      <c r="AI293" s="224"/>
      <c r="AJ293" s="224"/>
      <c r="AK293" s="224"/>
      <c r="AL293" s="224"/>
      <c r="AM293" s="191"/>
      <c r="AN293" s="73"/>
      <c r="AO293" s="73"/>
      <c r="AP293" s="73"/>
      <c r="AQ293" s="73"/>
      <c r="AR293" s="73"/>
      <c r="AS293" s="73"/>
      <c r="AT293" s="73"/>
      <c r="AU293" s="73"/>
      <c r="AV293" s="73"/>
      <c r="AW293" s="225"/>
      <c r="AX293" s="73"/>
      <c r="AY293" s="73"/>
      <c r="AZ293" s="73"/>
      <c r="BA293" s="73"/>
      <c r="BB293" s="191"/>
      <c r="BC293" s="191"/>
      <c r="BD293" s="191"/>
      <c r="BE293" s="191"/>
      <c r="BF293" s="191"/>
      <c r="BG293" s="191"/>
      <c r="BH293" s="191"/>
      <c r="BI293" s="191"/>
      <c r="BJ293" s="191"/>
      <c r="BK293" s="191"/>
      <c r="BL293" s="191"/>
      <c r="BM293" s="191"/>
      <c r="BN293" s="191"/>
      <c r="BO293" s="191"/>
      <c r="BP293" s="191"/>
      <c r="BQ293" s="191"/>
      <c r="BR293" s="191"/>
      <c r="BS293" s="191"/>
      <c r="BT293" s="214">
        <f t="shared" si="36"/>
        <v>-512.70702269892342</v>
      </c>
      <c r="BU293" s="191"/>
      <c r="BV293" s="189">
        <v>-88.104159831811202</v>
      </c>
      <c r="BW293" s="189">
        <v>-62.939171721755201</v>
      </c>
      <c r="BX293" s="214">
        <f t="shared" si="37"/>
        <v>-92.822284304834938</v>
      </c>
      <c r="BY293" s="214">
        <f t="shared" si="38"/>
        <v>-66.162366020830504</v>
      </c>
      <c r="BZ293" s="191"/>
      <c r="CA293" s="191"/>
      <c r="CB293" s="191"/>
      <c r="CC293" s="191"/>
      <c r="CD293" s="191"/>
      <c r="CE293" s="191"/>
      <c r="CF293" s="191"/>
      <c r="CG293" s="191"/>
      <c r="CH293" s="191"/>
      <c r="CI293" s="191"/>
      <c r="CJ293" s="191"/>
      <c r="CK293" s="191"/>
      <c r="CL293" s="191"/>
      <c r="CM293" s="191"/>
      <c r="CN293" s="191"/>
      <c r="CO293" s="191"/>
      <c r="CP293" s="191"/>
      <c r="CQ293" s="191"/>
      <c r="CR293" s="191"/>
    </row>
    <row r="294" spans="1:96" ht="12" customHeight="1" x14ac:dyDescent="0.25">
      <c r="A294" s="191"/>
      <c r="B294" s="191"/>
      <c r="C294" s="191"/>
      <c r="D294" s="191"/>
      <c r="E294" s="191"/>
      <c r="F294" s="191"/>
      <c r="G294" s="191"/>
      <c r="H294" s="191"/>
      <c r="I294" s="191"/>
      <c r="J294" s="191"/>
      <c r="K294" s="191"/>
      <c r="L294" s="191"/>
      <c r="M294" s="191"/>
      <c r="N294" s="191"/>
      <c r="O294" s="191"/>
      <c r="P294" s="191"/>
      <c r="Q294" s="191"/>
      <c r="R294" s="191"/>
      <c r="S294" s="191"/>
      <c r="T294" s="191"/>
      <c r="U294" s="191"/>
      <c r="V294" s="191"/>
      <c r="W294" s="191"/>
      <c r="X294" s="224"/>
      <c r="Y294" s="224"/>
      <c r="Z294" s="224"/>
      <c r="AA294" s="224"/>
      <c r="AB294" s="224"/>
      <c r="AC294" s="224"/>
      <c r="AD294" s="224"/>
      <c r="AE294" s="224"/>
      <c r="AF294" s="224"/>
      <c r="AG294" s="224"/>
      <c r="AH294" s="224"/>
      <c r="AI294" s="224"/>
      <c r="AJ294" s="224"/>
      <c r="AK294" s="224"/>
      <c r="AL294" s="224"/>
      <c r="AM294" s="191"/>
      <c r="AN294" s="73"/>
      <c r="AO294" s="73"/>
      <c r="AP294" s="73"/>
      <c r="AQ294" s="73"/>
      <c r="AR294" s="73"/>
      <c r="AS294" s="73"/>
      <c r="AT294" s="73"/>
      <c r="AU294" s="73"/>
      <c r="AV294" s="73"/>
      <c r="AW294" s="225"/>
      <c r="AX294" s="73"/>
      <c r="AY294" s="73"/>
      <c r="AZ294" s="73"/>
      <c r="BA294" s="73"/>
      <c r="BB294" s="191"/>
      <c r="BC294" s="191"/>
      <c r="BD294" s="191"/>
      <c r="BE294" s="191"/>
      <c r="BF294" s="191"/>
      <c r="BG294" s="191"/>
      <c r="BH294" s="191"/>
      <c r="BI294" s="191"/>
      <c r="BJ294" s="191"/>
      <c r="BK294" s="191"/>
      <c r="BL294" s="191"/>
      <c r="BM294" s="191"/>
      <c r="BN294" s="191"/>
      <c r="BO294" s="191"/>
      <c r="BP294" s="191"/>
      <c r="BQ294" s="191"/>
      <c r="BR294" s="191"/>
      <c r="BS294" s="191"/>
      <c r="BT294" s="191"/>
      <c r="BU294" s="191"/>
      <c r="BV294" s="191"/>
      <c r="BW294" s="191"/>
      <c r="BX294" s="191"/>
      <c r="BY294" s="191"/>
      <c r="BZ294" s="191"/>
      <c r="CA294" s="191"/>
      <c r="CB294" s="191"/>
      <c r="CC294" s="191"/>
      <c r="CD294" s="191"/>
      <c r="CE294" s="191"/>
      <c r="CF294" s="191"/>
      <c r="CG294" s="191"/>
      <c r="CH294" s="191"/>
      <c r="CI294" s="191"/>
      <c r="CJ294" s="191"/>
      <c r="CK294" s="191"/>
      <c r="CL294" s="191"/>
      <c r="CM294" s="191"/>
      <c r="CN294" s="191"/>
      <c r="CO294" s="191"/>
      <c r="CP294" s="191"/>
      <c r="CQ294" s="191"/>
      <c r="CR294" s="191"/>
    </row>
    <row r="295" spans="1:96" ht="12" customHeight="1" x14ac:dyDescent="0.25">
      <c r="A295" s="191"/>
      <c r="B295" s="191"/>
      <c r="C295" s="191"/>
      <c r="D295" s="191"/>
      <c r="E295" s="191"/>
      <c r="F295" s="191"/>
      <c r="G295" s="191"/>
      <c r="H295" s="191"/>
      <c r="I295" s="191"/>
      <c r="J295" s="191"/>
      <c r="K295" s="191"/>
      <c r="L295" s="191"/>
      <c r="M295" s="191"/>
      <c r="N295" s="191"/>
      <c r="O295" s="191"/>
      <c r="P295" s="191"/>
      <c r="Q295" s="191"/>
      <c r="R295" s="191"/>
      <c r="S295" s="191"/>
      <c r="T295" s="191"/>
      <c r="U295" s="191"/>
      <c r="V295" s="191"/>
      <c r="W295" s="191"/>
      <c r="X295" s="224"/>
      <c r="Y295" s="224"/>
      <c r="Z295" s="224"/>
      <c r="AA295" s="224"/>
      <c r="AB295" s="224"/>
      <c r="AC295" s="224"/>
      <c r="AD295" s="224"/>
      <c r="AE295" s="224"/>
      <c r="AF295" s="224"/>
      <c r="AG295" s="224"/>
      <c r="AH295" s="224"/>
      <c r="AI295" s="224"/>
      <c r="AJ295" s="224"/>
      <c r="AK295" s="224"/>
      <c r="AL295" s="224"/>
      <c r="AM295" s="191"/>
      <c r="AN295" s="73"/>
      <c r="AO295" s="73"/>
      <c r="AP295" s="73"/>
      <c r="AQ295" s="73"/>
      <c r="AR295" s="73"/>
      <c r="AS295" s="73"/>
      <c r="AT295" s="73"/>
      <c r="AU295" s="73"/>
      <c r="AV295" s="73"/>
      <c r="AW295" s="225"/>
      <c r="AX295" s="73"/>
      <c r="AY295" s="73"/>
      <c r="AZ295" s="73"/>
      <c r="BA295" s="73"/>
      <c r="BB295" s="191"/>
      <c r="BC295" s="191"/>
      <c r="BD295" s="191"/>
      <c r="BE295" s="191"/>
      <c r="BF295" s="191"/>
      <c r="BG295" s="191"/>
      <c r="BH295" s="191"/>
      <c r="BI295" s="191"/>
      <c r="BJ295" s="191"/>
      <c r="BK295" s="191"/>
      <c r="BL295" s="191"/>
      <c r="BM295" s="191"/>
      <c r="BN295" s="191"/>
      <c r="BO295" s="191"/>
      <c r="BP295" s="191"/>
      <c r="BQ295" s="191"/>
      <c r="BR295" s="191"/>
      <c r="BS295" s="191"/>
      <c r="BT295" s="191"/>
      <c r="BU295" s="191"/>
      <c r="BV295" s="191"/>
      <c r="BW295" s="191"/>
      <c r="BX295" s="191"/>
      <c r="BY295" s="191"/>
      <c r="BZ295" s="191"/>
      <c r="CA295" s="191"/>
      <c r="CB295" s="191"/>
      <c r="CC295" s="191"/>
      <c r="CD295" s="191"/>
      <c r="CE295" s="191"/>
      <c r="CF295" s="191"/>
      <c r="CG295" s="191"/>
      <c r="CH295" s="191"/>
      <c r="CI295" s="191"/>
      <c r="CJ295" s="191"/>
      <c r="CK295" s="191"/>
      <c r="CL295" s="191"/>
      <c r="CM295" s="191"/>
      <c r="CN295" s="191"/>
      <c r="CO295" s="191"/>
      <c r="CP295" s="191"/>
      <c r="CQ295" s="191"/>
      <c r="CR295" s="191"/>
    </row>
    <row r="296" spans="1:96" ht="12" customHeight="1" x14ac:dyDescent="0.25">
      <c r="A296" s="191"/>
      <c r="B296" s="191"/>
      <c r="C296" s="191"/>
      <c r="D296" s="191"/>
      <c r="E296" s="191"/>
      <c r="F296" s="191"/>
      <c r="G296" s="191"/>
      <c r="H296" s="191"/>
      <c r="I296" s="191"/>
      <c r="J296" s="191"/>
      <c r="K296" s="191"/>
      <c r="L296" s="191"/>
      <c r="M296" s="191"/>
      <c r="N296" s="191"/>
      <c r="O296" s="191"/>
      <c r="P296" s="191"/>
      <c r="Q296" s="191"/>
      <c r="R296" s="191"/>
      <c r="S296" s="191"/>
      <c r="T296" s="191"/>
      <c r="U296" s="191"/>
      <c r="V296" s="191"/>
      <c r="W296" s="191"/>
      <c r="X296" s="224"/>
      <c r="Y296" s="224"/>
      <c r="Z296" s="224"/>
      <c r="AA296" s="224"/>
      <c r="AB296" s="224"/>
      <c r="AC296" s="224"/>
      <c r="AD296" s="224"/>
      <c r="AE296" s="224"/>
      <c r="AF296" s="224"/>
      <c r="AG296" s="224"/>
      <c r="AH296" s="224"/>
      <c r="AI296" s="224"/>
      <c r="AJ296" s="224"/>
      <c r="AK296" s="224"/>
      <c r="AL296" s="224"/>
      <c r="AM296" s="191"/>
      <c r="AN296" s="73"/>
      <c r="AO296" s="73"/>
      <c r="AP296" s="73"/>
      <c r="AQ296" s="73"/>
      <c r="AR296" s="73"/>
      <c r="AS296" s="73"/>
      <c r="AT296" s="73"/>
      <c r="AU296" s="73"/>
      <c r="AV296" s="73"/>
      <c r="AW296" s="225"/>
      <c r="AX296" s="73"/>
      <c r="AY296" s="73"/>
      <c r="AZ296" s="73"/>
      <c r="BA296" s="73"/>
      <c r="BB296" s="191"/>
      <c r="BC296" s="191"/>
      <c r="BD296" s="191"/>
      <c r="BE296" s="191"/>
      <c r="BF296" s="191"/>
      <c r="BG296" s="191"/>
      <c r="BH296" s="191"/>
      <c r="BI296" s="191"/>
      <c r="BJ296" s="191"/>
      <c r="BK296" s="191"/>
      <c r="BL296" s="191"/>
      <c r="BM296" s="191"/>
      <c r="BN296" s="191"/>
      <c r="BO296" s="191"/>
      <c r="BP296" s="191"/>
      <c r="BQ296" s="191"/>
      <c r="BR296" s="191"/>
      <c r="BS296" s="191"/>
      <c r="BT296" s="191"/>
      <c r="BU296" s="191"/>
      <c r="BV296" s="191"/>
      <c r="BW296" s="191"/>
      <c r="BX296" s="191"/>
      <c r="BY296" s="191"/>
      <c r="BZ296" s="191"/>
      <c r="CA296" s="191"/>
      <c r="CB296" s="191"/>
      <c r="CC296" s="191"/>
      <c r="CD296" s="191"/>
      <c r="CE296" s="191"/>
      <c r="CF296" s="191"/>
      <c r="CG296" s="191"/>
      <c r="CH296" s="191"/>
      <c r="CI296" s="191"/>
      <c r="CJ296" s="191"/>
      <c r="CK296" s="191"/>
      <c r="CL296" s="191"/>
      <c r="CM296" s="191"/>
      <c r="CN296" s="191"/>
      <c r="CO296" s="191"/>
      <c r="CP296" s="191"/>
      <c r="CQ296" s="191"/>
      <c r="CR296" s="191"/>
    </row>
    <row r="297" spans="1:96" ht="12" customHeight="1" x14ac:dyDescent="0.25">
      <c r="A297" s="191"/>
      <c r="B297" s="191"/>
      <c r="C297" s="191"/>
      <c r="D297" s="191"/>
      <c r="E297" s="191"/>
      <c r="F297" s="191"/>
      <c r="G297" s="191"/>
      <c r="H297" s="191"/>
      <c r="I297" s="191"/>
      <c r="J297" s="191"/>
      <c r="K297" s="191"/>
      <c r="L297" s="191"/>
      <c r="M297" s="191"/>
      <c r="N297" s="191"/>
      <c r="O297" s="191"/>
      <c r="P297" s="191"/>
      <c r="Q297" s="191"/>
      <c r="R297" s="191"/>
      <c r="S297" s="191"/>
      <c r="T297" s="191"/>
      <c r="U297" s="191"/>
      <c r="V297" s="191"/>
      <c r="W297" s="191"/>
      <c r="X297" s="224"/>
      <c r="Y297" s="224"/>
      <c r="Z297" s="224"/>
      <c r="AA297" s="224"/>
      <c r="AB297" s="224"/>
      <c r="AC297" s="224"/>
      <c r="AD297" s="224"/>
      <c r="AE297" s="224"/>
      <c r="AF297" s="224"/>
      <c r="AG297" s="224"/>
      <c r="AH297" s="224"/>
      <c r="AI297" s="224"/>
      <c r="AJ297" s="224"/>
      <c r="AK297" s="224"/>
      <c r="AL297" s="224"/>
      <c r="AM297" s="191"/>
      <c r="AN297" s="73"/>
      <c r="AO297" s="73"/>
      <c r="AP297" s="73"/>
      <c r="AQ297" s="73"/>
      <c r="AR297" s="73"/>
      <c r="AS297" s="73"/>
      <c r="AT297" s="73"/>
      <c r="AU297" s="73"/>
      <c r="AV297" s="73"/>
      <c r="AW297" s="225"/>
      <c r="AX297" s="73"/>
      <c r="AY297" s="73"/>
      <c r="AZ297" s="73"/>
      <c r="BA297" s="73"/>
      <c r="BB297" s="191"/>
      <c r="BC297" s="191"/>
      <c r="BD297" s="191"/>
      <c r="BE297" s="191"/>
      <c r="BF297" s="191"/>
      <c r="BG297" s="191"/>
      <c r="BH297" s="191"/>
      <c r="BI297" s="191"/>
      <c r="BJ297" s="191"/>
      <c r="BK297" s="191"/>
      <c r="BL297" s="191"/>
      <c r="BM297" s="191"/>
      <c r="BN297" s="191"/>
      <c r="BO297" s="191"/>
      <c r="BP297" s="191"/>
      <c r="BQ297" s="191"/>
      <c r="BR297" s="191"/>
      <c r="BS297" s="191"/>
      <c r="BT297" s="191"/>
      <c r="BU297" s="191"/>
      <c r="BV297" s="191"/>
      <c r="BW297" s="191"/>
      <c r="BX297" s="191"/>
      <c r="BY297" s="191"/>
      <c r="BZ297" s="191"/>
      <c r="CA297" s="191"/>
      <c r="CB297" s="191"/>
      <c r="CC297" s="191"/>
      <c r="CD297" s="191"/>
      <c r="CE297" s="191"/>
      <c r="CF297" s="191"/>
      <c r="CG297" s="191"/>
      <c r="CH297" s="191"/>
      <c r="CI297" s="191"/>
      <c r="CJ297" s="191"/>
      <c r="CK297" s="191"/>
      <c r="CL297" s="191"/>
      <c r="CM297" s="191"/>
      <c r="CN297" s="191"/>
      <c r="CO297" s="191"/>
      <c r="CP297" s="191"/>
      <c r="CQ297" s="191"/>
      <c r="CR297" s="191"/>
    </row>
    <row r="298" spans="1:96" ht="12" customHeight="1" x14ac:dyDescent="0.25">
      <c r="A298" s="191"/>
      <c r="B298" s="191"/>
      <c r="C298" s="191"/>
      <c r="D298" s="191"/>
      <c r="E298" s="191"/>
      <c r="F298" s="191"/>
      <c r="G298" s="191"/>
      <c r="H298" s="191"/>
      <c r="I298" s="191"/>
      <c r="J298" s="191"/>
      <c r="K298" s="191"/>
      <c r="L298" s="191"/>
      <c r="M298" s="191"/>
      <c r="N298" s="191"/>
      <c r="O298" s="191"/>
      <c r="P298" s="191"/>
      <c r="Q298" s="191"/>
      <c r="R298" s="191"/>
      <c r="S298" s="191"/>
      <c r="T298" s="191"/>
      <c r="U298" s="191"/>
      <c r="V298" s="191"/>
      <c r="W298" s="191"/>
      <c r="X298" s="224"/>
      <c r="Y298" s="224"/>
      <c r="Z298" s="224"/>
      <c r="AA298" s="224"/>
      <c r="AB298" s="224"/>
      <c r="AC298" s="224"/>
      <c r="AD298" s="224"/>
      <c r="AE298" s="224"/>
      <c r="AF298" s="224"/>
      <c r="AG298" s="224"/>
      <c r="AH298" s="224"/>
      <c r="AI298" s="224"/>
      <c r="AJ298" s="224"/>
      <c r="AK298" s="224"/>
      <c r="AL298" s="224"/>
      <c r="AM298" s="191"/>
      <c r="AN298" s="73"/>
      <c r="AO298" s="73"/>
      <c r="AP298" s="73"/>
      <c r="AQ298" s="73"/>
      <c r="AR298" s="73"/>
      <c r="AS298" s="73"/>
      <c r="AT298" s="73"/>
      <c r="AU298" s="73"/>
      <c r="AV298" s="73"/>
      <c r="AW298" s="225"/>
      <c r="AX298" s="73"/>
      <c r="AY298" s="73"/>
      <c r="AZ298" s="73"/>
      <c r="BA298" s="73"/>
      <c r="BB298" s="191"/>
      <c r="BC298" s="191"/>
      <c r="BD298" s="191"/>
      <c r="BE298" s="191"/>
      <c r="BF298" s="191"/>
      <c r="BG298" s="191"/>
      <c r="BH298" s="191"/>
      <c r="BI298" s="191"/>
      <c r="BJ298" s="191"/>
      <c r="BK298" s="191"/>
      <c r="BL298" s="191"/>
      <c r="BM298" s="191"/>
      <c r="BN298" s="191"/>
      <c r="BO298" s="191"/>
      <c r="BP298" s="191"/>
      <c r="BQ298" s="191"/>
      <c r="BR298" s="191"/>
      <c r="BS298" s="191"/>
      <c r="BT298" s="191"/>
      <c r="BU298" s="191"/>
      <c r="BV298" s="191"/>
      <c r="BW298" s="191"/>
      <c r="BX298" s="191"/>
      <c r="BY298" s="191"/>
      <c r="BZ298" s="191"/>
      <c r="CA298" s="191"/>
      <c r="CB298" s="191"/>
      <c r="CC298" s="191"/>
      <c r="CD298" s="191"/>
      <c r="CE298" s="191"/>
      <c r="CF298" s="191"/>
      <c r="CG298" s="191"/>
      <c r="CH298" s="191"/>
      <c r="CI298" s="191"/>
      <c r="CJ298" s="191"/>
      <c r="CK298" s="191"/>
      <c r="CL298" s="191"/>
      <c r="CM298" s="191"/>
      <c r="CN298" s="191"/>
      <c r="CO298" s="191"/>
      <c r="CP298" s="191"/>
      <c r="CQ298" s="191"/>
      <c r="CR298" s="191"/>
    </row>
    <row r="299" spans="1:96" ht="12" customHeight="1" x14ac:dyDescent="0.25">
      <c r="A299" s="191"/>
      <c r="B299" s="191"/>
      <c r="C299" s="191"/>
      <c r="D299" s="191"/>
      <c r="E299" s="191"/>
      <c r="F299" s="191"/>
      <c r="G299" s="191"/>
      <c r="H299" s="191"/>
      <c r="I299" s="191"/>
      <c r="J299" s="191"/>
      <c r="K299" s="191"/>
      <c r="L299" s="191"/>
      <c r="M299" s="191"/>
      <c r="N299" s="191"/>
      <c r="O299" s="191"/>
      <c r="P299" s="191"/>
      <c r="Q299" s="191"/>
      <c r="R299" s="191"/>
      <c r="S299" s="191"/>
      <c r="T299" s="191"/>
      <c r="U299" s="191"/>
      <c r="V299" s="191"/>
      <c r="W299" s="191"/>
      <c r="X299" s="224"/>
      <c r="Y299" s="224"/>
      <c r="Z299" s="224"/>
      <c r="AA299" s="224"/>
      <c r="AB299" s="224"/>
      <c r="AC299" s="224"/>
      <c r="AD299" s="224"/>
      <c r="AE299" s="224"/>
      <c r="AF299" s="224"/>
      <c r="AG299" s="224"/>
      <c r="AH299" s="224"/>
      <c r="AI299" s="224"/>
      <c r="AJ299" s="224"/>
      <c r="AK299" s="224"/>
      <c r="AL299" s="224"/>
      <c r="AM299" s="191"/>
      <c r="AN299" s="73"/>
      <c r="AO299" s="73"/>
      <c r="AP299" s="73"/>
      <c r="AQ299" s="73"/>
      <c r="AR299" s="73"/>
      <c r="AS299" s="73"/>
      <c r="AT299" s="73"/>
      <c r="AU299" s="73"/>
      <c r="AV299" s="73"/>
      <c r="AW299" s="225"/>
      <c r="AX299" s="73"/>
      <c r="AY299" s="73"/>
      <c r="AZ299" s="73"/>
      <c r="BA299" s="73"/>
      <c r="BB299" s="191"/>
      <c r="BC299" s="191"/>
      <c r="BD299" s="191"/>
      <c r="BE299" s="191"/>
      <c r="BF299" s="191"/>
      <c r="BG299" s="191"/>
      <c r="BH299" s="191"/>
      <c r="BI299" s="191"/>
      <c r="BJ299" s="191"/>
      <c r="BK299" s="191"/>
      <c r="BL299" s="191"/>
      <c r="BM299" s="191"/>
      <c r="BN299" s="191"/>
      <c r="BO299" s="191"/>
      <c r="BP299" s="191"/>
      <c r="BQ299" s="191"/>
      <c r="BR299" s="191"/>
      <c r="BS299" s="191"/>
      <c r="BT299" s="191"/>
      <c r="BU299" s="191"/>
      <c r="BV299" s="191"/>
      <c r="BW299" s="191"/>
      <c r="BX299" s="191"/>
      <c r="BY299" s="191"/>
      <c r="BZ299" s="191"/>
      <c r="CA299" s="191"/>
      <c r="CB299" s="191"/>
      <c r="CC299" s="191"/>
      <c r="CD299" s="191"/>
      <c r="CE299" s="191"/>
      <c r="CF299" s="191"/>
      <c r="CG299" s="191"/>
      <c r="CH299" s="191"/>
      <c r="CI299" s="191"/>
      <c r="CJ299" s="191"/>
      <c r="CK299" s="191"/>
      <c r="CL299" s="191"/>
      <c r="CM299" s="191"/>
      <c r="CN299" s="191"/>
      <c r="CO299" s="191"/>
      <c r="CP299" s="191"/>
      <c r="CQ299" s="191"/>
      <c r="CR299" s="191"/>
    </row>
    <row r="300" spans="1:96" ht="12" customHeight="1" x14ac:dyDescent="0.25">
      <c r="A300" s="191"/>
      <c r="B300" s="191"/>
      <c r="C300" s="191"/>
      <c r="D300" s="191"/>
      <c r="E300" s="191"/>
      <c r="F300" s="191"/>
      <c r="G300" s="191"/>
      <c r="H300" s="191"/>
      <c r="I300" s="191"/>
      <c r="J300" s="191"/>
      <c r="K300" s="191"/>
      <c r="L300" s="191"/>
      <c r="M300" s="191"/>
      <c r="N300" s="191"/>
      <c r="O300" s="191"/>
      <c r="P300" s="191"/>
      <c r="Q300" s="191"/>
      <c r="R300" s="191"/>
      <c r="S300" s="191"/>
      <c r="T300" s="191"/>
      <c r="U300" s="191"/>
      <c r="V300" s="191"/>
      <c r="W300" s="191"/>
      <c r="X300" s="224"/>
      <c r="Y300" s="224"/>
      <c r="Z300" s="224"/>
      <c r="AA300" s="224"/>
      <c r="AB300" s="224"/>
      <c r="AC300" s="224"/>
      <c r="AD300" s="224"/>
      <c r="AE300" s="224"/>
      <c r="AF300" s="224"/>
      <c r="AG300" s="224"/>
      <c r="AH300" s="224"/>
      <c r="AI300" s="224"/>
      <c r="AJ300" s="224"/>
      <c r="AK300" s="224"/>
      <c r="AL300" s="224"/>
      <c r="AM300" s="191"/>
      <c r="AN300" s="73"/>
      <c r="AO300" s="73"/>
      <c r="AP300" s="73"/>
      <c r="AQ300" s="73"/>
      <c r="AR300" s="73"/>
      <c r="AS300" s="73"/>
      <c r="AT300" s="73"/>
      <c r="AU300" s="73"/>
      <c r="AV300" s="73"/>
      <c r="AW300" s="225"/>
      <c r="AX300" s="73"/>
      <c r="AY300" s="73"/>
      <c r="AZ300" s="73"/>
      <c r="BA300" s="73"/>
      <c r="BB300" s="191"/>
      <c r="BC300" s="191"/>
      <c r="BD300" s="191"/>
      <c r="BE300" s="191"/>
      <c r="BF300" s="191"/>
      <c r="BG300" s="191"/>
      <c r="BH300" s="191"/>
      <c r="BI300" s="191"/>
      <c r="BJ300" s="191"/>
      <c r="BK300" s="191"/>
      <c r="BL300" s="191"/>
      <c r="BM300" s="191"/>
      <c r="BN300" s="191"/>
      <c r="BO300" s="191"/>
      <c r="BP300" s="191"/>
      <c r="BQ300" s="191"/>
      <c r="BR300" s="191"/>
      <c r="BS300" s="191"/>
      <c r="BT300" s="191"/>
      <c r="BU300" s="191"/>
      <c r="BV300" s="191"/>
      <c r="BW300" s="191"/>
      <c r="BX300" s="191"/>
      <c r="BY300" s="191"/>
      <c r="BZ300" s="191"/>
      <c r="CA300" s="191"/>
      <c r="CB300" s="191"/>
      <c r="CC300" s="191"/>
      <c r="CD300" s="191"/>
      <c r="CE300" s="191"/>
      <c r="CF300" s="191"/>
      <c r="CG300" s="191"/>
      <c r="CH300" s="191"/>
      <c r="CI300" s="191"/>
      <c r="CJ300" s="191"/>
      <c r="CK300" s="191"/>
      <c r="CL300" s="191"/>
      <c r="CM300" s="191"/>
      <c r="CN300" s="191"/>
      <c r="CO300" s="191"/>
      <c r="CP300" s="191"/>
      <c r="CQ300" s="191"/>
      <c r="CR300" s="191"/>
    </row>
    <row r="301" spans="1:96" ht="12" customHeight="1" x14ac:dyDescent="0.25">
      <c r="A301" s="191"/>
      <c r="B301" s="191"/>
      <c r="C301" s="191"/>
      <c r="D301" s="191"/>
      <c r="E301" s="191"/>
      <c r="F301" s="191"/>
      <c r="G301" s="191"/>
      <c r="H301" s="191"/>
      <c r="I301" s="191"/>
      <c r="J301" s="191"/>
      <c r="K301" s="191"/>
      <c r="L301" s="191"/>
      <c r="M301" s="191"/>
      <c r="N301" s="191"/>
      <c r="O301" s="191"/>
      <c r="P301" s="191"/>
      <c r="Q301" s="191"/>
      <c r="R301" s="191"/>
      <c r="S301" s="191"/>
      <c r="T301" s="191"/>
      <c r="U301" s="191"/>
      <c r="V301" s="191"/>
      <c r="W301" s="191"/>
      <c r="X301" s="224"/>
      <c r="Y301" s="224"/>
      <c r="Z301" s="224"/>
      <c r="AA301" s="224"/>
      <c r="AB301" s="224"/>
      <c r="AC301" s="224"/>
      <c r="AD301" s="224"/>
      <c r="AE301" s="224"/>
      <c r="AF301" s="224"/>
      <c r="AG301" s="224"/>
      <c r="AH301" s="224"/>
      <c r="AI301" s="224"/>
      <c r="AJ301" s="224"/>
      <c r="AK301" s="224"/>
      <c r="AL301" s="224"/>
      <c r="AM301" s="191"/>
      <c r="AN301" s="73"/>
      <c r="AO301" s="73"/>
      <c r="AP301" s="73"/>
      <c r="AQ301" s="73"/>
      <c r="AR301" s="73"/>
      <c r="AS301" s="73"/>
      <c r="AT301" s="73"/>
      <c r="AU301" s="73"/>
      <c r="AV301" s="73"/>
      <c r="AW301" s="225"/>
      <c r="AX301" s="73"/>
      <c r="AY301" s="73"/>
      <c r="AZ301" s="73"/>
      <c r="BA301" s="73"/>
      <c r="BB301" s="191"/>
      <c r="BC301" s="191"/>
      <c r="BD301" s="191"/>
      <c r="BE301" s="191"/>
      <c r="BF301" s="191"/>
      <c r="BG301" s="191"/>
      <c r="BH301" s="191"/>
      <c r="BI301" s="191"/>
      <c r="BJ301" s="191"/>
      <c r="BK301" s="191"/>
      <c r="BL301" s="191"/>
      <c r="BM301" s="191"/>
      <c r="BN301" s="191"/>
      <c r="BO301" s="191"/>
      <c r="BP301" s="191"/>
      <c r="BQ301" s="191"/>
      <c r="BR301" s="191"/>
      <c r="BS301" s="191"/>
      <c r="BT301" s="191"/>
      <c r="BU301" s="191"/>
      <c r="BV301" s="191"/>
      <c r="BW301" s="191"/>
      <c r="BX301" s="191"/>
      <c r="BY301" s="191"/>
      <c r="BZ301" s="191"/>
      <c r="CA301" s="191"/>
      <c r="CB301" s="191"/>
      <c r="CC301" s="191"/>
      <c r="CD301" s="191"/>
      <c r="CE301" s="191"/>
      <c r="CF301" s="191"/>
      <c r="CG301" s="191"/>
      <c r="CH301" s="191"/>
      <c r="CI301" s="191"/>
      <c r="CJ301" s="191"/>
      <c r="CK301" s="191"/>
      <c r="CL301" s="191"/>
      <c r="CM301" s="191"/>
      <c r="CN301" s="191"/>
      <c r="CO301" s="191"/>
      <c r="CP301" s="191"/>
      <c r="CQ301" s="191"/>
      <c r="CR301" s="191"/>
    </row>
    <row r="302" spans="1:96" ht="12" customHeight="1" x14ac:dyDescent="0.25">
      <c r="A302" s="191"/>
      <c r="B302" s="191"/>
      <c r="C302" s="191"/>
      <c r="D302" s="191"/>
      <c r="E302" s="191"/>
      <c r="F302" s="191"/>
      <c r="G302" s="191"/>
      <c r="H302" s="191"/>
      <c r="I302" s="191"/>
      <c r="J302" s="191"/>
      <c r="K302" s="191"/>
      <c r="L302" s="191"/>
      <c r="M302" s="191"/>
      <c r="N302" s="191"/>
      <c r="O302" s="191"/>
      <c r="P302" s="191"/>
      <c r="Q302" s="191"/>
      <c r="R302" s="191"/>
      <c r="S302" s="191"/>
      <c r="T302" s="191"/>
      <c r="U302" s="191"/>
      <c r="V302" s="191"/>
      <c r="W302" s="191"/>
      <c r="X302" s="224"/>
      <c r="Y302" s="224"/>
      <c r="Z302" s="224"/>
      <c r="AA302" s="224"/>
      <c r="AB302" s="224"/>
      <c r="AC302" s="224"/>
      <c r="AD302" s="224"/>
      <c r="AE302" s="224"/>
      <c r="AF302" s="224"/>
      <c r="AG302" s="224"/>
      <c r="AH302" s="224"/>
      <c r="AI302" s="224"/>
      <c r="AJ302" s="224"/>
      <c r="AK302" s="224"/>
      <c r="AL302" s="224"/>
      <c r="AM302" s="191"/>
      <c r="AN302" s="73"/>
      <c r="AO302" s="73"/>
      <c r="AP302" s="73"/>
      <c r="AQ302" s="73"/>
      <c r="AR302" s="73"/>
      <c r="AS302" s="73"/>
      <c r="AT302" s="73"/>
      <c r="AU302" s="73"/>
      <c r="AV302" s="73"/>
      <c r="AW302" s="225"/>
      <c r="AX302" s="73"/>
      <c r="AY302" s="73"/>
      <c r="AZ302" s="73"/>
      <c r="BA302" s="73"/>
      <c r="BB302" s="191"/>
      <c r="BC302" s="191"/>
      <c r="BD302" s="191"/>
      <c r="BE302" s="191"/>
      <c r="BF302" s="191"/>
      <c r="BG302" s="191"/>
      <c r="BH302" s="191"/>
      <c r="BI302" s="191"/>
      <c r="BJ302" s="191"/>
      <c r="BK302" s="191"/>
      <c r="BL302" s="191"/>
      <c r="BM302" s="191"/>
      <c r="BN302" s="191"/>
      <c r="BO302" s="191"/>
      <c r="BP302" s="191"/>
      <c r="BQ302" s="191"/>
      <c r="BR302" s="191"/>
      <c r="BS302" s="191"/>
      <c r="BT302" s="191"/>
      <c r="BU302" s="191"/>
      <c r="BV302" s="191"/>
      <c r="BW302" s="191"/>
      <c r="BX302" s="191"/>
      <c r="BY302" s="191"/>
      <c r="BZ302" s="191"/>
      <c r="CA302" s="191"/>
      <c r="CB302" s="191"/>
      <c r="CC302" s="191"/>
      <c r="CD302" s="191"/>
      <c r="CE302" s="191"/>
      <c r="CF302" s="191"/>
      <c r="CG302" s="191"/>
      <c r="CH302" s="191"/>
      <c r="CI302" s="191"/>
      <c r="CJ302" s="191"/>
      <c r="CK302" s="191"/>
      <c r="CL302" s="191"/>
      <c r="CM302" s="191"/>
      <c r="CN302" s="191"/>
      <c r="CO302" s="191"/>
      <c r="CP302" s="191"/>
      <c r="CQ302" s="191"/>
      <c r="CR302" s="191"/>
    </row>
  </sheetData>
  <conditionalFormatting sqref="C5:U6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5:T6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5:V6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5:AL69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5:AS69 AU5:AV69 AY5:BA6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V5:BV29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03BFB-6706-4555-B570-68E4D9A54196}">
  <dimension ref="A1:CE386"/>
  <sheetViews>
    <sheetView zoomScale="110" zoomScaleNormal="110" workbookViewId="0">
      <selection activeCell="AG30" sqref="AG30"/>
    </sheetView>
  </sheetViews>
  <sheetFormatPr defaultRowHeight="9.9499999999999993" customHeight="1" x14ac:dyDescent="0.25"/>
  <cols>
    <col min="1" max="1" width="3.140625" customWidth="1"/>
    <col min="2" max="2" width="2.7109375" customWidth="1"/>
    <col min="3" max="12" width="2.140625" customWidth="1"/>
    <col min="13" max="13" width="2.7109375" customWidth="1"/>
    <col min="14" max="14" width="3.85546875" style="102" customWidth="1"/>
    <col min="15" max="17" width="2" style="102" customWidth="1"/>
    <col min="18" max="18" width="3.28515625" style="102" customWidth="1"/>
    <col min="19" max="19" width="3.140625" style="102" customWidth="1"/>
    <col min="20" max="20" width="3.28515625" style="102" customWidth="1"/>
    <col min="21" max="21" width="3.85546875" style="102" customWidth="1"/>
    <col min="22" max="22" width="4.7109375" style="102" customWidth="1"/>
    <col min="23" max="23" width="9.140625" style="102"/>
    <col min="24" max="26" width="3.85546875" style="102" customWidth="1"/>
    <col min="27" max="27" width="4.7109375" style="102" customWidth="1"/>
    <col min="28" max="28" width="6.140625" style="104" customWidth="1"/>
    <col min="29" max="30" width="4.28515625" style="127" customWidth="1"/>
    <col min="31" max="31" width="3.85546875" style="128" customWidth="1"/>
    <col min="32" max="34" width="2" customWidth="1"/>
    <col min="35" max="35" width="3.28515625" customWidth="1"/>
    <col min="36" max="36" width="4.5703125" customWidth="1"/>
    <col min="37" max="37" width="5.42578125" customWidth="1"/>
    <col min="38" max="38" width="3.85546875" customWidth="1"/>
    <col min="39" max="39" width="4.7109375" customWidth="1"/>
    <col min="40" max="40" width="6.5703125" customWidth="1"/>
    <col min="41" max="42" width="2.5703125" customWidth="1"/>
    <col min="43" max="43" width="3.85546875" customWidth="1"/>
    <col min="44" max="45" width="2.5703125" customWidth="1"/>
    <col min="46" max="46" width="4.28515625" customWidth="1"/>
    <col min="47" max="47" width="2.140625" customWidth="1"/>
    <col min="48" max="48" width="2.5703125" customWidth="1"/>
    <col min="49" max="49" width="4.7109375" customWidth="1"/>
    <col min="50" max="50" width="2.85546875" customWidth="1"/>
    <col min="51" max="53" width="2.140625" customWidth="1"/>
    <col min="54" max="54" width="2.42578125" bestFit="1" customWidth="1"/>
    <col min="56" max="56" width="3.28515625" customWidth="1"/>
    <col min="57" max="57" width="6.28515625" customWidth="1"/>
    <col min="58" max="58" width="27.28515625" customWidth="1"/>
    <col min="59" max="59" width="3.140625" customWidth="1"/>
    <col min="60" max="60" width="3.42578125" style="98" customWidth="1"/>
    <col min="61" max="61" width="2.7109375" style="98" customWidth="1"/>
    <col min="62" max="62" width="5.5703125" style="98" bestFit="1" customWidth="1"/>
    <col min="63" max="65" width="9.42578125" style="98" bestFit="1" customWidth="1"/>
    <col min="66" max="68" width="10.140625" style="98" bestFit="1" customWidth="1"/>
    <col min="69" max="69" width="4.5703125" customWidth="1"/>
    <col min="70" max="70" width="13.5703125" style="126" bestFit="1" customWidth="1"/>
    <col min="71" max="71" width="3.140625" customWidth="1"/>
    <col min="72" max="72" width="3.42578125" customWidth="1"/>
    <col min="73" max="73" width="2.7109375" customWidth="1"/>
    <col min="80" max="83" width="3.140625" customWidth="1"/>
  </cols>
  <sheetData>
    <row r="1" spans="1:83" ht="9.9499999999999993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9"/>
      <c r="AC1" s="72"/>
      <c r="AD1" s="72"/>
      <c r="AE1" s="78"/>
      <c r="AF1" s="78"/>
      <c r="AG1" s="78"/>
      <c r="AH1" s="78"/>
      <c r="AI1" s="78"/>
      <c r="AJ1" s="78"/>
      <c r="AK1" s="78"/>
      <c r="AL1" s="78"/>
      <c r="AM1" s="78"/>
      <c r="AN1" s="78"/>
      <c r="AO1" s="78"/>
      <c r="AP1" s="78"/>
      <c r="AQ1" s="78"/>
      <c r="AR1" s="78"/>
      <c r="AS1" s="79"/>
      <c r="AT1" s="72"/>
      <c r="AU1" s="80"/>
      <c r="AV1" s="80"/>
      <c r="AW1" s="80"/>
      <c r="AX1" s="80"/>
      <c r="AY1" s="80"/>
      <c r="AZ1" s="80"/>
      <c r="BA1" s="80"/>
      <c r="BB1" s="81"/>
      <c r="BC1" s="81"/>
      <c r="BD1" s="81"/>
      <c r="BE1" s="81"/>
      <c r="BF1" s="48"/>
      <c r="BG1" s="1"/>
      <c r="BH1" s="6"/>
      <c r="BI1" s="6"/>
      <c r="BJ1" s="6"/>
      <c r="BK1" s="6"/>
      <c r="BL1" s="6"/>
      <c r="BM1" s="6"/>
      <c r="BN1" s="6"/>
      <c r="BO1" s="6"/>
      <c r="BP1" s="6"/>
      <c r="BQ1" s="82"/>
      <c r="BR1" s="82"/>
      <c r="BS1" s="1"/>
      <c r="BT1" s="6"/>
      <c r="BU1" s="6"/>
      <c r="BV1" s="6"/>
      <c r="BW1" s="6"/>
      <c r="BX1" s="6"/>
      <c r="BY1" s="6"/>
      <c r="BZ1" s="6"/>
      <c r="CA1" s="6"/>
      <c r="CB1" s="1"/>
      <c r="CC1" s="1"/>
      <c r="CD1" s="6">
        <v>1</v>
      </c>
      <c r="CE1" s="1"/>
    </row>
    <row r="2" spans="1:83" ht="9.9499999999999993" customHeight="1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83" t="s">
        <v>53</v>
      </c>
      <c r="O2" s="83"/>
      <c r="P2" s="83"/>
      <c r="Q2" s="83"/>
      <c r="R2" s="83"/>
      <c r="S2" s="83"/>
      <c r="T2" s="78"/>
      <c r="U2" s="78"/>
      <c r="V2" s="78"/>
      <c r="W2" s="78"/>
      <c r="X2" s="78"/>
      <c r="Y2" s="78"/>
      <c r="Z2" s="78"/>
      <c r="AA2" s="78"/>
      <c r="AB2" s="79"/>
      <c r="AC2" s="72"/>
      <c r="AD2" s="72"/>
      <c r="AE2" s="83" t="s">
        <v>54</v>
      </c>
      <c r="AF2" s="83"/>
      <c r="AG2" s="83"/>
      <c r="AH2" s="83"/>
      <c r="AI2" s="83"/>
      <c r="AJ2" s="83"/>
      <c r="AK2" s="84"/>
      <c r="AL2" s="84"/>
      <c r="AM2" s="84"/>
      <c r="AN2" s="84"/>
      <c r="AO2" s="84"/>
      <c r="AP2" s="84"/>
      <c r="AQ2" s="84"/>
      <c r="AR2" s="84"/>
      <c r="AS2" s="85"/>
      <c r="AT2" s="86"/>
      <c r="AU2" s="83" t="s">
        <v>55</v>
      </c>
      <c r="AV2" s="87"/>
      <c r="AW2" s="87"/>
      <c r="AX2" s="87"/>
      <c r="AY2" s="87"/>
      <c r="AZ2" s="87"/>
      <c r="BA2" s="87"/>
      <c r="BB2" s="81"/>
      <c r="BC2" s="88">
        <f>COUNT(BB4:BB104)</f>
        <v>100</v>
      </c>
      <c r="BD2" s="83" t="s">
        <v>56</v>
      </c>
      <c r="BE2" s="83"/>
      <c r="BF2" s="48" t="s">
        <v>57</v>
      </c>
      <c r="BG2" s="1"/>
      <c r="BH2" s="82" t="s">
        <v>58</v>
      </c>
      <c r="BI2" s="6"/>
      <c r="BJ2" s="6"/>
      <c r="BK2" s="6"/>
      <c r="BL2" s="6"/>
      <c r="BM2" s="6"/>
      <c r="BN2" s="6"/>
      <c r="BO2" s="6"/>
      <c r="BP2" s="6"/>
      <c r="BQ2" s="82"/>
      <c r="BR2" s="82"/>
      <c r="BS2" s="1"/>
      <c r="BT2" s="82" t="s">
        <v>58</v>
      </c>
      <c r="BU2" s="6"/>
      <c r="BV2" s="6"/>
      <c r="BW2" s="6"/>
      <c r="BX2" s="6"/>
      <c r="BY2" s="6"/>
      <c r="BZ2" s="6"/>
      <c r="CA2" s="6"/>
      <c r="CB2" s="1"/>
      <c r="CC2" s="1"/>
      <c r="CD2" s="1"/>
      <c r="CE2" s="1"/>
    </row>
    <row r="3" spans="1:83" ht="9.9499999999999993" customHeight="1" x14ac:dyDescent="0.25">
      <c r="A3" s="1"/>
      <c r="B3" s="25"/>
      <c r="C3" s="26"/>
      <c r="D3" s="26"/>
      <c r="E3" s="26"/>
      <c r="F3" s="26"/>
      <c r="G3" s="26"/>
      <c r="H3" s="25"/>
      <c r="I3" s="25"/>
      <c r="J3" s="25"/>
      <c r="K3" s="25"/>
      <c r="L3" s="25"/>
      <c r="M3" s="25"/>
      <c r="N3" s="83" t="s">
        <v>59</v>
      </c>
      <c r="O3" s="83"/>
      <c r="P3" s="83"/>
      <c r="Q3" s="83"/>
      <c r="R3" s="87"/>
      <c r="S3" s="87"/>
      <c r="T3" s="78"/>
      <c r="U3" s="78"/>
      <c r="V3" s="78"/>
      <c r="W3" s="78"/>
      <c r="X3" s="78"/>
      <c r="Y3" s="78"/>
      <c r="Z3" s="78"/>
      <c r="AA3" s="78"/>
      <c r="AB3" s="79" t="s">
        <v>60</v>
      </c>
      <c r="AC3" s="72"/>
      <c r="AD3" s="72"/>
      <c r="AE3" s="83" t="s">
        <v>61</v>
      </c>
      <c r="AF3" s="83"/>
      <c r="AG3" s="83"/>
      <c r="AH3" s="83"/>
      <c r="AI3" s="87"/>
      <c r="AJ3" s="87"/>
      <c r="AK3" s="89"/>
      <c r="AL3" s="89"/>
      <c r="AM3" s="89"/>
      <c r="AN3" s="89"/>
      <c r="AO3" s="89" t="s">
        <v>10</v>
      </c>
      <c r="AP3" s="89" t="s">
        <v>11</v>
      </c>
      <c r="AQ3" s="89"/>
      <c r="AR3" s="89" t="s">
        <v>12</v>
      </c>
      <c r="AS3" s="89"/>
      <c r="AT3" s="89" t="s">
        <v>13</v>
      </c>
      <c r="AU3" s="83" t="s">
        <v>10</v>
      </c>
      <c r="AV3" s="87"/>
      <c r="AW3" s="87"/>
      <c r="AX3" s="87"/>
      <c r="AY3" s="87"/>
      <c r="AZ3" s="87"/>
      <c r="BA3" s="87"/>
      <c r="BB3" s="83"/>
      <c r="BC3" s="83" t="s">
        <v>62</v>
      </c>
      <c r="BD3" s="83" t="s">
        <v>63</v>
      </c>
      <c r="BE3" s="83"/>
      <c r="BF3" s="90" t="s">
        <v>64</v>
      </c>
      <c r="BG3" s="1"/>
      <c r="BH3" s="82" t="s">
        <v>65</v>
      </c>
      <c r="BI3" s="6"/>
      <c r="BJ3" s="6"/>
      <c r="BK3" s="6"/>
      <c r="BL3" s="6"/>
      <c r="BM3" s="6"/>
      <c r="BN3" s="6"/>
      <c r="BO3" s="6"/>
      <c r="BP3" s="6"/>
      <c r="BQ3" s="91">
        <f>MAX(BQ5:BQ350)</f>
        <v>730</v>
      </c>
      <c r="BR3" s="91">
        <f>365*2</f>
        <v>730</v>
      </c>
      <c r="BS3" s="1"/>
      <c r="BT3" s="82" t="s">
        <v>65</v>
      </c>
      <c r="BU3" s="6"/>
      <c r="BV3" s="6"/>
      <c r="BW3" s="6"/>
      <c r="BX3" s="6"/>
      <c r="BY3" s="6"/>
      <c r="BZ3" s="6"/>
      <c r="CA3" s="6"/>
      <c r="CB3" s="1"/>
      <c r="CC3" s="1"/>
      <c r="CD3" s="1"/>
      <c r="CE3" s="1"/>
    </row>
    <row r="4" spans="1:83" ht="9.9499999999999993" customHeight="1" x14ac:dyDescent="0.25">
      <c r="A4" s="1"/>
      <c r="B4" s="33"/>
      <c r="C4" s="26"/>
      <c r="D4" s="26"/>
      <c r="E4" s="26"/>
      <c r="F4" s="26"/>
      <c r="G4" s="26"/>
      <c r="H4" s="33"/>
      <c r="I4" s="33"/>
      <c r="J4" s="33"/>
      <c r="K4" s="33"/>
      <c r="L4" s="33"/>
      <c r="M4" s="26"/>
      <c r="N4" s="78"/>
      <c r="O4" s="92"/>
      <c r="P4" s="92"/>
      <c r="Q4" s="92"/>
      <c r="R4" s="78"/>
      <c r="S4" s="78"/>
      <c r="T4" s="78"/>
      <c r="U4" s="78"/>
      <c r="V4" s="78"/>
      <c r="W4" s="78"/>
      <c r="X4" s="78"/>
      <c r="Y4" s="78"/>
      <c r="Z4" s="78"/>
      <c r="AA4" s="78"/>
      <c r="AB4" s="79" t="s">
        <v>66</v>
      </c>
      <c r="AC4" s="72"/>
      <c r="AD4" s="72"/>
      <c r="AE4" s="84"/>
      <c r="AF4" s="92"/>
      <c r="AG4" s="92"/>
      <c r="AH4" s="92"/>
      <c r="AI4" s="84"/>
      <c r="AJ4" s="84"/>
      <c r="AK4" s="89" t="s">
        <v>67</v>
      </c>
      <c r="AL4" s="89" t="s">
        <v>27</v>
      </c>
      <c r="AM4" s="89"/>
      <c r="AN4" s="89" t="s">
        <v>28</v>
      </c>
      <c r="AO4" s="89" t="s">
        <v>10</v>
      </c>
      <c r="AP4" s="89"/>
      <c r="AQ4" s="89" t="s">
        <v>29</v>
      </c>
      <c r="AR4" s="89">
        <v>0</v>
      </c>
      <c r="AS4" s="89"/>
      <c r="AT4" s="89">
        <v>0</v>
      </c>
      <c r="AU4" s="93"/>
      <c r="AV4" s="93">
        <v>0</v>
      </c>
      <c r="AW4" s="94">
        <v>1</v>
      </c>
      <c r="AX4" s="94">
        <v>2</v>
      </c>
      <c r="AY4" s="93">
        <v>3</v>
      </c>
      <c r="AZ4" s="93"/>
      <c r="BA4" s="93"/>
      <c r="BB4" s="95"/>
      <c r="BC4" s="95">
        <v>0</v>
      </c>
      <c r="BD4" s="96" t="s">
        <v>68</v>
      </c>
      <c r="BE4" s="96"/>
      <c r="BF4" s="90" t="s">
        <v>69</v>
      </c>
      <c r="BG4" s="1"/>
      <c r="BH4" s="97"/>
      <c r="BI4" s="97" t="s">
        <v>70</v>
      </c>
      <c r="BJ4" s="98" t="s">
        <v>71</v>
      </c>
      <c r="BK4" s="98" t="s">
        <v>72</v>
      </c>
      <c r="BL4" s="98" t="s">
        <v>73</v>
      </c>
      <c r="BM4" s="98" t="s">
        <v>74</v>
      </c>
      <c r="BN4" s="98" t="s">
        <v>75</v>
      </c>
      <c r="BO4" s="98" t="s">
        <v>76</v>
      </c>
      <c r="BP4" s="98" t="s">
        <v>77</v>
      </c>
      <c r="BQ4" s="99">
        <f>24*60*60</f>
        <v>86400</v>
      </c>
      <c r="BR4" s="100"/>
      <c r="BS4" s="1"/>
      <c r="BT4" s="97"/>
      <c r="BU4" s="97" t="s">
        <v>70</v>
      </c>
      <c r="BV4" s="98" t="s">
        <v>78</v>
      </c>
      <c r="BW4" s="98" t="s">
        <v>79</v>
      </c>
      <c r="BX4" s="98" t="s">
        <v>80</v>
      </c>
      <c r="BY4" s="98" t="s">
        <v>81</v>
      </c>
      <c r="BZ4" s="98" t="s">
        <v>82</v>
      </c>
      <c r="CA4" s="98" t="s">
        <v>83</v>
      </c>
      <c r="CB4" s="1"/>
      <c r="CC4" s="1"/>
      <c r="CD4" s="1"/>
      <c r="CE4" s="1"/>
    </row>
    <row r="5" spans="1:83" ht="9.9499999999999993" customHeight="1" x14ac:dyDescent="0.25">
      <c r="A5" s="39"/>
      <c r="B5" s="49"/>
      <c r="C5" s="49">
        <f t="shared" ref="C5:L5" si="0">C175</f>
        <v>1</v>
      </c>
      <c r="D5" s="49">
        <f t="shared" si="0"/>
        <v>2</v>
      </c>
      <c r="E5" s="49">
        <f t="shared" si="0"/>
        <v>3</v>
      </c>
      <c r="F5" s="49">
        <f t="shared" si="0"/>
        <v>4</v>
      </c>
      <c r="G5" s="49">
        <f t="shared" si="0"/>
        <v>5</v>
      </c>
      <c r="H5" s="49">
        <f t="shared" si="0"/>
        <v>6</v>
      </c>
      <c r="I5" s="49">
        <f t="shared" si="0"/>
        <v>7</v>
      </c>
      <c r="J5" s="49">
        <f t="shared" si="0"/>
        <v>8</v>
      </c>
      <c r="K5" s="49">
        <f t="shared" si="0"/>
        <v>9</v>
      </c>
      <c r="L5" s="49">
        <f t="shared" si="0"/>
        <v>10</v>
      </c>
      <c r="M5" s="26"/>
      <c r="N5" s="78"/>
      <c r="O5" s="92" t="s">
        <v>84</v>
      </c>
      <c r="P5" s="92" t="s">
        <v>85</v>
      </c>
      <c r="Q5" s="92" t="s">
        <v>86</v>
      </c>
      <c r="R5" s="78" t="s">
        <v>87</v>
      </c>
      <c r="S5" s="84" t="s">
        <v>88</v>
      </c>
      <c r="T5" s="78" t="s">
        <v>89</v>
      </c>
      <c r="U5" s="78" t="s">
        <v>90</v>
      </c>
      <c r="V5" s="78" t="s">
        <v>91</v>
      </c>
      <c r="W5" s="78" t="s">
        <v>92</v>
      </c>
      <c r="X5" s="78" t="s">
        <v>93</v>
      </c>
      <c r="Y5" s="78" t="s">
        <v>94</v>
      </c>
      <c r="Z5" s="78" t="s">
        <v>64</v>
      </c>
      <c r="AA5" s="78" t="s">
        <v>95</v>
      </c>
      <c r="AB5" s="79" t="s">
        <v>96</v>
      </c>
      <c r="AC5" s="72">
        <v>1</v>
      </c>
      <c r="AD5" s="72">
        <v>2</v>
      </c>
      <c r="AE5" s="84"/>
      <c r="AF5" s="92" t="s">
        <v>84</v>
      </c>
      <c r="AG5" s="92" t="s">
        <v>85</v>
      </c>
      <c r="AH5" s="92" t="s">
        <v>86</v>
      </c>
      <c r="AI5" s="84" t="s">
        <v>87</v>
      </c>
      <c r="AJ5" s="84" t="s">
        <v>88</v>
      </c>
      <c r="AK5" s="84" t="s">
        <v>89</v>
      </c>
      <c r="AL5" s="84" t="s">
        <v>90</v>
      </c>
      <c r="AM5" s="84" t="s">
        <v>91</v>
      </c>
      <c r="AN5" s="84" t="s">
        <v>92</v>
      </c>
      <c r="AO5" s="84" t="s">
        <v>93</v>
      </c>
      <c r="AP5" s="84" t="s">
        <v>94</v>
      </c>
      <c r="AQ5" s="84" t="s">
        <v>64</v>
      </c>
      <c r="AR5" s="84" t="s">
        <v>95</v>
      </c>
      <c r="AS5" s="85" t="s">
        <v>96</v>
      </c>
      <c r="AT5" s="85" t="s">
        <v>97</v>
      </c>
      <c r="AU5" s="47"/>
      <c r="AV5" s="47">
        <v>0</v>
      </c>
      <c r="AW5" s="47">
        <v>1</v>
      </c>
      <c r="AX5" s="47">
        <v>2</v>
      </c>
      <c r="AY5" s="47">
        <v>3</v>
      </c>
      <c r="AZ5" s="47"/>
      <c r="BA5" s="47"/>
      <c r="BB5" s="95">
        <v>0</v>
      </c>
      <c r="BC5" s="95">
        <v>0.100005</v>
      </c>
      <c r="BD5" s="96" t="s">
        <v>98</v>
      </c>
      <c r="BE5" s="96"/>
      <c r="BF5" s="101" t="s">
        <v>99</v>
      </c>
      <c r="BG5" s="39"/>
      <c r="BH5" s="97">
        <v>0</v>
      </c>
      <c r="BI5" s="97">
        <v>2628000</v>
      </c>
      <c r="BJ5" s="98">
        <v>185</v>
      </c>
      <c r="BK5" s="98">
        <v>1015.854877</v>
      </c>
      <c r="BL5" s="98">
        <v>224.46239929999999</v>
      </c>
      <c r="BM5" s="98">
        <v>6.3920435209999997</v>
      </c>
      <c r="BN5" s="98">
        <v>-1015.854877</v>
      </c>
      <c r="BO5" s="98">
        <v>-195.9399951</v>
      </c>
      <c r="BP5" s="98">
        <v>-207.13036059999999</v>
      </c>
      <c r="BQ5" s="100">
        <f>BI5/$BQ$4</f>
        <v>30.416666666666668</v>
      </c>
      <c r="BR5" s="100" t="s">
        <v>70</v>
      </c>
      <c r="BS5" s="39"/>
      <c r="BT5" s="97">
        <v>0</v>
      </c>
      <c r="BU5" s="97">
        <v>2628000</v>
      </c>
      <c r="BV5" s="98">
        <v>1041.251409</v>
      </c>
      <c r="BW5" s="98">
        <v>1001.410486</v>
      </c>
      <c r="BX5" s="98">
        <v>-32.629095649999996</v>
      </c>
      <c r="BY5" s="98">
        <v>31.227061469999999</v>
      </c>
      <c r="BZ5" s="98">
        <v>-186.39162949999999</v>
      </c>
      <c r="CA5" s="98">
        <v>175.90329919999999</v>
      </c>
      <c r="CB5" s="39"/>
      <c r="CC5" s="39"/>
      <c r="CD5" s="39"/>
      <c r="CE5" s="39"/>
    </row>
    <row r="6" spans="1:83" ht="9.9499999999999993" customHeight="1" x14ac:dyDescent="0.25">
      <c r="A6" s="39">
        <v>1</v>
      </c>
      <c r="B6" s="49">
        <v>1</v>
      </c>
      <c r="C6" s="51" t="str">
        <f t="shared" ref="C6:L20" si="1">IF(C76&lt;&gt;0,-1,IF(ISNUMBER(MATCH(C177,$AD$6:$AD$205,0)),$AD$5,IF(ISNUMBER(MATCH(C177,$AT$6:$AT$206,0)),$AK$4,IF(ISNUMBER(MATCH(C177,$AC$6:$AC$205,0)),$AC$5,0))))</f>
        <v>S</v>
      </c>
      <c r="D6" s="51">
        <f t="shared" si="1"/>
        <v>1</v>
      </c>
      <c r="E6" s="51">
        <f t="shared" si="1"/>
        <v>0</v>
      </c>
      <c r="F6" s="51">
        <f t="shared" si="1"/>
        <v>0</v>
      </c>
      <c r="G6" s="51">
        <f t="shared" si="1"/>
        <v>0</v>
      </c>
      <c r="H6" s="51">
        <f t="shared" si="1"/>
        <v>0</v>
      </c>
      <c r="I6" s="51">
        <f t="shared" si="1"/>
        <v>0</v>
      </c>
      <c r="J6" s="51">
        <f t="shared" si="1"/>
        <v>0</v>
      </c>
      <c r="K6" s="51">
        <f t="shared" si="1"/>
        <v>0</v>
      </c>
      <c r="L6" s="51">
        <f t="shared" si="1"/>
        <v>0</v>
      </c>
      <c r="M6" s="73">
        <f>COUNT(C6:L6)</f>
        <v>9</v>
      </c>
      <c r="N6" s="102">
        <v>0</v>
      </c>
      <c r="O6" s="92">
        <v>0</v>
      </c>
      <c r="P6" s="92">
        <v>0</v>
      </c>
      <c r="Q6" s="92">
        <v>0</v>
      </c>
      <c r="R6" s="102">
        <v>0</v>
      </c>
      <c r="S6" s="84" t="s">
        <v>100</v>
      </c>
      <c r="T6" s="102">
        <v>1</v>
      </c>
      <c r="U6" s="102">
        <v>100</v>
      </c>
      <c r="V6" s="102">
        <v>0.1</v>
      </c>
      <c r="W6" s="103">
        <v>9.9999999999999995E-7</v>
      </c>
      <c r="X6" s="102">
        <v>0.1</v>
      </c>
      <c r="Y6" s="102">
        <v>0.3</v>
      </c>
      <c r="Z6" s="102">
        <v>0.11</v>
      </c>
      <c r="AA6" s="102">
        <v>3.5</v>
      </c>
      <c r="AB6" s="104" t="s">
        <v>60</v>
      </c>
      <c r="AC6" s="49" t="str">
        <f>IF(AB6=$AB$3,_xlfn.CONCAT(Q6+1,",",P6+1),"")</f>
        <v>1,1</v>
      </c>
      <c r="AD6" s="49" t="str">
        <f>IF(AB6=$AB$4,_xlfn.CONCAT(Q6+1,",",P6+1),"")</f>
        <v/>
      </c>
      <c r="AE6" s="84">
        <v>0</v>
      </c>
      <c r="AF6" s="92">
        <v>0</v>
      </c>
      <c r="AG6" s="92">
        <v>0</v>
      </c>
      <c r="AH6" s="92">
        <v>0</v>
      </c>
      <c r="AI6" s="84">
        <v>0</v>
      </c>
      <c r="AJ6" s="84" t="s">
        <v>100</v>
      </c>
      <c r="AK6" s="102">
        <v>4500</v>
      </c>
      <c r="AL6" s="102">
        <v>12</v>
      </c>
      <c r="AM6" s="102">
        <v>8.677E-4</v>
      </c>
      <c r="AN6" s="103">
        <v>1093.048</v>
      </c>
      <c r="AO6" s="102">
        <v>3</v>
      </c>
      <c r="AP6" s="102">
        <v>3.0000000000000001E-6</v>
      </c>
      <c r="AQ6" s="102">
        <v>0.03</v>
      </c>
      <c r="AR6" s="102">
        <v>1</v>
      </c>
      <c r="AS6" s="104">
        <v>1</v>
      </c>
      <c r="AT6" s="49" t="str">
        <f>_xlfn.CONCAT(AH6+1,",",AG6+1)</f>
        <v>1,1</v>
      </c>
      <c r="AU6" s="46">
        <v>0</v>
      </c>
      <c r="AV6" s="46">
        <v>0</v>
      </c>
      <c r="AW6" s="47">
        <v>-1</v>
      </c>
      <c r="AX6" s="47"/>
      <c r="AY6" s="47"/>
      <c r="AZ6" s="47"/>
      <c r="BA6" s="47"/>
      <c r="BB6" s="95">
        <v>1</v>
      </c>
      <c r="BC6" s="95">
        <v>0.100005</v>
      </c>
      <c r="BD6" s="95"/>
      <c r="BE6" s="90" t="s">
        <v>10</v>
      </c>
      <c r="BF6" s="101" t="s">
        <v>101</v>
      </c>
      <c r="BG6" s="39"/>
      <c r="BH6" s="97">
        <v>1</v>
      </c>
      <c r="BI6" s="97">
        <v>2803200</v>
      </c>
      <c r="BJ6" s="98">
        <v>185</v>
      </c>
      <c r="BK6" s="98">
        <v>1015.8550320000001</v>
      </c>
      <c r="BL6" s="98">
        <v>225.45544599999999</v>
      </c>
      <c r="BM6" s="98">
        <v>6.3927413209999999</v>
      </c>
      <c r="BN6" s="98">
        <v>-1015.8550320000001</v>
      </c>
      <c r="BO6" s="98">
        <v>-196.93162649999999</v>
      </c>
      <c r="BP6" s="98">
        <v>-207.1310781</v>
      </c>
      <c r="BQ6" s="100">
        <f t="shared" ref="BQ6:BQ69" si="2">BI6/$BQ$4</f>
        <v>32.444444444444443</v>
      </c>
      <c r="BR6" s="105" t="s">
        <v>71</v>
      </c>
      <c r="BS6" s="39"/>
      <c r="BT6" s="97">
        <v>1</v>
      </c>
      <c r="BU6" s="97">
        <v>2803200</v>
      </c>
      <c r="BV6" s="98">
        <v>1041.251409</v>
      </c>
      <c r="BW6" s="98">
        <v>1001.410486</v>
      </c>
      <c r="BX6" s="98">
        <v>-32.629084939999998</v>
      </c>
      <c r="BY6" s="98">
        <v>31.227061469999999</v>
      </c>
      <c r="BZ6" s="98">
        <v>-186.39164360000001</v>
      </c>
      <c r="CA6" s="98">
        <v>175.90401660000001</v>
      </c>
      <c r="CB6" s="39"/>
      <c r="CC6" s="39"/>
      <c r="CD6" s="39"/>
      <c r="CE6" s="39"/>
    </row>
    <row r="7" spans="1:83" ht="9.9499999999999993" customHeight="1" x14ac:dyDescent="0.25">
      <c r="A7" s="39">
        <f>A6+1</f>
        <v>2</v>
      </c>
      <c r="B7" s="49">
        <f>B6+1</f>
        <v>2</v>
      </c>
      <c r="C7" s="51">
        <f t="shared" si="1"/>
        <v>1</v>
      </c>
      <c r="D7" s="51" t="str">
        <f t="shared" si="1"/>
        <v>S</v>
      </c>
      <c r="E7" s="51">
        <f t="shared" si="1"/>
        <v>1</v>
      </c>
      <c r="F7" s="51">
        <f t="shared" si="1"/>
        <v>0</v>
      </c>
      <c r="G7" s="51">
        <f t="shared" si="1"/>
        <v>0</v>
      </c>
      <c r="H7" s="51">
        <f t="shared" si="1"/>
        <v>1</v>
      </c>
      <c r="I7" s="51">
        <f t="shared" si="1"/>
        <v>1</v>
      </c>
      <c r="J7" s="51">
        <f t="shared" si="1"/>
        <v>1</v>
      </c>
      <c r="K7" s="51">
        <f t="shared" si="1"/>
        <v>0</v>
      </c>
      <c r="L7" s="51">
        <f t="shared" si="1"/>
        <v>0</v>
      </c>
      <c r="M7" s="73">
        <f>COUNT(B6:B20)</f>
        <v>15</v>
      </c>
      <c r="N7" s="102">
        <v>1</v>
      </c>
      <c r="O7" s="92">
        <v>0</v>
      </c>
      <c r="P7" s="92">
        <v>0</v>
      </c>
      <c r="Q7" s="92">
        <v>1</v>
      </c>
      <c r="R7" s="102">
        <v>1</v>
      </c>
      <c r="S7" s="84" t="s">
        <v>102</v>
      </c>
      <c r="T7" s="102">
        <v>1</v>
      </c>
      <c r="U7" s="102">
        <v>101</v>
      </c>
      <c r="V7" s="102">
        <v>0.1</v>
      </c>
      <c r="W7" s="103">
        <v>9.9999999999999995E-7</v>
      </c>
      <c r="X7" s="102">
        <v>0.1</v>
      </c>
      <c r="Y7" s="102">
        <v>0.3</v>
      </c>
      <c r="Z7" s="102">
        <v>0.11</v>
      </c>
      <c r="AA7" s="102">
        <v>3.5</v>
      </c>
      <c r="AB7" s="104" t="s">
        <v>60</v>
      </c>
      <c r="AC7" s="49" t="str">
        <f t="shared" ref="AC7:AC70" si="3">IF(AB7=$AB$3,_xlfn.CONCAT(Q7+1,",",P7+1),"")</f>
        <v>2,1</v>
      </c>
      <c r="AD7" s="49" t="str">
        <f t="shared" ref="AD7:AD70" si="4">IF(AB7=$AB$4,_xlfn.CONCAT(Q7+1,",",P7+1),"")</f>
        <v/>
      </c>
      <c r="AE7" s="84">
        <v>1</v>
      </c>
      <c r="AF7" s="92">
        <v>0</v>
      </c>
      <c r="AG7" s="92">
        <v>1</v>
      </c>
      <c r="AH7" s="92">
        <v>1</v>
      </c>
      <c r="AI7" s="84">
        <v>1</v>
      </c>
      <c r="AJ7" s="84" t="s">
        <v>103</v>
      </c>
      <c r="AK7" s="102">
        <v>7000</v>
      </c>
      <c r="AL7" s="102">
        <v>12</v>
      </c>
      <c r="AM7" s="102">
        <v>8.677E-4</v>
      </c>
      <c r="AN7" s="103">
        <v>1088.059</v>
      </c>
      <c r="AO7" s="102">
        <v>3</v>
      </c>
      <c r="AP7" s="102">
        <v>3.0000000000000001E-6</v>
      </c>
      <c r="AQ7" s="102">
        <v>0.03</v>
      </c>
      <c r="AR7" s="102">
        <v>2</v>
      </c>
      <c r="AS7" s="104">
        <v>1</v>
      </c>
      <c r="AT7" s="49" t="str">
        <f t="shared" ref="AT7:AT36" si="5">_xlfn.CONCAT(AH7+1,",",AG7+1)</f>
        <v>2,2</v>
      </c>
      <c r="AU7" s="46">
        <v>1</v>
      </c>
      <c r="AV7" s="46">
        <v>1</v>
      </c>
      <c r="AW7" s="47">
        <v>0</v>
      </c>
      <c r="AX7" s="47">
        <v>-2</v>
      </c>
      <c r="AY7" s="47"/>
      <c r="AZ7" s="47"/>
      <c r="BA7" s="47"/>
      <c r="BB7" s="95">
        <v>2</v>
      </c>
      <c r="BC7" s="95">
        <v>0.20000999999999999</v>
      </c>
      <c r="BD7" s="95"/>
      <c r="BE7" s="90" t="s">
        <v>10</v>
      </c>
      <c r="BF7" s="101" t="s">
        <v>104</v>
      </c>
      <c r="BG7" s="39"/>
      <c r="BH7" s="97">
        <v>2</v>
      </c>
      <c r="BI7" s="97">
        <v>2978400</v>
      </c>
      <c r="BJ7" s="98">
        <v>185</v>
      </c>
      <c r="BK7" s="98">
        <v>1015.85515</v>
      </c>
      <c r="BL7" s="98">
        <v>225.45518820000001</v>
      </c>
      <c r="BM7" s="98">
        <v>6.3919065450000003</v>
      </c>
      <c r="BN7" s="98">
        <v>-1015.85515</v>
      </c>
      <c r="BO7" s="98">
        <v>-196.9315373</v>
      </c>
      <c r="BP7" s="98">
        <v>-207.13174430000001</v>
      </c>
      <c r="BQ7" s="100">
        <f t="shared" si="2"/>
        <v>34.472222222222221</v>
      </c>
      <c r="BR7" s="105" t="s">
        <v>72</v>
      </c>
      <c r="BS7" s="39"/>
      <c r="BT7" s="97">
        <v>2</v>
      </c>
      <c r="BU7" s="97">
        <v>2978400</v>
      </c>
      <c r="BV7" s="98">
        <v>1041.2514080000001</v>
      </c>
      <c r="BW7" s="98">
        <v>1001.410486</v>
      </c>
      <c r="BX7" s="98">
        <v>-32.629063270000003</v>
      </c>
      <c r="BY7" s="98">
        <v>31.227061469999999</v>
      </c>
      <c r="BZ7" s="98">
        <v>-186.3916576</v>
      </c>
      <c r="CA7" s="98">
        <v>175.90468290000001</v>
      </c>
      <c r="CB7" s="39"/>
      <c r="CC7" s="39"/>
      <c r="CD7" s="39"/>
      <c r="CE7" s="39"/>
    </row>
    <row r="8" spans="1:83" ht="9.9499999999999993" customHeight="1" x14ac:dyDescent="0.25">
      <c r="A8" s="39">
        <f t="shared" ref="A8:B23" si="6">A7+1</f>
        <v>3</v>
      </c>
      <c r="B8" s="49">
        <f t="shared" si="6"/>
        <v>3</v>
      </c>
      <c r="C8" s="51">
        <f t="shared" si="1"/>
        <v>0</v>
      </c>
      <c r="D8" s="51">
        <f t="shared" si="1"/>
        <v>1</v>
      </c>
      <c r="E8" s="51" t="str">
        <f t="shared" si="1"/>
        <v>S</v>
      </c>
      <c r="F8" s="51" t="str">
        <f t="shared" si="1"/>
        <v>S</v>
      </c>
      <c r="G8" s="51" t="str">
        <f t="shared" si="1"/>
        <v>S</v>
      </c>
      <c r="H8" s="51" t="str">
        <f t="shared" si="1"/>
        <v>S</v>
      </c>
      <c r="I8" s="51" t="str">
        <f t="shared" si="1"/>
        <v>S</v>
      </c>
      <c r="J8" s="51">
        <f t="shared" si="1"/>
        <v>1</v>
      </c>
      <c r="K8" s="51">
        <f t="shared" si="1"/>
        <v>0</v>
      </c>
      <c r="L8" s="51">
        <f t="shared" si="1"/>
        <v>0</v>
      </c>
      <c r="M8" s="106">
        <f>M6-D23</f>
        <v>-1</v>
      </c>
      <c r="N8" s="102">
        <v>2</v>
      </c>
      <c r="O8" s="92">
        <v>0</v>
      </c>
      <c r="P8" s="92">
        <v>1</v>
      </c>
      <c r="Q8" s="92">
        <v>0</v>
      </c>
      <c r="R8" s="102">
        <v>2</v>
      </c>
      <c r="S8" s="84" t="s">
        <v>105</v>
      </c>
      <c r="T8" s="102">
        <v>1</v>
      </c>
      <c r="U8" s="102">
        <v>102</v>
      </c>
      <c r="V8" s="102">
        <v>0.1</v>
      </c>
      <c r="W8" s="103">
        <v>9.9999999999999995E-7</v>
      </c>
      <c r="X8" s="102">
        <v>0.2</v>
      </c>
      <c r="Y8" s="102">
        <v>0.3</v>
      </c>
      <c r="Z8" s="102">
        <v>0.21</v>
      </c>
      <c r="AA8" s="102">
        <v>3.5</v>
      </c>
      <c r="AB8" s="104" t="s">
        <v>60</v>
      </c>
      <c r="AC8" s="49" t="str">
        <f t="shared" si="3"/>
        <v>1,2</v>
      </c>
      <c r="AD8" s="49" t="str">
        <f t="shared" si="4"/>
        <v/>
      </c>
      <c r="AE8" s="84">
        <v>2</v>
      </c>
      <c r="AF8" s="92">
        <v>0</v>
      </c>
      <c r="AG8" s="92">
        <v>2</v>
      </c>
      <c r="AH8" s="92">
        <v>2</v>
      </c>
      <c r="AI8" s="84">
        <v>2</v>
      </c>
      <c r="AJ8" s="84" t="s">
        <v>106</v>
      </c>
      <c r="AK8" s="102">
        <v>6000</v>
      </c>
      <c r="AL8" s="102">
        <v>12</v>
      </c>
      <c r="AM8" s="102">
        <v>8.677E-4</v>
      </c>
      <c r="AN8" s="103">
        <v>1082.4190000000001</v>
      </c>
      <c r="AO8" s="102">
        <v>3</v>
      </c>
      <c r="AP8" s="102">
        <v>3.0000000000000001E-6</v>
      </c>
      <c r="AQ8" s="102">
        <v>0.03</v>
      </c>
      <c r="AR8" s="102">
        <v>2</v>
      </c>
      <c r="AS8" s="104">
        <v>1</v>
      </c>
      <c r="AT8" s="49" t="str">
        <f t="shared" si="5"/>
        <v>3,3</v>
      </c>
      <c r="AU8" s="46">
        <v>2</v>
      </c>
      <c r="AV8" s="46">
        <v>2</v>
      </c>
      <c r="AW8" s="47">
        <v>1</v>
      </c>
      <c r="AX8" s="47">
        <v>-3</v>
      </c>
      <c r="AY8" s="47"/>
      <c r="AZ8" s="47"/>
      <c r="BA8" s="47"/>
      <c r="BB8" s="95">
        <v>3</v>
      </c>
      <c r="BC8" s="95">
        <v>0.100005</v>
      </c>
      <c r="BD8" s="95"/>
      <c r="BE8" s="90" t="s">
        <v>10</v>
      </c>
      <c r="BF8" s="101" t="s">
        <v>107</v>
      </c>
      <c r="BG8" s="39"/>
      <c r="BH8" s="97">
        <v>3</v>
      </c>
      <c r="BI8" s="97">
        <v>3153600</v>
      </c>
      <c r="BJ8" s="98">
        <v>185</v>
      </c>
      <c r="BK8" s="98">
        <v>1015.855225</v>
      </c>
      <c r="BL8" s="98">
        <v>225.4549011</v>
      </c>
      <c r="BM8" s="98">
        <v>6.3911267430000001</v>
      </c>
      <c r="BN8" s="98">
        <v>-1015.855225</v>
      </c>
      <c r="BO8" s="98">
        <v>-196.9314124</v>
      </c>
      <c r="BP8" s="98">
        <v>-207.13236190000001</v>
      </c>
      <c r="BQ8" s="100">
        <f t="shared" si="2"/>
        <v>36.5</v>
      </c>
      <c r="BR8" s="105" t="s">
        <v>73</v>
      </c>
      <c r="BS8" s="39"/>
      <c r="BT8" s="97">
        <v>3</v>
      </c>
      <c r="BU8" s="97">
        <v>3153600</v>
      </c>
      <c r="BV8" s="98">
        <v>1041.251407</v>
      </c>
      <c r="BW8" s="98">
        <v>1001.410486</v>
      </c>
      <c r="BX8" s="98">
        <v>-32.629031349999998</v>
      </c>
      <c r="BY8" s="98">
        <v>31.227061469999999</v>
      </c>
      <c r="BZ8" s="98">
        <v>-186.39166599999999</v>
      </c>
      <c r="CA8" s="98">
        <v>175.90530039999999</v>
      </c>
      <c r="CB8" s="39"/>
      <c r="CC8" s="39"/>
      <c r="CD8" s="39"/>
      <c r="CE8" s="39"/>
    </row>
    <row r="9" spans="1:83" ht="9.9499999999999993" customHeight="1" x14ac:dyDescent="0.25">
      <c r="A9" s="39">
        <f t="shared" si="6"/>
        <v>4</v>
      </c>
      <c r="B9" s="49">
        <f t="shared" si="6"/>
        <v>4</v>
      </c>
      <c r="C9" s="51">
        <f t="shared" si="1"/>
        <v>1</v>
      </c>
      <c r="D9" s="51">
        <f t="shared" si="1"/>
        <v>1</v>
      </c>
      <c r="E9" s="51">
        <f t="shared" si="1"/>
        <v>1</v>
      </c>
      <c r="F9" s="51">
        <f t="shared" si="1"/>
        <v>1</v>
      </c>
      <c r="G9" s="51" t="str">
        <f t="shared" si="1"/>
        <v>S</v>
      </c>
      <c r="H9" s="51">
        <f t="shared" si="1"/>
        <v>1</v>
      </c>
      <c r="I9" s="51">
        <f t="shared" si="1"/>
        <v>1</v>
      </c>
      <c r="J9" s="51" t="str">
        <f t="shared" si="1"/>
        <v>S</v>
      </c>
      <c r="K9" s="51">
        <f t="shared" si="1"/>
        <v>1</v>
      </c>
      <c r="L9" s="51">
        <f t="shared" si="1"/>
        <v>0</v>
      </c>
      <c r="M9" s="106">
        <f>M7-D24</f>
        <v>0</v>
      </c>
      <c r="N9" s="102">
        <v>3</v>
      </c>
      <c r="O9" s="92">
        <v>0</v>
      </c>
      <c r="P9" s="92">
        <v>1</v>
      </c>
      <c r="Q9" s="92">
        <v>1</v>
      </c>
      <c r="R9" s="102">
        <v>3</v>
      </c>
      <c r="S9" s="84" t="s">
        <v>103</v>
      </c>
      <c r="T9" s="102">
        <v>1</v>
      </c>
      <c r="U9" s="102">
        <v>103</v>
      </c>
      <c r="V9" s="102">
        <v>0.1</v>
      </c>
      <c r="W9" s="103">
        <v>9.9999999999999995E-7</v>
      </c>
      <c r="X9" s="102">
        <v>0.1</v>
      </c>
      <c r="Y9" s="102">
        <v>0.3</v>
      </c>
      <c r="Z9" s="102">
        <v>0.11</v>
      </c>
      <c r="AA9" s="102">
        <v>3.5</v>
      </c>
      <c r="AB9" s="104" t="s">
        <v>60</v>
      </c>
      <c r="AC9" s="49" t="str">
        <f t="shared" si="3"/>
        <v>2,2</v>
      </c>
      <c r="AD9" s="49" t="str">
        <f t="shared" si="4"/>
        <v/>
      </c>
      <c r="AE9" s="84">
        <v>3</v>
      </c>
      <c r="AF9" s="92">
        <v>0</v>
      </c>
      <c r="AG9" s="92">
        <v>2</v>
      </c>
      <c r="AH9" s="92">
        <v>3</v>
      </c>
      <c r="AI9" s="84">
        <v>3</v>
      </c>
      <c r="AJ9" s="84" t="s">
        <v>108</v>
      </c>
      <c r="AK9" s="102">
        <v>5550</v>
      </c>
      <c r="AL9" s="102">
        <v>12</v>
      </c>
      <c r="AM9" s="102">
        <v>8.677E-4</v>
      </c>
      <c r="AN9" s="103">
        <v>1077.4079999999999</v>
      </c>
      <c r="AO9" s="102">
        <v>3</v>
      </c>
      <c r="AP9" s="102">
        <v>3.0000000000000001E-6</v>
      </c>
      <c r="AQ9" s="102">
        <v>0.03</v>
      </c>
      <c r="AR9" s="102">
        <v>3</v>
      </c>
      <c r="AS9" s="104">
        <v>1</v>
      </c>
      <c r="AT9" s="49" t="str">
        <f t="shared" si="5"/>
        <v>4,3</v>
      </c>
      <c r="AU9" s="46">
        <v>3</v>
      </c>
      <c r="AV9" s="46">
        <v>3</v>
      </c>
      <c r="AW9" s="47">
        <v>2</v>
      </c>
      <c r="AX9" s="47">
        <v>-4</v>
      </c>
      <c r="AY9" s="47">
        <v>-9</v>
      </c>
      <c r="AZ9" s="47"/>
      <c r="BA9" s="47"/>
      <c r="BB9" s="95">
        <v>4</v>
      </c>
      <c r="BC9" s="95">
        <v>0.100005</v>
      </c>
      <c r="BD9" s="95"/>
      <c r="BE9" s="90" t="s">
        <v>10</v>
      </c>
      <c r="BF9" s="101" t="s">
        <v>109</v>
      </c>
      <c r="BG9" s="39"/>
      <c r="BH9" s="97">
        <v>4</v>
      </c>
      <c r="BI9" s="97">
        <v>3328800</v>
      </c>
      <c r="BJ9" s="98">
        <v>185</v>
      </c>
      <c r="BK9" s="98">
        <v>1015.8552560000001</v>
      </c>
      <c r="BL9" s="98">
        <v>225.454588</v>
      </c>
      <c r="BM9" s="98">
        <v>6.3903993090000002</v>
      </c>
      <c r="BN9" s="98">
        <v>-1015.8552560000001</v>
      </c>
      <c r="BO9" s="98">
        <v>-196.9312554</v>
      </c>
      <c r="BP9" s="98">
        <v>-207.13293329999999</v>
      </c>
      <c r="BQ9" s="100">
        <f t="shared" si="2"/>
        <v>38.527777777777779</v>
      </c>
      <c r="BR9" s="105" t="s">
        <v>74</v>
      </c>
      <c r="BS9" s="39"/>
      <c r="BT9" s="97">
        <v>4</v>
      </c>
      <c r="BU9" s="97">
        <v>3328800</v>
      </c>
      <c r="BV9" s="98">
        <v>1041.2514060000001</v>
      </c>
      <c r="BW9" s="98">
        <v>1001.410486</v>
      </c>
      <c r="BX9" s="98">
        <v>-32.628989949999998</v>
      </c>
      <c r="BY9" s="98">
        <v>31.227061469999999</v>
      </c>
      <c r="BZ9" s="98">
        <v>-186.39166499999999</v>
      </c>
      <c r="CA9" s="98">
        <v>175.9058718</v>
      </c>
      <c r="CB9" s="39"/>
      <c r="CC9" s="39"/>
      <c r="CD9" s="39"/>
      <c r="CE9" s="39"/>
    </row>
    <row r="10" spans="1:83" ht="9.9499999999999993" customHeight="1" x14ac:dyDescent="0.25">
      <c r="A10" s="39">
        <f t="shared" si="6"/>
        <v>5</v>
      </c>
      <c r="B10" s="49">
        <f t="shared" si="6"/>
        <v>5</v>
      </c>
      <c r="C10" s="51">
        <f t="shared" si="1"/>
        <v>1</v>
      </c>
      <c r="D10" s="51">
        <f t="shared" si="1"/>
        <v>1</v>
      </c>
      <c r="E10" s="51">
        <f t="shared" si="1"/>
        <v>1</v>
      </c>
      <c r="F10" s="51">
        <f t="shared" si="1"/>
        <v>1</v>
      </c>
      <c r="G10" s="51">
        <f t="shared" si="1"/>
        <v>1</v>
      </c>
      <c r="H10" s="51" t="str">
        <f t="shared" si="1"/>
        <v>S</v>
      </c>
      <c r="I10" s="51">
        <f t="shared" si="1"/>
        <v>1</v>
      </c>
      <c r="J10" s="51" t="str">
        <f t="shared" si="1"/>
        <v>S</v>
      </c>
      <c r="K10" s="51" t="str">
        <f t="shared" si="1"/>
        <v>S</v>
      </c>
      <c r="L10" s="51" t="str">
        <f t="shared" si="1"/>
        <v>S</v>
      </c>
      <c r="M10" s="26"/>
      <c r="N10" s="102">
        <v>4</v>
      </c>
      <c r="O10" s="92">
        <v>0</v>
      </c>
      <c r="P10" s="92">
        <v>1</v>
      </c>
      <c r="Q10" s="92">
        <v>2</v>
      </c>
      <c r="R10" s="102">
        <v>4</v>
      </c>
      <c r="S10" s="84" t="s">
        <v>110</v>
      </c>
      <c r="T10" s="102">
        <v>1</v>
      </c>
      <c r="U10" s="102">
        <v>104</v>
      </c>
      <c r="V10" s="102">
        <v>0.1</v>
      </c>
      <c r="W10" s="103">
        <v>9.9999999999999995E-7</v>
      </c>
      <c r="X10" s="102">
        <v>0.1</v>
      </c>
      <c r="Y10" s="102">
        <v>0.3</v>
      </c>
      <c r="Z10" s="102">
        <v>0.11</v>
      </c>
      <c r="AA10" s="102">
        <v>3.5</v>
      </c>
      <c r="AB10" s="104" t="s">
        <v>60</v>
      </c>
      <c r="AC10" s="49" t="str">
        <f t="shared" si="3"/>
        <v>3,2</v>
      </c>
      <c r="AD10" s="49" t="str">
        <f t="shared" si="4"/>
        <v/>
      </c>
      <c r="AE10" s="84">
        <v>4</v>
      </c>
      <c r="AF10" s="92">
        <v>0</v>
      </c>
      <c r="AG10" s="92">
        <v>3</v>
      </c>
      <c r="AH10" s="92">
        <v>4</v>
      </c>
      <c r="AI10" s="84">
        <v>4</v>
      </c>
      <c r="AJ10" s="84" t="s">
        <v>111</v>
      </c>
      <c r="AK10" s="102">
        <v>6500</v>
      </c>
      <c r="AL10" s="102">
        <v>12</v>
      </c>
      <c r="AM10" s="102">
        <v>9.4339999999999995E-4</v>
      </c>
      <c r="AN10" s="103">
        <v>1071.934</v>
      </c>
      <c r="AO10" s="102">
        <v>3</v>
      </c>
      <c r="AP10" s="102">
        <v>3.0000000000000001E-6</v>
      </c>
      <c r="AQ10" s="102">
        <v>0.03</v>
      </c>
      <c r="AR10" s="102">
        <v>2</v>
      </c>
      <c r="AS10" s="104">
        <v>1</v>
      </c>
      <c r="AT10" s="49" t="str">
        <f t="shared" si="5"/>
        <v>5,4</v>
      </c>
      <c r="AU10" s="46">
        <v>4</v>
      </c>
      <c r="AV10" s="46">
        <v>4</v>
      </c>
      <c r="AW10" s="47">
        <v>3</v>
      </c>
      <c r="AX10" s="47">
        <v>-5</v>
      </c>
      <c r="AY10" s="47"/>
      <c r="AZ10" s="47"/>
      <c r="BA10" s="47"/>
      <c r="BB10" s="95">
        <v>5</v>
      </c>
      <c r="BC10" s="95">
        <v>0.20000999999999999</v>
      </c>
      <c r="BD10" s="95"/>
      <c r="BE10" s="90" t="s">
        <v>10</v>
      </c>
      <c r="BF10" s="101" t="s">
        <v>112</v>
      </c>
      <c r="BG10" s="39"/>
      <c r="BH10" s="97">
        <v>5</v>
      </c>
      <c r="BI10" s="97">
        <v>3504000</v>
      </c>
      <c r="BJ10" s="98">
        <v>185</v>
      </c>
      <c r="BK10" s="98">
        <v>1015.855242</v>
      </c>
      <c r="BL10" s="98">
        <v>225.45424779999999</v>
      </c>
      <c r="BM10" s="98">
        <v>6.3897217360000003</v>
      </c>
      <c r="BN10" s="98">
        <v>-1015.855242</v>
      </c>
      <c r="BO10" s="98">
        <v>-196.93106510000001</v>
      </c>
      <c r="BP10" s="98">
        <v>-207.13346100000001</v>
      </c>
      <c r="BQ10" s="100">
        <f t="shared" si="2"/>
        <v>40.555555555555557</v>
      </c>
      <c r="BR10" s="105" t="s">
        <v>75</v>
      </c>
      <c r="BS10" s="39"/>
      <c r="BT10" s="97">
        <v>5</v>
      </c>
      <c r="BU10" s="97">
        <v>3504000</v>
      </c>
      <c r="BV10" s="98">
        <v>1041.251405</v>
      </c>
      <c r="BW10" s="98">
        <v>1001.410486</v>
      </c>
      <c r="BX10" s="98">
        <v>-32.628939809999999</v>
      </c>
      <c r="BY10" s="98">
        <v>31.227061469999999</v>
      </c>
      <c r="BZ10" s="98">
        <v>-186.39165159999999</v>
      </c>
      <c r="CA10" s="98">
        <v>175.90639949999999</v>
      </c>
      <c r="CB10" s="39"/>
      <c r="CC10" s="39"/>
      <c r="CD10" s="39"/>
      <c r="CE10" s="39"/>
    </row>
    <row r="11" spans="1:83" ht="9.9499999999999993" customHeight="1" x14ac:dyDescent="0.25">
      <c r="A11" s="39">
        <f t="shared" si="6"/>
        <v>6</v>
      </c>
      <c r="B11" s="49">
        <f t="shared" si="6"/>
        <v>6</v>
      </c>
      <c r="C11" s="51">
        <f t="shared" si="1"/>
        <v>1</v>
      </c>
      <c r="D11" s="51">
        <f t="shared" si="1"/>
        <v>1</v>
      </c>
      <c r="E11" s="51">
        <f t="shared" si="1"/>
        <v>1</v>
      </c>
      <c r="F11" s="51">
        <f t="shared" si="1"/>
        <v>2</v>
      </c>
      <c r="G11" s="51">
        <f t="shared" si="1"/>
        <v>2</v>
      </c>
      <c r="H11" s="51" t="str">
        <f t="shared" si="1"/>
        <v>S</v>
      </c>
      <c r="I11" s="51">
        <f t="shared" si="1"/>
        <v>1</v>
      </c>
      <c r="J11" s="51" t="str">
        <f t="shared" si="1"/>
        <v>S</v>
      </c>
      <c r="K11" s="51">
        <f t="shared" si="1"/>
        <v>1</v>
      </c>
      <c r="L11" s="51">
        <f t="shared" si="1"/>
        <v>1</v>
      </c>
      <c r="M11" s="26"/>
      <c r="N11" s="102">
        <v>5</v>
      </c>
      <c r="O11" s="92">
        <v>0</v>
      </c>
      <c r="P11" s="92">
        <v>1</v>
      </c>
      <c r="Q11" s="92">
        <v>5</v>
      </c>
      <c r="R11" s="102">
        <v>5</v>
      </c>
      <c r="S11" s="84" t="s">
        <v>113</v>
      </c>
      <c r="T11" s="102">
        <v>1</v>
      </c>
      <c r="U11" s="102">
        <v>105</v>
      </c>
      <c r="V11" s="102">
        <v>0.1</v>
      </c>
      <c r="W11" s="103">
        <v>9.9999999999999995E-7</v>
      </c>
      <c r="X11" s="102">
        <v>0.2</v>
      </c>
      <c r="Y11" s="102">
        <v>0.3</v>
      </c>
      <c r="Z11" s="102">
        <v>0.21</v>
      </c>
      <c r="AA11" s="102">
        <v>3.5</v>
      </c>
      <c r="AB11" s="104" t="s">
        <v>60</v>
      </c>
      <c r="AC11" s="49" t="str">
        <f t="shared" si="3"/>
        <v>6,2</v>
      </c>
      <c r="AD11" s="49" t="str">
        <f t="shared" si="4"/>
        <v/>
      </c>
      <c r="AE11" s="84">
        <v>5</v>
      </c>
      <c r="AF11" s="92">
        <v>0</v>
      </c>
      <c r="AG11" s="92">
        <v>4</v>
      </c>
      <c r="AH11" s="92">
        <v>5</v>
      </c>
      <c r="AI11" s="84">
        <v>5</v>
      </c>
      <c r="AJ11" s="84" t="s">
        <v>114</v>
      </c>
      <c r="AK11" s="102">
        <v>5000</v>
      </c>
      <c r="AL11" s="102">
        <v>12</v>
      </c>
      <c r="AM11" s="102">
        <v>9.4339999999999995E-4</v>
      </c>
      <c r="AN11" s="103">
        <v>1066.509</v>
      </c>
      <c r="AO11" s="102">
        <v>3</v>
      </c>
      <c r="AP11" s="102">
        <v>3.0000000000000001E-6</v>
      </c>
      <c r="AQ11" s="102">
        <v>0.03</v>
      </c>
      <c r="AR11" s="102">
        <v>2</v>
      </c>
      <c r="AS11" s="104">
        <v>1</v>
      </c>
      <c r="AT11" s="49" t="str">
        <f t="shared" si="5"/>
        <v>6,5</v>
      </c>
      <c r="AU11" s="46">
        <v>5</v>
      </c>
      <c r="AV11" s="46">
        <v>5</v>
      </c>
      <c r="AW11" s="47">
        <v>4</v>
      </c>
      <c r="AX11" s="47">
        <v>-6</v>
      </c>
      <c r="AY11" s="47"/>
      <c r="AZ11" s="47"/>
      <c r="BA11" s="47"/>
      <c r="BB11" s="95">
        <v>6</v>
      </c>
      <c r="BC11" s="95">
        <v>0.20000999999999999</v>
      </c>
      <c r="BD11" s="95"/>
      <c r="BE11" s="90" t="s">
        <v>10</v>
      </c>
      <c r="BF11" s="101" t="s">
        <v>115</v>
      </c>
      <c r="BG11" s="39"/>
      <c r="BH11" s="97">
        <v>6</v>
      </c>
      <c r="BI11" s="97">
        <v>3679200</v>
      </c>
      <c r="BJ11" s="98">
        <v>185</v>
      </c>
      <c r="BK11" s="98">
        <v>1015.855183</v>
      </c>
      <c r="BL11" s="98">
        <v>225.45387919999999</v>
      </c>
      <c r="BM11" s="98">
        <v>6.3890916310000003</v>
      </c>
      <c r="BN11" s="98">
        <v>-1015.855183</v>
      </c>
      <c r="BO11" s="98">
        <v>-196.9308403</v>
      </c>
      <c r="BP11" s="98">
        <v>-207.13394719999999</v>
      </c>
      <c r="BQ11" s="100">
        <f t="shared" si="2"/>
        <v>42.583333333333336</v>
      </c>
      <c r="BR11" s="105" t="s">
        <v>76</v>
      </c>
      <c r="BS11" s="39"/>
      <c r="BT11" s="97">
        <v>6</v>
      </c>
      <c r="BU11" s="97">
        <v>3679200</v>
      </c>
      <c r="BV11" s="98">
        <v>1041.2514040000001</v>
      </c>
      <c r="BW11" s="98">
        <v>1001.410485</v>
      </c>
      <c r="BX11" s="98">
        <v>-32.628881610000001</v>
      </c>
      <c r="BY11" s="98">
        <v>31.227061469999999</v>
      </c>
      <c r="BZ11" s="98">
        <v>-186.3916232</v>
      </c>
      <c r="CA11" s="98">
        <v>175.9068858</v>
      </c>
      <c r="CB11" s="39"/>
      <c r="CC11" s="39"/>
      <c r="CD11" s="39"/>
      <c r="CE11" s="39"/>
    </row>
    <row r="12" spans="1:83" ht="9.9499999999999993" customHeight="1" x14ac:dyDescent="0.25">
      <c r="A12" s="39">
        <f t="shared" si="6"/>
        <v>7</v>
      </c>
      <c r="B12" s="49">
        <f t="shared" si="6"/>
        <v>7</v>
      </c>
      <c r="C12" s="51">
        <f t="shared" si="1"/>
        <v>1</v>
      </c>
      <c r="D12" s="51">
        <f t="shared" si="1"/>
        <v>1</v>
      </c>
      <c r="E12" s="51">
        <f t="shared" si="1"/>
        <v>1</v>
      </c>
      <c r="F12" s="51">
        <f t="shared" si="1"/>
        <v>2</v>
      </c>
      <c r="G12" s="51">
        <f t="shared" si="1"/>
        <v>2</v>
      </c>
      <c r="H12" s="51" t="str">
        <f t="shared" si="1"/>
        <v>S</v>
      </c>
      <c r="I12" s="51" t="str">
        <f t="shared" si="1"/>
        <v>S</v>
      </c>
      <c r="J12" s="51">
        <f t="shared" si="1"/>
        <v>1</v>
      </c>
      <c r="K12" s="51">
        <f t="shared" si="1"/>
        <v>1</v>
      </c>
      <c r="L12" s="51">
        <f t="shared" si="1"/>
        <v>0</v>
      </c>
      <c r="M12" s="26"/>
      <c r="N12" s="102">
        <v>6</v>
      </c>
      <c r="O12" s="92">
        <v>0</v>
      </c>
      <c r="P12" s="92">
        <v>1</v>
      </c>
      <c r="Q12" s="92">
        <v>6</v>
      </c>
      <c r="R12" s="102">
        <v>6</v>
      </c>
      <c r="S12" s="84" t="s">
        <v>116</v>
      </c>
      <c r="T12" s="102">
        <v>1</v>
      </c>
      <c r="U12" s="102">
        <v>106</v>
      </c>
      <c r="V12" s="102">
        <v>0.1</v>
      </c>
      <c r="W12" s="103">
        <v>9.9999999999999995E-7</v>
      </c>
      <c r="X12" s="102">
        <v>0.2</v>
      </c>
      <c r="Y12" s="102">
        <v>0.3</v>
      </c>
      <c r="Z12" s="102">
        <v>0.21</v>
      </c>
      <c r="AA12" s="102">
        <v>3.5</v>
      </c>
      <c r="AB12" s="104" t="s">
        <v>60</v>
      </c>
      <c r="AC12" s="49" t="str">
        <f t="shared" si="3"/>
        <v>7,2</v>
      </c>
      <c r="AD12" s="49" t="str">
        <f t="shared" si="4"/>
        <v/>
      </c>
      <c r="AE12" s="84">
        <v>6</v>
      </c>
      <c r="AF12" s="92">
        <v>0</v>
      </c>
      <c r="AG12" s="92">
        <v>5</v>
      </c>
      <c r="AH12" s="92">
        <v>5</v>
      </c>
      <c r="AI12" s="84">
        <v>6</v>
      </c>
      <c r="AJ12" s="84" t="s">
        <v>117</v>
      </c>
      <c r="AK12" s="102">
        <v>5000</v>
      </c>
      <c r="AL12" s="102">
        <v>12</v>
      </c>
      <c r="AM12" s="102">
        <v>9.4339999999999995E-4</v>
      </c>
      <c r="AN12" s="103">
        <v>1061.7919999999999</v>
      </c>
      <c r="AO12" s="102">
        <v>3</v>
      </c>
      <c r="AP12" s="102">
        <v>3.0000000000000001E-6</v>
      </c>
      <c r="AQ12" s="102">
        <v>0.03</v>
      </c>
      <c r="AR12" s="102">
        <v>2</v>
      </c>
      <c r="AS12" s="104">
        <v>1</v>
      </c>
      <c r="AT12" s="49" t="str">
        <f t="shared" si="5"/>
        <v>6,6</v>
      </c>
      <c r="AU12" s="46">
        <v>6</v>
      </c>
      <c r="AV12" s="46">
        <v>6</v>
      </c>
      <c r="AW12" s="47">
        <v>5</v>
      </c>
      <c r="AX12" s="47">
        <v>-7</v>
      </c>
      <c r="AY12" s="47"/>
      <c r="AZ12" s="47"/>
      <c r="BA12" s="47"/>
      <c r="BB12" s="95">
        <v>7</v>
      </c>
      <c r="BC12" s="95">
        <v>0.20000999999999999</v>
      </c>
      <c r="BD12" s="95"/>
      <c r="BE12" s="90" t="s">
        <v>10</v>
      </c>
      <c r="BF12" s="101" t="s">
        <v>118</v>
      </c>
      <c r="BG12" s="39"/>
      <c r="BH12" s="97">
        <v>7</v>
      </c>
      <c r="BI12" s="97">
        <v>3854400</v>
      </c>
      <c r="BJ12" s="98">
        <v>185</v>
      </c>
      <c r="BK12" s="98">
        <v>1015.855079</v>
      </c>
      <c r="BL12" s="98">
        <v>225.4534811</v>
      </c>
      <c r="BM12" s="98">
        <v>6.3885067229999999</v>
      </c>
      <c r="BN12" s="98">
        <v>-1015.855079</v>
      </c>
      <c r="BO12" s="98">
        <v>-196.93058020000001</v>
      </c>
      <c r="BP12" s="98">
        <v>-207.1343942</v>
      </c>
      <c r="BQ12" s="100">
        <f t="shared" si="2"/>
        <v>44.611111111111114</v>
      </c>
      <c r="BR12" s="105" t="s">
        <v>77</v>
      </c>
      <c r="BS12" s="39"/>
      <c r="BT12" s="97">
        <v>7</v>
      </c>
      <c r="BU12" s="97">
        <v>3854400</v>
      </c>
      <c r="BV12" s="98">
        <v>1041.2514020000001</v>
      </c>
      <c r="BW12" s="98">
        <v>1001.410485</v>
      </c>
      <c r="BX12" s="98">
        <v>-32.628816020000002</v>
      </c>
      <c r="BY12" s="98">
        <v>31.227061469999999</v>
      </c>
      <c r="BZ12" s="98">
        <v>-186.39157800000001</v>
      </c>
      <c r="CA12" s="98">
        <v>175.90733270000001</v>
      </c>
      <c r="CB12" s="39"/>
      <c r="CC12" s="39"/>
      <c r="CD12" s="39"/>
      <c r="CE12" s="39"/>
    </row>
    <row r="13" spans="1:83" ht="9.9499999999999993" customHeight="1" x14ac:dyDescent="0.25">
      <c r="A13" s="39">
        <f t="shared" si="6"/>
        <v>8</v>
      </c>
      <c r="B13" s="49">
        <f t="shared" si="6"/>
        <v>8</v>
      </c>
      <c r="C13" s="51">
        <f t="shared" si="1"/>
        <v>0</v>
      </c>
      <c r="D13" s="51">
        <f t="shared" si="1"/>
        <v>1</v>
      </c>
      <c r="E13" s="51">
        <f t="shared" si="1"/>
        <v>1</v>
      </c>
      <c r="F13" s="51">
        <f t="shared" si="1"/>
        <v>2</v>
      </c>
      <c r="G13" s="51">
        <f t="shared" si="1"/>
        <v>2</v>
      </c>
      <c r="H13" s="51" t="str">
        <f t="shared" si="1"/>
        <v>S</v>
      </c>
      <c r="I13" s="51" t="str">
        <f t="shared" si="1"/>
        <v>S</v>
      </c>
      <c r="J13" s="51">
        <f t="shared" si="1"/>
        <v>1</v>
      </c>
      <c r="K13" s="51">
        <f t="shared" si="1"/>
        <v>1</v>
      </c>
      <c r="L13" s="51">
        <f t="shared" si="1"/>
        <v>0</v>
      </c>
      <c r="M13" s="26"/>
      <c r="N13" s="102">
        <v>7</v>
      </c>
      <c r="O13" s="92">
        <v>0</v>
      </c>
      <c r="P13" s="92">
        <v>1</v>
      </c>
      <c r="Q13" s="92">
        <v>7</v>
      </c>
      <c r="R13" s="102">
        <v>7</v>
      </c>
      <c r="S13" s="84" t="s">
        <v>119</v>
      </c>
      <c r="T13" s="102">
        <v>1</v>
      </c>
      <c r="U13" s="102">
        <v>107</v>
      </c>
      <c r="V13" s="102">
        <v>0.1</v>
      </c>
      <c r="W13" s="103">
        <v>9.9999999999999995E-7</v>
      </c>
      <c r="X13" s="102">
        <v>0.2</v>
      </c>
      <c r="Y13" s="102">
        <v>0.3</v>
      </c>
      <c r="Z13" s="102">
        <v>0.21</v>
      </c>
      <c r="AA13" s="102">
        <v>3.5</v>
      </c>
      <c r="AB13" s="104" t="s">
        <v>60</v>
      </c>
      <c r="AC13" s="49" t="str">
        <f t="shared" si="3"/>
        <v>8,2</v>
      </c>
      <c r="AD13" s="49" t="str">
        <f t="shared" si="4"/>
        <v/>
      </c>
      <c r="AE13" s="84">
        <v>7</v>
      </c>
      <c r="AF13" s="92">
        <v>0</v>
      </c>
      <c r="AG13" s="92">
        <v>6</v>
      </c>
      <c r="AH13" s="92">
        <v>5</v>
      </c>
      <c r="AI13" s="84">
        <v>7</v>
      </c>
      <c r="AJ13" s="84" t="s">
        <v>120</v>
      </c>
      <c r="AK13" s="102">
        <v>5000</v>
      </c>
      <c r="AL13" s="102">
        <v>12</v>
      </c>
      <c r="AM13" s="102">
        <v>9.4339999999999995E-4</v>
      </c>
      <c r="AN13" s="103">
        <v>1057.075</v>
      </c>
      <c r="AO13" s="102">
        <v>3</v>
      </c>
      <c r="AP13" s="102">
        <v>3.0000000000000001E-6</v>
      </c>
      <c r="AQ13" s="102">
        <v>0.03</v>
      </c>
      <c r="AR13" s="102">
        <v>2</v>
      </c>
      <c r="AS13" s="104">
        <v>1</v>
      </c>
      <c r="AT13" s="49" t="str">
        <f t="shared" si="5"/>
        <v>6,7</v>
      </c>
      <c r="AU13" s="46">
        <v>7</v>
      </c>
      <c r="AV13" s="46">
        <v>7</v>
      </c>
      <c r="AW13" s="47">
        <v>6</v>
      </c>
      <c r="AX13" s="47">
        <v>-8</v>
      </c>
      <c r="AY13" s="47"/>
      <c r="AZ13" s="47"/>
      <c r="BA13" s="47"/>
      <c r="BB13" s="95">
        <v>8</v>
      </c>
      <c r="BC13" s="95">
        <v>0.20000999999999999</v>
      </c>
      <c r="BD13" s="95"/>
      <c r="BE13" s="90" t="s">
        <v>10</v>
      </c>
      <c r="BF13" s="101" t="s">
        <v>121</v>
      </c>
      <c r="BG13" s="39"/>
      <c r="BH13" s="97">
        <v>8</v>
      </c>
      <c r="BI13" s="97">
        <v>4029600</v>
      </c>
      <c r="BJ13" s="98">
        <v>185</v>
      </c>
      <c r="BK13" s="98">
        <v>1015.85493</v>
      </c>
      <c r="BL13" s="98">
        <v>225.45305310000001</v>
      </c>
      <c r="BM13" s="98">
        <v>6.387964856</v>
      </c>
      <c r="BN13" s="98">
        <v>-1015.85493</v>
      </c>
      <c r="BO13" s="98">
        <v>-196.93028430000001</v>
      </c>
      <c r="BP13" s="98">
        <v>-207.134804</v>
      </c>
      <c r="BQ13" s="100">
        <f t="shared" si="2"/>
        <v>46.638888888888886</v>
      </c>
      <c r="BR13" s="39"/>
      <c r="BS13" s="39"/>
      <c r="BT13" s="97">
        <v>8</v>
      </c>
      <c r="BU13" s="97">
        <v>4029600</v>
      </c>
      <c r="BV13" s="98">
        <v>1041.251401</v>
      </c>
      <c r="BW13" s="98">
        <v>1001.410485</v>
      </c>
      <c r="BX13" s="98">
        <v>-32.628743610000001</v>
      </c>
      <c r="BY13" s="98">
        <v>31.227061469999999</v>
      </c>
      <c r="BZ13" s="98">
        <v>-186.3915145</v>
      </c>
      <c r="CA13" s="98">
        <v>175.90774250000001</v>
      </c>
      <c r="CB13" s="39"/>
      <c r="CC13" s="39"/>
      <c r="CD13" s="39"/>
      <c r="CE13" s="39"/>
    </row>
    <row r="14" spans="1:83" ht="9.9499999999999993" customHeight="1" x14ac:dyDescent="0.25">
      <c r="A14" s="39">
        <f t="shared" si="6"/>
        <v>9</v>
      </c>
      <c r="B14" s="49">
        <f t="shared" si="6"/>
        <v>9</v>
      </c>
      <c r="C14" s="51">
        <f t="shared" si="1"/>
        <v>0</v>
      </c>
      <c r="D14" s="51">
        <f t="shared" si="1"/>
        <v>1</v>
      </c>
      <c r="E14" s="51">
        <f t="shared" si="1"/>
        <v>1</v>
      </c>
      <c r="F14" s="51">
        <f t="shared" si="1"/>
        <v>2</v>
      </c>
      <c r="G14" s="51">
        <f t="shared" si="1"/>
        <v>2</v>
      </c>
      <c r="H14" s="51" t="str">
        <f t="shared" si="1"/>
        <v>S</v>
      </c>
      <c r="I14" s="51">
        <f t="shared" si="1"/>
        <v>1</v>
      </c>
      <c r="J14" s="51">
        <f t="shared" si="1"/>
        <v>1</v>
      </c>
      <c r="K14" s="51">
        <f t="shared" si="1"/>
        <v>1</v>
      </c>
      <c r="L14" s="51">
        <f t="shared" si="1"/>
        <v>0</v>
      </c>
      <c r="M14" s="26"/>
      <c r="N14" s="102">
        <v>8</v>
      </c>
      <c r="O14" s="92">
        <v>0</v>
      </c>
      <c r="P14" s="92">
        <v>2</v>
      </c>
      <c r="Q14" s="92">
        <v>1</v>
      </c>
      <c r="R14" s="102">
        <v>8</v>
      </c>
      <c r="S14" s="84" t="s">
        <v>122</v>
      </c>
      <c r="T14" s="102">
        <v>1</v>
      </c>
      <c r="U14" s="102">
        <v>108</v>
      </c>
      <c r="V14" s="102">
        <v>0.1</v>
      </c>
      <c r="W14" s="103">
        <v>9.9999999999999995E-7</v>
      </c>
      <c r="X14" s="102">
        <v>0.2</v>
      </c>
      <c r="Y14" s="102">
        <v>0.3</v>
      </c>
      <c r="Z14" s="102">
        <v>0.21</v>
      </c>
      <c r="AA14" s="102">
        <v>3.5</v>
      </c>
      <c r="AB14" s="104" t="s">
        <v>60</v>
      </c>
      <c r="AC14" s="49" t="str">
        <f t="shared" si="3"/>
        <v>2,3</v>
      </c>
      <c r="AD14" s="49" t="str">
        <f t="shared" si="4"/>
        <v/>
      </c>
      <c r="AE14" s="84">
        <v>8</v>
      </c>
      <c r="AF14" s="92">
        <v>0</v>
      </c>
      <c r="AG14" s="92">
        <v>7</v>
      </c>
      <c r="AH14" s="92">
        <v>5</v>
      </c>
      <c r="AI14" s="84">
        <v>8</v>
      </c>
      <c r="AJ14" s="84" t="s">
        <v>123</v>
      </c>
      <c r="AK14" s="102">
        <v>5000</v>
      </c>
      <c r="AL14" s="102">
        <v>12</v>
      </c>
      <c r="AM14" s="102">
        <v>9.4339999999999995E-4</v>
      </c>
      <c r="AN14" s="103">
        <v>1052.3589999999999</v>
      </c>
      <c r="AO14" s="102">
        <v>3</v>
      </c>
      <c r="AP14" s="102">
        <v>3.0000000000000001E-6</v>
      </c>
      <c r="AQ14" s="102">
        <v>0.03</v>
      </c>
      <c r="AR14" s="102">
        <v>2</v>
      </c>
      <c r="AS14" s="104">
        <v>1</v>
      </c>
      <c r="AT14" s="49" t="str">
        <f t="shared" si="5"/>
        <v>6,8</v>
      </c>
      <c r="AU14" s="46">
        <v>8</v>
      </c>
      <c r="AV14" s="46">
        <v>8</v>
      </c>
      <c r="AW14" s="47">
        <v>7</v>
      </c>
      <c r="AX14" s="47">
        <v>-22</v>
      </c>
      <c r="AY14" s="47"/>
      <c r="AZ14" s="47"/>
      <c r="BA14" s="47"/>
      <c r="BB14" s="95">
        <v>9</v>
      </c>
      <c r="BC14" s="95">
        <v>0.100005</v>
      </c>
      <c r="BD14" s="95"/>
      <c r="BE14" s="90" t="s">
        <v>10</v>
      </c>
      <c r="BF14" s="101" t="s">
        <v>124</v>
      </c>
      <c r="BG14" s="39"/>
      <c r="BH14" s="97">
        <v>9</v>
      </c>
      <c r="BI14" s="97">
        <v>4204800</v>
      </c>
      <c r="BJ14" s="98">
        <v>185</v>
      </c>
      <c r="BK14" s="98">
        <v>1015.854738</v>
      </c>
      <c r="BL14" s="98">
        <v>225.45259490000001</v>
      </c>
      <c r="BM14" s="98">
        <v>6.387463973</v>
      </c>
      <c r="BN14" s="98">
        <v>-1015.854738</v>
      </c>
      <c r="BO14" s="98">
        <v>-196.92995250000001</v>
      </c>
      <c r="BP14" s="98">
        <v>-207.1351784</v>
      </c>
      <c r="BQ14" s="100">
        <f t="shared" si="2"/>
        <v>48.666666666666664</v>
      </c>
      <c r="BR14" s="39"/>
      <c r="BS14" s="39"/>
      <c r="BT14" s="97">
        <v>9</v>
      </c>
      <c r="BU14" s="97">
        <v>4204800</v>
      </c>
      <c r="BV14" s="98">
        <v>1041.251399</v>
      </c>
      <c r="BW14" s="98">
        <v>1001.410485</v>
      </c>
      <c r="BX14" s="98">
        <v>-32.628664970000003</v>
      </c>
      <c r="BY14" s="98">
        <v>31.227061469999999</v>
      </c>
      <c r="BZ14" s="98">
        <v>-186.39143150000001</v>
      </c>
      <c r="CA14" s="98">
        <v>175.908117</v>
      </c>
      <c r="CB14" s="39"/>
      <c r="CC14" s="39"/>
      <c r="CD14" s="39"/>
      <c r="CE14" s="39"/>
    </row>
    <row r="15" spans="1:83" ht="9.9499999999999993" customHeight="1" x14ac:dyDescent="0.25">
      <c r="A15" s="39">
        <f t="shared" si="6"/>
        <v>10</v>
      </c>
      <c r="B15" s="49">
        <f t="shared" si="6"/>
        <v>10</v>
      </c>
      <c r="C15" s="51">
        <f t="shared" si="1"/>
        <v>0</v>
      </c>
      <c r="D15" s="51">
        <f t="shared" si="1"/>
        <v>1</v>
      </c>
      <c r="E15" s="51">
        <f t="shared" si="1"/>
        <v>1</v>
      </c>
      <c r="F15" s="51">
        <f t="shared" si="1"/>
        <v>2</v>
      </c>
      <c r="G15" s="51">
        <f t="shared" si="1"/>
        <v>2</v>
      </c>
      <c r="H15" s="51">
        <f t="shared" si="1"/>
        <v>1</v>
      </c>
      <c r="I15" s="51">
        <f t="shared" si="1"/>
        <v>-1</v>
      </c>
      <c r="J15" s="51">
        <f t="shared" si="1"/>
        <v>-1</v>
      </c>
      <c r="K15" s="51">
        <f t="shared" si="1"/>
        <v>1</v>
      </c>
      <c r="L15" s="51">
        <f t="shared" si="1"/>
        <v>1</v>
      </c>
      <c r="M15" s="26"/>
      <c r="N15" s="102">
        <v>9</v>
      </c>
      <c r="O15" s="92">
        <v>0</v>
      </c>
      <c r="P15" s="92">
        <v>2</v>
      </c>
      <c r="Q15" s="92">
        <v>2</v>
      </c>
      <c r="R15" s="102">
        <v>9</v>
      </c>
      <c r="S15" s="84" t="s">
        <v>106</v>
      </c>
      <c r="T15" s="102">
        <v>1</v>
      </c>
      <c r="U15" s="102">
        <v>109</v>
      </c>
      <c r="V15" s="102">
        <v>0.1</v>
      </c>
      <c r="W15" s="103">
        <v>9.9999999999999995E-7</v>
      </c>
      <c r="X15" s="102">
        <v>0.1</v>
      </c>
      <c r="Y15" s="102">
        <v>0.3</v>
      </c>
      <c r="Z15" s="102">
        <v>0.11</v>
      </c>
      <c r="AA15" s="102">
        <v>3.5</v>
      </c>
      <c r="AB15" s="104" t="s">
        <v>60</v>
      </c>
      <c r="AC15" s="49" t="str">
        <f t="shared" si="3"/>
        <v>3,3</v>
      </c>
      <c r="AD15" s="49" t="str">
        <f t="shared" si="4"/>
        <v/>
      </c>
      <c r="AE15" s="84">
        <v>9</v>
      </c>
      <c r="AF15" s="92">
        <v>0</v>
      </c>
      <c r="AG15" s="92">
        <v>2</v>
      </c>
      <c r="AH15" s="92">
        <v>4</v>
      </c>
      <c r="AI15" s="84">
        <v>9</v>
      </c>
      <c r="AJ15" s="84" t="s">
        <v>125</v>
      </c>
      <c r="AK15" s="102">
        <v>5000</v>
      </c>
      <c r="AL15" s="102">
        <v>9.6363640000000004</v>
      </c>
      <c r="AM15" s="102">
        <v>5.4549999999999998E-4</v>
      </c>
      <c r="AN15" s="103">
        <v>1073.636</v>
      </c>
      <c r="AO15" s="102">
        <v>2</v>
      </c>
      <c r="AP15" s="102">
        <v>2.9999999999999999E-7</v>
      </c>
      <c r="AQ15" s="102">
        <v>0.03</v>
      </c>
      <c r="AR15" s="102">
        <v>2</v>
      </c>
      <c r="AS15" s="104">
        <v>0</v>
      </c>
      <c r="AT15" s="49" t="str">
        <f t="shared" si="5"/>
        <v>5,3</v>
      </c>
      <c r="AU15" s="46">
        <v>9</v>
      </c>
      <c r="AV15" s="46">
        <v>9</v>
      </c>
      <c r="AW15" s="47">
        <v>3</v>
      </c>
      <c r="AX15" s="47">
        <v>-10</v>
      </c>
      <c r="AY15" s="47"/>
      <c r="AZ15" s="47"/>
      <c r="BA15" s="47"/>
      <c r="BB15" s="95">
        <v>10</v>
      </c>
      <c r="BC15" s="95">
        <v>0.100005</v>
      </c>
      <c r="BD15" s="95"/>
      <c r="BE15" s="90" t="s">
        <v>10</v>
      </c>
      <c r="BF15" s="101" t="s">
        <v>126</v>
      </c>
      <c r="BG15" s="39"/>
      <c r="BH15" s="97">
        <v>10</v>
      </c>
      <c r="BI15" s="97">
        <v>4380000</v>
      </c>
      <c r="BJ15" s="98">
        <v>185</v>
      </c>
      <c r="BK15" s="98">
        <v>1015.854502</v>
      </c>
      <c r="BL15" s="98">
        <v>225.45210650000001</v>
      </c>
      <c r="BM15" s="98">
        <v>6.3870021159999997</v>
      </c>
      <c r="BN15" s="98">
        <v>-1015.854502</v>
      </c>
      <c r="BO15" s="98">
        <v>-196.92958490000001</v>
      </c>
      <c r="BP15" s="98">
        <v>-207.13551949999999</v>
      </c>
      <c r="BQ15" s="100">
        <f t="shared" si="2"/>
        <v>50.694444444444443</v>
      </c>
      <c r="BR15" s="100"/>
      <c r="BS15" s="39"/>
      <c r="BT15" s="97">
        <v>10</v>
      </c>
      <c r="BU15" s="97">
        <v>4380000</v>
      </c>
      <c r="BV15" s="98">
        <v>1041.251397</v>
      </c>
      <c r="BW15" s="98">
        <v>1001.410484</v>
      </c>
      <c r="BX15" s="98">
        <v>-32.62858061</v>
      </c>
      <c r="BY15" s="98">
        <v>31.227061469999999</v>
      </c>
      <c r="BZ15" s="98">
        <v>-186.3913282</v>
      </c>
      <c r="CA15" s="98">
        <v>175.908458</v>
      </c>
      <c r="CB15" s="39"/>
      <c r="CC15" s="39"/>
      <c r="CD15" s="39"/>
      <c r="CE15" s="39"/>
    </row>
    <row r="16" spans="1:83" ht="9.9499999999999993" customHeight="1" x14ac:dyDescent="0.25">
      <c r="A16" s="39">
        <f t="shared" si="6"/>
        <v>11</v>
      </c>
      <c r="B16" s="49">
        <f t="shared" si="6"/>
        <v>11</v>
      </c>
      <c r="C16" s="51">
        <f t="shared" si="1"/>
        <v>0</v>
      </c>
      <c r="D16" s="51">
        <f t="shared" si="1"/>
        <v>1</v>
      </c>
      <c r="E16" s="51">
        <f t="shared" si="1"/>
        <v>-1</v>
      </c>
      <c r="F16" s="51">
        <f t="shared" si="1"/>
        <v>-1</v>
      </c>
      <c r="G16" s="51">
        <f t="shared" si="1"/>
        <v>-1</v>
      </c>
      <c r="H16" s="51">
        <f t="shared" si="1"/>
        <v>1</v>
      </c>
      <c r="I16" s="51">
        <f t="shared" si="1"/>
        <v>-1</v>
      </c>
      <c r="J16" s="51">
        <f t="shared" si="1"/>
        <v>-1</v>
      </c>
      <c r="K16" s="51">
        <f t="shared" si="1"/>
        <v>1</v>
      </c>
      <c r="L16" s="51">
        <f t="shared" si="1"/>
        <v>0</v>
      </c>
      <c r="M16" s="26"/>
      <c r="N16" s="102">
        <v>10</v>
      </c>
      <c r="O16" s="92">
        <v>0</v>
      </c>
      <c r="P16" s="92">
        <v>2</v>
      </c>
      <c r="Q16" s="92">
        <v>3</v>
      </c>
      <c r="R16" s="102">
        <v>10</v>
      </c>
      <c r="S16" s="84" t="s">
        <v>108</v>
      </c>
      <c r="T16" s="102">
        <v>1</v>
      </c>
      <c r="U16" s="102">
        <v>110</v>
      </c>
      <c r="V16" s="102">
        <v>0.1</v>
      </c>
      <c r="W16" s="103">
        <v>9.9999999999999995E-7</v>
      </c>
      <c r="X16" s="102">
        <v>0.1</v>
      </c>
      <c r="Y16" s="102">
        <v>0.3</v>
      </c>
      <c r="Z16" s="102">
        <v>0.11</v>
      </c>
      <c r="AA16" s="102">
        <v>3.5</v>
      </c>
      <c r="AB16" s="104" t="s">
        <v>60</v>
      </c>
      <c r="AC16" s="49" t="str">
        <f t="shared" si="3"/>
        <v>4,3</v>
      </c>
      <c r="AD16" s="49" t="str">
        <f t="shared" si="4"/>
        <v/>
      </c>
      <c r="AE16" s="84">
        <v>10</v>
      </c>
      <c r="AF16" s="92">
        <v>0</v>
      </c>
      <c r="AG16" s="92">
        <v>2</v>
      </c>
      <c r="AH16" s="92">
        <v>5</v>
      </c>
      <c r="AI16" s="84">
        <v>10</v>
      </c>
      <c r="AJ16" s="84" t="s">
        <v>127</v>
      </c>
      <c r="AK16" s="102">
        <v>5000</v>
      </c>
      <c r="AL16" s="102">
        <v>8.9090910000000001</v>
      </c>
      <c r="AM16" s="102">
        <v>5.4549999999999998E-4</v>
      </c>
      <c r="AN16" s="103">
        <v>1070.9090000000001</v>
      </c>
      <c r="AO16" s="102">
        <v>2</v>
      </c>
      <c r="AP16" s="102">
        <v>2.9999999999999999E-7</v>
      </c>
      <c r="AQ16" s="102">
        <v>0.03</v>
      </c>
      <c r="AR16" s="102">
        <v>2</v>
      </c>
      <c r="AS16" s="104">
        <v>1</v>
      </c>
      <c r="AT16" s="49" t="str">
        <f t="shared" si="5"/>
        <v>6,3</v>
      </c>
      <c r="AU16" s="46">
        <v>10</v>
      </c>
      <c r="AV16" s="46">
        <v>10</v>
      </c>
      <c r="AW16" s="47">
        <v>9</v>
      </c>
      <c r="AX16" s="47">
        <v>-11</v>
      </c>
      <c r="AY16" s="47"/>
      <c r="AZ16" s="47"/>
      <c r="BA16" s="47"/>
      <c r="BB16" s="95">
        <v>11</v>
      </c>
      <c r="BC16" s="95">
        <v>0.20000999999999999</v>
      </c>
      <c r="BD16" s="95"/>
      <c r="BE16" s="90" t="s">
        <v>10</v>
      </c>
      <c r="BF16" s="101" t="s">
        <v>128</v>
      </c>
      <c r="BG16" s="39"/>
      <c r="BH16" s="97">
        <v>11</v>
      </c>
      <c r="BI16" s="97">
        <v>4555200</v>
      </c>
      <c r="BJ16" s="98">
        <v>185</v>
      </c>
      <c r="BK16" s="98">
        <v>1015.877109</v>
      </c>
      <c r="BL16" s="98">
        <v>225.4628759</v>
      </c>
      <c r="BM16" s="98">
        <v>6.3637711440000002</v>
      </c>
      <c r="BN16" s="98">
        <v>-1015.877109</v>
      </c>
      <c r="BO16" s="98">
        <v>-196.96327389999999</v>
      </c>
      <c r="BP16" s="98">
        <v>-207.1358309</v>
      </c>
      <c r="BQ16" s="100">
        <f t="shared" si="2"/>
        <v>52.722222222222221</v>
      </c>
      <c r="BR16" s="100" t="s">
        <v>70</v>
      </c>
      <c r="BS16" s="39"/>
      <c r="BT16" s="97">
        <v>11</v>
      </c>
      <c r="BU16" s="97">
        <v>4555200</v>
      </c>
      <c r="BV16" s="98">
        <v>1041.251395</v>
      </c>
      <c r="BW16" s="98">
        <v>1001.410484</v>
      </c>
      <c r="BX16" s="98">
        <v>-32.628491760000003</v>
      </c>
      <c r="BY16" s="98">
        <v>31.227061469999999</v>
      </c>
      <c r="BZ16" s="98">
        <v>-186.39124229999999</v>
      </c>
      <c r="CA16" s="98">
        <v>175.90876940000001</v>
      </c>
      <c r="CB16" s="39"/>
      <c r="CC16" s="39"/>
      <c r="CD16" s="39"/>
      <c r="CE16" s="39"/>
    </row>
    <row r="17" spans="1:83" ht="9.9499999999999993" customHeight="1" x14ac:dyDescent="0.25">
      <c r="A17" s="39">
        <f t="shared" si="6"/>
        <v>12</v>
      </c>
      <c r="B17" s="49">
        <f t="shared" si="6"/>
        <v>12</v>
      </c>
      <c r="C17" s="51">
        <f t="shared" si="1"/>
        <v>1</v>
      </c>
      <c r="D17" s="51">
        <f t="shared" si="1"/>
        <v>1</v>
      </c>
      <c r="E17" s="51">
        <f t="shared" si="1"/>
        <v>-1</v>
      </c>
      <c r="F17" s="51">
        <f t="shared" si="1"/>
        <v>-1</v>
      </c>
      <c r="G17" s="51">
        <f t="shared" si="1"/>
        <v>-1</v>
      </c>
      <c r="H17" s="51">
        <f t="shared" si="1"/>
        <v>1</v>
      </c>
      <c r="I17" s="51" t="str">
        <f t="shared" si="1"/>
        <v>S</v>
      </c>
      <c r="J17" s="51">
        <f t="shared" si="1"/>
        <v>1</v>
      </c>
      <c r="K17" s="51">
        <f t="shared" si="1"/>
        <v>1</v>
      </c>
      <c r="L17" s="51">
        <f t="shared" si="1"/>
        <v>0</v>
      </c>
      <c r="M17" s="26"/>
      <c r="N17" s="102">
        <v>11</v>
      </c>
      <c r="O17" s="92">
        <v>0</v>
      </c>
      <c r="P17" s="92">
        <v>2</v>
      </c>
      <c r="Q17" s="92">
        <v>4</v>
      </c>
      <c r="R17" s="102">
        <v>11</v>
      </c>
      <c r="S17" s="84" t="s">
        <v>125</v>
      </c>
      <c r="T17" s="102">
        <v>1</v>
      </c>
      <c r="U17" s="102">
        <v>111</v>
      </c>
      <c r="V17" s="102">
        <v>0.1</v>
      </c>
      <c r="W17" s="103">
        <v>9.9999999999999995E-7</v>
      </c>
      <c r="X17" s="102">
        <v>0.2</v>
      </c>
      <c r="Y17" s="102">
        <v>0.3</v>
      </c>
      <c r="Z17" s="102">
        <v>0.21</v>
      </c>
      <c r="AA17" s="102">
        <v>3.5</v>
      </c>
      <c r="AB17" s="104" t="s">
        <v>60</v>
      </c>
      <c r="AC17" s="49" t="str">
        <f t="shared" si="3"/>
        <v>5,3</v>
      </c>
      <c r="AD17" s="49" t="str">
        <f t="shared" si="4"/>
        <v/>
      </c>
      <c r="AE17" s="84">
        <v>11</v>
      </c>
      <c r="AF17" s="92">
        <v>0</v>
      </c>
      <c r="AG17" s="92">
        <v>2</v>
      </c>
      <c r="AH17" s="92">
        <v>6</v>
      </c>
      <c r="AI17" s="84">
        <v>11</v>
      </c>
      <c r="AJ17" s="84" t="s">
        <v>129</v>
      </c>
      <c r="AK17" s="102">
        <v>4500</v>
      </c>
      <c r="AL17" s="102">
        <v>8.2181820000000005</v>
      </c>
      <c r="AM17" s="102">
        <v>5.4549999999999998E-4</v>
      </c>
      <c r="AN17" s="103">
        <v>1068.318</v>
      </c>
      <c r="AO17" s="102">
        <v>2</v>
      </c>
      <c r="AP17" s="102">
        <v>2.9999999999999999E-7</v>
      </c>
      <c r="AQ17" s="102">
        <v>0.03</v>
      </c>
      <c r="AR17" s="102">
        <v>2</v>
      </c>
      <c r="AS17" s="104">
        <v>1</v>
      </c>
      <c r="AT17" s="49" t="str">
        <f t="shared" si="5"/>
        <v>7,3</v>
      </c>
      <c r="AU17" s="46">
        <v>11</v>
      </c>
      <c r="AV17" s="46">
        <v>11</v>
      </c>
      <c r="AW17" s="47">
        <v>10</v>
      </c>
      <c r="AX17" s="47">
        <v>-12</v>
      </c>
      <c r="AY17" s="47"/>
      <c r="AZ17" s="47"/>
      <c r="BA17" s="47"/>
      <c r="BB17" s="95">
        <v>12</v>
      </c>
      <c r="BC17" s="95">
        <v>0.20000999999999999</v>
      </c>
      <c r="BD17" s="95"/>
      <c r="BE17" s="90" t="s">
        <v>10</v>
      </c>
      <c r="BF17" s="101" t="s">
        <v>130</v>
      </c>
      <c r="BG17" s="39"/>
      <c r="BH17" s="97">
        <v>12</v>
      </c>
      <c r="BI17" s="97">
        <v>4730400</v>
      </c>
      <c r="BJ17" s="98">
        <v>185</v>
      </c>
      <c r="BK17" s="98">
        <v>1015.9069930000001</v>
      </c>
      <c r="BL17" s="98">
        <v>225.4773538</v>
      </c>
      <c r="BM17" s="98">
        <v>6.3333231059999999</v>
      </c>
      <c r="BN17" s="98">
        <v>-1015.9069930000001</v>
      </c>
      <c r="BO17" s="98">
        <v>-197.007915</v>
      </c>
      <c r="BP17" s="98">
        <v>-207.1361157</v>
      </c>
      <c r="BQ17" s="100">
        <f t="shared" si="2"/>
        <v>54.75</v>
      </c>
      <c r="BR17" s="105" t="s">
        <v>78</v>
      </c>
      <c r="BS17" s="39"/>
      <c r="BT17" s="97">
        <v>12</v>
      </c>
      <c r="BU17" s="97">
        <v>4730400</v>
      </c>
      <c r="BV17" s="98">
        <v>1041.251393</v>
      </c>
      <c r="BW17" s="98">
        <v>1001.410483</v>
      </c>
      <c r="BX17" s="98">
        <v>-32.628399379999998</v>
      </c>
      <c r="BY17" s="98">
        <v>31.227061469999999</v>
      </c>
      <c r="BZ17" s="98">
        <v>-186.39118859999999</v>
      </c>
      <c r="CA17" s="98">
        <v>175.90905420000001</v>
      </c>
      <c r="CB17" s="39"/>
      <c r="CC17" s="39"/>
      <c r="CD17" s="39"/>
      <c r="CE17" s="39"/>
    </row>
    <row r="18" spans="1:83" ht="9.9499999999999993" customHeight="1" x14ac:dyDescent="0.25">
      <c r="A18" s="39">
        <f t="shared" si="6"/>
        <v>13</v>
      </c>
      <c r="B18" s="49">
        <f t="shared" si="6"/>
        <v>13</v>
      </c>
      <c r="C18" s="51" t="str">
        <f t="shared" si="1"/>
        <v>S</v>
      </c>
      <c r="D18" s="51" t="str">
        <f t="shared" si="1"/>
        <v>S</v>
      </c>
      <c r="E18" s="51">
        <f t="shared" si="1"/>
        <v>-1</v>
      </c>
      <c r="F18" s="51">
        <f t="shared" si="1"/>
        <v>-1</v>
      </c>
      <c r="G18" s="51">
        <f t="shared" si="1"/>
        <v>-1</v>
      </c>
      <c r="H18" s="51" t="str">
        <f t="shared" si="1"/>
        <v>S</v>
      </c>
      <c r="I18" s="51" t="str">
        <f t="shared" si="1"/>
        <v>S</v>
      </c>
      <c r="J18" s="51" t="str">
        <f t="shared" si="1"/>
        <v>S</v>
      </c>
      <c r="K18" s="51">
        <f t="shared" si="1"/>
        <v>1</v>
      </c>
      <c r="L18" s="51">
        <f t="shared" si="1"/>
        <v>0</v>
      </c>
      <c r="M18" s="26"/>
      <c r="N18" s="102">
        <v>12</v>
      </c>
      <c r="O18" s="92">
        <v>0</v>
      </c>
      <c r="P18" s="92">
        <v>2</v>
      </c>
      <c r="Q18" s="92">
        <v>5</v>
      </c>
      <c r="R18" s="102">
        <v>12</v>
      </c>
      <c r="S18" s="84" t="s">
        <v>127</v>
      </c>
      <c r="T18" s="102">
        <v>1</v>
      </c>
      <c r="U18" s="102">
        <v>112</v>
      </c>
      <c r="V18" s="102">
        <v>0.1</v>
      </c>
      <c r="W18" s="103">
        <v>9.9999999999999995E-7</v>
      </c>
      <c r="X18" s="102">
        <v>0.2</v>
      </c>
      <c r="Y18" s="102">
        <v>0.3</v>
      </c>
      <c r="Z18" s="102">
        <v>0.21</v>
      </c>
      <c r="AA18" s="102">
        <v>3.5</v>
      </c>
      <c r="AB18" s="104" t="s">
        <v>60</v>
      </c>
      <c r="AC18" s="49" t="str">
        <f t="shared" si="3"/>
        <v>6,3</v>
      </c>
      <c r="AD18" s="49" t="str">
        <f t="shared" si="4"/>
        <v/>
      </c>
      <c r="AE18" s="84">
        <v>12</v>
      </c>
      <c r="AF18" s="92">
        <v>0</v>
      </c>
      <c r="AG18" s="92">
        <v>3</v>
      </c>
      <c r="AH18" s="92">
        <v>7</v>
      </c>
      <c r="AI18" s="84">
        <v>12</v>
      </c>
      <c r="AJ18" s="84" t="s">
        <v>131</v>
      </c>
      <c r="AK18" s="102">
        <v>6000</v>
      </c>
      <c r="AL18" s="102">
        <v>7.4545450000000004</v>
      </c>
      <c r="AM18" s="102">
        <v>5.4549999999999998E-4</v>
      </c>
      <c r="AN18" s="103">
        <v>1065.4549999999999</v>
      </c>
      <c r="AO18" s="102">
        <v>2</v>
      </c>
      <c r="AP18" s="102">
        <v>2.9999999999999999E-7</v>
      </c>
      <c r="AQ18" s="102">
        <v>0.03</v>
      </c>
      <c r="AR18" s="102">
        <v>2</v>
      </c>
      <c r="AS18" s="104">
        <v>1</v>
      </c>
      <c r="AT18" s="49" t="str">
        <f t="shared" si="5"/>
        <v>8,4</v>
      </c>
      <c r="AU18" s="46">
        <v>12</v>
      </c>
      <c r="AV18" s="46">
        <v>12</v>
      </c>
      <c r="AW18" s="47">
        <v>11</v>
      </c>
      <c r="AX18" s="47">
        <v>-13</v>
      </c>
      <c r="AY18" s="47"/>
      <c r="AZ18" s="47"/>
      <c r="BA18" s="47"/>
      <c r="BB18" s="95">
        <v>13</v>
      </c>
      <c r="BC18" s="95">
        <v>0.20000999999999999</v>
      </c>
      <c r="BD18" s="95"/>
      <c r="BE18" s="90" t="s">
        <v>10</v>
      </c>
      <c r="BF18" s="101" t="s">
        <v>132</v>
      </c>
      <c r="BG18" s="39"/>
      <c r="BH18" s="97">
        <v>13</v>
      </c>
      <c r="BI18" s="97">
        <v>4905600</v>
      </c>
      <c r="BJ18" s="98">
        <v>185</v>
      </c>
      <c r="BK18" s="98">
        <v>1015.934682</v>
      </c>
      <c r="BL18" s="98">
        <v>225.490859</v>
      </c>
      <c r="BM18" s="98">
        <v>6.3051104999999996</v>
      </c>
      <c r="BN18" s="98">
        <v>-1015.934682</v>
      </c>
      <c r="BO18" s="98">
        <v>-197.049373</v>
      </c>
      <c r="BP18" s="98">
        <v>-207.13637560000001</v>
      </c>
      <c r="BQ18" s="100">
        <f t="shared" si="2"/>
        <v>56.777777777777779</v>
      </c>
      <c r="BR18" s="105" t="s">
        <v>79</v>
      </c>
      <c r="BS18" s="39"/>
      <c r="BT18" s="97">
        <v>13</v>
      </c>
      <c r="BU18" s="97">
        <v>4905600</v>
      </c>
      <c r="BV18" s="98">
        <v>1041.251391</v>
      </c>
      <c r="BW18" s="98">
        <v>1001.410483</v>
      </c>
      <c r="BX18" s="98">
        <v>-32.628303940000002</v>
      </c>
      <c r="BY18" s="98">
        <v>31.227061469999999</v>
      </c>
      <c r="BZ18" s="98">
        <v>-186.39116240000001</v>
      </c>
      <c r="CA18" s="98">
        <v>175.90931409999999</v>
      </c>
      <c r="CB18" s="39"/>
      <c r="CC18" s="39"/>
      <c r="CD18" s="39"/>
      <c r="CE18" s="39"/>
    </row>
    <row r="19" spans="1:83" ht="9.9499999999999993" customHeight="1" x14ac:dyDescent="0.25">
      <c r="A19" s="39">
        <f t="shared" si="6"/>
        <v>14</v>
      </c>
      <c r="B19" s="49">
        <f t="shared" si="6"/>
        <v>14</v>
      </c>
      <c r="C19" s="51">
        <f t="shared" si="1"/>
        <v>0</v>
      </c>
      <c r="D19" s="51">
        <f t="shared" si="1"/>
        <v>1</v>
      </c>
      <c r="E19" s="51">
        <f t="shared" si="1"/>
        <v>-1</v>
      </c>
      <c r="F19" s="51">
        <f t="shared" si="1"/>
        <v>-1</v>
      </c>
      <c r="G19" s="51">
        <f t="shared" si="1"/>
        <v>-1</v>
      </c>
      <c r="H19" s="51">
        <f t="shared" si="1"/>
        <v>1</v>
      </c>
      <c r="I19" s="51">
        <f t="shared" si="1"/>
        <v>1</v>
      </c>
      <c r="J19" s="51">
        <f t="shared" si="1"/>
        <v>1</v>
      </c>
      <c r="K19" s="51" t="str">
        <f t="shared" si="1"/>
        <v>S</v>
      </c>
      <c r="L19" s="51">
        <f t="shared" si="1"/>
        <v>0</v>
      </c>
      <c r="M19" s="26"/>
      <c r="N19" s="102">
        <v>13</v>
      </c>
      <c r="O19" s="92">
        <v>0</v>
      </c>
      <c r="P19" s="92">
        <v>2</v>
      </c>
      <c r="Q19" s="92">
        <v>6</v>
      </c>
      <c r="R19" s="102">
        <v>13</v>
      </c>
      <c r="S19" s="84" t="s">
        <v>129</v>
      </c>
      <c r="T19" s="102">
        <v>1</v>
      </c>
      <c r="U19" s="102">
        <v>113</v>
      </c>
      <c r="V19" s="102">
        <v>0.1</v>
      </c>
      <c r="W19" s="103">
        <v>9.9999999999999995E-7</v>
      </c>
      <c r="X19" s="102">
        <v>0.2</v>
      </c>
      <c r="Y19" s="102">
        <v>0.3</v>
      </c>
      <c r="Z19" s="102">
        <v>0.21</v>
      </c>
      <c r="AA19" s="102">
        <v>3.5</v>
      </c>
      <c r="AB19" s="104" t="s">
        <v>60</v>
      </c>
      <c r="AC19" s="49" t="str">
        <f t="shared" si="3"/>
        <v>7,3</v>
      </c>
      <c r="AD19" s="49" t="str">
        <f t="shared" si="4"/>
        <v/>
      </c>
      <c r="AE19" s="84">
        <v>13</v>
      </c>
      <c r="AF19" s="92">
        <v>0</v>
      </c>
      <c r="AG19" s="92">
        <v>4</v>
      </c>
      <c r="AH19" s="92">
        <v>7</v>
      </c>
      <c r="AI19" s="84">
        <v>13</v>
      </c>
      <c r="AJ19" s="84" t="s">
        <v>133</v>
      </c>
      <c r="AK19" s="102">
        <v>5000</v>
      </c>
      <c r="AL19" s="102">
        <v>6.6545459999999999</v>
      </c>
      <c r="AM19" s="102">
        <v>5.4549999999999998E-4</v>
      </c>
      <c r="AN19" s="103">
        <v>1062.4549999999999</v>
      </c>
      <c r="AO19" s="102">
        <v>2</v>
      </c>
      <c r="AP19" s="102">
        <v>2.9999999999999999E-7</v>
      </c>
      <c r="AQ19" s="102">
        <v>0.03</v>
      </c>
      <c r="AR19" s="102">
        <v>2</v>
      </c>
      <c r="AS19" s="104">
        <v>1</v>
      </c>
      <c r="AT19" s="49" t="str">
        <f t="shared" si="5"/>
        <v>8,5</v>
      </c>
      <c r="AU19" s="46">
        <v>13</v>
      </c>
      <c r="AV19" s="46">
        <v>13</v>
      </c>
      <c r="AW19" s="47">
        <v>12</v>
      </c>
      <c r="AX19" s="47">
        <v>-14</v>
      </c>
      <c r="AY19" s="47"/>
      <c r="AZ19" s="47"/>
      <c r="BA19" s="47"/>
      <c r="BB19" s="95">
        <v>14</v>
      </c>
      <c r="BC19" s="95">
        <v>0.20000999999999999</v>
      </c>
      <c r="BD19" s="95"/>
      <c r="BE19" s="90" t="s">
        <v>10</v>
      </c>
      <c r="BF19" s="101" t="s">
        <v>134</v>
      </c>
      <c r="BG19" s="39"/>
      <c r="BH19" s="97">
        <v>14</v>
      </c>
      <c r="BI19" s="97">
        <v>5080800</v>
      </c>
      <c r="BJ19" s="98">
        <v>185</v>
      </c>
      <c r="BK19" s="98">
        <v>1015.96043</v>
      </c>
      <c r="BL19" s="98">
        <v>225.50345050000001</v>
      </c>
      <c r="BM19" s="98">
        <v>6.2788717319999998</v>
      </c>
      <c r="BN19" s="98">
        <v>-1015.96043</v>
      </c>
      <c r="BO19" s="98">
        <v>-197.0879668</v>
      </c>
      <c r="BP19" s="98">
        <v>-207.13661189999999</v>
      </c>
      <c r="BQ19" s="100">
        <f t="shared" si="2"/>
        <v>58.805555555555557</v>
      </c>
      <c r="BR19" s="105" t="s">
        <v>80</v>
      </c>
      <c r="BS19" s="39"/>
      <c r="BT19" s="97">
        <v>14</v>
      </c>
      <c r="BU19" s="97">
        <v>5080800</v>
      </c>
      <c r="BV19" s="98">
        <v>1041.2513879999999</v>
      </c>
      <c r="BW19" s="98">
        <v>1001.410483</v>
      </c>
      <c r="BX19" s="98">
        <v>-32.628205819999998</v>
      </c>
      <c r="BY19" s="98">
        <v>31.227061469999999</v>
      </c>
      <c r="BZ19" s="98">
        <v>-186.3911578</v>
      </c>
      <c r="CA19" s="98">
        <v>175.9095504</v>
      </c>
      <c r="CB19" s="39"/>
      <c r="CC19" s="39"/>
      <c r="CD19" s="39"/>
      <c r="CE19" s="39"/>
    </row>
    <row r="20" spans="1:83" ht="9.9499999999999993" customHeight="1" x14ac:dyDescent="0.25">
      <c r="A20" s="39">
        <f t="shared" si="6"/>
        <v>15</v>
      </c>
      <c r="B20" s="49">
        <f t="shared" si="6"/>
        <v>15</v>
      </c>
      <c r="C20" s="51">
        <f t="shared" si="1"/>
        <v>0</v>
      </c>
      <c r="D20" s="51">
        <f t="shared" si="1"/>
        <v>0</v>
      </c>
      <c r="E20" s="51">
        <f t="shared" si="1"/>
        <v>1</v>
      </c>
      <c r="F20" s="51">
        <f t="shared" si="1"/>
        <v>1</v>
      </c>
      <c r="G20" s="51">
        <f t="shared" si="1"/>
        <v>1</v>
      </c>
      <c r="H20" s="51">
        <f t="shared" si="1"/>
        <v>1</v>
      </c>
      <c r="I20" s="51">
        <f t="shared" si="1"/>
        <v>0</v>
      </c>
      <c r="J20" s="51">
        <f t="shared" si="1"/>
        <v>0</v>
      </c>
      <c r="K20" s="51">
        <f t="shared" si="1"/>
        <v>0</v>
      </c>
      <c r="L20" s="51">
        <f t="shared" si="1"/>
        <v>0</v>
      </c>
      <c r="M20" s="26"/>
      <c r="N20" s="102">
        <v>14</v>
      </c>
      <c r="O20" s="92">
        <v>0</v>
      </c>
      <c r="P20" s="92">
        <v>2</v>
      </c>
      <c r="Q20" s="92">
        <v>7</v>
      </c>
      <c r="R20" s="102">
        <v>14</v>
      </c>
      <c r="S20" s="84" t="s">
        <v>135</v>
      </c>
      <c r="T20" s="102">
        <v>1</v>
      </c>
      <c r="U20" s="102">
        <v>114</v>
      </c>
      <c r="V20" s="102">
        <v>0.1</v>
      </c>
      <c r="W20" s="103">
        <v>9.9999999999999995E-7</v>
      </c>
      <c r="X20" s="102">
        <v>0.2</v>
      </c>
      <c r="Y20" s="102">
        <v>0.3</v>
      </c>
      <c r="Z20" s="102">
        <v>0.21</v>
      </c>
      <c r="AA20" s="102">
        <v>3.5</v>
      </c>
      <c r="AB20" s="104" t="s">
        <v>60</v>
      </c>
      <c r="AC20" s="49" t="str">
        <f t="shared" si="3"/>
        <v>8,3</v>
      </c>
      <c r="AD20" s="49" t="str">
        <f t="shared" si="4"/>
        <v/>
      </c>
      <c r="AE20" s="84">
        <v>14</v>
      </c>
      <c r="AF20" s="92">
        <v>0</v>
      </c>
      <c r="AG20" s="92">
        <v>5</v>
      </c>
      <c r="AH20" s="92">
        <v>7</v>
      </c>
      <c r="AI20" s="84">
        <v>14</v>
      </c>
      <c r="AJ20" s="84" t="s">
        <v>136</v>
      </c>
      <c r="AK20" s="102">
        <v>2000</v>
      </c>
      <c r="AL20" s="102">
        <v>6.145454</v>
      </c>
      <c r="AM20" s="102">
        <v>5.4549999999999998E-4</v>
      </c>
      <c r="AN20" s="103">
        <v>1060.5450000000001</v>
      </c>
      <c r="AO20" s="102">
        <v>2</v>
      </c>
      <c r="AP20" s="102">
        <v>2.9999999999999999E-7</v>
      </c>
      <c r="AQ20" s="102">
        <v>0.03</v>
      </c>
      <c r="AR20" s="102">
        <v>2</v>
      </c>
      <c r="AS20" s="104">
        <v>1</v>
      </c>
      <c r="AT20" s="49" t="str">
        <f t="shared" si="5"/>
        <v>8,6</v>
      </c>
      <c r="AU20" s="46">
        <v>14</v>
      </c>
      <c r="AV20" s="46">
        <v>14</v>
      </c>
      <c r="AW20" s="47">
        <v>13</v>
      </c>
      <c r="AX20" s="47">
        <v>-18</v>
      </c>
      <c r="AY20" s="47"/>
      <c r="AZ20" s="47"/>
      <c r="BA20" s="47"/>
      <c r="BB20" s="95">
        <v>15</v>
      </c>
      <c r="BC20" s="95">
        <v>0.20000999999999999</v>
      </c>
      <c r="BD20" s="95"/>
      <c r="BE20" s="90" t="s">
        <v>10</v>
      </c>
      <c r="BF20" s="101" t="s">
        <v>137</v>
      </c>
      <c r="BG20" s="39"/>
      <c r="BH20" s="97">
        <v>15</v>
      </c>
      <c r="BI20" s="97">
        <v>5256000</v>
      </c>
      <c r="BJ20" s="98">
        <v>185</v>
      </c>
      <c r="BK20" s="98">
        <v>1015.984332</v>
      </c>
      <c r="BL20" s="98">
        <v>225.51516989999999</v>
      </c>
      <c r="BM20" s="98">
        <v>6.254507426</v>
      </c>
      <c r="BN20" s="98">
        <v>-1015.984332</v>
      </c>
      <c r="BO20" s="98">
        <v>-197.12383639999999</v>
      </c>
      <c r="BP20" s="98">
        <v>-207.13682600000001</v>
      </c>
      <c r="BQ20" s="100">
        <f t="shared" si="2"/>
        <v>60.833333333333336</v>
      </c>
      <c r="BR20" s="105" t="s">
        <v>81</v>
      </c>
      <c r="BS20" s="39"/>
      <c r="BT20" s="97">
        <v>15</v>
      </c>
      <c r="BU20" s="97">
        <v>5256000</v>
      </c>
      <c r="BV20" s="98">
        <v>1041.2513859999999</v>
      </c>
      <c r="BW20" s="98">
        <v>1001.410483</v>
      </c>
      <c r="BX20" s="98">
        <v>-32.628105329999997</v>
      </c>
      <c r="BY20" s="98">
        <v>31.227061469999999</v>
      </c>
      <c r="BZ20" s="98">
        <v>-186.39116910000001</v>
      </c>
      <c r="CA20" s="98">
        <v>175.90976459999999</v>
      </c>
      <c r="CB20" s="39"/>
      <c r="CC20" s="39"/>
      <c r="CD20" s="39"/>
      <c r="CE20" s="39"/>
    </row>
    <row r="21" spans="1:83" ht="9.9499999999999993" customHeight="1" x14ac:dyDescent="0.25">
      <c r="A21" s="39">
        <f t="shared" si="6"/>
        <v>16</v>
      </c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102">
        <v>15</v>
      </c>
      <c r="O21" s="92">
        <v>0</v>
      </c>
      <c r="P21" s="92">
        <v>3</v>
      </c>
      <c r="Q21" s="92">
        <v>0</v>
      </c>
      <c r="R21" s="102">
        <v>15</v>
      </c>
      <c r="S21" s="84" t="s">
        <v>138</v>
      </c>
      <c r="T21" s="102">
        <v>1</v>
      </c>
      <c r="U21" s="102">
        <v>115</v>
      </c>
      <c r="V21" s="102">
        <v>0.1</v>
      </c>
      <c r="W21" s="103">
        <v>9.9999999999999995E-7</v>
      </c>
      <c r="X21" s="102">
        <v>0.2</v>
      </c>
      <c r="Y21" s="102">
        <v>0.3</v>
      </c>
      <c r="Z21" s="102">
        <v>0.21</v>
      </c>
      <c r="AA21" s="102">
        <v>3.5</v>
      </c>
      <c r="AB21" s="104" t="s">
        <v>60</v>
      </c>
      <c r="AC21" s="49" t="str">
        <f t="shared" si="3"/>
        <v>1,4</v>
      </c>
      <c r="AD21" s="49" t="str">
        <f t="shared" si="4"/>
        <v/>
      </c>
      <c r="AE21" s="84">
        <v>15</v>
      </c>
      <c r="AF21" s="92">
        <v>0</v>
      </c>
      <c r="AG21" s="92">
        <v>4</v>
      </c>
      <c r="AH21" s="92">
        <v>9</v>
      </c>
      <c r="AI21" s="84">
        <v>15</v>
      </c>
      <c r="AJ21" s="84" t="s">
        <v>139</v>
      </c>
      <c r="AK21" s="102">
        <v>2500</v>
      </c>
      <c r="AL21" s="102">
        <v>10</v>
      </c>
      <c r="AM21" s="102">
        <v>1.8182000000000001E-3</v>
      </c>
      <c r="AN21" s="103">
        <v>1077.7270000000001</v>
      </c>
      <c r="AO21" s="102">
        <v>3</v>
      </c>
      <c r="AP21" s="102">
        <v>3.0000000000000001E-6</v>
      </c>
      <c r="AQ21" s="102">
        <v>0.03</v>
      </c>
      <c r="AR21" s="102">
        <v>1</v>
      </c>
      <c r="AS21" s="104">
        <v>1</v>
      </c>
      <c r="AT21" s="49" t="str">
        <f t="shared" si="5"/>
        <v>10,5</v>
      </c>
      <c r="AU21" s="46">
        <v>15</v>
      </c>
      <c r="AV21" s="46">
        <v>15</v>
      </c>
      <c r="AW21" s="47">
        <v>-16</v>
      </c>
      <c r="AX21" s="47"/>
      <c r="AY21" s="47"/>
      <c r="AZ21" s="47"/>
      <c r="BA21" s="47"/>
      <c r="BB21" s="95">
        <v>16</v>
      </c>
      <c r="BC21" s="95">
        <v>0.20000999999999999</v>
      </c>
      <c r="BD21" s="95"/>
      <c r="BE21" s="90" t="s">
        <v>10</v>
      </c>
      <c r="BF21" s="101" t="s">
        <v>140</v>
      </c>
      <c r="BG21" s="39"/>
      <c r="BH21" s="97">
        <v>16</v>
      </c>
      <c r="BI21" s="97">
        <v>5431200</v>
      </c>
      <c r="BJ21" s="98">
        <v>185</v>
      </c>
      <c r="BK21" s="98">
        <v>1016.006319</v>
      </c>
      <c r="BL21" s="98">
        <v>224.7743692</v>
      </c>
      <c r="BM21" s="98">
        <v>6.2307035730000004</v>
      </c>
      <c r="BN21" s="98">
        <v>-1016.006319</v>
      </c>
      <c r="BO21" s="98">
        <v>-196.4066818</v>
      </c>
      <c r="BP21" s="98">
        <v>-207.1369838</v>
      </c>
      <c r="BQ21" s="100">
        <f t="shared" si="2"/>
        <v>62.861111111111114</v>
      </c>
      <c r="BR21" s="105" t="s">
        <v>82</v>
      </c>
      <c r="BS21" s="39"/>
      <c r="BT21" s="97">
        <v>16</v>
      </c>
      <c r="BU21" s="97">
        <v>5431200</v>
      </c>
      <c r="BV21" s="98">
        <v>1041.251383</v>
      </c>
      <c r="BW21" s="98">
        <v>1001.410483</v>
      </c>
      <c r="BX21" s="98">
        <v>-32.627976779999997</v>
      </c>
      <c r="BY21" s="98">
        <v>31.227061469999999</v>
      </c>
      <c r="BZ21" s="98">
        <v>-186.39105739999999</v>
      </c>
      <c r="CA21" s="98">
        <v>175.9099224</v>
      </c>
      <c r="CB21" s="39"/>
      <c r="CC21" s="39"/>
      <c r="CD21" s="39"/>
      <c r="CE21" s="39"/>
    </row>
    <row r="22" spans="1:83" ht="9.9499999999999993" customHeight="1" x14ac:dyDescent="0.25">
      <c r="A22" s="39">
        <f t="shared" si="6"/>
        <v>17</v>
      </c>
      <c r="B22" s="26"/>
      <c r="C22" s="107"/>
      <c r="D22" s="107"/>
      <c r="E22" s="107"/>
      <c r="F22" s="107"/>
      <c r="G22" s="107"/>
      <c r="H22" s="107"/>
      <c r="I22" s="107"/>
      <c r="J22" s="108" t="s">
        <v>141</v>
      </c>
      <c r="K22" s="109" t="s">
        <v>142</v>
      </c>
      <c r="L22" s="109" t="s">
        <v>143</v>
      </c>
      <c r="M22" s="26"/>
      <c r="N22" s="102">
        <v>16</v>
      </c>
      <c r="O22" s="92">
        <v>0</v>
      </c>
      <c r="P22" s="92">
        <v>3</v>
      </c>
      <c r="Q22" s="92">
        <v>1</v>
      </c>
      <c r="R22" s="102">
        <v>16</v>
      </c>
      <c r="S22" s="84" t="s">
        <v>144</v>
      </c>
      <c r="T22" s="102">
        <v>1</v>
      </c>
      <c r="U22" s="102">
        <v>116</v>
      </c>
      <c r="V22" s="102">
        <v>0.1</v>
      </c>
      <c r="W22" s="103">
        <v>9.9999999999999995E-7</v>
      </c>
      <c r="X22" s="102">
        <v>0.2</v>
      </c>
      <c r="Y22" s="102">
        <v>0.3</v>
      </c>
      <c r="Z22" s="102">
        <v>0.21</v>
      </c>
      <c r="AA22" s="102">
        <v>3.5</v>
      </c>
      <c r="AB22" s="104" t="s">
        <v>60</v>
      </c>
      <c r="AC22" s="49" t="str">
        <f t="shared" si="3"/>
        <v>2,4</v>
      </c>
      <c r="AD22" s="49" t="str">
        <f t="shared" si="4"/>
        <v/>
      </c>
      <c r="AE22" s="84">
        <v>16</v>
      </c>
      <c r="AF22" s="92">
        <v>0</v>
      </c>
      <c r="AG22" s="92">
        <v>4</v>
      </c>
      <c r="AH22" s="92">
        <v>8</v>
      </c>
      <c r="AI22" s="84">
        <v>16</v>
      </c>
      <c r="AJ22" s="84" t="s">
        <v>145</v>
      </c>
      <c r="AK22" s="102">
        <v>5000</v>
      </c>
      <c r="AL22" s="102">
        <v>10</v>
      </c>
      <c r="AM22" s="102">
        <v>1.8182000000000001E-3</v>
      </c>
      <c r="AN22" s="103">
        <v>1070.9090000000001</v>
      </c>
      <c r="AO22" s="102">
        <v>3</v>
      </c>
      <c r="AP22" s="102">
        <v>3.0000000000000001E-6</v>
      </c>
      <c r="AQ22" s="102">
        <v>0.03</v>
      </c>
      <c r="AR22" s="102">
        <v>2</v>
      </c>
      <c r="AS22" s="104">
        <v>1</v>
      </c>
      <c r="AT22" s="49" t="str">
        <f t="shared" si="5"/>
        <v>9,5</v>
      </c>
      <c r="AU22" s="46">
        <v>16</v>
      </c>
      <c r="AV22" s="46">
        <v>16</v>
      </c>
      <c r="AW22" s="47">
        <v>15</v>
      </c>
      <c r="AX22" s="47">
        <v>-17</v>
      </c>
      <c r="AY22" s="47"/>
      <c r="AZ22" s="47"/>
      <c r="BA22" s="47"/>
      <c r="BB22" s="95">
        <v>17</v>
      </c>
      <c r="BC22" s="95">
        <v>0.20000999999999999</v>
      </c>
      <c r="BD22" s="95"/>
      <c r="BE22" s="90" t="s">
        <v>10</v>
      </c>
      <c r="BF22" s="101" t="s">
        <v>146</v>
      </c>
      <c r="BG22" s="39"/>
      <c r="BH22" s="97">
        <v>17</v>
      </c>
      <c r="BI22" s="97">
        <v>5606400</v>
      </c>
      <c r="BJ22" s="98">
        <v>185</v>
      </c>
      <c r="BK22" s="98">
        <v>1016.026495</v>
      </c>
      <c r="BL22" s="98">
        <v>224.78371480000001</v>
      </c>
      <c r="BM22" s="98">
        <v>6.209741298</v>
      </c>
      <c r="BN22" s="98">
        <v>-1016.026495</v>
      </c>
      <c r="BO22" s="98">
        <v>-196.43689069999999</v>
      </c>
      <c r="BP22" s="98">
        <v>-207.1370828</v>
      </c>
      <c r="BQ22" s="100">
        <f t="shared" si="2"/>
        <v>64.888888888888886</v>
      </c>
      <c r="BR22" s="105" t="s">
        <v>83</v>
      </c>
      <c r="BS22" s="39"/>
      <c r="BT22" s="97">
        <v>17</v>
      </c>
      <c r="BU22" s="97">
        <v>5606400</v>
      </c>
      <c r="BV22" s="98">
        <v>1041.251379</v>
      </c>
      <c r="BW22" s="98">
        <v>1001.410482</v>
      </c>
      <c r="BX22" s="98">
        <v>-32.627818470000001</v>
      </c>
      <c r="BY22" s="98">
        <v>31.227061469999999</v>
      </c>
      <c r="BZ22" s="98">
        <v>-186.39080949999999</v>
      </c>
      <c r="CA22" s="98">
        <v>175.91002130000001</v>
      </c>
      <c r="CB22" s="39"/>
      <c r="CC22" s="39"/>
      <c r="CD22" s="39"/>
      <c r="CE22" s="39"/>
    </row>
    <row r="23" spans="1:83" ht="9.9499999999999993" customHeight="1" x14ac:dyDescent="0.25">
      <c r="A23" s="39">
        <f t="shared" si="6"/>
        <v>18</v>
      </c>
      <c r="B23" s="26"/>
      <c r="C23" s="110" t="s">
        <v>147</v>
      </c>
      <c r="D23" s="111">
        <v>10</v>
      </c>
      <c r="E23" s="110" t="s">
        <v>148</v>
      </c>
      <c r="F23" s="112">
        <v>5000</v>
      </c>
      <c r="G23" s="107"/>
      <c r="H23" s="107"/>
      <c r="I23" s="107"/>
      <c r="J23" s="113">
        <v>1524</v>
      </c>
      <c r="K23" s="114">
        <v>15.24</v>
      </c>
      <c r="L23" s="112">
        <v>50000</v>
      </c>
      <c r="M23" s="26"/>
      <c r="N23" s="102">
        <v>17</v>
      </c>
      <c r="O23" s="92">
        <v>0</v>
      </c>
      <c r="P23" s="92">
        <v>3</v>
      </c>
      <c r="Q23" s="92">
        <v>2</v>
      </c>
      <c r="R23" s="102">
        <v>17</v>
      </c>
      <c r="S23" s="84" t="s">
        <v>149</v>
      </c>
      <c r="T23" s="102">
        <v>1</v>
      </c>
      <c r="U23" s="102">
        <v>117</v>
      </c>
      <c r="V23" s="102">
        <v>0.1</v>
      </c>
      <c r="W23" s="103">
        <v>9.9999999999999995E-7</v>
      </c>
      <c r="X23" s="102">
        <v>0.2</v>
      </c>
      <c r="Y23" s="102">
        <v>0.3</v>
      </c>
      <c r="Z23" s="102">
        <v>0.21</v>
      </c>
      <c r="AA23" s="102">
        <v>3.5</v>
      </c>
      <c r="AB23" s="104" t="s">
        <v>60</v>
      </c>
      <c r="AC23" s="49" t="str">
        <f t="shared" si="3"/>
        <v>3,4</v>
      </c>
      <c r="AD23" s="49" t="str">
        <f t="shared" si="4"/>
        <v/>
      </c>
      <c r="AE23" s="84">
        <v>17</v>
      </c>
      <c r="AF23" s="92">
        <v>0</v>
      </c>
      <c r="AG23" s="92">
        <v>5</v>
      </c>
      <c r="AH23" s="92">
        <v>7</v>
      </c>
      <c r="AI23" s="84">
        <v>17</v>
      </c>
      <c r="AJ23" s="84" t="s">
        <v>136</v>
      </c>
      <c r="AK23" s="102">
        <v>3500</v>
      </c>
      <c r="AL23" s="102">
        <v>10</v>
      </c>
      <c r="AM23" s="102">
        <v>1.8182000000000001E-3</v>
      </c>
      <c r="AN23" s="103">
        <v>1063.182</v>
      </c>
      <c r="AO23" s="102">
        <v>3</v>
      </c>
      <c r="AP23" s="102">
        <v>3.0000000000000001E-6</v>
      </c>
      <c r="AQ23" s="102">
        <v>0.03</v>
      </c>
      <c r="AR23" s="102">
        <v>2</v>
      </c>
      <c r="AS23" s="104">
        <v>1</v>
      </c>
      <c r="AT23" s="49" t="str">
        <f t="shared" si="5"/>
        <v>8,6</v>
      </c>
      <c r="AU23" s="46">
        <v>17</v>
      </c>
      <c r="AV23" s="46">
        <v>17</v>
      </c>
      <c r="AW23" s="47">
        <v>16</v>
      </c>
      <c r="AX23" s="47">
        <v>-18</v>
      </c>
      <c r="AY23" s="47"/>
      <c r="AZ23" s="47"/>
      <c r="BA23" s="47"/>
      <c r="BB23" s="95">
        <v>18</v>
      </c>
      <c r="BC23" s="95">
        <v>0.100005</v>
      </c>
      <c r="BD23" s="95"/>
      <c r="BE23" s="90" t="s">
        <v>10</v>
      </c>
      <c r="BF23" s="101" t="s">
        <v>150</v>
      </c>
      <c r="BG23" s="39"/>
      <c r="BH23" s="97">
        <v>18</v>
      </c>
      <c r="BI23" s="97">
        <v>5781600</v>
      </c>
      <c r="BJ23" s="98">
        <v>185</v>
      </c>
      <c r="BK23" s="98">
        <v>1016.041143</v>
      </c>
      <c r="BL23" s="98">
        <v>224.79022169999999</v>
      </c>
      <c r="BM23" s="98">
        <v>6.1941322120000004</v>
      </c>
      <c r="BN23" s="98">
        <v>-1016.041143</v>
      </c>
      <c r="BO23" s="98">
        <v>-196.45896440000001</v>
      </c>
      <c r="BP23" s="98">
        <v>-207.13712509999999</v>
      </c>
      <c r="BQ23" s="100">
        <f t="shared" si="2"/>
        <v>66.916666666666671</v>
      </c>
      <c r="BR23" s="39"/>
      <c r="BS23" s="39"/>
      <c r="BT23" s="97">
        <v>18</v>
      </c>
      <c r="BU23" s="97">
        <v>5781600</v>
      </c>
      <c r="BV23" s="98">
        <v>1041.2513750000001</v>
      </c>
      <c r="BW23" s="98">
        <v>1001.41048</v>
      </c>
      <c r="BX23" s="98">
        <v>-32.627631989999998</v>
      </c>
      <c r="BY23" s="98">
        <v>31.227061469999999</v>
      </c>
      <c r="BZ23" s="98">
        <v>-186.39042380000001</v>
      </c>
      <c r="CA23" s="98">
        <v>175.9100636</v>
      </c>
      <c r="CB23" s="39"/>
      <c r="CC23" s="39"/>
      <c r="CD23" s="39"/>
      <c r="CE23" s="39"/>
    </row>
    <row r="24" spans="1:83" ht="9.9499999999999993" customHeight="1" x14ac:dyDescent="0.25">
      <c r="A24" s="39">
        <f t="shared" ref="A24:A40" si="7">A23+1</f>
        <v>19</v>
      </c>
      <c r="B24" s="26"/>
      <c r="C24" s="110" t="s">
        <v>151</v>
      </c>
      <c r="D24" s="111">
        <v>15</v>
      </c>
      <c r="E24" s="110" t="s">
        <v>152</v>
      </c>
      <c r="F24" s="112">
        <v>5000</v>
      </c>
      <c r="G24" s="107"/>
      <c r="H24" s="107"/>
      <c r="I24" s="107"/>
      <c r="J24" s="113">
        <v>1524</v>
      </c>
      <c r="K24" s="114">
        <v>22.86</v>
      </c>
      <c r="L24" s="112">
        <v>75000</v>
      </c>
      <c r="M24" s="26"/>
      <c r="N24" s="102">
        <v>18</v>
      </c>
      <c r="O24" s="92">
        <v>0</v>
      </c>
      <c r="P24" s="92">
        <v>3</v>
      </c>
      <c r="Q24" s="92">
        <v>3</v>
      </c>
      <c r="R24" s="102">
        <v>18</v>
      </c>
      <c r="S24" s="84" t="s">
        <v>153</v>
      </c>
      <c r="T24" s="102">
        <v>1</v>
      </c>
      <c r="U24" s="102">
        <v>118</v>
      </c>
      <c r="V24" s="102">
        <v>0.1</v>
      </c>
      <c r="W24" s="103">
        <v>9.9999999999999995E-7</v>
      </c>
      <c r="X24" s="102">
        <v>0.1</v>
      </c>
      <c r="Y24" s="102">
        <v>0.3</v>
      </c>
      <c r="Z24" s="102">
        <v>0.11</v>
      </c>
      <c r="AA24" s="102">
        <v>3.5</v>
      </c>
      <c r="AB24" s="104" t="s">
        <v>60</v>
      </c>
      <c r="AC24" s="49" t="str">
        <f t="shared" si="3"/>
        <v>4,4</v>
      </c>
      <c r="AD24" s="49" t="str">
        <f t="shared" si="4"/>
        <v/>
      </c>
      <c r="AE24" s="84">
        <v>18</v>
      </c>
      <c r="AF24" s="92">
        <v>0</v>
      </c>
      <c r="AG24" s="92">
        <v>5</v>
      </c>
      <c r="AH24" s="92">
        <v>7</v>
      </c>
      <c r="AI24" s="84">
        <v>18</v>
      </c>
      <c r="AJ24" s="84" t="s">
        <v>136</v>
      </c>
      <c r="AK24" s="102">
        <v>4000</v>
      </c>
      <c r="AL24" s="102">
        <v>10</v>
      </c>
      <c r="AM24" s="102">
        <v>6.667E-4</v>
      </c>
      <c r="AN24" s="103">
        <v>1058.6669999999999</v>
      </c>
      <c r="AO24" s="102">
        <v>3</v>
      </c>
      <c r="AP24" s="102">
        <v>3.0000000000000001E-6</v>
      </c>
      <c r="AQ24" s="102">
        <v>0.03</v>
      </c>
      <c r="AR24" s="102">
        <v>3</v>
      </c>
      <c r="AS24" s="104">
        <v>1</v>
      </c>
      <c r="AT24" s="49" t="str">
        <f t="shared" si="5"/>
        <v>8,6</v>
      </c>
      <c r="AU24" s="46">
        <v>18</v>
      </c>
      <c r="AV24" s="46">
        <v>18</v>
      </c>
      <c r="AW24" s="47">
        <v>14</v>
      </c>
      <c r="AX24" s="47">
        <v>17</v>
      </c>
      <c r="AY24" s="47">
        <v>-19</v>
      </c>
      <c r="AZ24" s="47"/>
      <c r="BA24" s="47"/>
      <c r="BB24" s="95">
        <v>19</v>
      </c>
      <c r="BC24" s="95">
        <v>0.100005</v>
      </c>
      <c r="BD24" s="95"/>
      <c r="BE24" s="90" t="s">
        <v>10</v>
      </c>
      <c r="BF24" s="101" t="s">
        <v>154</v>
      </c>
      <c r="BG24" s="39"/>
      <c r="BH24" s="97">
        <v>19</v>
      </c>
      <c r="BI24" s="97">
        <v>5956800</v>
      </c>
      <c r="BJ24" s="98">
        <v>185</v>
      </c>
      <c r="BK24" s="98">
        <v>1016.043704</v>
      </c>
      <c r="BL24" s="98">
        <v>224.79061429999999</v>
      </c>
      <c r="BM24" s="98">
        <v>6.190415936</v>
      </c>
      <c r="BN24" s="98">
        <v>-1016.043704</v>
      </c>
      <c r="BO24" s="98">
        <v>-196.46308590000001</v>
      </c>
      <c r="BP24" s="98">
        <v>-207.1371125</v>
      </c>
      <c r="BQ24" s="100">
        <f t="shared" si="2"/>
        <v>68.944444444444443</v>
      </c>
      <c r="BR24" s="39"/>
      <c r="BS24" s="39"/>
      <c r="BT24" s="97">
        <v>19</v>
      </c>
      <c r="BU24" s="97">
        <v>5956800</v>
      </c>
      <c r="BV24" s="98">
        <v>1041.25137</v>
      </c>
      <c r="BW24" s="98">
        <v>1001.410478</v>
      </c>
      <c r="BX24" s="98">
        <v>-32.627418900000002</v>
      </c>
      <c r="BY24" s="98">
        <v>31.227061469999999</v>
      </c>
      <c r="BZ24" s="98">
        <v>-186.38988939999999</v>
      </c>
      <c r="CA24" s="98">
        <v>175.91005100000001</v>
      </c>
      <c r="CB24" s="39"/>
      <c r="CC24" s="39"/>
      <c r="CD24" s="39"/>
      <c r="CE24" s="39"/>
    </row>
    <row r="25" spans="1:83" ht="9.9499999999999993" customHeight="1" x14ac:dyDescent="0.25">
      <c r="A25" s="39">
        <f t="shared" si="7"/>
        <v>20</v>
      </c>
      <c r="B25" s="26"/>
      <c r="C25" s="110" t="s">
        <v>155</v>
      </c>
      <c r="D25" s="111">
        <v>2</v>
      </c>
      <c r="E25" s="110" t="s">
        <v>156</v>
      </c>
      <c r="F25" s="111">
        <v>150</v>
      </c>
      <c r="G25" s="107"/>
      <c r="H25" s="107"/>
      <c r="I25" s="107"/>
      <c r="J25" s="107" t="s">
        <v>157</v>
      </c>
      <c r="K25" s="115" t="s">
        <v>158</v>
      </c>
      <c r="L25" s="112">
        <v>300</v>
      </c>
      <c r="M25" s="26"/>
      <c r="N25" s="102">
        <v>19</v>
      </c>
      <c r="O25" s="92">
        <v>0</v>
      </c>
      <c r="P25" s="92">
        <v>3</v>
      </c>
      <c r="Q25" s="92">
        <v>4</v>
      </c>
      <c r="R25" s="102">
        <v>19</v>
      </c>
      <c r="S25" s="84" t="s">
        <v>111</v>
      </c>
      <c r="T25" s="102">
        <v>1</v>
      </c>
      <c r="U25" s="102">
        <v>119</v>
      </c>
      <c r="V25" s="102">
        <v>0.1</v>
      </c>
      <c r="W25" s="103">
        <v>9.9999999999999995E-7</v>
      </c>
      <c r="X25" s="102">
        <v>0.1</v>
      </c>
      <c r="Y25" s="102">
        <v>0.3</v>
      </c>
      <c r="Z25" s="102">
        <v>0.11</v>
      </c>
      <c r="AA25" s="102">
        <v>3.5</v>
      </c>
      <c r="AB25" s="104" t="s">
        <v>60</v>
      </c>
      <c r="AC25" s="49" t="str">
        <f t="shared" si="3"/>
        <v>5,4</v>
      </c>
      <c r="AD25" s="49" t="str">
        <f t="shared" si="4"/>
        <v/>
      </c>
      <c r="AE25" s="84">
        <v>19</v>
      </c>
      <c r="AF25" s="92">
        <v>0</v>
      </c>
      <c r="AG25" s="92">
        <v>6</v>
      </c>
      <c r="AH25" s="92">
        <v>6</v>
      </c>
      <c r="AI25" s="84">
        <v>19</v>
      </c>
      <c r="AJ25" s="84" t="s">
        <v>159</v>
      </c>
      <c r="AK25" s="102">
        <v>5000</v>
      </c>
      <c r="AL25" s="102">
        <v>10</v>
      </c>
      <c r="AM25" s="102">
        <v>6.667E-4</v>
      </c>
      <c r="AN25" s="103">
        <v>1055.6669999999999</v>
      </c>
      <c r="AO25" s="102">
        <v>3</v>
      </c>
      <c r="AP25" s="102">
        <v>3.0000000000000001E-6</v>
      </c>
      <c r="AQ25" s="102">
        <v>0.03</v>
      </c>
      <c r="AR25" s="102">
        <v>2</v>
      </c>
      <c r="AS25" s="104">
        <v>1</v>
      </c>
      <c r="AT25" s="49" t="str">
        <f t="shared" si="5"/>
        <v>7,7</v>
      </c>
      <c r="AU25" s="46">
        <v>19</v>
      </c>
      <c r="AV25" s="46">
        <v>19</v>
      </c>
      <c r="AW25" s="47">
        <v>18</v>
      </c>
      <c r="AX25" s="47">
        <v>-20</v>
      </c>
      <c r="AY25" s="47"/>
      <c r="AZ25" s="47"/>
      <c r="BA25" s="47"/>
      <c r="BB25" s="95">
        <v>20</v>
      </c>
      <c r="BC25" s="95">
        <v>0.100005</v>
      </c>
      <c r="BD25" s="95"/>
      <c r="BE25" s="90" t="s">
        <v>10</v>
      </c>
      <c r="BF25" s="101" t="s">
        <v>160</v>
      </c>
      <c r="BG25" s="39"/>
      <c r="BH25" s="97">
        <v>20</v>
      </c>
      <c r="BI25" s="97">
        <v>6132000</v>
      </c>
      <c r="BJ25" s="98">
        <v>185</v>
      </c>
      <c r="BK25" s="98">
        <v>1016.040945</v>
      </c>
      <c r="BL25" s="98">
        <v>224.78822880000001</v>
      </c>
      <c r="BM25" s="98">
        <v>6.1918374209999998</v>
      </c>
      <c r="BN25" s="98">
        <v>-1016.040945</v>
      </c>
      <c r="BO25" s="98">
        <v>-196.4593443</v>
      </c>
      <c r="BP25" s="98">
        <v>-207.13704720000001</v>
      </c>
      <c r="BQ25" s="100">
        <f t="shared" si="2"/>
        <v>70.972222222222229</v>
      </c>
      <c r="BR25" s="39"/>
      <c r="BS25" s="39"/>
      <c r="BT25" s="97">
        <v>20</v>
      </c>
      <c r="BU25" s="97">
        <v>6132000</v>
      </c>
      <c r="BV25" s="98">
        <v>1041.2513650000001</v>
      </c>
      <c r="BW25" s="98">
        <v>1001.410474</v>
      </c>
      <c r="BX25" s="98">
        <v>-32.627180780000003</v>
      </c>
      <c r="BY25" s="98">
        <v>31.227061469999999</v>
      </c>
      <c r="BZ25" s="98">
        <v>-186.3892056</v>
      </c>
      <c r="CA25" s="98">
        <v>175.90998569999999</v>
      </c>
      <c r="CB25" s="39"/>
      <c r="CC25" s="39"/>
      <c r="CD25" s="39"/>
      <c r="CE25" s="39"/>
    </row>
    <row r="26" spans="1:83" ht="9.9499999999999993" customHeight="1" x14ac:dyDescent="0.25">
      <c r="A26" s="39">
        <f t="shared" si="7"/>
        <v>21</v>
      </c>
      <c r="B26" s="26"/>
      <c r="C26" s="116">
        <v>1092.8699999999899</v>
      </c>
      <c r="D26" s="116">
        <v>1089.43</v>
      </c>
      <c r="E26" s="116">
        <v>6999</v>
      </c>
      <c r="F26" s="116">
        <v>6999</v>
      </c>
      <c r="G26" s="116">
        <v>6999</v>
      </c>
      <c r="H26" s="116">
        <v>6999</v>
      </c>
      <c r="I26" s="116">
        <v>6999</v>
      </c>
      <c r="J26" s="116">
        <v>6999</v>
      </c>
      <c r="K26" s="116">
        <v>6999</v>
      </c>
      <c r="L26" s="116">
        <v>6999</v>
      </c>
      <c r="M26" s="26"/>
      <c r="N26" s="102">
        <v>20</v>
      </c>
      <c r="O26" s="92">
        <v>0</v>
      </c>
      <c r="P26" s="92">
        <v>3</v>
      </c>
      <c r="Q26" s="92">
        <v>5</v>
      </c>
      <c r="R26" s="102">
        <v>20</v>
      </c>
      <c r="S26" s="84" t="s">
        <v>161</v>
      </c>
      <c r="T26" s="102">
        <v>1</v>
      </c>
      <c r="U26" s="102">
        <v>120</v>
      </c>
      <c r="V26" s="102">
        <v>0.1</v>
      </c>
      <c r="W26" s="103">
        <v>9.9999999999999995E-7</v>
      </c>
      <c r="X26" s="102">
        <v>0.1</v>
      </c>
      <c r="Y26" s="102">
        <v>0.3</v>
      </c>
      <c r="Z26" s="102">
        <v>0.11</v>
      </c>
      <c r="AA26" s="102">
        <v>3.5</v>
      </c>
      <c r="AB26" s="104" t="s">
        <v>60</v>
      </c>
      <c r="AC26" s="49" t="str">
        <f t="shared" si="3"/>
        <v>6,4</v>
      </c>
      <c r="AD26" s="49" t="str">
        <f t="shared" si="4"/>
        <v/>
      </c>
      <c r="AE26" s="84">
        <v>20</v>
      </c>
      <c r="AF26" s="92">
        <v>0</v>
      </c>
      <c r="AG26" s="92">
        <v>7</v>
      </c>
      <c r="AH26" s="92">
        <v>6</v>
      </c>
      <c r="AI26" s="84">
        <v>20</v>
      </c>
      <c r="AJ26" s="84" t="s">
        <v>162</v>
      </c>
      <c r="AK26" s="102">
        <v>3500</v>
      </c>
      <c r="AL26" s="102">
        <v>10</v>
      </c>
      <c r="AM26" s="102">
        <v>6.667E-4</v>
      </c>
      <c r="AN26" s="103">
        <v>1052.8330000000001</v>
      </c>
      <c r="AO26" s="102">
        <v>3</v>
      </c>
      <c r="AP26" s="102">
        <v>3.0000000000000001E-6</v>
      </c>
      <c r="AQ26" s="102">
        <v>0.03</v>
      </c>
      <c r="AR26" s="102">
        <v>2</v>
      </c>
      <c r="AS26" s="104">
        <v>1</v>
      </c>
      <c r="AT26" s="49" t="str">
        <f t="shared" si="5"/>
        <v>7,8</v>
      </c>
      <c r="AU26" s="46">
        <v>20</v>
      </c>
      <c r="AV26" s="46">
        <v>20</v>
      </c>
      <c r="AW26" s="47">
        <v>19</v>
      </c>
      <c r="AX26" s="47">
        <v>-21</v>
      </c>
      <c r="AY26" s="47"/>
      <c r="AZ26" s="47"/>
      <c r="BA26" s="47"/>
      <c r="BB26" s="95">
        <v>21</v>
      </c>
      <c r="BC26" s="95">
        <v>0.20000999999999999</v>
      </c>
      <c r="BD26" s="95"/>
      <c r="BE26" s="90" t="s">
        <v>10</v>
      </c>
      <c r="BF26" s="101" t="s">
        <v>163</v>
      </c>
      <c r="BG26" s="39"/>
      <c r="BH26" s="97">
        <v>21</v>
      </c>
      <c r="BI26" s="97">
        <v>6307200</v>
      </c>
      <c r="BJ26" s="98">
        <v>185</v>
      </c>
      <c r="BK26" s="98">
        <v>1016.035703</v>
      </c>
      <c r="BL26" s="98">
        <v>224.7844881</v>
      </c>
      <c r="BM26" s="98">
        <v>6.1955747289999996</v>
      </c>
      <c r="BN26" s="98">
        <v>-1016.035703</v>
      </c>
      <c r="BO26" s="98">
        <v>-196.45198189999999</v>
      </c>
      <c r="BP26" s="98">
        <v>-207.1369315</v>
      </c>
      <c r="BQ26" s="100">
        <f t="shared" si="2"/>
        <v>73</v>
      </c>
      <c r="BR26" s="39"/>
      <c r="BS26" s="39"/>
      <c r="BT26" s="97">
        <v>21</v>
      </c>
      <c r="BU26" s="97">
        <v>6307200</v>
      </c>
      <c r="BV26" s="98">
        <v>1041.2513590000001</v>
      </c>
      <c r="BW26" s="98">
        <v>1001.410471</v>
      </c>
      <c r="BX26" s="98">
        <v>-32.626919260000001</v>
      </c>
      <c r="BY26" s="98">
        <v>31.227061469999999</v>
      </c>
      <c r="BZ26" s="98">
        <v>-186.3883773</v>
      </c>
      <c r="CA26" s="98">
        <v>175.90987000000001</v>
      </c>
      <c r="CB26" s="39"/>
      <c r="CC26" s="39"/>
      <c r="CD26" s="39"/>
      <c r="CE26" s="39"/>
    </row>
    <row r="27" spans="1:83" ht="9.9499999999999993" customHeight="1" x14ac:dyDescent="0.25">
      <c r="A27" s="39">
        <f t="shared" si="7"/>
        <v>22</v>
      </c>
      <c r="B27" s="26"/>
      <c r="C27" s="116">
        <v>1089.8699999999899</v>
      </c>
      <c r="D27" s="116">
        <v>1086.73</v>
      </c>
      <c r="E27" s="116">
        <v>1081.43</v>
      </c>
      <c r="F27" s="116">
        <v>6999</v>
      </c>
      <c r="G27" s="116">
        <v>6999</v>
      </c>
      <c r="H27" s="116">
        <v>1072.25999999999</v>
      </c>
      <c r="I27" s="116">
        <v>1071.49</v>
      </c>
      <c r="J27" s="116">
        <v>1071.0699999999899</v>
      </c>
      <c r="K27" s="116">
        <v>6999</v>
      </c>
      <c r="L27" s="116">
        <v>6999</v>
      </c>
      <c r="M27" s="26"/>
      <c r="N27" s="102">
        <v>21</v>
      </c>
      <c r="O27" s="92">
        <v>0</v>
      </c>
      <c r="P27" s="92">
        <v>3</v>
      </c>
      <c r="Q27" s="92">
        <v>6</v>
      </c>
      <c r="R27" s="102">
        <v>21</v>
      </c>
      <c r="S27" s="84" t="s">
        <v>164</v>
      </c>
      <c r="T27" s="102">
        <v>1</v>
      </c>
      <c r="U27" s="102">
        <v>121</v>
      </c>
      <c r="V27" s="102">
        <v>0.1</v>
      </c>
      <c r="W27" s="103">
        <v>9.9999999999999995E-7</v>
      </c>
      <c r="X27" s="102">
        <v>0.2</v>
      </c>
      <c r="Y27" s="102">
        <v>0.3</v>
      </c>
      <c r="Z27" s="102">
        <v>0.21</v>
      </c>
      <c r="AA27" s="102">
        <v>3.5</v>
      </c>
      <c r="AB27" s="104" t="s">
        <v>60</v>
      </c>
      <c r="AC27" s="49" t="str">
        <f t="shared" si="3"/>
        <v>7,4</v>
      </c>
      <c r="AD27" s="49" t="str">
        <f t="shared" si="4"/>
        <v/>
      </c>
      <c r="AE27" s="84">
        <v>21</v>
      </c>
      <c r="AF27" s="92">
        <v>0</v>
      </c>
      <c r="AG27" s="92">
        <v>7</v>
      </c>
      <c r="AH27" s="92">
        <v>5</v>
      </c>
      <c r="AI27" s="84">
        <v>21</v>
      </c>
      <c r="AJ27" s="84" t="s">
        <v>123</v>
      </c>
      <c r="AK27" s="102">
        <v>2500</v>
      </c>
      <c r="AL27" s="102">
        <v>10</v>
      </c>
      <c r="AM27" s="102">
        <v>6.667E-4</v>
      </c>
      <c r="AN27" s="103">
        <v>1050.8330000000001</v>
      </c>
      <c r="AO27" s="102">
        <v>3</v>
      </c>
      <c r="AP27" s="102">
        <v>3.0000000000000001E-6</v>
      </c>
      <c r="AQ27" s="102">
        <v>0.03</v>
      </c>
      <c r="AR27" s="102">
        <v>2</v>
      </c>
      <c r="AS27" s="104">
        <v>1</v>
      </c>
      <c r="AT27" s="49" t="str">
        <f t="shared" si="5"/>
        <v>6,8</v>
      </c>
      <c r="AU27" s="46">
        <v>21</v>
      </c>
      <c r="AV27" s="46">
        <v>21</v>
      </c>
      <c r="AW27" s="47">
        <v>20</v>
      </c>
      <c r="AX27" s="47">
        <v>-22</v>
      </c>
      <c r="AY27" s="47"/>
      <c r="AZ27" s="47"/>
      <c r="BA27" s="47"/>
      <c r="BB27" s="95">
        <v>22</v>
      </c>
      <c r="BC27" s="95">
        <v>0.20000999999999999</v>
      </c>
      <c r="BD27" s="95"/>
      <c r="BE27" s="90" t="s">
        <v>10</v>
      </c>
      <c r="BF27" s="101" t="s">
        <v>165</v>
      </c>
      <c r="BG27" s="39"/>
      <c r="BH27" s="97">
        <v>22</v>
      </c>
      <c r="BI27" s="97">
        <v>6482400</v>
      </c>
      <c r="BJ27" s="98">
        <v>185</v>
      </c>
      <c r="BK27" s="98">
        <v>1016.0291999999999</v>
      </c>
      <c r="BL27" s="98">
        <v>224.78001449999999</v>
      </c>
      <c r="BM27" s="98">
        <v>6.2004155110000001</v>
      </c>
      <c r="BN27" s="98">
        <v>-1016.0291999999999</v>
      </c>
      <c r="BO27" s="98">
        <v>-196.44283129999999</v>
      </c>
      <c r="BP27" s="98">
        <v>-207.13676770000001</v>
      </c>
      <c r="BQ27" s="100">
        <f t="shared" si="2"/>
        <v>75.027777777777771</v>
      </c>
      <c r="BR27" s="39"/>
      <c r="BS27" s="39"/>
      <c r="BT27" s="97">
        <v>22</v>
      </c>
      <c r="BU27" s="97">
        <v>6482400</v>
      </c>
      <c r="BV27" s="98">
        <v>1041.251352</v>
      </c>
      <c r="BW27" s="98">
        <v>1001.410466</v>
      </c>
      <c r="BX27" s="98">
        <v>-32.626635870000001</v>
      </c>
      <c r="BY27" s="98">
        <v>31.227061469999999</v>
      </c>
      <c r="BZ27" s="98">
        <v>-186.38741189999999</v>
      </c>
      <c r="CA27" s="98">
        <v>175.90970619999999</v>
      </c>
      <c r="CB27" s="39"/>
      <c r="CC27" s="39"/>
      <c r="CD27" s="39"/>
      <c r="CE27" s="39"/>
    </row>
    <row r="28" spans="1:83" ht="9.9499999999999993" customHeight="1" x14ac:dyDescent="0.25">
      <c r="A28" s="39">
        <f t="shared" si="7"/>
        <v>23</v>
      </c>
      <c r="B28" s="26"/>
      <c r="C28" s="116">
        <v>6999</v>
      </c>
      <c r="D28" s="116">
        <v>1079.4100000000001</v>
      </c>
      <c r="E28" s="116">
        <v>1077.5</v>
      </c>
      <c r="F28" s="116">
        <v>1073.5599999999899</v>
      </c>
      <c r="G28" s="116">
        <v>1072.5</v>
      </c>
      <c r="H28" s="116">
        <v>1070.5899999999899</v>
      </c>
      <c r="I28" s="116">
        <v>1069.0999999999899</v>
      </c>
      <c r="J28" s="116">
        <v>1068.3199999999899</v>
      </c>
      <c r="K28" s="116">
        <v>6999</v>
      </c>
      <c r="L28" s="116">
        <v>6999</v>
      </c>
      <c r="M28" s="26"/>
      <c r="N28" s="102">
        <v>22</v>
      </c>
      <c r="O28" s="92">
        <v>0</v>
      </c>
      <c r="P28" s="92">
        <v>3</v>
      </c>
      <c r="Q28" s="92">
        <v>7</v>
      </c>
      <c r="R28" s="102">
        <v>22</v>
      </c>
      <c r="S28" s="84" t="s">
        <v>131</v>
      </c>
      <c r="T28" s="102">
        <v>1</v>
      </c>
      <c r="U28" s="102">
        <v>122</v>
      </c>
      <c r="V28" s="102">
        <v>0.1</v>
      </c>
      <c r="W28" s="103">
        <v>9.9999999999999995E-7</v>
      </c>
      <c r="X28" s="102">
        <v>0.2</v>
      </c>
      <c r="Y28" s="102">
        <v>0.3</v>
      </c>
      <c r="Z28" s="102">
        <v>0.21</v>
      </c>
      <c r="AA28" s="102">
        <v>3.5</v>
      </c>
      <c r="AB28" s="104" t="s">
        <v>60</v>
      </c>
      <c r="AC28" s="49" t="str">
        <f t="shared" si="3"/>
        <v>8,4</v>
      </c>
      <c r="AD28" s="49" t="str">
        <f t="shared" si="4"/>
        <v/>
      </c>
      <c r="AE28" s="84">
        <v>22</v>
      </c>
      <c r="AF28" s="92">
        <v>0</v>
      </c>
      <c r="AG28" s="92">
        <v>8</v>
      </c>
      <c r="AH28" s="92">
        <v>5</v>
      </c>
      <c r="AI28" s="84">
        <v>22</v>
      </c>
      <c r="AJ28" s="84" t="s">
        <v>166</v>
      </c>
      <c r="AK28" s="102">
        <v>5000</v>
      </c>
      <c r="AL28" s="102">
        <v>12</v>
      </c>
      <c r="AM28" s="102">
        <v>1.8E-3</v>
      </c>
      <c r="AN28" s="103">
        <v>1045.5</v>
      </c>
      <c r="AO28" s="102">
        <v>3</v>
      </c>
      <c r="AP28" s="102">
        <v>3.0000000000000001E-6</v>
      </c>
      <c r="AQ28" s="102">
        <v>0.03</v>
      </c>
      <c r="AR28" s="102">
        <v>2</v>
      </c>
      <c r="AS28" s="104">
        <v>1</v>
      </c>
      <c r="AT28" s="49" t="str">
        <f t="shared" si="5"/>
        <v>6,9</v>
      </c>
      <c r="AU28" s="46">
        <v>22</v>
      </c>
      <c r="AV28" s="46">
        <v>22</v>
      </c>
      <c r="AW28" s="47">
        <v>8</v>
      </c>
      <c r="AX28" s="47">
        <v>21</v>
      </c>
      <c r="AY28" s="47"/>
      <c r="AZ28" s="47"/>
      <c r="BA28" s="47"/>
      <c r="BB28" s="95">
        <v>23</v>
      </c>
      <c r="BC28" s="95">
        <v>0.20000999999999999</v>
      </c>
      <c r="BD28" s="95"/>
      <c r="BE28" s="90" t="s">
        <v>10</v>
      </c>
      <c r="BF28" s="101" t="s">
        <v>167</v>
      </c>
      <c r="BG28" s="39"/>
      <c r="BH28" s="97">
        <v>23</v>
      </c>
      <c r="BI28" s="97">
        <v>6657600</v>
      </c>
      <c r="BJ28" s="98">
        <v>185</v>
      </c>
      <c r="BK28" s="98">
        <v>1016.022788</v>
      </c>
      <c r="BL28" s="98">
        <v>224.7754903</v>
      </c>
      <c r="BM28" s="98">
        <v>6.2050226410000002</v>
      </c>
      <c r="BN28" s="98">
        <v>-1016.022788</v>
      </c>
      <c r="BO28" s="98">
        <v>-196.4339095</v>
      </c>
      <c r="BP28" s="98">
        <v>-207.1365582</v>
      </c>
      <c r="BQ28" s="100">
        <f t="shared" si="2"/>
        <v>77.055555555555557</v>
      </c>
      <c r="BR28" s="39"/>
      <c r="BS28" s="39"/>
      <c r="BT28" s="97">
        <v>23</v>
      </c>
      <c r="BU28" s="97">
        <v>6657600</v>
      </c>
      <c r="BV28" s="98">
        <v>1041.2513449999999</v>
      </c>
      <c r="BW28" s="98">
        <v>1001.4104610000001</v>
      </c>
      <c r="BX28" s="98">
        <v>-32.626332120000001</v>
      </c>
      <c r="BY28" s="98">
        <v>31.227061469999999</v>
      </c>
      <c r="BZ28" s="98">
        <v>-186.3863187</v>
      </c>
      <c r="CA28" s="98">
        <v>175.90949670000001</v>
      </c>
      <c r="CB28" s="39"/>
      <c r="CC28" s="39"/>
      <c r="CD28" s="39"/>
      <c r="CE28" s="39"/>
    </row>
    <row r="29" spans="1:83" ht="9.9499999999999993" customHeight="1" x14ac:dyDescent="0.25">
      <c r="A29" s="39">
        <f t="shared" si="7"/>
        <v>24</v>
      </c>
      <c r="B29" s="26"/>
      <c r="C29" s="116">
        <v>1069.1199999999899</v>
      </c>
      <c r="D29" s="116">
        <v>1070.6600000000001</v>
      </c>
      <c r="E29" s="116">
        <v>1070.2</v>
      </c>
      <c r="F29" s="116">
        <v>1067.04999999999</v>
      </c>
      <c r="G29" s="116">
        <v>1065.48</v>
      </c>
      <c r="H29" s="116">
        <v>1063.6500000000001</v>
      </c>
      <c r="I29" s="116">
        <v>1063.8800000000001</v>
      </c>
      <c r="J29" s="116">
        <v>1065.9100000000001</v>
      </c>
      <c r="K29" s="116">
        <v>1066.0599999999899</v>
      </c>
      <c r="L29" s="116">
        <v>6999</v>
      </c>
      <c r="M29" s="26"/>
      <c r="N29" s="102">
        <v>23</v>
      </c>
      <c r="O29" s="92">
        <v>0</v>
      </c>
      <c r="P29" s="92">
        <v>3</v>
      </c>
      <c r="Q29" s="92">
        <v>8</v>
      </c>
      <c r="R29" s="102">
        <v>23</v>
      </c>
      <c r="S29" s="84" t="s">
        <v>168</v>
      </c>
      <c r="T29" s="102">
        <v>1</v>
      </c>
      <c r="U29" s="102">
        <v>123</v>
      </c>
      <c r="V29" s="102">
        <v>0.1</v>
      </c>
      <c r="W29" s="103">
        <v>9.9999999999999995E-7</v>
      </c>
      <c r="X29" s="102">
        <v>0.2</v>
      </c>
      <c r="Y29" s="102">
        <v>0.3</v>
      </c>
      <c r="Z29" s="102">
        <v>0.21</v>
      </c>
      <c r="AA29" s="102">
        <v>3.5</v>
      </c>
      <c r="AB29" s="104" t="s">
        <v>60</v>
      </c>
      <c r="AC29" s="49" t="str">
        <f t="shared" si="3"/>
        <v>9,4</v>
      </c>
      <c r="AD29" s="49" t="str">
        <f t="shared" si="4"/>
        <v/>
      </c>
      <c r="AE29" s="84">
        <v>23</v>
      </c>
      <c r="AF29" s="92">
        <v>0</v>
      </c>
      <c r="AG29" s="92">
        <v>11</v>
      </c>
      <c r="AH29" s="92">
        <v>6</v>
      </c>
      <c r="AI29" s="84">
        <v>23</v>
      </c>
      <c r="AJ29" s="84" t="s">
        <v>169</v>
      </c>
      <c r="AK29" s="102">
        <v>5000</v>
      </c>
      <c r="AL29" s="102">
        <v>12</v>
      </c>
      <c r="AM29" s="102">
        <v>1.4285999999999999E-3</v>
      </c>
      <c r="AN29" s="103">
        <v>1036.4290000000001</v>
      </c>
      <c r="AO29" s="102">
        <v>3</v>
      </c>
      <c r="AP29" s="102">
        <v>2.9999999999999999E-7</v>
      </c>
      <c r="AQ29" s="102">
        <v>0.03</v>
      </c>
      <c r="AR29" s="102">
        <v>1</v>
      </c>
      <c r="AS29" s="104">
        <v>1</v>
      </c>
      <c r="AT29" s="49" t="str">
        <f t="shared" si="5"/>
        <v>7,12</v>
      </c>
      <c r="AU29" s="46">
        <v>23</v>
      </c>
      <c r="AV29" s="46">
        <v>23</v>
      </c>
      <c r="AW29" s="47">
        <v>-24</v>
      </c>
      <c r="AX29" s="47"/>
      <c r="AY29" s="47"/>
      <c r="AZ29" s="47"/>
      <c r="BA29" s="47"/>
      <c r="BB29" s="95">
        <v>24</v>
      </c>
      <c r="BC29" s="95">
        <v>0.20000999999999999</v>
      </c>
      <c r="BD29" s="95"/>
      <c r="BE29" s="90" t="s">
        <v>10</v>
      </c>
      <c r="BF29" s="101" t="s">
        <v>170</v>
      </c>
      <c r="BG29" s="39"/>
      <c r="BH29" s="97">
        <v>24</v>
      </c>
      <c r="BI29" s="97">
        <v>6832800</v>
      </c>
      <c r="BJ29" s="98">
        <v>185</v>
      </c>
      <c r="BK29" s="98">
        <v>1016.016477</v>
      </c>
      <c r="BL29" s="98">
        <v>224.77093239999999</v>
      </c>
      <c r="BM29" s="98">
        <v>6.2093958709999999</v>
      </c>
      <c r="BN29" s="98">
        <v>-1016.016477</v>
      </c>
      <c r="BO29" s="98">
        <v>-196.4252315</v>
      </c>
      <c r="BP29" s="98">
        <v>-207.13630499999999</v>
      </c>
      <c r="BQ29" s="100">
        <f t="shared" si="2"/>
        <v>79.083333333333329</v>
      </c>
      <c r="BR29" s="39"/>
      <c r="BS29" s="39"/>
      <c r="BT29" s="97">
        <v>24</v>
      </c>
      <c r="BU29" s="97">
        <v>6832800</v>
      </c>
      <c r="BV29" s="98">
        <v>1041.251338</v>
      </c>
      <c r="BW29" s="98">
        <v>1001.410456</v>
      </c>
      <c r="BX29" s="98">
        <v>-32.626009400000001</v>
      </c>
      <c r="BY29" s="98">
        <v>31.227061469999999</v>
      </c>
      <c r="BZ29" s="98">
        <v>-186.3851061</v>
      </c>
      <c r="CA29" s="98">
        <v>175.9092435</v>
      </c>
      <c r="CB29" s="39"/>
      <c r="CC29" s="39"/>
      <c r="CD29" s="39"/>
      <c r="CE29" s="39"/>
    </row>
    <row r="30" spans="1:83" ht="9.9499999999999993" customHeight="1" x14ac:dyDescent="0.25">
      <c r="A30" s="39">
        <f t="shared" si="7"/>
        <v>25</v>
      </c>
      <c r="B30" s="26"/>
      <c r="C30" s="116">
        <v>1064.95</v>
      </c>
      <c r="D30" s="116">
        <v>1063.94</v>
      </c>
      <c r="E30" s="116">
        <v>1062.94</v>
      </c>
      <c r="F30" s="116">
        <v>1061.5</v>
      </c>
      <c r="G30" s="116">
        <v>1060.8299999999899</v>
      </c>
      <c r="H30" s="116">
        <v>1060.78999999999</v>
      </c>
      <c r="I30" s="116">
        <v>1060.23</v>
      </c>
      <c r="J30" s="116">
        <v>1062.02999999999</v>
      </c>
      <c r="K30" s="116">
        <v>1065.68</v>
      </c>
      <c r="L30" s="116">
        <v>1068.1300000000001</v>
      </c>
      <c r="M30" s="26"/>
      <c r="N30" s="102">
        <v>24</v>
      </c>
      <c r="O30" s="92">
        <v>0</v>
      </c>
      <c r="P30" s="92">
        <v>4</v>
      </c>
      <c r="Q30" s="92">
        <v>0</v>
      </c>
      <c r="R30" s="102">
        <v>24</v>
      </c>
      <c r="S30" s="84" t="s">
        <v>171</v>
      </c>
      <c r="T30" s="102">
        <v>1</v>
      </c>
      <c r="U30" s="102">
        <v>124</v>
      </c>
      <c r="V30" s="102">
        <v>0.1</v>
      </c>
      <c r="W30" s="103">
        <v>9.9999999999999995E-7</v>
      </c>
      <c r="X30" s="102">
        <v>0.2</v>
      </c>
      <c r="Y30" s="102">
        <v>0.3</v>
      </c>
      <c r="Z30" s="102">
        <v>0.21</v>
      </c>
      <c r="AA30" s="102">
        <v>3.5</v>
      </c>
      <c r="AB30" s="104" t="s">
        <v>60</v>
      </c>
      <c r="AC30" s="49" t="str">
        <f t="shared" si="3"/>
        <v>1,5</v>
      </c>
      <c r="AD30" s="49" t="str">
        <f t="shared" si="4"/>
        <v/>
      </c>
      <c r="AE30" s="84">
        <v>24</v>
      </c>
      <c r="AF30" s="92">
        <v>0</v>
      </c>
      <c r="AG30" s="92">
        <v>12</v>
      </c>
      <c r="AH30" s="92">
        <v>6</v>
      </c>
      <c r="AI30" s="84">
        <v>24</v>
      </c>
      <c r="AJ30" s="84" t="s">
        <v>172</v>
      </c>
      <c r="AK30" s="102">
        <v>5500</v>
      </c>
      <c r="AL30" s="102">
        <v>12</v>
      </c>
      <c r="AM30" s="102">
        <v>1.4285999999999999E-3</v>
      </c>
      <c r="AN30" s="103">
        <v>1028.9290000000001</v>
      </c>
      <c r="AO30" s="102">
        <v>3</v>
      </c>
      <c r="AP30" s="102">
        <v>2.9999999999999999E-7</v>
      </c>
      <c r="AQ30" s="102">
        <v>0.03</v>
      </c>
      <c r="AR30" s="102">
        <v>2</v>
      </c>
      <c r="AS30" s="104">
        <v>1</v>
      </c>
      <c r="AT30" s="49" t="str">
        <f t="shared" si="5"/>
        <v>7,13</v>
      </c>
      <c r="AU30" s="46">
        <v>24</v>
      </c>
      <c r="AV30" s="46">
        <v>24</v>
      </c>
      <c r="AW30" s="47">
        <v>23</v>
      </c>
      <c r="AX30" s="47">
        <v>-28</v>
      </c>
      <c r="AY30" s="47"/>
      <c r="AZ30" s="47"/>
      <c r="BA30" s="47"/>
      <c r="BB30" s="95">
        <v>25</v>
      </c>
      <c r="BC30" s="95">
        <v>0.20000999999999999</v>
      </c>
      <c r="BD30" s="95"/>
      <c r="BE30" s="90" t="s">
        <v>10</v>
      </c>
      <c r="BF30" s="101" t="s">
        <v>173</v>
      </c>
      <c r="BG30" s="39"/>
      <c r="BH30" s="97">
        <v>25</v>
      </c>
      <c r="BI30" s="97">
        <v>7008000</v>
      </c>
      <c r="BJ30" s="98">
        <v>185</v>
      </c>
      <c r="BK30" s="98">
        <v>1016.010263</v>
      </c>
      <c r="BL30" s="98">
        <v>224.76634390000001</v>
      </c>
      <c r="BM30" s="98">
        <v>6.2135503549999997</v>
      </c>
      <c r="BN30" s="98">
        <v>-1016.010263</v>
      </c>
      <c r="BO30" s="98">
        <v>-196.41678300000001</v>
      </c>
      <c r="BP30" s="98">
        <v>-207.1360105</v>
      </c>
      <c r="BQ30" s="100">
        <f t="shared" si="2"/>
        <v>81.111111111111114</v>
      </c>
      <c r="BR30" s="39"/>
      <c r="BS30" s="39"/>
      <c r="BT30" s="97">
        <v>25</v>
      </c>
      <c r="BU30" s="97">
        <v>7008000</v>
      </c>
      <c r="BV30" s="98">
        <v>1041.2513300000001</v>
      </c>
      <c r="BW30" s="98">
        <v>1001.41045</v>
      </c>
      <c r="BX30" s="98">
        <v>-32.625669000000002</v>
      </c>
      <c r="BY30" s="98">
        <v>31.227061469999999</v>
      </c>
      <c r="BZ30" s="98">
        <v>-186.38378259999999</v>
      </c>
      <c r="CA30" s="98">
        <v>175.90894900000001</v>
      </c>
      <c r="CB30" s="39"/>
      <c r="CC30" s="39"/>
      <c r="CD30" s="39"/>
      <c r="CE30" s="39"/>
    </row>
    <row r="31" spans="1:83" ht="9.9499999999999993" customHeight="1" x14ac:dyDescent="0.25">
      <c r="A31" s="39">
        <f t="shared" si="7"/>
        <v>26</v>
      </c>
      <c r="B31" s="26"/>
      <c r="C31" s="116">
        <v>1059.8199999999899</v>
      </c>
      <c r="D31" s="116">
        <v>1058.3099999999899</v>
      </c>
      <c r="E31" s="116">
        <v>1057.19</v>
      </c>
      <c r="F31" s="116">
        <v>1056.43</v>
      </c>
      <c r="G31" s="116">
        <v>1056.29999999999</v>
      </c>
      <c r="H31" s="116">
        <v>1056.94</v>
      </c>
      <c r="I31" s="116">
        <v>1057.23</v>
      </c>
      <c r="J31" s="116">
        <v>1059.1099999999899</v>
      </c>
      <c r="K31" s="116">
        <v>1061.92</v>
      </c>
      <c r="L31" s="116">
        <v>1065.5799999999899</v>
      </c>
      <c r="M31" s="26"/>
      <c r="N31" s="102">
        <v>25</v>
      </c>
      <c r="O31" s="92">
        <v>0</v>
      </c>
      <c r="P31" s="92">
        <v>4</v>
      </c>
      <c r="Q31" s="92">
        <v>1</v>
      </c>
      <c r="R31" s="102">
        <v>25</v>
      </c>
      <c r="S31" s="84" t="s">
        <v>174</v>
      </c>
      <c r="T31" s="102">
        <v>1</v>
      </c>
      <c r="U31" s="102">
        <v>125</v>
      </c>
      <c r="V31" s="102">
        <v>0.1</v>
      </c>
      <c r="W31" s="103">
        <v>9.9999999999999995E-7</v>
      </c>
      <c r="X31" s="102">
        <v>0.2</v>
      </c>
      <c r="Y31" s="102">
        <v>0.3</v>
      </c>
      <c r="Z31" s="102">
        <v>0.21</v>
      </c>
      <c r="AA31" s="102">
        <v>3.5</v>
      </c>
      <c r="AB31" s="104" t="s">
        <v>60</v>
      </c>
      <c r="AC31" s="49" t="str">
        <f t="shared" si="3"/>
        <v>2,5</v>
      </c>
      <c r="AD31" s="49" t="str">
        <f t="shared" si="4"/>
        <v/>
      </c>
      <c r="AE31" s="84">
        <v>25</v>
      </c>
      <c r="AF31" s="92">
        <v>0</v>
      </c>
      <c r="AG31" s="92">
        <v>13</v>
      </c>
      <c r="AH31" s="92">
        <v>8</v>
      </c>
      <c r="AI31" s="84">
        <v>25</v>
      </c>
      <c r="AJ31" s="84" t="s">
        <v>175</v>
      </c>
      <c r="AK31" s="102">
        <v>5000</v>
      </c>
      <c r="AL31" s="102">
        <v>60</v>
      </c>
      <c r="AM31" s="102">
        <v>6.667E-4</v>
      </c>
      <c r="AN31" s="103">
        <v>1033.3330000000001</v>
      </c>
      <c r="AO31" s="102">
        <v>3</v>
      </c>
      <c r="AP31" s="102">
        <v>6.0000000000000002E-6</v>
      </c>
      <c r="AQ31" s="102">
        <v>0.03</v>
      </c>
      <c r="AR31" s="102">
        <v>1</v>
      </c>
      <c r="AS31" s="104">
        <v>1</v>
      </c>
      <c r="AT31" s="49" t="str">
        <f t="shared" si="5"/>
        <v>9,14</v>
      </c>
      <c r="AU31" s="46">
        <v>25</v>
      </c>
      <c r="AV31" s="46">
        <v>25</v>
      </c>
      <c r="AW31" s="47">
        <v>-26</v>
      </c>
      <c r="AX31" s="47"/>
      <c r="AY31" s="47"/>
      <c r="AZ31" s="47"/>
      <c r="BA31" s="47"/>
      <c r="BB31" s="95">
        <v>26</v>
      </c>
      <c r="BC31" s="95">
        <v>0.20000999999999999</v>
      </c>
      <c r="BD31" s="95"/>
      <c r="BE31" s="90" t="s">
        <v>10</v>
      </c>
      <c r="BF31" s="101" t="s">
        <v>176</v>
      </c>
      <c r="BG31" s="39"/>
      <c r="BH31" s="97">
        <v>26</v>
      </c>
      <c r="BI31" s="97">
        <v>7183200</v>
      </c>
      <c r="BJ31" s="98">
        <v>185</v>
      </c>
      <c r="BK31" s="98">
        <v>1016.004139</v>
      </c>
      <c r="BL31" s="98">
        <v>224.7617266</v>
      </c>
      <c r="BM31" s="98">
        <v>6.2175012409999999</v>
      </c>
      <c r="BN31" s="98">
        <v>-1016.004139</v>
      </c>
      <c r="BO31" s="98">
        <v>-196.4085489</v>
      </c>
      <c r="BP31" s="98">
        <v>-207.13567649999999</v>
      </c>
      <c r="BQ31" s="100">
        <f t="shared" si="2"/>
        <v>83.138888888888886</v>
      </c>
      <c r="BR31" s="39"/>
      <c r="BS31" s="39"/>
      <c r="BT31" s="97">
        <v>26</v>
      </c>
      <c r="BU31" s="97">
        <v>7183200</v>
      </c>
      <c r="BV31" s="98">
        <v>1041.2513220000001</v>
      </c>
      <c r="BW31" s="98">
        <v>1001.410443</v>
      </c>
      <c r="BX31" s="98">
        <v>-32.625312119999997</v>
      </c>
      <c r="BY31" s="98">
        <v>31.227061469999999</v>
      </c>
      <c r="BZ31" s="98">
        <v>-186.3823553</v>
      </c>
      <c r="CA31" s="98">
        <v>175.908615</v>
      </c>
      <c r="CB31" s="39"/>
      <c r="CC31" s="39"/>
      <c r="CD31" s="39"/>
      <c r="CE31" s="39"/>
    </row>
    <row r="32" spans="1:83" ht="9.9499999999999993" customHeight="1" x14ac:dyDescent="0.25">
      <c r="A32" s="39">
        <f t="shared" si="7"/>
        <v>27</v>
      </c>
      <c r="B32" s="26"/>
      <c r="C32" s="116">
        <v>1056.0799999999899</v>
      </c>
      <c r="D32" s="116">
        <v>1052.96</v>
      </c>
      <c r="E32" s="116">
        <v>1051.74</v>
      </c>
      <c r="F32" s="116">
        <v>1051.2</v>
      </c>
      <c r="G32" s="116">
        <v>1051.26999999999</v>
      </c>
      <c r="H32" s="116">
        <v>1051.8800000000001</v>
      </c>
      <c r="I32" s="116">
        <v>1053.22</v>
      </c>
      <c r="J32" s="116">
        <v>1055.48</v>
      </c>
      <c r="K32" s="116">
        <v>1056.49</v>
      </c>
      <c r="L32" s="116">
        <v>6999</v>
      </c>
      <c r="M32" s="26"/>
      <c r="N32" s="102">
        <v>26</v>
      </c>
      <c r="O32" s="92">
        <v>0</v>
      </c>
      <c r="P32" s="92">
        <v>4</v>
      </c>
      <c r="Q32" s="92">
        <v>2</v>
      </c>
      <c r="R32" s="102">
        <v>26</v>
      </c>
      <c r="S32" s="84" t="s">
        <v>177</v>
      </c>
      <c r="T32" s="102">
        <v>1</v>
      </c>
      <c r="U32" s="102">
        <v>126</v>
      </c>
      <c r="V32" s="102">
        <v>0.1</v>
      </c>
      <c r="W32" s="103">
        <v>9.9999999999999995E-7</v>
      </c>
      <c r="X32" s="102">
        <v>0.2</v>
      </c>
      <c r="Y32" s="102">
        <v>0.3</v>
      </c>
      <c r="Z32" s="102">
        <v>0.21</v>
      </c>
      <c r="AA32" s="102">
        <v>3.5</v>
      </c>
      <c r="AB32" s="104" t="s">
        <v>60</v>
      </c>
      <c r="AC32" s="49" t="str">
        <f t="shared" si="3"/>
        <v>3,5</v>
      </c>
      <c r="AD32" s="49" t="str">
        <f t="shared" si="4"/>
        <v/>
      </c>
      <c r="AE32" s="84">
        <v>26</v>
      </c>
      <c r="AF32" s="92">
        <v>0</v>
      </c>
      <c r="AG32" s="92">
        <v>12</v>
      </c>
      <c r="AH32" s="92">
        <v>7</v>
      </c>
      <c r="AI32" s="84">
        <v>26</v>
      </c>
      <c r="AJ32" s="84" t="s">
        <v>178</v>
      </c>
      <c r="AK32" s="102">
        <v>5000</v>
      </c>
      <c r="AL32" s="102">
        <v>60</v>
      </c>
      <c r="AM32" s="102">
        <v>6.667E-4</v>
      </c>
      <c r="AN32" s="103">
        <v>1030</v>
      </c>
      <c r="AO32" s="102">
        <v>3</v>
      </c>
      <c r="AP32" s="102">
        <v>6.0000000000000002E-6</v>
      </c>
      <c r="AQ32" s="102">
        <v>0.03</v>
      </c>
      <c r="AR32" s="102">
        <v>2</v>
      </c>
      <c r="AS32" s="104">
        <v>1</v>
      </c>
      <c r="AT32" s="49" t="str">
        <f t="shared" si="5"/>
        <v>8,13</v>
      </c>
      <c r="AU32" s="46">
        <v>26</v>
      </c>
      <c r="AV32" s="46">
        <v>26</v>
      </c>
      <c r="AW32" s="47">
        <v>25</v>
      </c>
      <c r="AX32" s="47">
        <v>-27</v>
      </c>
      <c r="AY32" s="47"/>
      <c r="AZ32" s="47"/>
      <c r="BA32" s="47"/>
      <c r="BB32" s="95">
        <v>27</v>
      </c>
      <c r="BC32" s="95">
        <v>0.100005</v>
      </c>
      <c r="BD32" s="95"/>
      <c r="BE32" s="90" t="s">
        <v>10</v>
      </c>
      <c r="BF32" s="101" t="s">
        <v>179</v>
      </c>
      <c r="BG32" s="39"/>
      <c r="BH32" s="97">
        <v>27</v>
      </c>
      <c r="BI32" s="97">
        <v>7358400</v>
      </c>
      <c r="BJ32" s="98">
        <v>185</v>
      </c>
      <c r="BK32" s="98">
        <v>1015.9981</v>
      </c>
      <c r="BL32" s="98">
        <v>224.75708259999999</v>
      </c>
      <c r="BM32" s="98">
        <v>6.221261675</v>
      </c>
      <c r="BN32" s="98">
        <v>-1015.9981</v>
      </c>
      <c r="BO32" s="98">
        <v>-196.4005161</v>
      </c>
      <c r="BP32" s="98">
        <v>-207.1353048</v>
      </c>
      <c r="BQ32" s="100">
        <f t="shared" si="2"/>
        <v>85.166666666666671</v>
      </c>
      <c r="BR32" s="39"/>
      <c r="BS32" s="39"/>
      <c r="BT32" s="97">
        <v>27</v>
      </c>
      <c r="BU32" s="97">
        <v>7358400</v>
      </c>
      <c r="BV32" s="98">
        <v>1041.251313</v>
      </c>
      <c r="BW32" s="98">
        <v>1001.410436</v>
      </c>
      <c r="BX32" s="98">
        <v>-32.624939879999999</v>
      </c>
      <c r="BY32" s="98">
        <v>31.227061469999999</v>
      </c>
      <c r="BZ32" s="98">
        <v>-186.380831</v>
      </c>
      <c r="CA32" s="98">
        <v>175.90824330000001</v>
      </c>
      <c r="CB32" s="39"/>
      <c r="CC32" s="39"/>
      <c r="CD32" s="39"/>
      <c r="CE32" s="39"/>
    </row>
    <row r="33" spans="1:83" ht="9.9499999999999993" customHeight="1" x14ac:dyDescent="0.25">
      <c r="A33" s="39">
        <f t="shared" si="7"/>
        <v>28</v>
      </c>
      <c r="B33" s="26"/>
      <c r="C33" s="116">
        <v>6999</v>
      </c>
      <c r="D33" s="116">
        <v>1046.29999999999</v>
      </c>
      <c r="E33" s="116">
        <v>1045.75</v>
      </c>
      <c r="F33" s="116">
        <v>1045.54999999999</v>
      </c>
      <c r="G33" s="116">
        <v>1045.75999999999</v>
      </c>
      <c r="H33" s="116">
        <v>1046.46</v>
      </c>
      <c r="I33" s="116">
        <v>1047.8199999999899</v>
      </c>
      <c r="J33" s="116">
        <v>1049.8499999999899</v>
      </c>
      <c r="K33" s="116">
        <v>1050.4000000000001</v>
      </c>
      <c r="L33" s="116">
        <v>6999</v>
      </c>
      <c r="M33" s="26"/>
      <c r="N33" s="102">
        <v>27</v>
      </c>
      <c r="O33" s="92">
        <v>0</v>
      </c>
      <c r="P33" s="92">
        <v>4</v>
      </c>
      <c r="Q33" s="92">
        <v>3</v>
      </c>
      <c r="R33" s="102">
        <v>27</v>
      </c>
      <c r="S33" s="84" t="s">
        <v>180</v>
      </c>
      <c r="T33" s="102">
        <v>1</v>
      </c>
      <c r="U33" s="102">
        <v>127</v>
      </c>
      <c r="V33" s="102">
        <v>0.1</v>
      </c>
      <c r="W33" s="103">
        <v>9.9999999999999995E-7</v>
      </c>
      <c r="X33" s="102">
        <v>0.1</v>
      </c>
      <c r="Y33" s="102">
        <v>0.3</v>
      </c>
      <c r="Z33" s="102">
        <v>0.11</v>
      </c>
      <c r="AA33" s="102">
        <v>3.5</v>
      </c>
      <c r="AB33" s="104" t="s">
        <v>60</v>
      </c>
      <c r="AC33" s="49" t="str">
        <f t="shared" si="3"/>
        <v>4,5</v>
      </c>
      <c r="AD33" s="49" t="str">
        <f t="shared" si="4"/>
        <v/>
      </c>
      <c r="AE33" s="84">
        <v>27</v>
      </c>
      <c r="AF33" s="92">
        <v>0</v>
      </c>
      <c r="AG33" s="92">
        <v>12</v>
      </c>
      <c r="AH33" s="92">
        <v>6</v>
      </c>
      <c r="AI33" s="84">
        <v>27</v>
      </c>
      <c r="AJ33" s="84" t="s">
        <v>172</v>
      </c>
      <c r="AK33" s="102">
        <v>5000</v>
      </c>
      <c r="AL33" s="102">
        <v>60</v>
      </c>
      <c r="AM33" s="102">
        <v>6.667E-4</v>
      </c>
      <c r="AN33" s="103">
        <v>1026.6669999999999</v>
      </c>
      <c r="AO33" s="102">
        <v>3</v>
      </c>
      <c r="AP33" s="102">
        <v>6.0000000000000002E-6</v>
      </c>
      <c r="AQ33" s="102">
        <v>0.03</v>
      </c>
      <c r="AR33" s="102">
        <v>2</v>
      </c>
      <c r="AS33" s="104">
        <v>1</v>
      </c>
      <c r="AT33" s="49" t="str">
        <f t="shared" si="5"/>
        <v>7,13</v>
      </c>
      <c r="AU33" s="46">
        <v>27</v>
      </c>
      <c r="AV33" s="46">
        <v>27</v>
      </c>
      <c r="AW33" s="47">
        <v>26</v>
      </c>
      <c r="AX33" s="47">
        <v>-28</v>
      </c>
      <c r="AY33" s="47"/>
      <c r="AZ33" s="47"/>
      <c r="BA33" s="47"/>
      <c r="BB33" s="95">
        <v>28</v>
      </c>
      <c r="BC33" s="95">
        <v>0.100005</v>
      </c>
      <c r="BD33" s="95"/>
      <c r="BE33" s="90" t="s">
        <v>10</v>
      </c>
      <c r="BF33" s="101" t="s">
        <v>181</v>
      </c>
      <c r="BG33" s="39"/>
      <c r="BH33" s="97">
        <v>28</v>
      </c>
      <c r="BI33" s="97">
        <v>7533600</v>
      </c>
      <c r="BJ33" s="98">
        <v>185</v>
      </c>
      <c r="BK33" s="98">
        <v>1015.9921409999999</v>
      </c>
      <c r="BL33" s="98">
        <v>224.75241339999999</v>
      </c>
      <c r="BM33" s="98">
        <v>6.2248444110000003</v>
      </c>
      <c r="BN33" s="98">
        <v>-1015.9921409999999</v>
      </c>
      <c r="BO33" s="98">
        <v>-196.392672</v>
      </c>
      <c r="BP33" s="98">
        <v>-207.13489709999999</v>
      </c>
      <c r="BQ33" s="100">
        <f t="shared" si="2"/>
        <v>87.194444444444443</v>
      </c>
      <c r="BR33" s="39"/>
      <c r="BS33" s="39"/>
      <c r="BT33" s="97">
        <v>28</v>
      </c>
      <c r="BU33" s="97">
        <v>7533600</v>
      </c>
      <c r="BV33" s="98">
        <v>1041.2513039999999</v>
      </c>
      <c r="BW33" s="98">
        <v>1001.410429</v>
      </c>
      <c r="BX33" s="98">
        <v>-32.624553280000001</v>
      </c>
      <c r="BY33" s="98">
        <v>31.227061469999999</v>
      </c>
      <c r="BZ33" s="98">
        <v>-186.37921589999999</v>
      </c>
      <c r="CA33" s="98">
        <v>175.9078356</v>
      </c>
      <c r="CB33" s="39"/>
      <c r="CC33" s="39"/>
      <c r="CD33" s="39"/>
      <c r="CE33" s="39"/>
    </row>
    <row r="34" spans="1:83" ht="9.9499999999999993" customHeight="1" x14ac:dyDescent="0.25">
      <c r="A34" s="39">
        <f t="shared" si="7"/>
        <v>29</v>
      </c>
      <c r="B34" s="26"/>
      <c r="C34" s="116">
        <v>6999</v>
      </c>
      <c r="D34" s="116">
        <v>1039.0599999999899</v>
      </c>
      <c r="E34" s="116">
        <v>1039.1300000000001</v>
      </c>
      <c r="F34" s="116">
        <v>1039.49</v>
      </c>
      <c r="G34" s="116">
        <v>1040.03999999999</v>
      </c>
      <c r="H34" s="116">
        <v>1041.04999999999</v>
      </c>
      <c r="I34" s="116">
        <v>1041.6400000000001</v>
      </c>
      <c r="J34" s="116">
        <v>1042.8599999999899</v>
      </c>
      <c r="K34" s="116">
        <v>1044.04999999999</v>
      </c>
      <c r="L34" s="116">
        <v>6999</v>
      </c>
      <c r="M34" s="26"/>
      <c r="N34" s="102">
        <v>28</v>
      </c>
      <c r="O34" s="92">
        <v>0</v>
      </c>
      <c r="P34" s="92">
        <v>4</v>
      </c>
      <c r="Q34" s="92">
        <v>4</v>
      </c>
      <c r="R34" s="102">
        <v>28</v>
      </c>
      <c r="S34" s="84" t="s">
        <v>182</v>
      </c>
      <c r="T34" s="102">
        <v>1</v>
      </c>
      <c r="U34" s="102">
        <v>128</v>
      </c>
      <c r="V34" s="102">
        <v>0.1</v>
      </c>
      <c r="W34" s="103">
        <v>9.9999999999999995E-7</v>
      </c>
      <c r="X34" s="102">
        <v>0.1</v>
      </c>
      <c r="Y34" s="102">
        <v>0.3</v>
      </c>
      <c r="Z34" s="102">
        <v>0.11</v>
      </c>
      <c r="AA34" s="102">
        <v>3.5</v>
      </c>
      <c r="AB34" s="104" t="s">
        <v>60</v>
      </c>
      <c r="AC34" s="49" t="str">
        <f t="shared" si="3"/>
        <v>5,5</v>
      </c>
      <c r="AD34" s="49" t="str">
        <f t="shared" si="4"/>
        <v/>
      </c>
      <c r="AE34" s="84">
        <v>28</v>
      </c>
      <c r="AF34" s="92">
        <v>0</v>
      </c>
      <c r="AG34" s="92">
        <v>12</v>
      </c>
      <c r="AH34" s="92">
        <v>5</v>
      </c>
      <c r="AI34" s="84">
        <v>28</v>
      </c>
      <c r="AJ34" s="84" t="s">
        <v>183</v>
      </c>
      <c r="AK34" s="102">
        <v>5000</v>
      </c>
      <c r="AL34" s="102">
        <v>60</v>
      </c>
      <c r="AM34" s="102">
        <v>4.7999999999999996E-3</v>
      </c>
      <c r="AN34" s="103">
        <v>1013</v>
      </c>
      <c r="AO34" s="102">
        <v>3</v>
      </c>
      <c r="AP34" s="102">
        <v>6.0000000000000002E-6</v>
      </c>
      <c r="AQ34" s="102">
        <v>0.03</v>
      </c>
      <c r="AR34" s="102">
        <v>2</v>
      </c>
      <c r="AS34" s="104">
        <v>1</v>
      </c>
      <c r="AT34" s="49" t="str">
        <f t="shared" si="5"/>
        <v>6,13</v>
      </c>
      <c r="AU34" s="46">
        <v>28</v>
      </c>
      <c r="AV34" s="46">
        <v>28</v>
      </c>
      <c r="AW34" s="47">
        <v>24</v>
      </c>
      <c r="AX34" s="47">
        <v>27</v>
      </c>
      <c r="AY34" s="47"/>
      <c r="AZ34" s="47"/>
      <c r="BA34" s="47"/>
      <c r="BB34" s="95">
        <v>29</v>
      </c>
      <c r="BC34" s="95">
        <v>0.100005</v>
      </c>
      <c r="BD34" s="95"/>
      <c r="BE34" s="90" t="s">
        <v>10</v>
      </c>
      <c r="BF34" s="101" t="s">
        <v>184</v>
      </c>
      <c r="BG34" s="39"/>
      <c r="BH34" s="97">
        <v>29</v>
      </c>
      <c r="BI34" s="97">
        <v>7708800</v>
      </c>
      <c r="BJ34" s="98">
        <v>185</v>
      </c>
      <c r="BK34" s="98">
        <v>1015.986257</v>
      </c>
      <c r="BL34" s="98">
        <v>224.74772039999999</v>
      </c>
      <c r="BM34" s="98">
        <v>6.228261388</v>
      </c>
      <c r="BN34" s="98">
        <v>-1015.986257</v>
      </c>
      <c r="BO34" s="98">
        <v>-196.38500400000001</v>
      </c>
      <c r="BP34" s="98">
        <v>-207.134455</v>
      </c>
      <c r="BQ34" s="100">
        <f t="shared" si="2"/>
        <v>89.222222222222229</v>
      </c>
      <c r="BR34" s="39"/>
      <c r="BS34" s="39"/>
      <c r="BT34" s="97">
        <v>29</v>
      </c>
      <c r="BU34" s="97">
        <v>7708800</v>
      </c>
      <c r="BV34" s="98">
        <v>1041.251295</v>
      </c>
      <c r="BW34" s="98">
        <v>1001.410421</v>
      </c>
      <c r="BX34" s="98">
        <v>-32.624153280000002</v>
      </c>
      <c r="BY34" s="98">
        <v>31.227061469999999</v>
      </c>
      <c r="BZ34" s="98">
        <v>-186.3775157</v>
      </c>
      <c r="CA34" s="98">
        <v>175.90739350000001</v>
      </c>
      <c r="CB34" s="39"/>
      <c r="CC34" s="39"/>
      <c r="CD34" s="39"/>
      <c r="CE34" s="39"/>
    </row>
    <row r="35" spans="1:83" ht="9.9499999999999993" customHeight="1" x14ac:dyDescent="0.25">
      <c r="A35" s="39">
        <f t="shared" si="7"/>
        <v>30</v>
      </c>
      <c r="B35" s="26"/>
      <c r="C35" s="116">
        <v>6999</v>
      </c>
      <c r="D35" s="116">
        <v>1031.0899999999899</v>
      </c>
      <c r="E35" s="116">
        <v>1031.78999999999</v>
      </c>
      <c r="F35" s="116">
        <v>1033.25999999999</v>
      </c>
      <c r="G35" s="116">
        <v>1034.3199999999899</v>
      </c>
      <c r="H35" s="116">
        <v>1035.44</v>
      </c>
      <c r="I35" s="116">
        <v>1036.50999999999</v>
      </c>
      <c r="J35" s="116">
        <v>1037.6199999999899</v>
      </c>
      <c r="K35" s="116">
        <v>1039.3199999999899</v>
      </c>
      <c r="L35" s="116">
        <v>1041.5899999999899</v>
      </c>
      <c r="M35" s="26"/>
      <c r="N35" s="102">
        <v>29</v>
      </c>
      <c r="O35" s="92">
        <v>0</v>
      </c>
      <c r="P35" s="92">
        <v>4</v>
      </c>
      <c r="Q35" s="92">
        <v>5</v>
      </c>
      <c r="R35" s="102">
        <v>29</v>
      </c>
      <c r="S35" s="84" t="s">
        <v>114</v>
      </c>
      <c r="T35" s="102">
        <v>1</v>
      </c>
      <c r="U35" s="102">
        <v>129</v>
      </c>
      <c r="V35" s="102">
        <v>0.1</v>
      </c>
      <c r="W35" s="103">
        <v>9.9999999999999995E-7</v>
      </c>
      <c r="X35" s="102">
        <v>0.1</v>
      </c>
      <c r="Y35" s="102">
        <v>0.3</v>
      </c>
      <c r="Z35" s="102">
        <v>0.11</v>
      </c>
      <c r="AA35" s="102">
        <v>3.5</v>
      </c>
      <c r="AB35" s="104" t="s">
        <v>60</v>
      </c>
      <c r="AC35" s="49" t="str">
        <f t="shared" si="3"/>
        <v>6,5</v>
      </c>
      <c r="AD35" s="49" t="str">
        <f t="shared" si="4"/>
        <v/>
      </c>
      <c r="AE35" s="84">
        <v>29</v>
      </c>
      <c r="AF35" s="92">
        <v>0</v>
      </c>
      <c r="AG35" s="92">
        <v>12</v>
      </c>
      <c r="AH35" s="92">
        <v>1</v>
      </c>
      <c r="AI35" s="84">
        <v>29</v>
      </c>
      <c r="AJ35" s="84" t="s">
        <v>185</v>
      </c>
      <c r="AK35" s="102">
        <v>5000</v>
      </c>
      <c r="AL35" s="102">
        <v>60</v>
      </c>
      <c r="AM35" s="102">
        <v>1.25E-3</v>
      </c>
      <c r="AN35" s="103">
        <v>996.875</v>
      </c>
      <c r="AO35" s="102">
        <v>3</v>
      </c>
      <c r="AP35" s="102">
        <v>6.0000000000000002E-6</v>
      </c>
      <c r="AQ35" s="102">
        <v>0.03</v>
      </c>
      <c r="AR35" s="102">
        <v>1</v>
      </c>
      <c r="AS35" s="104">
        <v>1</v>
      </c>
      <c r="AT35" s="49" t="str">
        <f t="shared" si="5"/>
        <v>2,13</v>
      </c>
      <c r="AU35" s="46">
        <v>29</v>
      </c>
      <c r="AV35" s="46">
        <v>29</v>
      </c>
      <c r="AW35" s="47">
        <v>-30</v>
      </c>
      <c r="AX35" s="47"/>
      <c r="AY35" s="47"/>
      <c r="AZ35" s="47"/>
      <c r="BA35" s="47"/>
      <c r="BB35" s="95">
        <v>30</v>
      </c>
      <c r="BC35" s="95">
        <v>0.100005</v>
      </c>
      <c r="BD35" s="95"/>
      <c r="BE35" s="90" t="s">
        <v>10</v>
      </c>
      <c r="BF35" s="101" t="s">
        <v>186</v>
      </c>
      <c r="BG35" s="39"/>
      <c r="BH35" s="97">
        <v>30</v>
      </c>
      <c r="BI35" s="97">
        <v>7884000</v>
      </c>
      <c r="BJ35" s="98">
        <v>185</v>
      </c>
      <c r="BK35" s="98">
        <v>1015.980444</v>
      </c>
      <c r="BL35" s="98">
        <v>224.74300460000001</v>
      </c>
      <c r="BM35" s="98">
        <v>6.2315237899999998</v>
      </c>
      <c r="BN35" s="98">
        <v>-1015.980444</v>
      </c>
      <c r="BO35" s="98">
        <v>-196.3775009</v>
      </c>
      <c r="BP35" s="98">
        <v>-207.13398000000001</v>
      </c>
      <c r="BQ35" s="100">
        <f t="shared" si="2"/>
        <v>91.25</v>
      </c>
      <c r="BR35" s="39"/>
      <c r="BS35" s="39"/>
      <c r="BT35" s="97">
        <v>30</v>
      </c>
      <c r="BU35" s="97">
        <v>7884000</v>
      </c>
      <c r="BV35" s="98">
        <v>1041.2512859999999</v>
      </c>
      <c r="BW35" s="98">
        <v>1001.4104129999999</v>
      </c>
      <c r="BX35" s="98">
        <v>-32.623740759999997</v>
      </c>
      <c r="BY35" s="98">
        <v>31.227061469999999</v>
      </c>
      <c r="BZ35" s="98">
        <v>-186.37573570000001</v>
      </c>
      <c r="CA35" s="98">
        <v>175.90691849999999</v>
      </c>
      <c r="CB35" s="39"/>
      <c r="CC35" s="39"/>
      <c r="CD35" s="39"/>
      <c r="CE35" s="39"/>
    </row>
    <row r="36" spans="1:83" ht="9.9499999999999993" customHeight="1" x14ac:dyDescent="0.25">
      <c r="A36" s="39">
        <f t="shared" si="7"/>
        <v>31</v>
      </c>
      <c r="B36" s="26"/>
      <c r="C36" s="116">
        <v>6999</v>
      </c>
      <c r="D36" s="116">
        <v>1021.4299999999899</v>
      </c>
      <c r="E36" s="116">
        <v>1023.1</v>
      </c>
      <c r="F36" s="116">
        <v>1026.8399999999899</v>
      </c>
      <c r="G36" s="116">
        <v>1028.7</v>
      </c>
      <c r="H36" s="116">
        <v>1030.49</v>
      </c>
      <c r="I36" s="116">
        <v>1032.0899999999899</v>
      </c>
      <c r="J36" s="116">
        <v>1033.5599999999899</v>
      </c>
      <c r="K36" s="116">
        <v>1035.71</v>
      </c>
      <c r="L36" s="116">
        <v>6999</v>
      </c>
      <c r="M36" s="26"/>
      <c r="N36" s="102">
        <v>30</v>
      </c>
      <c r="O36" s="92">
        <v>0</v>
      </c>
      <c r="P36" s="92">
        <v>4</v>
      </c>
      <c r="Q36" s="92">
        <v>6</v>
      </c>
      <c r="R36" s="102">
        <v>30</v>
      </c>
      <c r="S36" s="84" t="s">
        <v>187</v>
      </c>
      <c r="T36" s="102">
        <v>1</v>
      </c>
      <c r="U36" s="102">
        <v>130</v>
      </c>
      <c r="V36" s="102">
        <v>0.1</v>
      </c>
      <c r="W36" s="103">
        <v>9.9999999999999995E-7</v>
      </c>
      <c r="X36" s="102">
        <v>0.1</v>
      </c>
      <c r="Y36" s="102">
        <v>0.3</v>
      </c>
      <c r="Z36" s="102">
        <v>0.11</v>
      </c>
      <c r="AA36" s="102">
        <v>3.5</v>
      </c>
      <c r="AB36" s="104" t="s">
        <v>60</v>
      </c>
      <c r="AC36" s="49" t="str">
        <f t="shared" si="3"/>
        <v>7,5</v>
      </c>
      <c r="AD36" s="49" t="str">
        <f t="shared" si="4"/>
        <v/>
      </c>
      <c r="AE36" s="84">
        <v>30</v>
      </c>
      <c r="AF36" s="92">
        <v>0</v>
      </c>
      <c r="AG36" s="92">
        <v>12</v>
      </c>
      <c r="AH36" s="92">
        <v>0</v>
      </c>
      <c r="AI36" s="84">
        <v>30</v>
      </c>
      <c r="AJ36" s="84" t="s">
        <v>188</v>
      </c>
      <c r="AK36" s="102">
        <v>3000</v>
      </c>
      <c r="AL36" s="102">
        <v>60</v>
      </c>
      <c r="AM36" s="102">
        <v>1.25E-3</v>
      </c>
      <c r="AN36" s="103">
        <v>991.875</v>
      </c>
      <c r="AO36" s="102">
        <v>3</v>
      </c>
      <c r="AP36" s="102">
        <v>6.0000000000000002E-6</v>
      </c>
      <c r="AQ36" s="102">
        <v>0.03</v>
      </c>
      <c r="AR36" s="102">
        <v>1</v>
      </c>
      <c r="AS36" s="104">
        <v>1</v>
      </c>
      <c r="AT36" s="49" t="str">
        <f t="shared" si="5"/>
        <v>1,13</v>
      </c>
      <c r="AU36" s="46">
        <v>30</v>
      </c>
      <c r="AV36" s="46">
        <v>30</v>
      </c>
      <c r="AW36" s="47">
        <v>29</v>
      </c>
      <c r="AX36" s="47"/>
      <c r="AY36" s="47"/>
      <c r="AZ36" s="47"/>
      <c r="BA36" s="47"/>
      <c r="BB36" s="95">
        <v>31</v>
      </c>
      <c r="BC36" s="95">
        <v>0.100005</v>
      </c>
      <c r="BD36" s="95"/>
      <c r="BE36" s="90" t="s">
        <v>10</v>
      </c>
      <c r="BF36" s="101" t="s">
        <v>189</v>
      </c>
      <c r="BG36" s="39"/>
      <c r="BH36" s="97">
        <v>31</v>
      </c>
      <c r="BI36" s="97">
        <v>8059200</v>
      </c>
      <c r="BJ36" s="98">
        <v>185</v>
      </c>
      <c r="BK36" s="98">
        <v>1015.974696</v>
      </c>
      <c r="BL36" s="98">
        <v>224.98866659999999</v>
      </c>
      <c r="BM36" s="98">
        <v>6.235042505</v>
      </c>
      <c r="BN36" s="98">
        <v>-1015.974696</v>
      </c>
      <c r="BO36" s="98">
        <v>-196.62015059999999</v>
      </c>
      <c r="BP36" s="98">
        <v>-207.13347350000001</v>
      </c>
      <c r="BQ36" s="100">
        <f t="shared" si="2"/>
        <v>93.277777777777771</v>
      </c>
      <c r="BR36" s="39"/>
      <c r="BS36" s="39"/>
      <c r="BT36" s="97">
        <v>31</v>
      </c>
      <c r="BU36" s="97">
        <v>8059200</v>
      </c>
      <c r="BV36" s="98">
        <v>1041.251276</v>
      </c>
      <c r="BW36" s="98">
        <v>1001.410405</v>
      </c>
      <c r="BX36" s="98">
        <v>-32.623316520000003</v>
      </c>
      <c r="BY36" s="98">
        <v>31.227061469999999</v>
      </c>
      <c r="BZ36" s="98">
        <v>-186.37388060000001</v>
      </c>
      <c r="CA36" s="98">
        <v>175.90641199999999</v>
      </c>
      <c r="CB36" s="39"/>
      <c r="CC36" s="39"/>
      <c r="CD36" s="39"/>
      <c r="CE36" s="39"/>
    </row>
    <row r="37" spans="1:83" ht="9.9499999999999993" customHeight="1" x14ac:dyDescent="0.25">
      <c r="A37" s="39">
        <f t="shared" si="7"/>
        <v>32</v>
      </c>
      <c r="B37" s="26"/>
      <c r="C37" s="116">
        <v>1001.16999999999</v>
      </c>
      <c r="D37" s="116">
        <v>1009.24</v>
      </c>
      <c r="E37" s="116">
        <v>1014.50999999999</v>
      </c>
      <c r="F37" s="116">
        <v>1019.62</v>
      </c>
      <c r="G37" s="116">
        <v>1023.13999999999</v>
      </c>
      <c r="H37" s="116">
        <v>1026.18</v>
      </c>
      <c r="I37" s="116">
        <v>1028.5699999999899</v>
      </c>
      <c r="J37" s="116">
        <v>1030.3699999999899</v>
      </c>
      <c r="K37" s="116">
        <v>1034.28999999999</v>
      </c>
      <c r="L37" s="116">
        <v>6999</v>
      </c>
      <c r="M37" s="26"/>
      <c r="N37" s="102">
        <v>31</v>
      </c>
      <c r="O37" s="92">
        <v>0</v>
      </c>
      <c r="P37" s="92">
        <v>4</v>
      </c>
      <c r="Q37" s="92">
        <v>7</v>
      </c>
      <c r="R37" s="102">
        <v>31</v>
      </c>
      <c r="S37" s="84" t="s">
        <v>133</v>
      </c>
      <c r="T37" s="102">
        <v>1</v>
      </c>
      <c r="U37" s="102">
        <v>131</v>
      </c>
      <c r="V37" s="102">
        <v>0.1</v>
      </c>
      <c r="W37" s="103">
        <v>9.9999999999999995E-7</v>
      </c>
      <c r="X37" s="102">
        <v>0.1</v>
      </c>
      <c r="Y37" s="102">
        <v>0.3</v>
      </c>
      <c r="Z37" s="102">
        <v>0.11</v>
      </c>
      <c r="AA37" s="102">
        <v>3.5</v>
      </c>
      <c r="AB37" s="104" t="s">
        <v>60</v>
      </c>
      <c r="AC37" s="49" t="str">
        <f t="shared" si="3"/>
        <v>8,5</v>
      </c>
      <c r="AD37" s="49" t="str">
        <f t="shared" si="4"/>
        <v/>
      </c>
      <c r="AE37" s="55"/>
      <c r="AF37" s="55"/>
      <c r="AG37" s="55"/>
      <c r="AH37" s="55"/>
      <c r="AI37" s="55"/>
      <c r="AJ37" s="55"/>
      <c r="AK37" s="55"/>
      <c r="AL37" s="55"/>
      <c r="AM37" s="55"/>
      <c r="AN37" s="117" t="s">
        <v>190</v>
      </c>
      <c r="AO37" s="118"/>
      <c r="AP37" s="117" t="s">
        <v>62</v>
      </c>
      <c r="AQ37" s="118"/>
      <c r="AR37" s="118"/>
      <c r="AS37" s="118"/>
      <c r="AT37" s="118"/>
      <c r="AU37" s="55"/>
      <c r="AV37" s="117" t="s">
        <v>191</v>
      </c>
      <c r="AW37" s="117"/>
      <c r="AX37" s="117"/>
      <c r="AY37" s="117"/>
      <c r="AZ37" s="117"/>
      <c r="BA37" s="117"/>
      <c r="BB37" s="95">
        <v>32</v>
      </c>
      <c r="BC37" s="95">
        <v>0.100005</v>
      </c>
      <c r="BD37" s="95"/>
      <c r="BE37" s="90" t="s">
        <v>10</v>
      </c>
      <c r="BF37" s="101" t="s">
        <v>192</v>
      </c>
      <c r="BG37" s="39"/>
      <c r="BH37" s="97">
        <v>32</v>
      </c>
      <c r="BI37" s="97">
        <v>8234400</v>
      </c>
      <c r="BJ37" s="98">
        <v>185</v>
      </c>
      <c r="BK37" s="98">
        <v>1015.969009</v>
      </c>
      <c r="BL37" s="98">
        <v>224.9839082</v>
      </c>
      <c r="BM37" s="98">
        <v>6.238026252</v>
      </c>
      <c r="BN37" s="98">
        <v>-1015.969009</v>
      </c>
      <c r="BO37" s="98">
        <v>-196.61294480000001</v>
      </c>
      <c r="BP37" s="98">
        <v>-207.13293709999999</v>
      </c>
      <c r="BQ37" s="100">
        <f t="shared" si="2"/>
        <v>95.305555555555557</v>
      </c>
      <c r="BR37" s="39"/>
      <c r="BS37" s="39"/>
      <c r="BT37" s="97">
        <v>32</v>
      </c>
      <c r="BU37" s="97">
        <v>8234400</v>
      </c>
      <c r="BV37" s="98">
        <v>1041.251266</v>
      </c>
      <c r="BW37" s="98">
        <v>1001.410396</v>
      </c>
      <c r="BX37" s="98">
        <v>-32.622881319999998</v>
      </c>
      <c r="BY37" s="98">
        <v>31.227061469999999</v>
      </c>
      <c r="BZ37" s="98">
        <v>-186.37195510000001</v>
      </c>
      <c r="CA37" s="98">
        <v>175.9058756</v>
      </c>
      <c r="CB37" s="39"/>
      <c r="CC37" s="39"/>
      <c r="CD37" s="39"/>
      <c r="CE37" s="39"/>
    </row>
    <row r="38" spans="1:83" ht="9.9499999999999993" customHeight="1" x14ac:dyDescent="0.25">
      <c r="A38" s="39">
        <f t="shared" si="7"/>
        <v>33</v>
      </c>
      <c r="B38" s="26"/>
      <c r="C38" s="116">
        <v>994.52999999999895</v>
      </c>
      <c r="D38" s="116">
        <v>999.96</v>
      </c>
      <c r="E38" s="116">
        <v>1006.65999999999</v>
      </c>
      <c r="F38" s="116">
        <v>1012.87999999999</v>
      </c>
      <c r="G38" s="116">
        <v>1018.7</v>
      </c>
      <c r="H38" s="116">
        <v>1024.26999999999</v>
      </c>
      <c r="I38" s="116">
        <v>1029.0899999999899</v>
      </c>
      <c r="J38" s="116">
        <v>1034.0999999999899</v>
      </c>
      <c r="K38" s="116">
        <v>1036.1300000000001</v>
      </c>
      <c r="L38" s="116">
        <v>6999</v>
      </c>
      <c r="M38" s="26"/>
      <c r="N38" s="102">
        <v>32</v>
      </c>
      <c r="O38" s="92">
        <v>0</v>
      </c>
      <c r="P38" s="92">
        <v>4</v>
      </c>
      <c r="Q38" s="92">
        <v>8</v>
      </c>
      <c r="R38" s="102">
        <v>32</v>
      </c>
      <c r="S38" s="84" t="s">
        <v>145</v>
      </c>
      <c r="T38" s="102">
        <v>1</v>
      </c>
      <c r="U38" s="102">
        <v>132</v>
      </c>
      <c r="V38" s="102">
        <v>0.1</v>
      </c>
      <c r="W38" s="103">
        <v>9.9999999999999995E-7</v>
      </c>
      <c r="X38" s="102">
        <v>0.1</v>
      </c>
      <c r="Y38" s="102">
        <v>0.3</v>
      </c>
      <c r="Z38" s="102">
        <v>0.11</v>
      </c>
      <c r="AA38" s="102">
        <v>3.5</v>
      </c>
      <c r="AB38" s="104" t="s">
        <v>60</v>
      </c>
      <c r="AC38" s="49" t="str">
        <f t="shared" si="3"/>
        <v>9,5</v>
      </c>
      <c r="AD38" s="49" t="str">
        <f t="shared" si="4"/>
        <v/>
      </c>
      <c r="AE38" s="119">
        <f t="array" ref="AE38:AU38">TRANSPOSE(AZ39:AZ55)</f>
        <v>0</v>
      </c>
      <c r="AF38" s="119">
        <v>1</v>
      </c>
      <c r="AG38" s="119">
        <v>2</v>
      </c>
      <c r="AH38" s="119">
        <v>3</v>
      </c>
      <c r="AI38" s="119">
        <v>4</v>
      </c>
      <c r="AJ38" s="119">
        <v>5</v>
      </c>
      <c r="AK38" s="119">
        <v>6</v>
      </c>
      <c r="AL38" s="119">
        <v>7</v>
      </c>
      <c r="AM38" s="119">
        <v>8</v>
      </c>
      <c r="AN38" s="119">
        <v>9</v>
      </c>
      <c r="AO38" s="119">
        <v>10</v>
      </c>
      <c r="AP38" s="119">
        <v>11</v>
      </c>
      <c r="AQ38" s="119">
        <v>12</v>
      </c>
      <c r="AR38" s="119">
        <v>13</v>
      </c>
      <c r="AS38" s="119">
        <v>14</v>
      </c>
      <c r="AT38" s="119">
        <v>15</v>
      </c>
      <c r="AU38" s="119">
        <v>16</v>
      </c>
      <c r="AV38" s="117" t="s">
        <v>193</v>
      </c>
      <c r="AW38" s="120"/>
      <c r="AX38" s="120"/>
      <c r="AY38" s="120"/>
      <c r="AZ38" s="120"/>
      <c r="BA38" s="118"/>
      <c r="BB38" s="95">
        <v>33</v>
      </c>
      <c r="BC38" s="95">
        <v>0.100005</v>
      </c>
      <c r="BD38" s="95"/>
      <c r="BE38" s="90" t="s">
        <v>10</v>
      </c>
      <c r="BF38" s="101" t="s">
        <v>194</v>
      </c>
      <c r="BG38" s="39"/>
      <c r="BH38" s="97">
        <v>33</v>
      </c>
      <c r="BI38" s="97">
        <v>8409600</v>
      </c>
      <c r="BJ38" s="98">
        <v>185</v>
      </c>
      <c r="BK38" s="98">
        <v>1015.963379</v>
      </c>
      <c r="BL38" s="98">
        <v>224.97912969999999</v>
      </c>
      <c r="BM38" s="98">
        <v>6.2408842529999999</v>
      </c>
      <c r="BN38" s="98">
        <v>-1015.963379</v>
      </c>
      <c r="BO38" s="98">
        <v>-196.6058731</v>
      </c>
      <c r="BP38" s="98">
        <v>-207.13237240000001</v>
      </c>
      <c r="BQ38" s="100">
        <f t="shared" si="2"/>
        <v>97.333333333333329</v>
      </c>
      <c r="BR38" s="39"/>
      <c r="BS38" s="39"/>
      <c r="BT38" s="97">
        <v>33</v>
      </c>
      <c r="BU38" s="97">
        <v>8409600</v>
      </c>
      <c r="BV38" s="98">
        <v>1041.251256</v>
      </c>
      <c r="BW38" s="98">
        <v>1001.410387</v>
      </c>
      <c r="BX38" s="98">
        <v>-32.622435850000002</v>
      </c>
      <c r="BY38" s="98">
        <v>31.227061469999999</v>
      </c>
      <c r="BZ38" s="98">
        <v>-186.3699632</v>
      </c>
      <c r="CA38" s="98">
        <v>175.90531089999999</v>
      </c>
      <c r="CB38" s="39"/>
      <c r="CC38" s="39"/>
      <c r="CD38" s="39"/>
      <c r="CE38" s="39"/>
    </row>
    <row r="39" spans="1:83" ht="9.9499999999999993" customHeight="1" x14ac:dyDescent="0.25">
      <c r="A39" s="39">
        <f t="shared" si="7"/>
        <v>34</v>
      </c>
      <c r="B39" s="26"/>
      <c r="C39" s="116">
        <v>6999</v>
      </c>
      <c r="D39" s="116">
        <v>1004.00999999999</v>
      </c>
      <c r="E39" s="116">
        <v>1008.95</v>
      </c>
      <c r="F39" s="116">
        <v>1013.7</v>
      </c>
      <c r="G39" s="116">
        <v>1018.88999999999</v>
      </c>
      <c r="H39" s="116">
        <v>1024.02999999999</v>
      </c>
      <c r="I39" s="116">
        <v>1029.48</v>
      </c>
      <c r="J39" s="116">
        <v>1035.0899999999899</v>
      </c>
      <c r="K39" s="116">
        <v>1039.3399999999899</v>
      </c>
      <c r="L39" s="116">
        <v>6999</v>
      </c>
      <c r="M39" s="26"/>
      <c r="N39" s="102">
        <v>33</v>
      </c>
      <c r="O39" s="92">
        <v>0</v>
      </c>
      <c r="P39" s="92">
        <v>4</v>
      </c>
      <c r="Q39" s="92">
        <v>9</v>
      </c>
      <c r="R39" s="102">
        <v>33</v>
      </c>
      <c r="S39" s="84" t="s">
        <v>139</v>
      </c>
      <c r="T39" s="102">
        <v>1</v>
      </c>
      <c r="U39" s="102">
        <v>133</v>
      </c>
      <c r="V39" s="102">
        <v>0.1</v>
      </c>
      <c r="W39" s="103">
        <v>9.9999999999999995E-7</v>
      </c>
      <c r="X39" s="102">
        <v>0.1</v>
      </c>
      <c r="Y39" s="102">
        <v>0.3</v>
      </c>
      <c r="Z39" s="102">
        <v>0.11</v>
      </c>
      <c r="AA39" s="102">
        <v>3.5</v>
      </c>
      <c r="AB39" s="104" t="s">
        <v>60</v>
      </c>
      <c r="AC39" s="49" t="str">
        <f t="shared" si="3"/>
        <v>10,5</v>
      </c>
      <c r="AD39" s="49" t="str">
        <f t="shared" si="4"/>
        <v/>
      </c>
      <c r="AE39" s="121"/>
      <c r="AF39" s="121" t="s">
        <v>15</v>
      </c>
      <c r="AG39" s="121" t="s">
        <v>195</v>
      </c>
      <c r="AH39" s="121" t="s">
        <v>196</v>
      </c>
      <c r="AI39" s="121" t="s">
        <v>197</v>
      </c>
      <c r="AJ39" s="121" t="s">
        <v>198</v>
      </c>
      <c r="AK39" s="121" t="s">
        <v>199</v>
      </c>
      <c r="AL39" s="121" t="s">
        <v>200</v>
      </c>
      <c r="AM39" s="121" t="s">
        <v>201</v>
      </c>
      <c r="AN39" s="121" t="s">
        <v>202</v>
      </c>
      <c r="AO39" s="121" t="s">
        <v>203</v>
      </c>
      <c r="AP39" s="121" t="s">
        <v>204</v>
      </c>
      <c r="AQ39" s="121" t="s">
        <v>205</v>
      </c>
      <c r="AR39" s="121" t="s">
        <v>206</v>
      </c>
      <c r="AS39" s="121" t="s">
        <v>207</v>
      </c>
      <c r="AT39" s="121" t="s">
        <v>208</v>
      </c>
      <c r="AU39" s="121" t="s">
        <v>209</v>
      </c>
      <c r="AV39" s="122">
        <f t="array" ref="AV39:AV55">TRANSPOSE(AE39:AU39)</f>
        <v>0</v>
      </c>
      <c r="AW39" s="122"/>
      <c r="AX39" s="122"/>
      <c r="AY39" s="122"/>
      <c r="AZ39" s="119">
        <v>0</v>
      </c>
      <c r="BA39" s="121"/>
      <c r="BB39" s="95">
        <v>34</v>
      </c>
      <c r="BC39" s="95">
        <v>0.20000999999999999</v>
      </c>
      <c r="BD39" s="95"/>
      <c r="BE39" s="90" t="s">
        <v>10</v>
      </c>
      <c r="BF39" s="101" t="s">
        <v>210</v>
      </c>
      <c r="BG39" s="39"/>
      <c r="BH39" s="97">
        <v>34</v>
      </c>
      <c r="BI39" s="97">
        <v>8584800</v>
      </c>
      <c r="BJ39" s="98">
        <v>185</v>
      </c>
      <c r="BK39" s="98">
        <v>1015.957803</v>
      </c>
      <c r="BL39" s="98">
        <v>224.974332</v>
      </c>
      <c r="BM39" s="98">
        <v>6.2436249850000003</v>
      </c>
      <c r="BN39" s="98">
        <v>-1015.957803</v>
      </c>
      <c r="BO39" s="98">
        <v>-196.5989265</v>
      </c>
      <c r="BP39" s="98">
        <v>-207.13178060000001</v>
      </c>
      <c r="BQ39" s="100">
        <f t="shared" si="2"/>
        <v>99.361111111111114</v>
      </c>
      <c r="BR39" s="39"/>
      <c r="BS39" s="39"/>
      <c r="BT39" s="97">
        <v>34</v>
      </c>
      <c r="BU39" s="97">
        <v>8584800</v>
      </c>
      <c r="BV39" s="98">
        <v>1041.2512449999999</v>
      </c>
      <c r="BW39" s="98">
        <v>1001.410378</v>
      </c>
      <c r="BX39" s="98">
        <v>-32.621980749999999</v>
      </c>
      <c r="BY39" s="98">
        <v>31.227061469999999</v>
      </c>
      <c r="BZ39" s="98">
        <v>-186.3679089</v>
      </c>
      <c r="CA39" s="98">
        <v>175.90471909999999</v>
      </c>
      <c r="CB39" s="39"/>
      <c r="CC39" s="39"/>
      <c r="CD39" s="39"/>
      <c r="CE39" s="39"/>
    </row>
    <row r="40" spans="1:83" ht="9.9499999999999993" customHeight="1" x14ac:dyDescent="0.25">
      <c r="A40" s="39">
        <f t="shared" si="7"/>
        <v>35</v>
      </c>
      <c r="B40" s="26"/>
      <c r="C40" s="116">
        <v>6999</v>
      </c>
      <c r="D40" s="116">
        <v>6999</v>
      </c>
      <c r="E40" s="116">
        <v>1011.91999999999</v>
      </c>
      <c r="F40" s="116">
        <v>1015.1</v>
      </c>
      <c r="G40" s="116">
        <v>1019.12999999999</v>
      </c>
      <c r="H40" s="116">
        <v>1022.38999999999</v>
      </c>
      <c r="I40" s="116">
        <v>6999</v>
      </c>
      <c r="J40" s="116">
        <v>6999</v>
      </c>
      <c r="K40" s="116">
        <v>6999</v>
      </c>
      <c r="L40" s="116">
        <v>6999</v>
      </c>
      <c r="M40" s="26"/>
      <c r="N40" s="102">
        <v>34</v>
      </c>
      <c r="O40" s="92">
        <v>0</v>
      </c>
      <c r="P40" s="92">
        <v>5</v>
      </c>
      <c r="Q40" s="92">
        <v>0</v>
      </c>
      <c r="R40" s="102">
        <v>34</v>
      </c>
      <c r="S40" s="84" t="s">
        <v>211</v>
      </c>
      <c r="T40" s="102">
        <v>1</v>
      </c>
      <c r="U40" s="102">
        <v>134</v>
      </c>
      <c r="V40" s="102">
        <v>0.1</v>
      </c>
      <c r="W40" s="103">
        <v>9.9999999999999995E-7</v>
      </c>
      <c r="X40" s="102">
        <v>0.2</v>
      </c>
      <c r="Y40" s="102">
        <v>0.3</v>
      </c>
      <c r="Z40" s="102">
        <v>0.21</v>
      </c>
      <c r="AA40" s="102">
        <v>3.5</v>
      </c>
      <c r="AB40" s="104" t="s">
        <v>60</v>
      </c>
      <c r="AC40" s="49" t="str">
        <f t="shared" si="3"/>
        <v>1,6</v>
      </c>
      <c r="AD40" s="49" t="str">
        <f t="shared" si="4"/>
        <v/>
      </c>
      <c r="AE40" s="55">
        <v>0</v>
      </c>
      <c r="AF40" s="55">
        <v>2628000</v>
      </c>
      <c r="AG40" s="55">
        <v>4.1750000000000002E-2</v>
      </c>
      <c r="AH40" s="55">
        <v>0</v>
      </c>
      <c r="AI40" s="55">
        <v>0.20999999999999699</v>
      </c>
      <c r="AJ40" s="55">
        <v>0.21</v>
      </c>
      <c r="AK40" s="55">
        <v>4.1750000000000002E-2</v>
      </c>
      <c r="AL40" s="55">
        <v>0</v>
      </c>
      <c r="AM40" s="55">
        <v>0</v>
      </c>
      <c r="AN40" s="55">
        <v>0</v>
      </c>
      <c r="AO40" s="55">
        <v>0</v>
      </c>
      <c r="AP40" s="55">
        <v>0</v>
      </c>
      <c r="AQ40" s="55">
        <v>0</v>
      </c>
      <c r="AR40" s="55">
        <v>0</v>
      </c>
      <c r="AS40" s="55">
        <v>0</v>
      </c>
      <c r="AT40" s="55">
        <v>0</v>
      </c>
      <c r="AU40" s="55">
        <v>30.4166666666666</v>
      </c>
      <c r="AV40" s="122" t="str">
        <v>time</v>
      </c>
      <c r="AW40" s="122"/>
      <c r="AX40" s="122"/>
      <c r="AY40" s="122"/>
      <c r="AZ40" s="119">
        <f>AZ39+1</f>
        <v>1</v>
      </c>
      <c r="BA40" s="121"/>
      <c r="BB40" s="95">
        <v>35</v>
      </c>
      <c r="BC40" s="95">
        <v>0.20000999999999999</v>
      </c>
      <c r="BD40" s="95"/>
      <c r="BE40" s="90" t="s">
        <v>10</v>
      </c>
      <c r="BF40" s="101" t="s">
        <v>212</v>
      </c>
      <c r="BG40" s="39"/>
      <c r="BH40" s="97">
        <v>35</v>
      </c>
      <c r="BI40" s="97">
        <v>8760000</v>
      </c>
      <c r="BJ40" s="98">
        <v>185</v>
      </c>
      <c r="BK40" s="98">
        <v>1015.952277</v>
      </c>
      <c r="BL40" s="98">
        <v>224.9695165</v>
      </c>
      <c r="BM40" s="98">
        <v>6.2462550480000001</v>
      </c>
      <c r="BN40" s="98">
        <v>-1015.952277</v>
      </c>
      <c r="BO40" s="98">
        <v>-196.5920988</v>
      </c>
      <c r="BP40" s="98">
        <v>-207.13116260000001</v>
      </c>
      <c r="BQ40" s="100">
        <f t="shared" si="2"/>
        <v>101.38888888888889</v>
      </c>
      <c r="BR40" s="39"/>
      <c r="BS40" s="39"/>
      <c r="BT40" s="97">
        <v>35</v>
      </c>
      <c r="BU40" s="97">
        <v>8760000</v>
      </c>
      <c r="BV40" s="98">
        <v>1041.2512340000001</v>
      </c>
      <c r="BW40" s="98">
        <v>1001.4103679999999</v>
      </c>
      <c r="BX40" s="98">
        <v>-32.621516630000002</v>
      </c>
      <c r="BY40" s="98">
        <v>31.227061469999999</v>
      </c>
      <c r="BZ40" s="98">
        <v>-186.36579570000001</v>
      </c>
      <c r="CA40" s="98">
        <v>175.90410109999999</v>
      </c>
      <c r="CB40" s="39"/>
      <c r="CC40" s="39"/>
      <c r="CD40" s="39"/>
      <c r="CE40" s="39"/>
    </row>
    <row r="41" spans="1:83" ht="9.9499999999999993" customHeight="1" x14ac:dyDescent="0.25">
      <c r="A41" s="1"/>
      <c r="B41" s="71"/>
      <c r="C41" s="54" t="str">
        <f>IF(ISNUMBER(#REF!),INDEX(#REF!,#REF!,1),"")</f>
        <v/>
      </c>
      <c r="D41" s="54" t="str">
        <f>IF(ISNUMBER(#REF!),INDEX(#REF!,#REF!,1),"")</f>
        <v/>
      </c>
      <c r="E41" s="54" t="str">
        <f>IF(ISNUMBER(#REF!),INDEX(#REF!,#REF!,1),"")</f>
        <v/>
      </c>
      <c r="F41" s="54" t="str">
        <f>IF(ISNUMBER(#REF!),INDEX(#REF!,#REF!,1),"")</f>
        <v/>
      </c>
      <c r="G41" s="54" t="str">
        <f>IF(ISNUMBER(#REF!),INDEX(#REF!,#REF!,1),"")</f>
        <v/>
      </c>
      <c r="H41" s="54" t="str">
        <f>IF(ISNUMBER(#REF!),INDEX(#REF!,#REF!,1),"")</f>
        <v/>
      </c>
      <c r="I41" s="54" t="str">
        <f>IF(ISNUMBER(#REF!),INDEX(#REF!,#REF!,1),"")</f>
        <v/>
      </c>
      <c r="J41" s="54" t="str">
        <f>IF(ISNUMBER(#REF!),INDEX(#REF!,#REF!,1),"")</f>
        <v/>
      </c>
      <c r="K41" s="54"/>
      <c r="L41" s="72"/>
      <c r="M41" s="72"/>
      <c r="N41" s="102">
        <v>35</v>
      </c>
      <c r="O41" s="92">
        <v>0</v>
      </c>
      <c r="P41" s="92">
        <v>5</v>
      </c>
      <c r="Q41" s="92">
        <v>1</v>
      </c>
      <c r="R41" s="102">
        <v>35</v>
      </c>
      <c r="S41" s="84" t="s">
        <v>213</v>
      </c>
      <c r="T41" s="102">
        <v>1</v>
      </c>
      <c r="U41" s="102">
        <v>135</v>
      </c>
      <c r="V41" s="102">
        <v>0.1</v>
      </c>
      <c r="W41" s="103">
        <v>9.9999999999999995E-7</v>
      </c>
      <c r="X41" s="102">
        <v>0.2</v>
      </c>
      <c r="Y41" s="102">
        <v>0.3</v>
      </c>
      <c r="Z41" s="102">
        <v>0.21</v>
      </c>
      <c r="AA41" s="102">
        <v>3.5</v>
      </c>
      <c r="AB41" s="104" t="s">
        <v>60</v>
      </c>
      <c r="AC41" s="49" t="str">
        <f t="shared" si="3"/>
        <v>2,6</v>
      </c>
      <c r="AD41" s="49" t="str">
        <f t="shared" si="4"/>
        <v/>
      </c>
      <c r="AE41" s="55">
        <v>1</v>
      </c>
      <c r="AF41" s="55">
        <v>2803200</v>
      </c>
      <c r="AG41" s="55">
        <v>5</v>
      </c>
      <c r="AH41" s="55">
        <v>0</v>
      </c>
      <c r="AI41" s="55">
        <v>0.20999999999999699</v>
      </c>
      <c r="AJ41" s="55">
        <v>0.21</v>
      </c>
      <c r="AK41" s="55">
        <v>0</v>
      </c>
      <c r="AL41" s="55">
        <v>6.1476593825518502E-3</v>
      </c>
      <c r="AM41" s="55">
        <v>0</v>
      </c>
      <c r="AN41" s="55">
        <v>0</v>
      </c>
      <c r="AO41" s="55">
        <v>-0.249999999999996</v>
      </c>
      <c r="AP41" s="55">
        <v>0</v>
      </c>
      <c r="AQ41" s="55">
        <v>0</v>
      </c>
      <c r="AR41" s="55">
        <v>0</v>
      </c>
      <c r="AS41" s="55">
        <v>0</v>
      </c>
      <c r="AT41" s="55">
        <v>0</v>
      </c>
      <c r="AU41" s="55">
        <v>32.4444444444444</v>
      </c>
      <c r="AV41" s="122" t="str">
        <v>ID26_INFIL</v>
      </c>
      <c r="AW41" s="122"/>
      <c r="AX41" s="122"/>
      <c r="AY41" s="122"/>
      <c r="AZ41" s="119">
        <f>AZ40+1</f>
        <v>2</v>
      </c>
      <c r="BA41" s="121">
        <v>1</v>
      </c>
      <c r="BB41" s="95">
        <v>36</v>
      </c>
      <c r="BC41" s="95">
        <v>0.20000999999999999</v>
      </c>
      <c r="BD41" s="95"/>
      <c r="BE41" s="90" t="s">
        <v>10</v>
      </c>
      <c r="BF41" s="101" t="s">
        <v>214</v>
      </c>
      <c r="BG41" s="1"/>
      <c r="BH41" s="97">
        <v>36</v>
      </c>
      <c r="BI41" s="97">
        <v>8935200</v>
      </c>
      <c r="BJ41" s="98">
        <v>185</v>
      </c>
      <c r="BK41" s="98">
        <v>1015.9512089999999</v>
      </c>
      <c r="BL41" s="98">
        <v>224.96687069999999</v>
      </c>
      <c r="BM41" s="98">
        <v>6.2443870219999997</v>
      </c>
      <c r="BN41" s="98">
        <v>-1015.9512089999999</v>
      </c>
      <c r="BO41" s="98">
        <v>-196.5919638</v>
      </c>
      <c r="BP41" s="98">
        <v>-207.1305199</v>
      </c>
      <c r="BQ41" s="100">
        <f t="shared" si="2"/>
        <v>103.41666666666667</v>
      </c>
      <c r="BR41" s="82"/>
      <c r="BS41" s="1"/>
      <c r="BT41" s="97">
        <v>36</v>
      </c>
      <c r="BU41" s="97">
        <v>8935200</v>
      </c>
      <c r="BV41" s="98">
        <v>1041.2512240000001</v>
      </c>
      <c r="BW41" s="98">
        <v>1001.410358</v>
      </c>
      <c r="BX41" s="98">
        <v>-32.621044179999998</v>
      </c>
      <c r="BY41" s="98">
        <v>31.227061469999999</v>
      </c>
      <c r="BZ41" s="98">
        <v>-186.3636344</v>
      </c>
      <c r="CA41" s="98">
        <v>175.90345840000001</v>
      </c>
      <c r="CB41" s="1"/>
      <c r="CC41" s="1"/>
      <c r="CD41" s="1"/>
      <c r="CE41" s="1"/>
    </row>
    <row r="42" spans="1:83" ht="9.9499999999999993" customHeight="1" x14ac:dyDescent="0.25">
      <c r="A42" s="1"/>
      <c r="B42" s="71"/>
      <c r="C42" s="56">
        <f t="shared" ref="C42:L56" si="8">IF(OR(C59=$AW$56,C59=$AW$57,C59=$AW$58,C59=$AW$59),$BA$59,C59)</f>
        <v>1</v>
      </c>
      <c r="D42" s="56">
        <f t="shared" si="8"/>
        <v>2</v>
      </c>
      <c r="E42" s="56">
        <f t="shared" si="8"/>
        <v>3</v>
      </c>
      <c r="F42" s="56">
        <f t="shared" si="8"/>
        <v>4</v>
      </c>
      <c r="G42" s="56">
        <f t="shared" si="8"/>
        <v>5</v>
      </c>
      <c r="H42" s="56">
        <f t="shared" si="8"/>
        <v>6</v>
      </c>
      <c r="I42" s="56">
        <f t="shared" si="8"/>
        <v>7</v>
      </c>
      <c r="J42" s="56">
        <f t="shared" si="8"/>
        <v>8</v>
      </c>
      <c r="K42" s="56">
        <f t="shared" si="8"/>
        <v>9</v>
      </c>
      <c r="L42" s="56">
        <f t="shared" si="8"/>
        <v>10</v>
      </c>
      <c r="M42" s="72"/>
      <c r="N42" s="102">
        <v>36</v>
      </c>
      <c r="O42" s="92">
        <v>0</v>
      </c>
      <c r="P42" s="92">
        <v>5</v>
      </c>
      <c r="Q42" s="92">
        <v>2</v>
      </c>
      <c r="R42" s="102">
        <v>36</v>
      </c>
      <c r="S42" s="84" t="s">
        <v>215</v>
      </c>
      <c r="T42" s="102">
        <v>1</v>
      </c>
      <c r="U42" s="102">
        <v>136</v>
      </c>
      <c r="V42" s="102">
        <v>0.1</v>
      </c>
      <c r="W42" s="103">
        <v>9.9999999999999995E-7</v>
      </c>
      <c r="X42" s="102">
        <v>0.2</v>
      </c>
      <c r="Y42" s="102">
        <v>0.3</v>
      </c>
      <c r="Z42" s="102">
        <v>0.21</v>
      </c>
      <c r="AA42" s="102">
        <v>3.5</v>
      </c>
      <c r="AB42" s="104" t="s">
        <v>60</v>
      </c>
      <c r="AC42" s="49" t="str">
        <f t="shared" si="3"/>
        <v>3,6</v>
      </c>
      <c r="AD42" s="49" t="str">
        <f t="shared" si="4"/>
        <v/>
      </c>
      <c r="AE42" s="55">
        <v>2</v>
      </c>
      <c r="AF42" s="55">
        <v>2978400</v>
      </c>
      <c r="AG42" s="55">
        <v>5</v>
      </c>
      <c r="AH42" s="55">
        <v>0</v>
      </c>
      <c r="AI42" s="55">
        <v>0.20999999999999699</v>
      </c>
      <c r="AJ42" s="55">
        <v>0.21</v>
      </c>
      <c r="AK42" s="55">
        <v>0</v>
      </c>
      <c r="AL42" s="55">
        <v>6.1523978175032096E-3</v>
      </c>
      <c r="AM42" s="55">
        <v>0</v>
      </c>
      <c r="AN42" s="55">
        <v>0</v>
      </c>
      <c r="AO42" s="55">
        <v>-0.249999999999996</v>
      </c>
      <c r="AP42" s="55">
        <v>0</v>
      </c>
      <c r="AQ42" s="55">
        <v>0</v>
      </c>
      <c r="AR42" s="55">
        <v>0</v>
      </c>
      <c r="AS42" s="55">
        <v>0</v>
      </c>
      <c r="AT42" s="55">
        <v>0</v>
      </c>
      <c r="AU42" s="55">
        <v>34.4722222222222</v>
      </c>
      <c r="AV42" s="122" t="str">
        <v>ID126_INFIL</v>
      </c>
      <c r="AW42" s="122"/>
      <c r="AX42" s="122"/>
      <c r="AY42" s="122"/>
      <c r="AZ42" s="119">
        <f>AZ41+1</f>
        <v>3</v>
      </c>
      <c r="BA42" s="121">
        <v>1</v>
      </c>
      <c r="BB42" s="95">
        <v>37</v>
      </c>
      <c r="BC42" s="95">
        <v>0.100005</v>
      </c>
      <c r="BD42" s="95"/>
      <c r="BE42" s="90" t="s">
        <v>10</v>
      </c>
      <c r="BF42" s="101" t="s">
        <v>216</v>
      </c>
      <c r="BG42" s="1"/>
      <c r="BH42" s="97">
        <v>37</v>
      </c>
      <c r="BI42" s="97">
        <v>9110400</v>
      </c>
      <c r="BJ42" s="98">
        <v>185</v>
      </c>
      <c r="BK42" s="98">
        <v>1015.952574</v>
      </c>
      <c r="BL42" s="98">
        <v>224.9654208</v>
      </c>
      <c r="BM42" s="98">
        <v>6.240050557</v>
      </c>
      <c r="BN42" s="98">
        <v>-1015.952574</v>
      </c>
      <c r="BO42" s="98">
        <v>-196.5955166</v>
      </c>
      <c r="BP42" s="98">
        <v>-207.12985370000001</v>
      </c>
      <c r="BQ42" s="100">
        <f t="shared" si="2"/>
        <v>105.44444444444444</v>
      </c>
      <c r="BR42" s="82"/>
      <c r="BS42" s="1"/>
      <c r="BT42" s="97">
        <v>37</v>
      </c>
      <c r="BU42" s="97">
        <v>9110400</v>
      </c>
      <c r="BV42" s="98">
        <v>1041.2512119999999</v>
      </c>
      <c r="BW42" s="98">
        <v>1001.410348</v>
      </c>
      <c r="BX42" s="98">
        <v>-32.620564039999998</v>
      </c>
      <c r="BY42" s="98">
        <v>31.227061469999999</v>
      </c>
      <c r="BZ42" s="98">
        <v>-186.3614326</v>
      </c>
      <c r="CA42" s="98">
        <v>175.90279219999999</v>
      </c>
      <c r="CB42" s="1"/>
      <c r="CC42" s="1"/>
      <c r="CD42" s="1"/>
      <c r="CE42" s="1"/>
    </row>
    <row r="43" spans="1:83" ht="9.9499999999999993" customHeight="1" x14ac:dyDescent="0.25">
      <c r="A43" s="1"/>
      <c r="B43" s="71"/>
      <c r="C43" s="56">
        <f t="shared" si="8"/>
        <v>11</v>
      </c>
      <c r="D43" s="56">
        <f t="shared" si="8"/>
        <v>12</v>
      </c>
      <c r="E43" s="56">
        <f t="shared" si="8"/>
        <v>13</v>
      </c>
      <c r="F43" s="56">
        <f t="shared" si="8"/>
        <v>14</v>
      </c>
      <c r="G43" s="56">
        <f t="shared" si="8"/>
        <v>15</v>
      </c>
      <c r="H43" s="56">
        <f t="shared" si="8"/>
        <v>16</v>
      </c>
      <c r="I43" s="56">
        <f t="shared" si="8"/>
        <v>17</v>
      </c>
      <c r="J43" s="56">
        <f t="shared" si="8"/>
        <v>18</v>
      </c>
      <c r="K43" s="56">
        <f t="shared" si="8"/>
        <v>19</v>
      </c>
      <c r="L43" s="56" t="str">
        <f t="shared" si="8"/>
        <v>c3</v>
      </c>
      <c r="M43" s="72"/>
      <c r="N43" s="102">
        <v>37</v>
      </c>
      <c r="O43" s="92">
        <v>0</v>
      </c>
      <c r="P43" s="92">
        <v>5</v>
      </c>
      <c r="Q43" s="92">
        <v>3</v>
      </c>
      <c r="R43" s="102">
        <v>37</v>
      </c>
      <c r="S43" s="84" t="s">
        <v>217</v>
      </c>
      <c r="T43" s="102">
        <v>1</v>
      </c>
      <c r="U43" s="102">
        <v>137</v>
      </c>
      <c r="V43" s="102">
        <v>0.1</v>
      </c>
      <c r="W43" s="103">
        <v>9.9999999999999995E-7</v>
      </c>
      <c r="X43" s="102">
        <v>0.1</v>
      </c>
      <c r="Y43" s="102">
        <v>0.3</v>
      </c>
      <c r="Z43" s="102">
        <v>0.11</v>
      </c>
      <c r="AA43" s="102">
        <v>3.5</v>
      </c>
      <c r="AB43" s="104" t="s">
        <v>66</v>
      </c>
      <c r="AC43" s="49" t="str">
        <f t="shared" si="3"/>
        <v/>
      </c>
      <c r="AD43" s="49" t="str">
        <f t="shared" si="4"/>
        <v>4,6</v>
      </c>
      <c r="AE43" s="55">
        <v>3</v>
      </c>
      <c r="AF43" s="55">
        <v>3153600</v>
      </c>
      <c r="AG43" s="55">
        <v>5</v>
      </c>
      <c r="AH43" s="55">
        <v>0</v>
      </c>
      <c r="AI43" s="55">
        <v>0.20999999999999699</v>
      </c>
      <c r="AJ43" s="55">
        <v>0.21</v>
      </c>
      <c r="AK43" s="55">
        <v>0</v>
      </c>
      <c r="AL43" s="55">
        <v>6.1520924166641403E-3</v>
      </c>
      <c r="AM43" s="55">
        <v>0</v>
      </c>
      <c r="AN43" s="55">
        <v>0</v>
      </c>
      <c r="AO43" s="55">
        <v>-0.249999999999996</v>
      </c>
      <c r="AP43" s="55">
        <v>0</v>
      </c>
      <c r="AQ43" s="55">
        <v>0</v>
      </c>
      <c r="AR43" s="55">
        <v>0</v>
      </c>
      <c r="AS43" s="55">
        <v>0</v>
      </c>
      <c r="AT43" s="55">
        <v>0</v>
      </c>
      <c r="AU43" s="55">
        <v>36.5</v>
      </c>
      <c r="AV43" s="122" t="str">
        <v>ID26_DPTH=20</v>
      </c>
      <c r="AW43" s="122"/>
      <c r="AX43" s="122"/>
      <c r="AY43" s="122"/>
      <c r="AZ43" s="119">
        <f t="shared" ref="AZ43:AZ55" si="9">AZ42+1</f>
        <v>4</v>
      </c>
      <c r="BA43" s="121">
        <f>BA41+1</f>
        <v>2</v>
      </c>
      <c r="BB43" s="95">
        <v>38</v>
      </c>
      <c r="BC43" s="95">
        <v>0.100005</v>
      </c>
      <c r="BD43" s="95"/>
      <c r="BE43" s="90" t="s">
        <v>10</v>
      </c>
      <c r="BF43" s="101" t="s">
        <v>218</v>
      </c>
      <c r="BG43" s="1"/>
      <c r="BH43" s="97">
        <v>38</v>
      </c>
      <c r="BI43" s="97">
        <v>9285600</v>
      </c>
      <c r="BJ43" s="98">
        <v>185</v>
      </c>
      <c r="BK43" s="98">
        <v>1015.953569</v>
      </c>
      <c r="BL43" s="98">
        <v>224.9637716</v>
      </c>
      <c r="BM43" s="98">
        <v>6.2360463179999996</v>
      </c>
      <c r="BN43" s="98">
        <v>-1015.953569</v>
      </c>
      <c r="BO43" s="98">
        <v>-196.5985603</v>
      </c>
      <c r="BP43" s="98">
        <v>-207.12916490000001</v>
      </c>
      <c r="BQ43" s="100">
        <f t="shared" si="2"/>
        <v>107.47222222222223</v>
      </c>
      <c r="BR43" s="82"/>
      <c r="BS43" s="1"/>
      <c r="BT43" s="97">
        <v>38</v>
      </c>
      <c r="BU43" s="97">
        <v>9285600</v>
      </c>
      <c r="BV43" s="98">
        <v>1041.251201</v>
      </c>
      <c r="BW43" s="98">
        <v>1001.410338</v>
      </c>
      <c r="BX43" s="98">
        <v>-32.62007672</v>
      </c>
      <c r="BY43" s="98">
        <v>31.227061469999999</v>
      </c>
      <c r="BZ43" s="98">
        <v>-186.35919240000001</v>
      </c>
      <c r="CA43" s="98">
        <v>175.90210339999999</v>
      </c>
      <c r="CB43" s="1"/>
      <c r="CC43" s="1"/>
      <c r="CD43" s="1"/>
      <c r="CE43" s="1"/>
    </row>
    <row r="44" spans="1:83" ht="9.9499999999999993" customHeight="1" x14ac:dyDescent="0.25">
      <c r="A44" s="1"/>
      <c r="B44" s="71"/>
      <c r="C44" s="56">
        <f t="shared" si="8"/>
        <v>21</v>
      </c>
      <c r="D44" s="56">
        <f t="shared" si="8"/>
        <v>22</v>
      </c>
      <c r="E44" s="56">
        <f t="shared" si="8"/>
        <v>23</v>
      </c>
      <c r="F44" s="56">
        <f t="shared" si="8"/>
        <v>24</v>
      </c>
      <c r="G44" s="56">
        <f t="shared" si="8"/>
        <v>25</v>
      </c>
      <c r="H44" s="56" t="str">
        <f t="shared" si="8"/>
        <v>c3</v>
      </c>
      <c r="I44" s="56">
        <f t="shared" si="8"/>
        <v>27</v>
      </c>
      <c r="J44" s="56">
        <f t="shared" si="8"/>
        <v>28</v>
      </c>
      <c r="K44" s="56">
        <f t="shared" si="8"/>
        <v>29</v>
      </c>
      <c r="L44" s="56">
        <f t="shared" si="8"/>
        <v>30</v>
      </c>
      <c r="M44" s="72"/>
      <c r="N44" s="102">
        <v>38</v>
      </c>
      <c r="O44" s="92">
        <v>0</v>
      </c>
      <c r="P44" s="92">
        <v>5</v>
      </c>
      <c r="Q44" s="92">
        <v>4</v>
      </c>
      <c r="R44" s="102">
        <v>38</v>
      </c>
      <c r="S44" s="84" t="s">
        <v>219</v>
      </c>
      <c r="T44" s="102">
        <v>1</v>
      </c>
      <c r="U44" s="102">
        <v>138</v>
      </c>
      <c r="V44" s="102">
        <v>0.1</v>
      </c>
      <c r="W44" s="103">
        <v>9.9999999999999995E-7</v>
      </c>
      <c r="X44" s="102">
        <v>0.1</v>
      </c>
      <c r="Y44" s="102">
        <v>0.3</v>
      </c>
      <c r="Z44" s="102">
        <v>0.11</v>
      </c>
      <c r="AA44" s="102">
        <v>3.5</v>
      </c>
      <c r="AB44" s="104" t="s">
        <v>66</v>
      </c>
      <c r="AC44" s="49" t="str">
        <f t="shared" si="3"/>
        <v/>
      </c>
      <c r="AD44" s="49" t="str">
        <f t="shared" si="4"/>
        <v>5,6</v>
      </c>
      <c r="AE44" s="55">
        <v>4</v>
      </c>
      <c r="AF44" s="55">
        <v>3328800</v>
      </c>
      <c r="AG44" s="55">
        <v>5</v>
      </c>
      <c r="AH44" s="55">
        <v>0</v>
      </c>
      <c r="AI44" s="55">
        <v>0.20999999999999699</v>
      </c>
      <c r="AJ44" s="55">
        <v>0.21</v>
      </c>
      <c r="AK44" s="55">
        <v>0</v>
      </c>
      <c r="AL44" s="55">
        <v>6.1504193930165697E-3</v>
      </c>
      <c r="AM44" s="55">
        <v>0</v>
      </c>
      <c r="AN44" s="55">
        <v>0</v>
      </c>
      <c r="AO44" s="55">
        <v>-0.249999999999996</v>
      </c>
      <c r="AP44" s="55">
        <v>0</v>
      </c>
      <c r="AQ44" s="55">
        <v>0</v>
      </c>
      <c r="AR44" s="55">
        <v>0</v>
      </c>
      <c r="AS44" s="55">
        <v>0</v>
      </c>
      <c r="AT44" s="55">
        <v>0</v>
      </c>
      <c r="AU44" s="55">
        <v>38.5277777777777</v>
      </c>
      <c r="AV44" s="122" t="str">
        <v>ID126_DPTH=51</v>
      </c>
      <c r="AW44" s="122"/>
      <c r="AX44" s="122"/>
      <c r="AY44" s="122"/>
      <c r="AZ44" s="119">
        <f t="shared" si="9"/>
        <v>5</v>
      </c>
      <c r="BA44" s="121">
        <f t="shared" ref="BA44:BA54" si="10">BA42+1</f>
        <v>2</v>
      </c>
      <c r="BB44" s="95">
        <v>39</v>
      </c>
      <c r="BC44" s="95">
        <v>0.100005</v>
      </c>
      <c r="BD44" s="95"/>
      <c r="BE44" s="90" t="s">
        <v>10</v>
      </c>
      <c r="BF44" s="101" t="s">
        <v>220</v>
      </c>
      <c r="BG44" s="1"/>
      <c r="BH44" s="97">
        <v>39</v>
      </c>
      <c r="BI44" s="97">
        <v>9460800</v>
      </c>
      <c r="BJ44" s="98">
        <v>185</v>
      </c>
      <c r="BK44" s="98">
        <v>1015.95421</v>
      </c>
      <c r="BL44" s="98">
        <v>224.96192310000001</v>
      </c>
      <c r="BM44" s="98">
        <v>6.2323589190000002</v>
      </c>
      <c r="BN44" s="98">
        <v>-1015.95421</v>
      </c>
      <c r="BO44" s="98">
        <v>-196.60110979999999</v>
      </c>
      <c r="BP44" s="98">
        <v>-207.12845440000001</v>
      </c>
      <c r="BQ44" s="100">
        <f t="shared" si="2"/>
        <v>109.5</v>
      </c>
      <c r="BR44" s="82"/>
      <c r="BS44" s="1"/>
      <c r="BT44" s="97">
        <v>39</v>
      </c>
      <c r="BU44" s="97">
        <v>9460800</v>
      </c>
      <c r="BV44" s="98">
        <v>1041.25119</v>
      </c>
      <c r="BW44" s="98">
        <v>1001.410328</v>
      </c>
      <c r="BX44" s="98">
        <v>-32.619582659999999</v>
      </c>
      <c r="BY44" s="98">
        <v>31.227061469999999</v>
      </c>
      <c r="BZ44" s="98">
        <v>-186.3569152</v>
      </c>
      <c r="CA44" s="98">
        <v>175.90139289999999</v>
      </c>
      <c r="CB44" s="1"/>
      <c r="CC44" s="1"/>
      <c r="CD44" s="1"/>
      <c r="CE44" s="1"/>
    </row>
    <row r="45" spans="1:83" ht="9.9499999999999993" customHeight="1" x14ac:dyDescent="0.25">
      <c r="A45" s="1"/>
      <c r="B45" s="71"/>
      <c r="C45" s="56">
        <f t="shared" si="8"/>
        <v>31</v>
      </c>
      <c r="D45" s="56">
        <f t="shared" si="8"/>
        <v>32</v>
      </c>
      <c r="E45" s="56">
        <f t="shared" si="8"/>
        <v>33</v>
      </c>
      <c r="F45" s="56">
        <f t="shared" si="8"/>
        <v>34</v>
      </c>
      <c r="G45" s="56">
        <f t="shared" si="8"/>
        <v>35</v>
      </c>
      <c r="H45" s="56">
        <f t="shared" si="8"/>
        <v>36</v>
      </c>
      <c r="I45" s="56">
        <f t="shared" si="8"/>
        <v>37</v>
      </c>
      <c r="J45" s="56">
        <f t="shared" si="8"/>
        <v>38</v>
      </c>
      <c r="K45" s="56">
        <f t="shared" si="8"/>
        <v>39</v>
      </c>
      <c r="L45" s="56">
        <f t="shared" si="8"/>
        <v>40</v>
      </c>
      <c r="M45" s="72"/>
      <c r="N45" s="102">
        <v>39</v>
      </c>
      <c r="O45" s="92">
        <v>0</v>
      </c>
      <c r="P45" s="92">
        <v>5</v>
      </c>
      <c r="Q45" s="92">
        <v>5</v>
      </c>
      <c r="R45" s="102">
        <v>39</v>
      </c>
      <c r="S45" s="84" t="s">
        <v>117</v>
      </c>
      <c r="T45" s="102">
        <v>1</v>
      </c>
      <c r="U45" s="102">
        <v>139</v>
      </c>
      <c r="V45" s="102">
        <v>0.1</v>
      </c>
      <c r="W45" s="103">
        <v>9.9999999999999995E-7</v>
      </c>
      <c r="X45" s="102">
        <v>0.1</v>
      </c>
      <c r="Y45" s="102">
        <v>0.3</v>
      </c>
      <c r="Z45" s="102">
        <v>0.11</v>
      </c>
      <c r="AA45" s="102">
        <v>3.5</v>
      </c>
      <c r="AB45" s="104" t="s">
        <v>60</v>
      </c>
      <c r="AC45" s="49" t="str">
        <f t="shared" si="3"/>
        <v>6,6</v>
      </c>
      <c r="AD45" s="49" t="str">
        <f t="shared" si="4"/>
        <v/>
      </c>
      <c r="AE45" s="55">
        <v>5</v>
      </c>
      <c r="AF45" s="55">
        <v>3504000</v>
      </c>
      <c r="AG45" s="55">
        <v>5</v>
      </c>
      <c r="AH45" s="55">
        <v>0</v>
      </c>
      <c r="AI45" s="55">
        <v>0.20999999999999699</v>
      </c>
      <c r="AJ45" s="55">
        <v>0.21</v>
      </c>
      <c r="AK45" s="55">
        <v>0</v>
      </c>
      <c r="AL45" s="55">
        <v>6.1492660582170098E-3</v>
      </c>
      <c r="AM45" s="55">
        <v>0</v>
      </c>
      <c r="AN45" s="55">
        <v>0</v>
      </c>
      <c r="AO45" s="55">
        <v>-0.249999999999996</v>
      </c>
      <c r="AP45" s="55">
        <v>0</v>
      </c>
      <c r="AQ45" s="55">
        <v>0</v>
      </c>
      <c r="AR45" s="55">
        <v>0</v>
      </c>
      <c r="AS45" s="55">
        <v>0</v>
      </c>
      <c r="AT45" s="55">
        <v>0</v>
      </c>
      <c r="AU45" s="55">
        <v>40.5555555555555</v>
      </c>
      <c r="AV45" s="122" t="str">
        <v>ID26_RCH</v>
      </c>
      <c r="AW45" s="122"/>
      <c r="AX45" s="122"/>
      <c r="AY45" s="122"/>
      <c r="AZ45" s="119">
        <f t="shared" si="9"/>
        <v>6</v>
      </c>
      <c r="BA45" s="121">
        <f t="shared" si="10"/>
        <v>3</v>
      </c>
      <c r="BB45" s="95">
        <v>40</v>
      </c>
      <c r="BC45" s="95">
        <v>0.100005</v>
      </c>
      <c r="BD45" s="95"/>
      <c r="BE45" s="90" t="s">
        <v>10</v>
      </c>
      <c r="BF45" s="101" t="s">
        <v>221</v>
      </c>
      <c r="BG45" s="1"/>
      <c r="BH45" s="97">
        <v>40</v>
      </c>
      <c r="BI45" s="97">
        <v>9636000</v>
      </c>
      <c r="BJ45" s="98">
        <v>185</v>
      </c>
      <c r="BK45" s="98">
        <v>1015.95452</v>
      </c>
      <c r="BL45" s="98">
        <v>224.9598858</v>
      </c>
      <c r="BM45" s="98">
        <v>6.2289687840000001</v>
      </c>
      <c r="BN45" s="98">
        <v>-1015.95452</v>
      </c>
      <c r="BO45" s="98">
        <v>-196.6031941</v>
      </c>
      <c r="BP45" s="98">
        <v>-207.12772290000001</v>
      </c>
      <c r="BQ45" s="100">
        <f t="shared" si="2"/>
        <v>111.52777777777777</v>
      </c>
      <c r="BR45" s="82"/>
      <c r="BS45" s="1"/>
      <c r="BT45" s="97">
        <v>40</v>
      </c>
      <c r="BU45" s="97">
        <v>9636000</v>
      </c>
      <c r="BV45" s="98">
        <v>1041.251178</v>
      </c>
      <c r="BW45" s="98">
        <v>1001.410317</v>
      </c>
      <c r="BX45" s="98">
        <v>-32.619082259999999</v>
      </c>
      <c r="BY45" s="98">
        <v>31.227061469999999</v>
      </c>
      <c r="BZ45" s="98">
        <v>-186.35460219999999</v>
      </c>
      <c r="CA45" s="98">
        <v>175.90066139999999</v>
      </c>
      <c r="CB45" s="1"/>
      <c r="CC45" s="1"/>
      <c r="CD45" s="1"/>
      <c r="CE45" s="1"/>
    </row>
    <row r="46" spans="1:83" ht="9.9499999999999993" customHeight="1" x14ac:dyDescent="0.25">
      <c r="A46" s="1"/>
      <c r="B46" s="71"/>
      <c r="C46" s="56">
        <f t="shared" si="8"/>
        <v>41</v>
      </c>
      <c r="D46" s="56">
        <f t="shared" si="8"/>
        <v>42</v>
      </c>
      <c r="E46" s="56">
        <f t="shared" si="8"/>
        <v>43</v>
      </c>
      <c r="F46" s="56">
        <f t="shared" si="8"/>
        <v>44</v>
      </c>
      <c r="G46" s="56">
        <f t="shared" si="8"/>
        <v>45</v>
      </c>
      <c r="H46" s="56">
        <f t="shared" si="8"/>
        <v>46</v>
      </c>
      <c r="I46" s="56">
        <f t="shared" si="8"/>
        <v>47</v>
      </c>
      <c r="J46" s="56">
        <f t="shared" si="8"/>
        <v>48</v>
      </c>
      <c r="K46" s="56">
        <f t="shared" si="8"/>
        <v>49</v>
      </c>
      <c r="L46" s="56">
        <f t="shared" si="8"/>
        <v>50</v>
      </c>
      <c r="M46" s="72"/>
      <c r="N46" s="102">
        <v>40</v>
      </c>
      <c r="O46" s="92">
        <v>0</v>
      </c>
      <c r="P46" s="92">
        <v>5</v>
      </c>
      <c r="Q46" s="92">
        <v>6</v>
      </c>
      <c r="R46" s="102">
        <v>40</v>
      </c>
      <c r="S46" s="84" t="s">
        <v>222</v>
      </c>
      <c r="T46" s="102">
        <v>1</v>
      </c>
      <c r="U46" s="102">
        <v>140</v>
      </c>
      <c r="V46" s="102">
        <v>0.1</v>
      </c>
      <c r="W46" s="103">
        <v>9.9999999999999995E-7</v>
      </c>
      <c r="X46" s="102">
        <v>0.1</v>
      </c>
      <c r="Y46" s="102">
        <v>0.3</v>
      </c>
      <c r="Z46" s="102">
        <v>0.11</v>
      </c>
      <c r="AA46" s="102">
        <v>3.5</v>
      </c>
      <c r="AB46" s="104" t="s">
        <v>60</v>
      </c>
      <c r="AC46" s="49" t="str">
        <f t="shared" si="3"/>
        <v>7,6</v>
      </c>
      <c r="AD46" s="49" t="str">
        <f t="shared" si="4"/>
        <v/>
      </c>
      <c r="AE46" s="55">
        <v>6</v>
      </c>
      <c r="AF46" s="55">
        <v>3679200</v>
      </c>
      <c r="AG46" s="55">
        <v>5</v>
      </c>
      <c r="AH46" s="55">
        <v>0</v>
      </c>
      <c r="AI46" s="55">
        <v>0.20999999999999699</v>
      </c>
      <c r="AJ46" s="55">
        <v>0.21</v>
      </c>
      <c r="AK46" s="55">
        <v>0</v>
      </c>
      <c r="AL46" s="55">
        <v>6.1494976176056197E-3</v>
      </c>
      <c r="AM46" s="55">
        <v>0</v>
      </c>
      <c r="AN46" s="55">
        <v>0</v>
      </c>
      <c r="AO46" s="55">
        <v>-0.24999999999997999</v>
      </c>
      <c r="AP46" s="55">
        <v>0</v>
      </c>
      <c r="AQ46" s="55">
        <v>0</v>
      </c>
      <c r="AR46" s="55">
        <v>0</v>
      </c>
      <c r="AS46" s="55">
        <v>0</v>
      </c>
      <c r="AT46" s="55">
        <v>0</v>
      </c>
      <c r="AU46" s="55">
        <v>42.5833333333333</v>
      </c>
      <c r="AV46" s="122" t="str">
        <v>ID126_RCH</v>
      </c>
      <c r="AW46" s="122"/>
      <c r="AX46" s="122"/>
      <c r="AY46" s="122"/>
      <c r="AZ46" s="119">
        <f t="shared" si="9"/>
        <v>7</v>
      </c>
      <c r="BA46" s="121">
        <f t="shared" si="10"/>
        <v>3</v>
      </c>
      <c r="BB46" s="95">
        <v>41</v>
      </c>
      <c r="BC46" s="95">
        <v>0.100005</v>
      </c>
      <c r="BD46" s="95"/>
      <c r="BE46" s="90" t="s">
        <v>10</v>
      </c>
      <c r="BF46" s="101" t="s">
        <v>223</v>
      </c>
      <c r="BG46" s="1"/>
      <c r="BH46" s="97">
        <v>41</v>
      </c>
      <c r="BI46" s="97">
        <v>9811200</v>
      </c>
      <c r="BJ46" s="98">
        <v>185</v>
      </c>
      <c r="BK46" s="98">
        <v>1015.954519</v>
      </c>
      <c r="BL46" s="98">
        <v>224.95766990000001</v>
      </c>
      <c r="BM46" s="98">
        <v>6.2258575939999998</v>
      </c>
      <c r="BN46" s="98">
        <v>-1015.954519</v>
      </c>
      <c r="BO46" s="98">
        <v>-196.60484109999999</v>
      </c>
      <c r="BP46" s="98">
        <v>-207.12697120000001</v>
      </c>
      <c r="BQ46" s="100">
        <f t="shared" si="2"/>
        <v>113.55555555555556</v>
      </c>
      <c r="BR46" s="82"/>
      <c r="BS46" s="1"/>
      <c r="BT46" s="97">
        <v>41</v>
      </c>
      <c r="BU46" s="97">
        <v>9811200</v>
      </c>
      <c r="BV46" s="98">
        <v>1041.2511669999999</v>
      </c>
      <c r="BW46" s="98">
        <v>1001.410307</v>
      </c>
      <c r="BX46" s="98">
        <v>-32.618575900000003</v>
      </c>
      <c r="BY46" s="98">
        <v>31.227061469999999</v>
      </c>
      <c r="BZ46" s="98">
        <v>-186.3522548</v>
      </c>
      <c r="CA46" s="98">
        <v>175.89990969999999</v>
      </c>
      <c r="CB46" s="1"/>
      <c r="CC46" s="1"/>
      <c r="CD46" s="1"/>
      <c r="CE46" s="1"/>
    </row>
    <row r="47" spans="1:83" ht="9.9499999999999993" customHeight="1" x14ac:dyDescent="0.25">
      <c r="A47" s="1"/>
      <c r="B47" s="71"/>
      <c r="C47" s="56" t="str">
        <f t="shared" si="8"/>
        <v>c3</v>
      </c>
      <c r="D47" s="56">
        <f t="shared" si="8"/>
        <v>52</v>
      </c>
      <c r="E47" s="56">
        <f t="shared" si="8"/>
        <v>53</v>
      </c>
      <c r="F47" s="56">
        <f t="shared" si="8"/>
        <v>54</v>
      </c>
      <c r="G47" s="56">
        <f t="shared" si="8"/>
        <v>55</v>
      </c>
      <c r="H47" s="56">
        <f t="shared" si="8"/>
        <v>56</v>
      </c>
      <c r="I47" s="56">
        <f t="shared" si="8"/>
        <v>57</v>
      </c>
      <c r="J47" s="56">
        <f t="shared" si="8"/>
        <v>58</v>
      </c>
      <c r="K47" s="56">
        <f t="shared" si="8"/>
        <v>59</v>
      </c>
      <c r="L47" s="56">
        <f t="shared" si="8"/>
        <v>60</v>
      </c>
      <c r="M47" s="72"/>
      <c r="N47" s="102">
        <v>41</v>
      </c>
      <c r="O47" s="92">
        <v>0</v>
      </c>
      <c r="P47" s="92">
        <v>5</v>
      </c>
      <c r="Q47" s="92">
        <v>7</v>
      </c>
      <c r="R47" s="102">
        <v>41</v>
      </c>
      <c r="S47" s="84" t="s">
        <v>136</v>
      </c>
      <c r="T47" s="102">
        <v>1</v>
      </c>
      <c r="U47" s="102">
        <v>141</v>
      </c>
      <c r="V47" s="102">
        <v>0.1</v>
      </c>
      <c r="W47" s="103">
        <v>9.9999999999999995E-7</v>
      </c>
      <c r="X47" s="102">
        <v>0.1</v>
      </c>
      <c r="Y47" s="102">
        <v>0.3</v>
      </c>
      <c r="Z47" s="102">
        <v>0.11</v>
      </c>
      <c r="AA47" s="102">
        <v>3.5</v>
      </c>
      <c r="AB47" s="104" t="s">
        <v>60</v>
      </c>
      <c r="AC47" s="49" t="str">
        <f t="shared" si="3"/>
        <v>8,6</v>
      </c>
      <c r="AD47" s="49" t="str">
        <f t="shared" si="4"/>
        <v/>
      </c>
      <c r="AE47" s="55">
        <v>7</v>
      </c>
      <c r="AF47" s="55">
        <v>3854400</v>
      </c>
      <c r="AG47" s="55">
        <v>5</v>
      </c>
      <c r="AH47" s="55">
        <v>0</v>
      </c>
      <c r="AI47" s="55">
        <v>0.20999999999999699</v>
      </c>
      <c r="AJ47" s="55">
        <v>0.21</v>
      </c>
      <c r="AK47" s="55">
        <v>0</v>
      </c>
      <c r="AL47" s="55">
        <v>6.1514135058958501E-3</v>
      </c>
      <c r="AM47" s="55">
        <v>0</v>
      </c>
      <c r="AN47" s="55">
        <v>0</v>
      </c>
      <c r="AO47" s="55">
        <v>-0.24999999999997999</v>
      </c>
      <c r="AP47" s="55">
        <v>0</v>
      </c>
      <c r="AQ47" s="55">
        <v>0</v>
      </c>
      <c r="AR47" s="55">
        <v>0</v>
      </c>
      <c r="AS47" s="55">
        <v>0</v>
      </c>
      <c r="AT47" s="55">
        <v>0</v>
      </c>
      <c r="AU47" s="55">
        <v>44.6111111111111</v>
      </c>
      <c r="AV47" s="122" t="str">
        <v>ID26_GWET</v>
      </c>
      <c r="AW47" s="122"/>
      <c r="AX47" s="122"/>
      <c r="AY47" s="122"/>
      <c r="AZ47" s="119">
        <f t="shared" si="9"/>
        <v>8</v>
      </c>
      <c r="BA47" s="121">
        <f t="shared" si="10"/>
        <v>4</v>
      </c>
      <c r="BB47" s="95">
        <v>42</v>
      </c>
      <c r="BC47" s="95">
        <v>0.20000999999999999</v>
      </c>
      <c r="BD47" s="95"/>
      <c r="BE47" s="90" t="s">
        <v>10</v>
      </c>
      <c r="BF47" s="101" t="s">
        <v>224</v>
      </c>
      <c r="BG47" s="1"/>
      <c r="BH47" s="97">
        <v>42</v>
      </c>
      <c r="BI47" s="97">
        <v>9986400</v>
      </c>
      <c r="BJ47" s="98">
        <v>185</v>
      </c>
      <c r="BK47" s="98">
        <v>1015.954224</v>
      </c>
      <c r="BL47" s="98">
        <v>224.9552855</v>
      </c>
      <c r="BM47" s="98">
        <v>6.2230081999999998</v>
      </c>
      <c r="BN47" s="98">
        <v>-1015.954224</v>
      </c>
      <c r="BO47" s="98">
        <v>-196.6060774</v>
      </c>
      <c r="BP47" s="98">
        <v>-207.12619979999999</v>
      </c>
      <c r="BQ47" s="100">
        <f t="shared" si="2"/>
        <v>115.58333333333333</v>
      </c>
      <c r="BR47" s="82"/>
      <c r="BS47" s="1"/>
      <c r="BT47" s="97">
        <v>42</v>
      </c>
      <c r="BU47" s="97">
        <v>9986400</v>
      </c>
      <c r="BV47" s="98">
        <v>1041.2511549999999</v>
      </c>
      <c r="BW47" s="98">
        <v>1001.410296</v>
      </c>
      <c r="BX47" s="98">
        <v>-32.618063929999998</v>
      </c>
      <c r="BY47" s="98">
        <v>31.227061469999999</v>
      </c>
      <c r="BZ47" s="98">
        <v>-186.349874</v>
      </c>
      <c r="CA47" s="98">
        <v>175.8991383</v>
      </c>
      <c r="CB47" s="1"/>
      <c r="CC47" s="1"/>
      <c r="CD47" s="1"/>
      <c r="CE47" s="1"/>
    </row>
    <row r="48" spans="1:83" ht="9.9499999999999993" customHeight="1" x14ac:dyDescent="0.25">
      <c r="A48" s="1"/>
      <c r="B48" s="71"/>
      <c r="C48" s="56">
        <f t="shared" si="8"/>
        <v>61</v>
      </c>
      <c r="D48" s="56">
        <f t="shared" si="8"/>
        <v>62</v>
      </c>
      <c r="E48" s="56">
        <f t="shared" si="8"/>
        <v>63</v>
      </c>
      <c r="F48" s="56">
        <f t="shared" si="8"/>
        <v>64</v>
      </c>
      <c r="G48" s="56">
        <f t="shared" si="8"/>
        <v>65</v>
      </c>
      <c r="H48" s="56">
        <f t="shared" si="8"/>
        <v>66</v>
      </c>
      <c r="I48" s="56">
        <f t="shared" si="8"/>
        <v>67</v>
      </c>
      <c r="J48" s="56">
        <f t="shared" si="8"/>
        <v>68</v>
      </c>
      <c r="K48" s="56">
        <f t="shared" si="8"/>
        <v>69</v>
      </c>
      <c r="L48" s="56">
        <f t="shared" si="8"/>
        <v>70</v>
      </c>
      <c r="M48" s="72"/>
      <c r="N48" s="102">
        <v>42</v>
      </c>
      <c r="O48" s="92">
        <v>0</v>
      </c>
      <c r="P48" s="92">
        <v>5</v>
      </c>
      <c r="Q48" s="92">
        <v>8</v>
      </c>
      <c r="R48" s="102">
        <v>42</v>
      </c>
      <c r="S48" s="84" t="s">
        <v>225</v>
      </c>
      <c r="T48" s="102">
        <v>1</v>
      </c>
      <c r="U48" s="102">
        <v>142</v>
      </c>
      <c r="V48" s="102">
        <v>0.1</v>
      </c>
      <c r="W48" s="103">
        <v>9.9999999999999995E-7</v>
      </c>
      <c r="X48" s="102">
        <v>0.2</v>
      </c>
      <c r="Y48" s="102">
        <v>0.3</v>
      </c>
      <c r="Z48" s="102">
        <v>0.21</v>
      </c>
      <c r="AA48" s="102">
        <v>3.5</v>
      </c>
      <c r="AB48" s="104" t="s">
        <v>60</v>
      </c>
      <c r="AC48" s="49" t="str">
        <f t="shared" si="3"/>
        <v>9,6</v>
      </c>
      <c r="AD48" s="49" t="str">
        <f t="shared" si="4"/>
        <v/>
      </c>
      <c r="AE48" s="55">
        <v>8</v>
      </c>
      <c r="AF48" s="55">
        <v>4029600</v>
      </c>
      <c r="AG48" s="55">
        <v>5</v>
      </c>
      <c r="AH48" s="55">
        <v>0</v>
      </c>
      <c r="AI48" s="55">
        <v>0.20999999999999699</v>
      </c>
      <c r="AJ48" s="55">
        <v>0.21</v>
      </c>
      <c r="AK48" s="55">
        <v>0</v>
      </c>
      <c r="AL48" s="55">
        <v>6.1550190391802704E-3</v>
      </c>
      <c r="AM48" s="55">
        <v>0</v>
      </c>
      <c r="AN48" s="55">
        <v>0</v>
      </c>
      <c r="AO48" s="55">
        <v>-0.24999999999997999</v>
      </c>
      <c r="AP48" s="55">
        <v>0</v>
      </c>
      <c r="AQ48" s="55">
        <v>0</v>
      </c>
      <c r="AR48" s="55">
        <v>0</v>
      </c>
      <c r="AS48" s="55">
        <v>0</v>
      </c>
      <c r="AT48" s="55">
        <v>0</v>
      </c>
      <c r="AU48" s="55">
        <v>46.6388888888888</v>
      </c>
      <c r="AV48" s="122" t="str">
        <v>ID126_GWET</v>
      </c>
      <c r="AW48" s="122"/>
      <c r="AX48" s="122"/>
      <c r="AY48" s="122"/>
      <c r="AZ48" s="119">
        <f t="shared" si="9"/>
        <v>9</v>
      </c>
      <c r="BA48" s="121">
        <f t="shared" si="10"/>
        <v>4</v>
      </c>
      <c r="BB48" s="95">
        <v>43</v>
      </c>
      <c r="BC48" s="95">
        <v>0.20000999999999999</v>
      </c>
      <c r="BD48" s="95"/>
      <c r="BE48" s="90" t="s">
        <v>10</v>
      </c>
      <c r="BF48" s="101" t="s">
        <v>226</v>
      </c>
      <c r="BG48" s="1"/>
      <c r="BH48" s="97">
        <v>43</v>
      </c>
      <c r="BI48" s="97">
        <v>10161600</v>
      </c>
      <c r="BJ48" s="98">
        <v>185</v>
      </c>
      <c r="BK48" s="98">
        <v>1015.953655</v>
      </c>
      <c r="BL48" s="98">
        <v>224.95274180000001</v>
      </c>
      <c r="BM48" s="98">
        <v>6.220404534</v>
      </c>
      <c r="BN48" s="98">
        <v>-1015.953655</v>
      </c>
      <c r="BO48" s="98">
        <v>-196.6069277</v>
      </c>
      <c r="BP48" s="98">
        <v>-207.12540960000001</v>
      </c>
      <c r="BQ48" s="100">
        <f t="shared" si="2"/>
        <v>117.61111111111111</v>
      </c>
      <c r="BR48" s="82"/>
      <c r="BS48" s="1"/>
      <c r="BT48" s="97">
        <v>43</v>
      </c>
      <c r="BU48" s="97">
        <v>10161600</v>
      </c>
      <c r="BV48" s="98">
        <v>1041.251143</v>
      </c>
      <c r="BW48" s="98">
        <v>1001.410285</v>
      </c>
      <c r="BX48" s="98">
        <v>-32.617546679999997</v>
      </c>
      <c r="BY48" s="98">
        <v>31.227061469999999</v>
      </c>
      <c r="BZ48" s="98">
        <v>-186.34746089999999</v>
      </c>
      <c r="CA48" s="98">
        <v>175.89834809999999</v>
      </c>
      <c r="CB48" s="1"/>
      <c r="CC48" s="1"/>
      <c r="CD48" s="1"/>
      <c r="CE48" s="1"/>
    </row>
    <row r="49" spans="1:83" ht="9.9499999999999993" customHeight="1" x14ac:dyDescent="0.25">
      <c r="A49" s="1"/>
      <c r="B49" s="71"/>
      <c r="C49" s="56">
        <f t="shared" si="8"/>
        <v>71</v>
      </c>
      <c r="D49" s="56">
        <f t="shared" si="8"/>
        <v>72</v>
      </c>
      <c r="E49" s="56">
        <f t="shared" si="8"/>
        <v>73</v>
      </c>
      <c r="F49" s="56">
        <f t="shared" si="8"/>
        <v>74</v>
      </c>
      <c r="G49" s="56">
        <f t="shared" si="8"/>
        <v>75</v>
      </c>
      <c r="H49" s="56">
        <f t="shared" si="8"/>
        <v>76</v>
      </c>
      <c r="I49" s="56">
        <f t="shared" si="8"/>
        <v>77</v>
      </c>
      <c r="J49" s="56">
        <f t="shared" si="8"/>
        <v>78</v>
      </c>
      <c r="K49" s="56">
        <f t="shared" si="8"/>
        <v>79</v>
      </c>
      <c r="L49" s="56">
        <f t="shared" si="8"/>
        <v>80</v>
      </c>
      <c r="M49" s="72"/>
      <c r="N49" s="102">
        <v>43</v>
      </c>
      <c r="O49" s="92">
        <v>0</v>
      </c>
      <c r="P49" s="92">
        <v>5</v>
      </c>
      <c r="Q49" s="92">
        <v>9</v>
      </c>
      <c r="R49" s="102">
        <v>43</v>
      </c>
      <c r="S49" s="84" t="s">
        <v>227</v>
      </c>
      <c r="T49" s="102">
        <v>1</v>
      </c>
      <c r="U49" s="102">
        <v>143</v>
      </c>
      <c r="V49" s="102">
        <v>0.1</v>
      </c>
      <c r="W49" s="103">
        <v>9.9999999999999995E-7</v>
      </c>
      <c r="X49" s="102">
        <v>0.2</v>
      </c>
      <c r="Y49" s="102">
        <v>0.3</v>
      </c>
      <c r="Z49" s="102">
        <v>0.21</v>
      </c>
      <c r="AA49" s="102">
        <v>3.5</v>
      </c>
      <c r="AB49" s="104" t="s">
        <v>60</v>
      </c>
      <c r="AC49" s="49" t="str">
        <f t="shared" si="3"/>
        <v>10,6</v>
      </c>
      <c r="AD49" s="49" t="str">
        <f t="shared" si="4"/>
        <v/>
      </c>
      <c r="AE49" s="55">
        <v>9</v>
      </c>
      <c r="AF49" s="55">
        <v>4204800</v>
      </c>
      <c r="AG49" s="55">
        <v>5</v>
      </c>
      <c r="AH49" s="55">
        <v>0</v>
      </c>
      <c r="AI49" s="55">
        <v>0.20999999999999699</v>
      </c>
      <c r="AJ49" s="55">
        <v>0.21</v>
      </c>
      <c r="AK49" s="55">
        <v>0</v>
      </c>
      <c r="AL49" s="55">
        <v>6.1601661997268504E-3</v>
      </c>
      <c r="AM49" s="55">
        <v>0</v>
      </c>
      <c r="AN49" s="55">
        <v>0</v>
      </c>
      <c r="AO49" s="55">
        <v>-0.24999999999997999</v>
      </c>
      <c r="AP49" s="55">
        <v>0</v>
      </c>
      <c r="AQ49" s="55">
        <v>0</v>
      </c>
      <c r="AR49" s="55">
        <v>0</v>
      </c>
      <c r="AS49" s="55">
        <v>0</v>
      </c>
      <c r="AT49" s="55">
        <v>0</v>
      </c>
      <c r="AU49" s="55">
        <v>48.6666666666666</v>
      </c>
      <c r="AV49" s="122" t="str">
        <v>ID26_UZET</v>
      </c>
      <c r="AW49" s="122"/>
      <c r="AX49" s="122"/>
      <c r="AY49" s="122"/>
      <c r="AZ49" s="119">
        <f t="shared" si="9"/>
        <v>10</v>
      </c>
      <c r="BA49" s="121">
        <f t="shared" si="10"/>
        <v>5</v>
      </c>
      <c r="BB49" s="95">
        <v>44</v>
      </c>
      <c r="BC49" s="95">
        <v>0.20000999999999999</v>
      </c>
      <c r="BD49" s="95"/>
      <c r="BE49" s="90" t="s">
        <v>10</v>
      </c>
      <c r="BF49" s="101" t="s">
        <v>228</v>
      </c>
      <c r="BG49" s="1"/>
      <c r="BH49" s="97">
        <v>44</v>
      </c>
      <c r="BI49" s="97">
        <v>10336800</v>
      </c>
      <c r="BJ49" s="98">
        <v>185</v>
      </c>
      <c r="BK49" s="98">
        <v>1015.952828</v>
      </c>
      <c r="BL49" s="98">
        <v>224.95004890000001</v>
      </c>
      <c r="BM49" s="98">
        <v>6.2180295709999998</v>
      </c>
      <c r="BN49" s="98">
        <v>-1015.952828</v>
      </c>
      <c r="BO49" s="98">
        <v>-196.60741830000001</v>
      </c>
      <c r="BP49" s="98">
        <v>-207.12460100000001</v>
      </c>
      <c r="BQ49" s="100">
        <f t="shared" si="2"/>
        <v>119.63888888888889</v>
      </c>
      <c r="BR49" s="82"/>
      <c r="BS49" s="1"/>
      <c r="BT49" s="97">
        <v>44</v>
      </c>
      <c r="BU49" s="97">
        <v>10336800</v>
      </c>
      <c r="BV49" s="98">
        <v>1041.251131</v>
      </c>
      <c r="BW49" s="98">
        <v>1001.410274</v>
      </c>
      <c r="BX49" s="98">
        <v>-32.617024430000001</v>
      </c>
      <c r="BY49" s="98">
        <v>31.227061469999999</v>
      </c>
      <c r="BZ49" s="98">
        <v>-186.3450168</v>
      </c>
      <c r="CA49" s="98">
        <v>175.89753949999999</v>
      </c>
      <c r="CB49" s="1"/>
      <c r="CC49" s="1"/>
      <c r="CD49" s="1"/>
      <c r="CE49" s="1"/>
    </row>
    <row r="50" spans="1:83" ht="9.9499999999999993" customHeight="1" x14ac:dyDescent="0.25">
      <c r="A50" s="1"/>
      <c r="B50" s="71"/>
      <c r="C50" s="56">
        <f t="shared" si="8"/>
        <v>81</v>
      </c>
      <c r="D50" s="56">
        <f t="shared" si="8"/>
        <v>82</v>
      </c>
      <c r="E50" s="56">
        <f t="shared" si="8"/>
        <v>83</v>
      </c>
      <c r="F50" s="56">
        <f t="shared" si="8"/>
        <v>84</v>
      </c>
      <c r="G50" s="56">
        <f t="shared" si="8"/>
        <v>85</v>
      </c>
      <c r="H50" s="56">
        <f t="shared" si="8"/>
        <v>86</v>
      </c>
      <c r="I50" s="56">
        <f t="shared" si="8"/>
        <v>87</v>
      </c>
      <c r="J50" s="56">
        <f t="shared" si="8"/>
        <v>88</v>
      </c>
      <c r="K50" s="56">
        <f t="shared" si="8"/>
        <v>89</v>
      </c>
      <c r="L50" s="56">
        <f t="shared" si="8"/>
        <v>90</v>
      </c>
      <c r="M50" s="72"/>
      <c r="N50" s="102">
        <v>44</v>
      </c>
      <c r="O50" s="92">
        <v>0</v>
      </c>
      <c r="P50" s="92">
        <v>6</v>
      </c>
      <c r="Q50" s="92">
        <v>0</v>
      </c>
      <c r="R50" s="102">
        <v>44</v>
      </c>
      <c r="S50" s="84" t="s">
        <v>229</v>
      </c>
      <c r="T50" s="102">
        <v>1</v>
      </c>
      <c r="U50" s="102">
        <v>144</v>
      </c>
      <c r="V50" s="102">
        <v>0.1</v>
      </c>
      <c r="W50" s="103">
        <v>9.9999999999999995E-7</v>
      </c>
      <c r="X50" s="102">
        <v>0.2</v>
      </c>
      <c r="Y50" s="102">
        <v>0.3</v>
      </c>
      <c r="Z50" s="102">
        <v>0.21</v>
      </c>
      <c r="AA50" s="102">
        <v>3.5</v>
      </c>
      <c r="AB50" s="104" t="s">
        <v>60</v>
      </c>
      <c r="AC50" s="49" t="str">
        <f t="shared" si="3"/>
        <v>1,7</v>
      </c>
      <c r="AD50" s="49" t="str">
        <f t="shared" si="4"/>
        <v/>
      </c>
      <c r="AE50" s="55">
        <v>10</v>
      </c>
      <c r="AF50" s="55">
        <v>4380000</v>
      </c>
      <c r="AG50" s="55">
        <v>5</v>
      </c>
      <c r="AH50" s="55">
        <v>0</v>
      </c>
      <c r="AI50" s="55">
        <v>0.20999999999999699</v>
      </c>
      <c r="AJ50" s="55">
        <v>0.21</v>
      </c>
      <c r="AK50" s="55">
        <v>0</v>
      </c>
      <c r="AL50" s="55">
        <v>6.1666429473075197E-3</v>
      </c>
      <c r="AM50" s="55">
        <v>0</v>
      </c>
      <c r="AN50" s="55">
        <v>0</v>
      </c>
      <c r="AO50" s="55">
        <v>-0.24999999999997999</v>
      </c>
      <c r="AP50" s="55">
        <v>0</v>
      </c>
      <c r="AQ50" s="55">
        <v>0</v>
      </c>
      <c r="AR50" s="55">
        <v>0</v>
      </c>
      <c r="AS50" s="55">
        <v>0</v>
      </c>
      <c r="AT50" s="55">
        <v>0</v>
      </c>
      <c r="AU50" s="55">
        <v>50.6944444444444</v>
      </c>
      <c r="AV50" s="122" t="str">
        <v>ID126_UZET</v>
      </c>
      <c r="AW50" s="122"/>
      <c r="AX50" s="122"/>
      <c r="AY50" s="122"/>
      <c r="AZ50" s="119">
        <f t="shared" si="9"/>
        <v>11</v>
      </c>
      <c r="BA50" s="121">
        <f t="shared" si="10"/>
        <v>5</v>
      </c>
      <c r="BB50" s="95">
        <v>45</v>
      </c>
      <c r="BC50" s="95">
        <v>0.20000999999999999</v>
      </c>
      <c r="BD50" s="95"/>
      <c r="BE50" s="90" t="s">
        <v>10</v>
      </c>
      <c r="BF50" s="101" t="s">
        <v>230</v>
      </c>
      <c r="BG50" s="1"/>
      <c r="BH50" s="97">
        <v>45</v>
      </c>
      <c r="BI50" s="97">
        <v>10512000</v>
      </c>
      <c r="BJ50" s="98">
        <v>185</v>
      </c>
      <c r="BK50" s="98">
        <v>1015.951757</v>
      </c>
      <c r="BL50" s="98">
        <v>224.94721369999999</v>
      </c>
      <c r="BM50" s="98">
        <v>6.2158714740000001</v>
      </c>
      <c r="BN50" s="98">
        <v>-1015.951757</v>
      </c>
      <c r="BO50" s="98">
        <v>-196.60756760000001</v>
      </c>
      <c r="BP50" s="98">
        <v>-207.12377470000001</v>
      </c>
      <c r="BQ50" s="100">
        <f t="shared" si="2"/>
        <v>121.66666666666667</v>
      </c>
      <c r="BR50" s="82"/>
      <c r="BS50" s="1"/>
      <c r="BT50" s="97">
        <v>45</v>
      </c>
      <c r="BU50" s="97">
        <v>10512000</v>
      </c>
      <c r="BV50" s="98">
        <v>1041.251119</v>
      </c>
      <c r="BW50" s="98">
        <v>1001.410263</v>
      </c>
      <c r="BX50" s="98">
        <v>-32.61649748</v>
      </c>
      <c r="BY50" s="98">
        <v>31.227061469999999</v>
      </c>
      <c r="BZ50" s="98">
        <v>-186.34254250000001</v>
      </c>
      <c r="CA50" s="98">
        <v>175.89671319999999</v>
      </c>
      <c r="CB50" s="1"/>
      <c r="CC50" s="1"/>
      <c r="CD50" s="1"/>
      <c r="CE50" s="1"/>
    </row>
    <row r="51" spans="1:83" ht="9.9499999999999993" customHeight="1" x14ac:dyDescent="0.25">
      <c r="A51" s="1"/>
      <c r="B51" s="71"/>
      <c r="C51" s="56">
        <f t="shared" si="8"/>
        <v>91</v>
      </c>
      <c r="D51" s="56">
        <f t="shared" si="8"/>
        <v>92</v>
      </c>
      <c r="E51" s="56">
        <f t="shared" si="8"/>
        <v>93</v>
      </c>
      <c r="F51" s="56">
        <f t="shared" si="8"/>
        <v>94</v>
      </c>
      <c r="G51" s="56">
        <f t="shared" si="8"/>
        <v>95</v>
      </c>
      <c r="H51" s="56">
        <f t="shared" si="8"/>
        <v>96</v>
      </c>
      <c r="I51" s="56">
        <f t="shared" si="8"/>
        <v>97</v>
      </c>
      <c r="J51" s="56">
        <f t="shared" si="8"/>
        <v>98</v>
      </c>
      <c r="K51" s="56">
        <f t="shared" si="8"/>
        <v>99</v>
      </c>
      <c r="L51" s="56">
        <f t="shared" si="8"/>
        <v>100</v>
      </c>
      <c r="M51" s="72"/>
      <c r="N51" s="102">
        <v>45</v>
      </c>
      <c r="O51" s="92">
        <v>0</v>
      </c>
      <c r="P51" s="92">
        <v>6</v>
      </c>
      <c r="Q51" s="92">
        <v>1</v>
      </c>
      <c r="R51" s="102">
        <v>45</v>
      </c>
      <c r="S51" s="84" t="s">
        <v>231</v>
      </c>
      <c r="T51" s="102">
        <v>1</v>
      </c>
      <c r="U51" s="102">
        <v>145</v>
      </c>
      <c r="V51" s="102">
        <v>0.1</v>
      </c>
      <c r="W51" s="103">
        <v>9.9999999999999995E-7</v>
      </c>
      <c r="X51" s="102">
        <v>0.2</v>
      </c>
      <c r="Y51" s="102">
        <v>0.3</v>
      </c>
      <c r="Z51" s="102">
        <v>0.21</v>
      </c>
      <c r="AA51" s="102">
        <v>3.5</v>
      </c>
      <c r="AB51" s="104" t="s">
        <v>60</v>
      </c>
      <c r="AC51" s="49" t="str">
        <f t="shared" si="3"/>
        <v>2,7</v>
      </c>
      <c r="AD51" s="49" t="str">
        <f t="shared" si="4"/>
        <v/>
      </c>
      <c r="AE51" s="55">
        <v>11</v>
      </c>
      <c r="AF51" s="55">
        <v>4555200</v>
      </c>
      <c r="AG51" s="55">
        <v>5</v>
      </c>
      <c r="AH51" s="55">
        <v>0</v>
      </c>
      <c r="AI51" s="55">
        <v>0.20999999999999699</v>
      </c>
      <c r="AJ51" s="55">
        <v>0.21</v>
      </c>
      <c r="AK51" s="55">
        <v>0</v>
      </c>
      <c r="AL51" s="55">
        <v>6.1742230592287204E-3</v>
      </c>
      <c r="AM51" s="55">
        <v>0</v>
      </c>
      <c r="AN51" s="55">
        <v>0</v>
      </c>
      <c r="AO51" s="55">
        <v>-0.249999999999964</v>
      </c>
      <c r="AP51" s="55">
        <v>0</v>
      </c>
      <c r="AQ51" s="55">
        <v>0</v>
      </c>
      <c r="AR51" s="55">
        <v>0</v>
      </c>
      <c r="AS51" s="55">
        <v>0</v>
      </c>
      <c r="AT51" s="55">
        <v>0</v>
      </c>
      <c r="AU51" s="55">
        <v>52.7222222222222</v>
      </c>
      <c r="AV51" s="122" t="str">
        <v>ID26_GWD2MVR</v>
      </c>
      <c r="AW51" s="122"/>
      <c r="AX51" s="122"/>
      <c r="AY51" s="122"/>
      <c r="AZ51" s="119">
        <f t="shared" si="9"/>
        <v>12</v>
      </c>
      <c r="BA51" s="121">
        <f t="shared" si="10"/>
        <v>6</v>
      </c>
      <c r="BB51" s="95">
        <v>46</v>
      </c>
      <c r="BC51" s="95">
        <v>0.20000999999999999</v>
      </c>
      <c r="BD51" s="95"/>
      <c r="BE51" s="90" t="s">
        <v>10</v>
      </c>
      <c r="BF51" s="101" t="s">
        <v>232</v>
      </c>
      <c r="BG51" s="1"/>
      <c r="BH51" s="97">
        <v>46</v>
      </c>
      <c r="BI51" s="97">
        <v>10687200</v>
      </c>
      <c r="BJ51" s="98">
        <v>185</v>
      </c>
      <c r="BK51" s="98">
        <v>1015.95026</v>
      </c>
      <c r="BL51" s="98">
        <v>225.06893640000001</v>
      </c>
      <c r="BM51" s="98">
        <v>6.2141364059999997</v>
      </c>
      <c r="BN51" s="98">
        <v>-1015.95026</v>
      </c>
      <c r="BO51" s="98">
        <v>-196.73190389999999</v>
      </c>
      <c r="BP51" s="98">
        <v>-207.12289609999999</v>
      </c>
      <c r="BQ51" s="100">
        <f t="shared" si="2"/>
        <v>123.69444444444444</v>
      </c>
      <c r="BR51" s="82"/>
      <c r="BS51" s="1"/>
      <c r="BT51" s="97">
        <v>46</v>
      </c>
      <c r="BU51" s="97">
        <v>10687200</v>
      </c>
      <c r="BV51" s="98">
        <v>1041.2511059999999</v>
      </c>
      <c r="BW51" s="98">
        <v>1001.410251</v>
      </c>
      <c r="BX51" s="98">
        <v>-32.615939959999999</v>
      </c>
      <c r="BY51" s="98">
        <v>31.227061469999999</v>
      </c>
      <c r="BZ51" s="98">
        <v>-186.33990470000001</v>
      </c>
      <c r="CA51" s="98">
        <v>175.8958346</v>
      </c>
      <c r="CB51" s="1"/>
      <c r="CC51" s="1"/>
      <c r="CD51" s="1"/>
      <c r="CE51" s="1"/>
    </row>
    <row r="52" spans="1:83" ht="9.9499999999999993" customHeight="1" x14ac:dyDescent="0.25">
      <c r="A52" s="1"/>
      <c r="B52" s="71"/>
      <c r="C52" s="56">
        <f t="shared" si="8"/>
        <v>101</v>
      </c>
      <c r="D52" s="56">
        <f t="shared" si="8"/>
        <v>102</v>
      </c>
      <c r="E52" s="56">
        <f t="shared" si="8"/>
        <v>103</v>
      </c>
      <c r="F52" s="56">
        <f t="shared" si="8"/>
        <v>104</v>
      </c>
      <c r="G52" s="56">
        <f t="shared" si="8"/>
        <v>105</v>
      </c>
      <c r="H52" s="56">
        <f t="shared" si="8"/>
        <v>106</v>
      </c>
      <c r="I52" s="56">
        <f t="shared" si="8"/>
        <v>107</v>
      </c>
      <c r="J52" s="56">
        <f t="shared" si="8"/>
        <v>108</v>
      </c>
      <c r="K52" s="56">
        <f t="shared" si="8"/>
        <v>109</v>
      </c>
      <c r="L52" s="56">
        <f t="shared" si="8"/>
        <v>110</v>
      </c>
      <c r="M52" s="72"/>
      <c r="N52" s="102">
        <v>46</v>
      </c>
      <c r="O52" s="92">
        <v>0</v>
      </c>
      <c r="P52" s="92">
        <v>6</v>
      </c>
      <c r="Q52" s="92">
        <v>2</v>
      </c>
      <c r="R52" s="102">
        <v>46</v>
      </c>
      <c r="S52" s="84" t="s">
        <v>233</v>
      </c>
      <c r="T52" s="102">
        <v>1</v>
      </c>
      <c r="U52" s="102">
        <v>146</v>
      </c>
      <c r="V52" s="102">
        <v>0.1</v>
      </c>
      <c r="W52" s="103">
        <v>9.9999999999999995E-7</v>
      </c>
      <c r="X52" s="102">
        <v>0.2</v>
      </c>
      <c r="Y52" s="102">
        <v>0.3</v>
      </c>
      <c r="Z52" s="102">
        <v>0.21</v>
      </c>
      <c r="AA52" s="102">
        <v>3.5</v>
      </c>
      <c r="AB52" s="104" t="s">
        <v>60</v>
      </c>
      <c r="AC52" s="49" t="str">
        <f t="shared" si="3"/>
        <v>3,7</v>
      </c>
      <c r="AD52" s="49" t="str">
        <f t="shared" si="4"/>
        <v/>
      </c>
      <c r="AE52" s="55">
        <v>12</v>
      </c>
      <c r="AF52" s="55">
        <v>4730400</v>
      </c>
      <c r="AG52" s="55">
        <v>5</v>
      </c>
      <c r="AH52" s="55">
        <v>0</v>
      </c>
      <c r="AI52" s="55">
        <v>0.20999999999994201</v>
      </c>
      <c r="AJ52" s="55">
        <v>0.21</v>
      </c>
      <c r="AK52" s="55">
        <v>0</v>
      </c>
      <c r="AL52" s="55">
        <v>6.1826922693817904E-3</v>
      </c>
      <c r="AM52" s="55">
        <v>0</v>
      </c>
      <c r="AN52" s="55">
        <v>0</v>
      </c>
      <c r="AO52" s="55">
        <v>-0.24999999999997999</v>
      </c>
      <c r="AP52" s="55">
        <v>0</v>
      </c>
      <c r="AQ52" s="55">
        <v>0</v>
      </c>
      <c r="AR52" s="55">
        <v>0</v>
      </c>
      <c r="AS52" s="55">
        <v>0</v>
      </c>
      <c r="AT52" s="55">
        <v>0</v>
      </c>
      <c r="AU52" s="55">
        <v>54.75</v>
      </c>
      <c r="AV52" s="122" t="str">
        <v>ID126_GWD2MVR</v>
      </c>
      <c r="AW52" s="122"/>
      <c r="AX52" s="122"/>
      <c r="AY52" s="122"/>
      <c r="AZ52" s="119">
        <f t="shared" si="9"/>
        <v>13</v>
      </c>
      <c r="BA52" s="121">
        <f t="shared" si="10"/>
        <v>6</v>
      </c>
      <c r="BB52" s="95">
        <v>47</v>
      </c>
      <c r="BC52" s="95">
        <v>0.100005</v>
      </c>
      <c r="BD52" s="95"/>
      <c r="BE52" s="90" t="s">
        <v>10</v>
      </c>
      <c r="BF52" s="101" t="s">
        <v>234</v>
      </c>
      <c r="BG52" s="1"/>
      <c r="BH52" s="97">
        <v>47</v>
      </c>
      <c r="BI52" s="97">
        <v>10862400</v>
      </c>
      <c r="BJ52" s="98">
        <v>185</v>
      </c>
      <c r="BK52" s="98">
        <v>1015.948335</v>
      </c>
      <c r="BL52" s="98">
        <v>225.065046</v>
      </c>
      <c r="BM52" s="98">
        <v>6.2124159069999996</v>
      </c>
      <c r="BN52" s="98">
        <v>-1015.948335</v>
      </c>
      <c r="BO52" s="98">
        <v>-196.73066800000001</v>
      </c>
      <c r="BP52" s="98">
        <v>-207.12196209999999</v>
      </c>
      <c r="BQ52" s="100">
        <f t="shared" si="2"/>
        <v>125.72222222222223</v>
      </c>
      <c r="BR52" s="82"/>
      <c r="BS52" s="1"/>
      <c r="BT52" s="97">
        <v>47</v>
      </c>
      <c r="BU52" s="97">
        <v>10862400</v>
      </c>
      <c r="BV52" s="98">
        <v>1041.2510930000001</v>
      </c>
      <c r="BW52" s="98">
        <v>1001.410238</v>
      </c>
      <c r="BX52" s="98">
        <v>-32.61535018</v>
      </c>
      <c r="BY52" s="98">
        <v>31.227061469999999</v>
      </c>
      <c r="BZ52" s="98">
        <v>-186.33709540000001</v>
      </c>
      <c r="CA52" s="98">
        <v>175.8949006</v>
      </c>
      <c r="CB52" s="1"/>
      <c r="CC52" s="1"/>
      <c r="CD52" s="1"/>
      <c r="CE52" s="1"/>
    </row>
    <row r="53" spans="1:83" ht="9.9499999999999993" customHeight="1" x14ac:dyDescent="0.25">
      <c r="A53" s="1"/>
      <c r="B53" s="71"/>
      <c r="C53" s="56">
        <f t="shared" si="8"/>
        <v>111</v>
      </c>
      <c r="D53" s="56">
        <f t="shared" si="8"/>
        <v>112</v>
      </c>
      <c r="E53" s="56">
        <f t="shared" si="8"/>
        <v>113</v>
      </c>
      <c r="F53" s="56">
        <f t="shared" si="8"/>
        <v>114</v>
      </c>
      <c r="G53" s="56">
        <f t="shared" si="8"/>
        <v>115</v>
      </c>
      <c r="H53" s="56">
        <f t="shared" si="8"/>
        <v>116</v>
      </c>
      <c r="I53" s="56">
        <f t="shared" si="8"/>
        <v>117</v>
      </c>
      <c r="J53" s="56">
        <f t="shared" si="8"/>
        <v>118</v>
      </c>
      <c r="K53" s="56">
        <f t="shared" si="8"/>
        <v>119</v>
      </c>
      <c r="L53" s="56">
        <f t="shared" si="8"/>
        <v>120</v>
      </c>
      <c r="M53" s="72"/>
      <c r="N53" s="102">
        <v>47</v>
      </c>
      <c r="O53" s="92">
        <v>0</v>
      </c>
      <c r="P53" s="92">
        <v>6</v>
      </c>
      <c r="Q53" s="92">
        <v>3</v>
      </c>
      <c r="R53" s="102">
        <v>47</v>
      </c>
      <c r="S53" s="84" t="s">
        <v>235</v>
      </c>
      <c r="T53" s="102">
        <v>1</v>
      </c>
      <c r="U53" s="102">
        <v>147</v>
      </c>
      <c r="V53" s="102">
        <v>0.1</v>
      </c>
      <c r="W53" s="103">
        <v>9.9999999999999995E-7</v>
      </c>
      <c r="X53" s="102">
        <v>0.1</v>
      </c>
      <c r="Y53" s="102">
        <v>0.3</v>
      </c>
      <c r="Z53" s="102">
        <v>0.11</v>
      </c>
      <c r="AA53" s="102">
        <v>3.5</v>
      </c>
      <c r="AB53" s="104" t="s">
        <v>66</v>
      </c>
      <c r="AC53" s="49" t="str">
        <f t="shared" si="3"/>
        <v/>
      </c>
      <c r="AD53" s="49" t="str">
        <f t="shared" si="4"/>
        <v>4,7</v>
      </c>
      <c r="AE53" s="55">
        <v>13</v>
      </c>
      <c r="AF53" s="55">
        <v>4905600</v>
      </c>
      <c r="AG53" s="55">
        <v>5</v>
      </c>
      <c r="AH53" s="55">
        <v>0</v>
      </c>
      <c r="AI53" s="55">
        <v>0.20999999999999699</v>
      </c>
      <c r="AJ53" s="55">
        <v>0.21</v>
      </c>
      <c r="AK53" s="55">
        <v>0</v>
      </c>
      <c r="AL53" s="55">
        <v>6.1918597620017196E-3</v>
      </c>
      <c r="AM53" s="55">
        <v>0</v>
      </c>
      <c r="AN53" s="55">
        <v>0</v>
      </c>
      <c r="AO53" s="55">
        <v>-0.24999999999997999</v>
      </c>
      <c r="AP53" s="55">
        <v>0</v>
      </c>
      <c r="AQ53" s="55">
        <v>0</v>
      </c>
      <c r="AR53" s="55">
        <v>0</v>
      </c>
      <c r="AS53" s="55">
        <v>0</v>
      </c>
      <c r="AT53" s="55">
        <v>0</v>
      </c>
      <c r="AU53" s="55">
        <v>56.7777777777777</v>
      </c>
      <c r="AV53" s="122" t="str">
        <v>ID26_REJINF</v>
      </c>
      <c r="AW53" s="122"/>
      <c r="AX53" s="122"/>
      <c r="AY53" s="122"/>
      <c r="AZ53" s="119">
        <f t="shared" si="9"/>
        <v>14</v>
      </c>
      <c r="BA53" s="121">
        <f t="shared" si="10"/>
        <v>7</v>
      </c>
      <c r="BB53" s="95">
        <v>48</v>
      </c>
      <c r="BC53" s="95">
        <v>0.100005</v>
      </c>
      <c r="BD53" s="95"/>
      <c r="BE53" s="90" t="s">
        <v>10</v>
      </c>
      <c r="BF53" s="101" t="s">
        <v>236</v>
      </c>
      <c r="BG53" s="1"/>
      <c r="BH53" s="97">
        <v>48</v>
      </c>
      <c r="BI53" s="97">
        <v>11037600</v>
      </c>
      <c r="BJ53" s="98">
        <v>185</v>
      </c>
      <c r="BK53" s="98">
        <v>1015.946006</v>
      </c>
      <c r="BL53" s="98">
        <v>225.0608292</v>
      </c>
      <c r="BM53" s="98">
        <v>6.2108989689999996</v>
      </c>
      <c r="BN53" s="98">
        <v>-1015.946006</v>
      </c>
      <c r="BO53" s="98">
        <v>-196.72895550000001</v>
      </c>
      <c r="BP53" s="98">
        <v>-207.1209747</v>
      </c>
      <c r="BQ53" s="100">
        <f t="shared" si="2"/>
        <v>127.75</v>
      </c>
      <c r="BR53" s="82"/>
      <c r="BS53" s="1"/>
      <c r="BT53" s="97">
        <v>48</v>
      </c>
      <c r="BU53" s="97">
        <v>11037600</v>
      </c>
      <c r="BV53" s="98">
        <v>1041.251078</v>
      </c>
      <c r="BW53" s="98">
        <v>1001.410224</v>
      </c>
      <c r="BX53" s="98">
        <v>-32.61472989</v>
      </c>
      <c r="BY53" s="98">
        <v>31.227061469999999</v>
      </c>
      <c r="BZ53" s="98">
        <v>-186.33412440000001</v>
      </c>
      <c r="CA53" s="98">
        <v>175.89391319999999</v>
      </c>
      <c r="CB53" s="1"/>
      <c r="CC53" s="1"/>
      <c r="CD53" s="1"/>
      <c r="CE53" s="1"/>
    </row>
    <row r="54" spans="1:83" ht="9.9499999999999993" customHeight="1" x14ac:dyDescent="0.25">
      <c r="A54" s="1"/>
      <c r="B54" s="71"/>
      <c r="C54" s="56">
        <f t="shared" si="8"/>
        <v>121</v>
      </c>
      <c r="D54" s="56">
        <f t="shared" si="8"/>
        <v>122</v>
      </c>
      <c r="E54" s="56">
        <f t="shared" si="8"/>
        <v>123</v>
      </c>
      <c r="F54" s="56">
        <f t="shared" si="8"/>
        <v>124</v>
      </c>
      <c r="G54" s="56">
        <f t="shared" si="8"/>
        <v>125</v>
      </c>
      <c r="H54" s="56" t="str">
        <f t="shared" si="8"/>
        <v>c3</v>
      </c>
      <c r="I54" s="56">
        <f t="shared" si="8"/>
        <v>127</v>
      </c>
      <c r="J54" s="56">
        <f t="shared" si="8"/>
        <v>128</v>
      </c>
      <c r="K54" s="56">
        <f t="shared" si="8"/>
        <v>129</v>
      </c>
      <c r="L54" s="56">
        <f t="shared" si="8"/>
        <v>130</v>
      </c>
      <c r="M54" s="72"/>
      <c r="N54" s="102">
        <v>48</v>
      </c>
      <c r="O54" s="92">
        <v>0</v>
      </c>
      <c r="P54" s="92">
        <v>6</v>
      </c>
      <c r="Q54" s="92">
        <v>4</v>
      </c>
      <c r="R54" s="102">
        <v>48</v>
      </c>
      <c r="S54" s="84" t="s">
        <v>237</v>
      </c>
      <c r="T54" s="102">
        <v>1</v>
      </c>
      <c r="U54" s="102">
        <v>148</v>
      </c>
      <c r="V54" s="102">
        <v>0.1</v>
      </c>
      <c r="W54" s="103">
        <v>9.9999999999999995E-7</v>
      </c>
      <c r="X54" s="102">
        <v>0.1</v>
      </c>
      <c r="Y54" s="102">
        <v>0.3</v>
      </c>
      <c r="Z54" s="102">
        <v>0.11</v>
      </c>
      <c r="AA54" s="102">
        <v>3.5</v>
      </c>
      <c r="AB54" s="104" t="s">
        <v>66</v>
      </c>
      <c r="AC54" s="49" t="str">
        <f t="shared" si="3"/>
        <v/>
      </c>
      <c r="AD54" s="49" t="str">
        <f t="shared" si="4"/>
        <v>5,7</v>
      </c>
      <c r="AE54" s="55">
        <v>14</v>
      </c>
      <c r="AF54" s="55">
        <v>5080800</v>
      </c>
      <c r="AG54" s="55">
        <v>5</v>
      </c>
      <c r="AH54" s="55">
        <v>0</v>
      </c>
      <c r="AI54" s="55">
        <v>0.20999999999999699</v>
      </c>
      <c r="AJ54" s="55">
        <v>0.21</v>
      </c>
      <c r="AK54" s="55">
        <v>0</v>
      </c>
      <c r="AL54" s="55">
        <v>6.20156183226002E-3</v>
      </c>
      <c r="AM54" s="55">
        <v>0</v>
      </c>
      <c r="AN54" s="55">
        <v>0</v>
      </c>
      <c r="AO54" s="55">
        <v>-0.249999999999964</v>
      </c>
      <c r="AP54" s="55">
        <v>0</v>
      </c>
      <c r="AQ54" s="55">
        <v>0</v>
      </c>
      <c r="AR54" s="55">
        <v>0</v>
      </c>
      <c r="AS54" s="55">
        <v>0</v>
      </c>
      <c r="AT54" s="55">
        <v>0</v>
      </c>
      <c r="AU54" s="55">
        <v>58.8055555555555</v>
      </c>
      <c r="AV54" s="122" t="str">
        <v>ID126_REJINF</v>
      </c>
      <c r="AW54" s="122"/>
      <c r="AX54" s="122"/>
      <c r="AY54" s="122"/>
      <c r="AZ54" s="119">
        <f t="shared" si="9"/>
        <v>15</v>
      </c>
      <c r="BA54" s="121">
        <f t="shared" si="10"/>
        <v>7</v>
      </c>
      <c r="BB54" s="95">
        <v>49</v>
      </c>
      <c r="BC54" s="95">
        <v>0.100005</v>
      </c>
      <c r="BD54" s="95"/>
      <c r="BE54" s="90" t="s">
        <v>10</v>
      </c>
      <c r="BF54" s="101" t="s">
        <v>238</v>
      </c>
      <c r="BG54" s="1"/>
      <c r="BH54" s="97">
        <v>49</v>
      </c>
      <c r="BI54" s="97">
        <v>11212800</v>
      </c>
      <c r="BJ54" s="98">
        <v>185</v>
      </c>
      <c r="BK54" s="98">
        <v>1015.944892</v>
      </c>
      <c r="BL54" s="98">
        <v>225.0571118</v>
      </c>
      <c r="BM54" s="98">
        <v>6.2079867450000004</v>
      </c>
      <c r="BN54" s="98">
        <v>-1015.944892</v>
      </c>
      <c r="BO54" s="98">
        <v>-196.7291888</v>
      </c>
      <c r="BP54" s="98">
        <v>-207.11993630000001</v>
      </c>
      <c r="BQ54" s="100">
        <f t="shared" si="2"/>
        <v>129.77777777777777</v>
      </c>
      <c r="BR54" s="82"/>
      <c r="BS54" s="1"/>
      <c r="BT54" s="97">
        <v>49</v>
      </c>
      <c r="BU54" s="97">
        <v>11212800</v>
      </c>
      <c r="BV54" s="98">
        <v>1041.2510629999999</v>
      </c>
      <c r="BW54" s="98">
        <v>1001.41021</v>
      </c>
      <c r="BX54" s="98">
        <v>-32.614081089999999</v>
      </c>
      <c r="BY54" s="98">
        <v>31.227061469999999</v>
      </c>
      <c r="BZ54" s="98">
        <v>-186.3310056</v>
      </c>
      <c r="CA54" s="98">
        <v>175.89287490000001</v>
      </c>
      <c r="CB54" s="1"/>
      <c r="CC54" s="1"/>
      <c r="CD54" s="1"/>
      <c r="CE54" s="1"/>
    </row>
    <row r="55" spans="1:83" ht="9.9499999999999993" customHeight="1" x14ac:dyDescent="0.25">
      <c r="A55" s="1"/>
      <c r="B55" s="71"/>
      <c r="C55" s="56">
        <f t="shared" si="8"/>
        <v>131</v>
      </c>
      <c r="D55" s="56">
        <f t="shared" si="8"/>
        <v>132</v>
      </c>
      <c r="E55" s="56">
        <f t="shared" si="8"/>
        <v>133</v>
      </c>
      <c r="F55" s="56">
        <f t="shared" si="8"/>
        <v>134</v>
      </c>
      <c r="G55" s="56">
        <f t="shared" si="8"/>
        <v>135</v>
      </c>
      <c r="H55" s="56">
        <f t="shared" si="8"/>
        <v>136</v>
      </c>
      <c r="I55" s="56">
        <f t="shared" si="8"/>
        <v>137</v>
      </c>
      <c r="J55" s="56">
        <f t="shared" si="8"/>
        <v>138</v>
      </c>
      <c r="K55" s="56">
        <f t="shared" si="8"/>
        <v>139</v>
      </c>
      <c r="L55" s="56">
        <f t="shared" si="8"/>
        <v>140</v>
      </c>
      <c r="M55" s="72"/>
      <c r="N55" s="102">
        <v>49</v>
      </c>
      <c r="O55" s="92">
        <v>0</v>
      </c>
      <c r="P55" s="92">
        <v>6</v>
      </c>
      <c r="Q55" s="92">
        <v>5</v>
      </c>
      <c r="R55" s="102">
        <v>49</v>
      </c>
      <c r="S55" s="84" t="s">
        <v>120</v>
      </c>
      <c r="T55" s="102">
        <v>1</v>
      </c>
      <c r="U55" s="102">
        <v>149</v>
      </c>
      <c r="V55" s="102">
        <v>0.1</v>
      </c>
      <c r="W55" s="103">
        <v>9.9999999999999995E-7</v>
      </c>
      <c r="X55" s="102">
        <v>0.1</v>
      </c>
      <c r="Y55" s="102">
        <v>0.3</v>
      </c>
      <c r="Z55" s="102">
        <v>0.11</v>
      </c>
      <c r="AA55" s="102">
        <v>3.5</v>
      </c>
      <c r="AB55" s="104" t="s">
        <v>60</v>
      </c>
      <c r="AC55" s="49" t="str">
        <f t="shared" si="3"/>
        <v>6,7</v>
      </c>
      <c r="AD55" s="49" t="str">
        <f t="shared" si="4"/>
        <v/>
      </c>
      <c r="AE55" s="55">
        <v>15</v>
      </c>
      <c r="AF55" s="55">
        <v>5256000</v>
      </c>
      <c r="AG55" s="55">
        <v>5</v>
      </c>
      <c r="AH55" s="55">
        <v>0</v>
      </c>
      <c r="AI55" s="55">
        <v>0.20999999999999699</v>
      </c>
      <c r="AJ55" s="55">
        <v>0.21</v>
      </c>
      <c r="AK55" s="55">
        <v>0</v>
      </c>
      <c r="AL55" s="55">
        <v>6.2116612754899896E-3</v>
      </c>
      <c r="AM55" s="55">
        <v>0</v>
      </c>
      <c r="AN55" s="55">
        <v>0</v>
      </c>
      <c r="AO55" s="55">
        <v>-0.24999999999997999</v>
      </c>
      <c r="AP55" s="55">
        <v>0</v>
      </c>
      <c r="AQ55" s="55">
        <v>0</v>
      </c>
      <c r="AR55" s="55">
        <v>0</v>
      </c>
      <c r="AS55" s="55">
        <v>0</v>
      </c>
      <c r="AT55" s="55">
        <v>0</v>
      </c>
      <c r="AU55" s="55">
        <v>60.8333333333333</v>
      </c>
      <c r="AV55" s="122" t="str">
        <v>time_days</v>
      </c>
      <c r="AW55" s="122"/>
      <c r="AX55" s="122"/>
      <c r="AY55" s="122"/>
      <c r="AZ55" s="119">
        <f t="shared" si="9"/>
        <v>16</v>
      </c>
      <c r="BA55" s="121"/>
      <c r="BB55" s="95">
        <v>50</v>
      </c>
      <c r="BC55" s="95">
        <v>0.100005</v>
      </c>
      <c r="BD55" s="95"/>
      <c r="BE55" s="90" t="s">
        <v>10</v>
      </c>
      <c r="BF55" s="101" t="s">
        <v>239</v>
      </c>
      <c r="BG55" s="1"/>
      <c r="BH55" s="97">
        <v>50</v>
      </c>
      <c r="BI55" s="97">
        <v>11388000</v>
      </c>
      <c r="BJ55" s="98">
        <v>185</v>
      </c>
      <c r="BK55" s="98">
        <v>1015.945516</v>
      </c>
      <c r="BL55" s="98">
        <v>225.05416959999999</v>
      </c>
      <c r="BM55" s="98">
        <v>6.2031749810000001</v>
      </c>
      <c r="BN55" s="98">
        <v>-1015.945516</v>
      </c>
      <c r="BO55" s="98">
        <v>-196.732145</v>
      </c>
      <c r="BP55" s="98">
        <v>-207.1188496</v>
      </c>
      <c r="BQ55" s="100">
        <f t="shared" si="2"/>
        <v>131.80555555555554</v>
      </c>
      <c r="BR55" s="82"/>
      <c r="BS55" s="1"/>
      <c r="BT55" s="97">
        <v>50</v>
      </c>
      <c r="BU55" s="97">
        <v>11388000</v>
      </c>
      <c r="BV55" s="98">
        <v>1041.2510480000001</v>
      </c>
      <c r="BW55" s="98">
        <v>1001.410195</v>
      </c>
      <c r="BX55" s="98">
        <v>-32.61340577</v>
      </c>
      <c r="BY55" s="98">
        <v>31.227061469999999</v>
      </c>
      <c r="BZ55" s="98">
        <v>-186.327753</v>
      </c>
      <c r="CA55" s="98">
        <v>175.89178820000001</v>
      </c>
      <c r="CB55" s="1"/>
      <c r="CC55" s="1"/>
      <c r="CD55" s="1"/>
      <c r="CE55" s="1"/>
    </row>
    <row r="56" spans="1:83" ht="9.9499999999999993" customHeight="1" x14ac:dyDescent="0.25">
      <c r="A56" s="1"/>
      <c r="B56" s="71"/>
      <c r="C56" s="56">
        <f t="shared" si="8"/>
        <v>141</v>
      </c>
      <c r="D56" s="56">
        <f t="shared" si="8"/>
        <v>142</v>
      </c>
      <c r="E56" s="56">
        <f t="shared" si="8"/>
        <v>143</v>
      </c>
      <c r="F56" s="56">
        <f t="shared" si="8"/>
        <v>144</v>
      </c>
      <c r="G56" s="56">
        <f t="shared" si="8"/>
        <v>145</v>
      </c>
      <c r="H56" s="56">
        <f t="shared" si="8"/>
        <v>146</v>
      </c>
      <c r="I56" s="56">
        <f t="shared" si="8"/>
        <v>147</v>
      </c>
      <c r="J56" s="56">
        <f t="shared" si="8"/>
        <v>148</v>
      </c>
      <c r="K56" s="56">
        <f t="shared" si="8"/>
        <v>149</v>
      </c>
      <c r="L56" s="56">
        <f t="shared" si="8"/>
        <v>150</v>
      </c>
      <c r="M56" s="72"/>
      <c r="N56" s="102">
        <v>50</v>
      </c>
      <c r="O56" s="92">
        <v>0</v>
      </c>
      <c r="P56" s="92">
        <v>6</v>
      </c>
      <c r="Q56" s="92">
        <v>6</v>
      </c>
      <c r="R56" s="102">
        <v>50</v>
      </c>
      <c r="S56" s="84" t="s">
        <v>159</v>
      </c>
      <c r="T56" s="102">
        <v>1</v>
      </c>
      <c r="U56" s="102">
        <v>150</v>
      </c>
      <c r="V56" s="102">
        <v>0.1</v>
      </c>
      <c r="W56" s="103">
        <v>9.9999999999999995E-7</v>
      </c>
      <c r="X56" s="102">
        <v>0.1</v>
      </c>
      <c r="Y56" s="102">
        <v>0.3</v>
      </c>
      <c r="Z56" s="102">
        <v>0.11</v>
      </c>
      <c r="AA56" s="102">
        <v>3.5</v>
      </c>
      <c r="AB56" s="104" t="s">
        <v>60</v>
      </c>
      <c r="AC56" s="49" t="str">
        <f t="shared" si="3"/>
        <v>7,7</v>
      </c>
      <c r="AD56" s="49" t="str">
        <f t="shared" si="4"/>
        <v/>
      </c>
      <c r="AE56" s="55">
        <v>16</v>
      </c>
      <c r="AF56" s="55">
        <v>5431200</v>
      </c>
      <c r="AG56" s="55">
        <v>1.25</v>
      </c>
      <c r="AH56" s="55">
        <v>0</v>
      </c>
      <c r="AI56" s="55">
        <v>0.21000000000005301</v>
      </c>
      <c r="AJ56" s="55">
        <v>0.21</v>
      </c>
      <c r="AK56" s="55">
        <v>0</v>
      </c>
      <c r="AL56" s="55">
        <v>6.1831629306188197E-3</v>
      </c>
      <c r="AM56" s="55">
        <v>0</v>
      </c>
      <c r="AN56" s="55">
        <v>0</v>
      </c>
      <c r="AO56" s="55">
        <v>-0.24999999586368701</v>
      </c>
      <c r="AP56" s="55">
        <v>0</v>
      </c>
      <c r="AQ56" s="55">
        <v>0</v>
      </c>
      <c r="AR56" s="55">
        <v>0</v>
      </c>
      <c r="AS56" s="55">
        <v>0</v>
      </c>
      <c r="AT56" s="55">
        <v>0</v>
      </c>
      <c r="AU56" s="55">
        <v>62.8611111111111</v>
      </c>
      <c r="AV56" s="123" t="s">
        <v>10</v>
      </c>
      <c r="AW56" s="123">
        <v>26</v>
      </c>
      <c r="AX56" s="124"/>
      <c r="AY56" s="124"/>
      <c r="AZ56" s="124"/>
      <c r="BA56" s="124"/>
      <c r="BB56" s="95">
        <v>51</v>
      </c>
      <c r="BC56" s="95">
        <v>0.100005</v>
      </c>
      <c r="BD56" s="95"/>
      <c r="BE56" s="90" t="s">
        <v>10</v>
      </c>
      <c r="BF56" s="101" t="s">
        <v>240</v>
      </c>
      <c r="BG56" s="1"/>
      <c r="BH56" s="97">
        <v>51</v>
      </c>
      <c r="BI56" s="97">
        <v>11563200</v>
      </c>
      <c r="BJ56" s="98">
        <v>185</v>
      </c>
      <c r="BK56" s="98">
        <v>1015.945572</v>
      </c>
      <c r="BL56" s="98">
        <v>225.05086660000001</v>
      </c>
      <c r="BM56" s="98">
        <v>6.1987768000000001</v>
      </c>
      <c r="BN56" s="98">
        <v>-1015.945572</v>
      </c>
      <c r="BO56" s="98">
        <v>-196.73437300000001</v>
      </c>
      <c r="BP56" s="98">
        <v>-207.11771680000001</v>
      </c>
      <c r="BQ56" s="100">
        <f t="shared" si="2"/>
        <v>133.83333333333334</v>
      </c>
      <c r="BR56" s="82"/>
      <c r="BS56" s="1"/>
      <c r="BT56" s="97">
        <v>51</v>
      </c>
      <c r="BU56" s="97">
        <v>11563200</v>
      </c>
      <c r="BV56" s="98">
        <v>1041.2510319999999</v>
      </c>
      <c r="BW56" s="98">
        <v>1001.41018</v>
      </c>
      <c r="BX56" s="98">
        <v>-32.612705679999998</v>
      </c>
      <c r="BY56" s="98">
        <v>31.227061469999999</v>
      </c>
      <c r="BZ56" s="98">
        <v>-186.32437580000001</v>
      </c>
      <c r="CA56" s="98">
        <v>175.89065529999999</v>
      </c>
      <c r="CB56" s="1"/>
      <c r="CC56" s="1"/>
      <c r="CD56" s="1"/>
      <c r="CE56" s="1"/>
    </row>
    <row r="57" spans="1:83" ht="9.9499999999999993" customHeight="1" x14ac:dyDescent="0.25">
      <c r="A57" s="1"/>
      <c r="B57" s="71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2"/>
      <c r="N57" s="102">
        <v>51</v>
      </c>
      <c r="O57" s="92">
        <v>0</v>
      </c>
      <c r="P57" s="92">
        <v>6</v>
      </c>
      <c r="Q57" s="92">
        <v>7</v>
      </c>
      <c r="R57" s="102">
        <v>51</v>
      </c>
      <c r="S57" s="84" t="s">
        <v>241</v>
      </c>
      <c r="T57" s="102">
        <v>1</v>
      </c>
      <c r="U57" s="102">
        <v>151</v>
      </c>
      <c r="V57" s="102">
        <v>0.1</v>
      </c>
      <c r="W57" s="103">
        <v>9.9999999999999995E-7</v>
      </c>
      <c r="X57" s="102">
        <v>0.1</v>
      </c>
      <c r="Y57" s="102">
        <v>0.3</v>
      </c>
      <c r="Z57" s="102">
        <v>0.11</v>
      </c>
      <c r="AA57" s="102">
        <v>3.5</v>
      </c>
      <c r="AB57" s="104" t="s">
        <v>60</v>
      </c>
      <c r="AC57" s="49" t="str">
        <f t="shared" si="3"/>
        <v>8,7</v>
      </c>
      <c r="AD57" s="49" t="str">
        <f t="shared" si="4"/>
        <v/>
      </c>
      <c r="AE57" s="55">
        <v>17</v>
      </c>
      <c r="AF57" s="55">
        <v>5606400</v>
      </c>
      <c r="AG57" s="55">
        <v>1.25</v>
      </c>
      <c r="AH57" s="55">
        <v>0</v>
      </c>
      <c r="AI57" s="55">
        <v>0.21000000000005301</v>
      </c>
      <c r="AJ57" s="55">
        <v>0.21</v>
      </c>
      <c r="AK57" s="55">
        <v>0</v>
      </c>
      <c r="AL57" s="55">
        <v>6.1072147824323304E-3</v>
      </c>
      <c r="AM57" s="55">
        <v>0</v>
      </c>
      <c r="AN57" s="55">
        <v>0</v>
      </c>
      <c r="AO57" s="55">
        <v>-0.249999999999933</v>
      </c>
      <c r="AP57" s="55">
        <v>0</v>
      </c>
      <c r="AQ57" s="55">
        <v>0</v>
      </c>
      <c r="AR57" s="55">
        <v>0</v>
      </c>
      <c r="AS57" s="55">
        <v>0</v>
      </c>
      <c r="AT57" s="55">
        <v>0</v>
      </c>
      <c r="AU57" s="55">
        <v>64.8888888888888</v>
      </c>
      <c r="AV57" s="123" t="s">
        <v>10</v>
      </c>
      <c r="AW57" s="123">
        <v>126</v>
      </c>
      <c r="AX57" s="124"/>
      <c r="AY57" s="124"/>
      <c r="AZ57" s="124"/>
      <c r="BA57" s="124" t="s">
        <v>242</v>
      </c>
      <c r="BB57" s="95">
        <v>52</v>
      </c>
      <c r="BC57" s="95">
        <v>0.20000999999999999</v>
      </c>
      <c r="BD57" s="95"/>
      <c r="BE57" s="90" t="s">
        <v>10</v>
      </c>
      <c r="BF57" s="101" t="s">
        <v>243</v>
      </c>
      <c r="BG57" s="1"/>
      <c r="BH57" s="97">
        <v>52</v>
      </c>
      <c r="BI57" s="97">
        <v>11738400</v>
      </c>
      <c r="BJ57" s="98">
        <v>185</v>
      </c>
      <c r="BK57" s="98">
        <v>1015.945092</v>
      </c>
      <c r="BL57" s="98">
        <v>225.04721610000001</v>
      </c>
      <c r="BM57" s="98">
        <v>6.1947723190000001</v>
      </c>
      <c r="BN57" s="98">
        <v>-1015.945092</v>
      </c>
      <c r="BO57" s="98">
        <v>-196.7359041</v>
      </c>
      <c r="BP57" s="98">
        <v>-207.1165397</v>
      </c>
      <c r="BQ57" s="100">
        <f t="shared" si="2"/>
        <v>135.86111111111111</v>
      </c>
      <c r="BR57" s="82"/>
      <c r="BS57" s="1"/>
      <c r="BT57" s="97">
        <v>52</v>
      </c>
      <c r="BU57" s="97">
        <v>11738400</v>
      </c>
      <c r="BV57" s="98">
        <v>1041.2510150000001</v>
      </c>
      <c r="BW57" s="98">
        <v>1001.410164</v>
      </c>
      <c r="BX57" s="98">
        <v>-32.61198246</v>
      </c>
      <c r="BY57" s="98">
        <v>31.227061469999999</v>
      </c>
      <c r="BZ57" s="98">
        <v>-186.3208817</v>
      </c>
      <c r="CA57" s="98">
        <v>175.88947830000001</v>
      </c>
      <c r="CB57" s="1"/>
      <c r="CC57" s="1"/>
      <c r="CD57" s="1"/>
      <c r="CE57" s="1"/>
    </row>
    <row r="58" spans="1:83" ht="9.9499999999999993" customHeight="1" x14ac:dyDescent="0.25">
      <c r="A58" s="1"/>
      <c r="B58" s="71"/>
      <c r="C58" s="71"/>
      <c r="D58" s="71"/>
      <c r="E58" s="71"/>
      <c r="F58" s="71"/>
      <c r="G58" s="71"/>
      <c r="H58" s="71"/>
      <c r="I58" s="71"/>
      <c r="J58" s="71"/>
      <c r="K58" s="71"/>
      <c r="L58" s="71"/>
      <c r="M58" s="72"/>
      <c r="N58" s="102">
        <v>52</v>
      </c>
      <c r="O58" s="92">
        <v>0</v>
      </c>
      <c r="P58" s="92">
        <v>6</v>
      </c>
      <c r="Q58" s="92">
        <v>8</v>
      </c>
      <c r="R58" s="102">
        <v>52</v>
      </c>
      <c r="S58" s="84" t="s">
        <v>244</v>
      </c>
      <c r="T58" s="102">
        <v>1</v>
      </c>
      <c r="U58" s="102">
        <v>152</v>
      </c>
      <c r="V58" s="102">
        <v>0.1</v>
      </c>
      <c r="W58" s="103">
        <v>9.9999999999999995E-7</v>
      </c>
      <c r="X58" s="102">
        <v>0.2</v>
      </c>
      <c r="Y58" s="102">
        <v>0.3</v>
      </c>
      <c r="Z58" s="102">
        <v>0.21</v>
      </c>
      <c r="AA58" s="102">
        <v>3.5</v>
      </c>
      <c r="AB58" s="104" t="s">
        <v>60</v>
      </c>
      <c r="AC58" s="49" t="str">
        <f t="shared" si="3"/>
        <v>9,7</v>
      </c>
      <c r="AD58" s="49" t="str">
        <f t="shared" si="4"/>
        <v/>
      </c>
      <c r="AE58" s="55">
        <v>18</v>
      </c>
      <c r="AF58" s="55">
        <v>5781600</v>
      </c>
      <c r="AG58" s="55">
        <v>1.25</v>
      </c>
      <c r="AH58" s="55">
        <v>0</v>
      </c>
      <c r="AI58" s="55">
        <v>0.20999999999999699</v>
      </c>
      <c r="AJ58" s="55">
        <v>0.21</v>
      </c>
      <c r="AK58" s="55">
        <v>0</v>
      </c>
      <c r="AL58" s="55">
        <v>5.9886479782442796E-3</v>
      </c>
      <c r="AM58" s="55">
        <v>0</v>
      </c>
      <c r="AN58" s="55">
        <v>0</v>
      </c>
      <c r="AO58" s="55">
        <v>-0.249999999999964</v>
      </c>
      <c r="AP58" s="55">
        <v>0</v>
      </c>
      <c r="AQ58" s="55">
        <v>0</v>
      </c>
      <c r="AR58" s="55">
        <v>0</v>
      </c>
      <c r="AS58" s="55">
        <v>0</v>
      </c>
      <c r="AT58" s="55">
        <v>0</v>
      </c>
      <c r="AU58" s="55">
        <v>66.9166666666666</v>
      </c>
      <c r="AV58" s="123" t="s">
        <v>10</v>
      </c>
      <c r="AW58" s="123">
        <v>20</v>
      </c>
      <c r="AX58" s="124"/>
      <c r="AY58" s="124"/>
      <c r="AZ58" s="124"/>
      <c r="BA58" s="124"/>
      <c r="BB58" s="95">
        <v>53</v>
      </c>
      <c r="BC58" s="95">
        <v>0.20000999999999999</v>
      </c>
      <c r="BD58" s="95"/>
      <c r="BE58" s="90" t="s">
        <v>10</v>
      </c>
      <c r="BF58" s="101" t="s">
        <v>245</v>
      </c>
      <c r="BG58" s="1"/>
      <c r="BH58" s="97">
        <v>53</v>
      </c>
      <c r="BI58" s="97">
        <v>11913600</v>
      </c>
      <c r="BJ58" s="98">
        <v>185</v>
      </c>
      <c r="BK58" s="98">
        <v>1015.944109</v>
      </c>
      <c r="BL58" s="98">
        <v>225.0432386</v>
      </c>
      <c r="BM58" s="98">
        <v>6.1911371710000003</v>
      </c>
      <c r="BN58" s="98">
        <v>-1015.944109</v>
      </c>
      <c r="BO58" s="98">
        <v>-196.73678100000001</v>
      </c>
      <c r="BP58" s="98">
        <v>-207.1153204</v>
      </c>
      <c r="BQ58" s="100">
        <f t="shared" si="2"/>
        <v>137.88888888888889</v>
      </c>
      <c r="BR58" s="82"/>
      <c r="BS58" s="1"/>
      <c r="BT58" s="97">
        <v>53</v>
      </c>
      <c r="BU58" s="97">
        <v>11913600</v>
      </c>
      <c r="BV58" s="98">
        <v>1041.250998</v>
      </c>
      <c r="BW58" s="98">
        <v>1001.410148</v>
      </c>
      <c r="BX58" s="98">
        <v>-32.611237610000003</v>
      </c>
      <c r="BY58" s="98">
        <v>31.227061469999999</v>
      </c>
      <c r="BZ58" s="98">
        <v>-186.31727789999999</v>
      </c>
      <c r="CA58" s="98">
        <v>175.88825890000001</v>
      </c>
      <c r="CB58" s="1"/>
      <c r="CC58" s="1"/>
      <c r="CD58" s="1"/>
      <c r="CE58" s="1"/>
    </row>
    <row r="59" spans="1:83" ht="9.9499999999999993" customHeight="1" x14ac:dyDescent="0.25">
      <c r="A59" s="1"/>
      <c r="B59" s="71"/>
      <c r="C59" s="56">
        <f>B42+1+IF(B42=0,MAX($C41:$L41),0)</f>
        <v>1</v>
      </c>
      <c r="D59" s="56">
        <f t="shared" ref="D59:L59" si="11">C59+1+IF(C59=0,MAX($C41:$L41),0)</f>
        <v>2</v>
      </c>
      <c r="E59" s="56">
        <f t="shared" si="11"/>
        <v>3</v>
      </c>
      <c r="F59" s="56">
        <f t="shared" si="11"/>
        <v>4</v>
      </c>
      <c r="G59" s="56">
        <f t="shared" si="11"/>
        <v>5</v>
      </c>
      <c r="H59" s="56">
        <f t="shared" si="11"/>
        <v>6</v>
      </c>
      <c r="I59" s="56">
        <f t="shared" si="11"/>
        <v>7</v>
      </c>
      <c r="J59" s="56">
        <f t="shared" si="11"/>
        <v>8</v>
      </c>
      <c r="K59" s="56">
        <f t="shared" si="11"/>
        <v>9</v>
      </c>
      <c r="L59" s="56">
        <f t="shared" si="11"/>
        <v>10</v>
      </c>
      <c r="M59" s="72"/>
      <c r="N59" s="102">
        <v>53</v>
      </c>
      <c r="O59" s="92">
        <v>0</v>
      </c>
      <c r="P59" s="92">
        <v>7</v>
      </c>
      <c r="Q59" s="92">
        <v>1</v>
      </c>
      <c r="R59" s="102">
        <v>53</v>
      </c>
      <c r="S59" s="84" t="s">
        <v>246</v>
      </c>
      <c r="T59" s="102">
        <v>1</v>
      </c>
      <c r="U59" s="102">
        <v>153</v>
      </c>
      <c r="V59" s="102">
        <v>0.1</v>
      </c>
      <c r="W59" s="103">
        <v>9.9999999999999995E-7</v>
      </c>
      <c r="X59" s="102">
        <v>0.2</v>
      </c>
      <c r="Y59" s="102">
        <v>0.3</v>
      </c>
      <c r="Z59" s="102">
        <v>0.21</v>
      </c>
      <c r="AA59" s="102">
        <v>3.5</v>
      </c>
      <c r="AB59" s="104" t="s">
        <v>60</v>
      </c>
      <c r="AC59" s="49" t="str">
        <f t="shared" si="3"/>
        <v>2,8</v>
      </c>
      <c r="AD59" s="49" t="str">
        <f t="shared" si="4"/>
        <v/>
      </c>
      <c r="AE59" s="55">
        <v>19</v>
      </c>
      <c r="AF59" s="55">
        <v>5956800</v>
      </c>
      <c r="AG59" s="55">
        <v>1.25</v>
      </c>
      <c r="AH59" s="55">
        <v>0</v>
      </c>
      <c r="AI59" s="55">
        <v>0.20999999999999699</v>
      </c>
      <c r="AJ59" s="55">
        <v>0.21</v>
      </c>
      <c r="AK59" s="55">
        <v>0</v>
      </c>
      <c r="AL59" s="55">
        <v>5.8374603917961503E-3</v>
      </c>
      <c r="AM59" s="55">
        <v>0</v>
      </c>
      <c r="AN59" s="55">
        <v>0</v>
      </c>
      <c r="AO59" s="55">
        <v>-0.249999999999933</v>
      </c>
      <c r="AP59" s="55">
        <v>0</v>
      </c>
      <c r="AQ59" s="55">
        <v>0</v>
      </c>
      <c r="AR59" s="55">
        <v>0</v>
      </c>
      <c r="AS59" s="55">
        <v>0</v>
      </c>
      <c r="AT59" s="55">
        <v>0</v>
      </c>
      <c r="AU59" s="55">
        <v>68.9444444444444</v>
      </c>
      <c r="AV59" s="123" t="s">
        <v>10</v>
      </c>
      <c r="AW59" s="123">
        <v>51</v>
      </c>
      <c r="AX59" s="124"/>
      <c r="AY59" s="124"/>
      <c r="AZ59" s="124"/>
      <c r="BA59" s="124" t="s">
        <v>247</v>
      </c>
      <c r="BB59" s="95">
        <v>54</v>
      </c>
      <c r="BC59" s="95">
        <v>0.20000999999999999</v>
      </c>
      <c r="BD59" s="95"/>
      <c r="BE59" s="90" t="s">
        <v>10</v>
      </c>
      <c r="BF59" s="101" t="s">
        <v>248</v>
      </c>
      <c r="BG59" s="1"/>
      <c r="BH59" s="97">
        <v>54</v>
      </c>
      <c r="BI59" s="97">
        <v>12088800</v>
      </c>
      <c r="BJ59" s="98">
        <v>185</v>
      </c>
      <c r="BK59" s="98">
        <v>1015.9426549999999</v>
      </c>
      <c r="BL59" s="98">
        <v>225.0389533</v>
      </c>
      <c r="BM59" s="98">
        <v>6.1878486390000003</v>
      </c>
      <c r="BN59" s="98">
        <v>-1015.9426549999999</v>
      </c>
      <c r="BO59" s="98">
        <v>-196.73704409999999</v>
      </c>
      <c r="BP59" s="98">
        <v>-207.11406059999999</v>
      </c>
      <c r="BQ59" s="100">
        <f t="shared" si="2"/>
        <v>139.91666666666666</v>
      </c>
      <c r="BR59" s="82"/>
      <c r="BS59" s="1"/>
      <c r="BT59" s="97">
        <v>54</v>
      </c>
      <c r="BU59" s="97">
        <v>12088800</v>
      </c>
      <c r="BV59" s="98">
        <v>1041.25098</v>
      </c>
      <c r="BW59" s="98">
        <v>1001.410131</v>
      </c>
      <c r="BX59" s="98">
        <v>-32.610472520000002</v>
      </c>
      <c r="BY59" s="98">
        <v>31.227061469999999</v>
      </c>
      <c r="BZ59" s="98">
        <v>-186.31357070000001</v>
      </c>
      <c r="CA59" s="98">
        <v>175.8869991</v>
      </c>
      <c r="CB59" s="1"/>
      <c r="CC59" s="1"/>
      <c r="CD59" s="1"/>
      <c r="CE59" s="1"/>
    </row>
    <row r="60" spans="1:83" ht="9.9499999999999993" customHeight="1" x14ac:dyDescent="0.25">
      <c r="A60" s="1"/>
      <c r="B60" s="71"/>
      <c r="C60" s="56">
        <f t="shared" ref="C60:C73" si="12">B43+1+IF(B43=0,MAX($C59:$L59),0)</f>
        <v>11</v>
      </c>
      <c r="D60" s="56">
        <f t="shared" ref="D60:L73" si="13">C60+1+IF(C60=0,MAX($C59:$L59),0)</f>
        <v>12</v>
      </c>
      <c r="E60" s="56">
        <f t="shared" si="13"/>
        <v>13</v>
      </c>
      <c r="F60" s="56">
        <f t="shared" si="13"/>
        <v>14</v>
      </c>
      <c r="G60" s="56">
        <f t="shared" si="13"/>
        <v>15</v>
      </c>
      <c r="H60" s="56">
        <f t="shared" si="13"/>
        <v>16</v>
      </c>
      <c r="I60" s="56">
        <f t="shared" si="13"/>
        <v>17</v>
      </c>
      <c r="J60" s="56">
        <f t="shared" si="13"/>
        <v>18</v>
      </c>
      <c r="K60" s="56">
        <f t="shared" si="13"/>
        <v>19</v>
      </c>
      <c r="L60" s="56">
        <f t="shared" si="13"/>
        <v>20</v>
      </c>
      <c r="M60" s="72"/>
      <c r="N60" s="102">
        <v>54</v>
      </c>
      <c r="O60" s="92">
        <v>0</v>
      </c>
      <c r="P60" s="92">
        <v>7</v>
      </c>
      <c r="Q60" s="92">
        <v>2</v>
      </c>
      <c r="R60" s="102">
        <v>54</v>
      </c>
      <c r="S60" s="84" t="s">
        <v>249</v>
      </c>
      <c r="T60" s="102">
        <v>1</v>
      </c>
      <c r="U60" s="102">
        <v>154</v>
      </c>
      <c r="V60" s="102">
        <v>0.1</v>
      </c>
      <c r="W60" s="103">
        <v>9.9999999999999995E-7</v>
      </c>
      <c r="X60" s="102">
        <v>0.2</v>
      </c>
      <c r="Y60" s="102">
        <v>0.3</v>
      </c>
      <c r="Z60" s="102">
        <v>0.21</v>
      </c>
      <c r="AA60" s="102">
        <v>3.5</v>
      </c>
      <c r="AB60" s="104" t="s">
        <v>60</v>
      </c>
      <c r="AC60" s="49" t="str">
        <f t="shared" si="3"/>
        <v>3,8</v>
      </c>
      <c r="AD60" s="49" t="str">
        <f t="shared" si="4"/>
        <v/>
      </c>
      <c r="AE60" s="55">
        <v>20</v>
      </c>
      <c r="AF60" s="55">
        <v>6132000</v>
      </c>
      <c r="AG60" s="55">
        <v>1.25</v>
      </c>
      <c r="AH60" s="55">
        <v>0</v>
      </c>
      <c r="AI60" s="55">
        <v>0.21000000000005301</v>
      </c>
      <c r="AJ60" s="55">
        <v>0.21</v>
      </c>
      <c r="AK60" s="55">
        <v>0</v>
      </c>
      <c r="AL60" s="55">
        <v>5.6645098840605E-3</v>
      </c>
      <c r="AM60" s="55">
        <v>0</v>
      </c>
      <c r="AN60" s="55">
        <v>0</v>
      </c>
      <c r="AO60" s="55">
        <v>-0.249999999999996</v>
      </c>
      <c r="AP60" s="55">
        <v>0</v>
      </c>
      <c r="AQ60" s="55">
        <v>0</v>
      </c>
      <c r="AR60" s="55">
        <v>0</v>
      </c>
      <c r="AS60" s="55">
        <v>0</v>
      </c>
      <c r="AT60" s="55">
        <v>0</v>
      </c>
      <c r="AU60" s="55">
        <v>70.9722222222222</v>
      </c>
      <c r="AV60" s="125"/>
      <c r="AW60" s="125"/>
      <c r="AX60" s="125"/>
      <c r="AY60" s="125"/>
      <c r="AZ60" s="125"/>
      <c r="BA60" s="125"/>
      <c r="BB60" s="95">
        <v>55</v>
      </c>
      <c r="BC60" s="95">
        <v>0.100005</v>
      </c>
      <c r="BD60" s="95"/>
      <c r="BE60" s="90" t="s">
        <v>10</v>
      </c>
      <c r="BF60" s="101" t="s">
        <v>250</v>
      </c>
      <c r="BG60" s="1"/>
      <c r="BH60" s="97">
        <v>55</v>
      </c>
      <c r="BI60" s="97">
        <v>12264000</v>
      </c>
      <c r="BJ60" s="98">
        <v>185</v>
      </c>
      <c r="BK60" s="98">
        <v>1015.940761</v>
      </c>
      <c r="BL60" s="98">
        <v>225.0343786</v>
      </c>
      <c r="BM60" s="98">
        <v>6.1848854370000002</v>
      </c>
      <c r="BN60" s="98">
        <v>-1015.940761</v>
      </c>
      <c r="BO60" s="98">
        <v>-196.7367314</v>
      </c>
      <c r="BP60" s="98">
        <v>-207.11276179999999</v>
      </c>
      <c r="BQ60" s="100">
        <f t="shared" si="2"/>
        <v>141.94444444444446</v>
      </c>
      <c r="BR60" s="82"/>
      <c r="BS60" s="1"/>
      <c r="BT60" s="97">
        <v>55</v>
      </c>
      <c r="BU60" s="97">
        <v>12264000</v>
      </c>
      <c r="BV60" s="98">
        <v>1041.2509620000001</v>
      </c>
      <c r="BW60" s="98">
        <v>1001.410114</v>
      </c>
      <c r="BX60" s="98">
        <v>-32.609688490000003</v>
      </c>
      <c r="BY60" s="98">
        <v>31.227061469999999</v>
      </c>
      <c r="BZ60" s="98">
        <v>-186.30976609999999</v>
      </c>
      <c r="CA60" s="98">
        <v>175.8857003</v>
      </c>
      <c r="CB60" s="1"/>
      <c r="CC60" s="1"/>
      <c r="CD60" s="1"/>
      <c r="CE60" s="1"/>
    </row>
    <row r="61" spans="1:83" ht="9.9499999999999993" customHeight="1" x14ac:dyDescent="0.25">
      <c r="A61" s="1"/>
      <c r="B61" s="71"/>
      <c r="C61" s="56">
        <f t="shared" si="12"/>
        <v>21</v>
      </c>
      <c r="D61" s="56">
        <f t="shared" si="13"/>
        <v>22</v>
      </c>
      <c r="E61" s="56">
        <f t="shared" si="13"/>
        <v>23</v>
      </c>
      <c r="F61" s="56">
        <f t="shared" si="13"/>
        <v>24</v>
      </c>
      <c r="G61" s="56">
        <f t="shared" si="13"/>
        <v>25</v>
      </c>
      <c r="H61" s="56">
        <f t="shared" si="13"/>
        <v>26</v>
      </c>
      <c r="I61" s="56">
        <f t="shared" si="13"/>
        <v>27</v>
      </c>
      <c r="J61" s="56">
        <f t="shared" si="13"/>
        <v>28</v>
      </c>
      <c r="K61" s="56">
        <f t="shared" si="13"/>
        <v>29</v>
      </c>
      <c r="L61" s="56">
        <f t="shared" si="13"/>
        <v>30</v>
      </c>
      <c r="M61" s="72"/>
      <c r="N61" s="102">
        <v>55</v>
      </c>
      <c r="O61" s="92">
        <v>0</v>
      </c>
      <c r="P61" s="92">
        <v>7</v>
      </c>
      <c r="Q61" s="92">
        <v>3</v>
      </c>
      <c r="R61" s="102">
        <v>55</v>
      </c>
      <c r="S61" s="84" t="s">
        <v>251</v>
      </c>
      <c r="T61" s="102">
        <v>1</v>
      </c>
      <c r="U61" s="102">
        <v>155</v>
      </c>
      <c r="V61" s="102">
        <v>0.1</v>
      </c>
      <c r="W61" s="103">
        <v>9.9999999999999995E-7</v>
      </c>
      <c r="X61" s="102">
        <v>0.1</v>
      </c>
      <c r="Y61" s="102">
        <v>0.3</v>
      </c>
      <c r="Z61" s="102">
        <v>0.11</v>
      </c>
      <c r="AA61" s="102">
        <v>3.5</v>
      </c>
      <c r="AB61" s="104" t="s">
        <v>66</v>
      </c>
      <c r="AC61" s="49" t="str">
        <f t="shared" si="3"/>
        <v/>
      </c>
      <c r="AD61" s="49" t="str">
        <f t="shared" si="4"/>
        <v>4,8</v>
      </c>
      <c r="AE61" s="55">
        <v>21</v>
      </c>
      <c r="AF61" s="55">
        <v>6307200</v>
      </c>
      <c r="AG61" s="55">
        <v>1.25</v>
      </c>
      <c r="AH61" s="55">
        <v>0</v>
      </c>
      <c r="AI61" s="55">
        <v>0.20999999999999699</v>
      </c>
      <c r="AJ61" s="55">
        <v>0.21</v>
      </c>
      <c r="AK61" s="55">
        <v>0</v>
      </c>
      <c r="AL61" s="55">
        <v>5.4792702593861797E-3</v>
      </c>
      <c r="AM61" s="55">
        <v>0</v>
      </c>
      <c r="AN61" s="55">
        <v>0</v>
      </c>
      <c r="AO61" s="55">
        <v>-0.249999999999964</v>
      </c>
      <c r="AP61" s="55">
        <v>0</v>
      </c>
      <c r="AQ61" s="55">
        <v>0</v>
      </c>
      <c r="AR61" s="55">
        <v>0</v>
      </c>
      <c r="AS61" s="55">
        <v>0</v>
      </c>
      <c r="AT61" s="55">
        <v>0</v>
      </c>
      <c r="AU61" s="55">
        <v>73</v>
      </c>
      <c r="AV61" s="125"/>
      <c r="AW61" s="125"/>
      <c r="AX61" s="125"/>
      <c r="AY61" s="125"/>
      <c r="AZ61" s="125"/>
      <c r="BA61" s="125"/>
      <c r="BB61" s="95">
        <v>56</v>
      </c>
      <c r="BC61" s="95">
        <v>0.100005</v>
      </c>
      <c r="BD61" s="95"/>
      <c r="BE61" s="90" t="s">
        <v>10</v>
      </c>
      <c r="BF61" s="101" t="s">
        <v>252</v>
      </c>
      <c r="BG61" s="1"/>
      <c r="BH61" s="97">
        <v>56</v>
      </c>
      <c r="BI61" s="97">
        <v>12439200</v>
      </c>
      <c r="BJ61" s="98">
        <v>185</v>
      </c>
      <c r="BK61" s="98">
        <v>1015.938452</v>
      </c>
      <c r="BL61" s="98">
        <v>225.02953149999999</v>
      </c>
      <c r="BM61" s="98">
        <v>6.1822276819999997</v>
      </c>
      <c r="BN61" s="98">
        <v>-1015.938452</v>
      </c>
      <c r="BO61" s="98">
        <v>-196.73587810000001</v>
      </c>
      <c r="BP61" s="98">
        <v>-207.11142570000001</v>
      </c>
      <c r="BQ61" s="100">
        <f t="shared" si="2"/>
        <v>143.97222222222223</v>
      </c>
      <c r="BR61" s="82"/>
      <c r="BS61" s="1"/>
      <c r="BT61" s="97">
        <v>56</v>
      </c>
      <c r="BU61" s="97">
        <v>12439200</v>
      </c>
      <c r="BV61" s="98">
        <v>1041.2509439999999</v>
      </c>
      <c r="BW61" s="98">
        <v>1001.410096</v>
      </c>
      <c r="BX61" s="98">
        <v>-32.608886699999999</v>
      </c>
      <c r="BY61" s="98">
        <v>31.227061469999999</v>
      </c>
      <c r="BZ61" s="98">
        <v>-186.30586940000001</v>
      </c>
      <c r="CA61" s="98">
        <v>175.88436419999999</v>
      </c>
      <c r="CB61" s="1"/>
      <c r="CC61" s="1"/>
      <c r="CD61" s="1"/>
      <c r="CE61" s="1"/>
    </row>
    <row r="62" spans="1:83" ht="9.9499999999999993" customHeight="1" x14ac:dyDescent="0.25">
      <c r="A62" s="1"/>
      <c r="B62" s="71"/>
      <c r="C62" s="56">
        <f t="shared" si="12"/>
        <v>31</v>
      </c>
      <c r="D62" s="56">
        <f t="shared" si="13"/>
        <v>32</v>
      </c>
      <c r="E62" s="56">
        <f t="shared" si="13"/>
        <v>33</v>
      </c>
      <c r="F62" s="56">
        <f t="shared" si="13"/>
        <v>34</v>
      </c>
      <c r="G62" s="56">
        <f t="shared" si="13"/>
        <v>35</v>
      </c>
      <c r="H62" s="56">
        <f t="shared" si="13"/>
        <v>36</v>
      </c>
      <c r="I62" s="56">
        <f t="shared" si="13"/>
        <v>37</v>
      </c>
      <c r="J62" s="56">
        <f t="shared" si="13"/>
        <v>38</v>
      </c>
      <c r="K62" s="56">
        <f t="shared" si="13"/>
        <v>39</v>
      </c>
      <c r="L62" s="56">
        <f t="shared" si="13"/>
        <v>40</v>
      </c>
      <c r="M62" s="72"/>
      <c r="N62" s="102">
        <v>56</v>
      </c>
      <c r="O62" s="92">
        <v>0</v>
      </c>
      <c r="P62" s="92">
        <v>7</v>
      </c>
      <c r="Q62" s="92">
        <v>4</v>
      </c>
      <c r="R62" s="102">
        <v>56</v>
      </c>
      <c r="S62" s="84" t="s">
        <v>253</v>
      </c>
      <c r="T62" s="102">
        <v>1</v>
      </c>
      <c r="U62" s="102">
        <v>156</v>
      </c>
      <c r="V62" s="102">
        <v>0.1</v>
      </c>
      <c r="W62" s="103">
        <v>9.9999999999999995E-7</v>
      </c>
      <c r="X62" s="102">
        <v>0.1</v>
      </c>
      <c r="Y62" s="102">
        <v>0.3</v>
      </c>
      <c r="Z62" s="102">
        <v>0.11</v>
      </c>
      <c r="AA62" s="102">
        <v>3.5</v>
      </c>
      <c r="AB62" s="104" t="s">
        <v>66</v>
      </c>
      <c r="AC62" s="49" t="str">
        <f t="shared" si="3"/>
        <v/>
      </c>
      <c r="AD62" s="49" t="str">
        <f t="shared" si="4"/>
        <v>5,8</v>
      </c>
      <c r="AE62" s="55">
        <v>22</v>
      </c>
      <c r="AF62" s="55">
        <v>6482400</v>
      </c>
      <c r="AG62" s="55">
        <v>1.25</v>
      </c>
      <c r="AH62" s="55">
        <v>0</v>
      </c>
      <c r="AI62" s="55">
        <v>0.20999999999999699</v>
      </c>
      <c r="AJ62" s="55">
        <v>0.21</v>
      </c>
      <c r="AK62" s="55">
        <v>0</v>
      </c>
      <c r="AL62" s="55">
        <v>5.2893007249755304E-3</v>
      </c>
      <c r="AM62" s="55">
        <v>0</v>
      </c>
      <c r="AN62" s="55">
        <v>0</v>
      </c>
      <c r="AO62" s="55">
        <v>-0.249999999999964</v>
      </c>
      <c r="AP62" s="55">
        <v>0</v>
      </c>
      <c r="AQ62" s="55">
        <v>0</v>
      </c>
      <c r="AR62" s="55">
        <v>0</v>
      </c>
      <c r="AS62" s="55">
        <v>0</v>
      </c>
      <c r="AT62" s="55">
        <v>0</v>
      </c>
      <c r="AU62" s="55">
        <v>75.0277777777777</v>
      </c>
      <c r="AV62" s="125"/>
      <c r="AW62" s="125"/>
      <c r="AX62" s="125"/>
      <c r="AY62" s="125"/>
      <c r="AZ62" s="125"/>
      <c r="BA62" s="125"/>
      <c r="BB62" s="95">
        <v>57</v>
      </c>
      <c r="BC62" s="95">
        <v>0.100005</v>
      </c>
      <c r="BD62" s="95"/>
      <c r="BE62" s="90" t="s">
        <v>10</v>
      </c>
      <c r="BF62" s="101" t="s">
        <v>254</v>
      </c>
      <c r="BG62" s="1"/>
      <c r="BH62" s="97">
        <v>57</v>
      </c>
      <c r="BI62" s="97">
        <v>12614400</v>
      </c>
      <c r="BJ62" s="98">
        <v>185</v>
      </c>
      <c r="BK62" s="98">
        <v>1015.935754</v>
      </c>
      <c r="BL62" s="98">
        <v>225.0244275</v>
      </c>
      <c r="BM62" s="98">
        <v>6.1798568149999999</v>
      </c>
      <c r="BN62" s="98">
        <v>-1015.935754</v>
      </c>
      <c r="BO62" s="98">
        <v>-196.73451710000001</v>
      </c>
      <c r="BP62" s="98">
        <v>-207.11005349999999</v>
      </c>
      <c r="BQ62" s="100">
        <f t="shared" si="2"/>
        <v>146</v>
      </c>
      <c r="BR62" s="82"/>
      <c r="BS62" s="1"/>
      <c r="BT62" s="97">
        <v>57</v>
      </c>
      <c r="BU62" s="97">
        <v>12614400</v>
      </c>
      <c r="BV62" s="98">
        <v>1041.2509250000001</v>
      </c>
      <c r="BW62" s="98">
        <v>1001.410078</v>
      </c>
      <c r="BX62" s="98">
        <v>-32.608068260000003</v>
      </c>
      <c r="BY62" s="98">
        <v>31.227061469999999</v>
      </c>
      <c r="BZ62" s="98">
        <v>-186.30188580000001</v>
      </c>
      <c r="CA62" s="98">
        <v>175.8829921</v>
      </c>
      <c r="CB62" s="1"/>
      <c r="CC62" s="1"/>
      <c r="CD62" s="1"/>
      <c r="CE62" s="1"/>
    </row>
    <row r="63" spans="1:83" ht="9.9499999999999993" customHeight="1" x14ac:dyDescent="0.25">
      <c r="A63" s="1"/>
      <c r="B63" s="71"/>
      <c r="C63" s="56">
        <f t="shared" si="12"/>
        <v>41</v>
      </c>
      <c r="D63" s="56">
        <f t="shared" si="13"/>
        <v>42</v>
      </c>
      <c r="E63" s="56">
        <f t="shared" si="13"/>
        <v>43</v>
      </c>
      <c r="F63" s="56">
        <f t="shared" si="13"/>
        <v>44</v>
      </c>
      <c r="G63" s="56">
        <f t="shared" si="13"/>
        <v>45</v>
      </c>
      <c r="H63" s="56">
        <f t="shared" si="13"/>
        <v>46</v>
      </c>
      <c r="I63" s="56">
        <f t="shared" si="13"/>
        <v>47</v>
      </c>
      <c r="J63" s="56">
        <f t="shared" si="13"/>
        <v>48</v>
      </c>
      <c r="K63" s="56">
        <f t="shared" si="13"/>
        <v>49</v>
      </c>
      <c r="L63" s="56">
        <f t="shared" si="13"/>
        <v>50</v>
      </c>
      <c r="M63" s="72"/>
      <c r="N63" s="102">
        <v>57</v>
      </c>
      <c r="O63" s="92">
        <v>0</v>
      </c>
      <c r="P63" s="92">
        <v>7</v>
      </c>
      <c r="Q63" s="92">
        <v>5</v>
      </c>
      <c r="R63" s="102">
        <v>57</v>
      </c>
      <c r="S63" s="84" t="s">
        <v>123</v>
      </c>
      <c r="T63" s="102">
        <v>1</v>
      </c>
      <c r="U63" s="102">
        <v>157</v>
      </c>
      <c r="V63" s="102">
        <v>0.1</v>
      </c>
      <c r="W63" s="103">
        <v>9.9999999999999995E-7</v>
      </c>
      <c r="X63" s="102">
        <v>0.1</v>
      </c>
      <c r="Y63" s="102">
        <v>0.3</v>
      </c>
      <c r="Z63" s="102">
        <v>0.11</v>
      </c>
      <c r="AA63" s="102">
        <v>3.5</v>
      </c>
      <c r="AB63" s="104" t="s">
        <v>60</v>
      </c>
      <c r="AC63" s="49" t="str">
        <f t="shared" si="3"/>
        <v>6,8</v>
      </c>
      <c r="AD63" s="49" t="str">
        <f t="shared" si="4"/>
        <v/>
      </c>
      <c r="AE63" s="55">
        <v>23</v>
      </c>
      <c r="AF63" s="55">
        <v>6657600</v>
      </c>
      <c r="AG63" s="55">
        <v>1.25</v>
      </c>
      <c r="AH63" s="55">
        <v>0</v>
      </c>
      <c r="AI63" s="55">
        <v>0.20999999999999699</v>
      </c>
      <c r="AJ63" s="55">
        <v>0.21</v>
      </c>
      <c r="AK63" s="55">
        <v>0</v>
      </c>
      <c r="AL63" s="55">
        <v>5.1006948411474896E-3</v>
      </c>
      <c r="AM63" s="55">
        <v>0</v>
      </c>
      <c r="AN63" s="55">
        <v>0</v>
      </c>
      <c r="AO63" s="55">
        <v>-0.249999999999964</v>
      </c>
      <c r="AP63" s="55">
        <v>0</v>
      </c>
      <c r="AQ63" s="55">
        <v>0</v>
      </c>
      <c r="AR63" s="55">
        <v>0</v>
      </c>
      <c r="AS63" s="55">
        <v>0</v>
      </c>
      <c r="AT63" s="55">
        <v>0</v>
      </c>
      <c r="AU63" s="55">
        <v>77.0555555555555</v>
      </c>
      <c r="AV63" s="125"/>
      <c r="AW63" s="125"/>
      <c r="AX63" s="125"/>
      <c r="AY63" s="125"/>
      <c r="AZ63" s="125"/>
      <c r="BA63" s="125"/>
      <c r="BB63" s="95">
        <v>58</v>
      </c>
      <c r="BC63" s="95">
        <v>0.100005</v>
      </c>
      <c r="BD63" s="95"/>
      <c r="BE63" s="90" t="s">
        <v>10</v>
      </c>
      <c r="BF63" s="101" t="s">
        <v>255</v>
      </c>
      <c r="BG63" s="1"/>
      <c r="BH63" s="97">
        <v>58</v>
      </c>
      <c r="BI63" s="97">
        <v>12789600</v>
      </c>
      <c r="BJ63" s="98">
        <v>185</v>
      </c>
      <c r="BK63" s="98">
        <v>1015.932692</v>
      </c>
      <c r="BL63" s="98">
        <v>225.01908159999999</v>
      </c>
      <c r="BM63" s="98">
        <v>6.1777554429999997</v>
      </c>
      <c r="BN63" s="98">
        <v>-1015.932692</v>
      </c>
      <c r="BO63" s="98">
        <v>-196.73267939999999</v>
      </c>
      <c r="BP63" s="98">
        <v>-207.1086468</v>
      </c>
      <c r="BQ63" s="100">
        <f t="shared" si="2"/>
        <v>148.02777777777777</v>
      </c>
      <c r="BR63" s="82"/>
      <c r="BS63" s="1"/>
      <c r="BT63" s="97">
        <v>58</v>
      </c>
      <c r="BU63" s="97">
        <v>12789600</v>
      </c>
      <c r="BV63" s="98">
        <v>1041.250906</v>
      </c>
      <c r="BW63" s="98">
        <v>1001.41006</v>
      </c>
      <c r="BX63" s="98">
        <v>-32.60723419</v>
      </c>
      <c r="BY63" s="98">
        <v>31.227061469999999</v>
      </c>
      <c r="BZ63" s="98">
        <v>-186.2978196</v>
      </c>
      <c r="CA63" s="98">
        <v>175.88158530000001</v>
      </c>
      <c r="CB63" s="1"/>
      <c r="CC63" s="1"/>
      <c r="CD63" s="1"/>
      <c r="CE63" s="1"/>
    </row>
    <row r="64" spans="1:83" ht="9.9499999999999993" customHeight="1" x14ac:dyDescent="0.25">
      <c r="A64" s="1"/>
      <c r="B64" s="71"/>
      <c r="C64" s="56">
        <f t="shared" si="12"/>
        <v>51</v>
      </c>
      <c r="D64" s="56">
        <f t="shared" si="13"/>
        <v>52</v>
      </c>
      <c r="E64" s="56">
        <f t="shared" si="13"/>
        <v>53</v>
      </c>
      <c r="F64" s="56">
        <f t="shared" si="13"/>
        <v>54</v>
      </c>
      <c r="G64" s="56">
        <f t="shared" si="13"/>
        <v>55</v>
      </c>
      <c r="H64" s="56">
        <f t="shared" si="13"/>
        <v>56</v>
      </c>
      <c r="I64" s="56">
        <f t="shared" si="13"/>
        <v>57</v>
      </c>
      <c r="J64" s="56">
        <f t="shared" si="13"/>
        <v>58</v>
      </c>
      <c r="K64" s="56">
        <f t="shared" si="13"/>
        <v>59</v>
      </c>
      <c r="L64" s="56">
        <f t="shared" si="13"/>
        <v>60</v>
      </c>
      <c r="M64" s="72"/>
      <c r="N64" s="102">
        <v>58</v>
      </c>
      <c r="O64" s="92">
        <v>0</v>
      </c>
      <c r="P64" s="92">
        <v>7</v>
      </c>
      <c r="Q64" s="92">
        <v>6</v>
      </c>
      <c r="R64" s="102">
        <v>58</v>
      </c>
      <c r="S64" s="84" t="s">
        <v>162</v>
      </c>
      <c r="T64" s="102">
        <v>1</v>
      </c>
      <c r="U64" s="102">
        <v>158</v>
      </c>
      <c r="V64" s="102">
        <v>0.1</v>
      </c>
      <c r="W64" s="103">
        <v>9.9999999999999995E-7</v>
      </c>
      <c r="X64" s="102">
        <v>0.1</v>
      </c>
      <c r="Y64" s="102">
        <v>0.3</v>
      </c>
      <c r="Z64" s="102">
        <v>0.11</v>
      </c>
      <c r="AA64" s="102">
        <v>3.5</v>
      </c>
      <c r="AB64" s="104" t="s">
        <v>60</v>
      </c>
      <c r="AC64" s="49" t="str">
        <f t="shared" si="3"/>
        <v>7,8</v>
      </c>
      <c r="AD64" s="49" t="str">
        <f t="shared" si="4"/>
        <v/>
      </c>
      <c r="AE64" s="55">
        <v>24</v>
      </c>
      <c r="AF64" s="55">
        <v>6832800</v>
      </c>
      <c r="AG64" s="55">
        <v>1.25</v>
      </c>
      <c r="AH64" s="55">
        <v>0</v>
      </c>
      <c r="AI64" s="55">
        <v>0.20999999999999699</v>
      </c>
      <c r="AJ64" s="55">
        <v>0.21</v>
      </c>
      <c r="AK64" s="55">
        <v>0</v>
      </c>
      <c r="AL64" s="55">
        <v>4.9172206095408197E-3</v>
      </c>
      <c r="AM64" s="55">
        <v>0</v>
      </c>
      <c r="AN64" s="55">
        <v>0</v>
      </c>
      <c r="AO64" s="55">
        <v>-0.249999999999964</v>
      </c>
      <c r="AP64" s="55">
        <v>0</v>
      </c>
      <c r="AQ64" s="55">
        <v>0</v>
      </c>
      <c r="AR64" s="55">
        <v>0</v>
      </c>
      <c r="AS64" s="55">
        <v>0</v>
      </c>
      <c r="AT64" s="55">
        <v>0</v>
      </c>
      <c r="AU64" s="55">
        <v>79.0833333333333</v>
      </c>
      <c r="AV64" s="125"/>
      <c r="AW64" s="125"/>
      <c r="AX64" s="125"/>
      <c r="AY64" s="125"/>
      <c r="AZ64" s="125"/>
      <c r="BA64" s="125"/>
      <c r="BB64" s="95">
        <v>59</v>
      </c>
      <c r="BC64" s="95">
        <v>0.20000999999999999</v>
      </c>
      <c r="BD64" s="95"/>
      <c r="BE64" s="90" t="s">
        <v>10</v>
      </c>
      <c r="BF64" s="101" t="s">
        <v>256</v>
      </c>
      <c r="BG64" s="1"/>
      <c r="BH64" s="97">
        <v>59</v>
      </c>
      <c r="BI64" s="97">
        <v>12964800</v>
      </c>
      <c r="BJ64" s="98">
        <v>185</v>
      </c>
      <c r="BK64" s="98">
        <v>1015.929287</v>
      </c>
      <c r="BL64" s="98">
        <v>225.01350740000001</v>
      </c>
      <c r="BM64" s="98">
        <v>6.1759073210000004</v>
      </c>
      <c r="BN64" s="98">
        <v>-1015.929287</v>
      </c>
      <c r="BO64" s="98">
        <v>-196.73039349999999</v>
      </c>
      <c r="BP64" s="98">
        <v>-207.10720660000001</v>
      </c>
      <c r="BQ64" s="100">
        <f t="shared" si="2"/>
        <v>150.05555555555554</v>
      </c>
      <c r="BR64" s="82"/>
      <c r="BS64" s="1"/>
      <c r="BT64" s="97">
        <v>59</v>
      </c>
      <c r="BU64" s="97">
        <v>12964800</v>
      </c>
      <c r="BV64" s="98">
        <v>1041.250886</v>
      </c>
      <c r="BW64" s="98">
        <v>1001.410041</v>
      </c>
      <c r="BX64" s="98">
        <v>-32.606385430000003</v>
      </c>
      <c r="BY64" s="98">
        <v>31.227061469999999</v>
      </c>
      <c r="BZ64" s="98">
        <v>-186.29367529999999</v>
      </c>
      <c r="CA64" s="98">
        <v>175.88014509999999</v>
      </c>
      <c r="CB64" s="1"/>
      <c r="CC64" s="1"/>
      <c r="CD64" s="1"/>
      <c r="CE64" s="1"/>
    </row>
    <row r="65" spans="1:83" ht="9.9499999999999993" customHeight="1" x14ac:dyDescent="0.25">
      <c r="A65" s="1"/>
      <c r="B65" s="71"/>
      <c r="C65" s="56">
        <f t="shared" si="12"/>
        <v>61</v>
      </c>
      <c r="D65" s="56">
        <f t="shared" si="13"/>
        <v>62</v>
      </c>
      <c r="E65" s="56">
        <f t="shared" si="13"/>
        <v>63</v>
      </c>
      <c r="F65" s="56">
        <f t="shared" si="13"/>
        <v>64</v>
      </c>
      <c r="G65" s="56">
        <f t="shared" si="13"/>
        <v>65</v>
      </c>
      <c r="H65" s="56">
        <f t="shared" si="13"/>
        <v>66</v>
      </c>
      <c r="I65" s="56">
        <f t="shared" si="13"/>
        <v>67</v>
      </c>
      <c r="J65" s="56">
        <f t="shared" si="13"/>
        <v>68</v>
      </c>
      <c r="K65" s="56">
        <f t="shared" si="13"/>
        <v>69</v>
      </c>
      <c r="L65" s="56">
        <f t="shared" si="13"/>
        <v>70</v>
      </c>
      <c r="M65" s="72"/>
      <c r="N65" s="102">
        <v>59</v>
      </c>
      <c r="O65" s="92">
        <v>0</v>
      </c>
      <c r="P65" s="92">
        <v>7</v>
      </c>
      <c r="Q65" s="92">
        <v>7</v>
      </c>
      <c r="R65" s="102">
        <v>59</v>
      </c>
      <c r="S65" s="84" t="s">
        <v>257</v>
      </c>
      <c r="T65" s="102">
        <v>1</v>
      </c>
      <c r="U65" s="102">
        <v>159</v>
      </c>
      <c r="V65" s="102">
        <v>0.1</v>
      </c>
      <c r="W65" s="103">
        <v>9.9999999999999995E-7</v>
      </c>
      <c r="X65" s="102">
        <v>0.2</v>
      </c>
      <c r="Y65" s="102">
        <v>0.3</v>
      </c>
      <c r="Z65" s="102">
        <v>0.21</v>
      </c>
      <c r="AA65" s="102">
        <v>3.5</v>
      </c>
      <c r="AB65" s="104" t="s">
        <v>60</v>
      </c>
      <c r="AC65" s="49" t="str">
        <f t="shared" si="3"/>
        <v>8,8</v>
      </c>
      <c r="AD65" s="49" t="str">
        <f t="shared" si="4"/>
        <v/>
      </c>
      <c r="AE65" s="55">
        <v>25</v>
      </c>
      <c r="AF65" s="55">
        <v>7008000</v>
      </c>
      <c r="AG65" s="55">
        <v>1.25</v>
      </c>
      <c r="AH65" s="55">
        <v>0</v>
      </c>
      <c r="AI65" s="55">
        <v>0.21000000000005301</v>
      </c>
      <c r="AJ65" s="55">
        <v>0.21</v>
      </c>
      <c r="AK65" s="55">
        <v>0</v>
      </c>
      <c r="AL65" s="55">
        <v>4.7414066567584004E-3</v>
      </c>
      <c r="AM65" s="55">
        <v>0</v>
      </c>
      <c r="AN65" s="55">
        <v>0</v>
      </c>
      <c r="AO65" s="55">
        <v>-0.249999999999996</v>
      </c>
      <c r="AP65" s="55">
        <v>0</v>
      </c>
      <c r="AQ65" s="55">
        <v>0</v>
      </c>
      <c r="AR65" s="55">
        <v>0</v>
      </c>
      <c r="AS65" s="55">
        <v>0</v>
      </c>
      <c r="AT65" s="55">
        <v>0</v>
      </c>
      <c r="AU65" s="55">
        <v>81.1111111111111</v>
      </c>
      <c r="AV65" s="125"/>
      <c r="AW65" s="125"/>
      <c r="AX65" s="125"/>
      <c r="AY65" s="125"/>
      <c r="AZ65" s="125"/>
      <c r="BA65" s="125"/>
      <c r="BB65" s="95">
        <v>60</v>
      </c>
      <c r="BC65" s="95">
        <v>0.20000999999999999</v>
      </c>
      <c r="BD65" s="95"/>
      <c r="BE65" s="90" t="s">
        <v>10</v>
      </c>
      <c r="BF65" s="101" t="s">
        <v>258</v>
      </c>
      <c r="BG65" s="1"/>
      <c r="BH65" s="97">
        <v>60</v>
      </c>
      <c r="BI65" s="97">
        <v>13140000</v>
      </c>
      <c r="BJ65" s="98">
        <v>185</v>
      </c>
      <c r="BK65" s="98">
        <v>1015.925561</v>
      </c>
      <c r="BL65" s="98">
        <v>225.00771810000001</v>
      </c>
      <c r="BM65" s="98">
        <v>6.1742963529999999</v>
      </c>
      <c r="BN65" s="98">
        <v>-1015.925561</v>
      </c>
      <c r="BO65" s="98">
        <v>-196.7276876</v>
      </c>
      <c r="BP65" s="98">
        <v>-207.1057342</v>
      </c>
      <c r="BQ65" s="100">
        <f t="shared" si="2"/>
        <v>152.08333333333334</v>
      </c>
      <c r="BR65" s="82"/>
      <c r="BS65" s="1"/>
      <c r="BT65" s="97">
        <v>60</v>
      </c>
      <c r="BU65" s="97">
        <v>13140000</v>
      </c>
      <c r="BV65" s="98">
        <v>1041.2508660000001</v>
      </c>
      <c r="BW65" s="98">
        <v>1001.410022</v>
      </c>
      <c r="BX65" s="98">
        <v>-32.605522860000001</v>
      </c>
      <c r="BY65" s="98">
        <v>31.227061469999999</v>
      </c>
      <c r="BZ65" s="98">
        <v>-186.28945659999999</v>
      </c>
      <c r="CA65" s="98">
        <v>175.87867270000001</v>
      </c>
      <c r="CB65" s="1"/>
      <c r="CC65" s="1"/>
      <c r="CD65" s="1"/>
      <c r="CE65" s="1"/>
    </row>
    <row r="66" spans="1:83" ht="9.9499999999999993" customHeight="1" x14ac:dyDescent="0.25">
      <c r="A66" s="1"/>
      <c r="B66" s="71"/>
      <c r="C66" s="56">
        <f t="shared" si="12"/>
        <v>71</v>
      </c>
      <c r="D66" s="56">
        <f t="shared" si="13"/>
        <v>72</v>
      </c>
      <c r="E66" s="56">
        <f t="shared" si="13"/>
        <v>73</v>
      </c>
      <c r="F66" s="56">
        <f t="shared" si="13"/>
        <v>74</v>
      </c>
      <c r="G66" s="56">
        <f t="shared" si="13"/>
        <v>75</v>
      </c>
      <c r="H66" s="56">
        <f t="shared" si="13"/>
        <v>76</v>
      </c>
      <c r="I66" s="56">
        <f t="shared" si="13"/>
        <v>77</v>
      </c>
      <c r="J66" s="56">
        <f t="shared" si="13"/>
        <v>78</v>
      </c>
      <c r="K66" s="56">
        <f t="shared" si="13"/>
        <v>79</v>
      </c>
      <c r="L66" s="56">
        <f t="shared" si="13"/>
        <v>80</v>
      </c>
      <c r="M66" s="72"/>
      <c r="N66" s="102">
        <v>60</v>
      </c>
      <c r="O66" s="92">
        <v>0</v>
      </c>
      <c r="P66" s="92">
        <v>7</v>
      </c>
      <c r="Q66" s="92">
        <v>8</v>
      </c>
      <c r="R66" s="102">
        <v>60</v>
      </c>
      <c r="S66" s="84" t="s">
        <v>259</v>
      </c>
      <c r="T66" s="102">
        <v>1</v>
      </c>
      <c r="U66" s="102">
        <v>160</v>
      </c>
      <c r="V66" s="102">
        <v>0.1</v>
      </c>
      <c r="W66" s="103">
        <v>9.9999999999999995E-7</v>
      </c>
      <c r="X66" s="102">
        <v>0.2</v>
      </c>
      <c r="Y66" s="102">
        <v>0.3</v>
      </c>
      <c r="Z66" s="102">
        <v>0.21</v>
      </c>
      <c r="AA66" s="102">
        <v>3.5</v>
      </c>
      <c r="AB66" s="104" t="s">
        <v>60</v>
      </c>
      <c r="AC66" s="49" t="str">
        <f t="shared" si="3"/>
        <v>9,8</v>
      </c>
      <c r="AD66" s="49" t="str">
        <f t="shared" si="4"/>
        <v/>
      </c>
      <c r="AE66" s="55">
        <v>26</v>
      </c>
      <c r="AF66" s="55">
        <v>7183200</v>
      </c>
      <c r="AG66" s="55">
        <v>1.25</v>
      </c>
      <c r="AH66" s="55">
        <v>0</v>
      </c>
      <c r="AI66" s="55">
        <v>0.20999999999999699</v>
      </c>
      <c r="AJ66" s="55">
        <v>0.21</v>
      </c>
      <c r="AK66" s="55">
        <v>0</v>
      </c>
      <c r="AL66" s="55">
        <v>4.5748162816158398E-3</v>
      </c>
      <c r="AM66" s="55">
        <v>0</v>
      </c>
      <c r="AN66" s="55">
        <v>0</v>
      </c>
      <c r="AO66" s="55">
        <v>-0.249999999999996</v>
      </c>
      <c r="AP66" s="55">
        <v>0</v>
      </c>
      <c r="AQ66" s="55">
        <v>0</v>
      </c>
      <c r="AR66" s="55">
        <v>0</v>
      </c>
      <c r="AS66" s="55">
        <v>0</v>
      </c>
      <c r="AT66" s="55">
        <v>0</v>
      </c>
      <c r="AU66" s="55">
        <v>83.1388888888888</v>
      </c>
      <c r="AV66" s="125"/>
      <c r="AW66" s="125"/>
      <c r="AX66" s="125"/>
      <c r="AY66" s="125"/>
      <c r="AZ66" s="125"/>
      <c r="BA66" s="125"/>
      <c r="BB66" s="95">
        <v>61</v>
      </c>
      <c r="BC66" s="95">
        <v>0.20000999999999999</v>
      </c>
      <c r="BD66" s="95"/>
      <c r="BE66" s="90" t="s">
        <v>10</v>
      </c>
      <c r="BF66" s="101" t="s">
        <v>260</v>
      </c>
      <c r="BG66" s="1"/>
      <c r="BH66" s="97">
        <v>61</v>
      </c>
      <c r="BI66" s="97">
        <v>13315200</v>
      </c>
      <c r="BJ66" s="98">
        <v>185</v>
      </c>
      <c r="BK66" s="98">
        <v>1015.921935</v>
      </c>
      <c r="BL66" s="98">
        <v>225.3783559</v>
      </c>
      <c r="BM66" s="98">
        <v>6.1734691350000004</v>
      </c>
      <c r="BN66" s="98">
        <v>-1015.921935</v>
      </c>
      <c r="BO66" s="98">
        <v>-197.10058470000001</v>
      </c>
      <c r="BP66" s="98">
        <v>-207.10430210000001</v>
      </c>
      <c r="BQ66" s="100">
        <f t="shared" si="2"/>
        <v>154.11111111111111</v>
      </c>
      <c r="BR66" s="82"/>
      <c r="BS66" s="1"/>
      <c r="BT66" s="97">
        <v>61</v>
      </c>
      <c r="BU66" s="97">
        <v>13315200</v>
      </c>
      <c r="BV66" s="98">
        <v>1041.250847</v>
      </c>
      <c r="BW66" s="98">
        <v>1001.410003</v>
      </c>
      <c r="BX66" s="98">
        <v>-32.604700469999997</v>
      </c>
      <c r="BY66" s="98">
        <v>31.227061469999999</v>
      </c>
      <c r="BZ66" s="98">
        <v>-186.28544070000001</v>
      </c>
      <c r="CA66" s="98">
        <v>175.87724059999999</v>
      </c>
      <c r="CB66" s="1"/>
      <c r="CC66" s="1"/>
      <c r="CD66" s="1"/>
      <c r="CE66" s="1"/>
    </row>
    <row r="67" spans="1:83" ht="9.9499999999999993" customHeight="1" x14ac:dyDescent="0.25">
      <c r="A67" s="1"/>
      <c r="B67" s="71"/>
      <c r="C67" s="56">
        <f t="shared" si="12"/>
        <v>81</v>
      </c>
      <c r="D67" s="56">
        <f t="shared" si="13"/>
        <v>82</v>
      </c>
      <c r="E67" s="56">
        <f t="shared" si="13"/>
        <v>83</v>
      </c>
      <c r="F67" s="56">
        <f t="shared" si="13"/>
        <v>84</v>
      </c>
      <c r="G67" s="56">
        <f t="shared" si="13"/>
        <v>85</v>
      </c>
      <c r="H67" s="56">
        <f t="shared" si="13"/>
        <v>86</v>
      </c>
      <c r="I67" s="56">
        <f t="shared" si="13"/>
        <v>87</v>
      </c>
      <c r="J67" s="56">
        <f t="shared" si="13"/>
        <v>88</v>
      </c>
      <c r="K67" s="56">
        <f t="shared" si="13"/>
        <v>89</v>
      </c>
      <c r="L67" s="56">
        <f t="shared" si="13"/>
        <v>90</v>
      </c>
      <c r="M67" s="72"/>
      <c r="N67" s="102">
        <v>61</v>
      </c>
      <c r="O67" s="92">
        <v>0</v>
      </c>
      <c r="P67" s="92">
        <v>8</v>
      </c>
      <c r="Q67" s="92">
        <v>1</v>
      </c>
      <c r="R67" s="102">
        <v>61</v>
      </c>
      <c r="S67" s="84" t="s">
        <v>261</v>
      </c>
      <c r="T67" s="102">
        <v>1</v>
      </c>
      <c r="U67" s="102">
        <v>161</v>
      </c>
      <c r="V67" s="102">
        <v>0.1</v>
      </c>
      <c r="W67" s="103">
        <v>9.9999999999999995E-7</v>
      </c>
      <c r="X67" s="102">
        <v>0.2</v>
      </c>
      <c r="Y67" s="102">
        <v>0.3</v>
      </c>
      <c r="Z67" s="102">
        <v>0.21</v>
      </c>
      <c r="AA67" s="102">
        <v>3.5</v>
      </c>
      <c r="AB67" s="104" t="s">
        <v>60</v>
      </c>
      <c r="AC67" s="49" t="str">
        <f t="shared" si="3"/>
        <v>2,9</v>
      </c>
      <c r="AD67" s="49" t="str">
        <f t="shared" si="4"/>
        <v/>
      </c>
      <c r="AE67" s="55">
        <v>27</v>
      </c>
      <c r="AF67" s="55">
        <v>7358400</v>
      </c>
      <c r="AG67" s="55">
        <v>1.25</v>
      </c>
      <c r="AH67" s="55">
        <v>0</v>
      </c>
      <c r="AI67" s="55">
        <v>0.20999999999999699</v>
      </c>
      <c r="AJ67" s="55">
        <v>0.21</v>
      </c>
      <c r="AK67" s="55">
        <v>0</v>
      </c>
      <c r="AL67" s="55">
        <v>4.4182789368246399E-3</v>
      </c>
      <c r="AM67" s="55">
        <v>0</v>
      </c>
      <c r="AN67" s="55">
        <v>0</v>
      </c>
      <c r="AO67" s="55">
        <v>-0.249999999999996</v>
      </c>
      <c r="AP67" s="55">
        <v>0</v>
      </c>
      <c r="AQ67" s="55">
        <v>0</v>
      </c>
      <c r="AR67" s="55">
        <v>0</v>
      </c>
      <c r="AS67" s="55">
        <v>0</v>
      </c>
      <c r="AT67" s="55">
        <v>0</v>
      </c>
      <c r="AU67" s="55">
        <v>85.1666666666666</v>
      </c>
      <c r="AV67" s="125"/>
      <c r="AW67" s="125"/>
      <c r="AX67" s="125"/>
      <c r="AY67" s="125"/>
      <c r="AZ67" s="125"/>
      <c r="BA67" s="125"/>
      <c r="BB67" s="95">
        <v>62</v>
      </c>
      <c r="BC67" s="95">
        <v>0.20000999999999999</v>
      </c>
      <c r="BD67" s="95"/>
      <c r="BE67" s="90" t="s">
        <v>10</v>
      </c>
      <c r="BF67" s="101" t="s">
        <v>262</v>
      </c>
      <c r="BG67" s="1"/>
      <c r="BH67" s="97">
        <v>62</v>
      </c>
      <c r="BI67" s="97">
        <v>13490400</v>
      </c>
      <c r="BJ67" s="98">
        <v>185</v>
      </c>
      <c r="BK67" s="98">
        <v>1015.918455</v>
      </c>
      <c r="BL67" s="98">
        <v>225.37378269999999</v>
      </c>
      <c r="BM67" s="98">
        <v>6.1722044370000004</v>
      </c>
      <c r="BN67" s="98">
        <v>-1015.918455</v>
      </c>
      <c r="BO67" s="98">
        <v>-197.09865980000001</v>
      </c>
      <c r="BP67" s="98">
        <v>-207.10291849999999</v>
      </c>
      <c r="BQ67" s="100">
        <f t="shared" si="2"/>
        <v>156.13888888888889</v>
      </c>
      <c r="BR67" s="82"/>
      <c r="BS67" s="1"/>
      <c r="BT67" s="97">
        <v>62</v>
      </c>
      <c r="BU67" s="97">
        <v>13490400</v>
      </c>
      <c r="BV67" s="98">
        <v>1041.25083</v>
      </c>
      <c r="BW67" s="98">
        <v>1001.409986</v>
      </c>
      <c r="BX67" s="98">
        <v>-32.603922769999997</v>
      </c>
      <c r="BY67" s="98">
        <v>31.227061469999999</v>
      </c>
      <c r="BZ67" s="98">
        <v>-186.28164849999999</v>
      </c>
      <c r="CA67" s="98">
        <v>175.875857</v>
      </c>
      <c r="CB67" s="1"/>
      <c r="CC67" s="1"/>
      <c r="CD67" s="1"/>
      <c r="CE67" s="1"/>
    </row>
    <row r="68" spans="1:83" ht="9.9499999999999993" customHeight="1" x14ac:dyDescent="0.25">
      <c r="A68" s="1"/>
      <c r="B68" s="71"/>
      <c r="C68" s="56">
        <f t="shared" si="12"/>
        <v>91</v>
      </c>
      <c r="D68" s="56">
        <f t="shared" si="13"/>
        <v>92</v>
      </c>
      <c r="E68" s="56">
        <f t="shared" si="13"/>
        <v>93</v>
      </c>
      <c r="F68" s="56">
        <f t="shared" si="13"/>
        <v>94</v>
      </c>
      <c r="G68" s="56">
        <f t="shared" si="13"/>
        <v>95</v>
      </c>
      <c r="H68" s="56">
        <f t="shared" si="13"/>
        <v>96</v>
      </c>
      <c r="I68" s="56">
        <f t="shared" si="13"/>
        <v>97</v>
      </c>
      <c r="J68" s="56">
        <f t="shared" si="13"/>
        <v>98</v>
      </c>
      <c r="K68" s="56">
        <f t="shared" si="13"/>
        <v>99</v>
      </c>
      <c r="L68" s="56">
        <f t="shared" si="13"/>
        <v>100</v>
      </c>
      <c r="M68" s="72"/>
      <c r="N68" s="102">
        <v>62</v>
      </c>
      <c r="O68" s="92">
        <v>0</v>
      </c>
      <c r="P68" s="92">
        <v>8</v>
      </c>
      <c r="Q68" s="92">
        <v>2</v>
      </c>
      <c r="R68" s="102">
        <v>62</v>
      </c>
      <c r="S68" s="84" t="s">
        <v>263</v>
      </c>
      <c r="T68" s="102">
        <v>1</v>
      </c>
      <c r="U68" s="102">
        <v>162</v>
      </c>
      <c r="V68" s="102">
        <v>0.1</v>
      </c>
      <c r="W68" s="103">
        <v>9.9999999999999995E-7</v>
      </c>
      <c r="X68" s="102">
        <v>0.2</v>
      </c>
      <c r="Y68" s="102">
        <v>0.3</v>
      </c>
      <c r="Z68" s="102">
        <v>0.21</v>
      </c>
      <c r="AA68" s="102">
        <v>3.5</v>
      </c>
      <c r="AB68" s="104" t="s">
        <v>60</v>
      </c>
      <c r="AC68" s="49" t="str">
        <f t="shared" si="3"/>
        <v>3,9</v>
      </c>
      <c r="AD68" s="49" t="str">
        <f t="shared" si="4"/>
        <v/>
      </c>
      <c r="AE68" s="55">
        <v>28</v>
      </c>
      <c r="AF68" s="55">
        <v>7533600</v>
      </c>
      <c r="AG68" s="55">
        <v>1.25</v>
      </c>
      <c r="AH68" s="55">
        <v>0</v>
      </c>
      <c r="AI68" s="55">
        <v>0.20999999999999699</v>
      </c>
      <c r="AJ68" s="55">
        <v>0.21</v>
      </c>
      <c r="AK68" s="55">
        <v>0</v>
      </c>
      <c r="AL68" s="55">
        <v>4.2720878635340602E-3</v>
      </c>
      <c r="AM68" s="55">
        <v>0</v>
      </c>
      <c r="AN68" s="55">
        <v>0</v>
      </c>
      <c r="AO68" s="55">
        <v>-0.249999999999996</v>
      </c>
      <c r="AP68" s="55">
        <v>0</v>
      </c>
      <c r="AQ68" s="55">
        <v>0</v>
      </c>
      <c r="AR68" s="55">
        <v>0</v>
      </c>
      <c r="AS68" s="55">
        <v>0</v>
      </c>
      <c r="AT68" s="55">
        <v>0</v>
      </c>
      <c r="AU68" s="55">
        <v>87.1944444444444</v>
      </c>
      <c r="AV68" s="125"/>
      <c r="AW68" s="125"/>
      <c r="AX68" s="125"/>
      <c r="AY68" s="125"/>
      <c r="AZ68" s="125"/>
      <c r="BA68" s="125"/>
      <c r="BB68" s="95">
        <v>63</v>
      </c>
      <c r="BC68" s="95">
        <v>0.100005</v>
      </c>
      <c r="BD68" s="95"/>
      <c r="BE68" s="90" t="s">
        <v>10</v>
      </c>
      <c r="BF68" s="101" t="s">
        <v>264</v>
      </c>
      <c r="BG68" s="1"/>
      <c r="BH68" s="97">
        <v>63</v>
      </c>
      <c r="BI68" s="97">
        <v>13665600</v>
      </c>
      <c r="BJ68" s="98">
        <v>185</v>
      </c>
      <c r="BK68" s="98">
        <v>1015.921511</v>
      </c>
      <c r="BL68" s="98">
        <v>225.37264239999999</v>
      </c>
      <c r="BM68" s="98">
        <v>6.1647135070000001</v>
      </c>
      <c r="BN68" s="98">
        <v>-1015.921511</v>
      </c>
      <c r="BO68" s="98">
        <v>-197.10634719999999</v>
      </c>
      <c r="BP68" s="98">
        <v>-207.1015817</v>
      </c>
      <c r="BQ68" s="100">
        <f t="shared" si="2"/>
        <v>158.16666666666666</v>
      </c>
      <c r="BR68" s="82"/>
      <c r="BS68" s="1"/>
      <c r="BT68" s="97">
        <v>63</v>
      </c>
      <c r="BU68" s="97">
        <v>13665600</v>
      </c>
      <c r="BV68" s="98">
        <v>1041.2508130000001</v>
      </c>
      <c r="BW68" s="98">
        <v>1001.40997</v>
      </c>
      <c r="BX68" s="98">
        <v>-32.603187480000003</v>
      </c>
      <c r="BY68" s="98">
        <v>31.227061469999999</v>
      </c>
      <c r="BZ68" s="98">
        <v>-186.27807490000001</v>
      </c>
      <c r="CA68" s="98">
        <v>175.8745203</v>
      </c>
      <c r="CB68" s="1"/>
      <c r="CC68" s="1"/>
      <c r="CD68" s="1"/>
      <c r="CE68" s="1"/>
    </row>
    <row r="69" spans="1:83" ht="9.9499999999999993" customHeight="1" x14ac:dyDescent="0.25">
      <c r="A69" s="1"/>
      <c r="B69" s="71"/>
      <c r="C69" s="56">
        <f t="shared" si="12"/>
        <v>101</v>
      </c>
      <c r="D69" s="56">
        <f t="shared" si="13"/>
        <v>102</v>
      </c>
      <c r="E69" s="56">
        <f t="shared" si="13"/>
        <v>103</v>
      </c>
      <c r="F69" s="56">
        <f t="shared" si="13"/>
        <v>104</v>
      </c>
      <c r="G69" s="56">
        <f t="shared" si="13"/>
        <v>105</v>
      </c>
      <c r="H69" s="56">
        <f t="shared" si="13"/>
        <v>106</v>
      </c>
      <c r="I69" s="56">
        <f t="shared" si="13"/>
        <v>107</v>
      </c>
      <c r="J69" s="56">
        <f t="shared" si="13"/>
        <v>108</v>
      </c>
      <c r="K69" s="56">
        <f t="shared" si="13"/>
        <v>109</v>
      </c>
      <c r="L69" s="56">
        <f t="shared" si="13"/>
        <v>110</v>
      </c>
      <c r="M69" s="72"/>
      <c r="N69" s="102">
        <v>63</v>
      </c>
      <c r="O69" s="92">
        <v>0</v>
      </c>
      <c r="P69" s="92">
        <v>8</v>
      </c>
      <c r="Q69" s="92">
        <v>3</v>
      </c>
      <c r="R69" s="102">
        <v>63</v>
      </c>
      <c r="S69" s="84" t="s">
        <v>265</v>
      </c>
      <c r="T69" s="102">
        <v>1</v>
      </c>
      <c r="U69" s="102">
        <v>163</v>
      </c>
      <c r="V69" s="102">
        <v>0.1</v>
      </c>
      <c r="W69" s="103">
        <v>9.9999999999999995E-7</v>
      </c>
      <c r="X69" s="102">
        <v>0.1</v>
      </c>
      <c r="Y69" s="102">
        <v>0.3</v>
      </c>
      <c r="Z69" s="102">
        <v>0.11</v>
      </c>
      <c r="AA69" s="102">
        <v>3.5</v>
      </c>
      <c r="AB69" s="104" t="s">
        <v>66</v>
      </c>
      <c r="AC69" s="49" t="str">
        <f t="shared" si="3"/>
        <v/>
      </c>
      <c r="AD69" s="49" t="str">
        <f t="shared" si="4"/>
        <v>4,9</v>
      </c>
      <c r="AE69" s="55">
        <v>29</v>
      </c>
      <c r="AF69" s="55">
        <v>7708800</v>
      </c>
      <c r="AG69" s="55">
        <v>1.25</v>
      </c>
      <c r="AH69" s="55">
        <v>0</v>
      </c>
      <c r="AI69" s="55">
        <v>0.20999999999999699</v>
      </c>
      <c r="AJ69" s="55">
        <v>0.21</v>
      </c>
      <c r="AK69" s="55">
        <v>0</v>
      </c>
      <c r="AL69" s="55">
        <v>4.1361596396468697E-3</v>
      </c>
      <c r="AM69" s="55">
        <v>0</v>
      </c>
      <c r="AN69" s="55">
        <v>0</v>
      </c>
      <c r="AO69" s="55">
        <v>-0.249999999999964</v>
      </c>
      <c r="AP69" s="55">
        <v>0</v>
      </c>
      <c r="AQ69" s="55">
        <v>0</v>
      </c>
      <c r="AR69" s="55">
        <v>0</v>
      </c>
      <c r="AS69" s="55">
        <v>0</v>
      </c>
      <c r="AT69" s="55">
        <v>0</v>
      </c>
      <c r="AU69" s="55">
        <v>89.2222222222222</v>
      </c>
      <c r="AV69" s="125"/>
      <c r="AW69" s="125"/>
      <c r="AX69" s="125"/>
      <c r="AY69" s="125"/>
      <c r="AZ69" s="125"/>
      <c r="BA69" s="125"/>
      <c r="BB69" s="95">
        <v>64</v>
      </c>
      <c r="BC69" s="95">
        <v>0.100005</v>
      </c>
      <c r="BD69" s="95"/>
      <c r="BE69" s="90" t="s">
        <v>10</v>
      </c>
      <c r="BF69" s="101" t="s">
        <v>266</v>
      </c>
      <c r="BG69" s="1"/>
      <c r="BH69" s="97">
        <v>64</v>
      </c>
      <c r="BI69" s="97">
        <v>13840800</v>
      </c>
      <c r="BJ69" s="98">
        <v>185</v>
      </c>
      <c r="BK69" s="98">
        <v>1015.930117</v>
      </c>
      <c r="BL69" s="98">
        <v>225.37443099999999</v>
      </c>
      <c r="BM69" s="98">
        <v>6.1519681439999996</v>
      </c>
      <c r="BN69" s="98">
        <v>-1015.930117</v>
      </c>
      <c r="BO69" s="98">
        <v>-197.12217340000001</v>
      </c>
      <c r="BP69" s="98">
        <v>-207.1002895</v>
      </c>
      <c r="BQ69" s="100">
        <f t="shared" si="2"/>
        <v>160.19444444444446</v>
      </c>
      <c r="BR69" s="82"/>
      <c r="BS69" s="1"/>
      <c r="BT69" s="97">
        <v>64</v>
      </c>
      <c r="BU69" s="97">
        <v>13840800</v>
      </c>
      <c r="BV69" s="98">
        <v>1041.2507969999999</v>
      </c>
      <c r="BW69" s="98">
        <v>1001.409955</v>
      </c>
      <c r="BX69" s="98">
        <v>-32.602491809999997</v>
      </c>
      <c r="BY69" s="98">
        <v>31.227061469999999</v>
      </c>
      <c r="BZ69" s="98">
        <v>-186.27471170000001</v>
      </c>
      <c r="CA69" s="98">
        <v>175.87322800000001</v>
      </c>
      <c r="CB69" s="1"/>
      <c r="CC69" s="1"/>
      <c r="CD69" s="1"/>
      <c r="CE69" s="1"/>
    </row>
    <row r="70" spans="1:83" ht="9.9499999999999993" customHeight="1" x14ac:dyDescent="0.25">
      <c r="A70" s="1"/>
      <c r="B70" s="71"/>
      <c r="C70" s="56">
        <f t="shared" si="12"/>
        <v>111</v>
      </c>
      <c r="D70" s="56">
        <f t="shared" si="13"/>
        <v>112</v>
      </c>
      <c r="E70" s="56">
        <f t="shared" si="13"/>
        <v>113</v>
      </c>
      <c r="F70" s="56">
        <f t="shared" si="13"/>
        <v>114</v>
      </c>
      <c r="G70" s="56">
        <f t="shared" si="13"/>
        <v>115</v>
      </c>
      <c r="H70" s="56">
        <f t="shared" si="13"/>
        <v>116</v>
      </c>
      <c r="I70" s="56">
        <f t="shared" si="13"/>
        <v>117</v>
      </c>
      <c r="J70" s="56">
        <f t="shared" si="13"/>
        <v>118</v>
      </c>
      <c r="K70" s="56">
        <f t="shared" si="13"/>
        <v>119</v>
      </c>
      <c r="L70" s="56">
        <f t="shared" si="13"/>
        <v>120</v>
      </c>
      <c r="M70" s="72"/>
      <c r="N70" s="102">
        <v>64</v>
      </c>
      <c r="O70" s="92">
        <v>0</v>
      </c>
      <c r="P70" s="92">
        <v>8</v>
      </c>
      <c r="Q70" s="92">
        <v>4</v>
      </c>
      <c r="R70" s="102">
        <v>64</v>
      </c>
      <c r="S70" s="84" t="s">
        <v>267</v>
      </c>
      <c r="T70" s="102">
        <v>1</v>
      </c>
      <c r="U70" s="102">
        <v>164</v>
      </c>
      <c r="V70" s="102">
        <v>0.1</v>
      </c>
      <c r="W70" s="103">
        <v>9.9999999999999995E-7</v>
      </c>
      <c r="X70" s="102">
        <v>0.1</v>
      </c>
      <c r="Y70" s="102">
        <v>0.3</v>
      </c>
      <c r="Z70" s="102">
        <v>0.11</v>
      </c>
      <c r="AA70" s="102">
        <v>3.5</v>
      </c>
      <c r="AB70" s="104" t="s">
        <v>66</v>
      </c>
      <c r="AC70" s="49" t="str">
        <f t="shared" si="3"/>
        <v/>
      </c>
      <c r="AD70" s="49" t="str">
        <f t="shared" si="4"/>
        <v>5,9</v>
      </c>
      <c r="AE70" s="55">
        <v>30</v>
      </c>
      <c r="AF70" s="55">
        <v>7884000</v>
      </c>
      <c r="AG70" s="55">
        <v>1.25</v>
      </c>
      <c r="AH70" s="55">
        <v>0</v>
      </c>
      <c r="AI70" s="55">
        <v>0.21000000000005301</v>
      </c>
      <c r="AJ70" s="55">
        <v>0.21</v>
      </c>
      <c r="AK70" s="55">
        <v>0</v>
      </c>
      <c r="AL70" s="55">
        <v>4.0101580799788601E-3</v>
      </c>
      <c r="AM70" s="55">
        <v>0</v>
      </c>
      <c r="AN70" s="55">
        <v>0</v>
      </c>
      <c r="AO70" s="55">
        <v>-0.249999999999996</v>
      </c>
      <c r="AP70" s="55">
        <v>0</v>
      </c>
      <c r="AQ70" s="55">
        <v>0</v>
      </c>
      <c r="AR70" s="55">
        <v>0</v>
      </c>
      <c r="AS70" s="55">
        <v>0</v>
      </c>
      <c r="AT70" s="55">
        <v>0</v>
      </c>
      <c r="AU70" s="55">
        <v>91.25</v>
      </c>
      <c r="AV70" s="125"/>
      <c r="AW70" s="125"/>
      <c r="AX70" s="125"/>
      <c r="AY70" s="125"/>
      <c r="AZ70" s="125"/>
      <c r="BA70" s="125"/>
      <c r="BB70" s="95">
        <v>65</v>
      </c>
      <c r="BC70" s="95">
        <v>0.100005</v>
      </c>
      <c r="BD70" s="95"/>
      <c r="BE70" s="90" t="s">
        <v>10</v>
      </c>
      <c r="BF70" s="101" t="s">
        <v>268</v>
      </c>
      <c r="BG70" s="1"/>
      <c r="BH70" s="97">
        <v>65</v>
      </c>
      <c r="BI70" s="97">
        <v>14016000</v>
      </c>
      <c r="BJ70" s="98">
        <v>185</v>
      </c>
      <c r="BK70" s="98">
        <v>1015.937994</v>
      </c>
      <c r="BL70" s="98">
        <v>225.37601720000001</v>
      </c>
      <c r="BM70" s="98">
        <v>6.1402108809999998</v>
      </c>
      <c r="BN70" s="98">
        <v>-1015.937994</v>
      </c>
      <c r="BO70" s="98">
        <v>-197.13676770000001</v>
      </c>
      <c r="BP70" s="98">
        <v>-207.0990386</v>
      </c>
      <c r="BQ70" s="100">
        <f t="shared" ref="BQ70:BQ133" si="14">BI70/$BQ$4</f>
        <v>162.22222222222223</v>
      </c>
      <c r="BR70" s="82"/>
      <c r="BS70" s="1"/>
      <c r="BT70" s="97">
        <v>65</v>
      </c>
      <c r="BU70" s="97">
        <v>14016000</v>
      </c>
      <c r="BV70" s="98">
        <v>1041.2507820000001</v>
      </c>
      <c r="BW70" s="98">
        <v>1001.40994</v>
      </c>
      <c r="BX70" s="98">
        <v>-32.60183292</v>
      </c>
      <c r="BY70" s="98">
        <v>31.227061469999999</v>
      </c>
      <c r="BZ70" s="98">
        <v>-186.27154060000001</v>
      </c>
      <c r="CA70" s="98">
        <v>175.8719772</v>
      </c>
      <c r="CB70" s="1"/>
      <c r="CC70" s="1"/>
      <c r="CD70" s="1"/>
      <c r="CE70" s="1"/>
    </row>
    <row r="71" spans="1:83" ht="9.9499999999999993" customHeight="1" x14ac:dyDescent="0.25">
      <c r="A71" s="1"/>
      <c r="B71" s="71"/>
      <c r="C71" s="56">
        <f t="shared" si="12"/>
        <v>121</v>
      </c>
      <c r="D71" s="56">
        <f t="shared" si="13"/>
        <v>122</v>
      </c>
      <c r="E71" s="56">
        <f t="shared" si="13"/>
        <v>123</v>
      </c>
      <c r="F71" s="56">
        <f t="shared" si="13"/>
        <v>124</v>
      </c>
      <c r="G71" s="56">
        <f t="shared" si="13"/>
        <v>125</v>
      </c>
      <c r="H71" s="56">
        <f t="shared" si="13"/>
        <v>126</v>
      </c>
      <c r="I71" s="56">
        <f t="shared" si="13"/>
        <v>127</v>
      </c>
      <c r="J71" s="56">
        <f t="shared" si="13"/>
        <v>128</v>
      </c>
      <c r="K71" s="56">
        <f t="shared" si="13"/>
        <v>129</v>
      </c>
      <c r="L71" s="56">
        <f t="shared" si="13"/>
        <v>130</v>
      </c>
      <c r="M71" s="72"/>
      <c r="N71" s="102">
        <v>65</v>
      </c>
      <c r="O71" s="92">
        <v>0</v>
      </c>
      <c r="P71" s="92">
        <v>8</v>
      </c>
      <c r="Q71" s="92">
        <v>5</v>
      </c>
      <c r="R71" s="102">
        <v>65</v>
      </c>
      <c r="S71" s="84" t="s">
        <v>166</v>
      </c>
      <c r="T71" s="102">
        <v>1</v>
      </c>
      <c r="U71" s="102">
        <v>165</v>
      </c>
      <c r="V71" s="102">
        <v>0.1</v>
      </c>
      <c r="W71" s="103">
        <v>9.9999999999999995E-7</v>
      </c>
      <c r="X71" s="102">
        <v>0.1</v>
      </c>
      <c r="Y71" s="102">
        <v>0.3</v>
      </c>
      <c r="Z71" s="102">
        <v>0.11</v>
      </c>
      <c r="AA71" s="102">
        <v>3.5</v>
      </c>
      <c r="AB71" s="104" t="s">
        <v>60</v>
      </c>
      <c r="AC71" s="49" t="str">
        <f t="shared" ref="AC71:AC134" si="15">IF(AB71=$AB$3,_xlfn.CONCAT(Q71+1,",",P71+1),"")</f>
        <v>6,9</v>
      </c>
      <c r="AD71" s="49" t="str">
        <f t="shared" ref="AD71:AD134" si="16">IF(AB71=$AB$4,_xlfn.CONCAT(Q71+1,",",P71+1),"")</f>
        <v/>
      </c>
      <c r="AE71" s="55">
        <v>31</v>
      </c>
      <c r="AF71" s="55">
        <v>8059200</v>
      </c>
      <c r="AG71" s="55">
        <v>2.5</v>
      </c>
      <c r="AH71" s="55">
        <v>0</v>
      </c>
      <c r="AI71" s="55">
        <v>0.20999999999999699</v>
      </c>
      <c r="AJ71" s="55">
        <v>0.21</v>
      </c>
      <c r="AK71" s="55">
        <v>0</v>
      </c>
      <c r="AL71" s="55">
        <v>3.8935875697783499E-3</v>
      </c>
      <c r="AM71" s="55">
        <v>0</v>
      </c>
      <c r="AN71" s="55">
        <v>0</v>
      </c>
      <c r="AO71" s="55">
        <v>-0.25000000000006001</v>
      </c>
      <c r="AP71" s="55">
        <v>0</v>
      </c>
      <c r="AQ71" s="55">
        <v>0</v>
      </c>
      <c r="AR71" s="55">
        <v>0</v>
      </c>
      <c r="AS71" s="55">
        <v>0</v>
      </c>
      <c r="AT71" s="55">
        <v>0</v>
      </c>
      <c r="AU71" s="55">
        <v>93.2777777777777</v>
      </c>
      <c r="AV71" s="125"/>
      <c r="AW71" s="125"/>
      <c r="AX71" s="125"/>
      <c r="AY71" s="125"/>
      <c r="AZ71" s="125"/>
      <c r="BA71" s="125"/>
      <c r="BB71" s="95">
        <v>66</v>
      </c>
      <c r="BC71" s="95">
        <v>0.100005</v>
      </c>
      <c r="BD71" s="95"/>
      <c r="BE71" s="90" t="s">
        <v>10</v>
      </c>
      <c r="BF71" s="101" t="s">
        <v>269</v>
      </c>
      <c r="BG71" s="1"/>
      <c r="BH71" s="97">
        <v>66</v>
      </c>
      <c r="BI71" s="97">
        <v>14191200</v>
      </c>
      <c r="BJ71" s="98">
        <v>185</v>
      </c>
      <c r="BK71" s="98">
        <v>1015.945202</v>
      </c>
      <c r="BL71" s="98">
        <v>225.3773971</v>
      </c>
      <c r="BM71" s="98">
        <v>6.1293595989999998</v>
      </c>
      <c r="BN71" s="98">
        <v>-1015.945202</v>
      </c>
      <c r="BO71" s="98">
        <v>-197.15021100000001</v>
      </c>
      <c r="BP71" s="98">
        <v>-207.0978265</v>
      </c>
      <c r="BQ71" s="100">
        <f t="shared" si="14"/>
        <v>164.25</v>
      </c>
      <c r="BR71" s="82"/>
      <c r="BS71" s="1"/>
      <c r="BT71" s="97">
        <v>66</v>
      </c>
      <c r="BU71" s="97">
        <v>14191200</v>
      </c>
      <c r="BV71" s="98">
        <v>1041.250767</v>
      </c>
      <c r="BW71" s="98">
        <v>1001.409927</v>
      </c>
      <c r="BX71" s="98">
        <v>-32.601208110000002</v>
      </c>
      <c r="BY71" s="98">
        <v>31.227061469999999</v>
      </c>
      <c r="BZ71" s="98">
        <v>-186.2685444</v>
      </c>
      <c r="CA71" s="98">
        <v>175.8707651</v>
      </c>
      <c r="CB71" s="1"/>
      <c r="CC71" s="1"/>
      <c r="CD71" s="1"/>
      <c r="CE71" s="1"/>
    </row>
    <row r="72" spans="1:83" ht="9.9499999999999993" customHeight="1" x14ac:dyDescent="0.25">
      <c r="A72" s="1"/>
      <c r="B72" s="71"/>
      <c r="C72" s="56">
        <f t="shared" si="12"/>
        <v>131</v>
      </c>
      <c r="D72" s="56">
        <f t="shared" si="13"/>
        <v>132</v>
      </c>
      <c r="E72" s="56">
        <f t="shared" si="13"/>
        <v>133</v>
      </c>
      <c r="F72" s="56">
        <f t="shared" si="13"/>
        <v>134</v>
      </c>
      <c r="G72" s="56">
        <f t="shared" si="13"/>
        <v>135</v>
      </c>
      <c r="H72" s="56">
        <f t="shared" si="13"/>
        <v>136</v>
      </c>
      <c r="I72" s="56">
        <f t="shared" si="13"/>
        <v>137</v>
      </c>
      <c r="J72" s="56">
        <f t="shared" si="13"/>
        <v>138</v>
      </c>
      <c r="K72" s="56">
        <f t="shared" si="13"/>
        <v>139</v>
      </c>
      <c r="L72" s="56">
        <f t="shared" si="13"/>
        <v>140</v>
      </c>
      <c r="M72" s="72"/>
      <c r="N72" s="102">
        <v>66</v>
      </c>
      <c r="O72" s="92">
        <v>0</v>
      </c>
      <c r="P72" s="92">
        <v>8</v>
      </c>
      <c r="Q72" s="92">
        <v>6</v>
      </c>
      <c r="R72" s="102">
        <v>66</v>
      </c>
      <c r="S72" s="84" t="s">
        <v>270</v>
      </c>
      <c r="T72" s="102">
        <v>1</v>
      </c>
      <c r="U72" s="102">
        <v>166</v>
      </c>
      <c r="V72" s="102">
        <v>0.1</v>
      </c>
      <c r="W72" s="103">
        <v>9.9999999999999995E-7</v>
      </c>
      <c r="X72" s="102">
        <v>0.1</v>
      </c>
      <c r="Y72" s="102">
        <v>0.3</v>
      </c>
      <c r="Z72" s="102">
        <v>0.11</v>
      </c>
      <c r="AA72" s="102">
        <v>3.5</v>
      </c>
      <c r="AB72" s="104" t="s">
        <v>60</v>
      </c>
      <c r="AC72" s="49" t="str">
        <f t="shared" si="15"/>
        <v>7,9</v>
      </c>
      <c r="AD72" s="49" t="str">
        <f t="shared" si="16"/>
        <v/>
      </c>
      <c r="AE72" s="55">
        <v>32</v>
      </c>
      <c r="AF72" s="55">
        <v>8234400</v>
      </c>
      <c r="AG72" s="55">
        <v>2.5</v>
      </c>
      <c r="AH72" s="55">
        <v>0</v>
      </c>
      <c r="AI72" s="55">
        <v>0.21000000000005301</v>
      </c>
      <c r="AJ72" s="55">
        <v>0.21</v>
      </c>
      <c r="AK72" s="55">
        <v>0</v>
      </c>
      <c r="AL72" s="55">
        <v>3.78586152519436E-3</v>
      </c>
      <c r="AM72" s="55">
        <v>0</v>
      </c>
      <c r="AN72" s="55">
        <v>0</v>
      </c>
      <c r="AO72" s="55">
        <v>-0.25000000000002798</v>
      </c>
      <c r="AP72" s="55">
        <v>0</v>
      </c>
      <c r="AQ72" s="55">
        <v>0</v>
      </c>
      <c r="AR72" s="55">
        <v>0</v>
      </c>
      <c r="AS72" s="55">
        <v>0</v>
      </c>
      <c r="AT72" s="55">
        <v>0</v>
      </c>
      <c r="AU72" s="55">
        <v>95.3055555555555</v>
      </c>
      <c r="AV72" s="125"/>
      <c r="AW72" s="125"/>
      <c r="AX72" s="125"/>
      <c r="AY72" s="125"/>
      <c r="AZ72" s="125"/>
      <c r="BA72" s="125"/>
      <c r="BB72" s="95">
        <v>67</v>
      </c>
      <c r="BC72" s="95">
        <v>0.20000999999999999</v>
      </c>
      <c r="BD72" s="95"/>
      <c r="BE72" s="90" t="s">
        <v>10</v>
      </c>
      <c r="BF72" s="101" t="s">
        <v>271</v>
      </c>
      <c r="BG72" s="1"/>
      <c r="BH72" s="97">
        <v>67</v>
      </c>
      <c r="BI72" s="97">
        <v>14366400</v>
      </c>
      <c r="BJ72" s="98">
        <v>185</v>
      </c>
      <c r="BK72" s="98">
        <v>1015.951787</v>
      </c>
      <c r="BL72" s="98">
        <v>225.37858080000001</v>
      </c>
      <c r="BM72" s="98">
        <v>6.1193480009999996</v>
      </c>
      <c r="BN72" s="98">
        <v>-1015.951787</v>
      </c>
      <c r="BO72" s="98">
        <v>-197.1625823</v>
      </c>
      <c r="BP72" s="98">
        <v>-207.09665050000001</v>
      </c>
      <c r="BQ72" s="100">
        <f t="shared" si="14"/>
        <v>166.27777777777777</v>
      </c>
      <c r="BR72" s="82"/>
      <c r="BS72" s="1"/>
      <c r="BT72" s="97">
        <v>67</v>
      </c>
      <c r="BU72" s="97">
        <v>14366400</v>
      </c>
      <c r="BV72" s="98">
        <v>1041.250753</v>
      </c>
      <c r="BW72" s="98">
        <v>1001.409914</v>
      </c>
      <c r="BX72" s="98">
        <v>-32.600614890000003</v>
      </c>
      <c r="BY72" s="98">
        <v>31.227061469999999</v>
      </c>
      <c r="BZ72" s="98">
        <v>-186.2657074</v>
      </c>
      <c r="CA72" s="98">
        <v>175.86958899999999</v>
      </c>
      <c r="CB72" s="1"/>
      <c r="CC72" s="1"/>
      <c r="CD72" s="1"/>
      <c r="CE72" s="1"/>
    </row>
    <row r="73" spans="1:83" ht="9.9499999999999993" customHeight="1" x14ac:dyDescent="0.25">
      <c r="A73" s="1"/>
      <c r="B73" s="71"/>
      <c r="C73" s="56">
        <f t="shared" si="12"/>
        <v>141</v>
      </c>
      <c r="D73" s="56">
        <f t="shared" si="13"/>
        <v>142</v>
      </c>
      <c r="E73" s="56">
        <f t="shared" si="13"/>
        <v>143</v>
      </c>
      <c r="F73" s="56">
        <f t="shared" si="13"/>
        <v>144</v>
      </c>
      <c r="G73" s="56">
        <f t="shared" si="13"/>
        <v>145</v>
      </c>
      <c r="H73" s="56">
        <f t="shared" si="13"/>
        <v>146</v>
      </c>
      <c r="I73" s="56">
        <f t="shared" si="13"/>
        <v>147</v>
      </c>
      <c r="J73" s="56">
        <f t="shared" si="13"/>
        <v>148</v>
      </c>
      <c r="K73" s="56">
        <f t="shared" si="13"/>
        <v>149</v>
      </c>
      <c r="L73" s="56">
        <f t="shared" si="13"/>
        <v>150</v>
      </c>
      <c r="M73" s="72"/>
      <c r="N73" s="102">
        <v>67</v>
      </c>
      <c r="O73" s="92">
        <v>0</v>
      </c>
      <c r="P73" s="92">
        <v>8</v>
      </c>
      <c r="Q73" s="92">
        <v>7</v>
      </c>
      <c r="R73" s="102">
        <v>67</v>
      </c>
      <c r="S73" s="84" t="s">
        <v>272</v>
      </c>
      <c r="T73" s="102">
        <v>1</v>
      </c>
      <c r="U73" s="102">
        <v>167</v>
      </c>
      <c r="V73" s="102">
        <v>0.1</v>
      </c>
      <c r="W73" s="103">
        <v>9.9999999999999995E-7</v>
      </c>
      <c r="X73" s="102">
        <v>0.2</v>
      </c>
      <c r="Y73" s="102">
        <v>0.3</v>
      </c>
      <c r="Z73" s="102">
        <v>0.21</v>
      </c>
      <c r="AA73" s="102">
        <v>3.5</v>
      </c>
      <c r="AB73" s="104" t="s">
        <v>60</v>
      </c>
      <c r="AC73" s="49" t="str">
        <f t="shared" si="15"/>
        <v>8,9</v>
      </c>
      <c r="AD73" s="49" t="str">
        <f t="shared" si="16"/>
        <v/>
      </c>
      <c r="AE73" s="55">
        <v>33</v>
      </c>
      <c r="AF73" s="55">
        <v>8409600</v>
      </c>
      <c r="AG73" s="55">
        <v>2.5</v>
      </c>
      <c r="AH73" s="55">
        <v>0</v>
      </c>
      <c r="AI73" s="55">
        <v>0.20999999999999699</v>
      </c>
      <c r="AJ73" s="55">
        <v>0.21</v>
      </c>
      <c r="AK73" s="55">
        <v>0</v>
      </c>
      <c r="AL73" s="55">
        <v>3.6863518861470299E-3</v>
      </c>
      <c r="AM73" s="55">
        <v>0</v>
      </c>
      <c r="AN73" s="55">
        <v>0</v>
      </c>
      <c r="AO73" s="55">
        <v>-0.249999999999996</v>
      </c>
      <c r="AP73" s="55">
        <v>0</v>
      </c>
      <c r="AQ73" s="55">
        <v>0</v>
      </c>
      <c r="AR73" s="55">
        <v>0</v>
      </c>
      <c r="AS73" s="55">
        <v>0</v>
      </c>
      <c r="AT73" s="55">
        <v>0</v>
      </c>
      <c r="AU73" s="55">
        <v>97.3333333333333</v>
      </c>
      <c r="AV73" s="125"/>
      <c r="AW73" s="125"/>
      <c r="AX73" s="125"/>
      <c r="AY73" s="125"/>
      <c r="AZ73" s="125"/>
      <c r="BA73" s="125"/>
      <c r="BB73" s="95">
        <v>68</v>
      </c>
      <c r="BC73" s="95">
        <v>0.20000999999999999</v>
      </c>
      <c r="BD73" s="95"/>
      <c r="BE73" s="90" t="s">
        <v>10</v>
      </c>
      <c r="BF73" s="101" t="s">
        <v>273</v>
      </c>
      <c r="BG73" s="1"/>
      <c r="BH73" s="97">
        <v>68</v>
      </c>
      <c r="BI73" s="97">
        <v>14541600</v>
      </c>
      <c r="BJ73" s="98">
        <v>185</v>
      </c>
      <c r="BK73" s="98">
        <v>1015.957792</v>
      </c>
      <c r="BL73" s="98">
        <v>225.37958029999999</v>
      </c>
      <c r="BM73" s="98">
        <v>6.1101144999999999</v>
      </c>
      <c r="BN73" s="98">
        <v>-1015.957792</v>
      </c>
      <c r="BO73" s="98">
        <v>-197.1739575</v>
      </c>
      <c r="BP73" s="98">
        <v>-207.09550820000001</v>
      </c>
      <c r="BQ73" s="100">
        <f t="shared" si="14"/>
        <v>168.30555555555554</v>
      </c>
      <c r="BR73" s="82"/>
      <c r="BS73" s="1"/>
      <c r="BT73" s="97">
        <v>68</v>
      </c>
      <c r="BU73" s="97">
        <v>14541600</v>
      </c>
      <c r="BV73" s="98">
        <v>1041.2507410000001</v>
      </c>
      <c r="BW73" s="98">
        <v>1001.409901</v>
      </c>
      <c r="BX73" s="98">
        <v>-32.600050959999997</v>
      </c>
      <c r="BY73" s="98">
        <v>31.227061469999999</v>
      </c>
      <c r="BZ73" s="98">
        <v>-186.26301559999999</v>
      </c>
      <c r="CA73" s="98">
        <v>175.86844679999999</v>
      </c>
      <c r="CB73" s="1"/>
      <c r="CC73" s="1"/>
      <c r="CD73" s="1"/>
      <c r="CE73" s="1"/>
    </row>
    <row r="74" spans="1:83" ht="9.9499999999999993" customHeight="1" x14ac:dyDescent="0.25">
      <c r="A74" s="1"/>
      <c r="B74" s="71"/>
      <c r="C74" s="54"/>
      <c r="D74" s="54"/>
      <c r="E74" s="54"/>
      <c r="F74" s="54"/>
      <c r="G74" s="54"/>
      <c r="H74" s="54"/>
      <c r="I74" s="54"/>
      <c r="J74" s="54"/>
      <c r="K74" s="54"/>
      <c r="L74" s="72"/>
      <c r="M74" s="72"/>
      <c r="N74" s="102">
        <v>68</v>
      </c>
      <c r="O74" s="92">
        <v>0</v>
      </c>
      <c r="P74" s="92">
        <v>8</v>
      </c>
      <c r="Q74" s="92">
        <v>8</v>
      </c>
      <c r="R74" s="102">
        <v>68</v>
      </c>
      <c r="S74" s="84" t="s">
        <v>274</v>
      </c>
      <c r="T74" s="102">
        <v>1</v>
      </c>
      <c r="U74" s="102">
        <v>168</v>
      </c>
      <c r="V74" s="102">
        <v>0.1</v>
      </c>
      <c r="W74" s="103">
        <v>9.9999999999999995E-7</v>
      </c>
      <c r="X74" s="102">
        <v>0.2</v>
      </c>
      <c r="Y74" s="102">
        <v>0.3</v>
      </c>
      <c r="Z74" s="102">
        <v>0.21</v>
      </c>
      <c r="AA74" s="102">
        <v>3.5</v>
      </c>
      <c r="AB74" s="104" t="s">
        <v>60</v>
      </c>
      <c r="AC74" s="49" t="str">
        <f t="shared" si="15"/>
        <v>9,9</v>
      </c>
      <c r="AD74" s="49" t="str">
        <f t="shared" si="16"/>
        <v/>
      </c>
      <c r="AE74" s="55">
        <v>34</v>
      </c>
      <c r="AF74" s="55">
        <v>8584800</v>
      </c>
      <c r="AG74" s="55">
        <v>2.5</v>
      </c>
      <c r="AH74" s="55">
        <v>0</v>
      </c>
      <c r="AI74" s="55">
        <v>0.20999999999999699</v>
      </c>
      <c r="AJ74" s="55">
        <v>0.21</v>
      </c>
      <c r="AK74" s="55">
        <v>0</v>
      </c>
      <c r="AL74" s="55">
        <v>3.5944234895625301E-3</v>
      </c>
      <c r="AM74" s="55">
        <v>0</v>
      </c>
      <c r="AN74" s="55">
        <v>0</v>
      </c>
      <c r="AO74" s="55">
        <v>-0.249999999999964</v>
      </c>
      <c r="AP74" s="55">
        <v>0</v>
      </c>
      <c r="AQ74" s="55">
        <v>0</v>
      </c>
      <c r="AR74" s="55">
        <v>0</v>
      </c>
      <c r="AS74" s="55">
        <v>0</v>
      </c>
      <c r="AT74" s="55">
        <v>0</v>
      </c>
      <c r="AU74" s="55">
        <v>99.3611111111111</v>
      </c>
      <c r="AV74" s="125"/>
      <c r="AW74" s="125"/>
      <c r="AX74" s="125"/>
      <c r="AY74" s="125"/>
      <c r="AZ74" s="125"/>
      <c r="BA74" s="125"/>
      <c r="BB74" s="95">
        <v>69</v>
      </c>
      <c r="BC74" s="95">
        <v>0.20000999999999999</v>
      </c>
      <c r="BD74" s="95"/>
      <c r="BE74" s="90" t="s">
        <v>10</v>
      </c>
      <c r="BF74" s="101" t="s">
        <v>275</v>
      </c>
      <c r="BG74" s="1"/>
      <c r="BH74" s="97">
        <v>69</v>
      </c>
      <c r="BI74" s="97">
        <v>14716800</v>
      </c>
      <c r="BJ74" s="98">
        <v>185</v>
      </c>
      <c r="BK74" s="98">
        <v>1015.963198</v>
      </c>
      <c r="BL74" s="98">
        <v>225.38037969999999</v>
      </c>
      <c r="BM74" s="98">
        <v>6.1016610880000002</v>
      </c>
      <c r="BN74" s="98">
        <v>-1015.963198</v>
      </c>
      <c r="BO74" s="98">
        <v>-197.1843212</v>
      </c>
      <c r="BP74" s="98">
        <v>-207.09439739999999</v>
      </c>
      <c r="BQ74" s="100">
        <f t="shared" si="14"/>
        <v>170.33333333333334</v>
      </c>
      <c r="BR74" s="82"/>
      <c r="BS74" s="1"/>
      <c r="BT74" s="97">
        <v>69</v>
      </c>
      <c r="BU74" s="97">
        <v>14716800</v>
      </c>
      <c r="BV74" s="98">
        <v>1041.250728</v>
      </c>
      <c r="BW74" s="98">
        <v>1001.40989</v>
      </c>
      <c r="BX74" s="98">
        <v>-32.599514200000002</v>
      </c>
      <c r="BY74" s="98">
        <v>31.227061469999999</v>
      </c>
      <c r="BZ74" s="98">
        <v>-186.26045619999999</v>
      </c>
      <c r="CA74" s="98">
        <v>175.8673359</v>
      </c>
      <c r="CB74" s="1"/>
      <c r="CC74" s="1"/>
      <c r="CD74" s="1"/>
      <c r="CE74" s="1"/>
    </row>
    <row r="75" spans="1:83" ht="9.9499999999999993" customHeight="1" x14ac:dyDescent="0.25">
      <c r="A75" s="1"/>
      <c r="B75" s="71"/>
      <c r="C75" s="54"/>
      <c r="D75" s="54"/>
      <c r="E75" s="54"/>
      <c r="F75" s="54"/>
      <c r="G75" s="54"/>
      <c r="H75" s="54"/>
      <c r="I75" s="54"/>
      <c r="J75" s="54"/>
      <c r="K75" s="54"/>
      <c r="L75" s="72"/>
      <c r="M75" s="72"/>
      <c r="N75" s="102">
        <v>69</v>
      </c>
      <c r="O75" s="92">
        <v>0</v>
      </c>
      <c r="P75" s="92">
        <v>9</v>
      </c>
      <c r="Q75" s="92">
        <v>1</v>
      </c>
      <c r="R75" s="102">
        <v>69</v>
      </c>
      <c r="S75" s="84" t="s">
        <v>276</v>
      </c>
      <c r="T75" s="102">
        <v>1</v>
      </c>
      <c r="U75" s="102">
        <v>169</v>
      </c>
      <c r="V75" s="102">
        <v>0.1</v>
      </c>
      <c r="W75" s="103">
        <v>9.9999999999999995E-7</v>
      </c>
      <c r="X75" s="102">
        <v>0.2</v>
      </c>
      <c r="Y75" s="102">
        <v>0.3</v>
      </c>
      <c r="Z75" s="102">
        <v>0.21</v>
      </c>
      <c r="AA75" s="102">
        <v>3.5</v>
      </c>
      <c r="AB75" s="104" t="s">
        <v>60</v>
      </c>
      <c r="AC75" s="49" t="str">
        <f t="shared" si="15"/>
        <v>2,10</v>
      </c>
      <c r="AD75" s="49" t="str">
        <f t="shared" si="16"/>
        <v/>
      </c>
      <c r="AE75" s="55">
        <v>35</v>
      </c>
      <c r="AF75" s="55">
        <v>8760000</v>
      </c>
      <c r="AG75" s="55">
        <v>2.5</v>
      </c>
      <c r="AH75" s="55">
        <v>0</v>
      </c>
      <c r="AI75" s="55">
        <v>0.20999999999994201</v>
      </c>
      <c r="AJ75" s="55">
        <v>0.21</v>
      </c>
      <c r="AK75" s="55">
        <v>0</v>
      </c>
      <c r="AL75" s="55">
        <v>3.5094555860021902E-3</v>
      </c>
      <c r="AM75" s="55">
        <v>0</v>
      </c>
      <c r="AN75" s="55">
        <v>0</v>
      </c>
      <c r="AO75" s="55">
        <v>-0.249999999999933</v>
      </c>
      <c r="AP75" s="55">
        <v>0</v>
      </c>
      <c r="AQ75" s="55">
        <v>0</v>
      </c>
      <c r="AR75" s="55">
        <v>0</v>
      </c>
      <c r="AS75" s="55">
        <v>0</v>
      </c>
      <c r="AT75" s="55">
        <v>0</v>
      </c>
      <c r="AU75" s="55">
        <v>101.388888888888</v>
      </c>
      <c r="AV75" s="125"/>
      <c r="AW75" s="125"/>
      <c r="AX75" s="125"/>
      <c r="AY75" s="125"/>
      <c r="AZ75" s="125"/>
      <c r="BA75" s="125"/>
      <c r="BB75" s="95">
        <v>70</v>
      </c>
      <c r="BC75" s="95">
        <v>0.20000999999999999</v>
      </c>
      <c r="BD75" s="95"/>
      <c r="BE75" s="90" t="s">
        <v>10</v>
      </c>
      <c r="BF75" s="101" t="s">
        <v>277</v>
      </c>
      <c r="BG75" s="1"/>
      <c r="BH75" s="97">
        <v>70</v>
      </c>
      <c r="BI75" s="97">
        <v>14892000</v>
      </c>
      <c r="BJ75" s="98">
        <v>185</v>
      </c>
      <c r="BK75" s="98">
        <v>1015.968145</v>
      </c>
      <c r="BL75" s="98">
        <v>225.38103559999999</v>
      </c>
      <c r="BM75" s="98">
        <v>6.0938341869999997</v>
      </c>
      <c r="BN75" s="98">
        <v>-1015.968145</v>
      </c>
      <c r="BO75" s="98">
        <v>-197.19388530000001</v>
      </c>
      <c r="BP75" s="98">
        <v>-207.0933162</v>
      </c>
      <c r="BQ75" s="100">
        <f t="shared" si="14"/>
        <v>172.36111111111111</v>
      </c>
      <c r="BR75" s="82"/>
      <c r="BS75" s="1"/>
      <c r="BT75" s="97">
        <v>70</v>
      </c>
      <c r="BU75" s="97">
        <v>14892000</v>
      </c>
      <c r="BV75" s="98">
        <v>1041.250716</v>
      </c>
      <c r="BW75" s="98">
        <v>1001.409879</v>
      </c>
      <c r="BX75" s="98">
        <v>-32.599002659999996</v>
      </c>
      <c r="BY75" s="98">
        <v>31.227061469999999</v>
      </c>
      <c r="BZ75" s="98">
        <v>-186.25801849999999</v>
      </c>
      <c r="CA75" s="98">
        <v>175.86625470000001</v>
      </c>
      <c r="CB75" s="1"/>
      <c r="CC75" s="1"/>
      <c r="CD75" s="1"/>
      <c r="CE75" s="1"/>
    </row>
    <row r="76" spans="1:83" ht="9.9499999999999993" customHeight="1" x14ac:dyDescent="0.25">
      <c r="A76" s="1"/>
      <c r="B76" s="71"/>
      <c r="C76" s="27">
        <v>0</v>
      </c>
      <c r="D76" s="27">
        <v>0</v>
      </c>
      <c r="E76" s="27">
        <v>0</v>
      </c>
      <c r="F76" s="27">
        <v>0</v>
      </c>
      <c r="G76" s="27">
        <v>0</v>
      </c>
      <c r="H76" s="27">
        <v>0</v>
      </c>
      <c r="I76" s="27">
        <v>0</v>
      </c>
      <c r="J76" s="27">
        <v>0</v>
      </c>
      <c r="K76" s="27">
        <v>0</v>
      </c>
      <c r="L76" s="27">
        <v>0</v>
      </c>
      <c r="M76" s="72"/>
      <c r="N76" s="102">
        <v>70</v>
      </c>
      <c r="O76" s="92">
        <v>0</v>
      </c>
      <c r="P76" s="92">
        <v>9</v>
      </c>
      <c r="Q76" s="92">
        <v>2</v>
      </c>
      <c r="R76" s="102">
        <v>70</v>
      </c>
      <c r="S76" s="84" t="s">
        <v>278</v>
      </c>
      <c r="T76" s="102">
        <v>1</v>
      </c>
      <c r="U76" s="102">
        <v>170</v>
      </c>
      <c r="V76" s="102">
        <v>0.1</v>
      </c>
      <c r="W76" s="103">
        <v>9.9999999999999995E-7</v>
      </c>
      <c r="X76" s="102">
        <v>0.2</v>
      </c>
      <c r="Y76" s="102">
        <v>0.3</v>
      </c>
      <c r="Z76" s="102">
        <v>0.21</v>
      </c>
      <c r="AA76" s="102">
        <v>3.5</v>
      </c>
      <c r="AB76" s="104" t="s">
        <v>60</v>
      </c>
      <c r="AC76" s="49" t="str">
        <f t="shared" si="15"/>
        <v>3,10</v>
      </c>
      <c r="AD76" s="49" t="str">
        <f t="shared" si="16"/>
        <v/>
      </c>
      <c r="AE76" s="55">
        <v>36</v>
      </c>
      <c r="AF76" s="55">
        <v>8935200</v>
      </c>
      <c r="AG76" s="55">
        <v>2.5</v>
      </c>
      <c r="AH76" s="55">
        <v>0</v>
      </c>
      <c r="AI76" s="55">
        <v>0.24796150898672301</v>
      </c>
      <c r="AJ76" s="55">
        <v>0.21</v>
      </c>
      <c r="AK76" s="55">
        <v>0</v>
      </c>
      <c r="AL76" s="55">
        <v>3.43085620803711E-3</v>
      </c>
      <c r="AM76" s="55">
        <v>0</v>
      </c>
      <c r="AN76" s="55">
        <v>0</v>
      </c>
      <c r="AO76" s="55">
        <v>-0.249999999999964</v>
      </c>
      <c r="AP76" s="55">
        <v>0</v>
      </c>
      <c r="AQ76" s="55">
        <v>0</v>
      </c>
      <c r="AR76" s="55">
        <v>0</v>
      </c>
      <c r="AS76" s="55">
        <v>0</v>
      </c>
      <c r="AT76" s="55">
        <v>0</v>
      </c>
      <c r="AU76" s="55">
        <v>103.416666666666</v>
      </c>
      <c r="AV76" s="125"/>
      <c r="AW76" s="125"/>
      <c r="AX76" s="125"/>
      <c r="AY76" s="125"/>
      <c r="AZ76" s="125"/>
      <c r="BA76" s="125"/>
      <c r="BB76" s="95">
        <v>71</v>
      </c>
      <c r="BC76" s="95">
        <v>0.100005</v>
      </c>
      <c r="BD76" s="95"/>
      <c r="BE76" s="90" t="s">
        <v>10</v>
      </c>
      <c r="BF76" s="101" t="s">
        <v>279</v>
      </c>
      <c r="BG76" s="1"/>
      <c r="BH76" s="97">
        <v>71</v>
      </c>
      <c r="BI76" s="97">
        <v>15067200</v>
      </c>
      <c r="BJ76" s="98">
        <v>185</v>
      </c>
      <c r="BK76" s="98">
        <v>1015.972628</v>
      </c>
      <c r="BL76" s="98">
        <v>225.3815424</v>
      </c>
      <c r="BM76" s="98">
        <v>6.0866238060000004</v>
      </c>
      <c r="BN76" s="98">
        <v>-1015.972628</v>
      </c>
      <c r="BO76" s="98">
        <v>-197.20265599999999</v>
      </c>
      <c r="BP76" s="98">
        <v>-207.0922626</v>
      </c>
      <c r="BQ76" s="100">
        <f t="shared" si="14"/>
        <v>174.38888888888889</v>
      </c>
      <c r="BR76" s="82"/>
      <c r="BS76" s="1"/>
      <c r="BT76" s="97">
        <v>71</v>
      </c>
      <c r="BU76" s="97">
        <v>15067200</v>
      </c>
      <c r="BV76" s="98">
        <v>1041.2507049999999</v>
      </c>
      <c r="BW76" s="98">
        <v>1001.409868</v>
      </c>
      <c r="BX76" s="98">
        <v>-32.598514549999997</v>
      </c>
      <c r="BY76" s="98">
        <v>31.227061469999999</v>
      </c>
      <c r="BZ76" s="98">
        <v>-186.2556922</v>
      </c>
      <c r="CA76" s="98">
        <v>175.86520110000001</v>
      </c>
      <c r="CB76" s="1"/>
      <c r="CC76" s="1"/>
      <c r="CD76" s="1"/>
      <c r="CE76" s="1"/>
    </row>
    <row r="77" spans="1:83" ht="9.9499999999999993" customHeight="1" x14ac:dyDescent="0.25">
      <c r="A77" s="1"/>
      <c r="B77" s="71"/>
      <c r="C77" s="27">
        <v>0</v>
      </c>
      <c r="D77" s="27">
        <v>0</v>
      </c>
      <c r="E77" s="27">
        <v>0</v>
      </c>
      <c r="F77" s="27">
        <v>0</v>
      </c>
      <c r="G77" s="27">
        <v>0</v>
      </c>
      <c r="H77" s="27">
        <v>0</v>
      </c>
      <c r="I77" s="27">
        <v>0</v>
      </c>
      <c r="J77" s="27">
        <v>0</v>
      </c>
      <c r="K77" s="27">
        <v>0</v>
      </c>
      <c r="L77" s="27">
        <v>0</v>
      </c>
      <c r="M77" s="72"/>
      <c r="N77" s="102">
        <v>71</v>
      </c>
      <c r="O77" s="92">
        <v>0</v>
      </c>
      <c r="P77" s="92">
        <v>9</v>
      </c>
      <c r="Q77" s="92">
        <v>3</v>
      </c>
      <c r="R77" s="102">
        <v>71</v>
      </c>
      <c r="S77" s="84" t="s">
        <v>280</v>
      </c>
      <c r="T77" s="102">
        <v>1</v>
      </c>
      <c r="U77" s="102">
        <v>171</v>
      </c>
      <c r="V77" s="102">
        <v>0.1</v>
      </c>
      <c r="W77" s="103">
        <v>9.9999999999999995E-7</v>
      </c>
      <c r="X77" s="102">
        <v>0.1</v>
      </c>
      <c r="Y77" s="102">
        <v>0.3</v>
      </c>
      <c r="Z77" s="102">
        <v>0.11</v>
      </c>
      <c r="AA77" s="102">
        <v>3.5</v>
      </c>
      <c r="AB77" s="104" t="s">
        <v>66</v>
      </c>
      <c r="AC77" s="49" t="str">
        <f t="shared" si="15"/>
        <v/>
      </c>
      <c r="AD77" s="49" t="str">
        <f t="shared" si="16"/>
        <v>4,10</v>
      </c>
      <c r="AE77" s="55">
        <v>37</v>
      </c>
      <c r="AF77" s="55">
        <v>9110400</v>
      </c>
      <c r="AG77" s="55">
        <v>2.5</v>
      </c>
      <c r="AH77" s="55">
        <v>0</v>
      </c>
      <c r="AI77" s="55">
        <v>0.24442260206899499</v>
      </c>
      <c r="AJ77" s="55">
        <v>0.21</v>
      </c>
      <c r="AK77" s="55">
        <v>0</v>
      </c>
      <c r="AL77" s="55">
        <v>3.3580709775713601E-3</v>
      </c>
      <c r="AM77" s="55">
        <v>0</v>
      </c>
      <c r="AN77" s="55">
        <v>0</v>
      </c>
      <c r="AO77" s="55">
        <v>-0.249999999999964</v>
      </c>
      <c r="AP77" s="55">
        <v>0</v>
      </c>
      <c r="AQ77" s="55">
        <v>0</v>
      </c>
      <c r="AR77" s="55">
        <v>0</v>
      </c>
      <c r="AS77" s="55">
        <v>0</v>
      </c>
      <c r="AT77" s="55">
        <v>0</v>
      </c>
      <c r="AU77" s="55">
        <v>105.444444444444</v>
      </c>
      <c r="AV77" s="125"/>
      <c r="AW77" s="125"/>
      <c r="AX77" s="125"/>
      <c r="AY77" s="125"/>
      <c r="AZ77" s="125"/>
      <c r="BA77" s="125"/>
      <c r="BB77" s="95">
        <v>72</v>
      </c>
      <c r="BC77" s="95">
        <v>0.100005</v>
      </c>
      <c r="BD77" s="95"/>
      <c r="BE77" s="90" t="s">
        <v>10</v>
      </c>
      <c r="BF77" s="101" t="s">
        <v>281</v>
      </c>
      <c r="BG77" s="1"/>
      <c r="BH77" s="97">
        <v>72</v>
      </c>
      <c r="BI77" s="97">
        <v>15242400</v>
      </c>
      <c r="BJ77" s="98">
        <v>185</v>
      </c>
      <c r="BK77" s="98">
        <v>1015.976681</v>
      </c>
      <c r="BL77" s="98">
        <v>225.38191029999999</v>
      </c>
      <c r="BM77" s="98">
        <v>6.0799846689999999</v>
      </c>
      <c r="BN77" s="98">
        <v>-1015.976681</v>
      </c>
      <c r="BO77" s="98">
        <v>-197.21069069999999</v>
      </c>
      <c r="BP77" s="98">
        <v>-207.09123500000001</v>
      </c>
      <c r="BQ77" s="100">
        <f t="shared" si="14"/>
        <v>176.41666666666666</v>
      </c>
      <c r="BR77" s="82"/>
      <c r="BS77" s="1"/>
      <c r="BT77" s="97">
        <v>72</v>
      </c>
      <c r="BU77" s="97">
        <v>15242400</v>
      </c>
      <c r="BV77" s="98">
        <v>1041.2506940000001</v>
      </c>
      <c r="BW77" s="98">
        <v>1001.409858</v>
      </c>
      <c r="BX77" s="98">
        <v>-32.598048239999997</v>
      </c>
      <c r="BY77" s="98">
        <v>31.227061469999999</v>
      </c>
      <c r="BZ77" s="98">
        <v>-186.2534684</v>
      </c>
      <c r="CA77" s="98">
        <v>175.86417349999999</v>
      </c>
      <c r="CB77" s="1"/>
      <c r="CC77" s="1"/>
      <c r="CD77" s="1"/>
      <c r="CE77" s="1"/>
    </row>
    <row r="78" spans="1:83" ht="9.9499999999999993" customHeight="1" x14ac:dyDescent="0.25">
      <c r="A78" s="1"/>
      <c r="B78" s="71"/>
      <c r="C78" s="27">
        <v>0</v>
      </c>
      <c r="D78" s="27">
        <v>0</v>
      </c>
      <c r="E78" s="27">
        <v>0</v>
      </c>
      <c r="F78" s="27">
        <v>0</v>
      </c>
      <c r="G78" s="27">
        <v>0</v>
      </c>
      <c r="H78" s="27">
        <v>0</v>
      </c>
      <c r="I78" s="27">
        <v>0</v>
      </c>
      <c r="J78" s="27">
        <v>0</v>
      </c>
      <c r="K78" s="27">
        <v>0</v>
      </c>
      <c r="L78" s="27">
        <v>0</v>
      </c>
      <c r="M78" s="72"/>
      <c r="N78" s="102">
        <v>72</v>
      </c>
      <c r="O78" s="92">
        <v>0</v>
      </c>
      <c r="P78" s="92">
        <v>9</v>
      </c>
      <c r="Q78" s="92">
        <v>4</v>
      </c>
      <c r="R78" s="102">
        <v>72</v>
      </c>
      <c r="S78" s="84" t="s">
        <v>282</v>
      </c>
      <c r="T78" s="102">
        <v>1</v>
      </c>
      <c r="U78" s="102">
        <v>172</v>
      </c>
      <c r="V78" s="102">
        <v>0.1</v>
      </c>
      <c r="W78" s="103">
        <v>9.9999999999999995E-7</v>
      </c>
      <c r="X78" s="102">
        <v>0.1</v>
      </c>
      <c r="Y78" s="102">
        <v>0.3</v>
      </c>
      <c r="Z78" s="102">
        <v>0.11</v>
      </c>
      <c r="AA78" s="102">
        <v>3.5</v>
      </c>
      <c r="AB78" s="104" t="s">
        <v>66</v>
      </c>
      <c r="AC78" s="49" t="str">
        <f t="shared" si="15"/>
        <v/>
      </c>
      <c r="AD78" s="49" t="str">
        <f t="shared" si="16"/>
        <v>5,10</v>
      </c>
      <c r="AE78" s="55">
        <v>38</v>
      </c>
      <c r="AF78" s="55">
        <v>9285600</v>
      </c>
      <c r="AG78" s="55">
        <v>2.5</v>
      </c>
      <c r="AH78" s="55">
        <v>0</v>
      </c>
      <c r="AI78" s="55">
        <v>0.24442260206899499</v>
      </c>
      <c r="AJ78" s="55">
        <v>0.21</v>
      </c>
      <c r="AK78" s="55">
        <v>0</v>
      </c>
      <c r="AL78" s="55">
        <v>3.2905875574408502E-3</v>
      </c>
      <c r="AM78" s="55">
        <v>0</v>
      </c>
      <c r="AN78" s="55">
        <v>0</v>
      </c>
      <c r="AO78" s="55">
        <v>-0.249999999999964</v>
      </c>
      <c r="AP78" s="55">
        <v>0</v>
      </c>
      <c r="AQ78" s="55">
        <v>0</v>
      </c>
      <c r="AR78" s="55">
        <v>0</v>
      </c>
      <c r="AS78" s="55">
        <v>0</v>
      </c>
      <c r="AT78" s="55">
        <v>0</v>
      </c>
      <c r="AU78" s="55">
        <v>107.472222222222</v>
      </c>
      <c r="AV78" s="125"/>
      <c r="AW78" s="125"/>
      <c r="AX78" s="125"/>
      <c r="AY78" s="125"/>
      <c r="AZ78" s="125"/>
      <c r="BA78" s="125"/>
      <c r="BB78" s="95">
        <v>73</v>
      </c>
      <c r="BC78" s="95">
        <v>0.100005</v>
      </c>
      <c r="BD78" s="95"/>
      <c r="BE78" s="90" t="s">
        <v>10</v>
      </c>
      <c r="BF78" s="101" t="s">
        <v>283</v>
      </c>
      <c r="BG78" s="1"/>
      <c r="BH78" s="97">
        <v>73</v>
      </c>
      <c r="BI78" s="97">
        <v>15417600</v>
      </c>
      <c r="BJ78" s="98">
        <v>185</v>
      </c>
      <c r="BK78" s="98">
        <v>1015.9804360000001</v>
      </c>
      <c r="BL78" s="98">
        <v>225.38223880000001</v>
      </c>
      <c r="BM78" s="98">
        <v>6.073791494</v>
      </c>
      <c r="BN78" s="98">
        <v>-1015.9804360000001</v>
      </c>
      <c r="BO78" s="98">
        <v>-197.21820460000001</v>
      </c>
      <c r="BP78" s="98">
        <v>-207.0902427</v>
      </c>
      <c r="BQ78" s="100">
        <f t="shared" si="14"/>
        <v>178.44444444444446</v>
      </c>
      <c r="BR78" s="82"/>
      <c r="BS78" s="1"/>
      <c r="BT78" s="97">
        <v>73</v>
      </c>
      <c r="BU78" s="97">
        <v>15417600</v>
      </c>
      <c r="BV78" s="98">
        <v>1041.2506840000001</v>
      </c>
      <c r="BW78" s="98">
        <v>1001.409849</v>
      </c>
      <c r="BX78" s="98">
        <v>-32.597605719999997</v>
      </c>
      <c r="BY78" s="98">
        <v>31.227061469999999</v>
      </c>
      <c r="BZ78" s="98">
        <v>-186.2513573</v>
      </c>
      <c r="CA78" s="98">
        <v>175.86318120000001</v>
      </c>
      <c r="CB78" s="1"/>
      <c r="CC78" s="1"/>
      <c r="CD78" s="1"/>
      <c r="CE78" s="1"/>
    </row>
    <row r="79" spans="1:83" ht="9.9499999999999993" customHeight="1" x14ac:dyDescent="0.25">
      <c r="A79" s="1"/>
      <c r="B79" s="71"/>
      <c r="C79" s="27">
        <v>0</v>
      </c>
      <c r="D79" s="27">
        <v>0</v>
      </c>
      <c r="E79" s="27">
        <v>0</v>
      </c>
      <c r="F79" s="27">
        <v>0</v>
      </c>
      <c r="G79" s="27">
        <v>0</v>
      </c>
      <c r="H79" s="27">
        <v>0</v>
      </c>
      <c r="I79" s="27">
        <v>0</v>
      </c>
      <c r="J79" s="27">
        <v>0</v>
      </c>
      <c r="K79" s="27">
        <v>0</v>
      </c>
      <c r="L79" s="27">
        <v>0</v>
      </c>
      <c r="M79" s="72"/>
      <c r="N79" s="102">
        <v>73</v>
      </c>
      <c r="O79" s="92">
        <v>0</v>
      </c>
      <c r="P79" s="92">
        <v>9</v>
      </c>
      <c r="Q79" s="92">
        <v>5</v>
      </c>
      <c r="R79" s="102">
        <v>73</v>
      </c>
      <c r="S79" s="84" t="s">
        <v>284</v>
      </c>
      <c r="T79" s="102">
        <v>1</v>
      </c>
      <c r="U79" s="102">
        <v>173</v>
      </c>
      <c r="V79" s="102">
        <v>0.1</v>
      </c>
      <c r="W79" s="103">
        <v>9.9999999999999995E-7</v>
      </c>
      <c r="X79" s="102">
        <v>0.1</v>
      </c>
      <c r="Y79" s="102">
        <v>0.3</v>
      </c>
      <c r="Z79" s="102">
        <v>0.11</v>
      </c>
      <c r="AA79" s="102">
        <v>3.5</v>
      </c>
      <c r="AB79" s="104" t="s">
        <v>60</v>
      </c>
      <c r="AC79" s="49" t="str">
        <f t="shared" si="15"/>
        <v>6,10</v>
      </c>
      <c r="AD79" s="49" t="str">
        <f t="shared" si="16"/>
        <v/>
      </c>
      <c r="AE79" s="55">
        <v>39</v>
      </c>
      <c r="AF79" s="55">
        <v>9460800</v>
      </c>
      <c r="AG79" s="55">
        <v>2.5</v>
      </c>
      <c r="AH79" s="55">
        <v>0</v>
      </c>
      <c r="AI79" s="55">
        <v>0.24430580206899</v>
      </c>
      <c r="AJ79" s="55">
        <v>0.21</v>
      </c>
      <c r="AK79" s="55">
        <v>0</v>
      </c>
      <c r="AL79" s="55">
        <v>3.2279370734722198E-3</v>
      </c>
      <c r="AM79" s="55">
        <v>0</v>
      </c>
      <c r="AN79" s="55">
        <v>0</v>
      </c>
      <c r="AO79" s="55">
        <v>-0.249999999999933</v>
      </c>
      <c r="AP79" s="55">
        <v>0</v>
      </c>
      <c r="AQ79" s="55">
        <v>0</v>
      </c>
      <c r="AR79" s="55">
        <v>0</v>
      </c>
      <c r="AS79" s="55">
        <v>0</v>
      </c>
      <c r="AT79" s="55">
        <v>0</v>
      </c>
      <c r="AU79" s="55">
        <v>109.5</v>
      </c>
      <c r="AV79" s="125"/>
      <c r="AW79" s="125"/>
      <c r="AX79" s="125"/>
      <c r="AY79" s="125"/>
      <c r="AZ79" s="125"/>
      <c r="BA79" s="125"/>
      <c r="BB79" s="95">
        <v>74</v>
      </c>
      <c r="BC79" s="95">
        <v>0.20000999999999999</v>
      </c>
      <c r="BD79" s="95"/>
      <c r="BE79" s="90" t="s">
        <v>10</v>
      </c>
      <c r="BF79" s="101" t="s">
        <v>285</v>
      </c>
      <c r="BG79" s="1"/>
      <c r="BH79" s="97">
        <v>74</v>
      </c>
      <c r="BI79" s="97">
        <v>15592800</v>
      </c>
      <c r="BJ79" s="98">
        <v>185</v>
      </c>
      <c r="BK79" s="98">
        <v>1015.983989</v>
      </c>
      <c r="BL79" s="98">
        <v>225.3828728</v>
      </c>
      <c r="BM79" s="98">
        <v>6.0680678480000001</v>
      </c>
      <c r="BN79" s="98">
        <v>-1015.983989</v>
      </c>
      <c r="BO79" s="98">
        <v>-197.2254417</v>
      </c>
      <c r="BP79" s="98">
        <v>-207.0893633</v>
      </c>
      <c r="BQ79" s="100">
        <f t="shared" si="14"/>
        <v>180.47222222222223</v>
      </c>
      <c r="BR79" s="82"/>
      <c r="BS79" s="1"/>
      <c r="BT79" s="97">
        <v>74</v>
      </c>
      <c r="BU79" s="97">
        <v>15592800</v>
      </c>
      <c r="BV79" s="98">
        <v>1041.250675</v>
      </c>
      <c r="BW79" s="98">
        <v>1001.40984</v>
      </c>
      <c r="BX79" s="98">
        <v>-32.597211209999998</v>
      </c>
      <c r="BY79" s="98">
        <v>31.227061469999999</v>
      </c>
      <c r="BZ79" s="98">
        <v>-186.24948240000001</v>
      </c>
      <c r="CA79" s="98">
        <v>175.86230180000001</v>
      </c>
      <c r="CB79" s="1"/>
      <c r="CC79" s="1"/>
      <c r="CD79" s="1"/>
      <c r="CE79" s="1"/>
    </row>
    <row r="80" spans="1:83" ht="9.9499999999999993" customHeight="1" x14ac:dyDescent="0.25">
      <c r="A80" s="1"/>
      <c r="B80" s="71"/>
      <c r="C80" s="27">
        <v>0</v>
      </c>
      <c r="D80" s="27">
        <v>0</v>
      </c>
      <c r="E80" s="27">
        <v>0</v>
      </c>
      <c r="F80" s="27">
        <v>0</v>
      </c>
      <c r="G80" s="27">
        <v>0</v>
      </c>
      <c r="H80" s="27">
        <v>0</v>
      </c>
      <c r="I80" s="27">
        <v>0</v>
      </c>
      <c r="J80" s="27">
        <v>0</v>
      </c>
      <c r="K80" s="27">
        <v>0</v>
      </c>
      <c r="L80" s="27">
        <v>0</v>
      </c>
      <c r="M80" s="72"/>
      <c r="N80" s="102">
        <v>74</v>
      </c>
      <c r="O80" s="92">
        <v>0</v>
      </c>
      <c r="P80" s="92">
        <v>9</v>
      </c>
      <c r="Q80" s="92">
        <v>8</v>
      </c>
      <c r="R80" s="102">
        <v>74</v>
      </c>
      <c r="S80" s="84" t="s">
        <v>286</v>
      </c>
      <c r="T80" s="102">
        <v>1</v>
      </c>
      <c r="U80" s="102">
        <v>174</v>
      </c>
      <c r="V80" s="102">
        <v>0.1</v>
      </c>
      <c r="W80" s="103">
        <v>9.9999999999999995E-7</v>
      </c>
      <c r="X80" s="102">
        <v>0.2</v>
      </c>
      <c r="Y80" s="102">
        <v>0.3</v>
      </c>
      <c r="Z80" s="102">
        <v>0.21</v>
      </c>
      <c r="AA80" s="102">
        <v>3.5</v>
      </c>
      <c r="AB80" s="104" t="s">
        <v>60</v>
      </c>
      <c r="AC80" s="49" t="str">
        <f t="shared" si="15"/>
        <v>9,10</v>
      </c>
      <c r="AD80" s="49" t="str">
        <f t="shared" si="16"/>
        <v/>
      </c>
      <c r="AE80" s="55">
        <v>40</v>
      </c>
      <c r="AF80" s="55">
        <v>9636000</v>
      </c>
      <c r="AG80" s="55">
        <v>2.5</v>
      </c>
      <c r="AH80" s="55">
        <v>0</v>
      </c>
      <c r="AI80" s="55">
        <v>0.244189002068985</v>
      </c>
      <c r="AJ80" s="55">
        <v>0.21</v>
      </c>
      <c r="AK80" s="55">
        <v>0</v>
      </c>
      <c r="AL80" s="55">
        <v>3.1696935066280701E-3</v>
      </c>
      <c r="AM80" s="55">
        <v>0</v>
      </c>
      <c r="AN80" s="55">
        <v>0</v>
      </c>
      <c r="AO80" s="55">
        <v>-0.249999999999964</v>
      </c>
      <c r="AP80" s="55">
        <v>0</v>
      </c>
      <c r="AQ80" s="55">
        <v>0</v>
      </c>
      <c r="AR80" s="55">
        <v>0</v>
      </c>
      <c r="AS80" s="55">
        <v>0</v>
      </c>
      <c r="AT80" s="55">
        <v>0</v>
      </c>
      <c r="AU80" s="55">
        <v>111.527777777777</v>
      </c>
      <c r="AV80" s="125"/>
      <c r="AW80" s="125"/>
      <c r="AX80" s="125"/>
      <c r="AY80" s="125"/>
      <c r="AZ80" s="125"/>
      <c r="BA80" s="125"/>
      <c r="BB80" s="95">
        <v>75</v>
      </c>
      <c r="BC80" s="95">
        <v>0.20000999999999999</v>
      </c>
      <c r="BD80" s="95"/>
      <c r="BE80" s="90" t="s">
        <v>10</v>
      </c>
      <c r="BF80" s="101" t="s">
        <v>287</v>
      </c>
      <c r="BG80" s="1"/>
      <c r="BH80" s="97">
        <v>75</v>
      </c>
      <c r="BI80" s="97">
        <v>15768000</v>
      </c>
      <c r="BJ80" s="98">
        <v>185</v>
      </c>
      <c r="BK80" s="98">
        <v>1015.98744</v>
      </c>
      <c r="BL80" s="98">
        <v>225.38369399999999</v>
      </c>
      <c r="BM80" s="98">
        <v>6.0627217379999996</v>
      </c>
      <c r="BN80" s="98">
        <v>-1015.98744</v>
      </c>
      <c r="BO80" s="98">
        <v>-197.2323671</v>
      </c>
      <c r="BP80" s="98">
        <v>-207.08860519999999</v>
      </c>
      <c r="BQ80" s="100">
        <f t="shared" si="14"/>
        <v>182.5</v>
      </c>
      <c r="BR80" s="82"/>
      <c r="BS80" s="1"/>
      <c r="BT80" s="97">
        <v>75</v>
      </c>
      <c r="BU80" s="97">
        <v>15768000</v>
      </c>
      <c r="BV80" s="98">
        <v>1041.250667</v>
      </c>
      <c r="BW80" s="98">
        <v>1001.409833</v>
      </c>
      <c r="BX80" s="98">
        <v>-32.596866679999998</v>
      </c>
      <c r="BY80" s="98">
        <v>31.227061469999999</v>
      </c>
      <c r="BZ80" s="98">
        <v>-186.24785539999999</v>
      </c>
      <c r="CA80" s="98">
        <v>175.8615437</v>
      </c>
      <c r="CB80" s="1"/>
      <c r="CC80" s="1"/>
      <c r="CD80" s="1"/>
      <c r="CE80" s="1"/>
    </row>
    <row r="81" spans="1:83" ht="9.9499999999999993" customHeight="1" x14ac:dyDescent="0.25">
      <c r="A81" s="1"/>
      <c r="B81" s="71"/>
      <c r="C81" s="27">
        <v>0</v>
      </c>
      <c r="D81" s="27">
        <v>0</v>
      </c>
      <c r="E81" s="27">
        <v>0</v>
      </c>
      <c r="F81" s="27">
        <v>0</v>
      </c>
      <c r="G81" s="27">
        <v>0</v>
      </c>
      <c r="H81" s="27">
        <v>0</v>
      </c>
      <c r="I81" s="27">
        <v>0</v>
      </c>
      <c r="J81" s="27">
        <v>0</v>
      </c>
      <c r="K81" s="27">
        <v>0</v>
      </c>
      <c r="L81" s="27">
        <v>0</v>
      </c>
      <c r="M81" s="72"/>
      <c r="N81" s="102">
        <v>75</v>
      </c>
      <c r="O81" s="92">
        <v>0</v>
      </c>
      <c r="P81" s="92">
        <v>9</v>
      </c>
      <c r="Q81" s="92">
        <v>9</v>
      </c>
      <c r="R81" s="102">
        <v>75</v>
      </c>
      <c r="S81" s="84" t="s">
        <v>288</v>
      </c>
      <c r="T81" s="102">
        <v>1</v>
      </c>
      <c r="U81" s="102">
        <v>175</v>
      </c>
      <c r="V81" s="102">
        <v>0.1</v>
      </c>
      <c r="W81" s="103">
        <v>9.9999999999999995E-7</v>
      </c>
      <c r="X81" s="102">
        <v>0.2</v>
      </c>
      <c r="Y81" s="102">
        <v>0.3</v>
      </c>
      <c r="Z81" s="102">
        <v>0.21</v>
      </c>
      <c r="AA81" s="102">
        <v>3.5</v>
      </c>
      <c r="AB81" s="104" t="s">
        <v>60</v>
      </c>
      <c r="AC81" s="49" t="str">
        <f t="shared" si="15"/>
        <v>10,10</v>
      </c>
      <c r="AD81" s="49" t="str">
        <f t="shared" si="16"/>
        <v/>
      </c>
      <c r="AE81" s="55">
        <v>41</v>
      </c>
      <c r="AF81" s="55">
        <v>9811200</v>
      </c>
      <c r="AG81" s="55">
        <v>2.5</v>
      </c>
      <c r="AH81" s="55">
        <v>0</v>
      </c>
      <c r="AI81" s="55">
        <v>0.24407220206892399</v>
      </c>
      <c r="AJ81" s="55">
        <v>0.21</v>
      </c>
      <c r="AK81" s="55">
        <v>0</v>
      </c>
      <c r="AL81" s="55">
        <v>3.1154718193154999E-3</v>
      </c>
      <c r="AM81" s="55">
        <v>0</v>
      </c>
      <c r="AN81" s="55">
        <v>0</v>
      </c>
      <c r="AO81" s="55">
        <v>-0.249999999999964</v>
      </c>
      <c r="AP81" s="55">
        <v>0</v>
      </c>
      <c r="AQ81" s="55">
        <v>0</v>
      </c>
      <c r="AR81" s="55">
        <v>0</v>
      </c>
      <c r="AS81" s="55">
        <v>0</v>
      </c>
      <c r="AT81" s="55">
        <v>0</v>
      </c>
      <c r="AU81" s="55">
        <v>113.555555555555</v>
      </c>
      <c r="AV81" s="125"/>
      <c r="AW81" s="125"/>
      <c r="AX81" s="125"/>
      <c r="AY81" s="125"/>
      <c r="AZ81" s="125"/>
      <c r="BA81" s="125"/>
      <c r="BB81" s="95">
        <v>76</v>
      </c>
      <c r="BC81" s="95">
        <v>0.20000999999999999</v>
      </c>
      <c r="BD81" s="95"/>
      <c r="BE81" s="90" t="s">
        <v>10</v>
      </c>
      <c r="BF81" s="101" t="s">
        <v>289</v>
      </c>
      <c r="BG81" s="1"/>
      <c r="BH81" s="97">
        <v>76</v>
      </c>
      <c r="BI81" s="97">
        <v>15943200</v>
      </c>
      <c r="BJ81" s="98">
        <v>185</v>
      </c>
      <c r="BK81" s="98">
        <v>1015.9906089999999</v>
      </c>
      <c r="BL81" s="98">
        <v>224.45765170000001</v>
      </c>
      <c r="BM81" s="98">
        <v>6.056257349</v>
      </c>
      <c r="BN81" s="98">
        <v>-1015.9906089999999</v>
      </c>
      <c r="BO81" s="98">
        <v>-196.31346300000001</v>
      </c>
      <c r="BP81" s="98">
        <v>-207.08793130000001</v>
      </c>
      <c r="BQ81" s="100">
        <f t="shared" si="14"/>
        <v>184.52777777777777</v>
      </c>
      <c r="BR81" s="82"/>
      <c r="BS81" s="1"/>
      <c r="BT81" s="97">
        <v>76</v>
      </c>
      <c r="BU81" s="97">
        <v>15943200</v>
      </c>
      <c r="BV81" s="98">
        <v>1041.2506599999999</v>
      </c>
      <c r="BW81" s="98">
        <v>1001.409826</v>
      </c>
      <c r="BX81" s="98">
        <v>-32.596543220000001</v>
      </c>
      <c r="BY81" s="98">
        <v>31.227061469999999</v>
      </c>
      <c r="BZ81" s="98">
        <v>-186.24633040000001</v>
      </c>
      <c r="CA81" s="98">
        <v>175.86086990000001</v>
      </c>
      <c r="CB81" s="1"/>
      <c r="CC81" s="1"/>
      <c r="CD81" s="1"/>
      <c r="CE81" s="1"/>
    </row>
    <row r="82" spans="1:83" ht="9.9499999999999993" customHeight="1" x14ac:dyDescent="0.25">
      <c r="A82" s="1"/>
      <c r="B82" s="71"/>
      <c r="C82" s="27">
        <v>0</v>
      </c>
      <c r="D82" s="27">
        <v>0</v>
      </c>
      <c r="E82" s="27">
        <v>0</v>
      </c>
      <c r="F82" s="27">
        <v>0</v>
      </c>
      <c r="G82" s="27">
        <v>0</v>
      </c>
      <c r="H82" s="27">
        <v>0</v>
      </c>
      <c r="I82" s="27">
        <v>0</v>
      </c>
      <c r="J82" s="27">
        <v>0</v>
      </c>
      <c r="K82" s="27">
        <v>0</v>
      </c>
      <c r="L82" s="27">
        <v>0</v>
      </c>
      <c r="M82" s="72"/>
      <c r="N82" s="102">
        <v>76</v>
      </c>
      <c r="O82" s="92">
        <v>0</v>
      </c>
      <c r="P82" s="92">
        <v>10</v>
      </c>
      <c r="Q82" s="92">
        <v>1</v>
      </c>
      <c r="R82" s="102">
        <v>76</v>
      </c>
      <c r="S82" s="84" t="s">
        <v>290</v>
      </c>
      <c r="T82" s="102">
        <v>1</v>
      </c>
      <c r="U82" s="102">
        <v>176</v>
      </c>
      <c r="V82" s="102">
        <v>0.1</v>
      </c>
      <c r="W82" s="103">
        <v>9.9999999999999995E-7</v>
      </c>
      <c r="X82" s="102">
        <v>0.2</v>
      </c>
      <c r="Y82" s="102">
        <v>0.3</v>
      </c>
      <c r="Z82" s="102">
        <v>0.21</v>
      </c>
      <c r="AA82" s="102">
        <v>3.5</v>
      </c>
      <c r="AB82" s="104" t="s">
        <v>60</v>
      </c>
      <c r="AC82" s="49" t="str">
        <f t="shared" si="15"/>
        <v>2,11</v>
      </c>
      <c r="AD82" s="49" t="str">
        <f t="shared" si="16"/>
        <v/>
      </c>
      <c r="AE82" s="55">
        <v>42</v>
      </c>
      <c r="AF82" s="55">
        <v>9986400</v>
      </c>
      <c r="AG82" s="55">
        <v>2.5</v>
      </c>
      <c r="AH82" s="55">
        <v>0</v>
      </c>
      <c r="AI82" s="55">
        <v>0.24026986104916401</v>
      </c>
      <c r="AJ82" s="55">
        <v>0.21</v>
      </c>
      <c r="AK82" s="55">
        <v>0</v>
      </c>
      <c r="AL82" s="55">
        <v>3.0649253260535999E-3</v>
      </c>
      <c r="AM82" s="55">
        <v>0</v>
      </c>
      <c r="AN82" s="55">
        <v>0</v>
      </c>
      <c r="AO82" s="55">
        <v>-0.249999999999964</v>
      </c>
      <c r="AP82" s="55">
        <v>0</v>
      </c>
      <c r="AQ82" s="55">
        <v>0</v>
      </c>
      <c r="AR82" s="55">
        <v>0</v>
      </c>
      <c r="AS82" s="55">
        <v>0</v>
      </c>
      <c r="AT82" s="55">
        <v>0</v>
      </c>
      <c r="AU82" s="55">
        <v>115.583333333333</v>
      </c>
      <c r="AV82" s="125"/>
      <c r="AW82" s="125"/>
      <c r="AX82" s="125"/>
      <c r="AY82" s="125"/>
      <c r="AZ82" s="125"/>
      <c r="BA82" s="125"/>
      <c r="BB82" s="95">
        <v>77</v>
      </c>
      <c r="BC82" s="95">
        <v>0.100005</v>
      </c>
      <c r="BD82" s="95"/>
      <c r="BE82" s="90" t="s">
        <v>10</v>
      </c>
      <c r="BF82" s="101" t="s">
        <v>291</v>
      </c>
      <c r="BG82" s="1"/>
      <c r="BH82" s="97">
        <v>77</v>
      </c>
      <c r="BI82" s="97">
        <v>16118400</v>
      </c>
      <c r="BJ82" s="98">
        <v>185</v>
      </c>
      <c r="BK82" s="98">
        <v>1015.989797</v>
      </c>
      <c r="BL82" s="98">
        <v>224.45619260000001</v>
      </c>
      <c r="BM82" s="98">
        <v>6.0552873290000004</v>
      </c>
      <c r="BN82" s="98">
        <v>-1015.989797</v>
      </c>
      <c r="BO82" s="98">
        <v>-196.3134828</v>
      </c>
      <c r="BP82" s="98">
        <v>-207.08742240000001</v>
      </c>
      <c r="BQ82" s="100">
        <f t="shared" si="14"/>
        <v>186.55555555555554</v>
      </c>
      <c r="BR82" s="82"/>
      <c r="BS82" s="1"/>
      <c r="BT82" s="97">
        <v>77</v>
      </c>
      <c r="BU82" s="97">
        <v>16118400</v>
      </c>
      <c r="BV82" s="98">
        <v>1041.2506530000001</v>
      </c>
      <c r="BW82" s="98">
        <v>1001.409819</v>
      </c>
      <c r="BX82" s="98">
        <v>-32.596241259999999</v>
      </c>
      <c r="BY82" s="98">
        <v>31.227061469999999</v>
      </c>
      <c r="BZ82" s="98">
        <v>-186.24494569999999</v>
      </c>
      <c r="CA82" s="98">
        <v>175.86036100000001</v>
      </c>
      <c r="CB82" s="1"/>
      <c r="CC82" s="1"/>
      <c r="CD82" s="1"/>
      <c r="CE82" s="1"/>
    </row>
    <row r="83" spans="1:83" ht="9.9499999999999993" customHeight="1" x14ac:dyDescent="0.25">
      <c r="A83" s="1"/>
      <c r="B83" s="71"/>
      <c r="C83" s="27">
        <v>0</v>
      </c>
      <c r="D83" s="27">
        <v>0</v>
      </c>
      <c r="E83" s="27">
        <v>0</v>
      </c>
      <c r="F83" s="27">
        <v>0</v>
      </c>
      <c r="G83" s="27">
        <v>0</v>
      </c>
      <c r="H83" s="27">
        <v>0</v>
      </c>
      <c r="I83" s="27">
        <v>0</v>
      </c>
      <c r="J83" s="27">
        <v>0</v>
      </c>
      <c r="K83" s="27">
        <v>0</v>
      </c>
      <c r="L83" s="27">
        <v>0</v>
      </c>
      <c r="M83" s="72"/>
      <c r="N83" s="102">
        <v>77</v>
      </c>
      <c r="O83" s="92">
        <v>0</v>
      </c>
      <c r="P83" s="92">
        <v>10</v>
      </c>
      <c r="Q83" s="92">
        <v>5</v>
      </c>
      <c r="R83" s="102">
        <v>77</v>
      </c>
      <c r="S83" s="84" t="s">
        <v>292</v>
      </c>
      <c r="T83" s="102">
        <v>1</v>
      </c>
      <c r="U83" s="102">
        <v>177</v>
      </c>
      <c r="V83" s="102">
        <v>0.1</v>
      </c>
      <c r="W83" s="103">
        <v>9.9999999999999995E-7</v>
      </c>
      <c r="X83" s="102">
        <v>0.1</v>
      </c>
      <c r="Y83" s="102">
        <v>0.3</v>
      </c>
      <c r="Z83" s="102">
        <v>0.11</v>
      </c>
      <c r="AA83" s="102">
        <v>3.5</v>
      </c>
      <c r="AB83" s="104" t="s">
        <v>60</v>
      </c>
      <c r="AC83" s="49" t="str">
        <f t="shared" si="15"/>
        <v>6,11</v>
      </c>
      <c r="AD83" s="49" t="str">
        <f t="shared" si="16"/>
        <v/>
      </c>
      <c r="AE83" s="55">
        <v>43</v>
      </c>
      <c r="AF83" s="55">
        <v>10161600</v>
      </c>
      <c r="AG83" s="55">
        <v>2.5</v>
      </c>
      <c r="AH83" s="55">
        <v>0</v>
      </c>
      <c r="AI83" s="55">
        <v>0.24015306104927001</v>
      </c>
      <c r="AJ83" s="55">
        <v>0.21</v>
      </c>
      <c r="AK83" s="55">
        <v>0</v>
      </c>
      <c r="AL83" s="55">
        <v>3.0177426791823799E-3</v>
      </c>
      <c r="AM83" s="55">
        <v>0</v>
      </c>
      <c r="AN83" s="55">
        <v>0</v>
      </c>
      <c r="AO83" s="55">
        <v>-0.249999999999964</v>
      </c>
      <c r="AP83" s="55">
        <v>0</v>
      </c>
      <c r="AQ83" s="55">
        <v>0</v>
      </c>
      <c r="AR83" s="55">
        <v>0</v>
      </c>
      <c r="AS83" s="55">
        <v>0</v>
      </c>
      <c r="AT83" s="55">
        <v>0</v>
      </c>
      <c r="AU83" s="55">
        <v>117.611111111111</v>
      </c>
      <c r="AV83" s="125"/>
      <c r="AW83" s="125"/>
      <c r="AX83" s="125"/>
      <c r="AY83" s="125"/>
      <c r="AZ83" s="125"/>
      <c r="BA83" s="125"/>
      <c r="BB83" s="95">
        <v>78</v>
      </c>
      <c r="BC83" s="95">
        <v>0.20000999999999999</v>
      </c>
      <c r="BD83" s="95"/>
      <c r="BE83" s="90" t="s">
        <v>10</v>
      </c>
      <c r="BF83" s="101" t="s">
        <v>293</v>
      </c>
      <c r="BG83" s="1"/>
      <c r="BH83" s="97">
        <v>78</v>
      </c>
      <c r="BI83" s="97">
        <v>16293600</v>
      </c>
      <c r="BJ83" s="98">
        <v>185</v>
      </c>
      <c r="BK83" s="98">
        <v>1015.977696</v>
      </c>
      <c r="BL83" s="98">
        <v>224.44950399999999</v>
      </c>
      <c r="BM83" s="98">
        <v>6.0655936669999999</v>
      </c>
      <c r="BN83" s="98">
        <v>-1015.977696</v>
      </c>
      <c r="BO83" s="98">
        <v>-196.296604</v>
      </c>
      <c r="BP83" s="98">
        <v>-207.08730629999999</v>
      </c>
      <c r="BQ83" s="100">
        <f t="shared" si="14"/>
        <v>188.58333333333334</v>
      </c>
      <c r="BR83" s="82"/>
      <c r="BS83" s="1"/>
      <c r="BT83" s="97">
        <v>78</v>
      </c>
      <c r="BU83" s="97">
        <v>16293600</v>
      </c>
      <c r="BV83" s="98">
        <v>1041.2506470000001</v>
      </c>
      <c r="BW83" s="98">
        <v>1001.409814</v>
      </c>
      <c r="BX83" s="98">
        <v>-32.595973239999999</v>
      </c>
      <c r="BY83" s="98">
        <v>31.227061469999999</v>
      </c>
      <c r="BZ83" s="98">
        <v>-186.24385889999999</v>
      </c>
      <c r="CA83" s="98">
        <v>175.8602448</v>
      </c>
      <c r="CB83" s="1"/>
      <c r="CC83" s="1"/>
      <c r="CD83" s="1"/>
      <c r="CE83" s="1"/>
    </row>
    <row r="84" spans="1:83" ht="9.9499999999999993" customHeight="1" x14ac:dyDescent="0.25">
      <c r="A84" s="1"/>
      <c r="B84" s="71"/>
      <c r="C84" s="27">
        <v>0</v>
      </c>
      <c r="D84" s="27">
        <v>0</v>
      </c>
      <c r="E84" s="27">
        <v>0</v>
      </c>
      <c r="F84" s="27">
        <v>0</v>
      </c>
      <c r="G84" s="27">
        <v>0</v>
      </c>
      <c r="H84" s="27">
        <v>0</v>
      </c>
      <c r="I84" s="27">
        <v>0</v>
      </c>
      <c r="J84" s="27">
        <v>0</v>
      </c>
      <c r="K84" s="27">
        <v>0</v>
      </c>
      <c r="L84" s="27">
        <v>0</v>
      </c>
      <c r="M84" s="72"/>
      <c r="N84" s="102">
        <v>78</v>
      </c>
      <c r="O84" s="92">
        <v>0</v>
      </c>
      <c r="P84" s="92">
        <v>10</v>
      </c>
      <c r="Q84" s="92">
        <v>8</v>
      </c>
      <c r="R84" s="102">
        <v>78</v>
      </c>
      <c r="S84" s="84" t="s">
        <v>294</v>
      </c>
      <c r="T84" s="102">
        <v>1</v>
      </c>
      <c r="U84" s="102">
        <v>178</v>
      </c>
      <c r="V84" s="102">
        <v>0.1</v>
      </c>
      <c r="W84" s="103">
        <v>9.9999999999999995E-7</v>
      </c>
      <c r="X84" s="102">
        <v>0.2</v>
      </c>
      <c r="Y84" s="102">
        <v>0.3</v>
      </c>
      <c r="Z84" s="102">
        <v>0.21</v>
      </c>
      <c r="AA84" s="102">
        <v>3.5</v>
      </c>
      <c r="AB84" s="104" t="s">
        <v>60</v>
      </c>
      <c r="AC84" s="49" t="str">
        <f t="shared" si="15"/>
        <v>9,11</v>
      </c>
      <c r="AD84" s="49" t="str">
        <f t="shared" si="16"/>
        <v/>
      </c>
      <c r="AE84" s="55">
        <v>44</v>
      </c>
      <c r="AF84" s="55">
        <v>10336800</v>
      </c>
      <c r="AG84" s="55">
        <v>2.5</v>
      </c>
      <c r="AH84" s="55">
        <v>0</v>
      </c>
      <c r="AI84" s="55">
        <v>0.24015306104921399</v>
      </c>
      <c r="AJ84" s="55">
        <v>0.21</v>
      </c>
      <c r="AK84" s="55">
        <v>0</v>
      </c>
      <c r="AL84" s="55">
        <v>2.9736447106788002E-3</v>
      </c>
      <c r="AM84" s="55">
        <v>0</v>
      </c>
      <c r="AN84" s="55">
        <v>0</v>
      </c>
      <c r="AO84" s="55">
        <v>-0.249999999999901</v>
      </c>
      <c r="AP84" s="55">
        <v>0</v>
      </c>
      <c r="AQ84" s="55">
        <v>0</v>
      </c>
      <c r="AR84" s="55">
        <v>0</v>
      </c>
      <c r="AS84" s="55">
        <v>0</v>
      </c>
      <c r="AT84" s="55">
        <v>0</v>
      </c>
      <c r="AU84" s="55">
        <v>119.638888888888</v>
      </c>
      <c r="AV84" s="125"/>
      <c r="AW84" s="125"/>
      <c r="AX84" s="125"/>
      <c r="AY84" s="125"/>
      <c r="AZ84" s="125"/>
      <c r="BA84" s="125"/>
      <c r="BB84" s="95">
        <v>79</v>
      </c>
      <c r="BC84" s="95">
        <v>0.20000999999999999</v>
      </c>
      <c r="BD84" s="95"/>
      <c r="BE84" s="90" t="s">
        <v>10</v>
      </c>
      <c r="BF84" s="101" t="s">
        <v>295</v>
      </c>
      <c r="BG84" s="1"/>
      <c r="BH84" s="97">
        <v>79</v>
      </c>
      <c r="BI84" s="97">
        <v>16468800</v>
      </c>
      <c r="BJ84" s="98">
        <v>185</v>
      </c>
      <c r="BK84" s="98">
        <v>1015.962747</v>
      </c>
      <c r="BL84" s="98">
        <v>224.4417679</v>
      </c>
      <c r="BM84" s="98">
        <v>6.0788524879999999</v>
      </c>
      <c r="BN84" s="98">
        <v>-1015.962747</v>
      </c>
      <c r="BO84" s="98">
        <v>-196.27530490000001</v>
      </c>
      <c r="BP84" s="98">
        <v>-207.0876106</v>
      </c>
      <c r="BQ84" s="100">
        <f t="shared" si="14"/>
        <v>190.61111111111111</v>
      </c>
      <c r="BR84" s="82"/>
      <c r="BS84" s="1"/>
      <c r="BT84" s="97">
        <v>79</v>
      </c>
      <c r="BU84" s="97">
        <v>16468800</v>
      </c>
      <c r="BV84" s="98">
        <v>1041.250642</v>
      </c>
      <c r="BW84" s="98">
        <v>1001.409811</v>
      </c>
      <c r="BX84" s="98">
        <v>-32.595752849999997</v>
      </c>
      <c r="BY84" s="98">
        <v>31.227061469999999</v>
      </c>
      <c r="BZ84" s="98">
        <v>-186.2431598</v>
      </c>
      <c r="CA84" s="98">
        <v>175.86054909999999</v>
      </c>
      <c r="CB84" s="1"/>
      <c r="CC84" s="1"/>
      <c r="CD84" s="1"/>
      <c r="CE84" s="1"/>
    </row>
    <row r="85" spans="1:83" ht="9.9499999999999993" customHeight="1" x14ac:dyDescent="0.25">
      <c r="A85" s="1"/>
      <c r="B85" s="71"/>
      <c r="C85" s="27">
        <v>0</v>
      </c>
      <c r="D85" s="27">
        <v>0</v>
      </c>
      <c r="E85" s="27">
        <v>0</v>
      </c>
      <c r="F85" s="27">
        <v>0</v>
      </c>
      <c r="G85" s="27">
        <v>0</v>
      </c>
      <c r="H85" s="27">
        <v>0</v>
      </c>
      <c r="I85" s="27">
        <v>1</v>
      </c>
      <c r="J85" s="27">
        <v>1</v>
      </c>
      <c r="K85" s="27">
        <v>0</v>
      </c>
      <c r="L85" s="27">
        <v>0</v>
      </c>
      <c r="M85" s="72"/>
      <c r="N85" s="102">
        <v>79</v>
      </c>
      <c r="O85" s="92">
        <v>0</v>
      </c>
      <c r="P85" s="92">
        <v>11</v>
      </c>
      <c r="Q85" s="92">
        <v>0</v>
      </c>
      <c r="R85" s="102">
        <v>79</v>
      </c>
      <c r="S85" s="84" t="s">
        <v>296</v>
      </c>
      <c r="T85" s="102">
        <v>1</v>
      </c>
      <c r="U85" s="102">
        <v>179</v>
      </c>
      <c r="V85" s="102">
        <v>0.1</v>
      </c>
      <c r="W85" s="103">
        <v>9.9999999999999995E-7</v>
      </c>
      <c r="X85" s="102">
        <v>0.2</v>
      </c>
      <c r="Y85" s="102">
        <v>0.3</v>
      </c>
      <c r="Z85" s="102">
        <v>0.21</v>
      </c>
      <c r="AA85" s="102">
        <v>3.5</v>
      </c>
      <c r="AB85" s="104" t="s">
        <v>60</v>
      </c>
      <c r="AC85" s="49" t="str">
        <f t="shared" si="15"/>
        <v>1,12</v>
      </c>
      <c r="AD85" s="49" t="str">
        <f t="shared" si="16"/>
        <v/>
      </c>
      <c r="AE85" s="55">
        <v>45</v>
      </c>
      <c r="AF85" s="55">
        <v>10512000</v>
      </c>
      <c r="AG85" s="55">
        <v>2.5</v>
      </c>
      <c r="AH85" s="55">
        <v>0</v>
      </c>
      <c r="AI85" s="55">
        <v>0.240036261049209</v>
      </c>
      <c r="AJ85" s="55">
        <v>0.21</v>
      </c>
      <c r="AK85" s="55">
        <v>0</v>
      </c>
      <c r="AL85" s="55">
        <v>2.93238130236199E-3</v>
      </c>
      <c r="AM85" s="55">
        <v>0</v>
      </c>
      <c r="AN85" s="55">
        <v>0</v>
      </c>
      <c r="AO85" s="55">
        <v>-0.249999999999964</v>
      </c>
      <c r="AP85" s="55">
        <v>0</v>
      </c>
      <c r="AQ85" s="55">
        <v>0</v>
      </c>
      <c r="AR85" s="55">
        <v>0</v>
      </c>
      <c r="AS85" s="55">
        <v>0</v>
      </c>
      <c r="AT85" s="55">
        <v>0</v>
      </c>
      <c r="AU85" s="55">
        <v>121.666666666666</v>
      </c>
      <c r="AV85" s="125"/>
      <c r="AW85" s="125"/>
      <c r="AX85" s="125"/>
      <c r="AY85" s="125"/>
      <c r="AZ85" s="125"/>
      <c r="BA85" s="125"/>
      <c r="BB85" s="95">
        <v>80</v>
      </c>
      <c r="BC85" s="95">
        <v>0.20000999999999999</v>
      </c>
      <c r="BD85" s="95"/>
      <c r="BE85" s="90" t="s">
        <v>10</v>
      </c>
      <c r="BF85" s="101" t="s">
        <v>297</v>
      </c>
      <c r="BG85" s="1"/>
      <c r="BH85" s="97">
        <v>80</v>
      </c>
      <c r="BI85" s="97">
        <v>16644000</v>
      </c>
      <c r="BJ85" s="98">
        <v>185</v>
      </c>
      <c r="BK85" s="98">
        <v>1015.947268</v>
      </c>
      <c r="BL85" s="98">
        <v>224.4342274</v>
      </c>
      <c r="BM85" s="98">
        <v>6.0928570090000003</v>
      </c>
      <c r="BN85" s="98">
        <v>-1015.947268</v>
      </c>
      <c r="BO85" s="98">
        <v>-196.25300329999999</v>
      </c>
      <c r="BP85" s="98">
        <v>-207.08836719999999</v>
      </c>
      <c r="BQ85" s="100">
        <f t="shared" si="14"/>
        <v>192.63888888888889</v>
      </c>
      <c r="BR85" s="82"/>
      <c r="BS85" s="1"/>
      <c r="BT85" s="97">
        <v>80</v>
      </c>
      <c r="BU85" s="97">
        <v>16644000</v>
      </c>
      <c r="BV85" s="98">
        <v>1041.250638</v>
      </c>
      <c r="BW85" s="98">
        <v>1001.40981</v>
      </c>
      <c r="BX85" s="98">
        <v>-32.595595019999998</v>
      </c>
      <c r="BY85" s="98">
        <v>31.227061469999999</v>
      </c>
      <c r="BZ85" s="98">
        <v>-186.24294140000001</v>
      </c>
      <c r="CA85" s="98">
        <v>175.8613057</v>
      </c>
      <c r="CB85" s="1"/>
      <c r="CC85" s="1"/>
      <c r="CD85" s="1"/>
      <c r="CE85" s="1"/>
    </row>
    <row r="86" spans="1:83" ht="9.9499999999999993" customHeight="1" x14ac:dyDescent="0.25">
      <c r="A86" s="1"/>
      <c r="B86" s="71"/>
      <c r="C86" s="27">
        <v>0</v>
      </c>
      <c r="D86" s="27">
        <v>0</v>
      </c>
      <c r="E86" s="27">
        <v>2</v>
      </c>
      <c r="F86" s="27">
        <v>2</v>
      </c>
      <c r="G86" s="27">
        <v>2</v>
      </c>
      <c r="H86" s="27">
        <v>0</v>
      </c>
      <c r="I86" s="27">
        <v>1</v>
      </c>
      <c r="J86" s="27">
        <v>1</v>
      </c>
      <c r="K86" s="27">
        <v>0</v>
      </c>
      <c r="L86" s="27">
        <v>0</v>
      </c>
      <c r="M86" s="72"/>
      <c r="N86" s="102">
        <v>80</v>
      </c>
      <c r="O86" s="92">
        <v>0</v>
      </c>
      <c r="P86" s="92">
        <v>11</v>
      </c>
      <c r="Q86" s="92">
        <v>1</v>
      </c>
      <c r="R86" s="102">
        <v>80</v>
      </c>
      <c r="S86" s="84" t="s">
        <v>298</v>
      </c>
      <c r="T86" s="102">
        <v>1</v>
      </c>
      <c r="U86" s="102">
        <v>180</v>
      </c>
      <c r="V86" s="102">
        <v>0.1</v>
      </c>
      <c r="W86" s="103">
        <v>9.9999999999999995E-7</v>
      </c>
      <c r="X86" s="102">
        <v>0.2</v>
      </c>
      <c r="Y86" s="102">
        <v>0.3</v>
      </c>
      <c r="Z86" s="102">
        <v>0.21</v>
      </c>
      <c r="AA86" s="102">
        <v>3.5</v>
      </c>
      <c r="AB86" s="104" t="s">
        <v>60</v>
      </c>
      <c r="AC86" s="49" t="str">
        <f t="shared" si="15"/>
        <v>2,12</v>
      </c>
      <c r="AD86" s="49" t="str">
        <f t="shared" si="16"/>
        <v/>
      </c>
      <c r="AE86" s="55">
        <v>46</v>
      </c>
      <c r="AF86" s="55">
        <v>10687200</v>
      </c>
      <c r="AG86" s="55">
        <v>3.125</v>
      </c>
      <c r="AH86" s="55">
        <v>0</v>
      </c>
      <c r="AI86" s="55">
        <v>0.23991946104914899</v>
      </c>
      <c r="AJ86" s="55">
        <v>0.21</v>
      </c>
      <c r="AK86" s="55">
        <v>0</v>
      </c>
      <c r="AL86" s="55">
        <v>2.8562472615956298E-3</v>
      </c>
      <c r="AM86" s="55">
        <v>0</v>
      </c>
      <c r="AN86" s="55">
        <v>0</v>
      </c>
      <c r="AO86" s="55">
        <v>-0.249999999999964</v>
      </c>
      <c r="AP86" s="55">
        <v>0</v>
      </c>
      <c r="AQ86" s="55">
        <v>0</v>
      </c>
      <c r="AR86" s="55">
        <v>0</v>
      </c>
      <c r="AS86" s="55">
        <v>0</v>
      </c>
      <c r="AT86" s="55">
        <v>0</v>
      </c>
      <c r="AU86" s="55">
        <v>123.694444444444</v>
      </c>
      <c r="AV86" s="125"/>
      <c r="AW86" s="125"/>
      <c r="AX86" s="125"/>
      <c r="AY86" s="125"/>
      <c r="AZ86" s="125"/>
      <c r="BA86" s="125"/>
      <c r="BB86" s="95">
        <v>81</v>
      </c>
      <c r="BC86" s="95">
        <v>0.100005</v>
      </c>
      <c r="BD86" s="95"/>
      <c r="BE86" s="90" t="s">
        <v>10</v>
      </c>
      <c r="BF86" s="101" t="s">
        <v>299</v>
      </c>
      <c r="BG86" s="1"/>
      <c r="BH86" s="97">
        <v>81</v>
      </c>
      <c r="BI86" s="97">
        <v>16819200</v>
      </c>
      <c r="BJ86" s="98">
        <v>185</v>
      </c>
      <c r="BK86" s="98">
        <v>1015.93314</v>
      </c>
      <c r="BL86" s="98">
        <v>224.42812860000001</v>
      </c>
      <c r="BM86" s="98">
        <v>6.1056963910000004</v>
      </c>
      <c r="BN86" s="98">
        <v>-1015.93314</v>
      </c>
      <c r="BO86" s="98">
        <v>-196.23255370000001</v>
      </c>
      <c r="BP86" s="98">
        <v>-207.0898785</v>
      </c>
      <c r="BQ86" s="100">
        <f t="shared" si="14"/>
        <v>194.66666666666666</v>
      </c>
      <c r="BR86" s="82"/>
      <c r="BS86" s="1"/>
      <c r="BT86" s="97">
        <v>81</v>
      </c>
      <c r="BU86" s="97">
        <v>16819200</v>
      </c>
      <c r="BV86" s="98">
        <v>1041.250636</v>
      </c>
      <c r="BW86" s="98">
        <v>1001.409812</v>
      </c>
      <c r="BX86" s="98">
        <v>-32.595515380000002</v>
      </c>
      <c r="BY86" s="98">
        <v>31.227061469999999</v>
      </c>
      <c r="BZ86" s="98">
        <v>-186.24342659999999</v>
      </c>
      <c r="CA86" s="98">
        <v>175.8628171</v>
      </c>
      <c r="CB86" s="1"/>
      <c r="CC86" s="1"/>
      <c r="CD86" s="1"/>
      <c r="CE86" s="1"/>
    </row>
    <row r="87" spans="1:83" ht="9.9499999999999993" customHeight="1" x14ac:dyDescent="0.25">
      <c r="A87" s="1"/>
      <c r="B87" s="71"/>
      <c r="C87" s="27">
        <v>0</v>
      </c>
      <c r="D87" s="27">
        <v>0</v>
      </c>
      <c r="E87" s="27">
        <v>2</v>
      </c>
      <c r="F87" s="27">
        <v>2</v>
      </c>
      <c r="G87" s="27">
        <v>2</v>
      </c>
      <c r="H87" s="27">
        <v>0</v>
      </c>
      <c r="I87" s="27">
        <v>0</v>
      </c>
      <c r="J87" s="27">
        <v>0</v>
      </c>
      <c r="K87" s="27">
        <v>0</v>
      </c>
      <c r="L87" s="27">
        <v>0</v>
      </c>
      <c r="M87" s="72"/>
      <c r="N87" s="102">
        <v>81</v>
      </c>
      <c r="O87" s="92">
        <v>0</v>
      </c>
      <c r="P87" s="92">
        <v>11</v>
      </c>
      <c r="Q87" s="92">
        <v>5</v>
      </c>
      <c r="R87" s="102">
        <v>81</v>
      </c>
      <c r="S87" s="84" t="s">
        <v>300</v>
      </c>
      <c r="T87" s="102">
        <v>1</v>
      </c>
      <c r="U87" s="102">
        <v>181</v>
      </c>
      <c r="V87" s="102">
        <v>0.1</v>
      </c>
      <c r="W87" s="103">
        <v>9.9999999999999995E-7</v>
      </c>
      <c r="X87" s="102">
        <v>0.1</v>
      </c>
      <c r="Y87" s="102">
        <v>0.3</v>
      </c>
      <c r="Z87" s="102">
        <v>0.11</v>
      </c>
      <c r="AA87" s="102">
        <v>3.5</v>
      </c>
      <c r="AB87" s="104" t="s">
        <v>60</v>
      </c>
      <c r="AC87" s="49" t="str">
        <f t="shared" si="15"/>
        <v>6,12</v>
      </c>
      <c r="AD87" s="49" t="str">
        <f t="shared" si="16"/>
        <v/>
      </c>
      <c r="AE87" s="55">
        <v>47</v>
      </c>
      <c r="AF87" s="55">
        <v>10862400</v>
      </c>
      <c r="AG87" s="55">
        <v>3.125</v>
      </c>
      <c r="AH87" s="55">
        <v>0</v>
      </c>
      <c r="AI87" s="55">
        <v>0.239919462049238</v>
      </c>
      <c r="AJ87" s="55">
        <v>0.21</v>
      </c>
      <c r="AK87" s="55">
        <v>0</v>
      </c>
      <c r="AL87" s="55">
        <v>2.73747631491066E-3</v>
      </c>
      <c r="AM87" s="55">
        <v>0</v>
      </c>
      <c r="AN87" s="55">
        <v>0</v>
      </c>
      <c r="AO87" s="55">
        <v>-0.249999999999901</v>
      </c>
      <c r="AP87" s="55">
        <v>0</v>
      </c>
      <c r="AQ87" s="55">
        <v>0</v>
      </c>
      <c r="AR87" s="55">
        <v>0</v>
      </c>
      <c r="AS87" s="55">
        <v>0</v>
      </c>
      <c r="AT87" s="55">
        <v>0</v>
      </c>
      <c r="AU87" s="55">
        <v>125.722222222222</v>
      </c>
      <c r="AV87" s="125"/>
      <c r="AW87" s="125"/>
      <c r="AX87" s="125"/>
      <c r="AY87" s="125"/>
      <c r="AZ87" s="125"/>
      <c r="BA87" s="125"/>
      <c r="BB87" s="95">
        <v>82</v>
      </c>
      <c r="BC87" s="95">
        <v>0.100005</v>
      </c>
      <c r="BD87" s="95"/>
      <c r="BE87" s="90" t="s">
        <v>10</v>
      </c>
      <c r="BF87" s="101" t="s">
        <v>301</v>
      </c>
      <c r="BG87" s="1"/>
      <c r="BH87" s="97">
        <v>82</v>
      </c>
      <c r="BI87" s="97">
        <v>16994400</v>
      </c>
      <c r="BJ87" s="98">
        <v>185</v>
      </c>
      <c r="BK87" s="98">
        <v>1015.91997</v>
      </c>
      <c r="BL87" s="98">
        <v>224.4230724</v>
      </c>
      <c r="BM87" s="98">
        <v>6.1178088390000003</v>
      </c>
      <c r="BN87" s="98">
        <v>-1015.91997</v>
      </c>
      <c r="BO87" s="98">
        <v>-196.21311159999999</v>
      </c>
      <c r="BP87" s="98">
        <v>-207.0921519</v>
      </c>
      <c r="BQ87" s="100">
        <f t="shared" si="14"/>
        <v>196.69444444444446</v>
      </c>
      <c r="BR87" s="82"/>
      <c r="BS87" s="1"/>
      <c r="BT87" s="97">
        <v>82</v>
      </c>
      <c r="BU87" s="97">
        <v>16994400</v>
      </c>
      <c r="BV87" s="98">
        <v>1041.250636</v>
      </c>
      <c r="BW87" s="98">
        <v>1001.409818</v>
      </c>
      <c r="BX87" s="98">
        <v>-32.595514790000003</v>
      </c>
      <c r="BY87" s="98">
        <v>31.227061469999999</v>
      </c>
      <c r="BZ87" s="98">
        <v>-186.24466760000001</v>
      </c>
      <c r="CA87" s="98">
        <v>175.86509050000001</v>
      </c>
      <c r="CB87" s="1"/>
      <c r="CC87" s="1"/>
      <c r="CD87" s="1"/>
      <c r="CE87" s="1"/>
    </row>
    <row r="88" spans="1:83" ht="9.9499999999999993" customHeight="1" x14ac:dyDescent="0.25">
      <c r="A88" s="1"/>
      <c r="B88" s="71"/>
      <c r="C88" s="27">
        <v>0</v>
      </c>
      <c r="D88" s="27">
        <v>0</v>
      </c>
      <c r="E88" s="27">
        <v>2</v>
      </c>
      <c r="F88" s="27">
        <v>2</v>
      </c>
      <c r="G88" s="27">
        <v>2</v>
      </c>
      <c r="H88" s="27">
        <v>0</v>
      </c>
      <c r="I88" s="27">
        <v>0</v>
      </c>
      <c r="J88" s="27">
        <v>0</v>
      </c>
      <c r="K88" s="27">
        <v>0</v>
      </c>
      <c r="L88" s="27">
        <v>0</v>
      </c>
      <c r="M88" s="72"/>
      <c r="N88" s="102">
        <v>82</v>
      </c>
      <c r="O88" s="92">
        <v>0</v>
      </c>
      <c r="P88" s="92">
        <v>11</v>
      </c>
      <c r="Q88" s="92">
        <v>6</v>
      </c>
      <c r="R88" s="102">
        <v>82</v>
      </c>
      <c r="S88" s="84" t="s">
        <v>169</v>
      </c>
      <c r="T88" s="102">
        <v>1</v>
      </c>
      <c r="U88" s="102">
        <v>182</v>
      </c>
      <c r="V88" s="102">
        <v>0.1</v>
      </c>
      <c r="W88" s="103">
        <v>9.9999999999999995E-7</v>
      </c>
      <c r="X88" s="102">
        <v>0.1</v>
      </c>
      <c r="Y88" s="102">
        <v>0.3</v>
      </c>
      <c r="Z88" s="102">
        <v>0.11</v>
      </c>
      <c r="AA88" s="102">
        <v>3.5</v>
      </c>
      <c r="AB88" s="104" t="s">
        <v>60</v>
      </c>
      <c r="AC88" s="49" t="str">
        <f t="shared" si="15"/>
        <v>7,12</v>
      </c>
      <c r="AD88" s="49" t="str">
        <f t="shared" si="16"/>
        <v/>
      </c>
      <c r="AE88" s="55">
        <v>48</v>
      </c>
      <c r="AF88" s="55">
        <v>11037600</v>
      </c>
      <c r="AG88" s="55">
        <v>3.125</v>
      </c>
      <c r="AH88" s="55">
        <v>0</v>
      </c>
      <c r="AI88" s="55">
        <v>0.23991946204918199</v>
      </c>
      <c r="AJ88" s="55">
        <v>0.21</v>
      </c>
      <c r="AK88" s="55">
        <v>0</v>
      </c>
      <c r="AL88" s="55">
        <v>2.58062278817328E-3</v>
      </c>
      <c r="AM88" s="55">
        <v>0</v>
      </c>
      <c r="AN88" s="55">
        <v>0</v>
      </c>
      <c r="AO88" s="55">
        <v>-0.249999999999933</v>
      </c>
      <c r="AP88" s="55">
        <v>0</v>
      </c>
      <c r="AQ88" s="55">
        <v>0</v>
      </c>
      <c r="AR88" s="55">
        <v>0</v>
      </c>
      <c r="AS88" s="55">
        <v>0</v>
      </c>
      <c r="AT88" s="55">
        <v>0</v>
      </c>
      <c r="AU88" s="55">
        <v>127.75</v>
      </c>
      <c r="AV88" s="125"/>
      <c r="AW88" s="125"/>
      <c r="AX88" s="125"/>
      <c r="AY88" s="125"/>
      <c r="AZ88" s="125"/>
      <c r="BA88" s="125"/>
      <c r="BB88" s="95">
        <v>83</v>
      </c>
      <c r="BC88" s="95">
        <v>0.20000999999999999</v>
      </c>
      <c r="BD88" s="95"/>
      <c r="BE88" s="90" t="s">
        <v>10</v>
      </c>
      <c r="BF88" s="101" t="s">
        <v>302</v>
      </c>
      <c r="BG88" s="1"/>
      <c r="BH88" s="97">
        <v>83</v>
      </c>
      <c r="BI88" s="97">
        <v>17169600</v>
      </c>
      <c r="BJ88" s="98">
        <v>185</v>
      </c>
      <c r="BK88" s="98">
        <v>1015.9083879999999</v>
      </c>
      <c r="BL88" s="98">
        <v>224.4192803</v>
      </c>
      <c r="BM88" s="98">
        <v>6.1286013349999999</v>
      </c>
      <c r="BN88" s="98">
        <v>-1015.9083879999999</v>
      </c>
      <c r="BO88" s="98">
        <v>-196.19552709999999</v>
      </c>
      <c r="BP88" s="98">
        <v>-207.0951518</v>
      </c>
      <c r="BQ88" s="100">
        <f t="shared" si="14"/>
        <v>198.72222222222223</v>
      </c>
      <c r="BR88" s="82"/>
      <c r="BS88" s="1"/>
      <c r="BT88" s="97">
        <v>83</v>
      </c>
      <c r="BU88" s="97">
        <v>17169600</v>
      </c>
      <c r="BV88" s="98">
        <v>1041.250638</v>
      </c>
      <c r="BW88" s="98">
        <v>1001.409827</v>
      </c>
      <c r="BX88" s="98">
        <v>-32.595589850000003</v>
      </c>
      <c r="BY88" s="98">
        <v>31.227061469999999</v>
      </c>
      <c r="BZ88" s="98">
        <v>-186.24667310000001</v>
      </c>
      <c r="CA88" s="98">
        <v>175.86809030000001</v>
      </c>
      <c r="CB88" s="1"/>
      <c r="CC88" s="1"/>
      <c r="CD88" s="1"/>
      <c r="CE88" s="1"/>
    </row>
    <row r="89" spans="1:83" ht="9.9499999999999993" customHeight="1" x14ac:dyDescent="0.25">
      <c r="A89" s="1">
        <v>1</v>
      </c>
      <c r="B89" s="71"/>
      <c r="C89" s="27">
        <v>0</v>
      </c>
      <c r="D89" s="27">
        <v>0</v>
      </c>
      <c r="E89" s="27">
        <v>2</v>
      </c>
      <c r="F89" s="27">
        <v>2</v>
      </c>
      <c r="G89" s="27">
        <v>2</v>
      </c>
      <c r="H89" s="27">
        <v>0</v>
      </c>
      <c r="I89" s="27">
        <v>0</v>
      </c>
      <c r="J89" s="27">
        <v>0</v>
      </c>
      <c r="K89" s="27">
        <v>0</v>
      </c>
      <c r="L89" s="27">
        <v>0</v>
      </c>
      <c r="M89" s="72"/>
      <c r="N89" s="102">
        <v>83</v>
      </c>
      <c r="O89" s="92">
        <v>0</v>
      </c>
      <c r="P89" s="92">
        <v>11</v>
      </c>
      <c r="Q89" s="92">
        <v>7</v>
      </c>
      <c r="R89" s="102">
        <v>83</v>
      </c>
      <c r="S89" s="84" t="s">
        <v>303</v>
      </c>
      <c r="T89" s="102">
        <v>1</v>
      </c>
      <c r="U89" s="102">
        <v>183</v>
      </c>
      <c r="V89" s="102">
        <v>0.1</v>
      </c>
      <c r="W89" s="103">
        <v>9.9999999999999995E-7</v>
      </c>
      <c r="X89" s="102">
        <v>0.2</v>
      </c>
      <c r="Y89" s="102">
        <v>0.3</v>
      </c>
      <c r="Z89" s="102">
        <v>0.21</v>
      </c>
      <c r="AA89" s="102">
        <v>3.5</v>
      </c>
      <c r="AB89" s="104" t="s">
        <v>60</v>
      </c>
      <c r="AC89" s="49" t="str">
        <f t="shared" si="15"/>
        <v>8,12</v>
      </c>
      <c r="AD89" s="49" t="str">
        <f t="shared" si="16"/>
        <v/>
      </c>
      <c r="AE89" s="55">
        <v>49</v>
      </c>
      <c r="AF89" s="55">
        <v>11212800</v>
      </c>
      <c r="AG89" s="55">
        <v>3.125</v>
      </c>
      <c r="AH89" s="55">
        <v>0</v>
      </c>
      <c r="AI89" s="55">
        <v>0.239919462049238</v>
      </c>
      <c r="AJ89" s="55">
        <v>0.21</v>
      </c>
      <c r="AK89" s="55">
        <v>0</v>
      </c>
      <c r="AL89" s="55">
        <v>2.3936250137493701E-3</v>
      </c>
      <c r="AM89" s="55">
        <v>0</v>
      </c>
      <c r="AN89" s="55">
        <v>0</v>
      </c>
      <c r="AO89" s="55">
        <v>-0.249999999999933</v>
      </c>
      <c r="AP89" s="55">
        <v>0</v>
      </c>
      <c r="AQ89" s="55">
        <v>0</v>
      </c>
      <c r="AR89" s="55">
        <v>0</v>
      </c>
      <c r="AS89" s="55">
        <v>0</v>
      </c>
      <c r="AT89" s="55">
        <v>0</v>
      </c>
      <c r="AU89" s="55">
        <v>129.777777777777</v>
      </c>
      <c r="AV89" s="125"/>
      <c r="AW89" s="125"/>
      <c r="AX89" s="125"/>
      <c r="AY89" s="125"/>
      <c r="AZ89" s="125"/>
      <c r="BA89" s="125"/>
      <c r="BB89" s="95">
        <v>84</v>
      </c>
      <c r="BC89" s="95">
        <v>0.20000999999999999</v>
      </c>
      <c r="BD89" s="95"/>
      <c r="BE89" s="90" t="s">
        <v>10</v>
      </c>
      <c r="BF89" s="101" t="s">
        <v>304</v>
      </c>
      <c r="BG89" s="1"/>
      <c r="BH89" s="97">
        <v>84</v>
      </c>
      <c r="BI89" s="97">
        <v>17344800</v>
      </c>
      <c r="BJ89" s="98">
        <v>185</v>
      </c>
      <c r="BK89" s="98">
        <v>1015.898696</v>
      </c>
      <c r="BL89" s="98">
        <v>224.4184419</v>
      </c>
      <c r="BM89" s="98">
        <v>6.1379164749999999</v>
      </c>
      <c r="BN89" s="98">
        <v>-1015.898696</v>
      </c>
      <c r="BO89" s="98">
        <v>-196.18168170000001</v>
      </c>
      <c r="BP89" s="98">
        <v>-207.0988437</v>
      </c>
      <c r="BQ89" s="100">
        <f t="shared" si="14"/>
        <v>200.75</v>
      </c>
      <c r="BR89" s="82"/>
      <c r="BS89" s="1"/>
      <c r="BT89" s="97">
        <v>84</v>
      </c>
      <c r="BU89" s="97">
        <v>17344800</v>
      </c>
      <c r="BV89" s="98">
        <v>1041.2506410000001</v>
      </c>
      <c r="BW89" s="98">
        <v>1001.40984</v>
      </c>
      <c r="BX89" s="98">
        <v>-32.59573846</v>
      </c>
      <c r="BY89" s="98">
        <v>31.227061469999999</v>
      </c>
      <c r="BZ89" s="98">
        <v>-186.24955990000001</v>
      </c>
      <c r="CA89" s="98">
        <v>175.87178220000001</v>
      </c>
      <c r="CB89" s="1"/>
      <c r="CC89" s="1"/>
      <c r="CD89" s="1"/>
      <c r="CE89" s="1"/>
    </row>
    <row r="90" spans="1:83" ht="9.9499999999999993" customHeight="1" x14ac:dyDescent="0.25">
      <c r="A90" s="1"/>
      <c r="B90" s="71"/>
      <c r="C90" s="27">
        <v>0</v>
      </c>
      <c r="D90" s="27">
        <v>0</v>
      </c>
      <c r="E90" s="27">
        <v>0</v>
      </c>
      <c r="F90" s="27">
        <v>0</v>
      </c>
      <c r="G90" s="27">
        <v>0</v>
      </c>
      <c r="H90" s="27">
        <v>0</v>
      </c>
      <c r="I90" s="27">
        <v>0</v>
      </c>
      <c r="J90" s="27">
        <v>0</v>
      </c>
      <c r="K90" s="27">
        <v>0</v>
      </c>
      <c r="L90" s="27">
        <v>0</v>
      </c>
      <c r="M90" s="72"/>
      <c r="N90" s="102">
        <v>84</v>
      </c>
      <c r="O90" s="92">
        <v>0</v>
      </c>
      <c r="P90" s="92">
        <v>11</v>
      </c>
      <c r="Q90" s="92">
        <v>8</v>
      </c>
      <c r="R90" s="102">
        <v>84</v>
      </c>
      <c r="S90" s="84" t="s">
        <v>305</v>
      </c>
      <c r="T90" s="102">
        <v>1</v>
      </c>
      <c r="U90" s="102">
        <v>184</v>
      </c>
      <c r="V90" s="102">
        <v>0.1</v>
      </c>
      <c r="W90" s="103">
        <v>9.9999999999999995E-7</v>
      </c>
      <c r="X90" s="102">
        <v>0.2</v>
      </c>
      <c r="Y90" s="102">
        <v>0.3</v>
      </c>
      <c r="Z90" s="102">
        <v>0.21</v>
      </c>
      <c r="AA90" s="102">
        <v>3.5</v>
      </c>
      <c r="AB90" s="104" t="s">
        <v>60</v>
      </c>
      <c r="AC90" s="49" t="str">
        <f t="shared" si="15"/>
        <v>9,12</v>
      </c>
      <c r="AD90" s="49" t="str">
        <f t="shared" si="16"/>
        <v/>
      </c>
      <c r="AE90" s="55">
        <v>50</v>
      </c>
      <c r="AF90" s="55">
        <v>11388000</v>
      </c>
      <c r="AG90" s="55">
        <v>3.125</v>
      </c>
      <c r="AH90" s="55">
        <v>0</v>
      </c>
      <c r="AI90" s="55">
        <v>0.239919462049238</v>
      </c>
      <c r="AJ90" s="55">
        <v>0.21</v>
      </c>
      <c r="AK90" s="55">
        <v>0</v>
      </c>
      <c r="AL90" s="55">
        <v>2.1876993812824999E-3</v>
      </c>
      <c r="AM90" s="55">
        <v>0</v>
      </c>
      <c r="AN90" s="55">
        <v>0</v>
      </c>
      <c r="AO90" s="55">
        <v>-0.24999999999986899</v>
      </c>
      <c r="AP90" s="55">
        <v>0</v>
      </c>
      <c r="AQ90" s="55">
        <v>0</v>
      </c>
      <c r="AR90" s="55">
        <v>0</v>
      </c>
      <c r="AS90" s="55">
        <v>0</v>
      </c>
      <c r="AT90" s="55">
        <v>0</v>
      </c>
      <c r="AU90" s="55">
        <v>131.805555555555</v>
      </c>
      <c r="AV90" s="125"/>
      <c r="AW90" s="125"/>
      <c r="AX90" s="125"/>
      <c r="AY90" s="125"/>
      <c r="AZ90" s="125"/>
      <c r="BA90" s="125"/>
      <c r="BB90" s="95">
        <v>85</v>
      </c>
      <c r="BC90" s="95">
        <v>0.100005</v>
      </c>
      <c r="BD90" s="95"/>
      <c r="BE90" s="90" t="s">
        <v>10</v>
      </c>
      <c r="BF90" s="101" t="s">
        <v>306</v>
      </c>
      <c r="BG90" s="1"/>
      <c r="BH90" s="97">
        <v>85</v>
      </c>
      <c r="BI90" s="97">
        <v>17520000</v>
      </c>
      <c r="BJ90" s="98">
        <v>185</v>
      </c>
      <c r="BK90" s="98">
        <v>1015.89107</v>
      </c>
      <c r="BL90" s="98">
        <v>224.4203416</v>
      </c>
      <c r="BM90" s="98">
        <v>6.1456832270000001</v>
      </c>
      <c r="BN90" s="98">
        <v>-1015.89107</v>
      </c>
      <c r="BO90" s="98">
        <v>-196.17146750000001</v>
      </c>
      <c r="BP90" s="98">
        <v>-207.10319079999999</v>
      </c>
      <c r="BQ90" s="100">
        <f t="shared" si="14"/>
        <v>202.77777777777777</v>
      </c>
      <c r="BR90" s="82"/>
      <c r="BS90" s="1"/>
      <c r="BT90" s="97">
        <v>85</v>
      </c>
      <c r="BU90" s="97">
        <v>17520000</v>
      </c>
      <c r="BV90" s="98">
        <v>1041.250646</v>
      </c>
      <c r="BW90" s="98">
        <v>1001.409858</v>
      </c>
      <c r="BX90" s="98">
        <v>-32.595958320000001</v>
      </c>
      <c r="BY90" s="98">
        <v>31.227061469999999</v>
      </c>
      <c r="BZ90" s="98">
        <v>-186.2534015</v>
      </c>
      <c r="CA90" s="98">
        <v>175.8761294</v>
      </c>
      <c r="CB90" s="1"/>
      <c r="CC90" s="1"/>
      <c r="CD90" s="1"/>
      <c r="CE90" s="1"/>
    </row>
    <row r="91" spans="1:83" ht="9.9499999999999993" customHeight="1" x14ac:dyDescent="0.25">
      <c r="A91" s="1"/>
      <c r="B91" s="71"/>
      <c r="C91" s="54"/>
      <c r="D91" s="54"/>
      <c r="E91" s="54"/>
      <c r="F91" s="54"/>
      <c r="G91" s="54"/>
      <c r="H91" s="54"/>
      <c r="I91" s="54"/>
      <c r="J91" s="54"/>
      <c r="K91" s="54"/>
      <c r="L91" s="72"/>
      <c r="M91" s="72"/>
      <c r="N91" s="102">
        <v>85</v>
      </c>
      <c r="O91" s="92">
        <v>0</v>
      </c>
      <c r="P91" s="92">
        <v>12</v>
      </c>
      <c r="Q91" s="92">
        <v>0</v>
      </c>
      <c r="R91" s="102">
        <v>85</v>
      </c>
      <c r="S91" s="84" t="s">
        <v>188</v>
      </c>
      <c r="T91" s="102">
        <v>1</v>
      </c>
      <c r="U91" s="102">
        <v>185</v>
      </c>
      <c r="V91" s="102">
        <v>0.1</v>
      </c>
      <c r="W91" s="103">
        <v>9.9999999999999995E-7</v>
      </c>
      <c r="X91" s="102">
        <v>0.1</v>
      </c>
      <c r="Y91" s="102">
        <v>0.3</v>
      </c>
      <c r="Z91" s="102">
        <v>0.11</v>
      </c>
      <c r="AA91" s="102">
        <v>3.5</v>
      </c>
      <c r="AB91" s="104" t="s">
        <v>60</v>
      </c>
      <c r="AC91" s="49" t="str">
        <f t="shared" si="15"/>
        <v>1,13</v>
      </c>
      <c r="AD91" s="49" t="str">
        <f t="shared" si="16"/>
        <v/>
      </c>
      <c r="AE91" s="55">
        <v>51</v>
      </c>
      <c r="AF91" s="55">
        <v>11563200</v>
      </c>
      <c r="AG91" s="55">
        <v>3.125</v>
      </c>
      <c r="AH91" s="55">
        <v>0</v>
      </c>
      <c r="AI91" s="55">
        <v>0.239919462049238</v>
      </c>
      <c r="AJ91" s="55">
        <v>0.21</v>
      </c>
      <c r="AK91" s="55">
        <v>0</v>
      </c>
      <c r="AL91" s="55">
        <v>1.97198705453975E-3</v>
      </c>
      <c r="AM91" s="55">
        <v>0</v>
      </c>
      <c r="AN91" s="55">
        <v>0</v>
      </c>
      <c r="AO91" s="55">
        <v>-0.249999999999933</v>
      </c>
      <c r="AP91" s="55">
        <v>0</v>
      </c>
      <c r="AQ91" s="55">
        <v>0</v>
      </c>
      <c r="AR91" s="55">
        <v>0</v>
      </c>
      <c r="AS91" s="55">
        <v>0</v>
      </c>
      <c r="AT91" s="55">
        <v>0</v>
      </c>
      <c r="AU91" s="55">
        <v>133.833333333333</v>
      </c>
      <c r="AV91" s="125"/>
      <c r="AW91" s="125"/>
      <c r="AX91" s="125"/>
      <c r="AY91" s="125"/>
      <c r="AZ91" s="125"/>
      <c r="BA91" s="125"/>
      <c r="BB91" s="95">
        <v>86</v>
      </c>
      <c r="BC91" s="95">
        <v>0.100005</v>
      </c>
      <c r="BD91" s="95"/>
      <c r="BE91" s="90" t="s">
        <v>10</v>
      </c>
      <c r="BF91" s="101" t="s">
        <v>307</v>
      </c>
      <c r="BG91" s="1"/>
      <c r="BH91" s="97">
        <v>86</v>
      </c>
      <c r="BI91" s="97">
        <v>17695200</v>
      </c>
      <c r="BJ91" s="98">
        <v>185</v>
      </c>
      <c r="BK91" s="98">
        <v>1015.885416</v>
      </c>
      <c r="BL91" s="98">
        <v>224.42384580000001</v>
      </c>
      <c r="BM91" s="98">
        <v>6.1520640740000001</v>
      </c>
      <c r="BN91" s="98">
        <v>-1015.885416</v>
      </c>
      <c r="BO91" s="98">
        <v>-196.16370180000001</v>
      </c>
      <c r="BP91" s="98">
        <v>-207.10807990000001</v>
      </c>
      <c r="BQ91" s="100">
        <f t="shared" si="14"/>
        <v>204.80555555555554</v>
      </c>
      <c r="BR91" s="82"/>
      <c r="BS91" s="1"/>
      <c r="BT91" s="97">
        <v>86</v>
      </c>
      <c r="BU91" s="97">
        <v>17695200</v>
      </c>
      <c r="BV91" s="98">
        <v>1041.2506530000001</v>
      </c>
      <c r="BW91" s="98">
        <v>1001.409879</v>
      </c>
      <c r="BX91" s="98">
        <v>-32.59624548</v>
      </c>
      <c r="BY91" s="98">
        <v>31.227061469999999</v>
      </c>
      <c r="BZ91" s="98">
        <v>-186.25816660000001</v>
      </c>
      <c r="CA91" s="98">
        <v>175.88101850000001</v>
      </c>
      <c r="CB91" s="1"/>
      <c r="CC91" s="1"/>
      <c r="CD91" s="1"/>
      <c r="CE91" s="1"/>
    </row>
    <row r="92" spans="1:83" ht="9.9499999999999993" customHeight="1" x14ac:dyDescent="0.25">
      <c r="A92" s="1"/>
      <c r="B92" s="71"/>
      <c r="C92" s="54"/>
      <c r="D92" s="54"/>
      <c r="E92" s="54"/>
      <c r="F92" s="54"/>
      <c r="G92" s="54"/>
      <c r="H92" s="54"/>
      <c r="I92" s="54"/>
      <c r="J92" s="54"/>
      <c r="K92" s="54"/>
      <c r="L92" s="72"/>
      <c r="M92" s="72"/>
      <c r="N92" s="102">
        <v>86</v>
      </c>
      <c r="O92" s="92">
        <v>0</v>
      </c>
      <c r="P92" s="92">
        <v>12</v>
      </c>
      <c r="Q92" s="92">
        <v>1</v>
      </c>
      <c r="R92" s="102">
        <v>86</v>
      </c>
      <c r="S92" s="84" t="s">
        <v>185</v>
      </c>
      <c r="T92" s="102">
        <v>1</v>
      </c>
      <c r="U92" s="102">
        <v>186</v>
      </c>
      <c r="V92" s="102">
        <v>0.1</v>
      </c>
      <c r="W92" s="103">
        <v>9.9999999999999995E-7</v>
      </c>
      <c r="X92" s="102">
        <v>0.1</v>
      </c>
      <c r="Y92" s="102">
        <v>0.3</v>
      </c>
      <c r="Z92" s="102">
        <v>0.11</v>
      </c>
      <c r="AA92" s="102">
        <v>3.5</v>
      </c>
      <c r="AB92" s="104" t="s">
        <v>60</v>
      </c>
      <c r="AC92" s="49" t="str">
        <f t="shared" si="15"/>
        <v>2,13</v>
      </c>
      <c r="AD92" s="49" t="str">
        <f t="shared" si="16"/>
        <v/>
      </c>
      <c r="AE92" s="55">
        <v>52</v>
      </c>
      <c r="AF92" s="55">
        <v>11738400</v>
      </c>
      <c r="AG92" s="55">
        <v>3.125</v>
      </c>
      <c r="AH92" s="55">
        <v>0</v>
      </c>
      <c r="AI92" s="55">
        <v>0.239919462049238</v>
      </c>
      <c r="AJ92" s="55">
        <v>0.21</v>
      </c>
      <c r="AK92" s="55">
        <v>0</v>
      </c>
      <c r="AL92" s="55">
        <v>1.75300249810532E-3</v>
      </c>
      <c r="AM92" s="55">
        <v>0</v>
      </c>
      <c r="AN92" s="55">
        <v>0</v>
      </c>
      <c r="AO92" s="55">
        <v>-0.249999999999964</v>
      </c>
      <c r="AP92" s="55">
        <v>0</v>
      </c>
      <c r="AQ92" s="55">
        <v>0</v>
      </c>
      <c r="AR92" s="55">
        <v>0</v>
      </c>
      <c r="AS92" s="55">
        <v>0</v>
      </c>
      <c r="AT92" s="55">
        <v>0</v>
      </c>
      <c r="AU92" s="55">
        <v>135.861111111111</v>
      </c>
      <c r="AV92" s="125"/>
      <c r="AW92" s="125"/>
      <c r="AX92" s="125"/>
      <c r="AY92" s="125"/>
      <c r="AZ92" s="125"/>
      <c r="BA92" s="125"/>
      <c r="BB92" s="95">
        <v>87</v>
      </c>
      <c r="BC92" s="95">
        <v>0.100005</v>
      </c>
      <c r="BD92" s="95"/>
      <c r="BE92" s="90" t="s">
        <v>10</v>
      </c>
      <c r="BF92" s="101" t="s">
        <v>308</v>
      </c>
      <c r="BG92" s="1"/>
      <c r="BH92" s="97">
        <v>87</v>
      </c>
      <c r="BI92" s="97">
        <v>17870400</v>
      </c>
      <c r="BJ92" s="98">
        <v>185</v>
      </c>
      <c r="BK92" s="98">
        <v>1015.881629</v>
      </c>
      <c r="BL92" s="98">
        <v>224.4287392</v>
      </c>
      <c r="BM92" s="98">
        <v>6.1571591870000004</v>
      </c>
      <c r="BN92" s="98">
        <v>-1015.881629</v>
      </c>
      <c r="BO92" s="98">
        <v>-196.1581213</v>
      </c>
      <c r="BP92" s="98">
        <v>-207.1134586</v>
      </c>
      <c r="BQ92" s="100">
        <f t="shared" si="14"/>
        <v>206.83333333333334</v>
      </c>
      <c r="BR92" s="82"/>
      <c r="BS92" s="1"/>
      <c r="BT92" s="97">
        <v>87</v>
      </c>
      <c r="BU92" s="97">
        <v>17870400</v>
      </c>
      <c r="BV92" s="98">
        <v>1041.250661</v>
      </c>
      <c r="BW92" s="98">
        <v>1001.409905</v>
      </c>
      <c r="BX92" s="98">
        <v>-32.596595639999997</v>
      </c>
      <c r="BY92" s="98">
        <v>31.227061469999999</v>
      </c>
      <c r="BZ92" s="98">
        <v>-186.26381029999999</v>
      </c>
      <c r="CA92" s="98">
        <v>175.8863972</v>
      </c>
      <c r="CB92" s="1"/>
      <c r="CC92" s="1"/>
      <c r="CD92" s="1"/>
      <c r="CE92" s="1"/>
    </row>
    <row r="93" spans="1:83" ht="9.9499999999999993" customHeight="1" x14ac:dyDescent="0.25">
      <c r="A93" s="1"/>
      <c r="B93" s="71"/>
      <c r="C93" s="54"/>
      <c r="D93" s="54"/>
      <c r="E93" s="54"/>
      <c r="F93" s="54"/>
      <c r="G93" s="54"/>
      <c r="H93" s="54"/>
      <c r="I93" s="54"/>
      <c r="J93" s="54"/>
      <c r="K93" s="54"/>
      <c r="L93" s="72"/>
      <c r="M93" s="72"/>
      <c r="N93" s="102">
        <v>87</v>
      </c>
      <c r="O93" s="92">
        <v>0</v>
      </c>
      <c r="P93" s="92">
        <v>12</v>
      </c>
      <c r="Q93" s="92">
        <v>5</v>
      </c>
      <c r="R93" s="102">
        <v>87</v>
      </c>
      <c r="S93" s="84" t="s">
        <v>183</v>
      </c>
      <c r="T93" s="102">
        <v>1</v>
      </c>
      <c r="U93" s="102">
        <v>187</v>
      </c>
      <c r="V93" s="102">
        <v>0.1</v>
      </c>
      <c r="W93" s="103">
        <v>9.9999999999999995E-7</v>
      </c>
      <c r="X93" s="102">
        <v>0.1</v>
      </c>
      <c r="Y93" s="102">
        <v>0.3</v>
      </c>
      <c r="Z93" s="102">
        <v>0.11</v>
      </c>
      <c r="AA93" s="102">
        <v>3.5</v>
      </c>
      <c r="AB93" s="104" t="s">
        <v>60</v>
      </c>
      <c r="AC93" s="49" t="str">
        <f t="shared" si="15"/>
        <v>6,13</v>
      </c>
      <c r="AD93" s="49" t="str">
        <f t="shared" si="16"/>
        <v/>
      </c>
      <c r="AE93" s="55">
        <v>53</v>
      </c>
      <c r="AF93" s="55">
        <v>11913600</v>
      </c>
      <c r="AG93" s="55">
        <v>3.125</v>
      </c>
      <c r="AH93" s="55">
        <v>0</v>
      </c>
      <c r="AI93" s="55">
        <v>0.25027634679227101</v>
      </c>
      <c r="AJ93" s="55">
        <v>0.21</v>
      </c>
      <c r="AK93" s="55">
        <v>0</v>
      </c>
      <c r="AL93" s="55">
        <v>1.53578272396379E-3</v>
      </c>
      <c r="AM93" s="55">
        <v>0</v>
      </c>
      <c r="AN93" s="55">
        <v>0</v>
      </c>
      <c r="AO93" s="55">
        <v>-0.249999999999964</v>
      </c>
      <c r="AP93" s="55">
        <v>0</v>
      </c>
      <c r="AQ93" s="55">
        <v>0</v>
      </c>
      <c r="AR93" s="55">
        <v>0</v>
      </c>
      <c r="AS93" s="55">
        <v>0</v>
      </c>
      <c r="AT93" s="55">
        <v>0</v>
      </c>
      <c r="AU93" s="55">
        <v>137.888888888888</v>
      </c>
      <c r="AV93" s="125"/>
      <c r="AW93" s="125"/>
      <c r="AX93" s="125"/>
      <c r="AY93" s="125"/>
      <c r="AZ93" s="125"/>
      <c r="BA93" s="125"/>
      <c r="BB93" s="95">
        <v>88</v>
      </c>
      <c r="BC93" s="95">
        <v>0.100005</v>
      </c>
      <c r="BD93" s="95"/>
      <c r="BE93" s="90" t="s">
        <v>10</v>
      </c>
      <c r="BF93" s="101" t="s">
        <v>309</v>
      </c>
      <c r="BG93" s="1"/>
      <c r="BH93" s="97">
        <v>88</v>
      </c>
      <c r="BI93" s="97">
        <v>18045600</v>
      </c>
      <c r="BJ93" s="98">
        <v>185</v>
      </c>
      <c r="BK93" s="98">
        <v>1015.8796149999999</v>
      </c>
      <c r="BL93" s="98">
        <v>224.4349412</v>
      </c>
      <c r="BM93" s="98">
        <v>6.1609574550000001</v>
      </c>
      <c r="BN93" s="98">
        <v>-1015.8796149999999</v>
      </c>
      <c r="BO93" s="98">
        <v>-196.1546013</v>
      </c>
      <c r="BP93" s="98">
        <v>-207.1193825</v>
      </c>
      <c r="BQ93" s="100">
        <f t="shared" si="14"/>
        <v>208.86111111111111</v>
      </c>
      <c r="BR93" s="82"/>
      <c r="BS93" s="1"/>
      <c r="BT93" s="97">
        <v>88</v>
      </c>
      <c r="BU93" s="97">
        <v>18045600</v>
      </c>
      <c r="BV93" s="98">
        <v>1041.2506699999999</v>
      </c>
      <c r="BW93" s="98">
        <v>1001.409935</v>
      </c>
      <c r="BX93" s="98">
        <v>-32.59700453</v>
      </c>
      <c r="BY93" s="98">
        <v>31.227061469999999</v>
      </c>
      <c r="BZ93" s="98">
        <v>-186.27029669999999</v>
      </c>
      <c r="CA93" s="98">
        <v>175.89232100000001</v>
      </c>
      <c r="CB93" s="1"/>
      <c r="CC93" s="1"/>
      <c r="CD93" s="1"/>
      <c r="CE93" s="1"/>
    </row>
    <row r="94" spans="1:83" ht="9.9499999999999993" customHeight="1" x14ac:dyDescent="0.25">
      <c r="A94" s="1"/>
      <c r="B94" s="71"/>
      <c r="C94" s="54"/>
      <c r="D94" s="54"/>
      <c r="E94" s="54"/>
      <c r="F94" s="54"/>
      <c r="G94" s="54"/>
      <c r="H94" s="54"/>
      <c r="I94" s="54"/>
      <c r="J94" s="54"/>
      <c r="K94" s="54"/>
      <c r="L94" s="72"/>
      <c r="M94" s="72"/>
      <c r="N94" s="102">
        <v>88</v>
      </c>
      <c r="O94" s="92">
        <v>0</v>
      </c>
      <c r="P94" s="92">
        <v>12</v>
      </c>
      <c r="Q94" s="92">
        <v>6</v>
      </c>
      <c r="R94" s="102">
        <v>88</v>
      </c>
      <c r="S94" s="84" t="s">
        <v>172</v>
      </c>
      <c r="T94" s="102">
        <v>1</v>
      </c>
      <c r="U94" s="102">
        <v>188</v>
      </c>
      <c r="V94" s="102">
        <v>0.1</v>
      </c>
      <c r="W94" s="103">
        <v>9.9999999999999995E-7</v>
      </c>
      <c r="X94" s="102">
        <v>0.1</v>
      </c>
      <c r="Y94" s="102">
        <v>0.3</v>
      </c>
      <c r="Z94" s="102">
        <v>0.11</v>
      </c>
      <c r="AA94" s="102">
        <v>3.5</v>
      </c>
      <c r="AB94" s="104" t="s">
        <v>60</v>
      </c>
      <c r="AC94" s="49" t="str">
        <f t="shared" si="15"/>
        <v>7,13</v>
      </c>
      <c r="AD94" s="49" t="str">
        <f t="shared" si="16"/>
        <v/>
      </c>
      <c r="AE94" s="55">
        <v>54</v>
      </c>
      <c r="AF94" s="55">
        <v>12088800</v>
      </c>
      <c r="AG94" s="55">
        <v>3.125</v>
      </c>
      <c r="AH94" s="55">
        <v>0</v>
      </c>
      <c r="AI94" s="55">
        <v>0.25027634679227101</v>
      </c>
      <c r="AJ94" s="55">
        <v>0.21</v>
      </c>
      <c r="AK94" s="55">
        <v>0</v>
      </c>
      <c r="AL94" s="55">
        <v>1.32403685571704E-3</v>
      </c>
      <c r="AM94" s="55">
        <v>0</v>
      </c>
      <c r="AN94" s="55">
        <v>0</v>
      </c>
      <c r="AO94" s="55">
        <v>-0.249999999999933</v>
      </c>
      <c r="AP94" s="55">
        <v>0</v>
      </c>
      <c r="AQ94" s="55">
        <v>0</v>
      </c>
      <c r="AR94" s="55">
        <v>0</v>
      </c>
      <c r="AS94" s="55">
        <v>0</v>
      </c>
      <c r="AT94" s="55">
        <v>0</v>
      </c>
      <c r="AU94" s="55">
        <v>139.916666666666</v>
      </c>
      <c r="AV94" s="125"/>
      <c r="AW94" s="125"/>
      <c r="AX94" s="125"/>
      <c r="AY94" s="125"/>
      <c r="AZ94" s="125"/>
      <c r="BA94" s="125"/>
      <c r="BB94" s="95">
        <v>89</v>
      </c>
      <c r="BC94" s="95">
        <v>0.100005</v>
      </c>
      <c r="BD94" s="95"/>
      <c r="BE94" s="90" t="s">
        <v>10</v>
      </c>
      <c r="BF94" s="101" t="s">
        <v>310</v>
      </c>
      <c r="BG94" s="1"/>
      <c r="BH94" s="97">
        <v>89</v>
      </c>
      <c r="BI94" s="97">
        <v>18220800</v>
      </c>
      <c r="BJ94" s="98">
        <v>185</v>
      </c>
      <c r="BK94" s="98">
        <v>1015.8792570000001</v>
      </c>
      <c r="BL94" s="98">
        <v>224.4423286</v>
      </c>
      <c r="BM94" s="98">
        <v>6.1635520320000001</v>
      </c>
      <c r="BN94" s="98">
        <v>-1015.8792570000001</v>
      </c>
      <c r="BO94" s="98">
        <v>-196.15297860000001</v>
      </c>
      <c r="BP94" s="98">
        <v>-207.125798</v>
      </c>
      <c r="BQ94" s="100">
        <f t="shared" si="14"/>
        <v>210.88888888888889</v>
      </c>
      <c r="BR94" s="82"/>
      <c r="BS94" s="1"/>
      <c r="BT94" s="97">
        <v>89</v>
      </c>
      <c r="BU94" s="97">
        <v>18220800</v>
      </c>
      <c r="BV94" s="98">
        <v>1041.250681</v>
      </c>
      <c r="BW94" s="98">
        <v>1001.409968</v>
      </c>
      <c r="BX94" s="98">
        <v>-32.597464760000001</v>
      </c>
      <c r="BY94" s="98">
        <v>31.227061469999999</v>
      </c>
      <c r="BZ94" s="98">
        <v>-186.27757099999999</v>
      </c>
      <c r="CA94" s="98">
        <v>175.89873650000001</v>
      </c>
      <c r="CB94" s="1"/>
      <c r="CC94" s="1"/>
      <c r="CD94" s="1"/>
      <c r="CE94" s="1"/>
    </row>
    <row r="95" spans="1:83" ht="9.9499999999999993" customHeight="1" x14ac:dyDescent="0.25">
      <c r="A95" s="1"/>
      <c r="B95" s="71"/>
      <c r="C95" s="54"/>
      <c r="D95" s="54"/>
      <c r="E95" s="54"/>
      <c r="F95" s="54"/>
      <c r="G95" s="54"/>
      <c r="H95" s="54"/>
      <c r="I95" s="54"/>
      <c r="J95" s="54"/>
      <c r="K95" s="54"/>
      <c r="L95" s="72"/>
      <c r="M95" s="72"/>
      <c r="N95" s="102">
        <v>89</v>
      </c>
      <c r="O95" s="92">
        <v>0</v>
      </c>
      <c r="P95" s="92">
        <v>12</v>
      </c>
      <c r="Q95" s="92">
        <v>7</v>
      </c>
      <c r="R95" s="102">
        <v>89</v>
      </c>
      <c r="S95" s="84" t="s">
        <v>178</v>
      </c>
      <c r="T95" s="102">
        <v>1</v>
      </c>
      <c r="U95" s="102">
        <v>189</v>
      </c>
      <c r="V95" s="102">
        <v>0.1</v>
      </c>
      <c r="W95" s="103">
        <v>9.9999999999999995E-7</v>
      </c>
      <c r="X95" s="102">
        <v>0.1</v>
      </c>
      <c r="Y95" s="102">
        <v>0.3</v>
      </c>
      <c r="Z95" s="102">
        <v>0.11</v>
      </c>
      <c r="AA95" s="102">
        <v>3.5</v>
      </c>
      <c r="AB95" s="104" t="s">
        <v>60</v>
      </c>
      <c r="AC95" s="49" t="str">
        <f t="shared" si="15"/>
        <v>8,13</v>
      </c>
      <c r="AD95" s="49" t="str">
        <f t="shared" si="16"/>
        <v/>
      </c>
      <c r="AE95" s="55">
        <v>55</v>
      </c>
      <c r="AF95" s="55">
        <v>12264000</v>
      </c>
      <c r="AG95" s="55">
        <v>3.125</v>
      </c>
      <c r="AH95" s="55">
        <v>0</v>
      </c>
      <c r="AI95" s="55">
        <v>0.25027634679238198</v>
      </c>
      <c r="AJ95" s="55">
        <v>0.21</v>
      </c>
      <c r="AK95" s="55">
        <v>0</v>
      </c>
      <c r="AL95" s="55">
        <v>1.1203234562040701E-3</v>
      </c>
      <c r="AM95" s="55">
        <v>0</v>
      </c>
      <c r="AN95" s="55">
        <v>0</v>
      </c>
      <c r="AO95" s="55">
        <v>-0.249999999999933</v>
      </c>
      <c r="AP95" s="55">
        <v>0</v>
      </c>
      <c r="AQ95" s="55">
        <v>0</v>
      </c>
      <c r="AR95" s="55">
        <v>0</v>
      </c>
      <c r="AS95" s="55">
        <v>0</v>
      </c>
      <c r="AT95" s="55">
        <v>0</v>
      </c>
      <c r="AU95" s="55">
        <v>141.944444444444</v>
      </c>
      <c r="AV95" s="125"/>
      <c r="AW95" s="125"/>
      <c r="AX95" s="125"/>
      <c r="AY95" s="125"/>
      <c r="AZ95" s="125"/>
      <c r="BA95" s="125"/>
      <c r="BB95" s="95">
        <v>90</v>
      </c>
      <c r="BC95" s="95">
        <v>0.100005</v>
      </c>
      <c r="BD95" s="95"/>
      <c r="BE95" s="90" t="s">
        <v>10</v>
      </c>
      <c r="BF95" s="101" t="s">
        <v>311</v>
      </c>
      <c r="BG95" s="1"/>
      <c r="BH95" s="97">
        <v>90</v>
      </c>
      <c r="BI95" s="97">
        <v>18396000</v>
      </c>
      <c r="BJ95" s="98">
        <v>185</v>
      </c>
      <c r="BK95" s="98">
        <v>1015.8803820000001</v>
      </c>
      <c r="BL95" s="98">
        <v>224.45067510000001</v>
      </c>
      <c r="BM95" s="98">
        <v>6.165086498</v>
      </c>
      <c r="BN95" s="98">
        <v>-1015.8803820000001</v>
      </c>
      <c r="BO95" s="98">
        <v>-196.1529931</v>
      </c>
      <c r="BP95" s="98">
        <v>-207.13259550000001</v>
      </c>
      <c r="BQ95" s="100">
        <f t="shared" si="14"/>
        <v>212.91666666666666</v>
      </c>
      <c r="BR95" s="82"/>
      <c r="BS95" s="1"/>
      <c r="BT95" s="97">
        <v>90</v>
      </c>
      <c r="BU95" s="97">
        <v>18396000</v>
      </c>
      <c r="BV95" s="98">
        <v>1041.2506920000001</v>
      </c>
      <c r="BW95" s="98">
        <v>1001.410004</v>
      </c>
      <c r="BX95" s="98">
        <v>-32.597963350000001</v>
      </c>
      <c r="BY95" s="98">
        <v>31.227061469999999</v>
      </c>
      <c r="BZ95" s="98">
        <v>-186.28553239999999</v>
      </c>
      <c r="CA95" s="98">
        <v>175.90553399999999</v>
      </c>
      <c r="CB95" s="1"/>
      <c r="CC95" s="1"/>
      <c r="CD95" s="1"/>
      <c r="CE95" s="1"/>
    </row>
    <row r="96" spans="1:83" ht="9.9499999999999993" customHeight="1" x14ac:dyDescent="0.25">
      <c r="A96" s="1"/>
      <c r="B96" s="71"/>
      <c r="C96" s="54"/>
      <c r="D96" s="54"/>
      <c r="E96" s="54"/>
      <c r="F96" s="54"/>
      <c r="G96" s="54"/>
      <c r="H96" s="54"/>
      <c r="I96" s="54"/>
      <c r="J96" s="54"/>
      <c r="K96" s="54"/>
      <c r="L96" s="72"/>
      <c r="M96" s="72"/>
      <c r="N96" s="102">
        <v>90</v>
      </c>
      <c r="O96" s="92">
        <v>0</v>
      </c>
      <c r="P96" s="92">
        <v>12</v>
      </c>
      <c r="Q96" s="92">
        <v>8</v>
      </c>
      <c r="R96" s="102">
        <v>90</v>
      </c>
      <c r="S96" s="84" t="s">
        <v>312</v>
      </c>
      <c r="T96" s="102">
        <v>1</v>
      </c>
      <c r="U96" s="102">
        <v>190</v>
      </c>
      <c r="V96" s="102">
        <v>0.1</v>
      </c>
      <c r="W96" s="103">
        <v>9.9999999999999995E-7</v>
      </c>
      <c r="X96" s="102">
        <v>0.1</v>
      </c>
      <c r="Y96" s="102">
        <v>0.3</v>
      </c>
      <c r="Z96" s="102">
        <v>0.11</v>
      </c>
      <c r="AA96" s="102">
        <v>3.5</v>
      </c>
      <c r="AB96" s="104" t="s">
        <v>60</v>
      </c>
      <c r="AC96" s="49" t="str">
        <f t="shared" si="15"/>
        <v>9,13</v>
      </c>
      <c r="AD96" s="49" t="str">
        <f t="shared" si="16"/>
        <v/>
      </c>
      <c r="AE96" s="55">
        <v>56</v>
      </c>
      <c r="AF96" s="55">
        <v>12439200</v>
      </c>
      <c r="AG96" s="55">
        <v>3.125</v>
      </c>
      <c r="AH96" s="55">
        <v>0</v>
      </c>
      <c r="AI96" s="55">
        <v>0.25027634679238198</v>
      </c>
      <c r="AJ96" s="55">
        <v>0.21</v>
      </c>
      <c r="AK96" s="55">
        <v>0</v>
      </c>
      <c r="AL96" s="55">
        <v>9.26269395590616E-4</v>
      </c>
      <c r="AM96" s="55">
        <v>0</v>
      </c>
      <c r="AN96" s="55">
        <v>0</v>
      </c>
      <c r="AO96" s="55">
        <v>-0.249999999999964</v>
      </c>
      <c r="AP96" s="55">
        <v>0</v>
      </c>
      <c r="AQ96" s="55">
        <v>0</v>
      </c>
      <c r="AR96" s="55">
        <v>0</v>
      </c>
      <c r="AS96" s="55">
        <v>0</v>
      </c>
      <c r="AT96" s="55">
        <v>0</v>
      </c>
      <c r="AU96" s="55">
        <v>143.972222222222</v>
      </c>
      <c r="AV96" s="125"/>
      <c r="AW96" s="125"/>
      <c r="AX96" s="125"/>
      <c r="AY96" s="125"/>
      <c r="AZ96" s="125"/>
      <c r="BA96" s="125"/>
      <c r="BB96" s="95">
        <v>91</v>
      </c>
      <c r="BC96" s="95">
        <v>0.20000999999999999</v>
      </c>
      <c r="BD96" s="95"/>
      <c r="BE96" s="90" t="s">
        <v>10</v>
      </c>
      <c r="BF96" s="101" t="s">
        <v>313</v>
      </c>
      <c r="BG96" s="1"/>
      <c r="BH96" s="97">
        <v>91</v>
      </c>
      <c r="BI96" s="97">
        <v>18571200</v>
      </c>
      <c r="BJ96" s="98">
        <v>185</v>
      </c>
      <c r="BK96" s="98">
        <v>1015.882981</v>
      </c>
      <c r="BL96" s="98">
        <v>224.5103474</v>
      </c>
      <c r="BM96" s="98">
        <v>6.1658291719999996</v>
      </c>
      <c r="BN96" s="98">
        <v>-1015.882981</v>
      </c>
      <c r="BO96" s="98">
        <v>-196.20487929999999</v>
      </c>
      <c r="BP96" s="98">
        <v>-207.13963889999999</v>
      </c>
      <c r="BQ96" s="100">
        <f t="shared" si="14"/>
        <v>214.94444444444446</v>
      </c>
      <c r="BR96" s="82"/>
      <c r="BS96" s="1"/>
      <c r="BT96" s="97">
        <v>91</v>
      </c>
      <c r="BU96" s="97">
        <v>18571200</v>
      </c>
      <c r="BV96" s="98">
        <v>1041.2507049999999</v>
      </c>
      <c r="BW96" s="98">
        <v>1001.410043</v>
      </c>
      <c r="BX96" s="98">
        <v>-32.598513230000002</v>
      </c>
      <c r="BY96" s="98">
        <v>31.227061469999999</v>
      </c>
      <c r="BZ96" s="98">
        <v>-186.29418459999999</v>
      </c>
      <c r="CA96" s="98">
        <v>175.9125774</v>
      </c>
      <c r="CB96" s="1"/>
      <c r="CC96" s="1"/>
      <c r="CD96" s="1"/>
      <c r="CE96" s="1"/>
    </row>
    <row r="97" spans="1:83" ht="9.9499999999999993" customHeight="1" x14ac:dyDescent="0.25">
      <c r="A97" s="1"/>
      <c r="B97" s="71"/>
      <c r="C97" s="54"/>
      <c r="D97" s="54"/>
      <c r="E97" s="54"/>
      <c r="F97" s="54"/>
      <c r="G97" s="54"/>
      <c r="H97" s="54"/>
      <c r="I97" s="54"/>
      <c r="J97" s="54"/>
      <c r="K97" s="54"/>
      <c r="L97" s="72"/>
      <c r="M97" s="72"/>
      <c r="N97" s="102">
        <v>91</v>
      </c>
      <c r="O97" s="92">
        <v>0</v>
      </c>
      <c r="P97" s="92">
        <v>13</v>
      </c>
      <c r="Q97" s="92">
        <v>1</v>
      </c>
      <c r="R97" s="102">
        <v>91</v>
      </c>
      <c r="S97" s="84" t="s">
        <v>314</v>
      </c>
      <c r="T97" s="102">
        <v>1</v>
      </c>
      <c r="U97" s="102">
        <v>191</v>
      </c>
      <c r="V97" s="102">
        <v>0.1</v>
      </c>
      <c r="W97" s="103">
        <v>9.9999999999999995E-7</v>
      </c>
      <c r="X97" s="102">
        <v>0.2</v>
      </c>
      <c r="Y97" s="102">
        <v>0.3</v>
      </c>
      <c r="Z97" s="102">
        <v>0.21</v>
      </c>
      <c r="AA97" s="102">
        <v>3.5</v>
      </c>
      <c r="AB97" s="104" t="s">
        <v>60</v>
      </c>
      <c r="AC97" s="49" t="str">
        <f t="shared" si="15"/>
        <v>2,14</v>
      </c>
      <c r="AD97" s="49" t="str">
        <f t="shared" si="16"/>
        <v/>
      </c>
      <c r="AE97" s="55">
        <v>57</v>
      </c>
      <c r="AF97" s="55">
        <v>12614400</v>
      </c>
      <c r="AG97" s="55">
        <v>3.125</v>
      </c>
      <c r="AH97" s="55">
        <v>0</v>
      </c>
      <c r="AI97" s="55">
        <v>0.25027634679227101</v>
      </c>
      <c r="AJ97" s="55">
        <v>0.21</v>
      </c>
      <c r="AK97" s="55">
        <v>0</v>
      </c>
      <c r="AL97" s="55">
        <v>7.4279081393749402E-4</v>
      </c>
      <c r="AM97" s="55">
        <v>0</v>
      </c>
      <c r="AN97" s="55">
        <v>0</v>
      </c>
      <c r="AO97" s="55">
        <v>-0.249999999999933</v>
      </c>
      <c r="AP97" s="55">
        <v>0</v>
      </c>
      <c r="AQ97" s="55">
        <v>0</v>
      </c>
      <c r="AR97" s="55">
        <v>0</v>
      </c>
      <c r="AS97" s="55">
        <v>0</v>
      </c>
      <c r="AT97" s="55">
        <v>0</v>
      </c>
      <c r="AU97" s="55">
        <v>146</v>
      </c>
      <c r="AV97" s="125"/>
      <c r="AW97" s="125"/>
      <c r="AX97" s="125"/>
      <c r="AY97" s="125"/>
      <c r="AZ97" s="125"/>
      <c r="BA97" s="125"/>
      <c r="BB97" s="95">
        <v>92</v>
      </c>
      <c r="BC97" s="95">
        <v>0.20000999999999999</v>
      </c>
      <c r="BD97" s="95"/>
      <c r="BE97" s="90" t="s">
        <v>10</v>
      </c>
      <c r="BF97" s="101" t="s">
        <v>315</v>
      </c>
      <c r="BG97" s="1"/>
      <c r="BH97" s="97">
        <v>92</v>
      </c>
      <c r="BI97" s="97">
        <v>18746400</v>
      </c>
      <c r="BJ97" s="98">
        <v>185</v>
      </c>
      <c r="BK97" s="98">
        <v>1015.886895</v>
      </c>
      <c r="BL97" s="98">
        <v>224.5208499</v>
      </c>
      <c r="BM97" s="98">
        <v>6.1657678210000002</v>
      </c>
      <c r="BN97" s="98">
        <v>-1015.886895</v>
      </c>
      <c r="BO97" s="98">
        <v>-196.2082691</v>
      </c>
      <c r="BP97" s="98">
        <v>-207.14681289999999</v>
      </c>
      <c r="BQ97" s="100">
        <f t="shared" si="14"/>
        <v>216.97222222222223</v>
      </c>
      <c r="BR97" s="82"/>
      <c r="BS97" s="1"/>
      <c r="BT97" s="97">
        <v>92</v>
      </c>
      <c r="BU97" s="97">
        <v>18746400</v>
      </c>
      <c r="BV97" s="98">
        <v>1041.2507189999999</v>
      </c>
      <c r="BW97" s="98">
        <v>1001.410085</v>
      </c>
      <c r="BX97" s="98">
        <v>-32.599106620000001</v>
      </c>
      <c r="BY97" s="98">
        <v>31.227061469999999</v>
      </c>
      <c r="BZ97" s="98">
        <v>-186.30342680000001</v>
      </c>
      <c r="CA97" s="98">
        <v>175.91975149999999</v>
      </c>
      <c r="CB97" s="1"/>
      <c r="CC97" s="1"/>
      <c r="CD97" s="1"/>
      <c r="CE97" s="1"/>
    </row>
    <row r="98" spans="1:83" ht="9.9499999999999993" customHeight="1" x14ac:dyDescent="0.25">
      <c r="A98" s="1"/>
      <c r="B98" s="71"/>
      <c r="C98" s="54"/>
      <c r="D98" s="54"/>
      <c r="E98" s="54"/>
      <c r="F98" s="54"/>
      <c r="G98" s="54"/>
      <c r="H98" s="54"/>
      <c r="I98" s="54"/>
      <c r="J98" s="54"/>
      <c r="K98" s="54"/>
      <c r="L98" s="72"/>
      <c r="M98" s="72"/>
      <c r="N98" s="102">
        <v>92</v>
      </c>
      <c r="O98" s="92">
        <v>0</v>
      </c>
      <c r="P98" s="92">
        <v>13</v>
      </c>
      <c r="Q98" s="92">
        <v>5</v>
      </c>
      <c r="R98" s="102">
        <v>92</v>
      </c>
      <c r="S98" s="84" t="s">
        <v>316</v>
      </c>
      <c r="T98" s="102">
        <v>1</v>
      </c>
      <c r="U98" s="102">
        <v>192</v>
      </c>
      <c r="V98" s="102">
        <v>0.1</v>
      </c>
      <c r="W98" s="103">
        <v>9.9999999999999995E-7</v>
      </c>
      <c r="X98" s="102">
        <v>0.2</v>
      </c>
      <c r="Y98" s="102">
        <v>0.3</v>
      </c>
      <c r="Z98" s="102">
        <v>0.21</v>
      </c>
      <c r="AA98" s="102">
        <v>3.5</v>
      </c>
      <c r="AB98" s="104" t="s">
        <v>60</v>
      </c>
      <c r="AC98" s="49" t="str">
        <f t="shared" si="15"/>
        <v>6,14</v>
      </c>
      <c r="AD98" s="49" t="str">
        <f t="shared" si="16"/>
        <v/>
      </c>
      <c r="AE98" s="55">
        <v>58</v>
      </c>
      <c r="AF98" s="55">
        <v>12789600</v>
      </c>
      <c r="AG98" s="55">
        <v>3.125</v>
      </c>
      <c r="AH98" s="55">
        <v>0</v>
      </c>
      <c r="AI98" s="55">
        <v>0.25027634679227101</v>
      </c>
      <c r="AJ98" s="55">
        <v>0.21</v>
      </c>
      <c r="AK98" s="55">
        <v>0</v>
      </c>
      <c r="AL98" s="55">
        <v>5.6963975892139398E-4</v>
      </c>
      <c r="AM98" s="55">
        <v>0</v>
      </c>
      <c r="AN98" s="55">
        <v>0</v>
      </c>
      <c r="AO98" s="55">
        <v>-0.249999999999933</v>
      </c>
      <c r="AP98" s="55">
        <v>0</v>
      </c>
      <c r="AQ98" s="55">
        <v>0</v>
      </c>
      <c r="AR98" s="55">
        <v>0</v>
      </c>
      <c r="AS98" s="55">
        <v>0</v>
      </c>
      <c r="AT98" s="55">
        <v>0</v>
      </c>
      <c r="AU98" s="55">
        <v>148.027777777777</v>
      </c>
      <c r="AV98" s="125"/>
      <c r="AW98" s="125"/>
      <c r="AX98" s="125"/>
      <c r="AY98" s="125"/>
      <c r="AZ98" s="125"/>
      <c r="BA98" s="125"/>
      <c r="BB98" s="95">
        <v>93</v>
      </c>
      <c r="BC98" s="95">
        <v>0.20000999999999999</v>
      </c>
      <c r="BD98" s="95"/>
      <c r="BE98" s="90" t="s">
        <v>10</v>
      </c>
      <c r="BF98" s="101" t="s">
        <v>317</v>
      </c>
      <c r="BG98" s="1"/>
      <c r="BH98" s="97">
        <v>93</v>
      </c>
      <c r="BI98" s="97">
        <v>18921600</v>
      </c>
      <c r="BJ98" s="98">
        <v>185</v>
      </c>
      <c r="BK98" s="98">
        <v>1015.891912</v>
      </c>
      <c r="BL98" s="98">
        <v>224.53190849999999</v>
      </c>
      <c r="BM98" s="98">
        <v>6.1651352299999997</v>
      </c>
      <c r="BN98" s="98">
        <v>-1015.891912</v>
      </c>
      <c r="BO98" s="98">
        <v>-196.21276499999999</v>
      </c>
      <c r="BP98" s="98">
        <v>-207.15400819999999</v>
      </c>
      <c r="BQ98" s="100">
        <f t="shared" si="14"/>
        <v>219</v>
      </c>
      <c r="BR98" s="82"/>
      <c r="BS98" s="1"/>
      <c r="BT98" s="97">
        <v>93</v>
      </c>
      <c r="BU98" s="97">
        <v>18921600</v>
      </c>
      <c r="BV98" s="98">
        <v>1041.2507330000001</v>
      </c>
      <c r="BW98" s="98">
        <v>1001.410129</v>
      </c>
      <c r="BX98" s="98">
        <v>-32.599731319999997</v>
      </c>
      <c r="BY98" s="98">
        <v>31.227061469999999</v>
      </c>
      <c r="BZ98" s="98">
        <v>-186.31312679999999</v>
      </c>
      <c r="CA98" s="98">
        <v>175.9269468</v>
      </c>
      <c r="CB98" s="1"/>
      <c r="CC98" s="1"/>
      <c r="CD98" s="1"/>
      <c r="CE98" s="1"/>
    </row>
    <row r="99" spans="1:83" ht="9.9499999999999993" customHeight="1" x14ac:dyDescent="0.25">
      <c r="A99" s="1"/>
      <c r="B99" s="71"/>
      <c r="C99" s="54"/>
      <c r="D99" s="54"/>
      <c r="E99" s="54"/>
      <c r="F99" s="54"/>
      <c r="G99" s="54"/>
      <c r="H99" s="54"/>
      <c r="I99" s="54"/>
      <c r="J99" s="54"/>
      <c r="K99" s="54"/>
      <c r="L99" s="72"/>
      <c r="M99" s="72"/>
      <c r="N99" s="102">
        <v>93</v>
      </c>
      <c r="O99" s="92">
        <v>0</v>
      </c>
      <c r="P99" s="92">
        <v>13</v>
      </c>
      <c r="Q99" s="92">
        <v>6</v>
      </c>
      <c r="R99" s="102">
        <v>93</v>
      </c>
      <c r="S99" s="84" t="s">
        <v>318</v>
      </c>
      <c r="T99" s="102">
        <v>1</v>
      </c>
      <c r="U99" s="102">
        <v>193</v>
      </c>
      <c r="V99" s="102">
        <v>0.1</v>
      </c>
      <c r="W99" s="103">
        <v>9.9999999999999995E-7</v>
      </c>
      <c r="X99" s="102">
        <v>0.2</v>
      </c>
      <c r="Y99" s="102">
        <v>0.3</v>
      </c>
      <c r="Z99" s="102">
        <v>0.21</v>
      </c>
      <c r="AA99" s="102">
        <v>3.5</v>
      </c>
      <c r="AB99" s="104" t="s">
        <v>60</v>
      </c>
      <c r="AC99" s="49" t="str">
        <f t="shared" si="15"/>
        <v>7,14</v>
      </c>
      <c r="AD99" s="49" t="str">
        <f t="shared" si="16"/>
        <v/>
      </c>
      <c r="AE99" s="55">
        <v>59</v>
      </c>
      <c r="AF99" s="55">
        <v>12964800</v>
      </c>
      <c r="AG99" s="55">
        <v>3.125</v>
      </c>
      <c r="AH99" s="55">
        <v>0</v>
      </c>
      <c r="AI99" s="55">
        <v>0.25027634679238198</v>
      </c>
      <c r="AJ99" s="55">
        <v>0.21</v>
      </c>
      <c r="AK99" s="55">
        <v>0</v>
      </c>
      <c r="AL99" s="55">
        <v>4.0709686539810698E-4</v>
      </c>
      <c r="AM99" s="55">
        <v>0</v>
      </c>
      <c r="AN99" s="55">
        <v>0</v>
      </c>
      <c r="AO99" s="55">
        <v>-0.249999999999996</v>
      </c>
      <c r="AP99" s="55">
        <v>0</v>
      </c>
      <c r="AQ99" s="55">
        <v>0</v>
      </c>
      <c r="AR99" s="55">
        <v>0</v>
      </c>
      <c r="AS99" s="55">
        <v>0</v>
      </c>
      <c r="AT99" s="55">
        <v>0</v>
      </c>
      <c r="AU99" s="55">
        <v>150.055555555555</v>
      </c>
      <c r="AV99" s="125"/>
      <c r="AW99" s="125"/>
      <c r="AX99" s="125"/>
      <c r="AY99" s="125"/>
      <c r="AZ99" s="125"/>
      <c r="BA99" s="125"/>
      <c r="BB99" s="95">
        <v>94</v>
      </c>
      <c r="BC99" s="95">
        <v>0.20000999999999999</v>
      </c>
      <c r="BD99" s="95"/>
      <c r="BE99" s="90" t="s">
        <v>10</v>
      </c>
      <c r="BF99" s="101" t="s">
        <v>319</v>
      </c>
      <c r="BG99" s="1"/>
      <c r="BH99" s="97">
        <v>94</v>
      </c>
      <c r="BI99" s="97">
        <v>19096800</v>
      </c>
      <c r="BJ99" s="98">
        <v>185</v>
      </c>
      <c r="BK99" s="98">
        <v>1015.89783</v>
      </c>
      <c r="BL99" s="98">
        <v>224.54324930000001</v>
      </c>
      <c r="BM99" s="98">
        <v>6.1640557649999996</v>
      </c>
      <c r="BN99" s="98">
        <v>-1015.89783</v>
      </c>
      <c r="BO99" s="98">
        <v>-196.21802919999999</v>
      </c>
      <c r="BP99" s="98">
        <v>-207.16116439999999</v>
      </c>
      <c r="BQ99" s="100">
        <f t="shared" si="14"/>
        <v>221.02777777777777</v>
      </c>
      <c r="BR99" s="82"/>
      <c r="BS99" s="1"/>
      <c r="BT99" s="97">
        <v>94</v>
      </c>
      <c r="BU99" s="97">
        <v>19096800</v>
      </c>
      <c r="BV99" s="98">
        <v>1041.2507479999999</v>
      </c>
      <c r="BW99" s="98">
        <v>1001.410175</v>
      </c>
      <c r="BX99" s="98">
        <v>-32.600378939999999</v>
      </c>
      <c r="BY99" s="98">
        <v>31.227061469999999</v>
      </c>
      <c r="BZ99" s="98">
        <v>-186.3231715</v>
      </c>
      <c r="CA99" s="98">
        <v>175.9341029</v>
      </c>
      <c r="CB99" s="1"/>
      <c r="CC99" s="1"/>
      <c r="CD99" s="1"/>
      <c r="CE99" s="1"/>
    </row>
    <row r="100" spans="1:83" ht="9.9499999999999993" customHeight="1" x14ac:dyDescent="0.25">
      <c r="A100" s="1"/>
      <c r="B100" s="71"/>
      <c r="C100" s="54"/>
      <c r="D100" s="54"/>
      <c r="E100" s="54"/>
      <c r="F100" s="54"/>
      <c r="G100" s="54"/>
      <c r="H100" s="54"/>
      <c r="I100" s="54"/>
      <c r="J100" s="54"/>
      <c r="K100" s="54"/>
      <c r="L100" s="72"/>
      <c r="M100" s="72"/>
      <c r="N100" s="102">
        <v>94</v>
      </c>
      <c r="O100" s="92">
        <v>0</v>
      </c>
      <c r="P100" s="92">
        <v>13</v>
      </c>
      <c r="Q100" s="92">
        <v>7</v>
      </c>
      <c r="R100" s="102">
        <v>94</v>
      </c>
      <c r="S100" s="84" t="s">
        <v>320</v>
      </c>
      <c r="T100" s="102">
        <v>1</v>
      </c>
      <c r="U100" s="102">
        <v>194</v>
      </c>
      <c r="V100" s="102">
        <v>0.1</v>
      </c>
      <c r="W100" s="103">
        <v>9.9999999999999995E-7</v>
      </c>
      <c r="X100" s="102">
        <v>0.2</v>
      </c>
      <c r="Y100" s="102">
        <v>0.3</v>
      </c>
      <c r="Z100" s="102">
        <v>0.21</v>
      </c>
      <c r="AA100" s="102">
        <v>3.5</v>
      </c>
      <c r="AB100" s="104" t="s">
        <v>60</v>
      </c>
      <c r="AC100" s="49" t="str">
        <f t="shared" si="15"/>
        <v>8,14</v>
      </c>
      <c r="AD100" s="49" t="str">
        <f t="shared" si="16"/>
        <v/>
      </c>
      <c r="AE100" s="55">
        <v>60</v>
      </c>
      <c r="AF100" s="55">
        <v>13140000</v>
      </c>
      <c r="AG100" s="55">
        <v>3.125</v>
      </c>
      <c r="AH100" s="55">
        <v>0</v>
      </c>
      <c r="AI100" s="55">
        <v>0.25027634679238198</v>
      </c>
      <c r="AJ100" s="55">
        <v>0.21</v>
      </c>
      <c r="AK100" s="55">
        <v>0</v>
      </c>
      <c r="AL100" s="55">
        <v>2.5554350241863599E-4</v>
      </c>
      <c r="AM100" s="55">
        <v>0</v>
      </c>
      <c r="AN100" s="55">
        <v>0</v>
      </c>
      <c r="AO100" s="55">
        <v>-0.249999999999933</v>
      </c>
      <c r="AP100" s="55">
        <v>0</v>
      </c>
      <c r="AQ100" s="55">
        <v>0</v>
      </c>
      <c r="AR100" s="55">
        <v>0</v>
      </c>
      <c r="AS100" s="55">
        <v>0</v>
      </c>
      <c r="AT100" s="55">
        <v>0</v>
      </c>
      <c r="AU100" s="55">
        <v>152.083333333333</v>
      </c>
      <c r="AV100" s="125"/>
      <c r="AW100" s="125"/>
      <c r="AX100" s="125"/>
      <c r="AY100" s="125"/>
      <c r="AZ100" s="125"/>
      <c r="BA100" s="125"/>
      <c r="BB100" s="95">
        <v>95</v>
      </c>
      <c r="BC100" s="95">
        <v>0.100005</v>
      </c>
      <c r="BD100" s="95"/>
      <c r="BE100" s="90" t="s">
        <v>10</v>
      </c>
      <c r="BF100" s="101" t="s">
        <v>321</v>
      </c>
      <c r="BG100" s="1"/>
      <c r="BH100" s="97">
        <v>95</v>
      </c>
      <c r="BI100" s="97">
        <v>19272000</v>
      </c>
      <c r="BJ100" s="98">
        <v>185</v>
      </c>
      <c r="BK100" s="98">
        <v>1015.904461</v>
      </c>
      <c r="BL100" s="98">
        <v>224.5547455</v>
      </c>
      <c r="BM100" s="98">
        <v>6.1626707390000002</v>
      </c>
      <c r="BN100" s="98">
        <v>-1015.904461</v>
      </c>
      <c r="BO100" s="98">
        <v>-196.22387979999999</v>
      </c>
      <c r="BP100" s="98">
        <v>-207.168195</v>
      </c>
      <c r="BQ100" s="100">
        <f t="shared" si="14"/>
        <v>223.05555555555554</v>
      </c>
      <c r="BR100" s="82"/>
      <c r="BS100" s="1"/>
      <c r="BT100" s="97">
        <v>95</v>
      </c>
      <c r="BU100" s="97">
        <v>19272000</v>
      </c>
      <c r="BV100" s="98">
        <v>1041.250763</v>
      </c>
      <c r="BW100" s="98">
        <v>1001.410221</v>
      </c>
      <c r="BX100" s="98">
        <v>-32.6010426</v>
      </c>
      <c r="BY100" s="98">
        <v>31.227061469999999</v>
      </c>
      <c r="BZ100" s="98">
        <v>-186.33344869999999</v>
      </c>
      <c r="CA100" s="98">
        <v>175.94113350000001</v>
      </c>
      <c r="CB100" s="1"/>
      <c r="CC100" s="1"/>
      <c r="CD100" s="1"/>
      <c r="CE100" s="1"/>
    </row>
    <row r="101" spans="1:83" ht="9.9499999999999993" customHeight="1" x14ac:dyDescent="0.25">
      <c r="A101" s="1"/>
      <c r="B101" s="71"/>
      <c r="C101" s="54"/>
      <c r="D101" s="54"/>
      <c r="E101" s="54"/>
      <c r="F101" s="54"/>
      <c r="G101" s="54"/>
      <c r="H101" s="54"/>
      <c r="I101" s="54"/>
      <c r="J101" s="54"/>
      <c r="K101" s="54"/>
      <c r="L101" s="72"/>
      <c r="M101" s="72"/>
      <c r="N101" s="102">
        <v>95</v>
      </c>
      <c r="O101" s="92">
        <v>0</v>
      </c>
      <c r="P101" s="92">
        <v>13</v>
      </c>
      <c r="Q101" s="92">
        <v>8</v>
      </c>
      <c r="R101" s="102">
        <v>95</v>
      </c>
      <c r="S101" s="84" t="s">
        <v>175</v>
      </c>
      <c r="T101" s="102">
        <v>1</v>
      </c>
      <c r="U101" s="102">
        <v>195</v>
      </c>
      <c r="V101" s="102">
        <v>0.1</v>
      </c>
      <c r="W101" s="103">
        <v>9.9999999999999995E-7</v>
      </c>
      <c r="X101" s="102">
        <v>0.1</v>
      </c>
      <c r="Y101" s="102">
        <v>0.3</v>
      </c>
      <c r="Z101" s="102">
        <v>0.11</v>
      </c>
      <c r="AA101" s="102">
        <v>3.5</v>
      </c>
      <c r="AB101" s="104" t="s">
        <v>60</v>
      </c>
      <c r="AC101" s="49" t="str">
        <f t="shared" si="15"/>
        <v>9,14</v>
      </c>
      <c r="AD101" s="49" t="str">
        <f t="shared" si="16"/>
        <v/>
      </c>
      <c r="AE101" s="55">
        <v>61</v>
      </c>
      <c r="AF101" s="55">
        <v>13315200</v>
      </c>
      <c r="AG101" s="55">
        <v>5</v>
      </c>
      <c r="AH101" s="55">
        <v>0</v>
      </c>
      <c r="AI101" s="55">
        <v>0.25027634679227101</v>
      </c>
      <c r="AJ101" s="55">
        <v>0.21</v>
      </c>
      <c r="AK101" s="55">
        <v>0</v>
      </c>
      <c r="AL101" s="55">
        <v>1.8565802167784599E-4</v>
      </c>
      <c r="AM101" s="55">
        <v>0</v>
      </c>
      <c r="AN101" s="55">
        <v>0</v>
      </c>
      <c r="AO101" s="55">
        <v>-0.24999999999986899</v>
      </c>
      <c r="AP101" s="55">
        <v>0</v>
      </c>
      <c r="AQ101" s="55">
        <v>0</v>
      </c>
      <c r="AR101" s="55">
        <v>0</v>
      </c>
      <c r="AS101" s="55">
        <v>0</v>
      </c>
      <c r="AT101" s="55">
        <v>0</v>
      </c>
      <c r="AU101" s="55">
        <v>154.111111111111</v>
      </c>
      <c r="AV101" s="125"/>
      <c r="AW101" s="125"/>
      <c r="AX101" s="125"/>
      <c r="AY101" s="125"/>
      <c r="AZ101" s="125"/>
      <c r="BA101" s="125"/>
      <c r="BB101" s="95">
        <v>96</v>
      </c>
      <c r="BC101" s="95">
        <v>0.20000999999999999</v>
      </c>
      <c r="BD101" s="95"/>
      <c r="BE101" s="90" t="s">
        <v>10</v>
      </c>
      <c r="BF101" s="101" t="s">
        <v>322</v>
      </c>
      <c r="BG101" s="1"/>
      <c r="BH101" s="97">
        <v>96</v>
      </c>
      <c r="BI101" s="97">
        <v>19447200</v>
      </c>
      <c r="BJ101" s="98">
        <v>185</v>
      </c>
      <c r="BK101" s="98">
        <v>1015.912013</v>
      </c>
      <c r="BL101" s="98">
        <v>224.56773989999999</v>
      </c>
      <c r="BM101" s="98">
        <v>6.1608394999999998</v>
      </c>
      <c r="BN101" s="98">
        <v>-1015.912013</v>
      </c>
      <c r="BO101" s="98">
        <v>-196.23161060000001</v>
      </c>
      <c r="BP101" s="98">
        <v>-207.1752898</v>
      </c>
      <c r="BQ101" s="100">
        <f t="shared" si="14"/>
        <v>225.08333333333334</v>
      </c>
      <c r="BR101" s="82"/>
      <c r="BS101" s="1"/>
      <c r="BT101" s="97">
        <v>96</v>
      </c>
      <c r="BU101" s="97">
        <v>19447200</v>
      </c>
      <c r="BV101" s="98">
        <v>1041.250779</v>
      </c>
      <c r="BW101" s="98">
        <v>1001.41027</v>
      </c>
      <c r="BX101" s="98">
        <v>-32.601733439999997</v>
      </c>
      <c r="BY101" s="98">
        <v>31.227061469999999</v>
      </c>
      <c r="BZ101" s="98">
        <v>-186.34418199999999</v>
      </c>
      <c r="CA101" s="98">
        <v>175.94822830000001</v>
      </c>
      <c r="CB101" s="1"/>
      <c r="CC101" s="1"/>
      <c r="CD101" s="1"/>
      <c r="CE101" s="1"/>
    </row>
    <row r="102" spans="1:83" ht="9.9499999999999993" customHeight="1" x14ac:dyDescent="0.25">
      <c r="A102" s="1"/>
      <c r="B102" s="71"/>
      <c r="C102" s="54"/>
      <c r="D102" s="54"/>
      <c r="E102" s="54"/>
      <c r="F102" s="54"/>
      <c r="G102" s="54"/>
      <c r="H102" s="54"/>
      <c r="I102" s="54"/>
      <c r="J102" s="54"/>
      <c r="K102" s="54"/>
      <c r="L102" s="72"/>
      <c r="M102" s="72"/>
      <c r="N102" s="102">
        <v>96</v>
      </c>
      <c r="O102" s="92">
        <v>0</v>
      </c>
      <c r="P102" s="92">
        <v>14</v>
      </c>
      <c r="Q102" s="92">
        <v>2</v>
      </c>
      <c r="R102" s="102">
        <v>96</v>
      </c>
      <c r="S102" s="84" t="s">
        <v>323</v>
      </c>
      <c r="T102" s="102">
        <v>1</v>
      </c>
      <c r="U102" s="102">
        <v>196</v>
      </c>
      <c r="V102" s="102">
        <v>0.1</v>
      </c>
      <c r="W102" s="103">
        <v>9.9999999999999995E-7</v>
      </c>
      <c r="X102" s="102">
        <v>0.2</v>
      </c>
      <c r="Y102" s="102">
        <v>0.3</v>
      </c>
      <c r="Z102" s="102">
        <v>0.21</v>
      </c>
      <c r="AA102" s="102">
        <v>3.5</v>
      </c>
      <c r="AB102" s="104" t="s">
        <v>60</v>
      </c>
      <c r="AC102" s="49" t="str">
        <f t="shared" si="15"/>
        <v>3,15</v>
      </c>
      <c r="AD102" s="49" t="str">
        <f t="shared" si="16"/>
        <v/>
      </c>
      <c r="AE102" s="55">
        <v>62</v>
      </c>
      <c r="AF102" s="55">
        <v>13490400</v>
      </c>
      <c r="AG102" s="55">
        <v>5</v>
      </c>
      <c r="AH102" s="55">
        <v>0</v>
      </c>
      <c r="AI102" s="55">
        <v>0.25391967568384499</v>
      </c>
      <c r="AJ102" s="55">
        <v>0.21</v>
      </c>
      <c r="AK102" s="55">
        <v>0</v>
      </c>
      <c r="AL102" s="55">
        <v>2.1414000573473699E-4</v>
      </c>
      <c r="AM102" s="55">
        <v>0</v>
      </c>
      <c r="AN102" s="55">
        <v>0</v>
      </c>
      <c r="AO102" s="55">
        <v>-0.249999999999933</v>
      </c>
      <c r="AP102" s="55">
        <v>0</v>
      </c>
      <c r="AQ102" s="55">
        <v>0</v>
      </c>
      <c r="AR102" s="55">
        <v>0</v>
      </c>
      <c r="AS102" s="55">
        <v>0</v>
      </c>
      <c r="AT102" s="55">
        <v>0</v>
      </c>
      <c r="AU102" s="55">
        <v>156.138888888888</v>
      </c>
      <c r="AV102" s="125"/>
      <c r="AW102" s="125"/>
      <c r="AX102" s="125"/>
      <c r="AY102" s="125"/>
      <c r="AZ102" s="125"/>
      <c r="BA102" s="125"/>
      <c r="BB102" s="95">
        <v>97</v>
      </c>
      <c r="BC102" s="95">
        <v>0.20000999999999999</v>
      </c>
      <c r="BD102" s="95"/>
      <c r="BE102" s="90" t="s">
        <v>10</v>
      </c>
      <c r="BF102" s="101" t="s">
        <v>324</v>
      </c>
      <c r="BG102" s="1"/>
      <c r="BH102" s="97">
        <v>97</v>
      </c>
      <c r="BI102" s="97">
        <v>19622400</v>
      </c>
      <c r="BJ102" s="98">
        <v>185</v>
      </c>
      <c r="BK102" s="98">
        <v>1015.921143</v>
      </c>
      <c r="BL102" s="98">
        <v>224.58238779999999</v>
      </c>
      <c r="BM102" s="98">
        <v>6.1577026620000002</v>
      </c>
      <c r="BN102" s="98">
        <v>-1015.921143</v>
      </c>
      <c r="BO102" s="98">
        <v>-196.2418581</v>
      </c>
      <c r="BP102" s="98">
        <v>-207.1828271</v>
      </c>
      <c r="BQ102" s="100">
        <f t="shared" si="14"/>
        <v>227.11111111111111</v>
      </c>
      <c r="BR102" s="82"/>
      <c r="BS102" s="1"/>
      <c r="BT102" s="97">
        <v>97</v>
      </c>
      <c r="BU102" s="97">
        <v>19622400</v>
      </c>
      <c r="BV102" s="98">
        <v>1041.250796</v>
      </c>
      <c r="BW102" s="98">
        <v>1001.410322</v>
      </c>
      <c r="BX102" s="98">
        <v>-32.602463030000003</v>
      </c>
      <c r="BY102" s="98">
        <v>31.227061469999999</v>
      </c>
      <c r="BZ102" s="98">
        <v>-186.35551100000001</v>
      </c>
      <c r="CA102" s="98">
        <v>175.95576560000001</v>
      </c>
      <c r="CB102" s="1"/>
      <c r="CC102" s="1"/>
      <c r="CD102" s="1"/>
      <c r="CE102" s="1"/>
    </row>
    <row r="103" spans="1:83" ht="9.9499999999999993" customHeight="1" x14ac:dyDescent="0.25">
      <c r="A103" s="1"/>
      <c r="B103" s="71"/>
      <c r="C103" s="54"/>
      <c r="D103" s="54"/>
      <c r="E103" s="54"/>
      <c r="F103" s="54"/>
      <c r="G103" s="54"/>
      <c r="H103" s="54"/>
      <c r="I103" s="54"/>
      <c r="J103" s="54"/>
      <c r="K103" s="54"/>
      <c r="L103" s="72"/>
      <c r="M103" s="72"/>
      <c r="N103" s="102">
        <v>97</v>
      </c>
      <c r="O103" s="92">
        <v>0</v>
      </c>
      <c r="P103" s="92">
        <v>14</v>
      </c>
      <c r="Q103" s="92">
        <v>3</v>
      </c>
      <c r="R103" s="102">
        <v>97</v>
      </c>
      <c r="S103" s="84" t="s">
        <v>325</v>
      </c>
      <c r="T103" s="102">
        <v>1</v>
      </c>
      <c r="U103" s="102">
        <v>197</v>
      </c>
      <c r="V103" s="102">
        <v>0.1</v>
      </c>
      <c r="W103" s="103">
        <v>9.9999999999999995E-7</v>
      </c>
      <c r="X103" s="102">
        <v>0.2</v>
      </c>
      <c r="Y103" s="102">
        <v>0.3</v>
      </c>
      <c r="Z103" s="102">
        <v>0.21</v>
      </c>
      <c r="AA103" s="102">
        <v>3.5</v>
      </c>
      <c r="AB103" s="104" t="s">
        <v>60</v>
      </c>
      <c r="AC103" s="49" t="str">
        <f t="shared" si="15"/>
        <v>4,15</v>
      </c>
      <c r="AD103" s="49" t="str">
        <f t="shared" si="16"/>
        <v/>
      </c>
      <c r="AE103" s="55">
        <v>63</v>
      </c>
      <c r="AF103" s="55">
        <v>13665600</v>
      </c>
      <c r="AG103" s="55">
        <v>5</v>
      </c>
      <c r="AH103" s="55">
        <v>0</v>
      </c>
      <c r="AI103" s="55">
        <v>0.25391967568384499</v>
      </c>
      <c r="AJ103" s="55">
        <v>0.21</v>
      </c>
      <c r="AK103" s="55">
        <v>0</v>
      </c>
      <c r="AL103" s="55">
        <v>3.3259375202894498E-4</v>
      </c>
      <c r="AM103" s="55">
        <v>0</v>
      </c>
      <c r="AN103" s="55">
        <v>0</v>
      </c>
      <c r="AO103" s="55">
        <v>-0.249999999999933</v>
      </c>
      <c r="AP103" s="55">
        <v>0</v>
      </c>
      <c r="AQ103" s="55">
        <v>0</v>
      </c>
      <c r="AR103" s="55">
        <v>0</v>
      </c>
      <c r="AS103" s="55">
        <v>0</v>
      </c>
      <c r="AT103" s="55">
        <v>0</v>
      </c>
      <c r="AU103" s="55">
        <v>158.166666666666</v>
      </c>
      <c r="AV103" s="125"/>
      <c r="AW103" s="125"/>
      <c r="AX103" s="125"/>
      <c r="AY103" s="125"/>
      <c r="AZ103" s="125"/>
      <c r="BA103" s="125"/>
      <c r="BB103" s="95">
        <v>98</v>
      </c>
      <c r="BC103" s="95">
        <v>0.20000999999999999</v>
      </c>
      <c r="BD103" s="95"/>
      <c r="BE103" s="90" t="s">
        <v>10</v>
      </c>
      <c r="BF103" s="101" t="s">
        <v>326</v>
      </c>
      <c r="BG103" s="1"/>
      <c r="BH103" s="97">
        <v>98</v>
      </c>
      <c r="BI103" s="97">
        <v>19797600</v>
      </c>
      <c r="BJ103" s="98">
        <v>185</v>
      </c>
      <c r="BK103" s="98">
        <v>1015.932354</v>
      </c>
      <c r="BL103" s="98">
        <v>224.6003561</v>
      </c>
      <c r="BM103" s="98">
        <v>6.1535118820000001</v>
      </c>
      <c r="BN103" s="98">
        <v>-1015.932354</v>
      </c>
      <c r="BO103" s="98">
        <v>-196.2558938</v>
      </c>
      <c r="BP103" s="98">
        <v>-207.19095039999999</v>
      </c>
      <c r="BQ103" s="100">
        <f t="shared" si="14"/>
        <v>229.13888888888889</v>
      </c>
      <c r="BR103" s="82"/>
      <c r="BS103" s="1"/>
      <c r="BT103" s="97">
        <v>98</v>
      </c>
      <c r="BU103" s="97">
        <v>19797600</v>
      </c>
      <c r="BV103" s="98">
        <v>1041.2508150000001</v>
      </c>
      <c r="BW103" s="98">
        <v>1001.410379</v>
      </c>
      <c r="BX103" s="98">
        <v>-32.60329385</v>
      </c>
      <c r="BY103" s="98">
        <v>31.227061469999999</v>
      </c>
      <c r="BZ103" s="98">
        <v>-186.368145</v>
      </c>
      <c r="CA103" s="98">
        <v>175.96388899999999</v>
      </c>
      <c r="CB103" s="1"/>
      <c r="CC103" s="1"/>
      <c r="CD103" s="1"/>
      <c r="CE103" s="1"/>
    </row>
    <row r="104" spans="1:83" ht="9.9499999999999993" customHeight="1" x14ac:dyDescent="0.25">
      <c r="A104" s="1"/>
      <c r="B104" s="71"/>
      <c r="C104" s="54"/>
      <c r="D104" s="54"/>
      <c r="E104" s="54"/>
      <c r="F104" s="54"/>
      <c r="G104" s="54"/>
      <c r="H104" s="54"/>
      <c r="I104" s="54"/>
      <c r="J104" s="54"/>
      <c r="K104" s="54"/>
      <c r="L104" s="72"/>
      <c r="M104" s="72"/>
      <c r="N104" s="102">
        <v>98</v>
      </c>
      <c r="O104" s="92">
        <v>0</v>
      </c>
      <c r="P104" s="92">
        <v>14</v>
      </c>
      <c r="Q104" s="92">
        <v>4</v>
      </c>
      <c r="R104" s="102">
        <v>98</v>
      </c>
      <c r="S104" s="84" t="s">
        <v>327</v>
      </c>
      <c r="T104" s="102">
        <v>1</v>
      </c>
      <c r="U104" s="102">
        <v>198</v>
      </c>
      <c r="V104" s="102">
        <v>0.1</v>
      </c>
      <c r="W104" s="103">
        <v>9.9999999999999995E-7</v>
      </c>
      <c r="X104" s="102">
        <v>0.2</v>
      </c>
      <c r="Y104" s="102">
        <v>0.3</v>
      </c>
      <c r="Z104" s="102">
        <v>0.21</v>
      </c>
      <c r="AA104" s="102">
        <v>3.5</v>
      </c>
      <c r="AB104" s="104" t="s">
        <v>60</v>
      </c>
      <c r="AC104" s="49" t="str">
        <f t="shared" si="15"/>
        <v>5,15</v>
      </c>
      <c r="AD104" s="49" t="str">
        <f t="shared" si="16"/>
        <v/>
      </c>
      <c r="AE104" s="55">
        <v>64</v>
      </c>
      <c r="AF104" s="55">
        <v>13840800</v>
      </c>
      <c r="AG104" s="55">
        <v>5</v>
      </c>
      <c r="AH104" s="55">
        <v>0</v>
      </c>
      <c r="AI104" s="55">
        <v>0.253919675683623</v>
      </c>
      <c r="AJ104" s="55">
        <v>0.21</v>
      </c>
      <c r="AK104" s="55">
        <v>0</v>
      </c>
      <c r="AL104" s="55">
        <v>5.2294301767337003E-4</v>
      </c>
      <c r="AM104" s="55">
        <v>0</v>
      </c>
      <c r="AN104" s="55">
        <v>0</v>
      </c>
      <c r="AO104" s="55">
        <v>-0.24999999999983799</v>
      </c>
      <c r="AP104" s="55">
        <v>0</v>
      </c>
      <c r="AQ104" s="55">
        <v>0</v>
      </c>
      <c r="AR104" s="55">
        <v>0</v>
      </c>
      <c r="AS104" s="55">
        <v>0</v>
      </c>
      <c r="AT104" s="55">
        <v>0</v>
      </c>
      <c r="AU104" s="55">
        <v>160.194444444444</v>
      </c>
      <c r="AV104" s="125"/>
      <c r="AW104" s="125"/>
      <c r="AX104" s="125"/>
      <c r="AY104" s="125"/>
      <c r="AZ104" s="125"/>
      <c r="BA104" s="125"/>
      <c r="BB104" s="95">
        <v>99</v>
      </c>
      <c r="BC104" s="95">
        <v>0.20000999999999999</v>
      </c>
      <c r="BD104" s="95"/>
      <c r="BE104" s="90" t="s">
        <v>10</v>
      </c>
      <c r="BF104" s="101" t="s">
        <v>328</v>
      </c>
      <c r="BG104" s="1"/>
      <c r="BH104" s="97">
        <v>99</v>
      </c>
      <c r="BI104" s="97">
        <v>19972800</v>
      </c>
      <c r="BJ104" s="98">
        <v>185</v>
      </c>
      <c r="BK104" s="98">
        <v>1015.956001</v>
      </c>
      <c r="BL104" s="98">
        <v>224.63671429999999</v>
      </c>
      <c r="BM104" s="98">
        <v>6.0842603909999999</v>
      </c>
      <c r="BN104" s="98">
        <v>-1015.956001</v>
      </c>
      <c r="BO104" s="98">
        <v>-196.28859460000001</v>
      </c>
      <c r="BP104" s="98">
        <v>-207.26385930000001</v>
      </c>
      <c r="BQ104" s="100">
        <f t="shared" si="14"/>
        <v>231.16666666666666</v>
      </c>
      <c r="BR104" s="82"/>
      <c r="BS104" s="1"/>
      <c r="BT104" s="97">
        <v>99</v>
      </c>
      <c r="BU104" s="97">
        <v>19972800</v>
      </c>
      <c r="BV104" s="98">
        <v>1041.2508399999999</v>
      </c>
      <c r="BW104" s="98">
        <v>1001.410488</v>
      </c>
      <c r="BX104" s="98">
        <v>-32.60436567</v>
      </c>
      <c r="BY104" s="98">
        <v>31.227061469999999</v>
      </c>
      <c r="BZ104" s="98">
        <v>-186.39219739999999</v>
      </c>
      <c r="CA104" s="98">
        <v>176.03679779999999</v>
      </c>
      <c r="CB104" s="1"/>
      <c r="CC104" s="1"/>
      <c r="CD104" s="1"/>
      <c r="CE104" s="1"/>
    </row>
    <row r="105" spans="1:83" ht="9.9499999999999993" customHeight="1" x14ac:dyDescent="0.25">
      <c r="B105" s="71"/>
      <c r="C105" s="54"/>
      <c r="D105" s="54"/>
      <c r="E105" s="54"/>
      <c r="F105" s="54"/>
      <c r="G105" s="54"/>
      <c r="H105" s="54"/>
      <c r="I105" s="54"/>
      <c r="J105" s="54"/>
      <c r="K105" s="54"/>
      <c r="L105" s="72"/>
      <c r="M105" s="72"/>
      <c r="N105" s="102">
        <v>99</v>
      </c>
      <c r="O105" s="92">
        <v>0</v>
      </c>
      <c r="P105" s="92">
        <v>14</v>
      </c>
      <c r="Q105" s="92">
        <v>5</v>
      </c>
      <c r="R105" s="102">
        <v>99</v>
      </c>
      <c r="S105" s="84" t="s">
        <v>329</v>
      </c>
      <c r="T105" s="102">
        <v>1</v>
      </c>
      <c r="U105" s="102">
        <v>199</v>
      </c>
      <c r="V105" s="102">
        <v>0.1</v>
      </c>
      <c r="W105" s="103">
        <v>9.9999999999999995E-7</v>
      </c>
      <c r="X105" s="102">
        <v>0.2</v>
      </c>
      <c r="Y105" s="102">
        <v>0.3</v>
      </c>
      <c r="Z105" s="102">
        <v>0.21</v>
      </c>
      <c r="AA105" s="102">
        <v>3.5</v>
      </c>
      <c r="AB105" s="104" t="s">
        <v>60</v>
      </c>
      <c r="AC105" s="49" t="str">
        <f t="shared" si="15"/>
        <v>6,15</v>
      </c>
      <c r="AD105" s="49" t="str">
        <f t="shared" si="16"/>
        <v/>
      </c>
      <c r="AE105" s="55">
        <v>65</v>
      </c>
      <c r="AF105" s="55">
        <v>14016000</v>
      </c>
      <c r="AG105" s="55">
        <v>5</v>
      </c>
      <c r="AH105" s="55">
        <v>0</v>
      </c>
      <c r="AI105" s="55">
        <v>0.253919675683623</v>
      </c>
      <c r="AJ105" s="55">
        <v>0.21</v>
      </c>
      <c r="AK105" s="55">
        <v>0</v>
      </c>
      <c r="AL105" s="55">
        <v>7.6523965570827405E-4</v>
      </c>
      <c r="AM105" s="55">
        <v>0</v>
      </c>
      <c r="AN105" s="55">
        <v>0</v>
      </c>
      <c r="AO105" s="55">
        <v>-0.249999999999901</v>
      </c>
      <c r="AP105" s="55">
        <v>0</v>
      </c>
      <c r="AQ105" s="55">
        <v>0</v>
      </c>
      <c r="AR105" s="55">
        <v>0</v>
      </c>
      <c r="AS105" s="55">
        <v>0</v>
      </c>
      <c r="AT105" s="55">
        <v>0</v>
      </c>
      <c r="AU105" s="55">
        <v>162.222222222222</v>
      </c>
      <c r="AV105" s="125"/>
      <c r="AW105" s="125"/>
      <c r="AX105" s="125"/>
      <c r="AY105" s="125"/>
      <c r="AZ105" s="125"/>
      <c r="BA105" s="125"/>
      <c r="BF105" s="101" t="s">
        <v>330</v>
      </c>
      <c r="BH105" s="97">
        <v>100</v>
      </c>
      <c r="BI105" s="97">
        <v>20148000</v>
      </c>
      <c r="BJ105" s="98">
        <v>185</v>
      </c>
      <c r="BK105" s="98">
        <v>1015.994744</v>
      </c>
      <c r="BL105" s="98">
        <v>224.70619149999999</v>
      </c>
      <c r="BM105" s="98">
        <v>6.0225158140000001</v>
      </c>
      <c r="BN105" s="98">
        <v>-1015.994744</v>
      </c>
      <c r="BO105" s="98">
        <v>-196.35516329999999</v>
      </c>
      <c r="BP105" s="98">
        <v>-207.32851249999999</v>
      </c>
      <c r="BQ105" s="100">
        <f t="shared" si="14"/>
        <v>233.19444444444446</v>
      </c>
      <c r="BT105" s="97">
        <v>100</v>
      </c>
      <c r="BU105" s="97">
        <v>20148000</v>
      </c>
      <c r="BV105" s="98">
        <v>1041.2508720000001</v>
      </c>
      <c r="BW105" s="98">
        <v>1001.410658</v>
      </c>
      <c r="BX105" s="98">
        <v>-32.605765959999999</v>
      </c>
      <c r="BY105" s="98">
        <v>31.227061469999999</v>
      </c>
      <c r="BZ105" s="98">
        <v>-186.42958229999999</v>
      </c>
      <c r="CA105" s="98">
        <v>176.101451</v>
      </c>
    </row>
    <row r="106" spans="1:83" ht="9.9499999999999993" customHeight="1" x14ac:dyDescent="0.25">
      <c r="B106" s="71"/>
      <c r="C106" s="54"/>
      <c r="D106" s="54"/>
      <c r="E106" s="54"/>
      <c r="F106" s="54"/>
      <c r="G106" s="54"/>
      <c r="H106" s="54"/>
      <c r="I106" s="54"/>
      <c r="J106" s="54"/>
      <c r="K106" s="54"/>
      <c r="L106" s="72"/>
      <c r="M106" s="72"/>
      <c r="N106" s="102">
        <v>100</v>
      </c>
      <c r="O106" s="92">
        <v>1</v>
      </c>
      <c r="P106" s="92">
        <v>0</v>
      </c>
      <c r="Q106" s="92">
        <v>0</v>
      </c>
      <c r="R106" s="102">
        <v>100</v>
      </c>
      <c r="S106" s="84" t="s">
        <v>331</v>
      </c>
      <c r="T106" s="102">
        <v>0</v>
      </c>
      <c r="U106" s="102">
        <v>-1</v>
      </c>
      <c r="V106" s="102">
        <v>0.1</v>
      </c>
      <c r="W106" s="103">
        <v>9.9999999999999995E-7</v>
      </c>
      <c r="X106" s="102">
        <v>0.1</v>
      </c>
      <c r="Y106" s="102">
        <v>0.3</v>
      </c>
      <c r="Z106" s="102">
        <v>0.11</v>
      </c>
      <c r="AA106" s="102">
        <v>3.5</v>
      </c>
      <c r="AB106" s="104" t="s">
        <v>60</v>
      </c>
      <c r="AC106" s="49" t="str">
        <f t="shared" si="15"/>
        <v>1,1</v>
      </c>
      <c r="AD106" s="49" t="str">
        <f t="shared" si="16"/>
        <v/>
      </c>
      <c r="AE106" s="55">
        <v>66</v>
      </c>
      <c r="AF106" s="55">
        <v>14191200</v>
      </c>
      <c r="AG106" s="55">
        <v>5</v>
      </c>
      <c r="AH106" s="55">
        <v>0</v>
      </c>
      <c r="AI106" s="55">
        <v>0.253919675683623</v>
      </c>
      <c r="AJ106" s="55">
        <v>0.21</v>
      </c>
      <c r="AK106" s="55">
        <v>0</v>
      </c>
      <c r="AL106" s="55">
        <v>1.0412719253424399E-3</v>
      </c>
      <c r="AM106" s="55">
        <v>0</v>
      </c>
      <c r="AN106" s="55">
        <v>0</v>
      </c>
      <c r="AO106" s="55">
        <v>-0.24999999999986899</v>
      </c>
      <c r="AP106" s="55">
        <v>0</v>
      </c>
      <c r="AQ106" s="55">
        <v>0</v>
      </c>
      <c r="AR106" s="55">
        <v>0</v>
      </c>
      <c r="AS106" s="55">
        <v>0</v>
      </c>
      <c r="AT106" s="55">
        <v>0</v>
      </c>
      <c r="AU106" s="55">
        <v>164.25</v>
      </c>
      <c r="AV106" s="125"/>
      <c r="AW106" s="125"/>
      <c r="AX106" s="125"/>
      <c r="AY106" s="125"/>
      <c r="AZ106" s="125"/>
      <c r="BA106" s="125"/>
      <c r="BF106" s="101" t="s">
        <v>332</v>
      </c>
      <c r="BH106" s="97">
        <v>101</v>
      </c>
      <c r="BI106" s="97">
        <v>20323200</v>
      </c>
      <c r="BJ106" s="98">
        <v>185</v>
      </c>
      <c r="BK106" s="98">
        <v>1016.047037</v>
      </c>
      <c r="BL106" s="98">
        <v>224.79585359999999</v>
      </c>
      <c r="BM106" s="98">
        <v>5.9674891590000003</v>
      </c>
      <c r="BN106" s="98">
        <v>-1016.047037</v>
      </c>
      <c r="BO106" s="98">
        <v>-196.4428427</v>
      </c>
      <c r="BP106" s="98">
        <v>-207.38552179999999</v>
      </c>
      <c r="BQ106" s="100">
        <f t="shared" si="14"/>
        <v>235.22222222222223</v>
      </c>
      <c r="BT106" s="97">
        <v>101</v>
      </c>
      <c r="BU106" s="97">
        <v>20323200</v>
      </c>
      <c r="BV106" s="98">
        <v>1041.250912</v>
      </c>
      <c r="BW106" s="98">
        <v>1001.41088</v>
      </c>
      <c r="BX106" s="98">
        <v>-32.60749362</v>
      </c>
      <c r="BY106" s="98">
        <v>31.227061469999999</v>
      </c>
      <c r="BZ106" s="98">
        <v>-186.4785857</v>
      </c>
      <c r="CA106" s="98">
        <v>176.1584603</v>
      </c>
    </row>
    <row r="107" spans="1:83" ht="9.9499999999999993" customHeight="1" x14ac:dyDescent="0.25">
      <c r="B107" s="71"/>
      <c r="C107" s="54"/>
      <c r="D107" s="54"/>
      <c r="E107" s="54"/>
      <c r="F107" s="54"/>
      <c r="G107" s="54"/>
      <c r="H107" s="54"/>
      <c r="I107" s="54"/>
      <c r="J107" s="54"/>
      <c r="K107" s="54"/>
      <c r="L107" s="72"/>
      <c r="M107" s="72"/>
      <c r="N107" s="102">
        <v>101</v>
      </c>
      <c r="O107" s="92">
        <v>1</v>
      </c>
      <c r="P107" s="92">
        <v>0</v>
      </c>
      <c r="Q107" s="92">
        <v>1</v>
      </c>
      <c r="R107" s="102">
        <v>101</v>
      </c>
      <c r="S107" s="84" t="s">
        <v>333</v>
      </c>
      <c r="T107" s="102">
        <v>0</v>
      </c>
      <c r="U107" s="102">
        <v>-1</v>
      </c>
      <c r="V107" s="102">
        <v>0.1</v>
      </c>
      <c r="W107" s="103">
        <v>9.9999999999999995E-7</v>
      </c>
      <c r="X107" s="102">
        <v>0.1</v>
      </c>
      <c r="Y107" s="102">
        <v>0.3</v>
      </c>
      <c r="Z107" s="102">
        <v>0.11</v>
      </c>
      <c r="AA107" s="102">
        <v>3.5</v>
      </c>
      <c r="AB107" s="104" t="s">
        <v>60</v>
      </c>
      <c r="AC107" s="49" t="str">
        <f t="shared" si="15"/>
        <v>2,1</v>
      </c>
      <c r="AD107" s="49" t="str">
        <f t="shared" si="16"/>
        <v/>
      </c>
      <c r="AE107" s="55">
        <v>67</v>
      </c>
      <c r="AF107" s="55">
        <v>14366400</v>
      </c>
      <c r="AG107" s="55">
        <v>5</v>
      </c>
      <c r="AH107" s="55">
        <v>0</v>
      </c>
      <c r="AI107" s="55">
        <v>0.253919675683623</v>
      </c>
      <c r="AJ107" s="55">
        <v>0.21</v>
      </c>
      <c r="AK107" s="55">
        <v>0</v>
      </c>
      <c r="AL107" s="55">
        <v>1.3359355412648E-3</v>
      </c>
      <c r="AM107" s="55">
        <v>0</v>
      </c>
      <c r="AN107" s="55">
        <v>0</v>
      </c>
      <c r="AO107" s="55">
        <v>-0.249999999999964</v>
      </c>
      <c r="AP107" s="55">
        <v>0</v>
      </c>
      <c r="AQ107" s="55">
        <v>0</v>
      </c>
      <c r="AR107" s="55">
        <v>0</v>
      </c>
      <c r="AS107" s="55">
        <v>0</v>
      </c>
      <c r="AT107" s="55">
        <v>0</v>
      </c>
      <c r="AU107" s="55">
        <v>166.277777777777</v>
      </c>
      <c r="AV107" s="125"/>
      <c r="AW107" s="125"/>
      <c r="AX107" s="125"/>
      <c r="AY107" s="125"/>
      <c r="AZ107" s="125"/>
      <c r="BA107" s="125"/>
      <c r="BF107" s="101" t="s">
        <v>334</v>
      </c>
      <c r="BH107" s="97">
        <v>102</v>
      </c>
      <c r="BI107" s="97">
        <v>20498400</v>
      </c>
      <c r="BJ107" s="98">
        <v>185</v>
      </c>
      <c r="BK107" s="98">
        <v>1016.10983</v>
      </c>
      <c r="BL107" s="98">
        <v>224.8931767</v>
      </c>
      <c r="BM107" s="98">
        <v>5.9178876730000001</v>
      </c>
      <c r="BN107" s="98">
        <v>-1016.10983</v>
      </c>
      <c r="BO107" s="98">
        <v>-196.5390227</v>
      </c>
      <c r="BP107" s="98">
        <v>-207.4362663</v>
      </c>
      <c r="BQ107" s="100">
        <f t="shared" si="14"/>
        <v>237.25</v>
      </c>
      <c r="BT107" s="97">
        <v>102</v>
      </c>
      <c r="BU107" s="97">
        <v>20498400</v>
      </c>
      <c r="BV107" s="98">
        <v>1041.2509580000001</v>
      </c>
      <c r="BW107" s="98">
        <v>1001.411143</v>
      </c>
      <c r="BX107" s="98">
        <v>-32.609510210000003</v>
      </c>
      <c r="BY107" s="98">
        <v>31.227061469999999</v>
      </c>
      <c r="BZ107" s="98">
        <v>-186.5363677</v>
      </c>
      <c r="CA107" s="98">
        <v>176.20920480000001</v>
      </c>
    </row>
    <row r="108" spans="1:83" ht="9.9499999999999993" customHeight="1" x14ac:dyDescent="0.25">
      <c r="B108" s="71"/>
      <c r="C108" s="54"/>
      <c r="D108" s="54"/>
      <c r="E108" s="54"/>
      <c r="F108" s="54"/>
      <c r="G108" s="54"/>
      <c r="H108" s="54"/>
      <c r="I108" s="54"/>
      <c r="J108" s="54"/>
      <c r="K108" s="54"/>
      <c r="L108" s="72"/>
      <c r="M108" s="72"/>
      <c r="N108" s="102">
        <v>102</v>
      </c>
      <c r="O108" s="92">
        <v>1</v>
      </c>
      <c r="P108" s="92">
        <v>1</v>
      </c>
      <c r="Q108" s="92">
        <v>0</v>
      </c>
      <c r="R108" s="102">
        <v>102</v>
      </c>
      <c r="S108" s="84" t="s">
        <v>335</v>
      </c>
      <c r="T108" s="102">
        <v>0</v>
      </c>
      <c r="U108" s="102">
        <v>-1</v>
      </c>
      <c r="V108" s="102">
        <v>0.1</v>
      </c>
      <c r="W108" s="103">
        <v>9.9999999999999995E-7</v>
      </c>
      <c r="X108" s="102">
        <v>0.2</v>
      </c>
      <c r="Y108" s="102">
        <v>0.3</v>
      </c>
      <c r="Z108" s="102">
        <v>0.21</v>
      </c>
      <c r="AA108" s="102">
        <v>3.5</v>
      </c>
      <c r="AB108" s="104" t="s">
        <v>60</v>
      </c>
      <c r="AC108" s="49" t="str">
        <f t="shared" si="15"/>
        <v>1,2</v>
      </c>
      <c r="AD108" s="49" t="str">
        <f t="shared" si="16"/>
        <v/>
      </c>
      <c r="AE108" s="55">
        <v>68</v>
      </c>
      <c r="AF108" s="55">
        <v>14541600</v>
      </c>
      <c r="AG108" s="55">
        <v>5</v>
      </c>
      <c r="AH108" s="55">
        <v>0</v>
      </c>
      <c r="AI108" s="55">
        <v>0.25391967568384499</v>
      </c>
      <c r="AJ108" s="55">
        <v>0.21</v>
      </c>
      <c r="AK108" s="55">
        <v>0</v>
      </c>
      <c r="AL108" s="55">
        <v>1.63749517283811E-3</v>
      </c>
      <c r="AM108" s="55">
        <v>0</v>
      </c>
      <c r="AN108" s="55">
        <v>0</v>
      </c>
      <c r="AO108" s="55">
        <v>-0.249999999999933</v>
      </c>
      <c r="AP108" s="55">
        <v>0</v>
      </c>
      <c r="AQ108" s="55">
        <v>0</v>
      </c>
      <c r="AR108" s="55">
        <v>0</v>
      </c>
      <c r="AS108" s="55">
        <v>0</v>
      </c>
      <c r="AT108" s="55">
        <v>0</v>
      </c>
      <c r="AU108" s="55">
        <v>168.305555555555</v>
      </c>
      <c r="AV108" s="125"/>
      <c r="AW108" s="125"/>
      <c r="AX108" s="125"/>
      <c r="AY108" s="125"/>
      <c r="AZ108" s="125"/>
      <c r="BA108" s="125"/>
      <c r="BF108" s="101" t="s">
        <v>336</v>
      </c>
      <c r="BH108" s="97">
        <v>103</v>
      </c>
      <c r="BI108" s="97">
        <v>20673600</v>
      </c>
      <c r="BJ108" s="98">
        <v>185</v>
      </c>
      <c r="BK108" s="98">
        <v>1016.180916</v>
      </c>
      <c r="BL108" s="98">
        <v>224.9953381</v>
      </c>
      <c r="BM108" s="98">
        <v>5.8696461470000001</v>
      </c>
      <c r="BN108" s="98">
        <v>-1016.180916</v>
      </c>
      <c r="BO108" s="98">
        <v>-196.64074170000001</v>
      </c>
      <c r="BP108" s="98">
        <v>-207.48495019999999</v>
      </c>
      <c r="BQ108" s="100">
        <f t="shared" si="14"/>
        <v>239.27777777777777</v>
      </c>
      <c r="BT108" s="97">
        <v>103</v>
      </c>
      <c r="BU108" s="97">
        <v>20673600</v>
      </c>
      <c r="BV108" s="98">
        <v>1041.25101</v>
      </c>
      <c r="BW108" s="98">
        <v>1001.411436</v>
      </c>
      <c r="BX108" s="98">
        <v>-32.611781649999998</v>
      </c>
      <c r="BY108" s="98">
        <v>31.227061469999999</v>
      </c>
      <c r="BZ108" s="98">
        <v>-186.6009651</v>
      </c>
      <c r="CA108" s="98">
        <v>176.25788879999999</v>
      </c>
    </row>
    <row r="109" spans="1:83" ht="9.9499999999999993" customHeight="1" x14ac:dyDescent="0.25">
      <c r="B109" s="71"/>
      <c r="C109" s="54"/>
      <c r="D109" s="54"/>
      <c r="E109" s="54"/>
      <c r="F109" s="54"/>
      <c r="G109" s="54"/>
      <c r="H109" s="54"/>
      <c r="I109" s="54"/>
      <c r="J109" s="54"/>
      <c r="K109" s="54"/>
      <c r="L109" s="72"/>
      <c r="M109" s="72"/>
      <c r="N109" s="102">
        <v>103</v>
      </c>
      <c r="O109" s="92">
        <v>1</v>
      </c>
      <c r="P109" s="92">
        <v>1</v>
      </c>
      <c r="Q109" s="92">
        <v>1</v>
      </c>
      <c r="R109" s="102">
        <v>103</v>
      </c>
      <c r="S109" s="84" t="s">
        <v>337</v>
      </c>
      <c r="T109" s="102">
        <v>0</v>
      </c>
      <c r="U109" s="102">
        <v>-1</v>
      </c>
      <c r="V109" s="102">
        <v>0.1</v>
      </c>
      <c r="W109" s="103">
        <v>9.9999999999999995E-7</v>
      </c>
      <c r="X109" s="102">
        <v>0.1</v>
      </c>
      <c r="Y109" s="102">
        <v>0.3</v>
      </c>
      <c r="Z109" s="102">
        <v>0.11</v>
      </c>
      <c r="AA109" s="102">
        <v>3.5</v>
      </c>
      <c r="AB109" s="104" t="s">
        <v>60</v>
      </c>
      <c r="AC109" s="49" t="str">
        <f t="shared" si="15"/>
        <v>2,2</v>
      </c>
      <c r="AD109" s="49" t="str">
        <f t="shared" si="16"/>
        <v/>
      </c>
      <c r="AE109" s="55">
        <v>69</v>
      </c>
      <c r="AF109" s="55">
        <v>14716800</v>
      </c>
      <c r="AG109" s="55">
        <v>5</v>
      </c>
      <c r="AH109" s="55">
        <v>0</v>
      </c>
      <c r="AI109" s="55">
        <v>0.25391967568384499</v>
      </c>
      <c r="AJ109" s="55">
        <v>0.21</v>
      </c>
      <c r="AK109" s="55">
        <v>0</v>
      </c>
      <c r="AL109" s="55">
        <v>1.9375335539900001E-3</v>
      </c>
      <c r="AM109" s="55">
        <v>0</v>
      </c>
      <c r="AN109" s="55">
        <v>0</v>
      </c>
      <c r="AO109" s="55">
        <v>-0.249999999999933</v>
      </c>
      <c r="AP109" s="55">
        <v>0</v>
      </c>
      <c r="AQ109" s="55">
        <v>0</v>
      </c>
      <c r="AR109" s="55">
        <v>0</v>
      </c>
      <c r="AS109" s="55">
        <v>0</v>
      </c>
      <c r="AT109" s="55">
        <v>0</v>
      </c>
      <c r="AU109" s="55">
        <v>170.333333333333</v>
      </c>
      <c r="AV109" s="125"/>
      <c r="AW109" s="125"/>
      <c r="AX109" s="125"/>
      <c r="AY109" s="125"/>
      <c r="AZ109" s="125"/>
      <c r="BA109" s="125"/>
      <c r="BF109" s="101" t="s">
        <v>338</v>
      </c>
      <c r="BH109" s="97">
        <v>104</v>
      </c>
      <c r="BI109" s="97">
        <v>20848800</v>
      </c>
      <c r="BJ109" s="98">
        <v>185</v>
      </c>
      <c r="BK109" s="98">
        <v>1016.257914</v>
      </c>
      <c r="BL109" s="98">
        <v>225.0996054</v>
      </c>
      <c r="BM109" s="98">
        <v>5.8292537429999998</v>
      </c>
      <c r="BN109" s="98">
        <v>-1016.257914</v>
      </c>
      <c r="BO109" s="98">
        <v>-196.7455995</v>
      </c>
      <c r="BP109" s="98">
        <v>-207.5247521</v>
      </c>
      <c r="BQ109" s="100">
        <f t="shared" si="14"/>
        <v>241.30555555555554</v>
      </c>
      <c r="BT109" s="97">
        <v>104</v>
      </c>
      <c r="BU109" s="97">
        <v>20848800</v>
      </c>
      <c r="BV109" s="98">
        <v>1041.251068</v>
      </c>
      <c r="BW109" s="98">
        <v>1001.411748</v>
      </c>
      <c r="BX109" s="98">
        <v>-32.614269700000001</v>
      </c>
      <c r="BY109" s="98">
        <v>31.227061469999999</v>
      </c>
      <c r="BZ109" s="98">
        <v>-186.66978409999999</v>
      </c>
      <c r="CA109" s="98">
        <v>176.29769060000001</v>
      </c>
    </row>
    <row r="110" spans="1:83" ht="9.9499999999999993" customHeight="1" x14ac:dyDescent="0.25">
      <c r="B110" s="71"/>
      <c r="C110" s="54"/>
      <c r="D110" s="54"/>
      <c r="E110" s="54"/>
      <c r="F110" s="54"/>
      <c r="G110" s="54"/>
      <c r="H110" s="54"/>
      <c r="I110" s="54"/>
      <c r="J110" s="54"/>
      <c r="K110" s="54"/>
      <c r="L110" s="72"/>
      <c r="M110" s="72"/>
      <c r="N110" s="102">
        <v>104</v>
      </c>
      <c r="O110" s="92">
        <v>1</v>
      </c>
      <c r="P110" s="92">
        <v>1</v>
      </c>
      <c r="Q110" s="92">
        <v>2</v>
      </c>
      <c r="R110" s="102">
        <v>104</v>
      </c>
      <c r="S110" s="84" t="s">
        <v>339</v>
      </c>
      <c r="T110" s="102">
        <v>0</v>
      </c>
      <c r="U110" s="102">
        <v>-1</v>
      </c>
      <c r="V110" s="102">
        <v>0.1</v>
      </c>
      <c r="W110" s="103">
        <v>9.9999999999999995E-7</v>
      </c>
      <c r="X110" s="102">
        <v>0.1</v>
      </c>
      <c r="Y110" s="102">
        <v>0.3</v>
      </c>
      <c r="Z110" s="102">
        <v>0.11</v>
      </c>
      <c r="AA110" s="102">
        <v>3.5</v>
      </c>
      <c r="AB110" s="104" t="s">
        <v>60</v>
      </c>
      <c r="AC110" s="49" t="str">
        <f t="shared" si="15"/>
        <v>3,2</v>
      </c>
      <c r="AD110" s="49" t="str">
        <f t="shared" si="16"/>
        <v/>
      </c>
      <c r="AE110" s="55">
        <v>70</v>
      </c>
      <c r="AF110" s="55">
        <v>14892000</v>
      </c>
      <c r="AG110" s="55">
        <v>5</v>
      </c>
      <c r="AH110" s="55">
        <v>0</v>
      </c>
      <c r="AI110" s="55">
        <v>0.253919675683623</v>
      </c>
      <c r="AJ110" s="55">
        <v>0.21</v>
      </c>
      <c r="AK110" s="55">
        <v>0</v>
      </c>
      <c r="AL110" s="55">
        <v>2.2392766876048798E-3</v>
      </c>
      <c r="AM110" s="55">
        <v>0</v>
      </c>
      <c r="AN110" s="55">
        <v>0</v>
      </c>
      <c r="AO110" s="55">
        <v>-0.249999999999901</v>
      </c>
      <c r="AP110" s="55">
        <v>0</v>
      </c>
      <c r="AQ110" s="55">
        <v>0</v>
      </c>
      <c r="AR110" s="55">
        <v>0</v>
      </c>
      <c r="AS110" s="55">
        <v>0</v>
      </c>
      <c r="AT110" s="55">
        <v>0</v>
      </c>
      <c r="AU110" s="55">
        <v>172.361111111111</v>
      </c>
      <c r="AV110" s="125"/>
      <c r="AW110" s="125"/>
      <c r="AX110" s="125"/>
      <c r="AY110" s="125"/>
      <c r="AZ110" s="125"/>
      <c r="BA110" s="125"/>
      <c r="BF110" s="101" t="s">
        <v>340</v>
      </c>
      <c r="BH110" s="97">
        <v>105</v>
      </c>
      <c r="BI110" s="97">
        <v>21024000</v>
      </c>
      <c r="BJ110" s="98">
        <v>185</v>
      </c>
      <c r="BK110" s="98">
        <v>1016.339523</v>
      </c>
      <c r="BL110" s="98">
        <v>225.20473390000001</v>
      </c>
      <c r="BM110" s="98">
        <v>5.791090198</v>
      </c>
      <c r="BN110" s="98">
        <v>-1016.339523</v>
      </c>
      <c r="BO110" s="98">
        <v>-196.85277719999999</v>
      </c>
      <c r="BP110" s="98">
        <v>-207.5608665</v>
      </c>
      <c r="BQ110" s="100">
        <f t="shared" si="14"/>
        <v>243.33333333333334</v>
      </c>
      <c r="BT110" s="97">
        <v>105</v>
      </c>
      <c r="BU110" s="97">
        <v>21024000</v>
      </c>
      <c r="BV110" s="98">
        <v>1041.251129</v>
      </c>
      <c r="BW110" s="98">
        <v>1001.412072</v>
      </c>
      <c r="BX110" s="98">
        <v>-32.616940159999999</v>
      </c>
      <c r="BY110" s="98">
        <v>31.227061469999999</v>
      </c>
      <c r="BZ110" s="98">
        <v>-186.74120199999999</v>
      </c>
      <c r="CA110" s="98">
        <v>176.33380500000001</v>
      </c>
    </row>
    <row r="111" spans="1:83" ht="9.9499999999999993" customHeight="1" x14ac:dyDescent="0.25">
      <c r="B111" s="71"/>
      <c r="C111" s="54"/>
      <c r="D111" s="54"/>
      <c r="E111" s="54"/>
      <c r="F111" s="54"/>
      <c r="G111" s="54"/>
      <c r="H111" s="54"/>
      <c r="I111" s="54"/>
      <c r="J111" s="54"/>
      <c r="K111" s="54"/>
      <c r="L111" s="72"/>
      <c r="M111" s="72"/>
      <c r="N111" s="102">
        <v>105</v>
      </c>
      <c r="O111" s="92">
        <v>1</v>
      </c>
      <c r="P111" s="92">
        <v>1</v>
      </c>
      <c r="Q111" s="92">
        <v>5</v>
      </c>
      <c r="R111" s="102">
        <v>105</v>
      </c>
      <c r="S111" s="84" t="s">
        <v>341</v>
      </c>
      <c r="T111" s="102">
        <v>0</v>
      </c>
      <c r="U111" s="102">
        <v>-1</v>
      </c>
      <c r="V111" s="102">
        <v>0.1</v>
      </c>
      <c r="W111" s="103">
        <v>9.9999999999999995E-7</v>
      </c>
      <c r="X111" s="102">
        <v>0.2</v>
      </c>
      <c r="Y111" s="102">
        <v>0.3</v>
      </c>
      <c r="Z111" s="102">
        <v>0.21</v>
      </c>
      <c r="AA111" s="102">
        <v>3.5</v>
      </c>
      <c r="AB111" s="104" t="s">
        <v>60</v>
      </c>
      <c r="AC111" s="49" t="str">
        <f t="shared" si="15"/>
        <v>6,2</v>
      </c>
      <c r="AD111" s="49" t="str">
        <f t="shared" si="16"/>
        <v/>
      </c>
      <c r="AE111" s="55">
        <v>71</v>
      </c>
      <c r="AF111" s="55">
        <v>15067200</v>
      </c>
      <c r="AG111" s="55">
        <v>5</v>
      </c>
      <c r="AH111" s="55">
        <v>0</v>
      </c>
      <c r="AI111" s="55">
        <v>0.253919675683623</v>
      </c>
      <c r="AJ111" s="55">
        <v>0.21</v>
      </c>
      <c r="AK111" s="55">
        <v>0</v>
      </c>
      <c r="AL111" s="55">
        <v>2.5310512695329601E-3</v>
      </c>
      <c r="AM111" s="55">
        <v>0</v>
      </c>
      <c r="AN111" s="55">
        <v>0</v>
      </c>
      <c r="AO111" s="55">
        <v>-0.249999999999964</v>
      </c>
      <c r="AP111" s="55">
        <v>0</v>
      </c>
      <c r="AQ111" s="55">
        <v>0</v>
      </c>
      <c r="AR111" s="55">
        <v>0</v>
      </c>
      <c r="AS111" s="55">
        <v>0</v>
      </c>
      <c r="AT111" s="55">
        <v>0</v>
      </c>
      <c r="AU111" s="55">
        <v>174.388888888888</v>
      </c>
      <c r="AV111" s="125"/>
      <c r="AW111" s="125"/>
      <c r="AX111" s="125"/>
      <c r="AY111" s="125"/>
      <c r="AZ111" s="125"/>
      <c r="BA111" s="125"/>
      <c r="BF111" s="101" t="s">
        <v>342</v>
      </c>
      <c r="BH111" s="97">
        <v>106</v>
      </c>
      <c r="BI111" s="97">
        <v>21199200</v>
      </c>
      <c r="BJ111" s="98">
        <v>185</v>
      </c>
      <c r="BK111" s="98">
        <v>1016.423577</v>
      </c>
      <c r="BL111" s="98">
        <v>225.2598658</v>
      </c>
      <c r="BM111" s="98">
        <v>5.7536938280000003</v>
      </c>
      <c r="BN111" s="98">
        <v>-1016.423577</v>
      </c>
      <c r="BO111" s="98">
        <v>-196.91046259999999</v>
      </c>
      <c r="BP111" s="98">
        <v>-207.59570930000001</v>
      </c>
      <c r="BQ111" s="100">
        <f t="shared" si="14"/>
        <v>245.36111111111111</v>
      </c>
      <c r="BT111" s="97">
        <v>106</v>
      </c>
      <c r="BU111" s="97">
        <v>21199200</v>
      </c>
      <c r="BV111" s="98">
        <v>1041.2511939999999</v>
      </c>
      <c r="BW111" s="98">
        <v>1001.412403</v>
      </c>
      <c r="BX111" s="98">
        <v>-32.619742299999999</v>
      </c>
      <c r="BY111" s="98">
        <v>31.227061469999999</v>
      </c>
      <c r="BZ111" s="98">
        <v>-186.8142431</v>
      </c>
      <c r="CA111" s="98">
        <v>176.36864790000001</v>
      </c>
    </row>
    <row r="112" spans="1:83" ht="9.9499999999999993" customHeight="1" x14ac:dyDescent="0.25">
      <c r="B112" s="71"/>
      <c r="C112" s="54"/>
      <c r="D112" s="54"/>
      <c r="E112" s="54"/>
      <c r="F112" s="54"/>
      <c r="G112" s="54"/>
      <c r="H112" s="54"/>
      <c r="I112" s="54"/>
      <c r="J112" s="54"/>
      <c r="K112" s="54"/>
      <c r="L112" s="72"/>
      <c r="M112" s="72"/>
      <c r="N112" s="102">
        <v>106</v>
      </c>
      <c r="O112" s="92">
        <v>1</v>
      </c>
      <c r="P112" s="92">
        <v>1</v>
      </c>
      <c r="Q112" s="92">
        <v>6</v>
      </c>
      <c r="R112" s="102">
        <v>106</v>
      </c>
      <c r="S112" s="84" t="s">
        <v>343</v>
      </c>
      <c r="T112" s="102">
        <v>0</v>
      </c>
      <c r="U112" s="102">
        <v>-1</v>
      </c>
      <c r="V112" s="102">
        <v>0.1</v>
      </c>
      <c r="W112" s="103">
        <v>9.9999999999999995E-7</v>
      </c>
      <c r="X112" s="102">
        <v>0.2</v>
      </c>
      <c r="Y112" s="102">
        <v>0.3</v>
      </c>
      <c r="Z112" s="102">
        <v>0.21</v>
      </c>
      <c r="AA112" s="102">
        <v>3.5</v>
      </c>
      <c r="AB112" s="104" t="s">
        <v>60</v>
      </c>
      <c r="AC112" s="49" t="str">
        <f t="shared" si="15"/>
        <v>7,2</v>
      </c>
      <c r="AD112" s="49" t="str">
        <f t="shared" si="16"/>
        <v/>
      </c>
      <c r="AE112" s="55">
        <v>72</v>
      </c>
      <c r="AF112" s="55">
        <v>15242400</v>
      </c>
      <c r="AG112" s="55">
        <v>5</v>
      </c>
      <c r="AH112" s="55">
        <v>0</v>
      </c>
      <c r="AI112" s="55">
        <v>0.253919675683623</v>
      </c>
      <c r="AJ112" s="55">
        <v>0.21</v>
      </c>
      <c r="AK112" s="55">
        <v>0</v>
      </c>
      <c r="AL112" s="55">
        <v>2.80362456310874E-3</v>
      </c>
      <c r="AM112" s="55">
        <v>0</v>
      </c>
      <c r="AN112" s="55">
        <v>0</v>
      </c>
      <c r="AO112" s="55">
        <v>-0.25000000000002798</v>
      </c>
      <c r="AP112" s="55">
        <v>0</v>
      </c>
      <c r="AQ112" s="55">
        <v>0</v>
      </c>
      <c r="AR112" s="55">
        <v>0</v>
      </c>
      <c r="AS112" s="55">
        <v>0</v>
      </c>
      <c r="AT112" s="55">
        <v>0</v>
      </c>
      <c r="AU112" s="55">
        <v>176.416666666666</v>
      </c>
      <c r="AV112" s="125"/>
      <c r="AW112" s="125"/>
      <c r="AX112" s="125"/>
      <c r="AY112" s="125"/>
      <c r="AZ112" s="125"/>
      <c r="BA112" s="125"/>
      <c r="BF112" s="101" t="s">
        <v>344</v>
      </c>
      <c r="BH112" s="97">
        <v>107</v>
      </c>
      <c r="BI112" s="97">
        <v>21374400</v>
      </c>
      <c r="BJ112" s="98">
        <v>185</v>
      </c>
      <c r="BK112" s="98">
        <v>1016.508898</v>
      </c>
      <c r="BL112" s="98">
        <v>225.36369819999999</v>
      </c>
      <c r="BM112" s="98">
        <v>5.7174265310000001</v>
      </c>
      <c r="BN112" s="98">
        <v>-1016.508898</v>
      </c>
      <c r="BO112" s="98">
        <v>-197.01712979999999</v>
      </c>
      <c r="BP112" s="98">
        <v>-207.62914190000001</v>
      </c>
      <c r="BQ112" s="100">
        <f t="shared" si="14"/>
        <v>247.38888888888889</v>
      </c>
      <c r="BT112" s="97">
        <v>107</v>
      </c>
      <c r="BU112" s="97">
        <v>21374400</v>
      </c>
      <c r="BV112" s="98">
        <v>1041.25126</v>
      </c>
      <c r="BW112" s="98">
        <v>1001.412738</v>
      </c>
      <c r="BX112" s="98">
        <v>-32.622642519999999</v>
      </c>
      <c r="BY112" s="98">
        <v>31.227061469999999</v>
      </c>
      <c r="BZ112" s="98">
        <v>-186.8878938</v>
      </c>
      <c r="CA112" s="98">
        <v>176.40208039999999</v>
      </c>
    </row>
    <row r="113" spans="2:79" ht="9.9499999999999993" customHeight="1" x14ac:dyDescent="0.25">
      <c r="B113" s="71"/>
      <c r="C113" s="54"/>
      <c r="D113" s="54"/>
      <c r="E113" s="54"/>
      <c r="F113" s="54"/>
      <c r="G113" s="54"/>
      <c r="H113" s="54"/>
      <c r="I113" s="54"/>
      <c r="J113" s="54"/>
      <c r="K113" s="54"/>
      <c r="L113" s="72"/>
      <c r="M113" s="72"/>
      <c r="N113" s="102">
        <v>107</v>
      </c>
      <c r="O113" s="92">
        <v>1</v>
      </c>
      <c r="P113" s="92">
        <v>1</v>
      </c>
      <c r="Q113" s="92">
        <v>7</v>
      </c>
      <c r="R113" s="102">
        <v>107</v>
      </c>
      <c r="S113" s="84" t="s">
        <v>345</v>
      </c>
      <c r="T113" s="102">
        <v>0</v>
      </c>
      <c r="U113" s="102">
        <v>-1</v>
      </c>
      <c r="V113" s="102">
        <v>0.1</v>
      </c>
      <c r="W113" s="103">
        <v>9.9999999999999995E-7</v>
      </c>
      <c r="X113" s="102">
        <v>0.2</v>
      </c>
      <c r="Y113" s="102">
        <v>0.3</v>
      </c>
      <c r="Z113" s="102">
        <v>0.21</v>
      </c>
      <c r="AA113" s="102">
        <v>3.5</v>
      </c>
      <c r="AB113" s="104" t="s">
        <v>60</v>
      </c>
      <c r="AC113" s="49" t="str">
        <f t="shared" si="15"/>
        <v>8,2</v>
      </c>
      <c r="AD113" s="49" t="str">
        <f t="shared" si="16"/>
        <v/>
      </c>
      <c r="AE113" s="55">
        <v>73</v>
      </c>
      <c r="AF113" s="55">
        <v>15417600</v>
      </c>
      <c r="AG113" s="55">
        <v>5</v>
      </c>
      <c r="AH113" s="55">
        <v>0</v>
      </c>
      <c r="AI113" s="55">
        <v>0.26220410355576401</v>
      </c>
      <c r="AJ113" s="55">
        <v>0.21</v>
      </c>
      <c r="AK113" s="55">
        <v>0</v>
      </c>
      <c r="AL113" s="55">
        <v>3.06051143068568E-3</v>
      </c>
      <c r="AM113" s="55">
        <v>0</v>
      </c>
      <c r="AN113" s="55">
        <v>0</v>
      </c>
      <c r="AO113" s="55">
        <v>-0.249999999999964</v>
      </c>
      <c r="AP113" s="55">
        <v>0</v>
      </c>
      <c r="AQ113" s="55">
        <v>0</v>
      </c>
      <c r="AR113" s="55">
        <v>0</v>
      </c>
      <c r="AS113" s="55">
        <v>0</v>
      </c>
      <c r="AT113" s="55">
        <v>0</v>
      </c>
      <c r="AU113" s="55">
        <v>178.444444444444</v>
      </c>
      <c r="AV113" s="125"/>
      <c r="AW113" s="125"/>
      <c r="AX113" s="125"/>
      <c r="AY113" s="125"/>
      <c r="AZ113" s="125"/>
      <c r="BA113" s="125"/>
      <c r="BF113" s="101" t="s">
        <v>346</v>
      </c>
      <c r="BH113" s="97">
        <v>108</v>
      </c>
      <c r="BI113" s="97">
        <v>21549600</v>
      </c>
      <c r="BJ113" s="98">
        <v>185</v>
      </c>
      <c r="BK113" s="98">
        <v>1016.594059</v>
      </c>
      <c r="BL113" s="98">
        <v>225.46476620000001</v>
      </c>
      <c r="BM113" s="98">
        <v>5.6860540029999997</v>
      </c>
      <c r="BN113" s="98">
        <v>-1016.594059</v>
      </c>
      <c r="BO113" s="98">
        <v>-197.12132750000001</v>
      </c>
      <c r="BP113" s="98">
        <v>-207.65738469999999</v>
      </c>
      <c r="BQ113" s="100">
        <f t="shared" si="14"/>
        <v>249.41666666666666</v>
      </c>
      <c r="BT113" s="97">
        <v>108</v>
      </c>
      <c r="BU113" s="97">
        <v>21549600</v>
      </c>
      <c r="BV113" s="98">
        <v>1041.2513289999999</v>
      </c>
      <c r="BW113" s="98">
        <v>1001.413069</v>
      </c>
      <c r="BX113" s="98">
        <v>-32.625613000000001</v>
      </c>
      <c r="BY113" s="98">
        <v>31.227061469999999</v>
      </c>
      <c r="BZ113" s="98">
        <v>-186.96087979999999</v>
      </c>
      <c r="CA113" s="98">
        <v>176.4303232</v>
      </c>
    </row>
    <row r="114" spans="2:79" ht="9.9499999999999993" customHeight="1" x14ac:dyDescent="0.25">
      <c r="B114" s="71"/>
      <c r="C114" s="54"/>
      <c r="D114" s="54"/>
      <c r="E114" s="54"/>
      <c r="F114" s="54"/>
      <c r="G114" s="54"/>
      <c r="H114" s="54"/>
      <c r="I114" s="54"/>
      <c r="J114" s="54"/>
      <c r="K114" s="54"/>
      <c r="L114" s="72"/>
      <c r="M114" s="72"/>
      <c r="N114" s="102">
        <v>108</v>
      </c>
      <c r="O114" s="92">
        <v>1</v>
      </c>
      <c r="P114" s="92">
        <v>2</v>
      </c>
      <c r="Q114" s="92">
        <v>1</v>
      </c>
      <c r="R114" s="102">
        <v>108</v>
      </c>
      <c r="S114" s="84" t="s">
        <v>347</v>
      </c>
      <c r="T114" s="102">
        <v>0</v>
      </c>
      <c r="U114" s="102">
        <v>-1</v>
      </c>
      <c r="V114" s="102">
        <v>0.1</v>
      </c>
      <c r="W114" s="103">
        <v>9.9999999999999995E-7</v>
      </c>
      <c r="X114" s="102">
        <v>0.2</v>
      </c>
      <c r="Y114" s="102">
        <v>0.3</v>
      </c>
      <c r="Z114" s="102">
        <v>0.21</v>
      </c>
      <c r="AA114" s="102">
        <v>3.5</v>
      </c>
      <c r="AB114" s="104" t="s">
        <v>60</v>
      </c>
      <c r="AC114" s="49" t="str">
        <f t="shared" si="15"/>
        <v>2,3</v>
      </c>
      <c r="AD114" s="49" t="str">
        <f t="shared" si="16"/>
        <v/>
      </c>
      <c r="AE114" s="55">
        <v>74</v>
      </c>
      <c r="AF114" s="55">
        <v>15592800</v>
      </c>
      <c r="AG114" s="55">
        <v>5</v>
      </c>
      <c r="AH114" s="55">
        <v>0</v>
      </c>
      <c r="AI114" s="55">
        <v>0.26220410355576401</v>
      </c>
      <c r="AJ114" s="55">
        <v>0.21</v>
      </c>
      <c r="AK114" s="55">
        <v>0</v>
      </c>
      <c r="AL114" s="55">
        <v>3.3060348243260599E-3</v>
      </c>
      <c r="AM114" s="55">
        <v>0</v>
      </c>
      <c r="AN114" s="55">
        <v>0</v>
      </c>
      <c r="AO114" s="55">
        <v>-0.249999999999901</v>
      </c>
      <c r="AP114" s="55">
        <v>0</v>
      </c>
      <c r="AQ114" s="55">
        <v>0</v>
      </c>
      <c r="AR114" s="55">
        <v>0</v>
      </c>
      <c r="AS114" s="55">
        <v>0</v>
      </c>
      <c r="AT114" s="55">
        <v>0</v>
      </c>
      <c r="AU114" s="55">
        <v>180.472222222222</v>
      </c>
      <c r="AV114" s="125"/>
      <c r="AW114" s="125"/>
      <c r="AX114" s="125"/>
      <c r="AY114" s="125"/>
      <c r="AZ114" s="125"/>
      <c r="BA114" s="125"/>
      <c r="BF114" s="101" t="s">
        <v>348</v>
      </c>
      <c r="BH114" s="97">
        <v>109</v>
      </c>
      <c r="BI114" s="97">
        <v>21724800</v>
      </c>
      <c r="BJ114" s="98">
        <v>185</v>
      </c>
      <c r="BK114" s="98">
        <v>1016.677851</v>
      </c>
      <c r="BL114" s="98">
        <v>225.56205199999999</v>
      </c>
      <c r="BM114" s="98">
        <v>5.660083201</v>
      </c>
      <c r="BN114" s="98">
        <v>-1016.677851</v>
      </c>
      <c r="BO114" s="98">
        <v>-197.22196700000001</v>
      </c>
      <c r="BP114" s="98">
        <v>-207.68000180000001</v>
      </c>
      <c r="BQ114" s="100">
        <f t="shared" si="14"/>
        <v>251.44444444444446</v>
      </c>
      <c r="BT114" s="97">
        <v>109</v>
      </c>
      <c r="BU114" s="97">
        <v>21724800</v>
      </c>
      <c r="BV114" s="98">
        <v>1041.2513980000001</v>
      </c>
      <c r="BW114" s="98">
        <v>1001.413392</v>
      </c>
      <c r="BX114" s="98">
        <v>-32.628633180000001</v>
      </c>
      <c r="BY114" s="98">
        <v>31.227061469999999</v>
      </c>
      <c r="BZ114" s="98">
        <v>-187.0321275</v>
      </c>
      <c r="CA114" s="98">
        <v>176.45294039999999</v>
      </c>
    </row>
    <row r="115" spans="2:79" ht="9.9499999999999993" customHeight="1" x14ac:dyDescent="0.25">
      <c r="B115" s="71"/>
      <c r="C115" s="54"/>
      <c r="D115" s="54"/>
      <c r="E115" s="54"/>
      <c r="F115" s="54"/>
      <c r="G115" s="54"/>
      <c r="H115" s="54"/>
      <c r="I115" s="54"/>
      <c r="J115" s="54"/>
      <c r="K115" s="54"/>
      <c r="L115" s="72"/>
      <c r="M115" s="72"/>
      <c r="N115" s="102">
        <v>109</v>
      </c>
      <c r="O115" s="92">
        <v>1</v>
      </c>
      <c r="P115" s="92">
        <v>2</v>
      </c>
      <c r="Q115" s="92">
        <v>2</v>
      </c>
      <c r="R115" s="102">
        <v>109</v>
      </c>
      <c r="S115" s="84" t="s">
        <v>349</v>
      </c>
      <c r="T115" s="102">
        <v>0</v>
      </c>
      <c r="U115" s="102">
        <v>-1</v>
      </c>
      <c r="V115" s="102">
        <v>0.1</v>
      </c>
      <c r="W115" s="103">
        <v>9.9999999999999995E-7</v>
      </c>
      <c r="X115" s="102">
        <v>0.1</v>
      </c>
      <c r="Y115" s="102">
        <v>0.3</v>
      </c>
      <c r="Z115" s="102">
        <v>0.11</v>
      </c>
      <c r="AA115" s="102">
        <v>3.5</v>
      </c>
      <c r="AB115" s="104" t="s">
        <v>60</v>
      </c>
      <c r="AC115" s="49" t="str">
        <f t="shared" si="15"/>
        <v>3,3</v>
      </c>
      <c r="AD115" s="49" t="str">
        <f t="shared" si="16"/>
        <v/>
      </c>
      <c r="AE115" s="55">
        <v>75</v>
      </c>
      <c r="AF115" s="55">
        <v>15768000</v>
      </c>
      <c r="AG115" s="55">
        <v>5</v>
      </c>
      <c r="AH115" s="55">
        <v>0</v>
      </c>
      <c r="AI115" s="55">
        <v>0.26220410355576401</v>
      </c>
      <c r="AJ115" s="55">
        <v>0.21</v>
      </c>
      <c r="AK115" s="55">
        <v>0</v>
      </c>
      <c r="AL115" s="55">
        <v>3.5315471136758399E-3</v>
      </c>
      <c r="AM115" s="55">
        <v>0</v>
      </c>
      <c r="AN115" s="55">
        <v>0</v>
      </c>
      <c r="AO115" s="55">
        <v>-0.25000000000002798</v>
      </c>
      <c r="AP115" s="55">
        <v>0</v>
      </c>
      <c r="AQ115" s="55">
        <v>0</v>
      </c>
      <c r="AR115" s="55">
        <v>0</v>
      </c>
      <c r="AS115" s="55">
        <v>0</v>
      </c>
      <c r="AT115" s="55">
        <v>0</v>
      </c>
      <c r="AU115" s="55">
        <v>182.5</v>
      </c>
      <c r="AV115" s="125"/>
      <c r="AW115" s="125"/>
      <c r="AX115" s="125"/>
      <c r="AY115" s="125"/>
      <c r="AZ115" s="125"/>
      <c r="BA115" s="125"/>
      <c r="BF115" s="101" t="s">
        <v>350</v>
      </c>
      <c r="BH115" s="97">
        <v>110</v>
      </c>
      <c r="BI115" s="97">
        <v>21900000</v>
      </c>
      <c r="BJ115" s="98">
        <v>185</v>
      </c>
      <c r="BK115" s="98">
        <v>1016.760086</v>
      </c>
      <c r="BL115" s="98">
        <v>225.65655820000001</v>
      </c>
      <c r="BM115" s="98">
        <v>5.6346227520000003</v>
      </c>
      <c r="BN115" s="98">
        <v>-1016.760086</v>
      </c>
      <c r="BO115" s="98">
        <v>-197.31998129999999</v>
      </c>
      <c r="BP115" s="98">
        <v>-207.70195409999999</v>
      </c>
      <c r="BQ115" s="100">
        <f t="shared" si="14"/>
        <v>253.47222222222223</v>
      </c>
      <c r="BT115" s="97">
        <v>110</v>
      </c>
      <c r="BU115" s="97">
        <v>21900000</v>
      </c>
      <c r="BV115" s="98">
        <v>1041.251469</v>
      </c>
      <c r="BW115" s="98">
        <v>1001.413706</v>
      </c>
      <c r="BX115" s="98">
        <v>-32.631692620000003</v>
      </c>
      <c r="BY115" s="98">
        <v>31.227061469999999</v>
      </c>
      <c r="BZ115" s="98">
        <v>-187.1015486</v>
      </c>
      <c r="CA115" s="98">
        <v>176.4748926</v>
      </c>
    </row>
    <row r="116" spans="2:79" ht="9.9499999999999993" customHeight="1" x14ac:dyDescent="0.25">
      <c r="B116" s="71"/>
      <c r="C116" s="54"/>
      <c r="D116" s="54"/>
      <c r="E116" s="54"/>
      <c r="F116" s="54"/>
      <c r="G116" s="54"/>
      <c r="H116" s="54"/>
      <c r="I116" s="54"/>
      <c r="J116" s="54"/>
      <c r="K116" s="54"/>
      <c r="L116" s="72"/>
      <c r="M116" s="72"/>
      <c r="N116" s="102">
        <v>110</v>
      </c>
      <c r="O116" s="92">
        <v>1</v>
      </c>
      <c r="P116" s="92">
        <v>2</v>
      </c>
      <c r="Q116" s="92">
        <v>3</v>
      </c>
      <c r="R116" s="102">
        <v>110</v>
      </c>
      <c r="S116" s="84" t="s">
        <v>351</v>
      </c>
      <c r="T116" s="102">
        <v>0</v>
      </c>
      <c r="U116" s="102">
        <v>-1</v>
      </c>
      <c r="V116" s="102">
        <v>0.1</v>
      </c>
      <c r="W116" s="103">
        <v>9.9999999999999995E-7</v>
      </c>
      <c r="X116" s="102">
        <v>0.1</v>
      </c>
      <c r="Y116" s="102">
        <v>0.3</v>
      </c>
      <c r="Z116" s="102">
        <v>0.11</v>
      </c>
      <c r="AA116" s="102">
        <v>3.5</v>
      </c>
      <c r="AB116" s="104" t="s">
        <v>60</v>
      </c>
      <c r="AC116" s="49" t="str">
        <f t="shared" si="15"/>
        <v>4,3</v>
      </c>
      <c r="AD116" s="49" t="str">
        <f t="shared" si="16"/>
        <v/>
      </c>
      <c r="AE116" s="55">
        <v>76</v>
      </c>
      <c r="AF116" s="55">
        <v>15943200</v>
      </c>
      <c r="AG116" s="55">
        <v>0.374999999999999</v>
      </c>
      <c r="AH116" s="55">
        <v>0</v>
      </c>
      <c r="AI116" s="55">
        <v>0.26220410355587498</v>
      </c>
      <c r="AJ116" s="55">
        <v>0.21</v>
      </c>
      <c r="AK116" s="55">
        <v>0</v>
      </c>
      <c r="AL116" s="55">
        <v>3.7023461901510399E-3</v>
      </c>
      <c r="AM116" s="55">
        <v>0</v>
      </c>
      <c r="AN116" s="55">
        <v>0</v>
      </c>
      <c r="AO116" s="55">
        <v>-0.24999999339648199</v>
      </c>
      <c r="AP116" s="55">
        <v>0</v>
      </c>
      <c r="AQ116" s="55">
        <v>0</v>
      </c>
      <c r="AR116" s="55">
        <v>0</v>
      </c>
      <c r="AS116" s="55">
        <v>0</v>
      </c>
      <c r="AT116" s="55">
        <v>0</v>
      </c>
      <c r="AU116" s="55">
        <v>184.527777777777</v>
      </c>
      <c r="AV116" s="125"/>
      <c r="AW116" s="125"/>
      <c r="AX116" s="125"/>
      <c r="AY116" s="125"/>
      <c r="AZ116" s="125"/>
      <c r="BA116" s="125"/>
      <c r="BF116" s="101" t="s">
        <v>352</v>
      </c>
      <c r="BH116" s="97">
        <v>111</v>
      </c>
      <c r="BI116" s="97">
        <v>22075200</v>
      </c>
      <c r="BJ116" s="98">
        <v>185</v>
      </c>
      <c r="BK116" s="98">
        <v>1016.840773</v>
      </c>
      <c r="BL116" s="98">
        <v>225.74904839999999</v>
      </c>
      <c r="BM116" s="98">
        <v>5.6096758869999999</v>
      </c>
      <c r="BN116" s="98">
        <v>-1016.840773</v>
      </c>
      <c r="BO116" s="98">
        <v>-197.41611649999999</v>
      </c>
      <c r="BP116" s="98">
        <v>-207.72325599999999</v>
      </c>
      <c r="BQ116" s="100">
        <f t="shared" si="14"/>
        <v>255.5</v>
      </c>
      <c r="BT116" s="97">
        <v>111</v>
      </c>
      <c r="BU116" s="97">
        <v>22075200</v>
      </c>
      <c r="BV116" s="98">
        <v>1041.25154</v>
      </c>
      <c r="BW116" s="98">
        <v>1001.414013</v>
      </c>
      <c r="BX116" s="98">
        <v>-32.63478851</v>
      </c>
      <c r="BY116" s="98">
        <v>31.227061469999999</v>
      </c>
      <c r="BZ116" s="98">
        <v>-187.16917770000001</v>
      </c>
      <c r="CA116" s="98">
        <v>176.4961946</v>
      </c>
    </row>
    <row r="117" spans="2:79" ht="9.9499999999999993" customHeight="1" x14ac:dyDescent="0.25">
      <c r="B117" s="71"/>
      <c r="C117" s="54"/>
      <c r="D117" s="54"/>
      <c r="E117" s="54"/>
      <c r="F117" s="54"/>
      <c r="G117" s="54"/>
      <c r="H117" s="54"/>
      <c r="I117" s="54"/>
      <c r="J117" s="54"/>
      <c r="K117" s="54"/>
      <c r="L117" s="72"/>
      <c r="M117" s="72"/>
      <c r="N117" s="102">
        <v>111</v>
      </c>
      <c r="O117" s="92">
        <v>1</v>
      </c>
      <c r="P117" s="92">
        <v>2</v>
      </c>
      <c r="Q117" s="92">
        <v>4</v>
      </c>
      <c r="R117" s="102">
        <v>111</v>
      </c>
      <c r="S117" s="84" t="s">
        <v>353</v>
      </c>
      <c r="T117" s="102">
        <v>0</v>
      </c>
      <c r="U117" s="102">
        <v>-1</v>
      </c>
      <c r="V117" s="102">
        <v>0.1</v>
      </c>
      <c r="W117" s="103">
        <v>9.9999999999999995E-7</v>
      </c>
      <c r="X117" s="102">
        <v>0.2</v>
      </c>
      <c r="Y117" s="102">
        <v>0.3</v>
      </c>
      <c r="Z117" s="102">
        <v>0.21</v>
      </c>
      <c r="AA117" s="102">
        <v>3.5</v>
      </c>
      <c r="AB117" s="104" t="s">
        <v>60</v>
      </c>
      <c r="AC117" s="49" t="str">
        <f t="shared" si="15"/>
        <v>5,3</v>
      </c>
      <c r="AD117" s="49" t="str">
        <f t="shared" si="16"/>
        <v/>
      </c>
      <c r="AE117" s="55">
        <v>77</v>
      </c>
      <c r="AF117" s="55">
        <v>16118400</v>
      </c>
      <c r="AG117" s="55">
        <v>0.374999999999999</v>
      </c>
      <c r="AH117" s="55">
        <v>0</v>
      </c>
      <c r="AI117" s="55">
        <v>0.26220410355587498</v>
      </c>
      <c r="AJ117" s="55">
        <v>0.21</v>
      </c>
      <c r="AK117" s="55">
        <v>0</v>
      </c>
      <c r="AL117" s="55">
        <v>3.8102276442204199E-3</v>
      </c>
      <c r="AM117" s="55">
        <v>0</v>
      </c>
      <c r="AN117" s="55">
        <v>0</v>
      </c>
      <c r="AO117" s="55">
        <v>-0.25000000000002798</v>
      </c>
      <c r="AP117" s="55">
        <v>0</v>
      </c>
      <c r="AQ117" s="55">
        <v>0</v>
      </c>
      <c r="AR117" s="55">
        <v>0</v>
      </c>
      <c r="AS117" s="55">
        <v>0</v>
      </c>
      <c r="AT117" s="55">
        <v>0</v>
      </c>
      <c r="AU117" s="55">
        <v>186.555555555555</v>
      </c>
      <c r="AV117" s="125"/>
      <c r="AW117" s="125"/>
      <c r="AX117" s="125"/>
      <c r="AY117" s="125"/>
      <c r="AZ117" s="125"/>
      <c r="BA117" s="125"/>
      <c r="BF117" s="101" t="s">
        <v>354</v>
      </c>
      <c r="BH117" s="97">
        <v>112</v>
      </c>
      <c r="BI117" s="97">
        <v>22250400</v>
      </c>
      <c r="BJ117" s="98">
        <v>185</v>
      </c>
      <c r="BK117" s="98">
        <v>1016.919684</v>
      </c>
      <c r="BL117" s="98">
        <v>225.83874019999999</v>
      </c>
      <c r="BM117" s="98">
        <v>5.5852958810000004</v>
      </c>
      <c r="BN117" s="98">
        <v>-1016.919684</v>
      </c>
      <c r="BO117" s="98">
        <v>-197.50956300000001</v>
      </c>
      <c r="BP117" s="98">
        <v>-207.7438813</v>
      </c>
      <c r="BQ117" s="100">
        <f t="shared" si="14"/>
        <v>257.52777777777777</v>
      </c>
      <c r="BT117" s="97">
        <v>112</v>
      </c>
      <c r="BU117" s="97">
        <v>22250400</v>
      </c>
      <c r="BV117" s="98">
        <v>1041.251612</v>
      </c>
      <c r="BW117" s="98">
        <v>1001.414311</v>
      </c>
      <c r="BX117" s="98">
        <v>-32.637909870000001</v>
      </c>
      <c r="BY117" s="98">
        <v>31.227061469999999</v>
      </c>
      <c r="BZ117" s="98">
        <v>-187.23484830000001</v>
      </c>
      <c r="CA117" s="98">
        <v>176.5168199</v>
      </c>
    </row>
    <row r="118" spans="2:79" ht="9.9499999999999993" customHeight="1" x14ac:dyDescent="0.25">
      <c r="B118" s="71"/>
      <c r="C118" s="54"/>
      <c r="D118" s="54"/>
      <c r="E118" s="54"/>
      <c r="F118" s="54"/>
      <c r="G118" s="54"/>
      <c r="H118" s="54"/>
      <c r="I118" s="54"/>
      <c r="J118" s="54"/>
      <c r="K118" s="54"/>
      <c r="L118" s="72"/>
      <c r="M118" s="72"/>
      <c r="N118" s="102">
        <v>112</v>
      </c>
      <c r="O118" s="92">
        <v>1</v>
      </c>
      <c r="P118" s="92">
        <v>2</v>
      </c>
      <c r="Q118" s="92">
        <v>5</v>
      </c>
      <c r="R118" s="102">
        <v>112</v>
      </c>
      <c r="S118" s="84" t="s">
        <v>355</v>
      </c>
      <c r="T118" s="102">
        <v>0</v>
      </c>
      <c r="U118" s="102">
        <v>-1</v>
      </c>
      <c r="V118" s="102">
        <v>0.1</v>
      </c>
      <c r="W118" s="103">
        <v>9.9999999999999995E-7</v>
      </c>
      <c r="X118" s="102">
        <v>0.2</v>
      </c>
      <c r="Y118" s="102">
        <v>0.3</v>
      </c>
      <c r="Z118" s="102">
        <v>0.21</v>
      </c>
      <c r="AA118" s="102">
        <v>3.5</v>
      </c>
      <c r="AB118" s="104" t="s">
        <v>60</v>
      </c>
      <c r="AC118" s="49" t="str">
        <f t="shared" si="15"/>
        <v>6,3</v>
      </c>
      <c r="AD118" s="49" t="str">
        <f t="shared" si="16"/>
        <v/>
      </c>
      <c r="AE118" s="55">
        <v>78</v>
      </c>
      <c r="AF118" s="55">
        <v>16293600</v>
      </c>
      <c r="AG118" s="55">
        <v>0.374999999999999</v>
      </c>
      <c r="AH118" s="55">
        <v>0</v>
      </c>
      <c r="AI118" s="55">
        <v>0.26220410355587498</v>
      </c>
      <c r="AJ118" s="55">
        <v>0.21</v>
      </c>
      <c r="AK118" s="55">
        <v>0</v>
      </c>
      <c r="AL118" s="55">
        <v>3.8614857937261399E-3</v>
      </c>
      <c r="AM118" s="55">
        <v>0</v>
      </c>
      <c r="AN118" s="55">
        <v>0</v>
      </c>
      <c r="AO118" s="55">
        <v>-0.249999999999964</v>
      </c>
      <c r="AP118" s="55">
        <v>0</v>
      </c>
      <c r="AQ118" s="55">
        <v>0</v>
      </c>
      <c r="AR118" s="55">
        <v>0</v>
      </c>
      <c r="AS118" s="55">
        <v>0</v>
      </c>
      <c r="AT118" s="55">
        <v>0</v>
      </c>
      <c r="AU118" s="55">
        <v>188.583333333333</v>
      </c>
      <c r="AV118" s="125"/>
      <c r="AW118" s="125"/>
      <c r="AX118" s="125"/>
      <c r="AY118" s="125"/>
      <c r="AZ118" s="125"/>
      <c r="BA118" s="125"/>
      <c r="BF118" s="101" t="s">
        <v>356</v>
      </c>
      <c r="BH118" s="97">
        <v>113</v>
      </c>
      <c r="BI118" s="97">
        <v>22425600</v>
      </c>
      <c r="BJ118" s="98">
        <v>185</v>
      </c>
      <c r="BK118" s="98">
        <v>1016.997286</v>
      </c>
      <c r="BL118" s="98">
        <v>225.9315115</v>
      </c>
      <c r="BM118" s="98">
        <v>5.561525713</v>
      </c>
      <c r="BN118" s="98">
        <v>-1016.997286</v>
      </c>
      <c r="BO118" s="98">
        <v>-197.6062766</v>
      </c>
      <c r="BP118" s="98">
        <v>-207.7637091</v>
      </c>
      <c r="BQ118" s="100">
        <f t="shared" si="14"/>
        <v>259.55555555555554</v>
      </c>
      <c r="BT118" s="97">
        <v>113</v>
      </c>
      <c r="BU118" s="97">
        <v>22425600</v>
      </c>
      <c r="BV118" s="98">
        <v>1041.2516840000001</v>
      </c>
      <c r="BW118" s="98">
        <v>1001.4146009999999</v>
      </c>
      <c r="BX118" s="98">
        <v>-32.641065949999998</v>
      </c>
      <c r="BY118" s="98">
        <v>31.227061469999999</v>
      </c>
      <c r="BZ118" s="98">
        <v>-187.29891860000001</v>
      </c>
      <c r="CA118" s="98">
        <v>176.53664760000001</v>
      </c>
    </row>
    <row r="119" spans="2:79" ht="9.9499999999999993" customHeight="1" x14ac:dyDescent="0.25">
      <c r="B119" s="71"/>
      <c r="C119" s="54"/>
      <c r="D119" s="54"/>
      <c r="E119" s="54"/>
      <c r="F119" s="54"/>
      <c r="G119" s="54"/>
      <c r="H119" s="54"/>
      <c r="I119" s="54"/>
      <c r="J119" s="54"/>
      <c r="K119" s="54"/>
      <c r="L119" s="72"/>
      <c r="M119" s="72"/>
      <c r="N119" s="102">
        <v>113</v>
      </c>
      <c r="O119" s="92">
        <v>1</v>
      </c>
      <c r="P119" s="92">
        <v>2</v>
      </c>
      <c r="Q119" s="92">
        <v>6</v>
      </c>
      <c r="R119" s="102">
        <v>113</v>
      </c>
      <c r="S119" s="84" t="s">
        <v>357</v>
      </c>
      <c r="T119" s="102">
        <v>0</v>
      </c>
      <c r="U119" s="102">
        <v>-1</v>
      </c>
      <c r="V119" s="102">
        <v>0.1</v>
      </c>
      <c r="W119" s="103">
        <v>9.9999999999999995E-7</v>
      </c>
      <c r="X119" s="102">
        <v>0.2</v>
      </c>
      <c r="Y119" s="102">
        <v>0.3</v>
      </c>
      <c r="Z119" s="102">
        <v>0.21</v>
      </c>
      <c r="AA119" s="102">
        <v>3.5</v>
      </c>
      <c r="AB119" s="104" t="s">
        <v>60</v>
      </c>
      <c r="AC119" s="49" t="str">
        <f t="shared" si="15"/>
        <v>7,3</v>
      </c>
      <c r="AD119" s="49" t="str">
        <f t="shared" si="16"/>
        <v/>
      </c>
      <c r="AE119" s="55">
        <v>79</v>
      </c>
      <c r="AF119" s="55">
        <v>16468800</v>
      </c>
      <c r="AG119" s="55">
        <v>0.374999999999999</v>
      </c>
      <c r="AH119" s="55">
        <v>0</v>
      </c>
      <c r="AI119" s="55">
        <v>0.26220410355587498</v>
      </c>
      <c r="AJ119" s="55">
        <v>0.21</v>
      </c>
      <c r="AK119" s="55">
        <v>0</v>
      </c>
      <c r="AL119" s="55">
        <v>3.8671916751150301E-3</v>
      </c>
      <c r="AM119" s="55">
        <v>0</v>
      </c>
      <c r="AN119" s="55">
        <v>0</v>
      </c>
      <c r="AO119" s="55">
        <v>-0.25000000000002798</v>
      </c>
      <c r="AP119" s="55">
        <v>0</v>
      </c>
      <c r="AQ119" s="55">
        <v>0</v>
      </c>
      <c r="AR119" s="55">
        <v>0</v>
      </c>
      <c r="AS119" s="55">
        <v>0</v>
      </c>
      <c r="AT119" s="55">
        <v>0</v>
      </c>
      <c r="AU119" s="55">
        <v>190.611111111111</v>
      </c>
      <c r="AV119" s="125"/>
      <c r="AW119" s="125"/>
      <c r="AX119" s="125"/>
      <c r="AY119" s="125"/>
      <c r="AZ119" s="125"/>
      <c r="BA119" s="125"/>
      <c r="BH119" s="97">
        <v>114</v>
      </c>
      <c r="BI119" s="97">
        <v>22600800</v>
      </c>
      <c r="BJ119" s="98">
        <v>185</v>
      </c>
      <c r="BK119" s="98">
        <v>1017.073184</v>
      </c>
      <c r="BL119" s="98">
        <v>226.02080849999999</v>
      </c>
      <c r="BM119" s="98">
        <v>5.5384447559999996</v>
      </c>
      <c r="BN119" s="98">
        <v>-1017.073184</v>
      </c>
      <c r="BO119" s="98">
        <v>-197.69965020000001</v>
      </c>
      <c r="BP119" s="98">
        <v>-207.7827135</v>
      </c>
      <c r="BQ119" s="100">
        <f t="shared" si="14"/>
        <v>261.58333333333331</v>
      </c>
      <c r="BT119" s="97">
        <v>114</v>
      </c>
      <c r="BU119" s="97">
        <v>22600800</v>
      </c>
      <c r="BV119" s="98">
        <v>1041.251757</v>
      </c>
      <c r="BW119" s="98">
        <v>1001.414883</v>
      </c>
      <c r="BX119" s="98">
        <v>-32.644243789999997</v>
      </c>
      <c r="BY119" s="98">
        <v>31.227061469999999</v>
      </c>
      <c r="BZ119" s="98">
        <v>-187.36108909999999</v>
      </c>
      <c r="CA119" s="98">
        <v>176.55565200000001</v>
      </c>
    </row>
    <row r="120" spans="2:79" ht="9.9499999999999993" customHeight="1" x14ac:dyDescent="0.25">
      <c r="B120" s="71"/>
      <c r="C120" s="54"/>
      <c r="D120" s="54"/>
      <c r="E120" s="54"/>
      <c r="F120" s="54"/>
      <c r="G120" s="54"/>
      <c r="H120" s="54"/>
      <c r="I120" s="54"/>
      <c r="J120" s="54"/>
      <c r="K120" s="54"/>
      <c r="L120" s="72"/>
      <c r="M120" s="72"/>
      <c r="N120" s="102">
        <v>114</v>
      </c>
      <c r="O120" s="92">
        <v>1</v>
      </c>
      <c r="P120" s="92">
        <v>2</v>
      </c>
      <c r="Q120" s="92">
        <v>7</v>
      </c>
      <c r="R120" s="102">
        <v>114</v>
      </c>
      <c r="S120" s="84" t="s">
        <v>358</v>
      </c>
      <c r="T120" s="102">
        <v>0</v>
      </c>
      <c r="U120" s="102">
        <v>-1</v>
      </c>
      <c r="V120" s="102">
        <v>0.1</v>
      </c>
      <c r="W120" s="103">
        <v>9.9999999999999995E-7</v>
      </c>
      <c r="X120" s="102">
        <v>0.2</v>
      </c>
      <c r="Y120" s="102">
        <v>0.3</v>
      </c>
      <c r="Z120" s="102">
        <v>0.21</v>
      </c>
      <c r="AA120" s="102">
        <v>3.5</v>
      </c>
      <c r="AB120" s="104" t="s">
        <v>60</v>
      </c>
      <c r="AC120" s="49" t="str">
        <f t="shared" si="15"/>
        <v>8,3</v>
      </c>
      <c r="AD120" s="49" t="str">
        <f t="shared" si="16"/>
        <v/>
      </c>
      <c r="AE120" s="55">
        <v>80</v>
      </c>
      <c r="AF120" s="55">
        <v>16644000</v>
      </c>
      <c r="AG120" s="55">
        <v>0.374999999999999</v>
      </c>
      <c r="AH120" s="55">
        <v>0</v>
      </c>
      <c r="AI120" s="55">
        <v>0.262204103555986</v>
      </c>
      <c r="AJ120" s="55">
        <v>0.21</v>
      </c>
      <c r="AK120" s="55">
        <v>0</v>
      </c>
      <c r="AL120" s="55">
        <v>3.8374888722189199E-3</v>
      </c>
      <c r="AM120" s="55">
        <v>0</v>
      </c>
      <c r="AN120" s="55">
        <v>0</v>
      </c>
      <c r="AO120" s="55">
        <v>-0.25000000000002798</v>
      </c>
      <c r="AP120" s="55">
        <v>0</v>
      </c>
      <c r="AQ120" s="55">
        <v>0</v>
      </c>
      <c r="AR120" s="55">
        <v>0</v>
      </c>
      <c r="AS120" s="55">
        <v>0</v>
      </c>
      <c r="AT120" s="55">
        <v>0</v>
      </c>
      <c r="AU120" s="55">
        <v>192.638888888888</v>
      </c>
      <c r="AV120" s="125"/>
      <c r="AW120" s="125"/>
      <c r="AX120" s="125"/>
      <c r="AY120" s="125"/>
      <c r="AZ120" s="125"/>
      <c r="BA120" s="125"/>
      <c r="BH120" s="97">
        <v>115</v>
      </c>
      <c r="BI120" s="97">
        <v>22776000</v>
      </c>
      <c r="BJ120" s="98">
        <v>185</v>
      </c>
      <c r="BK120" s="98">
        <v>1017.146562</v>
      </c>
      <c r="BL120" s="98">
        <v>226.1052555</v>
      </c>
      <c r="BM120" s="98">
        <v>5.5199205009999996</v>
      </c>
      <c r="BN120" s="98">
        <v>-1017.146562</v>
      </c>
      <c r="BO120" s="98">
        <v>-197.78819530000001</v>
      </c>
      <c r="BP120" s="98">
        <v>-207.7971397</v>
      </c>
      <c r="BQ120" s="100">
        <f t="shared" si="14"/>
        <v>263.61111111111109</v>
      </c>
      <c r="BT120" s="97">
        <v>115</v>
      </c>
      <c r="BU120" s="97">
        <v>22776000</v>
      </c>
      <c r="BV120" s="98">
        <v>1041.2518299999999</v>
      </c>
      <c r="BW120" s="98">
        <v>1001.415153</v>
      </c>
      <c r="BX120" s="98">
        <v>-32.647427469999997</v>
      </c>
      <c r="BY120" s="98">
        <v>31.227061469999999</v>
      </c>
      <c r="BZ120" s="98">
        <v>-187.420705</v>
      </c>
      <c r="CA120" s="98">
        <v>176.57007820000001</v>
      </c>
    </row>
    <row r="121" spans="2:79" ht="9.9499999999999993" customHeight="1" x14ac:dyDescent="0.25">
      <c r="B121" s="71"/>
      <c r="C121" s="54"/>
      <c r="D121" s="54"/>
      <c r="E121" s="54"/>
      <c r="F121" s="54"/>
      <c r="G121" s="54"/>
      <c r="H121" s="54"/>
      <c r="I121" s="54"/>
      <c r="J121" s="54"/>
      <c r="K121" s="54"/>
      <c r="L121" s="72"/>
      <c r="M121" s="72"/>
      <c r="N121" s="102">
        <v>115</v>
      </c>
      <c r="O121" s="92">
        <v>1</v>
      </c>
      <c r="P121" s="92">
        <v>3</v>
      </c>
      <c r="Q121" s="92">
        <v>0</v>
      </c>
      <c r="R121" s="102">
        <v>115</v>
      </c>
      <c r="S121" s="84" t="s">
        <v>359</v>
      </c>
      <c r="T121" s="102">
        <v>0</v>
      </c>
      <c r="U121" s="102">
        <v>-1</v>
      </c>
      <c r="V121" s="102">
        <v>0.1</v>
      </c>
      <c r="W121" s="103">
        <v>9.9999999999999995E-7</v>
      </c>
      <c r="X121" s="102">
        <v>0.2</v>
      </c>
      <c r="Y121" s="102">
        <v>0.3</v>
      </c>
      <c r="Z121" s="102">
        <v>0.21</v>
      </c>
      <c r="AA121" s="102">
        <v>3.5</v>
      </c>
      <c r="AB121" s="104" t="s">
        <v>60</v>
      </c>
      <c r="AC121" s="49" t="str">
        <f t="shared" si="15"/>
        <v>1,4</v>
      </c>
      <c r="AD121" s="49" t="str">
        <f t="shared" si="16"/>
        <v/>
      </c>
      <c r="AE121" s="55">
        <v>81</v>
      </c>
      <c r="AF121" s="55">
        <v>16819200</v>
      </c>
      <c r="AG121" s="55">
        <v>0.374999999999999</v>
      </c>
      <c r="AH121" s="55">
        <v>0</v>
      </c>
      <c r="AI121" s="55">
        <v>0.262204103555986</v>
      </c>
      <c r="AJ121" s="55">
        <v>0.21</v>
      </c>
      <c r="AK121" s="55">
        <v>0</v>
      </c>
      <c r="AL121" s="55">
        <v>3.7833555159129898E-3</v>
      </c>
      <c r="AM121" s="55">
        <v>0</v>
      </c>
      <c r="AN121" s="55">
        <v>0</v>
      </c>
      <c r="AO121" s="55">
        <v>-0.25000000000002798</v>
      </c>
      <c r="AP121" s="55">
        <v>0</v>
      </c>
      <c r="AQ121" s="55">
        <v>0</v>
      </c>
      <c r="AR121" s="55">
        <v>0</v>
      </c>
      <c r="AS121" s="55">
        <v>0</v>
      </c>
      <c r="AT121" s="55">
        <v>0</v>
      </c>
      <c r="AU121" s="55">
        <v>194.666666666666</v>
      </c>
      <c r="AV121" s="125"/>
      <c r="AW121" s="125"/>
      <c r="AX121" s="125"/>
      <c r="AY121" s="125"/>
      <c r="AZ121" s="125"/>
      <c r="BA121" s="125"/>
      <c r="BH121" s="97">
        <v>116</v>
      </c>
      <c r="BI121" s="97">
        <v>22951200</v>
      </c>
      <c r="BJ121" s="98">
        <v>185</v>
      </c>
      <c r="BK121" s="98">
        <v>1017.216591</v>
      </c>
      <c r="BL121" s="98">
        <v>226.18497550000001</v>
      </c>
      <c r="BM121" s="98">
        <v>5.5054119229999996</v>
      </c>
      <c r="BN121" s="98">
        <v>-1017.216591</v>
      </c>
      <c r="BO121" s="98">
        <v>-197.87161520000001</v>
      </c>
      <c r="BP121" s="98">
        <v>-207.80794829999999</v>
      </c>
      <c r="BQ121" s="100">
        <f t="shared" si="14"/>
        <v>265.63888888888891</v>
      </c>
      <c r="BT121" s="97">
        <v>116</v>
      </c>
      <c r="BU121" s="97">
        <v>22951200</v>
      </c>
      <c r="BV121" s="98">
        <v>1041.251904</v>
      </c>
      <c r="BW121" s="98">
        <v>1001.41541</v>
      </c>
      <c r="BX121" s="98">
        <v>-32.65060561</v>
      </c>
      <c r="BY121" s="98">
        <v>31.227061469999999</v>
      </c>
      <c r="BZ121" s="98">
        <v>-187.4773926</v>
      </c>
      <c r="CA121" s="98">
        <v>176.5808868</v>
      </c>
    </row>
    <row r="122" spans="2:79" ht="9.9499999999999993" customHeight="1" x14ac:dyDescent="0.25">
      <c r="B122" s="71"/>
      <c r="C122" s="54"/>
      <c r="D122" s="54"/>
      <c r="E122" s="54"/>
      <c r="F122" s="54"/>
      <c r="G122" s="54"/>
      <c r="H122" s="54"/>
      <c r="I122" s="54"/>
      <c r="J122" s="54"/>
      <c r="K122" s="54"/>
      <c r="L122" s="72"/>
      <c r="M122" s="72"/>
      <c r="N122" s="102">
        <v>116</v>
      </c>
      <c r="O122" s="92">
        <v>1</v>
      </c>
      <c r="P122" s="92">
        <v>3</v>
      </c>
      <c r="Q122" s="92">
        <v>1</v>
      </c>
      <c r="R122" s="102">
        <v>116</v>
      </c>
      <c r="S122" s="84" t="s">
        <v>360</v>
      </c>
      <c r="T122" s="102">
        <v>0</v>
      </c>
      <c r="U122" s="102">
        <v>-1</v>
      </c>
      <c r="V122" s="102">
        <v>0.1</v>
      </c>
      <c r="W122" s="103">
        <v>9.9999999999999995E-7</v>
      </c>
      <c r="X122" s="102">
        <v>0.2</v>
      </c>
      <c r="Y122" s="102">
        <v>0.3</v>
      </c>
      <c r="Z122" s="102">
        <v>0.21</v>
      </c>
      <c r="AA122" s="102">
        <v>3.5</v>
      </c>
      <c r="AB122" s="104" t="s">
        <v>60</v>
      </c>
      <c r="AC122" s="49" t="str">
        <f t="shared" si="15"/>
        <v>2,4</v>
      </c>
      <c r="AD122" s="49" t="str">
        <f t="shared" si="16"/>
        <v/>
      </c>
      <c r="AE122" s="55">
        <v>82</v>
      </c>
      <c r="AF122" s="55">
        <v>16994400</v>
      </c>
      <c r="AG122" s="55">
        <v>0.374999999999999</v>
      </c>
      <c r="AH122" s="55">
        <v>0</v>
      </c>
      <c r="AI122" s="55">
        <v>0.26220410355587498</v>
      </c>
      <c r="AJ122" s="55">
        <v>0.21</v>
      </c>
      <c r="AK122" s="55">
        <v>0</v>
      </c>
      <c r="AL122" s="55">
        <v>3.7134454291421499E-3</v>
      </c>
      <c r="AM122" s="55">
        <v>0</v>
      </c>
      <c r="AN122" s="55">
        <v>0</v>
      </c>
      <c r="AO122" s="55">
        <v>-0.249999999999964</v>
      </c>
      <c r="AP122" s="55">
        <v>0</v>
      </c>
      <c r="AQ122" s="55">
        <v>0</v>
      </c>
      <c r="AR122" s="55">
        <v>0</v>
      </c>
      <c r="AS122" s="55">
        <v>0</v>
      </c>
      <c r="AT122" s="55">
        <v>0</v>
      </c>
      <c r="AU122" s="55">
        <v>196.694444444444</v>
      </c>
      <c r="AV122" s="125"/>
      <c r="AW122" s="125"/>
      <c r="AX122" s="125"/>
      <c r="AY122" s="125"/>
      <c r="AZ122" s="125"/>
      <c r="BA122" s="125"/>
      <c r="BH122" s="97">
        <v>117</v>
      </c>
      <c r="BI122" s="97">
        <v>23126400</v>
      </c>
      <c r="BJ122" s="98">
        <v>185</v>
      </c>
      <c r="BK122" s="98">
        <v>1017.283889</v>
      </c>
      <c r="BL122" s="98">
        <v>226.26115830000001</v>
      </c>
      <c r="BM122" s="98">
        <v>5.4914379000000002</v>
      </c>
      <c r="BN122" s="98">
        <v>-1017.283889</v>
      </c>
      <c r="BO122" s="98">
        <v>-197.95097200000001</v>
      </c>
      <c r="BP122" s="98">
        <v>-207.8187484</v>
      </c>
      <c r="BQ122" s="100">
        <f t="shared" si="14"/>
        <v>267.66666666666669</v>
      </c>
      <c r="BT122" s="97">
        <v>117</v>
      </c>
      <c r="BU122" s="97">
        <v>23126400</v>
      </c>
      <c r="BV122" s="98">
        <v>1041.25198</v>
      </c>
      <c r="BW122" s="98">
        <v>1001.415654</v>
      </c>
      <c r="BX122" s="98">
        <v>-32.653935949999997</v>
      </c>
      <c r="BY122" s="98">
        <v>31.227061469999999</v>
      </c>
      <c r="BZ122" s="98">
        <v>-187.53142389999999</v>
      </c>
      <c r="CA122" s="98">
        <v>176.59168690000001</v>
      </c>
    </row>
    <row r="123" spans="2:79" ht="9.9499999999999993" customHeight="1" x14ac:dyDescent="0.25">
      <c r="B123" s="71"/>
      <c r="C123" s="54"/>
      <c r="D123" s="54"/>
      <c r="E123" s="54"/>
      <c r="F123" s="54"/>
      <c r="G123" s="54"/>
      <c r="H123" s="54"/>
      <c r="I123" s="54"/>
      <c r="J123" s="54"/>
      <c r="K123" s="54"/>
      <c r="L123" s="72"/>
      <c r="M123" s="72"/>
      <c r="N123" s="102">
        <v>117</v>
      </c>
      <c r="O123" s="92">
        <v>1</v>
      </c>
      <c r="P123" s="92">
        <v>3</v>
      </c>
      <c r="Q123" s="92">
        <v>2</v>
      </c>
      <c r="R123" s="102">
        <v>117</v>
      </c>
      <c r="S123" s="84" t="s">
        <v>361</v>
      </c>
      <c r="T123" s="102">
        <v>0</v>
      </c>
      <c r="U123" s="102">
        <v>-1</v>
      </c>
      <c r="V123" s="102">
        <v>0.1</v>
      </c>
      <c r="W123" s="103">
        <v>9.9999999999999995E-7</v>
      </c>
      <c r="X123" s="102">
        <v>0.2</v>
      </c>
      <c r="Y123" s="102">
        <v>0.3</v>
      </c>
      <c r="Z123" s="102">
        <v>0.21</v>
      </c>
      <c r="AA123" s="102">
        <v>3.5</v>
      </c>
      <c r="AB123" s="104" t="s">
        <v>60</v>
      </c>
      <c r="AC123" s="49" t="str">
        <f t="shared" si="15"/>
        <v>3,4</v>
      </c>
      <c r="AD123" s="49" t="str">
        <f t="shared" si="16"/>
        <v/>
      </c>
      <c r="AE123" s="55">
        <v>83</v>
      </c>
      <c r="AF123" s="55">
        <v>17169600</v>
      </c>
      <c r="AG123" s="55">
        <v>0.374999999999999</v>
      </c>
      <c r="AH123" s="55">
        <v>0</v>
      </c>
      <c r="AI123" s="55">
        <v>0.26220410355587498</v>
      </c>
      <c r="AJ123" s="55">
        <v>0.21</v>
      </c>
      <c r="AK123" s="55">
        <v>0</v>
      </c>
      <c r="AL123" s="55">
        <v>3.6346376382858699E-3</v>
      </c>
      <c r="AM123" s="55">
        <v>0</v>
      </c>
      <c r="AN123" s="55">
        <v>0</v>
      </c>
      <c r="AO123" s="55">
        <v>-0.25000000000009098</v>
      </c>
      <c r="AP123" s="55">
        <v>0</v>
      </c>
      <c r="AQ123" s="55">
        <v>0</v>
      </c>
      <c r="AR123" s="55">
        <v>0</v>
      </c>
      <c r="AS123" s="55">
        <v>0</v>
      </c>
      <c r="AT123" s="55">
        <v>0</v>
      </c>
      <c r="AU123" s="55">
        <v>198.722222222222</v>
      </c>
      <c r="AV123" s="125"/>
      <c r="AW123" s="125"/>
      <c r="AX123" s="125"/>
      <c r="AY123" s="125"/>
      <c r="AZ123" s="125"/>
      <c r="BA123" s="125"/>
      <c r="BH123" s="97">
        <v>118</v>
      </c>
      <c r="BI123" s="97">
        <v>23301600</v>
      </c>
      <c r="BJ123" s="98">
        <v>185</v>
      </c>
      <c r="BK123" s="98">
        <v>1017.349107</v>
      </c>
      <c r="BL123" s="98">
        <v>226.3346588</v>
      </c>
      <c r="BM123" s="98">
        <v>5.4778765280000004</v>
      </c>
      <c r="BN123" s="98">
        <v>-1017.349107</v>
      </c>
      <c r="BO123" s="98">
        <v>-198.02705560000001</v>
      </c>
      <c r="BP123" s="98">
        <v>-207.82972670000001</v>
      </c>
      <c r="BQ123" s="100">
        <f t="shared" si="14"/>
        <v>269.69444444444446</v>
      </c>
      <c r="BT123" s="97">
        <v>118</v>
      </c>
      <c r="BU123" s="97">
        <v>23301600</v>
      </c>
      <c r="BV123" s="98">
        <v>1041.2520629999999</v>
      </c>
      <c r="BW123" s="98">
        <v>1001.415888</v>
      </c>
      <c r="BX123" s="98">
        <v>-32.65754785</v>
      </c>
      <c r="BY123" s="98">
        <v>31.227061469999999</v>
      </c>
      <c r="BZ123" s="98">
        <v>-187.58312559999999</v>
      </c>
      <c r="CA123" s="98">
        <v>176.60266519999999</v>
      </c>
    </row>
    <row r="124" spans="2:79" ht="9.9499999999999993" customHeight="1" x14ac:dyDescent="0.25">
      <c r="B124" s="71"/>
      <c r="C124" s="54"/>
      <c r="D124" s="54"/>
      <c r="E124" s="54"/>
      <c r="F124" s="54"/>
      <c r="G124" s="54"/>
      <c r="H124" s="54"/>
      <c r="I124" s="54"/>
      <c r="J124" s="54"/>
      <c r="K124" s="54"/>
      <c r="L124" s="72"/>
      <c r="M124" s="72"/>
      <c r="N124" s="102">
        <v>118</v>
      </c>
      <c r="O124" s="92">
        <v>1</v>
      </c>
      <c r="P124" s="92">
        <v>3</v>
      </c>
      <c r="Q124" s="92">
        <v>3</v>
      </c>
      <c r="R124" s="102">
        <v>118</v>
      </c>
      <c r="S124" s="84" t="s">
        <v>362</v>
      </c>
      <c r="T124" s="102">
        <v>0</v>
      </c>
      <c r="U124" s="102">
        <v>-1</v>
      </c>
      <c r="V124" s="102">
        <v>0.1</v>
      </c>
      <c r="W124" s="103">
        <v>9.9999999999999995E-7</v>
      </c>
      <c r="X124" s="102">
        <v>0.1</v>
      </c>
      <c r="Y124" s="102">
        <v>0.3</v>
      </c>
      <c r="Z124" s="102">
        <v>0.11</v>
      </c>
      <c r="AA124" s="102">
        <v>3.5</v>
      </c>
      <c r="AB124" s="104" t="s">
        <v>60</v>
      </c>
      <c r="AC124" s="49" t="str">
        <f t="shared" si="15"/>
        <v>4,4</v>
      </c>
      <c r="AD124" s="49" t="str">
        <f t="shared" si="16"/>
        <v/>
      </c>
      <c r="AE124" s="55">
        <v>84</v>
      </c>
      <c r="AF124" s="55">
        <v>17344800</v>
      </c>
      <c r="AG124" s="55">
        <v>0.374999999999999</v>
      </c>
      <c r="AH124" s="55">
        <v>0</v>
      </c>
      <c r="AI124" s="55">
        <v>0.26220410355587498</v>
      </c>
      <c r="AJ124" s="55">
        <v>0.21</v>
      </c>
      <c r="AK124" s="55">
        <v>0</v>
      </c>
      <c r="AL124" s="55">
        <v>3.5521407105188699E-3</v>
      </c>
      <c r="AM124" s="55">
        <v>0</v>
      </c>
      <c r="AN124" s="55">
        <v>0</v>
      </c>
      <c r="AO124" s="55">
        <v>-0.25000000000002798</v>
      </c>
      <c r="AP124" s="55">
        <v>0</v>
      </c>
      <c r="AQ124" s="55">
        <v>0</v>
      </c>
      <c r="AR124" s="55">
        <v>0</v>
      </c>
      <c r="AS124" s="55">
        <v>0</v>
      </c>
      <c r="AT124" s="55">
        <v>0</v>
      </c>
      <c r="AU124" s="55">
        <v>200.75</v>
      </c>
      <c r="AV124" s="125"/>
      <c r="AW124" s="125"/>
      <c r="AX124" s="125"/>
      <c r="AY124" s="125"/>
      <c r="AZ124" s="125"/>
      <c r="BA124" s="125"/>
      <c r="BH124" s="97">
        <v>119</v>
      </c>
      <c r="BI124" s="97">
        <v>23476800</v>
      </c>
      <c r="BJ124" s="98">
        <v>185</v>
      </c>
      <c r="BK124" s="98">
        <v>1017.412401</v>
      </c>
      <c r="BL124" s="98">
        <v>226.405271</v>
      </c>
      <c r="BM124" s="98">
        <v>5.4645552449999997</v>
      </c>
      <c r="BN124" s="98">
        <v>-1017.412401</v>
      </c>
      <c r="BO124" s="98">
        <v>-198.09991909999999</v>
      </c>
      <c r="BP124" s="98">
        <v>-207.8407966</v>
      </c>
      <c r="BQ124" s="100">
        <f t="shared" si="14"/>
        <v>271.72222222222223</v>
      </c>
      <c r="BT124" s="97">
        <v>119</v>
      </c>
      <c r="BU124" s="97">
        <v>23476800</v>
      </c>
      <c r="BV124" s="98">
        <v>1041.2521509999999</v>
      </c>
      <c r="BW124" s="98">
        <v>1001.416112</v>
      </c>
      <c r="BX124" s="98">
        <v>-32.66138144</v>
      </c>
      <c r="BY124" s="98">
        <v>31.227061469999999</v>
      </c>
      <c r="BZ124" s="98">
        <v>-187.6325751</v>
      </c>
      <c r="CA124" s="98">
        <v>176.61373510000001</v>
      </c>
    </row>
    <row r="125" spans="2:79" ht="9.9499999999999993" customHeight="1" x14ac:dyDescent="0.25">
      <c r="B125" s="71"/>
      <c r="C125" s="54"/>
      <c r="D125" s="54"/>
      <c r="E125" s="54"/>
      <c r="F125" s="54"/>
      <c r="G125" s="54"/>
      <c r="H125" s="54"/>
      <c r="I125" s="54"/>
      <c r="J125" s="54"/>
      <c r="K125" s="54"/>
      <c r="L125" s="72"/>
      <c r="M125" s="72"/>
      <c r="N125" s="102">
        <v>119</v>
      </c>
      <c r="O125" s="92">
        <v>1</v>
      </c>
      <c r="P125" s="92">
        <v>3</v>
      </c>
      <c r="Q125" s="92">
        <v>4</v>
      </c>
      <c r="R125" s="102">
        <v>119</v>
      </c>
      <c r="S125" s="84" t="s">
        <v>363</v>
      </c>
      <c r="T125" s="102">
        <v>0</v>
      </c>
      <c r="U125" s="102">
        <v>-1</v>
      </c>
      <c r="V125" s="102">
        <v>0.1</v>
      </c>
      <c r="W125" s="103">
        <v>9.9999999999999995E-7</v>
      </c>
      <c r="X125" s="102">
        <v>0.1</v>
      </c>
      <c r="Y125" s="102">
        <v>0.3</v>
      </c>
      <c r="Z125" s="102">
        <v>0.11</v>
      </c>
      <c r="AA125" s="102">
        <v>3.5</v>
      </c>
      <c r="AB125" s="104" t="s">
        <v>60</v>
      </c>
      <c r="AC125" s="49" t="str">
        <f t="shared" si="15"/>
        <v>5,4</v>
      </c>
      <c r="AD125" s="49" t="str">
        <f t="shared" si="16"/>
        <v/>
      </c>
      <c r="AE125" s="55">
        <v>85</v>
      </c>
      <c r="AF125" s="55">
        <v>17520000</v>
      </c>
      <c r="AG125" s="55">
        <v>0.374999999999999</v>
      </c>
      <c r="AH125" s="55">
        <v>0</v>
      </c>
      <c r="AI125" s="55">
        <v>0.26220410355587498</v>
      </c>
      <c r="AJ125" s="55">
        <v>0.21</v>
      </c>
      <c r="AK125" s="55">
        <v>0</v>
      </c>
      <c r="AL125" s="55">
        <v>3.4697386703808199E-3</v>
      </c>
      <c r="AM125" s="55">
        <v>0</v>
      </c>
      <c r="AN125" s="55">
        <v>0</v>
      </c>
      <c r="AO125" s="55">
        <v>-0.25000000000009098</v>
      </c>
      <c r="AP125" s="55">
        <v>0</v>
      </c>
      <c r="AQ125" s="55">
        <v>0</v>
      </c>
      <c r="AR125" s="55">
        <v>0</v>
      </c>
      <c r="AS125" s="55">
        <v>0</v>
      </c>
      <c r="AT125" s="55">
        <v>0</v>
      </c>
      <c r="AU125" s="55">
        <v>202.777777777777</v>
      </c>
      <c r="AV125" s="125"/>
      <c r="AW125" s="125"/>
      <c r="AX125" s="125"/>
      <c r="AY125" s="125"/>
      <c r="AZ125" s="125"/>
      <c r="BA125" s="125"/>
      <c r="BH125" s="97">
        <v>120</v>
      </c>
      <c r="BI125" s="97">
        <v>23652000</v>
      </c>
      <c r="BJ125" s="98">
        <v>185</v>
      </c>
      <c r="BK125" s="98">
        <v>1017.473693</v>
      </c>
      <c r="BL125" s="98">
        <v>226.4722113</v>
      </c>
      <c r="BM125" s="98">
        <v>5.4513800039999998</v>
      </c>
      <c r="BN125" s="98">
        <v>-1017.473693</v>
      </c>
      <c r="BO125" s="98">
        <v>-198.16897560000001</v>
      </c>
      <c r="BP125" s="98">
        <v>-207.85185569999999</v>
      </c>
      <c r="BQ125" s="100">
        <f t="shared" si="14"/>
        <v>273.75</v>
      </c>
      <c r="BT125" s="97">
        <v>120</v>
      </c>
      <c r="BU125" s="97">
        <v>23652000</v>
      </c>
      <c r="BV125" s="98">
        <v>1041.2522429999999</v>
      </c>
      <c r="BW125" s="98">
        <v>1001.416326</v>
      </c>
      <c r="BX125" s="98">
        <v>-32.665373209999998</v>
      </c>
      <c r="BY125" s="98">
        <v>31.227061469999999</v>
      </c>
      <c r="BZ125" s="98">
        <v>-187.67968590000001</v>
      </c>
      <c r="CA125" s="98">
        <v>176.6247942</v>
      </c>
    </row>
    <row r="126" spans="2:79" ht="9.9499999999999993" customHeight="1" x14ac:dyDescent="0.25">
      <c r="B126" s="71"/>
      <c r="C126" s="54"/>
      <c r="D126" s="54"/>
      <c r="E126" s="54"/>
      <c r="F126" s="54"/>
      <c r="G126" s="54"/>
      <c r="H126" s="54"/>
      <c r="I126" s="54"/>
      <c r="J126" s="54"/>
      <c r="K126" s="54"/>
      <c r="L126" s="72"/>
      <c r="M126" s="72"/>
      <c r="N126" s="102">
        <v>120</v>
      </c>
      <c r="O126" s="92">
        <v>1</v>
      </c>
      <c r="P126" s="92">
        <v>3</v>
      </c>
      <c r="Q126" s="92">
        <v>5</v>
      </c>
      <c r="R126" s="102">
        <v>120</v>
      </c>
      <c r="S126" s="84" t="s">
        <v>364</v>
      </c>
      <c r="T126" s="102">
        <v>0</v>
      </c>
      <c r="U126" s="102">
        <v>-1</v>
      </c>
      <c r="V126" s="102">
        <v>0.1</v>
      </c>
      <c r="W126" s="103">
        <v>9.9999999999999995E-7</v>
      </c>
      <c r="X126" s="102">
        <v>0.1</v>
      </c>
      <c r="Y126" s="102">
        <v>0.3</v>
      </c>
      <c r="Z126" s="102">
        <v>0.11</v>
      </c>
      <c r="AA126" s="102">
        <v>3.5</v>
      </c>
      <c r="AB126" s="104" t="s">
        <v>60</v>
      </c>
      <c r="AC126" s="49" t="str">
        <f t="shared" si="15"/>
        <v>6,4</v>
      </c>
      <c r="AD126" s="49" t="str">
        <f t="shared" si="16"/>
        <v/>
      </c>
      <c r="AE126" s="55">
        <v>86</v>
      </c>
      <c r="AF126" s="55">
        <v>17695200</v>
      </c>
      <c r="AG126" s="55">
        <v>0.374999999999999</v>
      </c>
      <c r="AH126" s="55">
        <v>0</v>
      </c>
      <c r="AI126" s="55">
        <v>0.26086879350800901</v>
      </c>
      <c r="AJ126" s="55">
        <v>0.21</v>
      </c>
      <c r="AK126" s="55">
        <v>0</v>
      </c>
      <c r="AL126" s="55">
        <v>3.3900676469949399E-3</v>
      </c>
      <c r="AM126" s="55">
        <v>0</v>
      </c>
      <c r="AN126" s="55">
        <v>0</v>
      </c>
      <c r="AO126" s="55">
        <v>-0.25000000000002798</v>
      </c>
      <c r="AP126" s="55">
        <v>0</v>
      </c>
      <c r="AQ126" s="55">
        <v>0</v>
      </c>
      <c r="AR126" s="55">
        <v>0</v>
      </c>
      <c r="AS126" s="55">
        <v>0</v>
      </c>
      <c r="AT126" s="55">
        <v>0</v>
      </c>
      <c r="AU126" s="55">
        <v>204.805555555555</v>
      </c>
      <c r="AV126" s="125"/>
      <c r="AW126" s="125"/>
      <c r="AX126" s="125"/>
      <c r="AY126" s="125"/>
      <c r="AZ126" s="125"/>
      <c r="BA126" s="125"/>
      <c r="BH126" s="97">
        <v>121</v>
      </c>
      <c r="BI126" s="97">
        <v>23827200</v>
      </c>
      <c r="BJ126" s="98">
        <v>185</v>
      </c>
      <c r="BK126" s="98">
        <v>1017.532853</v>
      </c>
      <c r="BL126" s="98">
        <v>226.51043770000001</v>
      </c>
      <c r="BM126" s="98">
        <v>5.4383946520000004</v>
      </c>
      <c r="BN126" s="98">
        <v>-1017.532853</v>
      </c>
      <c r="BO126" s="98">
        <v>-198.20920140000001</v>
      </c>
      <c r="BP126" s="98">
        <v>-207.86284169999999</v>
      </c>
      <c r="BQ126" s="100">
        <f t="shared" si="14"/>
        <v>275.77777777777777</v>
      </c>
      <c r="BT126" s="97">
        <v>121</v>
      </c>
      <c r="BU126" s="97">
        <v>23827200</v>
      </c>
      <c r="BV126" s="98">
        <v>1041.252338</v>
      </c>
      <c r="BW126" s="98">
        <v>1001.416528</v>
      </c>
      <c r="BX126" s="98">
        <v>-32.669498369999999</v>
      </c>
      <c r="BY126" s="98">
        <v>31.227061469999999</v>
      </c>
      <c r="BZ126" s="98">
        <v>-187.7244269</v>
      </c>
      <c r="CA126" s="98">
        <v>176.6357802</v>
      </c>
    </row>
    <row r="127" spans="2:79" ht="9.9499999999999993" customHeight="1" x14ac:dyDescent="0.25">
      <c r="B127" s="71"/>
      <c r="C127" s="54"/>
      <c r="D127" s="54"/>
      <c r="E127" s="54"/>
      <c r="F127" s="54"/>
      <c r="G127" s="54"/>
      <c r="H127" s="54"/>
      <c r="I127" s="54"/>
      <c r="J127" s="54"/>
      <c r="K127" s="54"/>
      <c r="L127" s="72"/>
      <c r="M127" s="72"/>
      <c r="N127" s="102">
        <v>121</v>
      </c>
      <c r="O127" s="92">
        <v>1</v>
      </c>
      <c r="P127" s="92">
        <v>3</v>
      </c>
      <c r="Q127" s="92">
        <v>6</v>
      </c>
      <c r="R127" s="102">
        <v>121</v>
      </c>
      <c r="S127" s="84" t="s">
        <v>365</v>
      </c>
      <c r="T127" s="102">
        <v>0</v>
      </c>
      <c r="U127" s="102">
        <v>-1</v>
      </c>
      <c r="V127" s="102">
        <v>0.1</v>
      </c>
      <c r="W127" s="103">
        <v>9.9999999999999995E-7</v>
      </c>
      <c r="X127" s="102">
        <v>0.2</v>
      </c>
      <c r="Y127" s="102">
        <v>0.3</v>
      </c>
      <c r="Z127" s="102">
        <v>0.21</v>
      </c>
      <c r="AA127" s="102">
        <v>3.5</v>
      </c>
      <c r="AB127" s="104" t="s">
        <v>60</v>
      </c>
      <c r="AC127" s="49" t="str">
        <f t="shared" si="15"/>
        <v>7,4</v>
      </c>
      <c r="AD127" s="49" t="str">
        <f t="shared" si="16"/>
        <v/>
      </c>
      <c r="AE127" s="55">
        <v>87</v>
      </c>
      <c r="AF127" s="55">
        <v>17870400</v>
      </c>
      <c r="AG127" s="55">
        <v>0.374999999999999</v>
      </c>
      <c r="AH127" s="55">
        <v>0</v>
      </c>
      <c r="AI127" s="55">
        <v>0.25904102993635197</v>
      </c>
      <c r="AJ127" s="55">
        <v>0.21</v>
      </c>
      <c r="AK127" s="55">
        <v>0</v>
      </c>
      <c r="AL127" s="55">
        <v>3.3148757549113501E-3</v>
      </c>
      <c r="AM127" s="55">
        <v>0</v>
      </c>
      <c r="AN127" s="55">
        <v>0</v>
      </c>
      <c r="AO127" s="55">
        <v>-0.25000000000009098</v>
      </c>
      <c r="AP127" s="55">
        <v>0</v>
      </c>
      <c r="AQ127" s="55">
        <v>0</v>
      </c>
      <c r="AR127" s="55">
        <v>0</v>
      </c>
      <c r="AS127" s="55">
        <v>0</v>
      </c>
      <c r="AT127" s="55">
        <v>0</v>
      </c>
      <c r="AU127" s="55">
        <v>206.833333333333</v>
      </c>
      <c r="AV127" s="125"/>
      <c r="AW127" s="125"/>
      <c r="AX127" s="125"/>
      <c r="AY127" s="125"/>
      <c r="AZ127" s="125"/>
      <c r="BA127" s="125"/>
      <c r="BH127" s="97">
        <v>122</v>
      </c>
      <c r="BI127" s="97">
        <v>24002400</v>
      </c>
      <c r="BJ127" s="98">
        <v>185</v>
      </c>
      <c r="BK127" s="98">
        <v>1017.589665</v>
      </c>
      <c r="BL127" s="98">
        <v>226.56951330000001</v>
      </c>
      <c r="BM127" s="98">
        <v>5.4257737659999998</v>
      </c>
      <c r="BN127" s="98">
        <v>-1017.589665</v>
      </c>
      <c r="BO127" s="98">
        <v>-198.2700443</v>
      </c>
      <c r="BP127" s="98">
        <v>-207.87369519999999</v>
      </c>
      <c r="BQ127" s="100">
        <f t="shared" si="14"/>
        <v>277.80555555555554</v>
      </c>
      <c r="BT127" s="97">
        <v>122</v>
      </c>
      <c r="BU127" s="97">
        <v>24002400</v>
      </c>
      <c r="BV127" s="98">
        <v>1041.2524350000001</v>
      </c>
      <c r="BW127" s="98">
        <v>1001.4167200000001</v>
      </c>
      <c r="BX127" s="98">
        <v>-32.673717959999998</v>
      </c>
      <c r="BY127" s="98">
        <v>31.227061469999999</v>
      </c>
      <c r="BZ127" s="98">
        <v>-187.7667333</v>
      </c>
      <c r="CA127" s="98">
        <v>176.64663379999999</v>
      </c>
    </row>
    <row r="128" spans="2:79" ht="9.9499999999999993" customHeight="1" x14ac:dyDescent="0.25">
      <c r="B128" s="71"/>
      <c r="C128" s="54"/>
      <c r="D128" s="54"/>
      <c r="E128" s="54"/>
      <c r="F128" s="54"/>
      <c r="G128" s="54"/>
      <c r="H128" s="54"/>
      <c r="I128" s="54"/>
      <c r="J128" s="54"/>
      <c r="K128" s="54"/>
      <c r="L128" s="72"/>
      <c r="M128" s="72"/>
      <c r="N128" s="102">
        <v>122</v>
      </c>
      <c r="O128" s="92">
        <v>1</v>
      </c>
      <c r="P128" s="92">
        <v>3</v>
      </c>
      <c r="Q128" s="92">
        <v>7</v>
      </c>
      <c r="R128" s="102">
        <v>122</v>
      </c>
      <c r="S128" s="84" t="s">
        <v>366</v>
      </c>
      <c r="T128" s="102">
        <v>0</v>
      </c>
      <c r="U128" s="102">
        <v>-1</v>
      </c>
      <c r="V128" s="102">
        <v>0.1</v>
      </c>
      <c r="W128" s="103">
        <v>9.9999999999999995E-7</v>
      </c>
      <c r="X128" s="102">
        <v>0.2</v>
      </c>
      <c r="Y128" s="102">
        <v>0.3</v>
      </c>
      <c r="Z128" s="102">
        <v>0.21</v>
      </c>
      <c r="AA128" s="102">
        <v>3.5</v>
      </c>
      <c r="AB128" s="104" t="s">
        <v>60</v>
      </c>
      <c r="AC128" s="49" t="str">
        <f t="shared" si="15"/>
        <v>8,4</v>
      </c>
      <c r="AD128" s="49" t="str">
        <f t="shared" si="16"/>
        <v/>
      </c>
      <c r="AE128" s="55">
        <v>88</v>
      </c>
      <c r="AF128" s="55">
        <v>18045600</v>
      </c>
      <c r="AG128" s="55">
        <v>0.374999999999999</v>
      </c>
      <c r="AH128" s="55">
        <v>0</v>
      </c>
      <c r="AI128" s="55">
        <v>0.25648721184074702</v>
      </c>
      <c r="AJ128" s="55">
        <v>0.21</v>
      </c>
      <c r="AK128" s="55">
        <v>0</v>
      </c>
      <c r="AL128" s="55">
        <v>3.2452442549136401E-3</v>
      </c>
      <c r="AM128" s="55">
        <v>0</v>
      </c>
      <c r="AN128" s="55">
        <v>0</v>
      </c>
      <c r="AO128" s="55">
        <v>-0.25000000000002798</v>
      </c>
      <c r="AP128" s="55">
        <v>0</v>
      </c>
      <c r="AQ128" s="55">
        <v>0</v>
      </c>
      <c r="AR128" s="55">
        <v>0</v>
      </c>
      <c r="AS128" s="55">
        <v>0</v>
      </c>
      <c r="AT128" s="55">
        <v>0</v>
      </c>
      <c r="AU128" s="55">
        <v>208.861111111111</v>
      </c>
      <c r="AV128" s="125"/>
      <c r="AW128" s="125"/>
      <c r="AX128" s="125"/>
      <c r="AY128" s="125"/>
      <c r="AZ128" s="125"/>
      <c r="BA128" s="125"/>
      <c r="BH128" s="97">
        <v>123</v>
      </c>
      <c r="BI128" s="97">
        <v>24177600</v>
      </c>
      <c r="BJ128" s="98">
        <v>185</v>
      </c>
      <c r="BK128" s="98">
        <v>1017.644324</v>
      </c>
      <c r="BL128" s="98">
        <v>226.62614730000001</v>
      </c>
      <c r="BM128" s="98">
        <v>5.4134675090000002</v>
      </c>
      <c r="BN128" s="98">
        <v>-1017.644324</v>
      </c>
      <c r="BO128" s="98">
        <v>-198.3282609</v>
      </c>
      <c r="BP128" s="98">
        <v>-207.88441879999999</v>
      </c>
      <c r="BQ128" s="100">
        <f t="shared" si="14"/>
        <v>279.83333333333331</v>
      </c>
      <c r="BT128" s="97">
        <v>123</v>
      </c>
      <c r="BU128" s="97">
        <v>24177600</v>
      </c>
      <c r="BV128" s="98">
        <v>1041.252534</v>
      </c>
      <c r="BW128" s="98">
        <v>1001.4169010000001</v>
      </c>
      <c r="BX128" s="98">
        <v>-32.678024090000001</v>
      </c>
      <c r="BY128" s="98">
        <v>31.227061469999999</v>
      </c>
      <c r="BZ128" s="98">
        <v>-187.80681509999999</v>
      </c>
      <c r="CA128" s="98">
        <v>176.6573574</v>
      </c>
    </row>
    <row r="129" spans="2:79" ht="9.9499999999999993" customHeight="1" x14ac:dyDescent="0.25">
      <c r="B129" s="71"/>
      <c r="C129" s="54"/>
      <c r="D129" s="54"/>
      <c r="E129" s="54"/>
      <c r="F129" s="54"/>
      <c r="G129" s="54"/>
      <c r="H129" s="54"/>
      <c r="I129" s="54"/>
      <c r="J129" s="54"/>
      <c r="K129" s="54"/>
      <c r="L129" s="72"/>
      <c r="M129" s="72"/>
      <c r="N129" s="102">
        <v>123</v>
      </c>
      <c r="O129" s="92">
        <v>1</v>
      </c>
      <c r="P129" s="92">
        <v>3</v>
      </c>
      <c r="Q129" s="92">
        <v>8</v>
      </c>
      <c r="R129" s="102">
        <v>123</v>
      </c>
      <c r="S129" s="84" t="s">
        <v>367</v>
      </c>
      <c r="T129" s="102">
        <v>0</v>
      </c>
      <c r="U129" s="102">
        <v>-1</v>
      </c>
      <c r="V129" s="102">
        <v>0.1</v>
      </c>
      <c r="W129" s="103">
        <v>9.9999999999999995E-7</v>
      </c>
      <c r="X129" s="102">
        <v>0.2</v>
      </c>
      <c r="Y129" s="102">
        <v>0.3</v>
      </c>
      <c r="Z129" s="102">
        <v>0.21</v>
      </c>
      <c r="AA129" s="102">
        <v>3.5</v>
      </c>
      <c r="AB129" s="104" t="s">
        <v>60</v>
      </c>
      <c r="AC129" s="49" t="str">
        <f t="shared" si="15"/>
        <v>9,4</v>
      </c>
      <c r="AD129" s="49" t="str">
        <f t="shared" si="16"/>
        <v/>
      </c>
      <c r="AE129" s="55">
        <v>89</v>
      </c>
      <c r="AF129" s="55">
        <v>18220800</v>
      </c>
      <c r="AG129" s="55">
        <v>0.374999999999999</v>
      </c>
      <c r="AH129" s="55">
        <v>0</v>
      </c>
      <c r="AI129" s="55">
        <v>0.256370411840742</v>
      </c>
      <c r="AJ129" s="55">
        <v>0.21</v>
      </c>
      <c r="AK129" s="55">
        <v>0</v>
      </c>
      <c r="AL129" s="55">
        <v>3.1817622036388799E-3</v>
      </c>
      <c r="AM129" s="55">
        <v>0</v>
      </c>
      <c r="AN129" s="55">
        <v>0</v>
      </c>
      <c r="AO129" s="55">
        <v>-0.25000000000002798</v>
      </c>
      <c r="AP129" s="55">
        <v>0</v>
      </c>
      <c r="AQ129" s="55">
        <v>0</v>
      </c>
      <c r="AR129" s="55">
        <v>0</v>
      </c>
      <c r="AS129" s="55">
        <v>0</v>
      </c>
      <c r="AT129" s="55">
        <v>0</v>
      </c>
      <c r="AU129" s="55">
        <v>210.888888888888</v>
      </c>
      <c r="AV129" s="125"/>
      <c r="AW129" s="125"/>
      <c r="AX129" s="125"/>
      <c r="AY129" s="125"/>
      <c r="AZ129" s="125"/>
      <c r="BA129" s="125"/>
      <c r="BH129" s="97">
        <v>124</v>
      </c>
      <c r="BI129" s="97">
        <v>24352800</v>
      </c>
      <c r="BJ129" s="98">
        <v>185</v>
      </c>
      <c r="BK129" s="98">
        <v>1017.6970669999999</v>
      </c>
      <c r="BL129" s="98">
        <v>226.68138450000001</v>
      </c>
      <c r="BM129" s="98">
        <v>5.4014213839999998</v>
      </c>
      <c r="BN129" s="98">
        <v>-1017.6970669999999</v>
      </c>
      <c r="BO129" s="98">
        <v>-198.3850218</v>
      </c>
      <c r="BP129" s="98">
        <v>-207.8949413</v>
      </c>
      <c r="BQ129" s="100">
        <f t="shared" si="14"/>
        <v>281.86111111111109</v>
      </c>
      <c r="BT129" s="97">
        <v>124</v>
      </c>
      <c r="BU129" s="97">
        <v>24352800</v>
      </c>
      <c r="BV129" s="98">
        <v>1041.2526339999999</v>
      </c>
      <c r="BW129" s="98">
        <v>1001.417074</v>
      </c>
      <c r="BX129" s="98">
        <v>-32.682375890000003</v>
      </c>
      <c r="BY129" s="98">
        <v>31.227061469999999</v>
      </c>
      <c r="BZ129" s="98">
        <v>-187.8449066</v>
      </c>
      <c r="CA129" s="98">
        <v>176.66787980000001</v>
      </c>
    </row>
    <row r="130" spans="2:79" ht="9.9499999999999993" customHeight="1" x14ac:dyDescent="0.25">
      <c r="B130" s="71"/>
      <c r="C130" s="54"/>
      <c r="D130" s="54"/>
      <c r="E130" s="54"/>
      <c r="F130" s="54"/>
      <c r="G130" s="54"/>
      <c r="H130" s="54"/>
      <c r="I130" s="54"/>
      <c r="J130" s="54"/>
      <c r="K130" s="54"/>
      <c r="L130" s="72"/>
      <c r="M130" s="72"/>
      <c r="N130" s="102">
        <v>124</v>
      </c>
      <c r="O130" s="92">
        <v>1</v>
      </c>
      <c r="P130" s="92">
        <v>4</v>
      </c>
      <c r="Q130" s="92">
        <v>0</v>
      </c>
      <c r="R130" s="102">
        <v>124</v>
      </c>
      <c r="S130" s="84" t="s">
        <v>368</v>
      </c>
      <c r="T130" s="102">
        <v>0</v>
      </c>
      <c r="U130" s="102">
        <v>-1</v>
      </c>
      <c r="V130" s="102">
        <v>0.1</v>
      </c>
      <c r="W130" s="103">
        <v>9.9999999999999995E-7</v>
      </c>
      <c r="X130" s="102">
        <v>0.2</v>
      </c>
      <c r="Y130" s="102">
        <v>0.3</v>
      </c>
      <c r="Z130" s="102">
        <v>0.21</v>
      </c>
      <c r="AA130" s="102">
        <v>3.5</v>
      </c>
      <c r="AB130" s="104" t="s">
        <v>60</v>
      </c>
      <c r="AC130" s="49" t="str">
        <f t="shared" si="15"/>
        <v>1,5</v>
      </c>
      <c r="AD130" s="49" t="str">
        <f t="shared" si="16"/>
        <v/>
      </c>
      <c r="AE130" s="55">
        <v>90</v>
      </c>
      <c r="AF130" s="55">
        <v>18396000</v>
      </c>
      <c r="AG130" s="55">
        <v>0.374999999999999</v>
      </c>
      <c r="AH130" s="55">
        <v>0</v>
      </c>
      <c r="AI130" s="55">
        <v>0.25320733922119598</v>
      </c>
      <c r="AJ130" s="55">
        <v>0.21</v>
      </c>
      <c r="AK130" s="55">
        <v>0</v>
      </c>
      <c r="AL130" s="55">
        <v>3.12470515085777E-3</v>
      </c>
      <c r="AM130" s="55">
        <v>0</v>
      </c>
      <c r="AN130" s="55">
        <v>0</v>
      </c>
      <c r="AO130" s="55">
        <v>-0.25000000000002798</v>
      </c>
      <c r="AP130" s="55">
        <v>0</v>
      </c>
      <c r="AQ130" s="55">
        <v>0</v>
      </c>
      <c r="AR130" s="55">
        <v>0</v>
      </c>
      <c r="AS130" s="55">
        <v>0</v>
      </c>
      <c r="AT130" s="55">
        <v>0</v>
      </c>
      <c r="AU130" s="55">
        <v>212.916666666666</v>
      </c>
      <c r="AV130" s="125"/>
      <c r="AW130" s="125"/>
      <c r="AX130" s="125"/>
      <c r="AY130" s="125"/>
      <c r="AZ130" s="125"/>
      <c r="BA130" s="125"/>
      <c r="BH130" s="97">
        <v>125</v>
      </c>
      <c r="BI130" s="97">
        <v>24528000</v>
      </c>
      <c r="BJ130" s="98">
        <v>185</v>
      </c>
      <c r="BK130" s="98">
        <v>1017.7480420000001</v>
      </c>
      <c r="BL130" s="98">
        <v>226.734678</v>
      </c>
      <c r="BM130" s="98">
        <v>5.3896748670000001</v>
      </c>
      <c r="BN130" s="98">
        <v>-1017.7480420000001</v>
      </c>
      <c r="BO130" s="98">
        <v>-198.4397591</v>
      </c>
      <c r="BP130" s="98">
        <v>-207.90524400000001</v>
      </c>
      <c r="BQ130" s="100">
        <f t="shared" si="14"/>
        <v>283.88888888888891</v>
      </c>
      <c r="BT130" s="97">
        <v>125</v>
      </c>
      <c r="BU130" s="97">
        <v>24528000</v>
      </c>
      <c r="BV130" s="98">
        <v>1041.252735</v>
      </c>
      <c r="BW130" s="98">
        <v>1001.417238</v>
      </c>
      <c r="BX130" s="98">
        <v>-32.686772929999997</v>
      </c>
      <c r="BY130" s="98">
        <v>31.227061469999999</v>
      </c>
      <c r="BZ130" s="98">
        <v>-187.88117639999999</v>
      </c>
      <c r="CA130" s="98">
        <v>176.67818249999999</v>
      </c>
    </row>
    <row r="131" spans="2:79" ht="9.9499999999999993" customHeight="1" x14ac:dyDescent="0.25">
      <c r="B131" s="71"/>
      <c r="C131" s="54"/>
      <c r="D131" s="54"/>
      <c r="E131" s="54"/>
      <c r="F131" s="54"/>
      <c r="G131" s="54"/>
      <c r="H131" s="54"/>
      <c r="I131" s="54"/>
      <c r="J131" s="54"/>
      <c r="K131" s="54"/>
      <c r="L131" s="72"/>
      <c r="M131" s="72"/>
      <c r="N131" s="102">
        <v>125</v>
      </c>
      <c r="O131" s="92">
        <v>1</v>
      </c>
      <c r="P131" s="92">
        <v>4</v>
      </c>
      <c r="Q131" s="92">
        <v>1</v>
      </c>
      <c r="R131" s="102">
        <v>125</v>
      </c>
      <c r="S131" s="84" t="s">
        <v>369</v>
      </c>
      <c r="T131" s="102">
        <v>0</v>
      </c>
      <c r="U131" s="102">
        <v>-1</v>
      </c>
      <c r="V131" s="102">
        <v>0.1</v>
      </c>
      <c r="W131" s="103">
        <v>9.9999999999999995E-7</v>
      </c>
      <c r="X131" s="102">
        <v>0.2</v>
      </c>
      <c r="Y131" s="102">
        <v>0.3</v>
      </c>
      <c r="Z131" s="102">
        <v>0.21</v>
      </c>
      <c r="AA131" s="102">
        <v>3.5</v>
      </c>
      <c r="AB131" s="104" t="s">
        <v>60</v>
      </c>
      <c r="AC131" s="49" t="str">
        <f t="shared" si="15"/>
        <v>2,5</v>
      </c>
      <c r="AD131" s="49" t="str">
        <f t="shared" si="16"/>
        <v/>
      </c>
      <c r="AE131" s="55">
        <v>91</v>
      </c>
      <c r="AF131" s="55">
        <v>18571200</v>
      </c>
      <c r="AG131" s="55">
        <v>0.625</v>
      </c>
      <c r="AH131" s="55">
        <v>0</v>
      </c>
      <c r="AI131" s="55">
        <v>0.253090539221136</v>
      </c>
      <c r="AJ131" s="55">
        <v>0.21</v>
      </c>
      <c r="AK131" s="55">
        <v>0</v>
      </c>
      <c r="AL131" s="55">
        <v>3.1126812246905101E-3</v>
      </c>
      <c r="AM131" s="55">
        <v>0</v>
      </c>
      <c r="AN131" s="55">
        <v>0</v>
      </c>
      <c r="AO131" s="55">
        <v>-0.249999999999901</v>
      </c>
      <c r="AP131" s="55">
        <v>0</v>
      </c>
      <c r="AQ131" s="55">
        <v>0</v>
      </c>
      <c r="AR131" s="55">
        <v>0</v>
      </c>
      <c r="AS131" s="55">
        <v>0</v>
      </c>
      <c r="AT131" s="55">
        <v>0</v>
      </c>
      <c r="AU131" s="55">
        <v>214.944444444444</v>
      </c>
      <c r="AV131" s="125"/>
      <c r="AW131" s="125"/>
      <c r="AX131" s="125"/>
      <c r="AY131" s="125"/>
      <c r="AZ131" s="125"/>
      <c r="BA131" s="125"/>
      <c r="BH131" s="97">
        <v>126</v>
      </c>
      <c r="BI131" s="97">
        <v>24703200</v>
      </c>
      <c r="BJ131" s="98">
        <v>185</v>
      </c>
      <c r="BK131" s="98">
        <v>1017.797361</v>
      </c>
      <c r="BL131" s="98">
        <v>226.78595809999999</v>
      </c>
      <c r="BM131" s="98">
        <v>5.3782230530000001</v>
      </c>
      <c r="BN131" s="98">
        <v>-1017.797361</v>
      </c>
      <c r="BO131" s="98">
        <v>-198.49239009999999</v>
      </c>
      <c r="BP131" s="98">
        <v>-207.915345</v>
      </c>
      <c r="BQ131" s="100">
        <f t="shared" si="14"/>
        <v>285.91666666666669</v>
      </c>
      <c r="BT131" s="97">
        <v>126</v>
      </c>
      <c r="BU131" s="97">
        <v>24703200</v>
      </c>
      <c r="BV131" s="98">
        <v>1041.252837</v>
      </c>
      <c r="BW131" s="98">
        <v>1001.4173939999999</v>
      </c>
      <c r="BX131" s="98">
        <v>-32.691214780000003</v>
      </c>
      <c r="BY131" s="98">
        <v>31.227061469999999</v>
      </c>
      <c r="BZ131" s="98">
        <v>-187.9157515</v>
      </c>
      <c r="CA131" s="98">
        <v>176.68828350000001</v>
      </c>
    </row>
    <row r="132" spans="2:79" ht="9.9499999999999993" customHeight="1" x14ac:dyDescent="0.25">
      <c r="B132" s="71"/>
      <c r="C132" s="54"/>
      <c r="D132" s="54"/>
      <c r="E132" s="54"/>
      <c r="F132" s="54"/>
      <c r="G132" s="54"/>
      <c r="H132" s="54"/>
      <c r="I132" s="54"/>
      <c r="J132" s="54"/>
      <c r="K132" s="54"/>
      <c r="L132" s="72"/>
      <c r="M132" s="72"/>
      <c r="N132" s="102">
        <v>126</v>
      </c>
      <c r="O132" s="92">
        <v>1</v>
      </c>
      <c r="P132" s="92">
        <v>4</v>
      </c>
      <c r="Q132" s="92">
        <v>2</v>
      </c>
      <c r="R132" s="102">
        <v>126</v>
      </c>
      <c r="S132" s="84" t="s">
        <v>370</v>
      </c>
      <c r="T132" s="102">
        <v>0</v>
      </c>
      <c r="U132" s="102">
        <v>-1</v>
      </c>
      <c r="V132" s="102">
        <v>0.1</v>
      </c>
      <c r="W132" s="103">
        <v>9.9999999999999995E-7</v>
      </c>
      <c r="X132" s="102">
        <v>0.2</v>
      </c>
      <c r="Y132" s="102">
        <v>0.3</v>
      </c>
      <c r="Z132" s="102">
        <v>0.21</v>
      </c>
      <c r="AA132" s="102">
        <v>3.5</v>
      </c>
      <c r="AB132" s="104" t="s">
        <v>60</v>
      </c>
      <c r="AC132" s="49" t="str">
        <f t="shared" si="15"/>
        <v>3,5</v>
      </c>
      <c r="AD132" s="49" t="str">
        <f t="shared" si="16"/>
        <v/>
      </c>
      <c r="AE132" s="55">
        <v>92</v>
      </c>
      <c r="AF132" s="55">
        <v>18746400</v>
      </c>
      <c r="AG132" s="55">
        <v>0.625</v>
      </c>
      <c r="AH132" s="55">
        <v>0</v>
      </c>
      <c r="AI132" s="55">
        <v>0.24943501207770899</v>
      </c>
      <c r="AJ132" s="55">
        <v>0.21</v>
      </c>
      <c r="AK132" s="55">
        <v>0</v>
      </c>
      <c r="AL132" s="55">
        <v>3.15503380936678E-3</v>
      </c>
      <c r="AM132" s="55">
        <v>0</v>
      </c>
      <c r="AN132" s="55">
        <v>0</v>
      </c>
      <c r="AO132" s="55">
        <v>-0.25000000000009098</v>
      </c>
      <c r="AP132" s="55">
        <v>0</v>
      </c>
      <c r="AQ132" s="55">
        <v>0</v>
      </c>
      <c r="AR132" s="55">
        <v>0</v>
      </c>
      <c r="AS132" s="55">
        <v>0</v>
      </c>
      <c r="AT132" s="55">
        <v>0</v>
      </c>
      <c r="AU132" s="55">
        <v>216.972222222222</v>
      </c>
      <c r="AV132" s="125"/>
      <c r="AW132" s="125"/>
      <c r="AX132" s="125"/>
      <c r="AY132" s="125"/>
      <c r="AZ132" s="125"/>
      <c r="BA132" s="125"/>
      <c r="BH132" s="97">
        <v>127</v>
      </c>
      <c r="BI132" s="97">
        <v>24878400</v>
      </c>
      <c r="BJ132" s="98">
        <v>185</v>
      </c>
      <c r="BK132" s="98">
        <v>1017.844816</v>
      </c>
      <c r="BL132" s="98">
        <v>226.8350801</v>
      </c>
      <c r="BM132" s="98">
        <v>5.3698342290000003</v>
      </c>
      <c r="BN132" s="98">
        <v>-1017.844816</v>
      </c>
      <c r="BO132" s="98">
        <v>-198.54276820000001</v>
      </c>
      <c r="BP132" s="98">
        <v>-207.92247760000001</v>
      </c>
      <c r="BQ132" s="100">
        <f t="shared" si="14"/>
        <v>287.94444444444446</v>
      </c>
      <c r="BT132" s="97">
        <v>127</v>
      </c>
      <c r="BU132" s="97">
        <v>24878400</v>
      </c>
      <c r="BV132" s="98">
        <v>1041.2529400000001</v>
      </c>
      <c r="BW132" s="98">
        <v>1001.417542</v>
      </c>
      <c r="BX132" s="98">
        <v>-32.695697590000002</v>
      </c>
      <c r="BY132" s="98">
        <v>31.227061469999999</v>
      </c>
      <c r="BZ132" s="98">
        <v>-187.94843879999999</v>
      </c>
      <c r="CA132" s="98">
        <v>176.69541620000001</v>
      </c>
    </row>
    <row r="133" spans="2:79" ht="9.9499999999999993" customHeight="1" x14ac:dyDescent="0.25">
      <c r="B133" s="71"/>
      <c r="C133" s="54"/>
      <c r="D133" s="54"/>
      <c r="E133" s="54"/>
      <c r="F133" s="54"/>
      <c r="G133" s="54"/>
      <c r="H133" s="54"/>
      <c r="I133" s="54"/>
      <c r="J133" s="54"/>
      <c r="K133" s="54"/>
      <c r="L133" s="72"/>
      <c r="M133" s="72"/>
      <c r="N133" s="102">
        <v>127</v>
      </c>
      <c r="O133" s="92">
        <v>1</v>
      </c>
      <c r="P133" s="92">
        <v>4</v>
      </c>
      <c r="Q133" s="92">
        <v>3</v>
      </c>
      <c r="R133" s="102">
        <v>127</v>
      </c>
      <c r="S133" s="84" t="s">
        <v>371</v>
      </c>
      <c r="T133" s="102">
        <v>0</v>
      </c>
      <c r="U133" s="102">
        <v>-1</v>
      </c>
      <c r="V133" s="102">
        <v>0.1</v>
      </c>
      <c r="W133" s="103">
        <v>9.9999999999999995E-7</v>
      </c>
      <c r="X133" s="102">
        <v>0.1</v>
      </c>
      <c r="Y133" s="102">
        <v>0.3</v>
      </c>
      <c r="Z133" s="102">
        <v>0.11</v>
      </c>
      <c r="AA133" s="102">
        <v>3.5</v>
      </c>
      <c r="AB133" s="104" t="s">
        <v>60</v>
      </c>
      <c r="AC133" s="49" t="str">
        <f t="shared" si="15"/>
        <v>4,5</v>
      </c>
      <c r="AD133" s="49" t="str">
        <f t="shared" si="16"/>
        <v/>
      </c>
      <c r="AE133" s="55">
        <v>93</v>
      </c>
      <c r="AF133" s="55">
        <v>18921600</v>
      </c>
      <c r="AG133" s="55">
        <v>0.625</v>
      </c>
      <c r="AH133" s="55">
        <v>0</v>
      </c>
      <c r="AI133" s="55">
        <v>0.249318212077759</v>
      </c>
      <c r="AJ133" s="55">
        <v>0.21</v>
      </c>
      <c r="AK133" s="55">
        <v>0</v>
      </c>
      <c r="AL133" s="55">
        <v>3.2482908457572698E-3</v>
      </c>
      <c r="AM133" s="55">
        <v>0</v>
      </c>
      <c r="AN133" s="55">
        <v>0</v>
      </c>
      <c r="AO133" s="55">
        <v>-0.25000000000009098</v>
      </c>
      <c r="AP133" s="55">
        <v>0</v>
      </c>
      <c r="AQ133" s="55">
        <v>0</v>
      </c>
      <c r="AR133" s="55">
        <v>0</v>
      </c>
      <c r="AS133" s="55">
        <v>0</v>
      </c>
      <c r="AT133" s="55">
        <v>0</v>
      </c>
      <c r="AU133" s="55">
        <v>219</v>
      </c>
      <c r="AV133" s="125"/>
      <c r="AW133" s="125"/>
      <c r="AX133" s="125"/>
      <c r="AY133" s="125"/>
      <c r="AZ133" s="125"/>
      <c r="BA133" s="125"/>
      <c r="BH133" s="97">
        <v>128</v>
      </c>
      <c r="BI133" s="97">
        <v>25053600</v>
      </c>
      <c r="BJ133" s="98">
        <v>185</v>
      </c>
      <c r="BK133" s="98">
        <v>1017.890313</v>
      </c>
      <c r="BL133" s="98">
        <v>226.88200409999999</v>
      </c>
      <c r="BM133" s="98">
        <v>5.363886108</v>
      </c>
      <c r="BN133" s="98">
        <v>-1017.890313</v>
      </c>
      <c r="BO133" s="98">
        <v>-198.59085690000001</v>
      </c>
      <c r="BP133" s="98">
        <v>-207.92726110000001</v>
      </c>
      <c r="BQ133" s="100">
        <f t="shared" si="14"/>
        <v>289.97222222222223</v>
      </c>
      <c r="BT133" s="97">
        <v>128</v>
      </c>
      <c r="BU133" s="97">
        <v>25053600</v>
      </c>
      <c r="BV133" s="98">
        <v>1041.253044</v>
      </c>
      <c r="BW133" s="98">
        <v>1001.417681</v>
      </c>
      <c r="BX133" s="98">
        <v>-32.70021741</v>
      </c>
      <c r="BY133" s="98">
        <v>31.227061469999999</v>
      </c>
      <c r="BZ133" s="98">
        <v>-187.9791515</v>
      </c>
      <c r="CA133" s="98">
        <v>176.70019959999999</v>
      </c>
    </row>
    <row r="134" spans="2:79" ht="9.9499999999999993" customHeight="1" x14ac:dyDescent="0.25">
      <c r="B134" s="71"/>
      <c r="C134" s="54"/>
      <c r="D134" s="54"/>
      <c r="E134" s="54"/>
      <c r="F134" s="54"/>
      <c r="G134" s="54"/>
      <c r="H134" s="54"/>
      <c r="I134" s="54"/>
      <c r="J134" s="54"/>
      <c r="K134" s="54"/>
      <c r="L134" s="72"/>
      <c r="M134" s="72"/>
      <c r="N134" s="102">
        <v>128</v>
      </c>
      <c r="O134" s="92">
        <v>1</v>
      </c>
      <c r="P134" s="92">
        <v>4</v>
      </c>
      <c r="Q134" s="92">
        <v>4</v>
      </c>
      <c r="R134" s="102">
        <v>128</v>
      </c>
      <c r="S134" s="84" t="s">
        <v>372</v>
      </c>
      <c r="T134" s="102">
        <v>0</v>
      </c>
      <c r="U134" s="102">
        <v>-1</v>
      </c>
      <c r="V134" s="102">
        <v>0.1</v>
      </c>
      <c r="W134" s="103">
        <v>9.9999999999999995E-7</v>
      </c>
      <c r="X134" s="102">
        <v>0.1</v>
      </c>
      <c r="Y134" s="102">
        <v>0.3</v>
      </c>
      <c r="Z134" s="102">
        <v>0.11</v>
      </c>
      <c r="AA134" s="102">
        <v>3.5</v>
      </c>
      <c r="AB134" s="104" t="s">
        <v>60</v>
      </c>
      <c r="AC134" s="49" t="str">
        <f t="shared" si="15"/>
        <v>5,5</v>
      </c>
      <c r="AD134" s="49" t="str">
        <f t="shared" si="16"/>
        <v/>
      </c>
      <c r="AE134" s="55">
        <v>94</v>
      </c>
      <c r="AF134" s="55">
        <v>19096800</v>
      </c>
      <c r="AG134" s="55">
        <v>0.625</v>
      </c>
      <c r="AH134" s="55">
        <v>0</v>
      </c>
      <c r="AI134" s="55">
        <v>0.24920141207775401</v>
      </c>
      <c r="AJ134" s="55">
        <v>0.21</v>
      </c>
      <c r="AK134" s="55">
        <v>0</v>
      </c>
      <c r="AL134" s="55">
        <v>3.3910927074170798E-3</v>
      </c>
      <c r="AM134" s="55">
        <v>0</v>
      </c>
      <c r="AN134" s="55">
        <v>0</v>
      </c>
      <c r="AO134" s="55">
        <v>-0.25000000000002798</v>
      </c>
      <c r="AP134" s="55">
        <v>0</v>
      </c>
      <c r="AQ134" s="55">
        <v>0</v>
      </c>
      <c r="AR134" s="55">
        <v>0</v>
      </c>
      <c r="AS134" s="55">
        <v>0</v>
      </c>
      <c r="AT134" s="55">
        <v>0</v>
      </c>
      <c r="AU134" s="55">
        <v>221.027777777777</v>
      </c>
      <c r="AV134" s="125"/>
      <c r="AW134" s="125"/>
      <c r="AX134" s="125"/>
      <c r="AY134" s="125"/>
      <c r="AZ134" s="125"/>
      <c r="BA134" s="125"/>
      <c r="BH134" s="97">
        <v>129</v>
      </c>
      <c r="BI134" s="97">
        <v>25228800</v>
      </c>
      <c r="BJ134" s="98">
        <v>185</v>
      </c>
      <c r="BK134" s="98">
        <v>1017.934068</v>
      </c>
      <c r="BL134" s="98">
        <v>226.92842010000001</v>
      </c>
      <c r="BM134" s="98">
        <v>5.3578486730000003</v>
      </c>
      <c r="BN134" s="98">
        <v>-1017.934068</v>
      </c>
      <c r="BO134" s="98">
        <v>-198.6383501</v>
      </c>
      <c r="BP134" s="98">
        <v>-207.93222130000001</v>
      </c>
      <c r="BQ134" s="100">
        <f t="shared" ref="BQ134:BQ197" si="17">BI134/$BQ$4</f>
        <v>292</v>
      </c>
      <c r="BT134" s="97">
        <v>129</v>
      </c>
      <c r="BU134" s="97">
        <v>25228800</v>
      </c>
      <c r="BV134" s="98">
        <v>1041.2531489999999</v>
      </c>
      <c r="BW134" s="98">
        <v>1001.417812</v>
      </c>
      <c r="BX134" s="98">
        <v>-32.70476858</v>
      </c>
      <c r="BY134" s="98">
        <v>31.227061469999999</v>
      </c>
      <c r="BZ134" s="98">
        <v>-188.00811709999999</v>
      </c>
      <c r="CA134" s="98">
        <v>176.70515979999999</v>
      </c>
    </row>
    <row r="135" spans="2:79" ht="9.9499999999999993" customHeight="1" x14ac:dyDescent="0.25">
      <c r="B135" s="71"/>
      <c r="C135" s="54"/>
      <c r="D135" s="54"/>
      <c r="E135" s="54"/>
      <c r="F135" s="54"/>
      <c r="G135" s="54"/>
      <c r="H135" s="54"/>
      <c r="I135" s="54"/>
      <c r="J135" s="54"/>
      <c r="K135" s="54"/>
      <c r="L135" s="72"/>
      <c r="M135" s="72"/>
      <c r="N135" s="102">
        <v>129</v>
      </c>
      <c r="O135" s="92">
        <v>1</v>
      </c>
      <c r="P135" s="92">
        <v>4</v>
      </c>
      <c r="Q135" s="92">
        <v>5</v>
      </c>
      <c r="R135" s="102">
        <v>129</v>
      </c>
      <c r="S135" s="84" t="s">
        <v>373</v>
      </c>
      <c r="T135" s="102">
        <v>0</v>
      </c>
      <c r="U135" s="102">
        <v>-1</v>
      </c>
      <c r="V135" s="102">
        <v>0.1</v>
      </c>
      <c r="W135" s="103">
        <v>9.9999999999999995E-7</v>
      </c>
      <c r="X135" s="102">
        <v>0.1</v>
      </c>
      <c r="Y135" s="102">
        <v>0.3</v>
      </c>
      <c r="Z135" s="102">
        <v>0.11</v>
      </c>
      <c r="AA135" s="102">
        <v>3.5</v>
      </c>
      <c r="AB135" s="104" t="s">
        <v>60</v>
      </c>
      <c r="AC135" s="49" t="str">
        <f t="shared" ref="AC135:AC198" si="18">IF(AB135=$AB$3,_xlfn.CONCAT(Q135+1,",",P135+1),"")</f>
        <v>6,5</v>
      </c>
      <c r="AD135" s="49" t="str">
        <f t="shared" ref="AD135:AD198" si="19">IF(AB135=$AB$4,_xlfn.CONCAT(Q135+1,",",P135+1),"")</f>
        <v/>
      </c>
      <c r="AE135" s="55">
        <v>95</v>
      </c>
      <c r="AF135" s="55">
        <v>19272000</v>
      </c>
      <c r="AG135" s="55">
        <v>0.625</v>
      </c>
      <c r="AH135" s="55">
        <v>0</v>
      </c>
      <c r="AI135" s="55">
        <v>0.24908461207774901</v>
      </c>
      <c r="AJ135" s="55">
        <v>0.21</v>
      </c>
      <c r="AK135" s="55">
        <v>0</v>
      </c>
      <c r="AL135" s="55">
        <v>3.5854849768015202E-3</v>
      </c>
      <c r="AM135" s="55">
        <v>0</v>
      </c>
      <c r="AN135" s="55">
        <v>0</v>
      </c>
      <c r="AO135" s="55">
        <v>-0.25000000000009098</v>
      </c>
      <c r="AP135" s="55">
        <v>0</v>
      </c>
      <c r="AQ135" s="55">
        <v>0</v>
      </c>
      <c r="AR135" s="55">
        <v>0</v>
      </c>
      <c r="AS135" s="55">
        <v>0</v>
      </c>
      <c r="AT135" s="55">
        <v>0</v>
      </c>
      <c r="AU135" s="55">
        <v>223.055555555555</v>
      </c>
      <c r="AV135" s="125"/>
      <c r="AW135" s="125"/>
      <c r="AX135" s="125"/>
      <c r="AY135" s="125"/>
      <c r="AZ135" s="125"/>
      <c r="BA135" s="125"/>
      <c r="BH135" s="97">
        <v>130</v>
      </c>
      <c r="BI135" s="97">
        <v>25404000</v>
      </c>
      <c r="BJ135" s="98">
        <v>185</v>
      </c>
      <c r="BK135" s="98">
        <v>1017.976256</v>
      </c>
      <c r="BL135" s="98">
        <v>226.97444820000001</v>
      </c>
      <c r="BM135" s="98">
        <v>5.3517304960000001</v>
      </c>
      <c r="BN135" s="98">
        <v>-1017.976256</v>
      </c>
      <c r="BO135" s="98">
        <v>-198.68537459999999</v>
      </c>
      <c r="BP135" s="98">
        <v>-207.93734309999999</v>
      </c>
      <c r="BQ135" s="100">
        <f t="shared" si="17"/>
        <v>294.02777777777777</v>
      </c>
      <c r="BT135" s="97">
        <v>130</v>
      </c>
      <c r="BU135" s="97">
        <v>25404000</v>
      </c>
      <c r="BV135" s="98">
        <v>1041.253254</v>
      </c>
      <c r="BW135" s="98">
        <v>1001.4179360000001</v>
      </c>
      <c r="BX135" s="98">
        <v>-32.709344309999999</v>
      </c>
      <c r="BY135" s="98">
        <v>31.227061469999999</v>
      </c>
      <c r="BZ135" s="98">
        <v>-188.0355265</v>
      </c>
      <c r="CA135" s="98">
        <v>176.7102816</v>
      </c>
    </row>
    <row r="136" spans="2:79" ht="9.9499999999999993" customHeight="1" x14ac:dyDescent="0.25">
      <c r="B136" s="71"/>
      <c r="C136" s="54"/>
      <c r="D136" s="54"/>
      <c r="E136" s="54"/>
      <c r="F136" s="54"/>
      <c r="G136" s="54"/>
      <c r="H136" s="54"/>
      <c r="I136" s="54"/>
      <c r="J136" s="54"/>
      <c r="K136" s="54"/>
      <c r="L136" s="72"/>
      <c r="M136" s="72"/>
      <c r="N136" s="102">
        <v>130</v>
      </c>
      <c r="O136" s="92">
        <v>1</v>
      </c>
      <c r="P136" s="92">
        <v>4</v>
      </c>
      <c r="Q136" s="92">
        <v>6</v>
      </c>
      <c r="R136" s="102">
        <v>130</v>
      </c>
      <c r="S136" s="84" t="s">
        <v>374</v>
      </c>
      <c r="T136" s="102">
        <v>0</v>
      </c>
      <c r="U136" s="102">
        <v>-1</v>
      </c>
      <c r="V136" s="102">
        <v>0.1</v>
      </c>
      <c r="W136" s="103">
        <v>9.9999999999999995E-7</v>
      </c>
      <c r="X136" s="102">
        <v>0.1</v>
      </c>
      <c r="Y136" s="102">
        <v>0.3</v>
      </c>
      <c r="Z136" s="102">
        <v>0.11</v>
      </c>
      <c r="AA136" s="102">
        <v>3.5</v>
      </c>
      <c r="AB136" s="104" t="s">
        <v>60</v>
      </c>
      <c r="AC136" s="49" t="str">
        <f t="shared" si="18"/>
        <v>7,5</v>
      </c>
      <c r="AD136" s="49" t="str">
        <f t="shared" si="19"/>
        <v/>
      </c>
      <c r="AE136" s="55">
        <v>96</v>
      </c>
      <c r="AF136" s="55">
        <v>19447200</v>
      </c>
      <c r="AG136" s="55">
        <v>0.625</v>
      </c>
      <c r="AH136" s="55">
        <v>0</v>
      </c>
      <c r="AI136" s="55">
        <v>0.244819830410381</v>
      </c>
      <c r="AJ136" s="55">
        <v>0.21</v>
      </c>
      <c r="AK136" s="55">
        <v>0</v>
      </c>
      <c r="AL136" s="55">
        <v>3.83436608231807E-3</v>
      </c>
      <c r="AM136" s="55">
        <v>0</v>
      </c>
      <c r="AN136" s="55">
        <v>0</v>
      </c>
      <c r="AO136" s="55">
        <v>-0.25000000000009098</v>
      </c>
      <c r="AP136" s="55">
        <v>0</v>
      </c>
      <c r="AQ136" s="55">
        <v>0</v>
      </c>
      <c r="AR136" s="55">
        <v>0</v>
      </c>
      <c r="AS136" s="55">
        <v>0</v>
      </c>
      <c r="AT136" s="55">
        <v>0</v>
      </c>
      <c r="AU136" s="55">
        <v>225.083333333333</v>
      </c>
      <c r="AV136" s="125"/>
      <c r="AW136" s="125"/>
      <c r="AX136" s="125"/>
      <c r="AY136" s="125"/>
      <c r="AZ136" s="125"/>
      <c r="BA136" s="125"/>
      <c r="BH136" s="97">
        <v>131</v>
      </c>
      <c r="BI136" s="97">
        <v>25579200</v>
      </c>
      <c r="BJ136" s="98">
        <v>185</v>
      </c>
      <c r="BK136" s="98">
        <v>1018.0169100000001</v>
      </c>
      <c r="BL136" s="98">
        <v>227.01847889999999</v>
      </c>
      <c r="BM136" s="98">
        <v>5.3456373920000004</v>
      </c>
      <c r="BN136" s="98">
        <v>-1018.0169100000001</v>
      </c>
      <c r="BO136" s="98">
        <v>-198.73024799999999</v>
      </c>
      <c r="BP136" s="98">
        <v>-207.94259360000001</v>
      </c>
      <c r="BQ136" s="100">
        <f t="shared" si="17"/>
        <v>296.05555555555554</v>
      </c>
      <c r="BT136" s="97">
        <v>131</v>
      </c>
      <c r="BU136" s="97">
        <v>25579200</v>
      </c>
      <c r="BV136" s="98">
        <v>1041.253359</v>
      </c>
      <c r="BW136" s="98">
        <v>1001.418054</v>
      </c>
      <c r="BX136" s="98">
        <v>-32.713937440000002</v>
      </c>
      <c r="BY136" s="98">
        <v>31.227061469999999</v>
      </c>
      <c r="BZ136" s="98">
        <v>-188.06150539999999</v>
      </c>
      <c r="CA136" s="98">
        <v>176.71553209999999</v>
      </c>
    </row>
    <row r="137" spans="2:79" ht="9.9499999999999993" customHeight="1" x14ac:dyDescent="0.25">
      <c r="B137" s="71"/>
      <c r="C137" s="54"/>
      <c r="D137" s="54"/>
      <c r="E137" s="54"/>
      <c r="F137" s="54"/>
      <c r="G137" s="54"/>
      <c r="H137" s="54"/>
      <c r="I137" s="54"/>
      <c r="J137" s="54"/>
      <c r="K137" s="54"/>
      <c r="L137" s="72"/>
      <c r="M137" s="72"/>
      <c r="N137" s="102">
        <v>131</v>
      </c>
      <c r="O137" s="92">
        <v>1</v>
      </c>
      <c r="P137" s="92">
        <v>4</v>
      </c>
      <c r="Q137" s="92">
        <v>7</v>
      </c>
      <c r="R137" s="102">
        <v>131</v>
      </c>
      <c r="S137" s="84" t="s">
        <v>375</v>
      </c>
      <c r="T137" s="102">
        <v>0</v>
      </c>
      <c r="U137" s="102">
        <v>-1</v>
      </c>
      <c r="V137" s="102">
        <v>0.1</v>
      </c>
      <c r="W137" s="103">
        <v>9.9999999999999995E-7</v>
      </c>
      <c r="X137" s="102">
        <v>0.1</v>
      </c>
      <c r="Y137" s="102">
        <v>0.3</v>
      </c>
      <c r="Z137" s="102">
        <v>0.11</v>
      </c>
      <c r="AA137" s="102">
        <v>3.5</v>
      </c>
      <c r="AB137" s="104" t="s">
        <v>60</v>
      </c>
      <c r="AC137" s="49" t="str">
        <f t="shared" si="18"/>
        <v>8,5</v>
      </c>
      <c r="AD137" s="49" t="str">
        <f t="shared" si="19"/>
        <v/>
      </c>
      <c r="AE137" s="55">
        <v>97</v>
      </c>
      <c r="AF137" s="55">
        <v>19622400</v>
      </c>
      <c r="AG137" s="55">
        <v>0.625</v>
      </c>
      <c r="AH137" s="55">
        <v>0</v>
      </c>
      <c r="AI137" s="55">
        <v>0.24481983041043701</v>
      </c>
      <c r="AJ137" s="55">
        <v>0.21</v>
      </c>
      <c r="AK137" s="55">
        <v>0</v>
      </c>
      <c r="AL137" s="55">
        <v>4.13910019853407E-3</v>
      </c>
      <c r="AM137" s="55">
        <v>0</v>
      </c>
      <c r="AN137" s="55">
        <v>0</v>
      </c>
      <c r="AO137" s="55">
        <v>-0.25000000000009098</v>
      </c>
      <c r="AP137" s="55">
        <v>0</v>
      </c>
      <c r="AQ137" s="55">
        <v>0</v>
      </c>
      <c r="AR137" s="55">
        <v>0</v>
      </c>
      <c r="AS137" s="55">
        <v>0</v>
      </c>
      <c r="AT137" s="55">
        <v>0</v>
      </c>
      <c r="AU137" s="55">
        <v>227.111111111111</v>
      </c>
      <c r="AV137" s="125"/>
      <c r="AW137" s="125"/>
      <c r="AX137" s="125"/>
      <c r="AY137" s="125"/>
      <c r="AZ137" s="125"/>
      <c r="BA137" s="125"/>
      <c r="BH137" s="97">
        <v>132</v>
      </c>
      <c r="BI137" s="97">
        <v>25754400</v>
      </c>
      <c r="BJ137" s="98">
        <v>185</v>
      </c>
      <c r="BK137" s="98">
        <v>1018.055777</v>
      </c>
      <c r="BL137" s="98">
        <v>227.0596103</v>
      </c>
      <c r="BM137" s="98">
        <v>5.3398384349999999</v>
      </c>
      <c r="BN137" s="98">
        <v>-1018.055777</v>
      </c>
      <c r="BO137" s="98">
        <v>-198.7718634</v>
      </c>
      <c r="BP137" s="98">
        <v>-207.94790850000001</v>
      </c>
      <c r="BQ137" s="100">
        <f t="shared" si="17"/>
        <v>298.08333333333331</v>
      </c>
      <c r="BT137" s="97">
        <v>132</v>
      </c>
      <c r="BU137" s="97">
        <v>25754400</v>
      </c>
      <c r="BV137" s="98">
        <v>1041.253465</v>
      </c>
      <c r="BW137" s="98">
        <v>1001.418165</v>
      </c>
      <c r="BX137" s="98">
        <v>-32.718536180000001</v>
      </c>
      <c r="BY137" s="98">
        <v>31.227061469999999</v>
      </c>
      <c r="BZ137" s="98">
        <v>-188.08604249999999</v>
      </c>
      <c r="CA137" s="98">
        <v>176.72084699999999</v>
      </c>
    </row>
    <row r="138" spans="2:79" ht="9.9499999999999993" customHeight="1" x14ac:dyDescent="0.25">
      <c r="B138" s="71"/>
      <c r="C138" s="54"/>
      <c r="D138" s="54"/>
      <c r="E138" s="54"/>
      <c r="F138" s="54"/>
      <c r="G138" s="54"/>
      <c r="H138" s="54"/>
      <c r="I138" s="54"/>
      <c r="J138" s="54"/>
      <c r="K138" s="54"/>
      <c r="L138" s="72"/>
      <c r="M138" s="72"/>
      <c r="N138" s="102">
        <v>132</v>
      </c>
      <c r="O138" s="92">
        <v>1</v>
      </c>
      <c r="P138" s="92">
        <v>4</v>
      </c>
      <c r="Q138" s="92">
        <v>8</v>
      </c>
      <c r="R138" s="102">
        <v>132</v>
      </c>
      <c r="S138" s="84" t="s">
        <v>376</v>
      </c>
      <c r="T138" s="102">
        <v>0</v>
      </c>
      <c r="U138" s="102">
        <v>-1</v>
      </c>
      <c r="V138" s="102">
        <v>0.1</v>
      </c>
      <c r="W138" s="103">
        <v>9.9999999999999995E-7</v>
      </c>
      <c r="X138" s="102">
        <v>0.1</v>
      </c>
      <c r="Y138" s="102">
        <v>0.3</v>
      </c>
      <c r="Z138" s="102">
        <v>0.11</v>
      </c>
      <c r="AA138" s="102">
        <v>3.5</v>
      </c>
      <c r="AB138" s="104" t="s">
        <v>60</v>
      </c>
      <c r="AC138" s="49" t="str">
        <f t="shared" si="18"/>
        <v>9,5</v>
      </c>
      <c r="AD138" s="49" t="str">
        <f t="shared" si="19"/>
        <v/>
      </c>
      <c r="AE138" s="55">
        <v>98</v>
      </c>
      <c r="AF138" s="55">
        <v>19797600</v>
      </c>
      <c r="AG138" s="55">
        <v>0.625</v>
      </c>
      <c r="AH138" s="55">
        <v>0</v>
      </c>
      <c r="AI138" s="55">
        <v>0.244703030410376</v>
      </c>
      <c r="AJ138" s="55">
        <v>0.21</v>
      </c>
      <c r="AK138" s="55">
        <v>0</v>
      </c>
      <c r="AL138" s="55">
        <v>4.4986743277069903E-3</v>
      </c>
      <c r="AM138" s="55">
        <v>0</v>
      </c>
      <c r="AN138" s="55">
        <v>0</v>
      </c>
      <c r="AO138" s="55">
        <v>-0.25000000000009098</v>
      </c>
      <c r="AP138" s="55">
        <v>0</v>
      </c>
      <c r="AQ138" s="55">
        <v>0</v>
      </c>
      <c r="AR138" s="55">
        <v>0</v>
      </c>
      <c r="AS138" s="55">
        <v>0</v>
      </c>
      <c r="AT138" s="55">
        <v>0</v>
      </c>
      <c r="AU138" s="55">
        <v>229.138888888888</v>
      </c>
      <c r="AV138" s="125"/>
      <c r="AW138" s="125"/>
      <c r="AX138" s="125"/>
      <c r="AY138" s="125"/>
      <c r="AZ138" s="125"/>
      <c r="BA138" s="125"/>
      <c r="BH138" s="97">
        <v>133</v>
      </c>
      <c r="BI138" s="97">
        <v>25929600</v>
      </c>
      <c r="BJ138" s="98">
        <v>185</v>
      </c>
      <c r="BK138" s="98">
        <v>1018.092932</v>
      </c>
      <c r="BL138" s="98">
        <v>227.09854110000001</v>
      </c>
      <c r="BM138" s="98">
        <v>5.3343155080000004</v>
      </c>
      <c r="BN138" s="98">
        <v>-1018.092932</v>
      </c>
      <c r="BO138" s="98">
        <v>-198.81097149999999</v>
      </c>
      <c r="BP138" s="98">
        <v>-207.95325410000001</v>
      </c>
      <c r="BQ138" s="100">
        <f t="shared" si="17"/>
        <v>300.11111111111109</v>
      </c>
      <c r="BT138" s="97">
        <v>133</v>
      </c>
      <c r="BU138" s="97">
        <v>25929600</v>
      </c>
      <c r="BV138" s="98">
        <v>1041.253571</v>
      </c>
      <c r="BW138" s="98">
        <v>1001.41827</v>
      </c>
      <c r="BX138" s="98">
        <v>-32.72313029</v>
      </c>
      <c r="BY138" s="98">
        <v>31.227061469999999</v>
      </c>
      <c r="BZ138" s="98">
        <v>-188.10919079999999</v>
      </c>
      <c r="CA138" s="98">
        <v>176.72619259999999</v>
      </c>
    </row>
    <row r="139" spans="2:79" ht="9.9499999999999993" customHeight="1" x14ac:dyDescent="0.25">
      <c r="B139" s="71"/>
      <c r="C139" s="54"/>
      <c r="D139" s="54"/>
      <c r="E139" s="54"/>
      <c r="F139" s="54"/>
      <c r="G139" s="54"/>
      <c r="H139" s="54"/>
      <c r="I139" s="54"/>
      <c r="J139" s="54"/>
      <c r="K139" s="54"/>
      <c r="L139" s="72"/>
      <c r="M139" s="72"/>
      <c r="N139" s="102">
        <v>133</v>
      </c>
      <c r="O139" s="92">
        <v>1</v>
      </c>
      <c r="P139" s="92">
        <v>4</v>
      </c>
      <c r="Q139" s="92">
        <v>9</v>
      </c>
      <c r="R139" s="102">
        <v>133</v>
      </c>
      <c r="S139" s="84" t="s">
        <v>377</v>
      </c>
      <c r="T139" s="102">
        <v>0</v>
      </c>
      <c r="U139" s="102">
        <v>-1</v>
      </c>
      <c r="V139" s="102">
        <v>0.1</v>
      </c>
      <c r="W139" s="103">
        <v>9.9999999999999995E-7</v>
      </c>
      <c r="X139" s="102">
        <v>0.1</v>
      </c>
      <c r="Y139" s="102">
        <v>0.3</v>
      </c>
      <c r="Z139" s="102">
        <v>0.11</v>
      </c>
      <c r="AA139" s="102">
        <v>3.5</v>
      </c>
      <c r="AB139" s="104" t="s">
        <v>60</v>
      </c>
      <c r="AC139" s="49" t="str">
        <f t="shared" si="18"/>
        <v>10,5</v>
      </c>
      <c r="AD139" s="49" t="str">
        <f t="shared" si="19"/>
        <v/>
      </c>
      <c r="AE139" s="55">
        <v>99</v>
      </c>
      <c r="AF139" s="55">
        <v>19972800</v>
      </c>
      <c r="AG139" s="55">
        <v>0.625</v>
      </c>
      <c r="AH139" s="55">
        <v>0</v>
      </c>
      <c r="AI139" s="55">
        <v>0.244586230410371</v>
      </c>
      <c r="AJ139" s="55">
        <v>0.21</v>
      </c>
      <c r="AK139" s="55">
        <v>0</v>
      </c>
      <c r="AL139" s="55">
        <v>4.9088794297797098E-3</v>
      </c>
      <c r="AM139" s="55">
        <v>0</v>
      </c>
      <c r="AN139" s="55">
        <v>0</v>
      </c>
      <c r="AO139" s="55">
        <v>-0.25000000000009098</v>
      </c>
      <c r="AP139" s="55">
        <v>0</v>
      </c>
      <c r="AQ139" s="55">
        <v>0</v>
      </c>
      <c r="AR139" s="55">
        <v>0</v>
      </c>
      <c r="AS139" s="55">
        <v>0</v>
      </c>
      <c r="AT139" s="55">
        <v>0</v>
      </c>
      <c r="AU139" s="55">
        <v>231.166666666666</v>
      </c>
      <c r="AV139" s="125"/>
      <c r="AW139" s="125"/>
      <c r="AX139" s="125"/>
      <c r="AY139" s="125"/>
      <c r="AZ139" s="125"/>
      <c r="BA139" s="125"/>
      <c r="BH139" s="97">
        <v>134</v>
      </c>
      <c r="BI139" s="97">
        <v>26104800</v>
      </c>
      <c r="BJ139" s="98">
        <v>185</v>
      </c>
      <c r="BK139" s="98">
        <v>1018.128292</v>
      </c>
      <c r="BL139" s="98">
        <v>227.13498060000001</v>
      </c>
      <c r="BM139" s="98">
        <v>5.3290456119999998</v>
      </c>
      <c r="BN139" s="98">
        <v>-1018.128292</v>
      </c>
      <c r="BO139" s="98">
        <v>-198.84738329999999</v>
      </c>
      <c r="BP139" s="98">
        <v>-207.95855169999999</v>
      </c>
      <c r="BQ139" s="100">
        <f t="shared" si="17"/>
        <v>302.13888888888891</v>
      </c>
      <c r="BT139" s="97">
        <v>134</v>
      </c>
      <c r="BU139" s="97">
        <v>26104800</v>
      </c>
      <c r="BV139" s="98">
        <v>1041.2536749999999</v>
      </c>
      <c r="BW139" s="98">
        <v>1001.418368</v>
      </c>
      <c r="BX139" s="98">
        <v>-32.727683280000001</v>
      </c>
      <c r="BY139" s="98">
        <v>31.227061469999999</v>
      </c>
      <c r="BZ139" s="98">
        <v>-188.13087590000001</v>
      </c>
      <c r="CA139" s="98">
        <v>176.7314902</v>
      </c>
    </row>
    <row r="140" spans="2:79" ht="9.9499999999999993" customHeight="1" x14ac:dyDescent="0.25">
      <c r="B140" s="71"/>
      <c r="C140" s="54"/>
      <c r="D140" s="54"/>
      <c r="E140" s="54"/>
      <c r="F140" s="54"/>
      <c r="G140" s="54"/>
      <c r="H140" s="54"/>
      <c r="I140" s="54"/>
      <c r="J140" s="54"/>
      <c r="K140" s="54"/>
      <c r="L140" s="72"/>
      <c r="M140" s="72"/>
      <c r="N140" s="102">
        <v>134</v>
      </c>
      <c r="O140" s="92">
        <v>1</v>
      </c>
      <c r="P140" s="92">
        <v>5</v>
      </c>
      <c r="Q140" s="92">
        <v>0</v>
      </c>
      <c r="R140" s="102">
        <v>134</v>
      </c>
      <c r="S140" s="84" t="s">
        <v>378</v>
      </c>
      <c r="T140" s="102">
        <v>0</v>
      </c>
      <c r="U140" s="102">
        <v>-1</v>
      </c>
      <c r="V140" s="102">
        <v>0.1</v>
      </c>
      <c r="W140" s="103">
        <v>9.9999999999999995E-7</v>
      </c>
      <c r="X140" s="102">
        <v>0.2</v>
      </c>
      <c r="Y140" s="102">
        <v>0.3</v>
      </c>
      <c r="Z140" s="102">
        <v>0.21</v>
      </c>
      <c r="AA140" s="102">
        <v>3.5</v>
      </c>
      <c r="AB140" s="104" t="s">
        <v>60</v>
      </c>
      <c r="AC140" s="49" t="str">
        <f t="shared" si="18"/>
        <v>1,6</v>
      </c>
      <c r="AD140" s="49" t="str">
        <f t="shared" si="19"/>
        <v/>
      </c>
      <c r="AE140" s="55">
        <v>100</v>
      </c>
      <c r="AF140" s="55">
        <v>20148000</v>
      </c>
      <c r="AG140" s="55">
        <v>0.625</v>
      </c>
      <c r="AH140" s="55">
        <v>0</v>
      </c>
      <c r="AI140" s="55">
        <v>0.24446943041042199</v>
      </c>
      <c r="AJ140" s="55">
        <v>0.21</v>
      </c>
      <c r="AK140" s="55">
        <v>0</v>
      </c>
      <c r="AL140" s="55">
        <v>5.3624945840263401E-3</v>
      </c>
      <c r="AM140" s="55">
        <v>0</v>
      </c>
      <c r="AN140" s="55">
        <v>0</v>
      </c>
      <c r="AO140" s="55">
        <v>-0.25000000000009098</v>
      </c>
      <c r="AP140" s="55">
        <v>0</v>
      </c>
      <c r="AQ140" s="55">
        <v>0</v>
      </c>
      <c r="AR140" s="55">
        <v>0</v>
      </c>
      <c r="AS140" s="55">
        <v>0</v>
      </c>
      <c r="AT140" s="55">
        <v>0</v>
      </c>
      <c r="AU140" s="55">
        <v>233.194444444444</v>
      </c>
      <c r="AV140" s="125"/>
      <c r="AW140" s="125"/>
      <c r="AX140" s="125"/>
      <c r="AY140" s="125"/>
      <c r="AZ140" s="125"/>
      <c r="BA140" s="125"/>
      <c r="BH140" s="97">
        <v>135</v>
      </c>
      <c r="BI140" s="97">
        <v>26280000</v>
      </c>
      <c r="BJ140" s="98">
        <v>185</v>
      </c>
      <c r="BK140" s="98">
        <v>1018.161796</v>
      </c>
      <c r="BL140" s="98">
        <v>227.16856799999999</v>
      </c>
      <c r="BM140" s="98">
        <v>5.3239333919999998</v>
      </c>
      <c r="BN140" s="98">
        <v>-1018.161796</v>
      </c>
      <c r="BO140" s="98">
        <v>-198.88091600000001</v>
      </c>
      <c r="BP140" s="98">
        <v>-207.96371859999999</v>
      </c>
      <c r="BQ140" s="100">
        <f t="shared" si="17"/>
        <v>304.16666666666669</v>
      </c>
      <c r="BT140" s="97">
        <v>135</v>
      </c>
      <c r="BU140" s="97">
        <v>26280000</v>
      </c>
      <c r="BV140" s="98">
        <v>1041.253778</v>
      </c>
      <c r="BW140" s="98">
        <v>1001.418459</v>
      </c>
      <c r="BX140" s="98">
        <v>-32.732151399999999</v>
      </c>
      <c r="BY140" s="98">
        <v>31.227061469999999</v>
      </c>
      <c r="BZ140" s="98">
        <v>-188.15099040000001</v>
      </c>
      <c r="CA140" s="98">
        <v>176.7366571</v>
      </c>
    </row>
    <row r="141" spans="2:79" ht="9.9499999999999993" customHeight="1" x14ac:dyDescent="0.25">
      <c r="B141" s="71"/>
      <c r="C141" s="54"/>
      <c r="D141" s="54"/>
      <c r="E141" s="54"/>
      <c r="F141" s="54"/>
      <c r="G141" s="54"/>
      <c r="H141" s="54"/>
      <c r="I141" s="54"/>
      <c r="J141" s="54"/>
      <c r="K141" s="54"/>
      <c r="L141" s="72"/>
      <c r="M141" s="72"/>
      <c r="N141" s="102">
        <v>135</v>
      </c>
      <c r="O141" s="92">
        <v>1</v>
      </c>
      <c r="P141" s="92">
        <v>5</v>
      </c>
      <c r="Q141" s="92">
        <v>1</v>
      </c>
      <c r="R141" s="102">
        <v>135</v>
      </c>
      <c r="S141" s="84" t="s">
        <v>379</v>
      </c>
      <c r="T141" s="102">
        <v>0</v>
      </c>
      <c r="U141" s="102">
        <v>-1</v>
      </c>
      <c r="V141" s="102">
        <v>0.1</v>
      </c>
      <c r="W141" s="103">
        <v>9.9999999999999995E-7</v>
      </c>
      <c r="X141" s="102">
        <v>0.2</v>
      </c>
      <c r="Y141" s="102">
        <v>0.3</v>
      </c>
      <c r="Z141" s="102">
        <v>0.21</v>
      </c>
      <c r="AA141" s="102">
        <v>3.5</v>
      </c>
      <c r="AB141" s="104" t="s">
        <v>60</v>
      </c>
      <c r="AC141" s="49" t="str">
        <f t="shared" si="18"/>
        <v>2,6</v>
      </c>
      <c r="AD141" s="49" t="str">
        <f t="shared" si="19"/>
        <v/>
      </c>
      <c r="AE141" s="55">
        <v>101</v>
      </c>
      <c r="AF141" s="55">
        <v>20323200</v>
      </c>
      <c r="AG141" s="55">
        <v>0.625</v>
      </c>
      <c r="AH141" s="55">
        <v>0</v>
      </c>
      <c r="AI141" s="55">
        <v>0.24435263041041699</v>
      </c>
      <c r="AJ141" s="55">
        <v>0.21</v>
      </c>
      <c r="AK141" s="55">
        <v>0</v>
      </c>
      <c r="AL141" s="55">
        <v>5.8501828174864698E-3</v>
      </c>
      <c r="AM141" s="55">
        <v>0</v>
      </c>
      <c r="AN141" s="55">
        <v>0</v>
      </c>
      <c r="AO141" s="55">
        <v>-0.25000000000009098</v>
      </c>
      <c r="AP141" s="55">
        <v>0</v>
      </c>
      <c r="AQ141" s="55">
        <v>0</v>
      </c>
      <c r="AR141" s="55">
        <v>0</v>
      </c>
      <c r="AS141" s="55">
        <v>0</v>
      </c>
      <c r="AT141" s="55">
        <v>0</v>
      </c>
      <c r="AU141" s="55">
        <v>235.222222222222</v>
      </c>
      <c r="AV141" s="125"/>
      <c r="AW141" s="125"/>
      <c r="AX141" s="125"/>
      <c r="AY141" s="125"/>
      <c r="AZ141" s="125"/>
      <c r="BA141" s="125"/>
      <c r="BH141" s="97">
        <v>136</v>
      </c>
      <c r="BI141" s="97">
        <v>26455200</v>
      </c>
      <c r="BJ141" s="98">
        <v>185</v>
      </c>
      <c r="BK141" s="98">
        <v>1018.192806</v>
      </c>
      <c r="BL141" s="98">
        <v>227.17286590000001</v>
      </c>
      <c r="BM141" s="98">
        <v>5.3190280980000004</v>
      </c>
      <c r="BN141" s="98">
        <v>-1018.192806</v>
      </c>
      <c r="BO141" s="98">
        <v>-198.88522219999999</v>
      </c>
      <c r="BP141" s="98">
        <v>-207.96861559999999</v>
      </c>
      <c r="BQ141" s="100">
        <f t="shared" si="17"/>
        <v>306.19444444444446</v>
      </c>
      <c r="BT141" s="97">
        <v>136</v>
      </c>
      <c r="BU141" s="97">
        <v>26455200</v>
      </c>
      <c r="BV141" s="98">
        <v>1041.2538770000001</v>
      </c>
      <c r="BW141" s="98">
        <v>1001.418541</v>
      </c>
      <c r="BX141" s="98">
        <v>-32.736444949999999</v>
      </c>
      <c r="BY141" s="98">
        <v>31.227061469999999</v>
      </c>
      <c r="BZ141" s="98">
        <v>-188.16911429999999</v>
      </c>
      <c r="CA141" s="98">
        <v>176.7415541</v>
      </c>
    </row>
    <row r="142" spans="2:79" ht="9.9499999999999993" customHeight="1" x14ac:dyDescent="0.25">
      <c r="B142" s="71"/>
      <c r="C142" s="54"/>
      <c r="D142" s="54"/>
      <c r="E142" s="54"/>
      <c r="F142" s="54"/>
      <c r="G142" s="54"/>
      <c r="H142" s="54"/>
      <c r="I142" s="54"/>
      <c r="J142" s="54"/>
      <c r="K142" s="54"/>
      <c r="L142" s="72"/>
      <c r="M142" s="72"/>
      <c r="N142" s="102">
        <v>136</v>
      </c>
      <c r="O142" s="92">
        <v>1</v>
      </c>
      <c r="P142" s="92">
        <v>5</v>
      </c>
      <c r="Q142" s="92">
        <v>2</v>
      </c>
      <c r="R142" s="102">
        <v>136</v>
      </c>
      <c r="S142" s="84" t="s">
        <v>380</v>
      </c>
      <c r="T142" s="102">
        <v>0</v>
      </c>
      <c r="U142" s="102">
        <v>-1</v>
      </c>
      <c r="V142" s="102">
        <v>0.1</v>
      </c>
      <c r="W142" s="103">
        <v>9.9999999999999995E-7</v>
      </c>
      <c r="X142" s="102">
        <v>0.2</v>
      </c>
      <c r="Y142" s="102">
        <v>0.3</v>
      </c>
      <c r="Z142" s="102">
        <v>0.21</v>
      </c>
      <c r="AA142" s="102">
        <v>3.5</v>
      </c>
      <c r="AB142" s="104" t="s">
        <v>60</v>
      </c>
      <c r="AC142" s="49" t="str">
        <f t="shared" si="18"/>
        <v>3,6</v>
      </c>
      <c r="AD142" s="49" t="str">
        <f t="shared" si="19"/>
        <v/>
      </c>
      <c r="AE142" s="55">
        <v>102</v>
      </c>
      <c r="AF142" s="55">
        <v>20498400</v>
      </c>
      <c r="AG142" s="55">
        <v>0.625</v>
      </c>
      <c r="AH142" s="55">
        <v>0</v>
      </c>
      <c r="AI142" s="55">
        <v>0.24423583041035599</v>
      </c>
      <c r="AJ142" s="55">
        <v>0.21</v>
      </c>
      <c r="AK142" s="55">
        <v>0</v>
      </c>
      <c r="AL142" s="55">
        <v>6.3614947061856001E-3</v>
      </c>
      <c r="AM142" s="55">
        <v>0</v>
      </c>
      <c r="AN142" s="55">
        <v>0</v>
      </c>
      <c r="AO142" s="55">
        <v>-0.25000000000002798</v>
      </c>
      <c r="AP142" s="55">
        <v>0</v>
      </c>
      <c r="AQ142" s="55">
        <v>0</v>
      </c>
      <c r="AR142" s="55">
        <v>0</v>
      </c>
      <c r="AS142" s="55">
        <v>0</v>
      </c>
      <c r="AT142" s="55">
        <v>0</v>
      </c>
      <c r="AU142" s="55">
        <v>237.25</v>
      </c>
      <c r="AV142" s="125"/>
      <c r="AW142" s="125"/>
      <c r="AX142" s="125"/>
      <c r="AY142" s="125"/>
      <c r="AZ142" s="125"/>
      <c r="BA142" s="125"/>
      <c r="BH142" s="97">
        <v>137</v>
      </c>
      <c r="BI142" s="97">
        <v>26630400</v>
      </c>
      <c r="BJ142" s="98">
        <v>185</v>
      </c>
      <c r="BK142" s="98">
        <v>1018.22135</v>
      </c>
      <c r="BL142" s="98">
        <v>227.19904220000001</v>
      </c>
      <c r="BM142" s="98">
        <v>5.3144325449999998</v>
      </c>
      <c r="BN142" s="98">
        <v>-1018.22135</v>
      </c>
      <c r="BO142" s="98">
        <v>-198.9113796</v>
      </c>
      <c r="BP142" s="98">
        <v>-207.97323</v>
      </c>
      <c r="BQ142" s="100">
        <f t="shared" si="17"/>
        <v>308.22222222222223</v>
      </c>
      <c r="BT142" s="97">
        <v>137</v>
      </c>
      <c r="BU142" s="97">
        <v>26630400</v>
      </c>
      <c r="BV142" s="98">
        <v>1041.2539710000001</v>
      </c>
      <c r="BW142" s="98">
        <v>1001.418614</v>
      </c>
      <c r="BX142" s="98">
        <v>-32.740556239999997</v>
      </c>
      <c r="BY142" s="98">
        <v>31.227061469999999</v>
      </c>
      <c r="BZ142" s="98">
        <v>-188.18531060000001</v>
      </c>
      <c r="CA142" s="98">
        <v>176.7461686</v>
      </c>
    </row>
    <row r="143" spans="2:79" ht="9.9499999999999993" customHeight="1" x14ac:dyDescent="0.25">
      <c r="B143" s="71"/>
      <c r="C143" s="54"/>
      <c r="D143" s="54"/>
      <c r="E143" s="54"/>
      <c r="F143" s="54"/>
      <c r="G143" s="54"/>
      <c r="H143" s="54"/>
      <c r="I143" s="54"/>
      <c r="J143" s="54"/>
      <c r="K143" s="54"/>
      <c r="L143" s="72"/>
      <c r="M143" s="72"/>
      <c r="N143" s="102">
        <v>137</v>
      </c>
      <c r="O143" s="92">
        <v>1</v>
      </c>
      <c r="P143" s="92">
        <v>5</v>
      </c>
      <c r="Q143" s="92">
        <v>3</v>
      </c>
      <c r="R143" s="102">
        <v>137</v>
      </c>
      <c r="S143" s="84" t="s">
        <v>381</v>
      </c>
      <c r="T143" s="102">
        <v>0</v>
      </c>
      <c r="U143" s="102">
        <v>-1</v>
      </c>
      <c r="V143" s="102">
        <v>0.1</v>
      </c>
      <c r="W143" s="103">
        <v>9.9999999999999995E-7</v>
      </c>
      <c r="X143" s="102">
        <v>0.1</v>
      </c>
      <c r="Y143" s="102">
        <v>0.3</v>
      </c>
      <c r="Z143" s="102">
        <v>0.11</v>
      </c>
      <c r="AA143" s="102">
        <v>3.5</v>
      </c>
      <c r="AB143" s="104" t="s">
        <v>66</v>
      </c>
      <c r="AC143" s="49" t="str">
        <f t="shared" si="18"/>
        <v/>
      </c>
      <c r="AD143" s="49" t="str">
        <f t="shared" si="19"/>
        <v>4,6</v>
      </c>
      <c r="AE143" s="55">
        <v>103</v>
      </c>
      <c r="AF143" s="55">
        <v>20673600</v>
      </c>
      <c r="AG143" s="55">
        <v>0.625</v>
      </c>
      <c r="AH143" s="55">
        <v>0</v>
      </c>
      <c r="AI143" s="55">
        <v>0.239361794219102</v>
      </c>
      <c r="AJ143" s="55">
        <v>0.21</v>
      </c>
      <c r="AK143" s="55">
        <v>0</v>
      </c>
      <c r="AL143" s="55">
        <v>6.88606355084391E-3</v>
      </c>
      <c r="AM143" s="55">
        <v>0</v>
      </c>
      <c r="AN143" s="55">
        <v>0</v>
      </c>
      <c r="AO143" s="55">
        <v>-0.25000000000009098</v>
      </c>
      <c r="AP143" s="55">
        <v>0</v>
      </c>
      <c r="AQ143" s="55">
        <v>0</v>
      </c>
      <c r="AR143" s="55">
        <v>0</v>
      </c>
      <c r="AS143" s="55">
        <v>0</v>
      </c>
      <c r="AT143" s="55">
        <v>0</v>
      </c>
      <c r="AU143" s="55">
        <v>239.277777777777</v>
      </c>
      <c r="AV143" s="125"/>
      <c r="AW143" s="125"/>
      <c r="AX143" s="125"/>
      <c r="AY143" s="125"/>
      <c r="AZ143" s="125"/>
      <c r="BA143" s="125"/>
      <c r="BH143" s="97">
        <v>138</v>
      </c>
      <c r="BI143" s="97">
        <v>26805600</v>
      </c>
      <c r="BJ143" s="98">
        <v>185</v>
      </c>
      <c r="BK143" s="98">
        <v>1018.247624</v>
      </c>
      <c r="BL143" s="98">
        <v>227.22282920000001</v>
      </c>
      <c r="BM143" s="98">
        <v>5.3101016870000004</v>
      </c>
      <c r="BN143" s="98">
        <v>-1018.247624</v>
      </c>
      <c r="BO143" s="98">
        <v>-198.93515160000001</v>
      </c>
      <c r="BP143" s="98">
        <v>-207.97757590000001</v>
      </c>
      <c r="BQ143" s="100">
        <f t="shared" si="17"/>
        <v>310.25</v>
      </c>
      <c r="BT143" s="97">
        <v>138</v>
      </c>
      <c r="BU143" s="97">
        <v>26805600</v>
      </c>
      <c r="BV143" s="98">
        <v>1041.254062</v>
      </c>
      <c r="BW143" s="98">
        <v>1001.418679</v>
      </c>
      <c r="BX143" s="98">
        <v>-32.744492569999998</v>
      </c>
      <c r="BY143" s="98">
        <v>31.227061469999999</v>
      </c>
      <c r="BZ143" s="98">
        <v>-188.19976109999999</v>
      </c>
      <c r="CA143" s="98">
        <v>176.75051450000001</v>
      </c>
    </row>
    <row r="144" spans="2:79" ht="9.9499999999999993" customHeight="1" x14ac:dyDescent="0.25">
      <c r="B144" s="71"/>
      <c r="C144" s="54"/>
      <c r="D144" s="54"/>
      <c r="E144" s="54"/>
      <c r="F144" s="54"/>
      <c r="G144" s="54"/>
      <c r="H144" s="54"/>
      <c r="I144" s="54"/>
      <c r="J144" s="54"/>
      <c r="K144" s="54"/>
      <c r="L144" s="72"/>
      <c r="M144" s="72"/>
      <c r="N144" s="102">
        <v>138</v>
      </c>
      <c r="O144" s="92">
        <v>1</v>
      </c>
      <c r="P144" s="92">
        <v>5</v>
      </c>
      <c r="Q144" s="92">
        <v>4</v>
      </c>
      <c r="R144" s="102">
        <v>138</v>
      </c>
      <c r="S144" s="84" t="s">
        <v>382</v>
      </c>
      <c r="T144" s="102">
        <v>0</v>
      </c>
      <c r="U144" s="102">
        <v>-1</v>
      </c>
      <c r="V144" s="102">
        <v>0.1</v>
      </c>
      <c r="W144" s="103">
        <v>9.9999999999999995E-7</v>
      </c>
      <c r="X144" s="102">
        <v>0.1</v>
      </c>
      <c r="Y144" s="102">
        <v>0.3</v>
      </c>
      <c r="Z144" s="102">
        <v>0.11</v>
      </c>
      <c r="AA144" s="102">
        <v>3.5</v>
      </c>
      <c r="AB144" s="104" t="s">
        <v>66</v>
      </c>
      <c r="AC144" s="49" t="str">
        <f t="shared" si="18"/>
        <v/>
      </c>
      <c r="AD144" s="49" t="str">
        <f t="shared" si="19"/>
        <v>5,6</v>
      </c>
      <c r="AE144" s="55">
        <v>104</v>
      </c>
      <c r="AF144" s="55">
        <v>20848800</v>
      </c>
      <c r="AG144" s="55">
        <v>0.625</v>
      </c>
      <c r="AH144" s="55">
        <v>0</v>
      </c>
      <c r="AI144" s="55">
        <v>0.23936179421915699</v>
      </c>
      <c r="AJ144" s="55">
        <v>0.21</v>
      </c>
      <c r="AK144" s="55">
        <v>0</v>
      </c>
      <c r="AL144" s="55">
        <v>7.4146189287771901E-3</v>
      </c>
      <c r="AM144" s="55">
        <v>0</v>
      </c>
      <c r="AN144" s="55">
        <v>0</v>
      </c>
      <c r="AO144" s="55">
        <v>-0.25000000000009098</v>
      </c>
      <c r="AP144" s="55">
        <v>0</v>
      </c>
      <c r="AQ144" s="55">
        <v>0</v>
      </c>
      <c r="AR144" s="55">
        <v>0</v>
      </c>
      <c r="AS144" s="55">
        <v>0</v>
      </c>
      <c r="AT144" s="55">
        <v>0</v>
      </c>
      <c r="AU144" s="55">
        <v>241.305555555555</v>
      </c>
      <c r="AV144" s="125"/>
      <c r="AW144" s="125"/>
      <c r="AX144" s="125"/>
      <c r="AY144" s="125"/>
      <c r="AZ144" s="125"/>
      <c r="BA144" s="125"/>
      <c r="BH144" s="97">
        <v>139</v>
      </c>
      <c r="BI144" s="97">
        <v>26980800</v>
      </c>
      <c r="BJ144" s="98">
        <v>185</v>
      </c>
      <c r="BK144" s="98">
        <v>1018.271808</v>
      </c>
      <c r="BL144" s="98">
        <v>227.2444533</v>
      </c>
      <c r="BM144" s="98">
        <v>5.3060368369999997</v>
      </c>
      <c r="BN144" s="98">
        <v>-1018.271808</v>
      </c>
      <c r="BO144" s="98">
        <v>-198.95674980000001</v>
      </c>
      <c r="BP144" s="98">
        <v>-207.98166660000001</v>
      </c>
      <c r="BQ144" s="100">
        <f t="shared" si="17"/>
        <v>312.27777777777777</v>
      </c>
      <c r="BT144" s="97">
        <v>139</v>
      </c>
      <c r="BU144" s="97">
        <v>26980800</v>
      </c>
      <c r="BV144" s="98">
        <v>1041.254148</v>
      </c>
      <c r="BW144" s="98">
        <v>1001.418738</v>
      </c>
      <c r="BX144" s="98">
        <v>-32.7482617</v>
      </c>
      <c r="BY144" s="98">
        <v>31.227061469999999</v>
      </c>
      <c r="BZ144" s="98">
        <v>-188.2126366</v>
      </c>
      <c r="CA144" s="98">
        <v>176.75460509999999</v>
      </c>
    </row>
    <row r="145" spans="2:79" ht="9.9499999999999993" customHeight="1" x14ac:dyDescent="0.25">
      <c r="B145" s="71"/>
      <c r="C145" s="54"/>
      <c r="D145" s="54"/>
      <c r="E145" s="54"/>
      <c r="F145" s="54"/>
      <c r="G145" s="54"/>
      <c r="H145" s="54"/>
      <c r="I145" s="54"/>
      <c r="J145" s="54"/>
      <c r="K145" s="54"/>
      <c r="L145" s="72"/>
      <c r="M145" s="72"/>
      <c r="N145" s="102">
        <v>139</v>
      </c>
      <c r="O145" s="92">
        <v>1</v>
      </c>
      <c r="P145" s="92">
        <v>5</v>
      </c>
      <c r="Q145" s="92">
        <v>5</v>
      </c>
      <c r="R145" s="102">
        <v>139</v>
      </c>
      <c r="S145" s="84" t="s">
        <v>383</v>
      </c>
      <c r="T145" s="102">
        <v>0</v>
      </c>
      <c r="U145" s="102">
        <v>-1</v>
      </c>
      <c r="V145" s="102">
        <v>0.1</v>
      </c>
      <c r="W145" s="103">
        <v>9.9999999999999995E-7</v>
      </c>
      <c r="X145" s="102">
        <v>0.1</v>
      </c>
      <c r="Y145" s="102">
        <v>0.3</v>
      </c>
      <c r="Z145" s="102">
        <v>0.11</v>
      </c>
      <c r="AA145" s="102">
        <v>3.5</v>
      </c>
      <c r="AB145" s="104" t="s">
        <v>60</v>
      </c>
      <c r="AC145" s="49" t="str">
        <f t="shared" si="18"/>
        <v>6,6</v>
      </c>
      <c r="AD145" s="49" t="str">
        <f t="shared" si="19"/>
        <v/>
      </c>
      <c r="AE145" s="55">
        <v>105</v>
      </c>
      <c r="AF145" s="55">
        <v>21024000</v>
      </c>
      <c r="AG145" s="55">
        <v>0.625</v>
      </c>
      <c r="AH145" s="55">
        <v>0</v>
      </c>
      <c r="AI145" s="55">
        <v>0.23924499421915199</v>
      </c>
      <c r="AJ145" s="55">
        <v>0.21</v>
      </c>
      <c r="AK145" s="55">
        <v>0</v>
      </c>
      <c r="AL145" s="55">
        <v>7.9395477228665599E-3</v>
      </c>
      <c r="AM145" s="55">
        <v>0</v>
      </c>
      <c r="AN145" s="55">
        <v>0</v>
      </c>
      <c r="AO145" s="55">
        <v>-0.25000000000009098</v>
      </c>
      <c r="AP145" s="55">
        <v>0</v>
      </c>
      <c r="AQ145" s="55">
        <v>0</v>
      </c>
      <c r="AR145" s="55">
        <v>0</v>
      </c>
      <c r="AS145" s="55">
        <v>0</v>
      </c>
      <c r="AT145" s="55">
        <v>0</v>
      </c>
      <c r="AU145" s="55">
        <v>243.333333333333</v>
      </c>
      <c r="AV145" s="125"/>
      <c r="AW145" s="125"/>
      <c r="AX145" s="125"/>
      <c r="AY145" s="125"/>
      <c r="AZ145" s="125"/>
      <c r="BA145" s="125"/>
      <c r="BH145" s="97">
        <v>140</v>
      </c>
      <c r="BI145" s="97">
        <v>27156000</v>
      </c>
      <c r="BJ145" s="98">
        <v>185</v>
      </c>
      <c r="BK145" s="98">
        <v>1018.294082</v>
      </c>
      <c r="BL145" s="98">
        <v>227.26418849999999</v>
      </c>
      <c r="BM145" s="98">
        <v>5.3022258750000004</v>
      </c>
      <c r="BN145" s="98">
        <v>-1018.294082</v>
      </c>
      <c r="BO145" s="98">
        <v>-198.97644779999999</v>
      </c>
      <c r="BP145" s="98">
        <v>-207.9855148</v>
      </c>
      <c r="BQ145" s="100">
        <f t="shared" si="17"/>
        <v>314.30555555555554</v>
      </c>
      <c r="BT145" s="97">
        <v>140</v>
      </c>
      <c r="BU145" s="97">
        <v>27156000</v>
      </c>
      <c r="BV145" s="98">
        <v>1041.2542309999999</v>
      </c>
      <c r="BW145" s="98">
        <v>1001.4187889999999</v>
      </c>
      <c r="BX145" s="98">
        <v>-32.751870969999999</v>
      </c>
      <c r="BY145" s="98">
        <v>31.227061469999999</v>
      </c>
      <c r="BZ145" s="98">
        <v>-188.22409619999999</v>
      </c>
      <c r="CA145" s="98">
        <v>176.75845330000001</v>
      </c>
    </row>
    <row r="146" spans="2:79" ht="9.9499999999999993" customHeight="1" x14ac:dyDescent="0.25">
      <c r="B146" s="71"/>
      <c r="C146" s="54"/>
      <c r="D146" s="54"/>
      <c r="E146" s="54"/>
      <c r="F146" s="54"/>
      <c r="G146" s="54"/>
      <c r="H146" s="54"/>
      <c r="I146" s="54"/>
      <c r="J146" s="54"/>
      <c r="K146" s="54"/>
      <c r="L146" s="72"/>
      <c r="M146" s="72"/>
      <c r="N146" s="102">
        <v>140</v>
      </c>
      <c r="O146" s="92">
        <v>1</v>
      </c>
      <c r="P146" s="92">
        <v>5</v>
      </c>
      <c r="Q146" s="92">
        <v>6</v>
      </c>
      <c r="R146" s="102">
        <v>140</v>
      </c>
      <c r="S146" s="84" t="s">
        <v>384</v>
      </c>
      <c r="T146" s="102">
        <v>0</v>
      </c>
      <c r="U146" s="102">
        <v>-1</v>
      </c>
      <c r="V146" s="102">
        <v>0.1</v>
      </c>
      <c r="W146" s="103">
        <v>9.9999999999999995E-7</v>
      </c>
      <c r="X146" s="102">
        <v>0.1</v>
      </c>
      <c r="Y146" s="102">
        <v>0.3</v>
      </c>
      <c r="Z146" s="102">
        <v>0.11</v>
      </c>
      <c r="AA146" s="102">
        <v>3.5</v>
      </c>
      <c r="AB146" s="104" t="s">
        <v>60</v>
      </c>
      <c r="AC146" s="49" t="str">
        <f t="shared" si="18"/>
        <v>7,6</v>
      </c>
      <c r="AD146" s="49" t="str">
        <f t="shared" si="19"/>
        <v/>
      </c>
      <c r="AE146" s="55">
        <v>106</v>
      </c>
      <c r="AF146" s="55">
        <v>21199200</v>
      </c>
      <c r="AG146" s="55">
        <v>0.374999999999999</v>
      </c>
      <c r="AH146" s="55">
        <v>0</v>
      </c>
      <c r="AI146" s="55">
        <v>0.23912819421909201</v>
      </c>
      <c r="AJ146" s="55">
        <v>0.21</v>
      </c>
      <c r="AK146" s="55">
        <v>0</v>
      </c>
      <c r="AL146" s="55">
        <v>8.4161976768749296E-3</v>
      </c>
      <c r="AM146" s="55">
        <v>0</v>
      </c>
      <c r="AN146" s="55">
        <v>0</v>
      </c>
      <c r="AO146" s="55">
        <v>-0.24999999961810301</v>
      </c>
      <c r="AP146" s="55">
        <v>0</v>
      </c>
      <c r="AQ146" s="55">
        <v>0</v>
      </c>
      <c r="AR146" s="55">
        <v>0</v>
      </c>
      <c r="AS146" s="55">
        <v>0</v>
      </c>
      <c r="AT146" s="55">
        <v>0</v>
      </c>
      <c r="AU146" s="55">
        <v>245.361111111111</v>
      </c>
      <c r="AV146" s="125"/>
      <c r="AW146" s="125"/>
      <c r="AX146" s="125"/>
      <c r="AY146" s="125"/>
      <c r="AZ146" s="125"/>
      <c r="BA146" s="125"/>
      <c r="BH146" s="97">
        <v>141</v>
      </c>
      <c r="BI146" s="97">
        <v>27331200</v>
      </c>
      <c r="BJ146" s="98">
        <v>185</v>
      </c>
      <c r="BK146" s="98">
        <v>1018.314606</v>
      </c>
      <c r="BL146" s="98">
        <v>227.28220329999999</v>
      </c>
      <c r="BM146" s="98">
        <v>5.2986589180000001</v>
      </c>
      <c r="BN146" s="98">
        <v>-1018.314606</v>
      </c>
      <c r="BO146" s="98">
        <v>-198.99441210000001</v>
      </c>
      <c r="BP146" s="98">
        <v>-207.98913229999999</v>
      </c>
      <c r="BQ146" s="100">
        <f t="shared" si="17"/>
        <v>316.33333333333331</v>
      </c>
      <c r="BT146" s="97">
        <v>141</v>
      </c>
      <c r="BU146" s="97">
        <v>27331200</v>
      </c>
      <c r="BV146" s="98">
        <v>1041.25431</v>
      </c>
      <c r="BW146" s="98">
        <v>1001.4188349999999</v>
      </c>
      <c r="BX146" s="98">
        <v>-32.755327190000003</v>
      </c>
      <c r="BY146" s="98">
        <v>31.227061469999999</v>
      </c>
      <c r="BZ146" s="98">
        <v>-188.2342802</v>
      </c>
      <c r="CA146" s="98">
        <v>176.7620708</v>
      </c>
    </row>
    <row r="147" spans="2:79" ht="9.9499999999999993" customHeight="1" x14ac:dyDescent="0.25">
      <c r="B147" s="71"/>
      <c r="C147" s="54"/>
      <c r="D147" s="54"/>
      <c r="E147" s="54"/>
      <c r="F147" s="54"/>
      <c r="G147" s="54"/>
      <c r="H147" s="54"/>
      <c r="I147" s="54"/>
      <c r="J147" s="54"/>
      <c r="K147" s="54"/>
      <c r="L147" s="72"/>
      <c r="M147" s="72"/>
      <c r="N147" s="102">
        <v>141</v>
      </c>
      <c r="O147" s="92">
        <v>1</v>
      </c>
      <c r="P147" s="92">
        <v>5</v>
      </c>
      <c r="Q147" s="92">
        <v>7</v>
      </c>
      <c r="R147" s="102">
        <v>141</v>
      </c>
      <c r="S147" s="84" t="s">
        <v>385</v>
      </c>
      <c r="T147" s="102">
        <v>0</v>
      </c>
      <c r="U147" s="102">
        <v>-1</v>
      </c>
      <c r="V147" s="102">
        <v>0.1</v>
      </c>
      <c r="W147" s="103">
        <v>9.9999999999999995E-7</v>
      </c>
      <c r="X147" s="102">
        <v>0.1</v>
      </c>
      <c r="Y147" s="102">
        <v>0.3</v>
      </c>
      <c r="Z147" s="102">
        <v>0.11</v>
      </c>
      <c r="AA147" s="102">
        <v>3.5</v>
      </c>
      <c r="AB147" s="104" t="s">
        <v>60</v>
      </c>
      <c r="AC147" s="49" t="str">
        <f t="shared" si="18"/>
        <v>8,6</v>
      </c>
      <c r="AD147" s="49" t="str">
        <f t="shared" si="19"/>
        <v/>
      </c>
      <c r="AE147" s="55">
        <v>107</v>
      </c>
      <c r="AF147" s="55">
        <v>21374400</v>
      </c>
      <c r="AG147" s="55">
        <v>0.374999999999999</v>
      </c>
      <c r="AH147" s="55">
        <v>0</v>
      </c>
      <c r="AI147" s="55">
        <v>0.23901139421908699</v>
      </c>
      <c r="AJ147" s="55">
        <v>0.25883945557696197</v>
      </c>
      <c r="AK147" s="55">
        <v>0</v>
      </c>
      <c r="AL147" s="55">
        <v>8.8299525286259593E-3</v>
      </c>
      <c r="AM147" s="55">
        <v>0</v>
      </c>
      <c r="AN147" s="55">
        <v>0</v>
      </c>
      <c r="AO147" s="55">
        <v>-0.25000000000009098</v>
      </c>
      <c r="AP147" s="55">
        <v>0</v>
      </c>
      <c r="AQ147" s="55">
        <v>0</v>
      </c>
      <c r="AR147" s="55">
        <v>0</v>
      </c>
      <c r="AS147" s="55">
        <v>0</v>
      </c>
      <c r="AT147" s="55">
        <v>0</v>
      </c>
      <c r="AU147" s="55">
        <v>247.388888888888</v>
      </c>
      <c r="AV147" s="125"/>
      <c r="AW147" s="125"/>
      <c r="AX147" s="125"/>
      <c r="AY147" s="125"/>
      <c r="AZ147" s="125"/>
      <c r="BA147" s="125"/>
      <c r="BH147" s="97">
        <v>142</v>
      </c>
      <c r="BI147" s="97">
        <v>27506400</v>
      </c>
      <c r="BJ147" s="98">
        <v>185</v>
      </c>
      <c r="BK147" s="98">
        <v>1018.333514</v>
      </c>
      <c r="BL147" s="98">
        <v>227.2985018</v>
      </c>
      <c r="BM147" s="98">
        <v>5.295328832</v>
      </c>
      <c r="BN147" s="98">
        <v>-1018.333514</v>
      </c>
      <c r="BO147" s="98">
        <v>-199.01064389999999</v>
      </c>
      <c r="BP147" s="98">
        <v>-207.99252899999999</v>
      </c>
      <c r="BQ147" s="100">
        <f t="shared" si="17"/>
        <v>318.36111111111109</v>
      </c>
      <c r="BT147" s="97">
        <v>142</v>
      </c>
      <c r="BU147" s="97">
        <v>27506400</v>
      </c>
      <c r="BV147" s="98">
        <v>1041.2543860000001</v>
      </c>
      <c r="BW147" s="98">
        <v>1001.418876</v>
      </c>
      <c r="BX147" s="98">
        <v>-32.758636410000001</v>
      </c>
      <c r="BY147" s="98">
        <v>31.227061469999999</v>
      </c>
      <c r="BZ147" s="98">
        <v>-188.24330699999999</v>
      </c>
      <c r="CA147" s="98">
        <v>176.7654675</v>
      </c>
    </row>
    <row r="148" spans="2:79" ht="9.9499999999999993" customHeight="1" x14ac:dyDescent="0.25">
      <c r="B148" s="71"/>
      <c r="C148" s="54"/>
      <c r="D148" s="54"/>
      <c r="E148" s="54"/>
      <c r="F148" s="54"/>
      <c r="G148" s="54"/>
      <c r="H148" s="54"/>
      <c r="I148" s="54"/>
      <c r="J148" s="54"/>
      <c r="K148" s="54"/>
      <c r="L148" s="72"/>
      <c r="M148" s="72"/>
      <c r="N148" s="102">
        <v>142</v>
      </c>
      <c r="O148" s="92">
        <v>1</v>
      </c>
      <c r="P148" s="92">
        <v>5</v>
      </c>
      <c r="Q148" s="92">
        <v>8</v>
      </c>
      <c r="R148" s="102">
        <v>142</v>
      </c>
      <c r="S148" s="84" t="s">
        <v>386</v>
      </c>
      <c r="T148" s="102">
        <v>0</v>
      </c>
      <c r="U148" s="102">
        <v>-1</v>
      </c>
      <c r="V148" s="102">
        <v>0.1</v>
      </c>
      <c r="W148" s="103">
        <v>9.9999999999999995E-7</v>
      </c>
      <c r="X148" s="102">
        <v>0.2</v>
      </c>
      <c r="Y148" s="102">
        <v>0.3</v>
      </c>
      <c r="Z148" s="102">
        <v>0.21</v>
      </c>
      <c r="AA148" s="102">
        <v>3.5</v>
      </c>
      <c r="AB148" s="104" t="s">
        <v>60</v>
      </c>
      <c r="AC148" s="49" t="str">
        <f t="shared" si="18"/>
        <v>9,6</v>
      </c>
      <c r="AD148" s="49" t="str">
        <f t="shared" si="19"/>
        <v/>
      </c>
      <c r="AE148" s="55">
        <v>108</v>
      </c>
      <c r="AF148" s="55">
        <v>21549600</v>
      </c>
      <c r="AG148" s="55">
        <v>0.374999999999999</v>
      </c>
      <c r="AH148" s="55">
        <v>0</v>
      </c>
      <c r="AI148" s="55">
        <v>0.238894594219137</v>
      </c>
      <c r="AJ148" s="55">
        <v>0.25648721084072301</v>
      </c>
      <c r="AK148" s="55">
        <v>0</v>
      </c>
      <c r="AL148" s="55">
        <v>9.1811535774305592E-3</v>
      </c>
      <c r="AM148" s="55">
        <v>0</v>
      </c>
      <c r="AN148" s="55">
        <v>0</v>
      </c>
      <c r="AO148" s="55">
        <v>-0.249999999999964</v>
      </c>
      <c r="AP148" s="55">
        <v>0</v>
      </c>
      <c r="AQ148" s="55">
        <v>0</v>
      </c>
      <c r="AR148" s="55">
        <v>0</v>
      </c>
      <c r="AS148" s="55">
        <v>0</v>
      </c>
      <c r="AT148" s="55">
        <v>0</v>
      </c>
      <c r="AU148" s="55">
        <v>249.416666666666</v>
      </c>
      <c r="AV148" s="125"/>
      <c r="AW148" s="125"/>
      <c r="AX148" s="125"/>
      <c r="AY148" s="125"/>
      <c r="AZ148" s="125"/>
      <c r="BA148" s="125"/>
      <c r="BH148" s="97">
        <v>143</v>
      </c>
      <c r="BI148" s="97">
        <v>27681600</v>
      </c>
      <c r="BJ148" s="98">
        <v>185</v>
      </c>
      <c r="BK148" s="98">
        <v>1018.350918</v>
      </c>
      <c r="BL148" s="98">
        <v>227.31274490000001</v>
      </c>
      <c r="BM148" s="98">
        <v>5.2922287299999997</v>
      </c>
      <c r="BN148" s="98">
        <v>-1018.350918</v>
      </c>
      <c r="BO148" s="98">
        <v>-199.02480130000001</v>
      </c>
      <c r="BP148" s="98">
        <v>-207.9957148</v>
      </c>
      <c r="BQ148" s="100">
        <f t="shared" si="17"/>
        <v>320.38888888888891</v>
      </c>
      <c r="BT148" s="97">
        <v>143</v>
      </c>
      <c r="BU148" s="97">
        <v>27681600</v>
      </c>
      <c r="BV148" s="98">
        <v>1041.254459</v>
      </c>
      <c r="BW148" s="98">
        <v>1001.418912</v>
      </c>
      <c r="BX148" s="98">
        <v>-32.761804060000003</v>
      </c>
      <c r="BY148" s="98">
        <v>31.227061469999999</v>
      </c>
      <c r="BZ148" s="98">
        <v>-188.25127649999999</v>
      </c>
      <c r="CA148" s="98">
        <v>176.76865330000001</v>
      </c>
    </row>
    <row r="149" spans="2:79" ht="9.9499999999999993" customHeight="1" x14ac:dyDescent="0.25">
      <c r="B149" s="71"/>
      <c r="C149" s="54"/>
      <c r="D149" s="54"/>
      <c r="E149" s="54"/>
      <c r="F149" s="54"/>
      <c r="G149" s="54"/>
      <c r="H149" s="54"/>
      <c r="I149" s="54"/>
      <c r="J149" s="54"/>
      <c r="K149" s="54"/>
      <c r="L149" s="72"/>
      <c r="M149" s="72"/>
      <c r="N149" s="102">
        <v>143</v>
      </c>
      <c r="O149" s="92">
        <v>1</v>
      </c>
      <c r="P149" s="92">
        <v>5</v>
      </c>
      <c r="Q149" s="92">
        <v>9</v>
      </c>
      <c r="R149" s="102">
        <v>143</v>
      </c>
      <c r="S149" s="84" t="s">
        <v>387</v>
      </c>
      <c r="T149" s="102">
        <v>0</v>
      </c>
      <c r="U149" s="102">
        <v>-1</v>
      </c>
      <c r="V149" s="102">
        <v>0.1</v>
      </c>
      <c r="W149" s="103">
        <v>9.9999999999999995E-7</v>
      </c>
      <c r="X149" s="102">
        <v>0.2</v>
      </c>
      <c r="Y149" s="102">
        <v>0.3</v>
      </c>
      <c r="Z149" s="102">
        <v>0.21</v>
      </c>
      <c r="AA149" s="102">
        <v>3.5</v>
      </c>
      <c r="AB149" s="104" t="s">
        <v>60</v>
      </c>
      <c r="AC149" s="49" t="str">
        <f t="shared" si="18"/>
        <v>10,6</v>
      </c>
      <c r="AD149" s="49" t="str">
        <f t="shared" si="19"/>
        <v/>
      </c>
      <c r="AE149" s="55">
        <v>109</v>
      </c>
      <c r="AF149" s="55">
        <v>21724800</v>
      </c>
      <c r="AG149" s="55">
        <v>0.374999999999999</v>
      </c>
      <c r="AH149" s="55">
        <v>0</v>
      </c>
      <c r="AI149" s="55">
        <v>0.23877779421907699</v>
      </c>
      <c r="AJ149" s="55">
        <v>0.25646719548494401</v>
      </c>
      <c r="AK149" s="55">
        <v>0</v>
      </c>
      <c r="AL149" s="55">
        <v>9.4766930863522895E-3</v>
      </c>
      <c r="AM149" s="55">
        <v>0</v>
      </c>
      <c r="AN149" s="55">
        <v>0</v>
      </c>
      <c r="AO149" s="55">
        <v>-0.25000000000021799</v>
      </c>
      <c r="AP149" s="55">
        <v>0</v>
      </c>
      <c r="AQ149" s="55">
        <v>0</v>
      </c>
      <c r="AR149" s="55">
        <v>0</v>
      </c>
      <c r="AS149" s="55">
        <v>0</v>
      </c>
      <c r="AT149" s="55">
        <v>0</v>
      </c>
      <c r="AU149" s="55">
        <v>251.444444444444</v>
      </c>
      <c r="AV149" s="125"/>
      <c r="AW149" s="125"/>
      <c r="AX149" s="125"/>
      <c r="AY149" s="125"/>
      <c r="AZ149" s="125"/>
      <c r="BA149" s="125"/>
      <c r="BH149" s="97">
        <v>144</v>
      </c>
      <c r="BI149" s="97">
        <v>27856800</v>
      </c>
      <c r="BJ149" s="98">
        <v>185</v>
      </c>
      <c r="BK149" s="98">
        <v>1018.366927</v>
      </c>
      <c r="BL149" s="98">
        <v>227.3256232</v>
      </c>
      <c r="BM149" s="98">
        <v>5.2893521120000004</v>
      </c>
      <c r="BN149" s="98">
        <v>-1018.366927</v>
      </c>
      <c r="BO149" s="98">
        <v>-199.03757350000001</v>
      </c>
      <c r="BP149" s="98">
        <v>-207.99869760000001</v>
      </c>
      <c r="BQ149" s="100">
        <f t="shared" si="17"/>
        <v>322.41666666666669</v>
      </c>
      <c r="BT149" s="97">
        <v>144</v>
      </c>
      <c r="BU149" s="97">
        <v>27856800</v>
      </c>
      <c r="BV149" s="98">
        <v>1041.254529</v>
      </c>
      <c r="BW149" s="98">
        <v>1001.418944</v>
      </c>
      <c r="BX149" s="98">
        <v>-32.76483554</v>
      </c>
      <c r="BY149" s="98">
        <v>31.227061469999999</v>
      </c>
      <c r="BZ149" s="98">
        <v>-188.2582817</v>
      </c>
      <c r="CA149" s="98">
        <v>176.77163609999999</v>
      </c>
    </row>
    <row r="150" spans="2:79" ht="9.9499999999999993" customHeight="1" x14ac:dyDescent="0.25">
      <c r="B150" s="71"/>
      <c r="C150" s="54"/>
      <c r="D150" s="54"/>
      <c r="E150" s="54"/>
      <c r="F150" s="54"/>
      <c r="G150" s="54"/>
      <c r="H150" s="54"/>
      <c r="I150" s="54"/>
      <c r="J150" s="54"/>
      <c r="K150" s="54"/>
      <c r="L150" s="72"/>
      <c r="M150" s="72"/>
      <c r="N150" s="102">
        <v>144</v>
      </c>
      <c r="O150" s="92">
        <v>1</v>
      </c>
      <c r="P150" s="92">
        <v>6</v>
      </c>
      <c r="Q150" s="92">
        <v>0</v>
      </c>
      <c r="R150" s="102">
        <v>144</v>
      </c>
      <c r="S150" s="84" t="s">
        <v>388</v>
      </c>
      <c r="T150" s="102">
        <v>0</v>
      </c>
      <c r="U150" s="102">
        <v>-1</v>
      </c>
      <c r="V150" s="102">
        <v>0.1</v>
      </c>
      <c r="W150" s="103">
        <v>9.9999999999999995E-7</v>
      </c>
      <c r="X150" s="102">
        <v>0.2</v>
      </c>
      <c r="Y150" s="102">
        <v>0.3</v>
      </c>
      <c r="Z150" s="102">
        <v>0.21</v>
      </c>
      <c r="AA150" s="102">
        <v>3.5</v>
      </c>
      <c r="AB150" s="104" t="s">
        <v>60</v>
      </c>
      <c r="AC150" s="49" t="str">
        <f t="shared" si="18"/>
        <v>1,7</v>
      </c>
      <c r="AD150" s="49" t="str">
        <f t="shared" si="19"/>
        <v/>
      </c>
      <c r="AE150" s="55">
        <v>110</v>
      </c>
      <c r="AF150" s="55">
        <v>21900000</v>
      </c>
      <c r="AG150" s="55">
        <v>0.374999999999999</v>
      </c>
      <c r="AH150" s="55">
        <v>0</v>
      </c>
      <c r="AI150" s="55">
        <v>0.23866099421912701</v>
      </c>
      <c r="AJ150" s="55">
        <v>0.25637041084072199</v>
      </c>
      <c r="AK150" s="55">
        <v>0</v>
      </c>
      <c r="AL150" s="55">
        <v>9.7258942279365105E-3</v>
      </c>
      <c r="AM150" s="55">
        <v>0</v>
      </c>
      <c r="AN150" s="55">
        <v>0</v>
      </c>
      <c r="AO150" s="55">
        <v>-0.25000000000002798</v>
      </c>
      <c r="AP150" s="55">
        <v>0</v>
      </c>
      <c r="AQ150" s="55">
        <v>0</v>
      </c>
      <c r="AR150" s="55">
        <v>0</v>
      </c>
      <c r="AS150" s="55">
        <v>0</v>
      </c>
      <c r="AT150" s="55">
        <v>0</v>
      </c>
      <c r="AU150" s="55">
        <v>253.472222222222</v>
      </c>
      <c r="AV150" s="125"/>
      <c r="AW150" s="125"/>
      <c r="AX150" s="125"/>
      <c r="AY150" s="125"/>
      <c r="AZ150" s="125"/>
      <c r="BA150" s="125"/>
      <c r="BH150" s="97">
        <v>145</v>
      </c>
      <c r="BI150" s="97">
        <v>28032000</v>
      </c>
      <c r="BJ150" s="98">
        <v>185</v>
      </c>
      <c r="BK150" s="98">
        <v>1018.381638</v>
      </c>
      <c r="BL150" s="98">
        <v>227.33723689999999</v>
      </c>
      <c r="BM150" s="98">
        <v>5.2867001790000003</v>
      </c>
      <c r="BN150" s="98">
        <v>-1018.381638</v>
      </c>
      <c r="BO150" s="98">
        <v>-199.0490595</v>
      </c>
      <c r="BP150" s="98">
        <v>-208.0014773</v>
      </c>
      <c r="BQ150" s="100">
        <f t="shared" si="17"/>
        <v>324.44444444444446</v>
      </c>
      <c r="BT150" s="97">
        <v>145</v>
      </c>
      <c r="BU150" s="97">
        <v>28032000</v>
      </c>
      <c r="BV150" s="98">
        <v>1041.2545950000001</v>
      </c>
      <c r="BW150" s="98">
        <v>1001.4189720000001</v>
      </c>
      <c r="BX150" s="98">
        <v>-32.767736120000002</v>
      </c>
      <c r="BY150" s="98">
        <v>31.227061469999999</v>
      </c>
      <c r="BZ150" s="98">
        <v>-188.26440489999999</v>
      </c>
      <c r="CA150" s="98">
        <v>176.77441580000001</v>
      </c>
    </row>
    <row r="151" spans="2:79" ht="9.9499999999999993" customHeight="1" x14ac:dyDescent="0.25">
      <c r="B151" s="71"/>
      <c r="C151" s="54"/>
      <c r="D151" s="54"/>
      <c r="E151" s="54"/>
      <c r="F151" s="54"/>
      <c r="G151" s="54"/>
      <c r="H151" s="54"/>
      <c r="I151" s="54"/>
      <c r="J151" s="54"/>
      <c r="K151" s="54"/>
      <c r="L151" s="72"/>
      <c r="M151" s="72"/>
      <c r="N151" s="102">
        <v>145</v>
      </c>
      <c r="O151" s="92">
        <v>1</v>
      </c>
      <c r="P151" s="92">
        <v>6</v>
      </c>
      <c r="Q151" s="92">
        <v>1</v>
      </c>
      <c r="R151" s="102">
        <v>145</v>
      </c>
      <c r="S151" s="84" t="s">
        <v>389</v>
      </c>
      <c r="T151" s="102">
        <v>0</v>
      </c>
      <c r="U151" s="102">
        <v>-1</v>
      </c>
      <c r="V151" s="102">
        <v>0.1</v>
      </c>
      <c r="W151" s="103">
        <v>9.9999999999999995E-7</v>
      </c>
      <c r="X151" s="102">
        <v>0.2</v>
      </c>
      <c r="Y151" s="102">
        <v>0.3</v>
      </c>
      <c r="Z151" s="102">
        <v>0.21</v>
      </c>
      <c r="AA151" s="102">
        <v>3.5</v>
      </c>
      <c r="AB151" s="104" t="s">
        <v>60</v>
      </c>
      <c r="AC151" s="49" t="str">
        <f t="shared" si="18"/>
        <v>2,7</v>
      </c>
      <c r="AD151" s="49" t="str">
        <f t="shared" si="19"/>
        <v/>
      </c>
      <c r="AE151" s="55">
        <v>111</v>
      </c>
      <c r="AF151" s="55">
        <v>22075200</v>
      </c>
      <c r="AG151" s="55">
        <v>0.374999999999999</v>
      </c>
      <c r="AH151" s="55">
        <v>0</v>
      </c>
      <c r="AI151" s="55">
        <v>0.238544194219178</v>
      </c>
      <c r="AJ151" s="55">
        <v>0.25637041084072199</v>
      </c>
      <c r="AK151" s="55">
        <v>0</v>
      </c>
      <c r="AL151" s="55">
        <v>9.9472900276985892E-3</v>
      </c>
      <c r="AM151" s="55">
        <v>0</v>
      </c>
      <c r="AN151" s="55">
        <v>0</v>
      </c>
      <c r="AO151" s="55">
        <v>-0.25000000000002798</v>
      </c>
      <c r="AP151" s="55">
        <v>0</v>
      </c>
      <c r="AQ151" s="55">
        <v>0</v>
      </c>
      <c r="AR151" s="55">
        <v>0</v>
      </c>
      <c r="AS151" s="55">
        <v>0</v>
      </c>
      <c r="AT151" s="55">
        <v>0</v>
      </c>
      <c r="AU151" s="55">
        <v>255.5</v>
      </c>
      <c r="AV151" s="125"/>
      <c r="AW151" s="125"/>
      <c r="AX151" s="125"/>
      <c r="AY151" s="125"/>
      <c r="AZ151" s="125"/>
      <c r="BA151" s="125"/>
      <c r="BH151" s="97">
        <v>146</v>
      </c>
      <c r="BI151" s="97">
        <v>28207200</v>
      </c>
      <c r="BJ151" s="98">
        <v>185</v>
      </c>
      <c r="BK151" s="98">
        <v>1018.395135</v>
      </c>
      <c r="BL151" s="98">
        <v>227.34767199999999</v>
      </c>
      <c r="BM151" s="98">
        <v>5.2842941689999998</v>
      </c>
      <c r="BN151" s="98">
        <v>-1018.395135</v>
      </c>
      <c r="BO151" s="98">
        <v>-199.0593447</v>
      </c>
      <c r="BP151" s="98">
        <v>-208.00403320000001</v>
      </c>
      <c r="BQ151" s="100">
        <f t="shared" si="17"/>
        <v>326.47222222222223</v>
      </c>
      <c r="BT151" s="97">
        <v>146</v>
      </c>
      <c r="BU151" s="97">
        <v>28207200</v>
      </c>
      <c r="BV151" s="98">
        <v>1041.2546589999999</v>
      </c>
      <c r="BW151" s="98">
        <v>1001.418996</v>
      </c>
      <c r="BX151" s="98">
        <v>-32.770510649999999</v>
      </c>
      <c r="BY151" s="98">
        <v>31.227061469999999</v>
      </c>
      <c r="BZ151" s="98">
        <v>-188.26971639999999</v>
      </c>
      <c r="CA151" s="98">
        <v>176.77697169999999</v>
      </c>
    </row>
    <row r="152" spans="2:79" ht="9.9499999999999993" customHeight="1" x14ac:dyDescent="0.25">
      <c r="B152" s="71"/>
      <c r="C152" s="54"/>
      <c r="D152" s="54"/>
      <c r="E152" s="54"/>
      <c r="F152" s="54"/>
      <c r="G152" s="54"/>
      <c r="H152" s="54"/>
      <c r="I152" s="54"/>
      <c r="J152" s="54"/>
      <c r="K152" s="54"/>
      <c r="L152" s="72"/>
      <c r="M152" s="72"/>
      <c r="N152" s="102">
        <v>146</v>
      </c>
      <c r="O152" s="92">
        <v>1</v>
      </c>
      <c r="P152" s="92">
        <v>6</v>
      </c>
      <c r="Q152" s="92">
        <v>2</v>
      </c>
      <c r="R152" s="102">
        <v>146</v>
      </c>
      <c r="S152" s="84" t="s">
        <v>390</v>
      </c>
      <c r="T152" s="102">
        <v>0</v>
      </c>
      <c r="U152" s="102">
        <v>-1</v>
      </c>
      <c r="V152" s="102">
        <v>0.1</v>
      </c>
      <c r="W152" s="103">
        <v>9.9999999999999995E-7</v>
      </c>
      <c r="X152" s="102">
        <v>0.2</v>
      </c>
      <c r="Y152" s="102">
        <v>0.3</v>
      </c>
      <c r="Z152" s="102">
        <v>0.21</v>
      </c>
      <c r="AA152" s="102">
        <v>3.5</v>
      </c>
      <c r="AB152" s="104" t="s">
        <v>60</v>
      </c>
      <c r="AC152" s="49" t="str">
        <f t="shared" si="18"/>
        <v>3,7</v>
      </c>
      <c r="AD152" s="49" t="str">
        <f t="shared" si="19"/>
        <v/>
      </c>
      <c r="AE152" s="55">
        <v>112</v>
      </c>
      <c r="AF152" s="55">
        <v>22250400</v>
      </c>
      <c r="AG152" s="55">
        <v>0.374999999999999</v>
      </c>
      <c r="AH152" s="55">
        <v>0</v>
      </c>
      <c r="AI152" s="55">
        <v>0.23842739421911699</v>
      </c>
      <c r="AJ152" s="55">
        <v>0.254125600217946</v>
      </c>
      <c r="AK152" s="55">
        <v>0</v>
      </c>
      <c r="AL152" s="55">
        <v>1.0160783709557799E-2</v>
      </c>
      <c r="AM152" s="55">
        <v>0</v>
      </c>
      <c r="AN152" s="55">
        <v>0</v>
      </c>
      <c r="AO152" s="55">
        <v>-0.25000000000002798</v>
      </c>
      <c r="AP152" s="55">
        <v>0</v>
      </c>
      <c r="AQ152" s="55">
        <v>0</v>
      </c>
      <c r="AR152" s="55">
        <v>0</v>
      </c>
      <c r="AS152" s="55">
        <v>0</v>
      </c>
      <c r="AT152" s="55">
        <v>0</v>
      </c>
      <c r="AU152" s="55">
        <v>257.52777777777698</v>
      </c>
      <c r="AV152" s="125"/>
      <c r="AW152" s="125"/>
      <c r="AX152" s="125"/>
      <c r="AY152" s="125"/>
      <c r="AZ152" s="125"/>
      <c r="BA152" s="125"/>
      <c r="BH152" s="97">
        <v>147</v>
      </c>
      <c r="BI152" s="97">
        <v>28382400</v>
      </c>
      <c r="BJ152" s="98">
        <v>185</v>
      </c>
      <c r="BK152" s="98">
        <v>1018.407416</v>
      </c>
      <c r="BL152" s="98">
        <v>227.35697379999999</v>
      </c>
      <c r="BM152" s="98">
        <v>5.2822094169999998</v>
      </c>
      <c r="BN152" s="98">
        <v>-1018.407416</v>
      </c>
      <c r="BO152" s="98">
        <v>-199.06838740000001</v>
      </c>
      <c r="BP152" s="98">
        <v>-208.00637689999999</v>
      </c>
      <c r="BQ152" s="100">
        <f t="shared" si="17"/>
        <v>328.5</v>
      </c>
      <c r="BT152" s="97">
        <v>147</v>
      </c>
      <c r="BU152" s="97">
        <v>28382400</v>
      </c>
      <c r="BV152" s="98">
        <v>1041.2547199999999</v>
      </c>
      <c r="BW152" s="98">
        <v>1001.4190160000001</v>
      </c>
      <c r="BX152" s="98">
        <v>-32.773164860000001</v>
      </c>
      <c r="BY152" s="98">
        <v>31.227061469999999</v>
      </c>
      <c r="BZ152" s="98">
        <v>-188.27428230000001</v>
      </c>
      <c r="CA152" s="98">
        <v>176.7793154</v>
      </c>
    </row>
    <row r="153" spans="2:79" ht="9.9499999999999993" customHeight="1" x14ac:dyDescent="0.25">
      <c r="B153" s="71"/>
      <c r="C153" s="54"/>
      <c r="D153" s="54"/>
      <c r="E153" s="54"/>
      <c r="F153" s="54"/>
      <c r="G153" s="54"/>
      <c r="H153" s="54"/>
      <c r="I153" s="54"/>
      <c r="J153" s="54"/>
      <c r="K153" s="54"/>
      <c r="L153" s="72"/>
      <c r="M153" s="72"/>
      <c r="N153" s="102">
        <v>147</v>
      </c>
      <c r="O153" s="92">
        <v>1</v>
      </c>
      <c r="P153" s="92">
        <v>6</v>
      </c>
      <c r="Q153" s="92">
        <v>3</v>
      </c>
      <c r="R153" s="102">
        <v>147</v>
      </c>
      <c r="S153" s="84" t="s">
        <v>391</v>
      </c>
      <c r="T153" s="102">
        <v>0</v>
      </c>
      <c r="U153" s="102">
        <v>-1</v>
      </c>
      <c r="V153" s="102">
        <v>0.1</v>
      </c>
      <c r="W153" s="103">
        <v>9.9999999999999995E-7</v>
      </c>
      <c r="X153" s="102">
        <v>0.1</v>
      </c>
      <c r="Y153" s="102">
        <v>0.3</v>
      </c>
      <c r="Z153" s="102">
        <v>0.11</v>
      </c>
      <c r="AA153" s="102">
        <v>3.5</v>
      </c>
      <c r="AB153" s="104" t="s">
        <v>66</v>
      </c>
      <c r="AC153" s="49" t="str">
        <f t="shared" si="18"/>
        <v/>
      </c>
      <c r="AD153" s="49" t="str">
        <f t="shared" si="19"/>
        <v>4,7</v>
      </c>
      <c r="AE153" s="55">
        <v>113</v>
      </c>
      <c r="AF153" s="55">
        <v>22425600</v>
      </c>
      <c r="AG153" s="55">
        <v>0.374999999999999</v>
      </c>
      <c r="AH153" s="55">
        <v>0</v>
      </c>
      <c r="AI153" s="55">
        <v>0.23842739421906201</v>
      </c>
      <c r="AJ153" s="55">
        <v>0.25332413822118399</v>
      </c>
      <c r="AK153" s="55">
        <v>0</v>
      </c>
      <c r="AL153" s="55">
        <v>1.03797146841089E-2</v>
      </c>
      <c r="AM153" s="55">
        <v>0</v>
      </c>
      <c r="AN153" s="55">
        <v>0</v>
      </c>
      <c r="AO153" s="55">
        <v>-0.249999999999964</v>
      </c>
      <c r="AP153" s="55">
        <v>0</v>
      </c>
      <c r="AQ153" s="55">
        <v>0</v>
      </c>
      <c r="AR153" s="55">
        <v>0</v>
      </c>
      <c r="AS153" s="55">
        <v>0</v>
      </c>
      <c r="AT153" s="55">
        <v>0</v>
      </c>
      <c r="AU153" s="55">
        <v>259.55555555555497</v>
      </c>
      <c r="AV153" s="125"/>
      <c r="AW153" s="125"/>
      <c r="AX153" s="125"/>
      <c r="AY153" s="125"/>
      <c r="AZ153" s="125"/>
      <c r="BA153" s="125"/>
      <c r="BH153" s="97">
        <v>148</v>
      </c>
      <c r="BI153" s="97">
        <v>28557600</v>
      </c>
      <c r="BJ153" s="98">
        <v>185</v>
      </c>
      <c r="BK153" s="98">
        <v>1018.418794</v>
      </c>
      <c r="BL153" s="98">
        <v>227.3654641</v>
      </c>
      <c r="BM153" s="98">
        <v>5.2804722100000001</v>
      </c>
      <c r="BN153" s="98">
        <v>-1018.418794</v>
      </c>
      <c r="BO153" s="98">
        <v>-199.07634110000001</v>
      </c>
      <c r="BP153" s="98">
        <v>-208.0086508</v>
      </c>
      <c r="BQ153" s="100">
        <f t="shared" si="17"/>
        <v>330.52777777777777</v>
      </c>
      <c r="BT153" s="97">
        <v>148</v>
      </c>
      <c r="BU153" s="97">
        <v>28557600</v>
      </c>
      <c r="BV153" s="98">
        <v>1041.2547810000001</v>
      </c>
      <c r="BW153" s="98">
        <v>1001.419034</v>
      </c>
      <c r="BX153" s="98">
        <v>-32.775818870000002</v>
      </c>
      <c r="BY153" s="98">
        <v>31.227061469999999</v>
      </c>
      <c r="BZ153" s="98">
        <v>-188.27822610000001</v>
      </c>
      <c r="CA153" s="98">
        <v>176.78158930000001</v>
      </c>
    </row>
    <row r="154" spans="2:79" ht="9.9499999999999993" customHeight="1" x14ac:dyDescent="0.25">
      <c r="B154" s="71"/>
      <c r="C154" s="54"/>
      <c r="D154" s="54"/>
      <c r="E154" s="54"/>
      <c r="F154" s="54"/>
      <c r="G154" s="54"/>
      <c r="H154" s="54"/>
      <c r="I154" s="54"/>
      <c r="J154" s="54"/>
      <c r="K154" s="54"/>
      <c r="L154" s="72"/>
      <c r="M154" s="72"/>
      <c r="N154" s="102">
        <v>148</v>
      </c>
      <c r="O154" s="92">
        <v>1</v>
      </c>
      <c r="P154" s="92">
        <v>6</v>
      </c>
      <c r="Q154" s="92">
        <v>4</v>
      </c>
      <c r="R154" s="102">
        <v>148</v>
      </c>
      <c r="S154" s="84" t="s">
        <v>392</v>
      </c>
      <c r="T154" s="102">
        <v>0</v>
      </c>
      <c r="U154" s="102">
        <v>-1</v>
      </c>
      <c r="V154" s="102">
        <v>0.1</v>
      </c>
      <c r="W154" s="103">
        <v>9.9999999999999995E-7</v>
      </c>
      <c r="X154" s="102">
        <v>0.1</v>
      </c>
      <c r="Y154" s="102">
        <v>0.3</v>
      </c>
      <c r="Z154" s="102">
        <v>0.11</v>
      </c>
      <c r="AA154" s="102">
        <v>3.5</v>
      </c>
      <c r="AB154" s="104" t="s">
        <v>66</v>
      </c>
      <c r="AC154" s="49" t="str">
        <f t="shared" si="18"/>
        <v/>
      </c>
      <c r="AD154" s="49" t="str">
        <f t="shared" si="19"/>
        <v>5,7</v>
      </c>
      <c r="AE154" s="55">
        <v>114</v>
      </c>
      <c r="AF154" s="55">
        <v>22600800</v>
      </c>
      <c r="AG154" s="55">
        <v>0.374999999999999</v>
      </c>
      <c r="AH154" s="55">
        <v>0</v>
      </c>
      <c r="AI154" s="55">
        <v>0.238427394219173</v>
      </c>
      <c r="AJ154" s="55">
        <v>0.25326871942363999</v>
      </c>
      <c r="AK154" s="55">
        <v>0</v>
      </c>
      <c r="AL154" s="55">
        <v>1.0608531263726E-2</v>
      </c>
      <c r="AM154" s="55">
        <v>0</v>
      </c>
      <c r="AN154" s="55">
        <v>0</v>
      </c>
      <c r="AO154" s="55">
        <v>-0.249999999999996</v>
      </c>
      <c r="AP154" s="55">
        <v>0</v>
      </c>
      <c r="AQ154" s="55">
        <v>0</v>
      </c>
      <c r="AR154" s="55">
        <v>0</v>
      </c>
      <c r="AS154" s="55">
        <v>0</v>
      </c>
      <c r="AT154" s="55">
        <v>0</v>
      </c>
      <c r="AU154" s="55">
        <v>261.58333333333297</v>
      </c>
      <c r="AV154" s="125"/>
      <c r="AW154" s="125"/>
      <c r="AX154" s="125"/>
      <c r="AY154" s="125"/>
      <c r="AZ154" s="125"/>
      <c r="BA154" s="125"/>
      <c r="BH154" s="97">
        <v>149</v>
      </c>
      <c r="BI154" s="97">
        <v>28732800</v>
      </c>
      <c r="BJ154" s="98">
        <v>185</v>
      </c>
      <c r="BK154" s="98">
        <v>1018.429377</v>
      </c>
      <c r="BL154" s="98">
        <v>227.3728194</v>
      </c>
      <c r="BM154" s="98">
        <v>5.2790303139999999</v>
      </c>
      <c r="BN154" s="98">
        <v>-1018.429377</v>
      </c>
      <c r="BO154" s="98">
        <v>-199.08290930000001</v>
      </c>
      <c r="BP154" s="98">
        <v>-208.0108798</v>
      </c>
      <c r="BQ154" s="100">
        <f t="shared" si="17"/>
        <v>332.55555555555554</v>
      </c>
      <c r="BT154" s="97">
        <v>149</v>
      </c>
      <c r="BU154" s="97">
        <v>28732800</v>
      </c>
      <c r="BV154" s="98">
        <v>1041.2548420000001</v>
      </c>
      <c r="BW154" s="98">
        <v>1001.419049</v>
      </c>
      <c r="BX154" s="98">
        <v>-32.778487499999997</v>
      </c>
      <c r="BY154" s="98">
        <v>31.227061469999999</v>
      </c>
      <c r="BZ154" s="98">
        <v>-188.2815828</v>
      </c>
      <c r="CA154" s="98">
        <v>176.78381830000001</v>
      </c>
    </row>
    <row r="155" spans="2:79" ht="9.9499999999999993" customHeight="1" x14ac:dyDescent="0.25">
      <c r="B155" s="71"/>
      <c r="C155" s="54"/>
      <c r="D155" s="54"/>
      <c r="E155" s="54"/>
      <c r="F155" s="54"/>
      <c r="G155" s="54"/>
      <c r="H155" s="54"/>
      <c r="I155" s="54"/>
      <c r="J155" s="54"/>
      <c r="K155" s="54"/>
      <c r="L155" s="72"/>
      <c r="M155" s="72"/>
      <c r="N155" s="102">
        <v>149</v>
      </c>
      <c r="O155" s="92">
        <v>1</v>
      </c>
      <c r="P155" s="92">
        <v>6</v>
      </c>
      <c r="Q155" s="92">
        <v>5</v>
      </c>
      <c r="R155" s="102">
        <v>149</v>
      </c>
      <c r="S155" s="84" t="s">
        <v>393</v>
      </c>
      <c r="T155" s="102">
        <v>0</v>
      </c>
      <c r="U155" s="102">
        <v>-1</v>
      </c>
      <c r="V155" s="102">
        <v>0.1</v>
      </c>
      <c r="W155" s="103">
        <v>9.9999999999999995E-7</v>
      </c>
      <c r="X155" s="102">
        <v>0.1</v>
      </c>
      <c r="Y155" s="102">
        <v>0.3</v>
      </c>
      <c r="Z155" s="102">
        <v>0.11</v>
      </c>
      <c r="AA155" s="102">
        <v>3.5</v>
      </c>
      <c r="AB155" s="104" t="s">
        <v>60</v>
      </c>
      <c r="AC155" s="49" t="str">
        <f t="shared" si="18"/>
        <v>6,7</v>
      </c>
      <c r="AD155" s="49" t="str">
        <f t="shared" si="19"/>
        <v/>
      </c>
      <c r="AE155" s="55">
        <v>115</v>
      </c>
      <c r="AF155" s="55">
        <v>22776000</v>
      </c>
      <c r="AG155" s="55">
        <v>0.374999999999999</v>
      </c>
      <c r="AH155" s="55">
        <v>0</v>
      </c>
      <c r="AI155" s="55">
        <v>0.232944103503922</v>
      </c>
      <c r="AJ155" s="55">
        <v>0.25316960154082901</v>
      </c>
      <c r="AK155" s="55">
        <v>0</v>
      </c>
      <c r="AL155" s="55">
        <v>1.0846428336454699E-2</v>
      </c>
      <c r="AM155" s="55">
        <v>0</v>
      </c>
      <c r="AN155" s="55">
        <v>0</v>
      </c>
      <c r="AO155" s="55">
        <v>-0.249999999999964</v>
      </c>
      <c r="AP155" s="55">
        <v>0</v>
      </c>
      <c r="AQ155" s="55">
        <v>0</v>
      </c>
      <c r="AR155" s="55">
        <v>0</v>
      </c>
      <c r="AS155" s="55">
        <v>0</v>
      </c>
      <c r="AT155" s="55">
        <v>0</v>
      </c>
      <c r="AU155" s="55">
        <v>263.61111111111097</v>
      </c>
      <c r="AV155" s="125"/>
      <c r="AW155" s="125"/>
      <c r="AX155" s="125"/>
      <c r="AY155" s="125"/>
      <c r="AZ155" s="125"/>
      <c r="BA155" s="125"/>
      <c r="BH155" s="97">
        <v>150</v>
      </c>
      <c r="BI155" s="97">
        <v>28908000</v>
      </c>
      <c r="BJ155" s="98">
        <v>185</v>
      </c>
      <c r="BK155" s="98">
        <v>1018.439123</v>
      </c>
      <c r="BL155" s="98">
        <v>227.37900579999999</v>
      </c>
      <c r="BM155" s="98">
        <v>5.2778772209999998</v>
      </c>
      <c r="BN155" s="98">
        <v>-1018.439123</v>
      </c>
      <c r="BO155" s="98">
        <v>-199.08809289999999</v>
      </c>
      <c r="BP155" s="98">
        <v>-208.01303559999999</v>
      </c>
      <c r="BQ155" s="100">
        <f t="shared" si="17"/>
        <v>334.58333333333331</v>
      </c>
      <c r="BT155" s="97">
        <v>150</v>
      </c>
      <c r="BU155" s="97">
        <v>28908000</v>
      </c>
      <c r="BV155" s="98">
        <v>1041.254903</v>
      </c>
      <c r="BW155" s="98">
        <v>1001.4190620000001</v>
      </c>
      <c r="BX155" s="98">
        <v>-32.781140120000003</v>
      </c>
      <c r="BY155" s="98">
        <v>31.227061469999999</v>
      </c>
      <c r="BZ155" s="98">
        <v>-188.284367</v>
      </c>
      <c r="CA155" s="98">
        <v>176.7859742</v>
      </c>
    </row>
    <row r="156" spans="2:79" ht="9.9499999999999993" customHeight="1" x14ac:dyDescent="0.25">
      <c r="B156" s="71"/>
      <c r="C156" s="54"/>
      <c r="D156" s="54"/>
      <c r="E156" s="54"/>
      <c r="F156" s="54"/>
      <c r="G156" s="54"/>
      <c r="H156" s="54"/>
      <c r="I156" s="54"/>
      <c r="J156" s="54"/>
      <c r="K156" s="54"/>
      <c r="L156" s="72"/>
      <c r="M156" s="72"/>
      <c r="N156" s="102">
        <v>150</v>
      </c>
      <c r="O156" s="92">
        <v>1</v>
      </c>
      <c r="P156" s="92">
        <v>6</v>
      </c>
      <c r="Q156" s="92">
        <v>6</v>
      </c>
      <c r="R156" s="102">
        <v>150</v>
      </c>
      <c r="S156" s="84" t="s">
        <v>394</v>
      </c>
      <c r="T156" s="102">
        <v>0</v>
      </c>
      <c r="U156" s="102">
        <v>-1</v>
      </c>
      <c r="V156" s="102">
        <v>0.1</v>
      </c>
      <c r="W156" s="103">
        <v>9.9999999999999995E-7</v>
      </c>
      <c r="X156" s="102">
        <v>0.1</v>
      </c>
      <c r="Y156" s="102">
        <v>0.3</v>
      </c>
      <c r="Z156" s="102">
        <v>0.11</v>
      </c>
      <c r="AA156" s="102">
        <v>3.5</v>
      </c>
      <c r="AB156" s="104" t="s">
        <v>60</v>
      </c>
      <c r="AC156" s="49" t="str">
        <f t="shared" si="18"/>
        <v>7,7</v>
      </c>
      <c r="AD156" s="49" t="str">
        <f t="shared" si="19"/>
        <v/>
      </c>
      <c r="AE156" s="55">
        <v>116</v>
      </c>
      <c r="AF156" s="55">
        <v>22951200</v>
      </c>
      <c r="AG156" s="55">
        <v>0.374999999999999</v>
      </c>
      <c r="AH156" s="55">
        <v>0</v>
      </c>
      <c r="AI156" s="55">
        <v>0.23294410350397701</v>
      </c>
      <c r="AJ156" s="55">
        <v>0.25309053822118799</v>
      </c>
      <c r="AK156" s="55">
        <v>0</v>
      </c>
      <c r="AL156" s="55">
        <v>1.1090648209929801E-2</v>
      </c>
      <c r="AM156" s="55">
        <v>0</v>
      </c>
      <c r="AN156" s="55">
        <v>0</v>
      </c>
      <c r="AO156" s="55">
        <v>-0.249999999999996</v>
      </c>
      <c r="AP156" s="55">
        <v>0</v>
      </c>
      <c r="AQ156" s="55">
        <v>0</v>
      </c>
      <c r="AR156" s="55">
        <v>0</v>
      </c>
      <c r="AS156" s="55">
        <v>0</v>
      </c>
      <c r="AT156" s="55">
        <v>0</v>
      </c>
      <c r="AU156" s="55">
        <v>265.638888888888</v>
      </c>
      <c r="AV156" s="125"/>
      <c r="AW156" s="125"/>
      <c r="AX156" s="125"/>
      <c r="AY156" s="125"/>
      <c r="AZ156" s="125"/>
      <c r="BA156" s="125"/>
      <c r="BH156" s="97">
        <v>151</v>
      </c>
      <c r="BI156" s="97">
        <v>29083200</v>
      </c>
      <c r="BJ156" s="98">
        <v>185</v>
      </c>
      <c r="BK156" s="98">
        <v>1018.4485110000001</v>
      </c>
      <c r="BL156" s="98">
        <v>227.38553450000001</v>
      </c>
      <c r="BM156" s="98">
        <v>5.278072656</v>
      </c>
      <c r="BN156" s="98">
        <v>-1018.4485110000001</v>
      </c>
      <c r="BO156" s="98">
        <v>-199.09338930000001</v>
      </c>
      <c r="BP156" s="98">
        <v>-208.01407259999999</v>
      </c>
      <c r="BQ156" s="100">
        <f t="shared" si="17"/>
        <v>336.61111111111109</v>
      </c>
      <c r="BT156" s="97">
        <v>151</v>
      </c>
      <c r="BU156" s="97">
        <v>29083200</v>
      </c>
      <c r="BV156" s="98">
        <v>1041.2549650000001</v>
      </c>
      <c r="BW156" s="98">
        <v>1001.419073</v>
      </c>
      <c r="BX156" s="98">
        <v>-32.783839059999998</v>
      </c>
      <c r="BY156" s="98">
        <v>31.227061469999999</v>
      </c>
      <c r="BZ156" s="98">
        <v>-188.28688550000001</v>
      </c>
      <c r="CA156" s="98">
        <v>176.7870111</v>
      </c>
    </row>
    <row r="157" spans="2:79" ht="9.9499999999999993" customHeight="1" x14ac:dyDescent="0.25">
      <c r="B157" s="71"/>
      <c r="C157" s="54"/>
      <c r="D157" s="54"/>
      <c r="E157" s="54"/>
      <c r="F157" s="54"/>
      <c r="G157" s="54"/>
      <c r="H157" s="54"/>
      <c r="I157" s="54"/>
      <c r="J157" s="54"/>
      <c r="K157" s="54"/>
      <c r="L157" s="72"/>
      <c r="M157" s="72"/>
      <c r="N157" s="102">
        <v>151</v>
      </c>
      <c r="O157" s="92">
        <v>1</v>
      </c>
      <c r="P157" s="92">
        <v>6</v>
      </c>
      <c r="Q157" s="92">
        <v>7</v>
      </c>
      <c r="R157" s="102">
        <v>151</v>
      </c>
      <c r="S157" s="84" t="s">
        <v>395</v>
      </c>
      <c r="T157" s="102">
        <v>0</v>
      </c>
      <c r="U157" s="102">
        <v>-1</v>
      </c>
      <c r="V157" s="102">
        <v>0.1</v>
      </c>
      <c r="W157" s="103">
        <v>9.9999999999999995E-7</v>
      </c>
      <c r="X157" s="102">
        <v>0.1</v>
      </c>
      <c r="Y157" s="102">
        <v>0.3</v>
      </c>
      <c r="Z157" s="102">
        <v>0.11</v>
      </c>
      <c r="AA157" s="102">
        <v>3.5</v>
      </c>
      <c r="AB157" s="104" t="s">
        <v>60</v>
      </c>
      <c r="AC157" s="49" t="str">
        <f t="shared" si="18"/>
        <v>8,7</v>
      </c>
      <c r="AD157" s="49" t="str">
        <f t="shared" si="19"/>
        <v/>
      </c>
      <c r="AE157" s="55">
        <v>117</v>
      </c>
      <c r="AF157" s="55">
        <v>23126400</v>
      </c>
      <c r="AG157" s="55">
        <v>0.374999999999999</v>
      </c>
      <c r="AH157" s="55">
        <v>0</v>
      </c>
      <c r="AI157" s="55">
        <v>0.232944103503922</v>
      </c>
      <c r="AJ157" s="55">
        <v>0.25309053822118799</v>
      </c>
      <c r="AK157" s="55">
        <v>0</v>
      </c>
      <c r="AL157" s="55">
        <v>1.1338150774780001E-2</v>
      </c>
      <c r="AM157" s="55">
        <v>0</v>
      </c>
      <c r="AN157" s="55">
        <v>0</v>
      </c>
      <c r="AO157" s="55">
        <v>-0.249999999999996</v>
      </c>
      <c r="AP157" s="55">
        <v>0</v>
      </c>
      <c r="AQ157" s="55">
        <v>0</v>
      </c>
      <c r="AR157" s="55">
        <v>0</v>
      </c>
      <c r="AS157" s="55">
        <v>0</v>
      </c>
      <c r="AT157" s="55">
        <v>0</v>
      </c>
      <c r="AU157" s="55">
        <v>267.666666666666</v>
      </c>
      <c r="AV157" s="125"/>
      <c r="AW157" s="125"/>
      <c r="AX157" s="125"/>
      <c r="AY157" s="125"/>
      <c r="AZ157" s="125"/>
      <c r="BA157" s="125"/>
      <c r="BH157" s="97">
        <v>152</v>
      </c>
      <c r="BI157" s="97">
        <v>29258400</v>
      </c>
      <c r="BJ157" s="98">
        <v>185</v>
      </c>
      <c r="BK157" s="98">
        <v>1018.457434</v>
      </c>
      <c r="BL157" s="98">
        <v>227.39194409999999</v>
      </c>
      <c r="BM157" s="98">
        <v>5.2803363790000004</v>
      </c>
      <c r="BN157" s="98">
        <v>-1018.457434</v>
      </c>
      <c r="BO157" s="98">
        <v>-199.09840030000001</v>
      </c>
      <c r="BP157" s="98">
        <v>-208.0132074</v>
      </c>
      <c r="BQ157" s="100">
        <f t="shared" si="17"/>
        <v>338.63888888888891</v>
      </c>
      <c r="BT157" s="97">
        <v>152</v>
      </c>
      <c r="BU157" s="97">
        <v>29258400</v>
      </c>
      <c r="BV157" s="98">
        <v>1041.255028</v>
      </c>
      <c r="BW157" s="98">
        <v>1001.419083</v>
      </c>
      <c r="BX157" s="98">
        <v>-32.786566280000002</v>
      </c>
      <c r="BY157" s="98">
        <v>31.227061469999999</v>
      </c>
      <c r="BZ157" s="98">
        <v>-188.2890199</v>
      </c>
      <c r="CA157" s="98">
        <v>176.78614590000001</v>
      </c>
    </row>
    <row r="158" spans="2:79" ht="9.9499999999999993" customHeight="1" x14ac:dyDescent="0.25">
      <c r="B158" s="71"/>
      <c r="C158" s="54"/>
      <c r="D158" s="54"/>
      <c r="E158" s="54"/>
      <c r="F158" s="54"/>
      <c r="G158" s="54"/>
      <c r="H158" s="54"/>
      <c r="I158" s="54"/>
      <c r="J158" s="54"/>
      <c r="K158" s="54"/>
      <c r="L158" s="72"/>
      <c r="M158" s="72"/>
      <c r="N158" s="102">
        <v>152</v>
      </c>
      <c r="O158" s="92">
        <v>1</v>
      </c>
      <c r="P158" s="92">
        <v>6</v>
      </c>
      <c r="Q158" s="92">
        <v>8</v>
      </c>
      <c r="R158" s="102">
        <v>152</v>
      </c>
      <c r="S158" s="84" t="s">
        <v>396</v>
      </c>
      <c r="T158" s="102">
        <v>0</v>
      </c>
      <c r="U158" s="102">
        <v>-1</v>
      </c>
      <c r="V158" s="102">
        <v>0.1</v>
      </c>
      <c r="W158" s="103">
        <v>9.9999999999999995E-7</v>
      </c>
      <c r="X158" s="102">
        <v>0.2</v>
      </c>
      <c r="Y158" s="102">
        <v>0.3</v>
      </c>
      <c r="Z158" s="102">
        <v>0.21</v>
      </c>
      <c r="AA158" s="102">
        <v>3.5</v>
      </c>
      <c r="AB158" s="104" t="s">
        <v>60</v>
      </c>
      <c r="AC158" s="49" t="str">
        <f t="shared" si="18"/>
        <v>9,7</v>
      </c>
      <c r="AD158" s="49" t="str">
        <f t="shared" si="19"/>
        <v/>
      </c>
      <c r="AE158" s="55">
        <v>118</v>
      </c>
      <c r="AF158" s="55">
        <v>23301600</v>
      </c>
      <c r="AG158" s="55">
        <v>0.374999999999999</v>
      </c>
      <c r="AH158" s="55">
        <v>0</v>
      </c>
      <c r="AI158" s="55">
        <v>0.23282730350397199</v>
      </c>
      <c r="AJ158" s="55">
        <v>0.252441530413684</v>
      </c>
      <c r="AK158" s="55">
        <v>0</v>
      </c>
      <c r="AL158" s="55">
        <v>1.15861137937144E-2</v>
      </c>
      <c r="AM158" s="55">
        <v>0</v>
      </c>
      <c r="AN158" s="55">
        <v>0</v>
      </c>
      <c r="AO158" s="55">
        <v>-0.249999999999996</v>
      </c>
      <c r="AP158" s="55">
        <v>0</v>
      </c>
      <c r="AQ158" s="55">
        <v>0</v>
      </c>
      <c r="AR158" s="55">
        <v>0</v>
      </c>
      <c r="AS158" s="55">
        <v>0</v>
      </c>
      <c r="AT158" s="55">
        <v>0</v>
      </c>
      <c r="AU158" s="55">
        <v>269.694444444444</v>
      </c>
      <c r="AV158" s="125"/>
      <c r="AW158" s="125"/>
      <c r="AX158" s="125"/>
      <c r="AY158" s="125"/>
      <c r="AZ158" s="125"/>
      <c r="BA158" s="125"/>
      <c r="BH158" s="97">
        <v>153</v>
      </c>
      <c r="BI158" s="97">
        <v>29433600</v>
      </c>
      <c r="BJ158" s="98">
        <v>185</v>
      </c>
      <c r="BK158" s="98">
        <v>1018.465896</v>
      </c>
      <c r="BL158" s="98">
        <v>227.39810180000001</v>
      </c>
      <c r="BM158" s="98">
        <v>5.2825647570000003</v>
      </c>
      <c r="BN158" s="98">
        <v>-1018.465896</v>
      </c>
      <c r="BO158" s="98">
        <v>-199.10300659999999</v>
      </c>
      <c r="BP158" s="98">
        <v>-208.0125304</v>
      </c>
      <c r="BQ158" s="100">
        <f t="shared" si="17"/>
        <v>340.66666666666669</v>
      </c>
      <c r="BT158" s="97">
        <v>153</v>
      </c>
      <c r="BU158" s="97">
        <v>29433600</v>
      </c>
      <c r="BV158" s="98">
        <v>1041.2550900000001</v>
      </c>
      <c r="BW158" s="98">
        <v>1001.419091</v>
      </c>
      <c r="BX158" s="98">
        <v>-32.789291820000003</v>
      </c>
      <c r="BY158" s="98">
        <v>31.227061469999999</v>
      </c>
      <c r="BZ158" s="98">
        <v>-188.2908521</v>
      </c>
      <c r="CA158" s="98">
        <v>176.78546890000001</v>
      </c>
    </row>
    <row r="159" spans="2:79" ht="9.9499999999999993" customHeight="1" x14ac:dyDescent="0.25">
      <c r="B159" s="71"/>
      <c r="C159" s="54"/>
      <c r="D159" s="54"/>
      <c r="E159" s="54"/>
      <c r="F159" s="54"/>
      <c r="G159" s="54"/>
      <c r="H159" s="54"/>
      <c r="I159" s="54"/>
      <c r="J159" s="54"/>
      <c r="K159" s="54"/>
      <c r="L159" s="72"/>
      <c r="M159" s="72"/>
      <c r="N159" s="102">
        <v>153</v>
      </c>
      <c r="O159" s="92">
        <v>1</v>
      </c>
      <c r="P159" s="92">
        <v>7</v>
      </c>
      <c r="Q159" s="92">
        <v>1</v>
      </c>
      <c r="R159" s="102">
        <v>153</v>
      </c>
      <c r="S159" s="84" t="s">
        <v>397</v>
      </c>
      <c r="T159" s="102">
        <v>0</v>
      </c>
      <c r="U159" s="102">
        <v>-1</v>
      </c>
      <c r="V159" s="102">
        <v>0.1</v>
      </c>
      <c r="W159" s="103">
        <v>9.9999999999999995E-7</v>
      </c>
      <c r="X159" s="102">
        <v>0.2</v>
      </c>
      <c r="Y159" s="102">
        <v>0.3</v>
      </c>
      <c r="Z159" s="102">
        <v>0.21</v>
      </c>
      <c r="AA159" s="102">
        <v>3.5</v>
      </c>
      <c r="AB159" s="104" t="s">
        <v>60</v>
      </c>
      <c r="AC159" s="49" t="str">
        <f t="shared" si="18"/>
        <v>2,8</v>
      </c>
      <c r="AD159" s="49" t="str">
        <f t="shared" si="19"/>
        <v/>
      </c>
      <c r="AE159" s="55">
        <v>119</v>
      </c>
      <c r="AF159" s="55">
        <v>23476800</v>
      </c>
      <c r="AG159" s="55">
        <v>0.374999999999999</v>
      </c>
      <c r="AH159" s="55">
        <v>0</v>
      </c>
      <c r="AI159" s="55">
        <v>0.232710503504023</v>
      </c>
      <c r="AJ159" s="55">
        <v>0.24943501107774199</v>
      </c>
      <c r="AK159" s="55">
        <v>0</v>
      </c>
      <c r="AL159" s="55">
        <v>1.1832014782402899E-2</v>
      </c>
      <c r="AM159" s="55">
        <v>0</v>
      </c>
      <c r="AN159" s="55">
        <v>0</v>
      </c>
      <c r="AO159" s="55">
        <v>-0.249999999999996</v>
      </c>
      <c r="AP159" s="55">
        <v>0</v>
      </c>
      <c r="AQ159" s="55">
        <v>0</v>
      </c>
      <c r="AR159" s="55">
        <v>0</v>
      </c>
      <c r="AS159" s="55">
        <v>0</v>
      </c>
      <c r="AT159" s="55">
        <v>0</v>
      </c>
      <c r="AU159" s="55">
        <v>271.722222222222</v>
      </c>
      <c r="AV159" s="125"/>
      <c r="AW159" s="125"/>
      <c r="AX159" s="125"/>
      <c r="AY159" s="125"/>
      <c r="AZ159" s="125"/>
      <c r="BA159" s="125"/>
      <c r="BH159" s="97">
        <v>154</v>
      </c>
      <c r="BI159" s="97">
        <v>29608800</v>
      </c>
      <c r="BJ159" s="98">
        <v>185</v>
      </c>
      <c r="BK159" s="98">
        <v>1018.474017</v>
      </c>
      <c r="BL159" s="98">
        <v>227.4040626</v>
      </c>
      <c r="BM159" s="98">
        <v>5.2846851619999997</v>
      </c>
      <c r="BN159" s="98">
        <v>-1018.474017</v>
      </c>
      <c r="BO159" s="98">
        <v>-199.10736220000001</v>
      </c>
      <c r="BP159" s="98">
        <v>-208.0120153</v>
      </c>
      <c r="BQ159" s="100">
        <f t="shared" si="17"/>
        <v>342.69444444444446</v>
      </c>
      <c r="BT159" s="97">
        <v>154</v>
      </c>
      <c r="BU159" s="97">
        <v>29608800</v>
      </c>
      <c r="BV159" s="98">
        <v>1041.2551530000001</v>
      </c>
      <c r="BW159" s="98">
        <v>1001.419098</v>
      </c>
      <c r="BX159" s="98">
        <v>-32.7919999</v>
      </c>
      <c r="BY159" s="98">
        <v>31.227061469999999</v>
      </c>
      <c r="BZ159" s="98">
        <v>-188.29245069999999</v>
      </c>
      <c r="CA159" s="98">
        <v>176.78495380000001</v>
      </c>
    </row>
    <row r="160" spans="2:79" ht="9.9499999999999993" customHeight="1" x14ac:dyDescent="0.25">
      <c r="B160" s="71"/>
      <c r="C160" s="54"/>
      <c r="D160" s="54"/>
      <c r="E160" s="54"/>
      <c r="F160" s="54"/>
      <c r="G160" s="54"/>
      <c r="H160" s="54"/>
      <c r="I160" s="54"/>
      <c r="J160" s="54"/>
      <c r="K160" s="54"/>
      <c r="L160" s="72"/>
      <c r="M160" s="72"/>
      <c r="N160" s="102">
        <v>154</v>
      </c>
      <c r="O160" s="92">
        <v>1</v>
      </c>
      <c r="P160" s="92">
        <v>7</v>
      </c>
      <c r="Q160" s="92">
        <v>2</v>
      </c>
      <c r="R160" s="102">
        <v>154</v>
      </c>
      <c r="S160" s="84" t="s">
        <v>398</v>
      </c>
      <c r="T160" s="102">
        <v>0</v>
      </c>
      <c r="U160" s="102">
        <v>-1</v>
      </c>
      <c r="V160" s="102">
        <v>0.1</v>
      </c>
      <c r="W160" s="103">
        <v>9.9999999999999995E-7</v>
      </c>
      <c r="X160" s="102">
        <v>0.2</v>
      </c>
      <c r="Y160" s="102">
        <v>0.3</v>
      </c>
      <c r="Z160" s="102">
        <v>0.21</v>
      </c>
      <c r="AA160" s="102">
        <v>3.5</v>
      </c>
      <c r="AB160" s="104" t="s">
        <v>60</v>
      </c>
      <c r="AC160" s="49" t="str">
        <f t="shared" si="18"/>
        <v>3,8</v>
      </c>
      <c r="AD160" s="49" t="str">
        <f t="shared" si="19"/>
        <v/>
      </c>
      <c r="AE160" s="55">
        <v>120</v>
      </c>
      <c r="AF160" s="55">
        <v>23652000</v>
      </c>
      <c r="AG160" s="55">
        <v>0.374999999999999</v>
      </c>
      <c r="AH160" s="55">
        <v>0</v>
      </c>
      <c r="AI160" s="55">
        <v>0.23259370350390701</v>
      </c>
      <c r="AJ160" s="55">
        <v>0.24943501107774199</v>
      </c>
      <c r="AK160" s="55">
        <v>0</v>
      </c>
      <c r="AL160" s="55">
        <v>1.2094414279479101E-2</v>
      </c>
      <c r="AM160" s="55">
        <v>0</v>
      </c>
      <c r="AN160" s="55">
        <v>0</v>
      </c>
      <c r="AO160" s="55">
        <v>-0.249999999999964</v>
      </c>
      <c r="AP160" s="55">
        <v>0</v>
      </c>
      <c r="AQ160" s="55">
        <v>0</v>
      </c>
      <c r="AR160" s="55">
        <v>0</v>
      </c>
      <c r="AS160" s="55">
        <v>0</v>
      </c>
      <c r="AT160" s="55">
        <v>0</v>
      </c>
      <c r="AU160" s="55">
        <v>273.75</v>
      </c>
      <c r="AV160" s="125"/>
      <c r="AW160" s="125"/>
      <c r="AX160" s="125"/>
      <c r="AY160" s="125"/>
      <c r="AZ160" s="125"/>
      <c r="BA160" s="125"/>
      <c r="BH160" s="97">
        <v>155</v>
      </c>
      <c r="BI160" s="97">
        <v>29784000</v>
      </c>
      <c r="BJ160" s="98">
        <v>185</v>
      </c>
      <c r="BK160" s="98">
        <v>1018.481808</v>
      </c>
      <c r="BL160" s="98">
        <v>227.40976929999999</v>
      </c>
      <c r="BM160" s="98">
        <v>5.2866997299999996</v>
      </c>
      <c r="BN160" s="98">
        <v>-1018.481808</v>
      </c>
      <c r="BO160" s="98">
        <v>-199.11144060000001</v>
      </c>
      <c r="BP160" s="98">
        <v>-208.011629</v>
      </c>
      <c r="BQ160" s="100">
        <f t="shared" si="17"/>
        <v>344.72222222222223</v>
      </c>
      <c r="BT160" s="97">
        <v>155</v>
      </c>
      <c r="BU160" s="97">
        <v>29784000</v>
      </c>
      <c r="BV160" s="98">
        <v>1041.255214</v>
      </c>
      <c r="BW160" s="98">
        <v>1001.4191049999999</v>
      </c>
      <c r="BX160" s="98">
        <v>-32.794670179999997</v>
      </c>
      <c r="BY160" s="98">
        <v>31.227061469999999</v>
      </c>
      <c r="BZ160" s="98">
        <v>-188.29385569999999</v>
      </c>
      <c r="CA160" s="98">
        <v>176.78456750000001</v>
      </c>
    </row>
    <row r="161" spans="2:79" ht="9.9499999999999993" customHeight="1" x14ac:dyDescent="0.25">
      <c r="B161" s="71"/>
      <c r="C161" s="54"/>
      <c r="D161" s="54"/>
      <c r="E161" s="54"/>
      <c r="F161" s="54"/>
      <c r="G161" s="54"/>
      <c r="H161" s="54"/>
      <c r="I161" s="54"/>
      <c r="J161" s="54"/>
      <c r="K161" s="54"/>
      <c r="L161" s="72"/>
      <c r="M161" s="72"/>
      <c r="N161" s="102">
        <v>155</v>
      </c>
      <c r="O161" s="92">
        <v>1</v>
      </c>
      <c r="P161" s="92">
        <v>7</v>
      </c>
      <c r="Q161" s="92">
        <v>3</v>
      </c>
      <c r="R161" s="102">
        <v>155</v>
      </c>
      <c r="S161" s="84" t="s">
        <v>399</v>
      </c>
      <c r="T161" s="102">
        <v>0</v>
      </c>
      <c r="U161" s="102">
        <v>-1</v>
      </c>
      <c r="V161" s="102">
        <v>0.1</v>
      </c>
      <c r="W161" s="103">
        <v>9.9999999999999995E-7</v>
      </c>
      <c r="X161" s="102">
        <v>0.1</v>
      </c>
      <c r="Y161" s="102">
        <v>0.3</v>
      </c>
      <c r="Z161" s="102">
        <v>0.11</v>
      </c>
      <c r="AA161" s="102">
        <v>3.5</v>
      </c>
      <c r="AB161" s="104" t="s">
        <v>66</v>
      </c>
      <c r="AC161" s="49" t="str">
        <f t="shared" si="18"/>
        <v/>
      </c>
      <c r="AD161" s="49" t="str">
        <f t="shared" si="19"/>
        <v>4,8</v>
      </c>
      <c r="AE161" s="55">
        <v>121</v>
      </c>
      <c r="AF161" s="55">
        <v>23827200</v>
      </c>
      <c r="AG161" s="55">
        <v>0.25</v>
      </c>
      <c r="AH161" s="55">
        <v>0</v>
      </c>
      <c r="AI161" s="55">
        <v>0.232476903503957</v>
      </c>
      <c r="AJ161" s="55">
        <v>0.24943501107774199</v>
      </c>
      <c r="AK161" s="55">
        <v>0</v>
      </c>
      <c r="AL161" s="55">
        <v>1.25175668526772E-2</v>
      </c>
      <c r="AM161" s="55">
        <v>0</v>
      </c>
      <c r="AN161" s="55">
        <v>0</v>
      </c>
      <c r="AO161" s="55">
        <v>-0.24999999978878801</v>
      </c>
      <c r="AP161" s="55">
        <v>0</v>
      </c>
      <c r="AQ161" s="55">
        <v>0</v>
      </c>
      <c r="AR161" s="55">
        <v>0</v>
      </c>
      <c r="AS161" s="55">
        <v>0</v>
      </c>
      <c r="AT161" s="55">
        <v>0</v>
      </c>
      <c r="AU161" s="55">
        <v>275.77777777777698</v>
      </c>
      <c r="AV161" s="125"/>
      <c r="AW161" s="125"/>
      <c r="AX161" s="125"/>
      <c r="AY161" s="125"/>
      <c r="AZ161" s="125"/>
      <c r="BA161" s="125"/>
      <c r="BH161" s="97">
        <v>156</v>
      </c>
      <c r="BI161" s="97">
        <v>29959200</v>
      </c>
      <c r="BJ161" s="98">
        <v>185</v>
      </c>
      <c r="BK161" s="98">
        <v>1018.489461</v>
      </c>
      <c r="BL161" s="98">
        <v>227.4154317</v>
      </c>
      <c r="BM161" s="98">
        <v>5.2886057490000002</v>
      </c>
      <c r="BN161" s="98">
        <v>-1018.489461</v>
      </c>
      <c r="BO161" s="98">
        <v>-199.1154047</v>
      </c>
      <c r="BP161" s="98">
        <v>-208.0114212</v>
      </c>
      <c r="BQ161" s="100">
        <f t="shared" si="17"/>
        <v>346.75</v>
      </c>
      <c r="BT161" s="97">
        <v>156</v>
      </c>
      <c r="BU161" s="97">
        <v>29959200</v>
      </c>
      <c r="BV161" s="98">
        <v>1041.255275</v>
      </c>
      <c r="BW161" s="98">
        <v>1001.419111</v>
      </c>
      <c r="BX161" s="98">
        <v>-32.79735531</v>
      </c>
      <c r="BY161" s="98">
        <v>31.227061469999999</v>
      </c>
      <c r="BZ161" s="98">
        <v>-188.29514829999999</v>
      </c>
      <c r="CA161" s="98">
        <v>176.7843598</v>
      </c>
    </row>
    <row r="162" spans="2:79" ht="9.9499999999999993" customHeight="1" x14ac:dyDescent="0.25">
      <c r="B162" s="71"/>
      <c r="C162" s="54"/>
      <c r="D162" s="54"/>
      <c r="E162" s="54"/>
      <c r="F162" s="54"/>
      <c r="G162" s="54"/>
      <c r="H162" s="54"/>
      <c r="I162" s="54"/>
      <c r="J162" s="54"/>
      <c r="K162" s="54"/>
      <c r="L162" s="72"/>
      <c r="M162" s="72"/>
      <c r="N162" s="102">
        <v>156</v>
      </c>
      <c r="O162" s="92">
        <v>1</v>
      </c>
      <c r="P162" s="92">
        <v>7</v>
      </c>
      <c r="Q162" s="92">
        <v>4</v>
      </c>
      <c r="R162" s="102">
        <v>156</v>
      </c>
      <c r="S162" s="84" t="s">
        <v>400</v>
      </c>
      <c r="T162" s="102">
        <v>0</v>
      </c>
      <c r="U162" s="102">
        <v>-1</v>
      </c>
      <c r="V162" s="102">
        <v>0.1</v>
      </c>
      <c r="W162" s="103">
        <v>9.9999999999999995E-7</v>
      </c>
      <c r="X162" s="102">
        <v>0.1</v>
      </c>
      <c r="Y162" s="102">
        <v>0.3</v>
      </c>
      <c r="Z162" s="102">
        <v>0.11</v>
      </c>
      <c r="AA162" s="102">
        <v>3.5</v>
      </c>
      <c r="AB162" s="104" t="s">
        <v>66</v>
      </c>
      <c r="AC162" s="49" t="str">
        <f t="shared" si="18"/>
        <v/>
      </c>
      <c r="AD162" s="49" t="str">
        <f t="shared" si="19"/>
        <v>5,8</v>
      </c>
      <c r="AE162" s="55">
        <v>122</v>
      </c>
      <c r="AF162" s="55">
        <v>24002400</v>
      </c>
      <c r="AG162" s="55">
        <v>0.25</v>
      </c>
      <c r="AH162" s="55">
        <v>0</v>
      </c>
      <c r="AI162" s="55">
        <v>0.23236010350400799</v>
      </c>
      <c r="AJ162" s="55">
        <v>0.249349713380385</v>
      </c>
      <c r="AK162" s="55">
        <v>0</v>
      </c>
      <c r="AL162" s="55">
        <v>1.3103206292619801E-2</v>
      </c>
      <c r="AM162" s="55">
        <v>0</v>
      </c>
      <c r="AN162" s="55">
        <v>0</v>
      </c>
      <c r="AO162" s="55">
        <v>-0.25000000000009098</v>
      </c>
      <c r="AP162" s="55">
        <v>0</v>
      </c>
      <c r="AQ162" s="55">
        <v>0</v>
      </c>
      <c r="AR162" s="55">
        <v>0</v>
      </c>
      <c r="AS162" s="55">
        <v>0</v>
      </c>
      <c r="AT162" s="55">
        <v>0</v>
      </c>
      <c r="AU162" s="55">
        <v>277.80555555555497</v>
      </c>
      <c r="AV162" s="125"/>
      <c r="AW162" s="125"/>
      <c r="AX162" s="125"/>
      <c r="AY162" s="125"/>
      <c r="AZ162" s="125"/>
      <c r="BA162" s="125"/>
      <c r="BH162" s="97">
        <v>157</v>
      </c>
      <c r="BI162" s="97">
        <v>30134400</v>
      </c>
      <c r="BJ162" s="98">
        <v>185</v>
      </c>
      <c r="BK162" s="98">
        <v>1018.497016</v>
      </c>
      <c r="BL162" s="98">
        <v>227.42090540000001</v>
      </c>
      <c r="BM162" s="98">
        <v>5.2904167859999998</v>
      </c>
      <c r="BN162" s="98">
        <v>-1018.497016</v>
      </c>
      <c r="BO162" s="98">
        <v>-199.11909439999999</v>
      </c>
      <c r="BP162" s="98">
        <v>-208.01139430000001</v>
      </c>
      <c r="BQ162" s="100">
        <f t="shared" si="17"/>
        <v>348.77777777777777</v>
      </c>
      <c r="BT162" s="97">
        <v>157</v>
      </c>
      <c r="BU162" s="97">
        <v>30134400</v>
      </c>
      <c r="BV162" s="98">
        <v>1041.2553379999999</v>
      </c>
      <c r="BW162" s="98">
        <v>1001.419116</v>
      </c>
      <c r="BX162" s="98">
        <v>-32.800072329999999</v>
      </c>
      <c r="BY162" s="98">
        <v>31.227061469999999</v>
      </c>
      <c r="BZ162" s="98">
        <v>-188.29633419999999</v>
      </c>
      <c r="CA162" s="98">
        <v>176.78433279999999</v>
      </c>
    </row>
    <row r="163" spans="2:79" ht="9.9499999999999993" customHeight="1" x14ac:dyDescent="0.25">
      <c r="B163" s="71"/>
      <c r="C163" s="54"/>
      <c r="D163" s="54"/>
      <c r="E163" s="54"/>
      <c r="F163" s="54"/>
      <c r="G163" s="54"/>
      <c r="H163" s="54"/>
      <c r="I163" s="54"/>
      <c r="J163" s="54"/>
      <c r="K163" s="54"/>
      <c r="L163" s="72"/>
      <c r="M163" s="72"/>
      <c r="N163" s="102">
        <v>157</v>
      </c>
      <c r="O163" s="92">
        <v>1</v>
      </c>
      <c r="P163" s="92">
        <v>7</v>
      </c>
      <c r="Q163" s="92">
        <v>5</v>
      </c>
      <c r="R163" s="102">
        <v>157</v>
      </c>
      <c r="S163" s="84" t="s">
        <v>401</v>
      </c>
      <c r="T163" s="102">
        <v>0</v>
      </c>
      <c r="U163" s="102">
        <v>-1</v>
      </c>
      <c r="V163" s="102">
        <v>0.1</v>
      </c>
      <c r="W163" s="103">
        <v>9.9999999999999995E-7</v>
      </c>
      <c r="X163" s="102">
        <v>0.1</v>
      </c>
      <c r="Y163" s="102">
        <v>0.3</v>
      </c>
      <c r="Z163" s="102">
        <v>0.11</v>
      </c>
      <c r="AA163" s="102">
        <v>3.5</v>
      </c>
      <c r="AB163" s="104" t="s">
        <v>60</v>
      </c>
      <c r="AC163" s="49" t="str">
        <f t="shared" si="18"/>
        <v>6,8</v>
      </c>
      <c r="AD163" s="49" t="str">
        <f t="shared" si="19"/>
        <v/>
      </c>
      <c r="AE163" s="55">
        <v>123</v>
      </c>
      <c r="AF163" s="55">
        <v>24177600</v>
      </c>
      <c r="AG163" s="55">
        <v>0.25</v>
      </c>
      <c r="AH163" s="55">
        <v>0</v>
      </c>
      <c r="AI163" s="55">
        <v>0.23224330350400299</v>
      </c>
      <c r="AJ163" s="55">
        <v>0.24925600677693599</v>
      </c>
      <c r="AK163" s="55">
        <v>0</v>
      </c>
      <c r="AL163" s="55">
        <v>1.38059696707107E-2</v>
      </c>
      <c r="AM163" s="55">
        <v>0</v>
      </c>
      <c r="AN163" s="55">
        <v>0</v>
      </c>
      <c r="AO163" s="55">
        <v>-0.249999999999996</v>
      </c>
      <c r="AP163" s="55">
        <v>0</v>
      </c>
      <c r="AQ163" s="55">
        <v>0</v>
      </c>
      <c r="AR163" s="55">
        <v>0</v>
      </c>
      <c r="AS163" s="55">
        <v>0</v>
      </c>
      <c r="AT163" s="55">
        <v>0</v>
      </c>
      <c r="AU163" s="55">
        <v>279.83333333333297</v>
      </c>
      <c r="AV163" s="125"/>
      <c r="AW163" s="125"/>
      <c r="AX163" s="125"/>
      <c r="AY163" s="125"/>
      <c r="AZ163" s="125"/>
      <c r="BA163" s="125"/>
      <c r="BH163" s="97">
        <v>158</v>
      </c>
      <c r="BI163" s="97">
        <v>30309600</v>
      </c>
      <c r="BJ163" s="98">
        <v>185</v>
      </c>
      <c r="BK163" s="98">
        <v>1018.504415</v>
      </c>
      <c r="BL163" s="98">
        <v>227.4258834</v>
      </c>
      <c r="BM163" s="98">
        <v>5.2921579469999998</v>
      </c>
      <c r="BN163" s="98">
        <v>-1018.504415</v>
      </c>
      <c r="BO163" s="98">
        <v>-199.1221951</v>
      </c>
      <c r="BP163" s="98">
        <v>-208.0115304</v>
      </c>
      <c r="BQ163" s="100">
        <f t="shared" si="17"/>
        <v>350.80555555555554</v>
      </c>
      <c r="BT163" s="97">
        <v>158</v>
      </c>
      <c r="BU163" s="97">
        <v>30309600</v>
      </c>
      <c r="BV163" s="98">
        <v>1041.2554009999999</v>
      </c>
      <c r="BW163" s="98">
        <v>1001.419121</v>
      </c>
      <c r="BX163" s="98">
        <v>-32.802822679999998</v>
      </c>
      <c r="BY163" s="98">
        <v>31.227061469999999</v>
      </c>
      <c r="BZ163" s="98">
        <v>-188.2973566</v>
      </c>
      <c r="CA163" s="98">
        <v>176.78446890000001</v>
      </c>
    </row>
    <row r="164" spans="2:79" ht="9.9499999999999993" customHeight="1" x14ac:dyDescent="0.25">
      <c r="B164" s="71"/>
      <c r="C164" s="54"/>
      <c r="D164" s="54"/>
      <c r="E164" s="54"/>
      <c r="F164" s="54"/>
      <c r="G164" s="54"/>
      <c r="H164" s="54"/>
      <c r="I164" s="54"/>
      <c r="J164" s="54"/>
      <c r="K164" s="54"/>
      <c r="L164" s="72"/>
      <c r="M164" s="72"/>
      <c r="N164" s="102">
        <v>158</v>
      </c>
      <c r="O164" s="92">
        <v>1</v>
      </c>
      <c r="P164" s="92">
        <v>7</v>
      </c>
      <c r="Q164" s="92">
        <v>6</v>
      </c>
      <c r="R164" s="102">
        <v>158</v>
      </c>
      <c r="S164" s="84" t="s">
        <v>402</v>
      </c>
      <c r="T164" s="102">
        <v>0</v>
      </c>
      <c r="U164" s="102">
        <v>-1</v>
      </c>
      <c r="V164" s="102">
        <v>0.1</v>
      </c>
      <c r="W164" s="103">
        <v>9.9999999999999995E-7</v>
      </c>
      <c r="X164" s="102">
        <v>0.1</v>
      </c>
      <c r="Y164" s="102">
        <v>0.3</v>
      </c>
      <c r="Z164" s="102">
        <v>0.11</v>
      </c>
      <c r="AA164" s="102">
        <v>3.5</v>
      </c>
      <c r="AB164" s="104" t="s">
        <v>60</v>
      </c>
      <c r="AC164" s="49" t="str">
        <f t="shared" si="18"/>
        <v>7,8</v>
      </c>
      <c r="AD164" s="49" t="str">
        <f t="shared" si="19"/>
        <v/>
      </c>
      <c r="AE164" s="55">
        <v>124</v>
      </c>
      <c r="AF164" s="55">
        <v>24352800</v>
      </c>
      <c r="AG164" s="55">
        <v>0.25</v>
      </c>
      <c r="AH164" s="55">
        <v>0</v>
      </c>
      <c r="AI164" s="55">
        <v>0.23212650350394201</v>
      </c>
      <c r="AJ164" s="55">
        <v>0.24916246526533001</v>
      </c>
      <c r="AK164" s="55">
        <v>0</v>
      </c>
      <c r="AL164" s="55">
        <v>1.45684870954831E-2</v>
      </c>
      <c r="AM164" s="55">
        <v>0</v>
      </c>
      <c r="AN164" s="55">
        <v>0</v>
      </c>
      <c r="AO164" s="55">
        <v>-0.249999999999933</v>
      </c>
      <c r="AP164" s="55">
        <v>0</v>
      </c>
      <c r="AQ164" s="55">
        <v>0</v>
      </c>
      <c r="AR164" s="55">
        <v>0</v>
      </c>
      <c r="AS164" s="55">
        <v>0</v>
      </c>
      <c r="AT164" s="55">
        <v>0</v>
      </c>
      <c r="AU164" s="55">
        <v>281.86111111111097</v>
      </c>
      <c r="AV164" s="125"/>
      <c r="AW164" s="125"/>
      <c r="AX164" s="125"/>
      <c r="AY164" s="125"/>
      <c r="AZ164" s="125"/>
      <c r="BA164" s="125"/>
      <c r="BH164" s="97">
        <v>159</v>
      </c>
      <c r="BI164" s="97">
        <v>30484800</v>
      </c>
      <c r="BJ164" s="98">
        <v>185</v>
      </c>
      <c r="BK164" s="98">
        <v>1018.511557</v>
      </c>
      <c r="BL164" s="98">
        <v>227.43014869999999</v>
      </c>
      <c r="BM164" s="98">
        <v>5.2938582089999997</v>
      </c>
      <c r="BN164" s="98">
        <v>-1018.511557</v>
      </c>
      <c r="BO164" s="98">
        <v>-199.12448979999999</v>
      </c>
      <c r="BP164" s="98">
        <v>-208.01180070000001</v>
      </c>
      <c r="BQ164" s="100">
        <f t="shared" si="17"/>
        <v>352.83333333333331</v>
      </c>
      <c r="BT164" s="97">
        <v>159</v>
      </c>
      <c r="BU164" s="97">
        <v>30484800</v>
      </c>
      <c r="BV164" s="98">
        <v>1041.255465</v>
      </c>
      <c r="BW164" s="98">
        <v>1001.419124</v>
      </c>
      <c r="BX164" s="98">
        <v>-32.80559693</v>
      </c>
      <c r="BY164" s="98">
        <v>31.227061469999999</v>
      </c>
      <c r="BZ164" s="98">
        <v>-188.29814450000001</v>
      </c>
      <c r="CA164" s="98">
        <v>176.78473919999999</v>
      </c>
    </row>
    <row r="165" spans="2:79" ht="9.9499999999999993" customHeight="1" x14ac:dyDescent="0.25">
      <c r="B165" s="71"/>
      <c r="C165" s="54"/>
      <c r="D165" s="54"/>
      <c r="E165" s="54"/>
      <c r="F165" s="54"/>
      <c r="G165" s="54"/>
      <c r="H165" s="54"/>
      <c r="I165" s="54"/>
      <c r="J165" s="54"/>
      <c r="K165" s="54"/>
      <c r="L165" s="72"/>
      <c r="M165" s="72"/>
      <c r="N165" s="102">
        <v>159</v>
      </c>
      <c r="O165" s="92">
        <v>1</v>
      </c>
      <c r="P165" s="92">
        <v>7</v>
      </c>
      <c r="Q165" s="92">
        <v>7</v>
      </c>
      <c r="R165" s="102">
        <v>159</v>
      </c>
      <c r="S165" s="84" t="s">
        <v>403</v>
      </c>
      <c r="T165" s="102">
        <v>0</v>
      </c>
      <c r="U165" s="102">
        <v>-1</v>
      </c>
      <c r="V165" s="102">
        <v>0.1</v>
      </c>
      <c r="W165" s="103">
        <v>9.9999999999999995E-7</v>
      </c>
      <c r="X165" s="102">
        <v>0.2</v>
      </c>
      <c r="Y165" s="102">
        <v>0.3</v>
      </c>
      <c r="Z165" s="102">
        <v>0.21</v>
      </c>
      <c r="AA165" s="102">
        <v>3.5</v>
      </c>
      <c r="AB165" s="104" t="s">
        <v>60</v>
      </c>
      <c r="AC165" s="49" t="str">
        <f t="shared" si="18"/>
        <v>8,8</v>
      </c>
      <c r="AD165" s="49" t="str">
        <f t="shared" si="19"/>
        <v/>
      </c>
      <c r="AE165" s="55">
        <v>125</v>
      </c>
      <c r="AF165" s="55">
        <v>24528000</v>
      </c>
      <c r="AG165" s="55">
        <v>0.25</v>
      </c>
      <c r="AH165" s="55">
        <v>0</v>
      </c>
      <c r="AI165" s="55">
        <v>0.23210557183487801</v>
      </c>
      <c r="AJ165" s="55">
        <v>0.24908461107774099</v>
      </c>
      <c r="AK165" s="55">
        <v>0</v>
      </c>
      <c r="AL165" s="55">
        <v>1.53348940393213E-2</v>
      </c>
      <c r="AM165" s="55">
        <v>0</v>
      </c>
      <c r="AN165" s="55">
        <v>0</v>
      </c>
      <c r="AO165" s="55">
        <v>-0.249999999999964</v>
      </c>
      <c r="AP165" s="55">
        <v>0</v>
      </c>
      <c r="AQ165" s="55">
        <v>0</v>
      </c>
      <c r="AR165" s="55">
        <v>0</v>
      </c>
      <c r="AS165" s="55">
        <v>0</v>
      </c>
      <c r="AT165" s="55">
        <v>0</v>
      </c>
      <c r="AU165" s="55">
        <v>283.888888888888</v>
      </c>
      <c r="AV165" s="125"/>
      <c r="AW165" s="125"/>
      <c r="AX165" s="125"/>
      <c r="AY165" s="125"/>
      <c r="AZ165" s="125"/>
      <c r="BA165" s="125"/>
      <c r="BH165" s="97">
        <v>160</v>
      </c>
      <c r="BI165" s="97">
        <v>30660000</v>
      </c>
      <c r="BJ165" s="98">
        <v>185</v>
      </c>
      <c r="BK165" s="98">
        <v>1018.51838</v>
      </c>
      <c r="BL165" s="98">
        <v>227.43373800000001</v>
      </c>
      <c r="BM165" s="98">
        <v>5.2955375419999999</v>
      </c>
      <c r="BN165" s="98">
        <v>-1018.51838</v>
      </c>
      <c r="BO165" s="98">
        <v>-199.12601749999999</v>
      </c>
      <c r="BP165" s="98">
        <v>-208.0121829</v>
      </c>
      <c r="BQ165" s="100">
        <f t="shared" si="17"/>
        <v>354.86111111111109</v>
      </c>
      <c r="BT165" s="97">
        <v>160</v>
      </c>
      <c r="BU165" s="97">
        <v>30660000</v>
      </c>
      <c r="BV165" s="98">
        <v>1041.255529</v>
      </c>
      <c r="BW165" s="98">
        <v>1001.419127</v>
      </c>
      <c r="BX165" s="98">
        <v>-32.808385970000003</v>
      </c>
      <c r="BY165" s="98">
        <v>31.227061469999999</v>
      </c>
      <c r="BZ165" s="98">
        <v>-188.29866190000001</v>
      </c>
      <c r="CA165" s="98">
        <v>176.78512140000001</v>
      </c>
    </row>
    <row r="166" spans="2:79" ht="9.9499999999999993" customHeight="1" x14ac:dyDescent="0.25">
      <c r="B166" s="71"/>
      <c r="C166" s="54" t="str">
        <f>IF(ISNUMBER(#REF!),INDEX(#REF!,#REF!,1),"")</f>
        <v/>
      </c>
      <c r="D166" s="54" t="str">
        <f>IF(ISNUMBER(#REF!),INDEX(#REF!,#REF!,1),"")</f>
        <v/>
      </c>
      <c r="E166" s="54" t="str">
        <f>IF(ISNUMBER(#REF!),INDEX(#REF!,#REF!,1),"")</f>
        <v/>
      </c>
      <c r="F166" s="54" t="str">
        <f>IF(ISNUMBER(#REF!),INDEX(#REF!,#REF!,1),"")</f>
        <v/>
      </c>
      <c r="G166" s="54" t="str">
        <f>IF(ISNUMBER(#REF!),INDEX(#REF!,#REF!,1),"")</f>
        <v/>
      </c>
      <c r="H166" s="54" t="str">
        <f>IF(ISNUMBER(#REF!),INDEX(#REF!,#REF!,1),"")</f>
        <v/>
      </c>
      <c r="I166" s="54" t="str">
        <f>IF(ISNUMBER(#REF!),INDEX(#REF!,#REF!,1),"")</f>
        <v/>
      </c>
      <c r="J166" s="54" t="str">
        <f>IF(ISNUMBER(#REF!),INDEX(#REF!,#REF!,1),"")</f>
        <v/>
      </c>
      <c r="K166" s="54"/>
      <c r="L166" s="72"/>
      <c r="M166" s="72"/>
      <c r="N166" s="102">
        <v>160</v>
      </c>
      <c r="O166" s="92">
        <v>1</v>
      </c>
      <c r="P166" s="92">
        <v>7</v>
      </c>
      <c r="Q166" s="92">
        <v>8</v>
      </c>
      <c r="R166" s="102">
        <v>160</v>
      </c>
      <c r="S166" s="84" t="s">
        <v>404</v>
      </c>
      <c r="T166" s="102">
        <v>0</v>
      </c>
      <c r="U166" s="102">
        <v>-1</v>
      </c>
      <c r="V166" s="102">
        <v>0.1</v>
      </c>
      <c r="W166" s="103">
        <v>9.9999999999999995E-7</v>
      </c>
      <c r="X166" s="102">
        <v>0.2</v>
      </c>
      <c r="Y166" s="102">
        <v>0.3</v>
      </c>
      <c r="Z166" s="102">
        <v>0.21</v>
      </c>
      <c r="AA166" s="102">
        <v>3.5</v>
      </c>
      <c r="AB166" s="104" t="s">
        <v>60</v>
      </c>
      <c r="AC166" s="49" t="str">
        <f t="shared" si="18"/>
        <v>9,8</v>
      </c>
      <c r="AD166" s="49" t="str">
        <f t="shared" si="19"/>
        <v/>
      </c>
      <c r="AE166" s="55">
        <v>126</v>
      </c>
      <c r="AF166" s="55">
        <v>24703200</v>
      </c>
      <c r="AG166" s="55">
        <v>0.25</v>
      </c>
      <c r="AH166" s="55">
        <v>0</v>
      </c>
      <c r="AI166" s="55">
        <v>0.232009703503993</v>
      </c>
      <c r="AJ166" s="55">
        <v>0.24908461107774099</v>
      </c>
      <c r="AK166" s="55">
        <v>0</v>
      </c>
      <c r="AL166" s="55">
        <v>1.6064843067483899E-2</v>
      </c>
      <c r="AM166" s="55">
        <v>0</v>
      </c>
      <c r="AN166" s="55">
        <v>0</v>
      </c>
      <c r="AO166" s="55">
        <v>-0.25000000000006001</v>
      </c>
      <c r="AP166" s="55">
        <v>0</v>
      </c>
      <c r="AQ166" s="55">
        <v>0</v>
      </c>
      <c r="AR166" s="55">
        <v>0</v>
      </c>
      <c r="AS166" s="55">
        <v>0</v>
      </c>
      <c r="AT166" s="55">
        <v>0</v>
      </c>
      <c r="AU166" s="55">
        <v>285.916666666666</v>
      </c>
      <c r="AV166" s="125"/>
      <c r="AW166" s="125"/>
      <c r="AX166" s="125"/>
      <c r="AY166" s="125"/>
      <c r="AZ166" s="125"/>
      <c r="BA166" s="125"/>
      <c r="BH166" s="97">
        <v>161</v>
      </c>
      <c r="BI166" s="97">
        <v>30835200</v>
      </c>
      <c r="BJ166" s="98">
        <v>185</v>
      </c>
      <c r="BK166" s="98">
        <v>1018.52486</v>
      </c>
      <c r="BL166" s="98">
        <v>227.43672079999999</v>
      </c>
      <c r="BM166" s="98">
        <v>5.29720893</v>
      </c>
      <c r="BN166" s="98">
        <v>-1018.52486</v>
      </c>
      <c r="BO166" s="98">
        <v>-199.1268518</v>
      </c>
      <c r="BP166" s="98">
        <v>-208.01266010000001</v>
      </c>
      <c r="BQ166" s="100">
        <f t="shared" si="17"/>
        <v>356.88888888888891</v>
      </c>
      <c r="BT166" s="97">
        <v>161</v>
      </c>
      <c r="BU166" s="97">
        <v>30835200</v>
      </c>
      <c r="BV166" s="98">
        <v>1041.2555930000001</v>
      </c>
      <c r="BW166" s="98">
        <v>1001.419128</v>
      </c>
      <c r="BX166" s="98">
        <v>-32.811181949999998</v>
      </c>
      <c r="BY166" s="98">
        <v>31.227061469999999</v>
      </c>
      <c r="BZ166" s="98">
        <v>-188.29890159999999</v>
      </c>
      <c r="CA166" s="98">
        <v>176.78559859999999</v>
      </c>
    </row>
    <row r="167" spans="2:79" ht="9.9499999999999993" customHeight="1" x14ac:dyDescent="0.25">
      <c r="B167" s="71"/>
      <c r="C167" s="54" t="str">
        <f>IF(ISNUMBER(#REF!),INDEX(#REF!,#REF!,1),"")</f>
        <v/>
      </c>
      <c r="D167" s="54" t="str">
        <f>IF(ISNUMBER(#REF!),INDEX(#REF!,#REF!,1),"")</f>
        <v/>
      </c>
      <c r="E167" s="54" t="str">
        <f>IF(ISNUMBER(#REF!),INDEX(#REF!,#REF!,1),"")</f>
        <v/>
      </c>
      <c r="F167" s="54" t="str">
        <f>IF(ISNUMBER(#REF!),INDEX(#REF!,#REF!,1),"")</f>
        <v/>
      </c>
      <c r="G167" s="54" t="str">
        <f>IF(ISNUMBER(#REF!),INDEX(#REF!,#REF!,1),"")</f>
        <v/>
      </c>
      <c r="H167" s="54" t="str">
        <f>IF(ISNUMBER(#REF!),INDEX(#REF!,#REF!,1),"")</f>
        <v/>
      </c>
      <c r="I167" s="54" t="str">
        <f>IF(ISNUMBER(#REF!),INDEX(#REF!,#REF!,1),"")</f>
        <v/>
      </c>
      <c r="J167" s="54" t="str">
        <f>IF(ISNUMBER(#REF!),INDEX(#REF!,#REF!,1),"")</f>
        <v/>
      </c>
      <c r="K167" s="54"/>
      <c r="L167" s="72"/>
      <c r="M167" s="72"/>
      <c r="N167" s="102">
        <v>161</v>
      </c>
      <c r="O167" s="92">
        <v>1</v>
      </c>
      <c r="P167" s="92">
        <v>8</v>
      </c>
      <c r="Q167" s="92">
        <v>1</v>
      </c>
      <c r="R167" s="102">
        <v>161</v>
      </c>
      <c r="S167" s="84" t="s">
        <v>405</v>
      </c>
      <c r="T167" s="102">
        <v>0</v>
      </c>
      <c r="U167" s="102">
        <v>-1</v>
      </c>
      <c r="V167" s="102">
        <v>0.1</v>
      </c>
      <c r="W167" s="103">
        <v>9.9999999999999995E-7</v>
      </c>
      <c r="X167" s="102">
        <v>0.2</v>
      </c>
      <c r="Y167" s="102">
        <v>0.3</v>
      </c>
      <c r="Z167" s="102">
        <v>0.21</v>
      </c>
      <c r="AA167" s="102">
        <v>3.5</v>
      </c>
      <c r="AB167" s="104" t="s">
        <v>60</v>
      </c>
      <c r="AC167" s="49" t="str">
        <f t="shared" si="18"/>
        <v>2,9</v>
      </c>
      <c r="AD167" s="49" t="str">
        <f t="shared" si="19"/>
        <v/>
      </c>
      <c r="AE167" s="55">
        <v>127</v>
      </c>
      <c r="AF167" s="55">
        <v>24878400</v>
      </c>
      <c r="AG167" s="55">
        <v>0.25</v>
      </c>
      <c r="AH167" s="55">
        <v>0</v>
      </c>
      <c r="AI167" s="55">
        <v>0.231892903503988</v>
      </c>
      <c r="AJ167" s="55">
        <v>0.24908461107774099</v>
      </c>
      <c r="AK167" s="55">
        <v>0</v>
      </c>
      <c r="AL167" s="55">
        <v>1.67438048183658E-2</v>
      </c>
      <c r="AM167" s="55">
        <v>0</v>
      </c>
      <c r="AN167" s="55">
        <v>0</v>
      </c>
      <c r="AO167" s="55">
        <v>-0.249999999999964</v>
      </c>
      <c r="AP167" s="55">
        <v>0</v>
      </c>
      <c r="AQ167" s="55">
        <v>0</v>
      </c>
      <c r="AR167" s="55">
        <v>0</v>
      </c>
      <c r="AS167" s="55">
        <v>0</v>
      </c>
      <c r="AT167" s="55">
        <v>0</v>
      </c>
      <c r="AU167" s="55">
        <v>287.944444444444</v>
      </c>
      <c r="AV167" s="125"/>
      <c r="AW167" s="125"/>
      <c r="AX167" s="125"/>
      <c r="AY167" s="125"/>
      <c r="AZ167" s="125"/>
      <c r="BA167" s="125"/>
      <c r="BH167" s="97">
        <v>162</v>
      </c>
      <c r="BI167" s="97">
        <v>31010400</v>
      </c>
      <c r="BJ167" s="98">
        <v>185</v>
      </c>
      <c r="BK167" s="98">
        <v>1018.530989</v>
      </c>
      <c r="BL167" s="98">
        <v>227.43920739999999</v>
      </c>
      <c r="BM167" s="98">
        <v>5.2988828019999996</v>
      </c>
      <c r="BN167" s="98">
        <v>-1018.530989</v>
      </c>
      <c r="BO167" s="98">
        <v>-199.12710960000001</v>
      </c>
      <c r="BP167" s="98">
        <v>-208.013215</v>
      </c>
      <c r="BQ167" s="100">
        <f t="shared" si="17"/>
        <v>358.91666666666669</v>
      </c>
      <c r="BT167" s="97">
        <v>162</v>
      </c>
      <c r="BU167" s="97">
        <v>31010400</v>
      </c>
      <c r="BV167" s="98">
        <v>1041.2556569999999</v>
      </c>
      <c r="BW167" s="98">
        <v>1001.419128</v>
      </c>
      <c r="BX167" s="98">
        <v>-32.813977270000002</v>
      </c>
      <c r="BY167" s="98">
        <v>31.227061469999999</v>
      </c>
      <c r="BZ167" s="98">
        <v>-188.29887400000001</v>
      </c>
      <c r="CA167" s="98">
        <v>176.78615350000001</v>
      </c>
    </row>
    <row r="168" spans="2:79" ht="9.9499999999999993" customHeight="1" x14ac:dyDescent="0.25">
      <c r="B168" s="71"/>
      <c r="C168" s="54" t="str">
        <f>IF(ISNUMBER(#REF!),INDEX(#REF!,#REF!,1),"")</f>
        <v/>
      </c>
      <c r="D168" s="54" t="str">
        <f>IF(ISNUMBER(#REF!),INDEX(#REF!,#REF!,1),"")</f>
        <v/>
      </c>
      <c r="E168" s="54" t="str">
        <f>IF(ISNUMBER(#REF!),INDEX(#REF!,#REF!,1),"")</f>
        <v/>
      </c>
      <c r="F168" s="54" t="str">
        <f>IF(ISNUMBER(#REF!),INDEX(#REF!,#REF!,1),"")</f>
        <v/>
      </c>
      <c r="G168" s="54" t="str">
        <f>IF(ISNUMBER(#REF!),INDEX(#REF!,#REF!,1),"")</f>
        <v/>
      </c>
      <c r="H168" s="54" t="str">
        <f>IF(ISNUMBER(#REF!),INDEX(#REF!,#REF!,1),"")</f>
        <v/>
      </c>
      <c r="I168" s="54" t="str">
        <f>IF(ISNUMBER(#REF!),INDEX(#REF!,#REF!,1),"")</f>
        <v/>
      </c>
      <c r="J168" s="54" t="str">
        <f>IF(ISNUMBER(#REF!),INDEX(#REF!,#REF!,1),"")</f>
        <v/>
      </c>
      <c r="K168" s="54"/>
      <c r="L168" s="72"/>
      <c r="M168" s="72"/>
      <c r="N168" s="102">
        <v>162</v>
      </c>
      <c r="O168" s="92">
        <v>1</v>
      </c>
      <c r="P168" s="92">
        <v>8</v>
      </c>
      <c r="Q168" s="92">
        <v>2</v>
      </c>
      <c r="R168" s="102">
        <v>162</v>
      </c>
      <c r="S168" s="84" t="s">
        <v>406</v>
      </c>
      <c r="T168" s="102">
        <v>0</v>
      </c>
      <c r="U168" s="102">
        <v>-1</v>
      </c>
      <c r="V168" s="102">
        <v>0.1</v>
      </c>
      <c r="W168" s="103">
        <v>9.9999999999999995E-7</v>
      </c>
      <c r="X168" s="102">
        <v>0.2</v>
      </c>
      <c r="Y168" s="102">
        <v>0.3</v>
      </c>
      <c r="Z168" s="102">
        <v>0.21</v>
      </c>
      <c r="AA168" s="102">
        <v>3.5</v>
      </c>
      <c r="AB168" s="104" t="s">
        <v>60</v>
      </c>
      <c r="AC168" s="49" t="str">
        <f t="shared" si="18"/>
        <v>3,9</v>
      </c>
      <c r="AD168" s="49" t="str">
        <f t="shared" si="19"/>
        <v/>
      </c>
      <c r="AE168" s="55">
        <v>128</v>
      </c>
      <c r="AF168" s="55">
        <v>25053600</v>
      </c>
      <c r="AG168" s="55">
        <v>0.25</v>
      </c>
      <c r="AH168" s="55">
        <v>0</v>
      </c>
      <c r="AI168" s="55">
        <v>0.23177610350392699</v>
      </c>
      <c r="AJ168" s="55">
        <v>0.24908461107774099</v>
      </c>
      <c r="AK168" s="55">
        <v>0</v>
      </c>
      <c r="AL168" s="55">
        <v>1.73696278811316E-2</v>
      </c>
      <c r="AM168" s="55">
        <v>0</v>
      </c>
      <c r="AN168" s="55">
        <v>0</v>
      </c>
      <c r="AO168" s="55">
        <v>-0.249999999999964</v>
      </c>
      <c r="AP168" s="55">
        <v>0</v>
      </c>
      <c r="AQ168" s="55">
        <v>0</v>
      </c>
      <c r="AR168" s="55">
        <v>0</v>
      </c>
      <c r="AS168" s="55">
        <v>0</v>
      </c>
      <c r="AT168" s="55">
        <v>0</v>
      </c>
      <c r="AU168" s="55">
        <v>289.972222222222</v>
      </c>
      <c r="AV168" s="125"/>
      <c r="AW168" s="125"/>
      <c r="AX168" s="125"/>
      <c r="AY168" s="125"/>
      <c r="AZ168" s="125"/>
      <c r="BA168" s="125"/>
      <c r="BH168" s="97">
        <v>163</v>
      </c>
      <c r="BI168" s="97">
        <v>31185600</v>
      </c>
      <c r="BJ168" s="98">
        <v>185</v>
      </c>
      <c r="BK168" s="98">
        <v>1018.5367680000001</v>
      </c>
      <c r="BL168" s="98">
        <v>227.44129770000001</v>
      </c>
      <c r="BM168" s="98">
        <v>5.3005696269999998</v>
      </c>
      <c r="BN168" s="98">
        <v>-1018.5367680000001</v>
      </c>
      <c r="BO168" s="98">
        <v>-199.12689409999999</v>
      </c>
      <c r="BP168" s="98">
        <v>-208.01383390000001</v>
      </c>
      <c r="BQ168" s="100">
        <f t="shared" si="17"/>
        <v>360.94444444444446</v>
      </c>
      <c r="BT168" s="97">
        <v>163</v>
      </c>
      <c r="BU168" s="97">
        <v>31185600</v>
      </c>
      <c r="BV168" s="98">
        <v>1041.255721</v>
      </c>
      <c r="BW168" s="98">
        <v>1001.419126</v>
      </c>
      <c r="BX168" s="98">
        <v>-32.816765320000002</v>
      </c>
      <c r="BY168" s="98">
        <v>31.227061469999999</v>
      </c>
      <c r="BZ168" s="98">
        <v>-188.2985955</v>
      </c>
      <c r="CA168" s="98">
        <v>176.78677239999999</v>
      </c>
    </row>
    <row r="169" spans="2:79" ht="9.9499999999999993" customHeight="1" x14ac:dyDescent="0.25">
      <c r="B169" s="71"/>
      <c r="C169" s="54" t="str">
        <f>IF(ISNUMBER(#REF!),INDEX(#REF!,#REF!,1),"")</f>
        <v/>
      </c>
      <c r="D169" s="54" t="str">
        <f>IF(ISNUMBER(#REF!),INDEX(#REF!,#REF!,1),"")</f>
        <v/>
      </c>
      <c r="E169" s="54" t="str">
        <f>IF(ISNUMBER(#REF!),INDEX(#REF!,#REF!,1),"")</f>
        <v/>
      </c>
      <c r="F169" s="54" t="str">
        <f>IF(ISNUMBER(#REF!),INDEX(#REF!,#REF!,1),"")</f>
        <v/>
      </c>
      <c r="G169" s="54" t="str">
        <f>IF(ISNUMBER(#REF!),INDEX(#REF!,#REF!,1),"")</f>
        <v/>
      </c>
      <c r="H169" s="54" t="str">
        <f>IF(ISNUMBER(#REF!),INDEX(#REF!,#REF!,1),"")</f>
        <v/>
      </c>
      <c r="I169" s="54" t="str">
        <f>IF(ISNUMBER(#REF!),INDEX(#REF!,#REF!,1),"")</f>
        <v/>
      </c>
      <c r="J169" s="54" t="str">
        <f>IF(ISNUMBER(#REF!),INDEX(#REF!,#REF!,1),"")</f>
        <v/>
      </c>
      <c r="K169" s="54"/>
      <c r="L169" s="72"/>
      <c r="M169" s="72"/>
      <c r="N169" s="102">
        <v>163</v>
      </c>
      <c r="O169" s="92">
        <v>1</v>
      </c>
      <c r="P169" s="92">
        <v>8</v>
      </c>
      <c r="Q169" s="92">
        <v>3</v>
      </c>
      <c r="R169" s="102">
        <v>163</v>
      </c>
      <c r="S169" s="84" t="s">
        <v>407</v>
      </c>
      <c r="T169" s="102">
        <v>0</v>
      </c>
      <c r="U169" s="102">
        <v>-1</v>
      </c>
      <c r="V169" s="102">
        <v>0.1</v>
      </c>
      <c r="W169" s="103">
        <v>9.9999999999999995E-7</v>
      </c>
      <c r="X169" s="102">
        <v>0.1</v>
      </c>
      <c r="Y169" s="102">
        <v>0.3</v>
      </c>
      <c r="Z169" s="102">
        <v>0.11</v>
      </c>
      <c r="AA169" s="102">
        <v>3.5</v>
      </c>
      <c r="AB169" s="104" t="s">
        <v>66</v>
      </c>
      <c r="AC169" s="49" t="str">
        <f t="shared" si="18"/>
        <v/>
      </c>
      <c r="AD169" s="49" t="str">
        <f t="shared" si="19"/>
        <v>4,9</v>
      </c>
      <c r="AE169" s="55">
        <v>129</v>
      </c>
      <c r="AF169" s="55">
        <v>25228800</v>
      </c>
      <c r="AG169" s="55">
        <v>0.25</v>
      </c>
      <c r="AH169" s="55">
        <v>0</v>
      </c>
      <c r="AI169" s="55">
        <v>0.231659303503922</v>
      </c>
      <c r="AJ169" s="55">
        <v>0.24844956507393301</v>
      </c>
      <c r="AK169" s="55">
        <v>0</v>
      </c>
      <c r="AL169" s="55">
        <v>1.79450341911549E-2</v>
      </c>
      <c r="AM169" s="55">
        <v>0</v>
      </c>
      <c r="AN169" s="55">
        <v>0</v>
      </c>
      <c r="AO169" s="55">
        <v>-0.25000000000002798</v>
      </c>
      <c r="AP169" s="55">
        <v>0</v>
      </c>
      <c r="AQ169" s="55">
        <v>0</v>
      </c>
      <c r="AR169" s="55">
        <v>0</v>
      </c>
      <c r="AS169" s="55">
        <v>0</v>
      </c>
      <c r="AT169" s="55">
        <v>0</v>
      </c>
      <c r="AU169" s="55">
        <v>292</v>
      </c>
      <c r="AV169" s="125"/>
      <c r="AW169" s="125"/>
      <c r="AX169" s="125"/>
      <c r="AY169" s="125"/>
      <c r="AZ169" s="125"/>
      <c r="BA169" s="125"/>
      <c r="BH169" s="97">
        <v>164</v>
      </c>
      <c r="BI169" s="97">
        <v>31360800</v>
      </c>
      <c r="BJ169" s="98">
        <v>185</v>
      </c>
      <c r="BK169" s="98">
        <v>1018.542203</v>
      </c>
      <c r="BL169" s="98">
        <v>227.4429327</v>
      </c>
      <c r="BM169" s="98">
        <v>5.3022665739999999</v>
      </c>
      <c r="BN169" s="98">
        <v>-1018.542203</v>
      </c>
      <c r="BO169" s="98">
        <v>-199.12616249999999</v>
      </c>
      <c r="BP169" s="98">
        <v>-208.01450360000001</v>
      </c>
      <c r="BQ169" s="100">
        <f t="shared" si="17"/>
        <v>362.97222222222223</v>
      </c>
      <c r="BT169" s="97">
        <v>164</v>
      </c>
      <c r="BU169" s="97">
        <v>31360800</v>
      </c>
      <c r="BV169" s="98">
        <v>1041.2557850000001</v>
      </c>
      <c r="BW169" s="98">
        <v>1001.419124</v>
      </c>
      <c r="BX169" s="98">
        <v>-32.819539810000002</v>
      </c>
      <c r="BY169" s="98">
        <v>31.227061469999999</v>
      </c>
      <c r="BZ169" s="98">
        <v>-188.29807529999999</v>
      </c>
      <c r="CA169" s="98">
        <v>176.78744219999999</v>
      </c>
    </row>
    <row r="170" spans="2:79" ht="9.9499999999999993" customHeight="1" x14ac:dyDescent="0.25">
      <c r="B170" s="71"/>
      <c r="C170" s="54" t="str">
        <f>IF(ISNUMBER(#REF!),INDEX(#REF!,#REF!,1),"")</f>
        <v/>
      </c>
      <c r="D170" s="54" t="str">
        <f>IF(ISNUMBER(#REF!),INDEX(#REF!,#REF!,1),"")</f>
        <v/>
      </c>
      <c r="E170" s="54" t="str">
        <f>IF(ISNUMBER(#REF!),INDEX(#REF!,#REF!,1),"")</f>
        <v/>
      </c>
      <c r="F170" s="54" t="str">
        <f>IF(ISNUMBER(#REF!),INDEX(#REF!,#REF!,1),"")</f>
        <v/>
      </c>
      <c r="G170" s="54" t="str">
        <f>IF(ISNUMBER(#REF!),INDEX(#REF!,#REF!,1),"")</f>
        <v/>
      </c>
      <c r="H170" s="54" t="str">
        <f>IF(ISNUMBER(#REF!),INDEX(#REF!,#REF!,1),"")</f>
        <v/>
      </c>
      <c r="I170" s="54" t="str">
        <f>IF(ISNUMBER(#REF!),INDEX(#REF!,#REF!,1),"")</f>
        <v/>
      </c>
      <c r="J170" s="54" t="str">
        <f>IF(ISNUMBER(#REF!),INDEX(#REF!,#REF!,1),"")</f>
        <v/>
      </c>
      <c r="K170" s="54"/>
      <c r="L170" s="72"/>
      <c r="M170" s="72"/>
      <c r="N170" s="102">
        <v>164</v>
      </c>
      <c r="O170" s="92">
        <v>1</v>
      </c>
      <c r="P170" s="92">
        <v>8</v>
      </c>
      <c r="Q170" s="92">
        <v>4</v>
      </c>
      <c r="R170" s="102">
        <v>164</v>
      </c>
      <c r="S170" s="84" t="s">
        <v>408</v>
      </c>
      <c r="T170" s="102">
        <v>0</v>
      </c>
      <c r="U170" s="102">
        <v>-1</v>
      </c>
      <c r="V170" s="102">
        <v>0.1</v>
      </c>
      <c r="W170" s="103">
        <v>9.9999999999999995E-7</v>
      </c>
      <c r="X170" s="102">
        <v>0.1</v>
      </c>
      <c r="Y170" s="102">
        <v>0.3</v>
      </c>
      <c r="Z170" s="102">
        <v>0.11</v>
      </c>
      <c r="AA170" s="102">
        <v>3.5</v>
      </c>
      <c r="AB170" s="104" t="s">
        <v>66</v>
      </c>
      <c r="AC170" s="49" t="str">
        <f t="shared" si="18"/>
        <v/>
      </c>
      <c r="AD170" s="49" t="str">
        <f t="shared" si="19"/>
        <v>5,9</v>
      </c>
      <c r="AE170" s="55">
        <v>130</v>
      </c>
      <c r="AF170" s="55">
        <v>25404000</v>
      </c>
      <c r="AG170" s="55">
        <v>0.25</v>
      </c>
      <c r="AH170" s="55">
        <v>0</v>
      </c>
      <c r="AI170" s="55">
        <v>0.23154250350397301</v>
      </c>
      <c r="AJ170" s="55">
        <v>0.24527434005489701</v>
      </c>
      <c r="AK170" s="55">
        <v>0</v>
      </c>
      <c r="AL170" s="55">
        <v>1.84746384132187E-2</v>
      </c>
      <c r="AM170" s="55">
        <v>0</v>
      </c>
      <c r="AN170" s="55">
        <v>0</v>
      </c>
      <c r="AO170" s="55">
        <v>-0.25000000000002798</v>
      </c>
      <c r="AP170" s="55">
        <v>0</v>
      </c>
      <c r="AQ170" s="55">
        <v>0</v>
      </c>
      <c r="AR170" s="55">
        <v>0</v>
      </c>
      <c r="AS170" s="55">
        <v>0</v>
      </c>
      <c r="AT170" s="55">
        <v>0</v>
      </c>
      <c r="AU170" s="55">
        <v>294.02777777777698</v>
      </c>
      <c r="AV170" s="125"/>
      <c r="AW170" s="125"/>
      <c r="AX170" s="125"/>
      <c r="AY170" s="125"/>
      <c r="AZ170" s="125"/>
      <c r="BA170" s="125"/>
      <c r="BH170" s="97">
        <v>165</v>
      </c>
      <c r="BI170" s="97">
        <v>31536000</v>
      </c>
      <c r="BJ170" s="98">
        <v>185</v>
      </c>
      <c r="BK170" s="98">
        <v>1018.547459</v>
      </c>
      <c r="BL170" s="98">
        <v>227.44461609999999</v>
      </c>
      <c r="BM170" s="98">
        <v>5.3039643720000003</v>
      </c>
      <c r="BN170" s="98">
        <v>-1018.547459</v>
      </c>
      <c r="BO170" s="98">
        <v>-199.12540910000001</v>
      </c>
      <c r="BP170" s="98">
        <v>-208.01524269999999</v>
      </c>
      <c r="BQ170" s="100">
        <f t="shared" si="17"/>
        <v>365</v>
      </c>
      <c r="BT170" s="97">
        <v>165</v>
      </c>
      <c r="BU170" s="97">
        <v>31536000</v>
      </c>
      <c r="BV170" s="98">
        <v>1041.255848</v>
      </c>
      <c r="BW170" s="98">
        <v>1001.419121</v>
      </c>
      <c r="BX170" s="98">
        <v>-32.8223135</v>
      </c>
      <c r="BY170" s="98">
        <v>31.227061469999999</v>
      </c>
      <c r="BZ170" s="98">
        <v>-188.29744930000001</v>
      </c>
      <c r="CA170" s="98">
        <v>176.7881812</v>
      </c>
    </row>
    <row r="171" spans="2:79" ht="9.9499999999999993" customHeight="1" x14ac:dyDescent="0.25">
      <c r="B171" s="71"/>
      <c r="C171" s="54" t="str">
        <f>IF(ISNUMBER(#REF!),INDEX(#REF!,#REF!,1),"")</f>
        <v/>
      </c>
      <c r="D171" s="54" t="str">
        <f>IF(ISNUMBER(#REF!),INDEX(#REF!,#REF!,1),"")</f>
        <v/>
      </c>
      <c r="E171" s="54" t="str">
        <f>IF(ISNUMBER(#REF!),INDEX(#REF!,#REF!,1),"")</f>
        <v/>
      </c>
      <c r="F171" s="54" t="str">
        <f>IF(ISNUMBER(#REF!),INDEX(#REF!,#REF!,1),"")</f>
        <v/>
      </c>
      <c r="G171" s="54" t="str">
        <f>IF(ISNUMBER(#REF!),INDEX(#REF!,#REF!,1),"")</f>
        <v/>
      </c>
      <c r="H171" s="54" t="str">
        <f>IF(ISNUMBER(#REF!),INDEX(#REF!,#REF!,1),"")</f>
        <v/>
      </c>
      <c r="I171" s="54" t="str">
        <f>IF(ISNUMBER(#REF!),INDEX(#REF!,#REF!,1),"")</f>
        <v/>
      </c>
      <c r="J171" s="54" t="str">
        <f>IF(ISNUMBER(#REF!),INDEX(#REF!,#REF!,1),"")</f>
        <v/>
      </c>
      <c r="K171" s="54"/>
      <c r="L171" s="72"/>
      <c r="M171" s="72"/>
      <c r="N171" s="102">
        <v>165</v>
      </c>
      <c r="O171" s="92">
        <v>1</v>
      </c>
      <c r="P171" s="92">
        <v>8</v>
      </c>
      <c r="Q171" s="92">
        <v>5</v>
      </c>
      <c r="R171" s="102">
        <v>165</v>
      </c>
      <c r="S171" s="84" t="s">
        <v>409</v>
      </c>
      <c r="T171" s="102">
        <v>0</v>
      </c>
      <c r="U171" s="102">
        <v>-1</v>
      </c>
      <c r="V171" s="102">
        <v>0.1</v>
      </c>
      <c r="W171" s="103">
        <v>9.9999999999999995E-7</v>
      </c>
      <c r="X171" s="102">
        <v>0.1</v>
      </c>
      <c r="Y171" s="102">
        <v>0.3</v>
      </c>
      <c r="Z171" s="102">
        <v>0.11</v>
      </c>
      <c r="AA171" s="102">
        <v>3.5</v>
      </c>
      <c r="AB171" s="104" t="s">
        <v>60</v>
      </c>
      <c r="AC171" s="49" t="str">
        <f t="shared" si="18"/>
        <v>6,9</v>
      </c>
      <c r="AD171" s="49" t="str">
        <f t="shared" si="19"/>
        <v/>
      </c>
      <c r="AE171" s="55">
        <v>131</v>
      </c>
      <c r="AF171" s="55">
        <v>25579200</v>
      </c>
      <c r="AG171" s="55">
        <v>0.25</v>
      </c>
      <c r="AH171" s="55">
        <v>0</v>
      </c>
      <c r="AI171" s="55">
        <v>0.23142570350396799</v>
      </c>
      <c r="AJ171" s="55">
        <v>0.24481982941038799</v>
      </c>
      <c r="AK171" s="55">
        <v>0</v>
      </c>
      <c r="AL171" s="55">
        <v>1.92626718614398E-2</v>
      </c>
      <c r="AM171" s="55">
        <v>0</v>
      </c>
      <c r="AN171" s="55">
        <v>0</v>
      </c>
      <c r="AO171" s="55">
        <v>-0.249999999999933</v>
      </c>
      <c r="AP171" s="55">
        <v>0</v>
      </c>
      <c r="AQ171" s="55">
        <v>0</v>
      </c>
      <c r="AR171" s="55">
        <v>0</v>
      </c>
      <c r="AS171" s="55">
        <v>0</v>
      </c>
      <c r="AT171" s="55">
        <v>0</v>
      </c>
      <c r="AU171" s="55">
        <v>296.05555555555497</v>
      </c>
      <c r="AV171" s="125"/>
      <c r="AW171" s="125"/>
      <c r="AX171" s="125"/>
      <c r="AY171" s="125"/>
      <c r="AZ171" s="125"/>
      <c r="BA171" s="125"/>
      <c r="BH171" s="97">
        <v>166</v>
      </c>
      <c r="BI171" s="97">
        <v>31711200</v>
      </c>
      <c r="BJ171" s="98">
        <v>185</v>
      </c>
      <c r="BK171" s="98">
        <v>1018.5526170000001</v>
      </c>
      <c r="BL171" s="98">
        <v>227.4297148</v>
      </c>
      <c r="BM171" s="98">
        <v>5.3056266460000003</v>
      </c>
      <c r="BN171" s="98">
        <v>-1018.5526170000001</v>
      </c>
      <c r="BO171" s="98">
        <v>-199.1080341</v>
      </c>
      <c r="BP171" s="98">
        <v>-208.01605409999999</v>
      </c>
      <c r="BQ171" s="100">
        <f t="shared" si="17"/>
        <v>367.02777777777777</v>
      </c>
      <c r="BT171" s="97">
        <v>166</v>
      </c>
      <c r="BU171" s="97">
        <v>31711200</v>
      </c>
      <c r="BV171" s="98">
        <v>1041.2559120000001</v>
      </c>
      <c r="BW171" s="98">
        <v>1001.419118</v>
      </c>
      <c r="BX171" s="98">
        <v>-32.825087310000001</v>
      </c>
      <c r="BY171" s="98">
        <v>31.227061469999999</v>
      </c>
      <c r="BZ171" s="98">
        <v>-188.29678849999999</v>
      </c>
      <c r="CA171" s="98">
        <v>176.7889926</v>
      </c>
    </row>
    <row r="172" spans="2:79" ht="9.9499999999999993" customHeight="1" x14ac:dyDescent="0.25">
      <c r="B172" s="71"/>
      <c r="C172" s="54" t="str">
        <f>IF(ISNUMBER(#REF!),INDEX(#REF!,#REF!,1),"")</f>
        <v/>
      </c>
      <c r="D172" s="54" t="str">
        <f>IF(ISNUMBER(#REF!),INDEX(#REF!,#REF!,1),"")</f>
        <v/>
      </c>
      <c r="E172" s="54" t="str">
        <f>IF(ISNUMBER(#REF!),INDEX(#REF!,#REF!,1),"")</f>
        <v/>
      </c>
      <c r="F172" s="54" t="str">
        <f>IF(ISNUMBER(#REF!),INDEX(#REF!,#REF!,1),"")</f>
        <v/>
      </c>
      <c r="G172" s="54" t="str">
        <f>IF(ISNUMBER(#REF!),INDEX(#REF!,#REF!,1),"")</f>
        <v/>
      </c>
      <c r="H172" s="54" t="str">
        <f>IF(ISNUMBER(#REF!),INDEX(#REF!,#REF!,1),"")</f>
        <v/>
      </c>
      <c r="I172" s="54" t="str">
        <f>IF(ISNUMBER(#REF!),INDEX(#REF!,#REF!,1),"")</f>
        <v/>
      </c>
      <c r="J172" s="54" t="str">
        <f>IF(ISNUMBER(#REF!),INDEX(#REF!,#REF!,1),"")</f>
        <v/>
      </c>
      <c r="K172" s="54"/>
      <c r="L172" s="72"/>
      <c r="M172" s="72"/>
      <c r="N172" s="102">
        <v>166</v>
      </c>
      <c r="O172" s="92">
        <v>1</v>
      </c>
      <c r="P172" s="92">
        <v>8</v>
      </c>
      <c r="Q172" s="92">
        <v>6</v>
      </c>
      <c r="R172" s="102">
        <v>166</v>
      </c>
      <c r="S172" s="84" t="s">
        <v>410</v>
      </c>
      <c r="T172" s="102">
        <v>0</v>
      </c>
      <c r="U172" s="102">
        <v>-1</v>
      </c>
      <c r="V172" s="102">
        <v>0.1</v>
      </c>
      <c r="W172" s="103">
        <v>9.9999999999999995E-7</v>
      </c>
      <c r="X172" s="102">
        <v>0.1</v>
      </c>
      <c r="Y172" s="102">
        <v>0.3</v>
      </c>
      <c r="Z172" s="102">
        <v>0.11</v>
      </c>
      <c r="AA172" s="102">
        <v>3.5</v>
      </c>
      <c r="AB172" s="104" t="s">
        <v>60</v>
      </c>
      <c r="AC172" s="49" t="str">
        <f t="shared" si="18"/>
        <v>7,9</v>
      </c>
      <c r="AD172" s="49" t="str">
        <f t="shared" si="19"/>
        <v/>
      </c>
      <c r="AE172" s="55">
        <v>132</v>
      </c>
      <c r="AF172" s="55">
        <v>25754400</v>
      </c>
      <c r="AG172" s="55">
        <v>0.25</v>
      </c>
      <c r="AH172" s="55">
        <v>0</v>
      </c>
      <c r="AI172" s="55">
        <v>0.23130890350396299</v>
      </c>
      <c r="AJ172" s="55">
        <v>0.24481982941038799</v>
      </c>
      <c r="AK172" s="55">
        <v>0</v>
      </c>
      <c r="AL172" s="55">
        <v>2.07872860714816E-2</v>
      </c>
      <c r="AM172" s="55">
        <v>0</v>
      </c>
      <c r="AN172" s="55">
        <v>0</v>
      </c>
      <c r="AO172" s="55">
        <v>-0.249999999999964</v>
      </c>
      <c r="AP172" s="55">
        <v>0</v>
      </c>
      <c r="AQ172" s="55">
        <v>0</v>
      </c>
      <c r="AR172" s="55">
        <v>0</v>
      </c>
      <c r="AS172" s="55">
        <v>0</v>
      </c>
      <c r="AT172" s="55">
        <v>0</v>
      </c>
      <c r="AU172" s="55">
        <v>298.08333333333297</v>
      </c>
      <c r="AV172" s="125"/>
      <c r="AW172" s="125"/>
      <c r="AX172" s="125"/>
      <c r="AY172" s="125"/>
      <c r="AZ172" s="125"/>
      <c r="BA172" s="125"/>
      <c r="BH172" s="97">
        <v>167</v>
      </c>
      <c r="BI172" s="97">
        <v>31886400</v>
      </c>
      <c r="BJ172" s="98">
        <v>185</v>
      </c>
      <c r="BK172" s="98">
        <v>1018.557566</v>
      </c>
      <c r="BL172" s="98">
        <v>227.43112199999999</v>
      </c>
      <c r="BM172" s="98">
        <v>5.3073123310000003</v>
      </c>
      <c r="BN172" s="98">
        <v>-1018.557566</v>
      </c>
      <c r="BO172" s="98">
        <v>-199.10690399999999</v>
      </c>
      <c r="BP172" s="98">
        <v>-208.0169057</v>
      </c>
      <c r="BQ172" s="100">
        <f t="shared" si="17"/>
        <v>369.05555555555554</v>
      </c>
      <c r="BT172" s="97">
        <v>167</v>
      </c>
      <c r="BU172" s="97">
        <v>31886400</v>
      </c>
      <c r="BV172" s="98">
        <v>1041.255975</v>
      </c>
      <c r="BW172" s="98">
        <v>1001.419115</v>
      </c>
      <c r="BX172" s="98">
        <v>-32.827839390000001</v>
      </c>
      <c r="BY172" s="98">
        <v>31.227061469999999</v>
      </c>
      <c r="BZ172" s="98">
        <v>-188.2960205</v>
      </c>
      <c r="CA172" s="98">
        <v>176.7898442</v>
      </c>
    </row>
    <row r="173" spans="2:79" ht="9.9499999999999993" customHeight="1" x14ac:dyDescent="0.25">
      <c r="B173" s="71"/>
      <c r="C173" s="54" t="str">
        <f>IF(ISNUMBER(#REF!),INDEX(#REF!,#REF!,1),"")</f>
        <v/>
      </c>
      <c r="D173" s="54" t="str">
        <f>IF(ISNUMBER(#REF!),INDEX(#REF!,#REF!,1),"")</f>
        <v/>
      </c>
      <c r="E173" s="54" t="str">
        <f>IF(ISNUMBER(#REF!),INDEX(#REF!,#REF!,1),"")</f>
        <v/>
      </c>
      <c r="F173" s="54" t="str">
        <f>IF(ISNUMBER(#REF!),INDEX(#REF!,#REF!,1),"")</f>
        <v/>
      </c>
      <c r="G173" s="54" t="str">
        <f>IF(ISNUMBER(#REF!),INDEX(#REF!,#REF!,1),"")</f>
        <v/>
      </c>
      <c r="H173" s="54" t="str">
        <f>IF(ISNUMBER(#REF!),INDEX(#REF!,#REF!,1),"")</f>
        <v/>
      </c>
      <c r="I173" s="54" t="str">
        <f>IF(ISNUMBER(#REF!),INDEX(#REF!,#REF!,1),"")</f>
        <v/>
      </c>
      <c r="J173" s="54" t="str">
        <f>IF(ISNUMBER(#REF!),INDEX(#REF!,#REF!,1),"")</f>
        <v/>
      </c>
      <c r="K173" s="54"/>
      <c r="L173" s="72"/>
      <c r="M173" s="72"/>
      <c r="N173" s="102">
        <v>167</v>
      </c>
      <c r="O173" s="92">
        <v>1</v>
      </c>
      <c r="P173" s="92">
        <v>8</v>
      </c>
      <c r="Q173" s="92">
        <v>7</v>
      </c>
      <c r="R173" s="102">
        <v>167</v>
      </c>
      <c r="S173" s="84" t="s">
        <v>411</v>
      </c>
      <c r="T173" s="102">
        <v>0</v>
      </c>
      <c r="U173" s="102">
        <v>-1</v>
      </c>
      <c r="V173" s="102">
        <v>0.1</v>
      </c>
      <c r="W173" s="103">
        <v>9.9999999999999995E-7</v>
      </c>
      <c r="X173" s="102">
        <v>0.2</v>
      </c>
      <c r="Y173" s="102">
        <v>0.3</v>
      </c>
      <c r="Z173" s="102">
        <v>0.21</v>
      </c>
      <c r="AA173" s="102">
        <v>3.5</v>
      </c>
      <c r="AB173" s="104" t="s">
        <v>60</v>
      </c>
      <c r="AC173" s="49" t="str">
        <f t="shared" si="18"/>
        <v>8,9</v>
      </c>
      <c r="AD173" s="49" t="str">
        <f t="shared" si="19"/>
        <v/>
      </c>
      <c r="AE173" s="55">
        <v>133</v>
      </c>
      <c r="AF173" s="55">
        <v>25929600</v>
      </c>
      <c r="AG173" s="55">
        <v>0.25</v>
      </c>
      <c r="AH173" s="55">
        <v>0</v>
      </c>
      <c r="AI173" s="55">
        <v>0.231192103503958</v>
      </c>
      <c r="AJ173" s="55">
        <v>0.24481982941038799</v>
      </c>
      <c r="AK173" s="55">
        <v>0</v>
      </c>
      <c r="AL173" s="55">
        <v>2.3094967148311201E-2</v>
      </c>
      <c r="AM173" s="55">
        <v>0</v>
      </c>
      <c r="AN173" s="55">
        <v>0</v>
      </c>
      <c r="AO173" s="55">
        <v>-0.249999999999964</v>
      </c>
      <c r="AP173" s="55">
        <v>0</v>
      </c>
      <c r="AQ173" s="55">
        <v>0</v>
      </c>
      <c r="AR173" s="55">
        <v>0</v>
      </c>
      <c r="AS173" s="55">
        <v>0</v>
      </c>
      <c r="AT173" s="55">
        <v>0</v>
      </c>
      <c r="AU173" s="55">
        <v>300.11111111111097</v>
      </c>
      <c r="AV173" s="125"/>
      <c r="AW173" s="125"/>
      <c r="AX173" s="125"/>
      <c r="AY173" s="125"/>
      <c r="AZ173" s="125"/>
      <c r="BA173" s="125"/>
      <c r="BH173" s="97">
        <v>168</v>
      </c>
      <c r="BI173" s="97">
        <v>32061600</v>
      </c>
      <c r="BJ173" s="98">
        <v>185</v>
      </c>
      <c r="BK173" s="98">
        <v>1018.562302</v>
      </c>
      <c r="BL173" s="98">
        <v>227.4323536</v>
      </c>
      <c r="BM173" s="98">
        <v>5.3090028079999998</v>
      </c>
      <c r="BN173" s="98">
        <v>-1018.562302</v>
      </c>
      <c r="BO173" s="98">
        <v>-199.10556270000001</v>
      </c>
      <c r="BP173" s="98">
        <v>-208.017788</v>
      </c>
      <c r="BQ173" s="100">
        <f t="shared" si="17"/>
        <v>371.08333333333331</v>
      </c>
      <c r="BT173" s="97">
        <v>168</v>
      </c>
      <c r="BU173" s="97">
        <v>32061600</v>
      </c>
      <c r="BV173" s="98">
        <v>1041.256038</v>
      </c>
      <c r="BW173" s="98">
        <v>1001.419111</v>
      </c>
      <c r="BX173" s="98">
        <v>-32.830561920000001</v>
      </c>
      <c r="BY173" s="98">
        <v>31.227061469999999</v>
      </c>
      <c r="BZ173" s="98">
        <v>-188.2951635</v>
      </c>
      <c r="CA173" s="98">
        <v>176.79072650000001</v>
      </c>
    </row>
    <row r="174" spans="2:79" ht="9.9499999999999993" customHeight="1" x14ac:dyDescent="0.25">
      <c r="B174" s="71"/>
      <c r="C174" s="54" t="str">
        <f>IF(ISNUMBER(#REF!),INDEX(#REF!,#REF!,1),"")</f>
        <v/>
      </c>
      <c r="D174" s="54" t="str">
        <f>IF(ISNUMBER(#REF!),INDEX(#REF!,#REF!,1),"")</f>
        <v/>
      </c>
      <c r="E174" s="54" t="str">
        <f>IF(ISNUMBER(#REF!),INDEX(#REF!,#REF!,1),"")</f>
        <v/>
      </c>
      <c r="F174" s="54" t="str">
        <f>IF(ISNUMBER(#REF!),INDEX(#REF!,#REF!,1),"")</f>
        <v/>
      </c>
      <c r="G174" s="54" t="str">
        <f>IF(ISNUMBER(#REF!),INDEX(#REF!,#REF!,1),"")</f>
        <v/>
      </c>
      <c r="H174" s="54" t="str">
        <f>IF(ISNUMBER(#REF!),INDEX(#REF!,#REF!,1),"")</f>
        <v/>
      </c>
      <c r="I174" s="54" t="str">
        <f>IF(ISNUMBER(#REF!),INDEX(#REF!,#REF!,1),"")</f>
        <v/>
      </c>
      <c r="J174" s="54" t="str">
        <f>IF(ISNUMBER(#REF!),INDEX(#REF!,#REF!,1),"")</f>
        <v/>
      </c>
      <c r="K174" s="54"/>
      <c r="L174" s="72"/>
      <c r="M174" s="72"/>
      <c r="N174" s="102">
        <v>168</v>
      </c>
      <c r="O174" s="92">
        <v>1</v>
      </c>
      <c r="P174" s="92">
        <v>8</v>
      </c>
      <c r="Q174" s="92">
        <v>8</v>
      </c>
      <c r="R174" s="102">
        <v>168</v>
      </c>
      <c r="S174" s="84" t="s">
        <v>412</v>
      </c>
      <c r="T174" s="102">
        <v>0</v>
      </c>
      <c r="U174" s="102">
        <v>-1</v>
      </c>
      <c r="V174" s="102">
        <v>0.1</v>
      </c>
      <c r="W174" s="103">
        <v>9.9999999999999995E-7</v>
      </c>
      <c r="X174" s="102">
        <v>0.2</v>
      </c>
      <c r="Y174" s="102">
        <v>0.3</v>
      </c>
      <c r="Z174" s="102">
        <v>0.21</v>
      </c>
      <c r="AA174" s="102">
        <v>3.5</v>
      </c>
      <c r="AB174" s="104" t="s">
        <v>60</v>
      </c>
      <c r="AC174" s="49" t="str">
        <f t="shared" si="18"/>
        <v>9,9</v>
      </c>
      <c r="AD174" s="49" t="str">
        <f t="shared" si="19"/>
        <v/>
      </c>
      <c r="AE174" s="55">
        <v>134</v>
      </c>
      <c r="AF174" s="55">
        <v>26104800</v>
      </c>
      <c r="AG174" s="55">
        <v>0.25</v>
      </c>
      <c r="AH174" s="55">
        <v>0</v>
      </c>
      <c r="AI174" s="55">
        <v>0.231192103503958</v>
      </c>
      <c r="AJ174" s="55">
        <v>0.24481982941038799</v>
      </c>
      <c r="AK174" s="55">
        <v>0</v>
      </c>
      <c r="AL174" s="55">
        <v>2.6904161670144401E-2</v>
      </c>
      <c r="AM174" s="55">
        <v>0</v>
      </c>
      <c r="AN174" s="55">
        <v>0</v>
      </c>
      <c r="AO174" s="55">
        <v>-0.249999999999996</v>
      </c>
      <c r="AP174" s="55">
        <v>0</v>
      </c>
      <c r="AQ174" s="55">
        <v>0</v>
      </c>
      <c r="AR174" s="55">
        <v>0</v>
      </c>
      <c r="AS174" s="55">
        <v>0</v>
      </c>
      <c r="AT174" s="55">
        <v>0</v>
      </c>
      <c r="AU174" s="55">
        <v>302.138888888888</v>
      </c>
      <c r="AV174" s="125"/>
      <c r="AW174" s="125"/>
      <c r="AX174" s="125"/>
      <c r="AY174" s="125"/>
      <c r="AZ174" s="125"/>
      <c r="BA174" s="125"/>
      <c r="BH174" s="97">
        <v>169</v>
      </c>
      <c r="BI174" s="97">
        <v>32236800</v>
      </c>
      <c r="BJ174" s="98">
        <v>185</v>
      </c>
      <c r="BK174" s="98">
        <v>1018.566836</v>
      </c>
      <c r="BL174" s="98">
        <v>227.4334848</v>
      </c>
      <c r="BM174" s="98">
        <v>5.3106957670000003</v>
      </c>
      <c r="BN174" s="98">
        <v>-1018.566836</v>
      </c>
      <c r="BO174" s="98">
        <v>-199.10409849999999</v>
      </c>
      <c r="BP174" s="98">
        <v>-208.01869049999999</v>
      </c>
      <c r="BQ174" s="100">
        <f t="shared" si="17"/>
        <v>373.11111111111109</v>
      </c>
      <c r="BT174" s="97">
        <v>169</v>
      </c>
      <c r="BU174" s="97">
        <v>32236800</v>
      </c>
      <c r="BV174" s="98">
        <v>1041.2560989999999</v>
      </c>
      <c r="BW174" s="98">
        <v>1001.4191070000001</v>
      </c>
      <c r="BX174" s="98">
        <v>-32.833245759999997</v>
      </c>
      <c r="BY174" s="98">
        <v>31.227061469999999</v>
      </c>
      <c r="BZ174" s="98">
        <v>-188.2942443</v>
      </c>
      <c r="CA174" s="98">
        <v>176.791629</v>
      </c>
    </row>
    <row r="175" spans="2:79" ht="9.9499999999999993" customHeight="1" x14ac:dyDescent="0.25">
      <c r="B175" s="26">
        <f>COUNT(C5:L5)</f>
        <v>10</v>
      </c>
      <c r="C175" s="26">
        <v>1</v>
      </c>
      <c r="D175" s="26">
        <f t="shared" ref="D175:L175" si="20">IF(ISNUMBER(D176),C175+1,"")</f>
        <v>2</v>
      </c>
      <c r="E175" s="26">
        <f t="shared" si="20"/>
        <v>3</v>
      </c>
      <c r="F175" s="26">
        <f t="shared" si="20"/>
        <v>4</v>
      </c>
      <c r="G175" s="26">
        <f t="shared" si="20"/>
        <v>5</v>
      </c>
      <c r="H175" s="26">
        <f t="shared" si="20"/>
        <v>6</v>
      </c>
      <c r="I175" s="26">
        <f t="shared" si="20"/>
        <v>7</v>
      </c>
      <c r="J175" s="26">
        <f t="shared" si="20"/>
        <v>8</v>
      </c>
      <c r="K175" s="26">
        <f t="shared" si="20"/>
        <v>9</v>
      </c>
      <c r="L175" s="26">
        <f t="shared" si="20"/>
        <v>10</v>
      </c>
      <c r="M175" s="73">
        <f>COUNT(C175:L175)</f>
        <v>10</v>
      </c>
      <c r="N175" s="102">
        <v>169</v>
      </c>
      <c r="O175" s="92">
        <v>1</v>
      </c>
      <c r="P175" s="92">
        <v>9</v>
      </c>
      <c r="Q175" s="92">
        <v>1</v>
      </c>
      <c r="R175" s="102">
        <v>169</v>
      </c>
      <c r="S175" s="84" t="s">
        <v>413</v>
      </c>
      <c r="T175" s="102">
        <v>0</v>
      </c>
      <c r="U175" s="102">
        <v>-1</v>
      </c>
      <c r="V175" s="102">
        <v>0.1</v>
      </c>
      <c r="W175" s="103">
        <v>9.9999999999999995E-7</v>
      </c>
      <c r="X175" s="102">
        <v>0.2</v>
      </c>
      <c r="Y175" s="102">
        <v>0.3</v>
      </c>
      <c r="Z175" s="102">
        <v>0.21</v>
      </c>
      <c r="AA175" s="102">
        <v>3.5</v>
      </c>
      <c r="AB175" s="104" t="s">
        <v>60</v>
      </c>
      <c r="AC175" s="49" t="str">
        <f t="shared" si="18"/>
        <v>2,10</v>
      </c>
      <c r="AD175" s="49" t="str">
        <f t="shared" si="19"/>
        <v/>
      </c>
      <c r="AE175" s="55">
        <v>135</v>
      </c>
      <c r="AF175" s="55">
        <v>26280000</v>
      </c>
      <c r="AG175" s="55">
        <v>0.25</v>
      </c>
      <c r="AH175" s="55">
        <v>0</v>
      </c>
      <c r="AI175" s="55">
        <v>0.231075303503953</v>
      </c>
      <c r="AJ175" s="55">
        <v>0.244763762442163</v>
      </c>
      <c r="AK175" s="55">
        <v>0</v>
      </c>
      <c r="AL175" s="55">
        <v>3.1101016072486699E-2</v>
      </c>
      <c r="AM175" s="55">
        <v>0</v>
      </c>
      <c r="AN175" s="55">
        <v>0</v>
      </c>
      <c r="AO175" s="55">
        <v>-0.249999999999996</v>
      </c>
      <c r="AP175" s="55">
        <v>0</v>
      </c>
      <c r="AQ175" s="55">
        <v>0</v>
      </c>
      <c r="AR175" s="55">
        <v>0</v>
      </c>
      <c r="AS175" s="55">
        <v>0</v>
      </c>
      <c r="AT175" s="55">
        <v>0</v>
      </c>
      <c r="AU175" s="55">
        <v>304.166666666666</v>
      </c>
      <c r="AV175" s="125"/>
      <c r="AW175" s="125"/>
      <c r="AX175" s="125"/>
      <c r="AY175" s="125"/>
      <c r="AZ175" s="125"/>
      <c r="BA175" s="125"/>
      <c r="BH175" s="97">
        <v>170</v>
      </c>
      <c r="BI175" s="97">
        <v>32412000</v>
      </c>
      <c r="BJ175" s="98">
        <v>185</v>
      </c>
      <c r="BK175" s="98">
        <v>1018.571192</v>
      </c>
      <c r="BL175" s="98">
        <v>227.4345381</v>
      </c>
      <c r="BM175" s="98">
        <v>5.3123797609999999</v>
      </c>
      <c r="BN175" s="98">
        <v>-1018.571192</v>
      </c>
      <c r="BO175" s="98">
        <v>-199.1025545</v>
      </c>
      <c r="BP175" s="98">
        <v>-208.0196038</v>
      </c>
      <c r="BQ175" s="100">
        <f t="shared" si="17"/>
        <v>375.13888888888891</v>
      </c>
      <c r="BT175" s="97">
        <v>170</v>
      </c>
      <c r="BU175" s="97">
        <v>32412000</v>
      </c>
      <c r="BV175" s="98">
        <v>1041.2561599999999</v>
      </c>
      <c r="BW175" s="98">
        <v>1001.419102</v>
      </c>
      <c r="BX175" s="98">
        <v>-32.835884100000001</v>
      </c>
      <c r="BY175" s="98">
        <v>31.227061469999999</v>
      </c>
      <c r="BZ175" s="98">
        <v>-188.29328599999999</v>
      </c>
      <c r="CA175" s="98">
        <v>176.79254230000001</v>
      </c>
    </row>
    <row r="176" spans="2:79" ht="9.9499999999999993" customHeight="1" x14ac:dyDescent="0.25">
      <c r="B176" s="26">
        <f>COUNT(B6:B20)</f>
        <v>15</v>
      </c>
      <c r="C176" s="26">
        <f>ROW()</f>
        <v>176</v>
      </c>
      <c r="D176" s="26">
        <f>ROW()</f>
        <v>176</v>
      </c>
      <c r="E176" s="26">
        <f>ROW()</f>
        <v>176</v>
      </c>
      <c r="F176" s="26">
        <f>ROW()</f>
        <v>176</v>
      </c>
      <c r="G176" s="26">
        <f>ROW()</f>
        <v>176</v>
      </c>
      <c r="H176" s="26">
        <f>ROW()</f>
        <v>176</v>
      </c>
      <c r="I176" s="26">
        <f>ROW()</f>
        <v>176</v>
      </c>
      <c r="J176" s="26">
        <f>ROW()</f>
        <v>176</v>
      </c>
      <c r="K176" s="26">
        <f>ROW()</f>
        <v>176</v>
      </c>
      <c r="L176" s="26">
        <f>ROW()</f>
        <v>176</v>
      </c>
      <c r="M176" s="73">
        <f>COUNT(B177:B191)</f>
        <v>15</v>
      </c>
      <c r="N176" s="102">
        <v>170</v>
      </c>
      <c r="O176" s="92">
        <v>1</v>
      </c>
      <c r="P176" s="92">
        <v>9</v>
      </c>
      <c r="Q176" s="92">
        <v>2</v>
      </c>
      <c r="R176" s="102">
        <v>170</v>
      </c>
      <c r="S176" s="84" t="s">
        <v>414</v>
      </c>
      <c r="T176" s="102">
        <v>0</v>
      </c>
      <c r="U176" s="102">
        <v>-1</v>
      </c>
      <c r="V176" s="102">
        <v>0.1</v>
      </c>
      <c r="W176" s="103">
        <v>9.9999999999999995E-7</v>
      </c>
      <c r="X176" s="102">
        <v>0.2</v>
      </c>
      <c r="Y176" s="102">
        <v>0.3</v>
      </c>
      <c r="Z176" s="102">
        <v>0.21</v>
      </c>
      <c r="AA176" s="102">
        <v>3.5</v>
      </c>
      <c r="AB176" s="104" t="s">
        <v>60</v>
      </c>
      <c r="AC176" s="49" t="str">
        <f t="shared" si="18"/>
        <v>3,10</v>
      </c>
      <c r="AD176" s="49" t="str">
        <f t="shared" si="19"/>
        <v/>
      </c>
      <c r="AE176" s="55">
        <v>136</v>
      </c>
      <c r="AF176" s="55">
        <v>26455200</v>
      </c>
      <c r="AG176" s="55">
        <v>0.125</v>
      </c>
      <c r="AH176" s="55">
        <v>0</v>
      </c>
      <c r="AI176" s="55">
        <v>0.230958503503948</v>
      </c>
      <c r="AJ176" s="55">
        <v>0.24467947448275301</v>
      </c>
      <c r="AK176" s="55">
        <v>0</v>
      </c>
      <c r="AL176" s="55">
        <v>3.4963048829423103E-2</v>
      </c>
      <c r="AM176" s="55">
        <v>0</v>
      </c>
      <c r="AN176" s="55">
        <v>0</v>
      </c>
      <c r="AO176" s="55">
        <v>-0.24999999973783901</v>
      </c>
      <c r="AP176" s="55">
        <v>0</v>
      </c>
      <c r="AQ176" s="55">
        <v>0</v>
      </c>
      <c r="AR176" s="55">
        <v>0</v>
      </c>
      <c r="AS176" s="55">
        <v>0</v>
      </c>
      <c r="AT176" s="55">
        <v>0</v>
      </c>
      <c r="AU176" s="55">
        <v>306.194444444444</v>
      </c>
      <c r="AV176" s="125"/>
      <c r="AW176" s="125"/>
      <c r="AX176" s="125"/>
      <c r="AY176" s="125"/>
      <c r="AZ176" s="125"/>
      <c r="BA176" s="125"/>
      <c r="BH176" s="97">
        <v>171</v>
      </c>
      <c r="BI176" s="97">
        <v>32587200</v>
      </c>
      <c r="BJ176" s="98">
        <v>185</v>
      </c>
      <c r="BK176" s="98">
        <v>1018.575388</v>
      </c>
      <c r="BL176" s="98">
        <v>227.43554889999999</v>
      </c>
      <c r="BM176" s="98">
        <v>5.3140548829999998</v>
      </c>
      <c r="BN176" s="98">
        <v>-1018.575388</v>
      </c>
      <c r="BO176" s="98">
        <v>-199.10096970000001</v>
      </c>
      <c r="BP176" s="98">
        <v>-208.02052430000001</v>
      </c>
      <c r="BQ176" s="100">
        <f t="shared" si="17"/>
        <v>377.16666666666669</v>
      </c>
      <c r="BT176" s="97">
        <v>171</v>
      </c>
      <c r="BU176" s="97">
        <v>32587200</v>
      </c>
      <c r="BV176" s="98">
        <v>1041.2562190000001</v>
      </c>
      <c r="BW176" s="98">
        <v>1001.419098</v>
      </c>
      <c r="BX176" s="98">
        <v>-32.838473360000002</v>
      </c>
      <c r="BY176" s="98">
        <v>31.227061469999999</v>
      </c>
      <c r="BZ176" s="98">
        <v>-188.29231239999999</v>
      </c>
      <c r="CA176" s="98">
        <v>176.79346279999999</v>
      </c>
    </row>
    <row r="177" spans="2:79" ht="9.9499999999999993" customHeight="1" x14ac:dyDescent="0.25">
      <c r="B177" s="26">
        <f>COLUMN()</f>
        <v>2</v>
      </c>
      <c r="C177" s="56" t="str">
        <f t="shared" ref="C177:L191" si="21">_xlfn.CONCAT(COLUMN()-$B177,",",ROW()-C$176)</f>
        <v>1,1</v>
      </c>
      <c r="D177" s="56" t="str">
        <f t="shared" si="21"/>
        <v>2,1</v>
      </c>
      <c r="E177" s="56" t="str">
        <f t="shared" si="21"/>
        <v>3,1</v>
      </c>
      <c r="F177" s="56" t="str">
        <f t="shared" si="21"/>
        <v>4,1</v>
      </c>
      <c r="G177" s="56" t="str">
        <f t="shared" si="21"/>
        <v>5,1</v>
      </c>
      <c r="H177" s="56" t="str">
        <f t="shared" si="21"/>
        <v>6,1</v>
      </c>
      <c r="I177" s="56" t="str">
        <f t="shared" si="21"/>
        <v>7,1</v>
      </c>
      <c r="J177" s="56" t="str">
        <f t="shared" si="21"/>
        <v>8,1</v>
      </c>
      <c r="K177" s="56" t="str">
        <f t="shared" si="21"/>
        <v>9,1</v>
      </c>
      <c r="L177" s="56" t="str">
        <f t="shared" si="21"/>
        <v>10,1</v>
      </c>
      <c r="M177" s="26">
        <v>10</v>
      </c>
      <c r="N177" s="102">
        <v>171</v>
      </c>
      <c r="O177" s="92">
        <v>1</v>
      </c>
      <c r="P177" s="92">
        <v>9</v>
      </c>
      <c r="Q177" s="92">
        <v>3</v>
      </c>
      <c r="R177" s="102">
        <v>171</v>
      </c>
      <c r="S177" s="84" t="s">
        <v>415</v>
      </c>
      <c r="T177" s="102">
        <v>0</v>
      </c>
      <c r="U177" s="102">
        <v>-1</v>
      </c>
      <c r="V177" s="102">
        <v>0.1</v>
      </c>
      <c r="W177" s="103">
        <v>9.9999999999999995E-7</v>
      </c>
      <c r="X177" s="102">
        <v>0.1</v>
      </c>
      <c r="Y177" s="102">
        <v>0.3</v>
      </c>
      <c r="Z177" s="102">
        <v>0.11</v>
      </c>
      <c r="AA177" s="102">
        <v>3.5</v>
      </c>
      <c r="AB177" s="104" t="s">
        <v>66</v>
      </c>
      <c r="AC177" s="49" t="str">
        <f t="shared" si="18"/>
        <v/>
      </c>
      <c r="AD177" s="49" t="str">
        <f t="shared" si="19"/>
        <v>4,10</v>
      </c>
      <c r="AE177" s="55">
        <v>137</v>
      </c>
      <c r="AF177" s="55">
        <v>26630400</v>
      </c>
      <c r="AG177" s="55">
        <v>0.125</v>
      </c>
      <c r="AH177" s="55">
        <v>0</v>
      </c>
      <c r="AI177" s="55">
        <v>0.23084170350394301</v>
      </c>
      <c r="AJ177" s="55">
        <v>0.24458622941038799</v>
      </c>
      <c r="AK177" s="55">
        <v>0</v>
      </c>
      <c r="AL177" s="55">
        <v>3.8104005030081302E-2</v>
      </c>
      <c r="AM177" s="55">
        <v>0</v>
      </c>
      <c r="AN177" s="55">
        <v>0</v>
      </c>
      <c r="AO177" s="55">
        <v>-0.249999999999996</v>
      </c>
      <c r="AP177" s="55">
        <v>0</v>
      </c>
      <c r="AQ177" s="55">
        <v>0</v>
      </c>
      <c r="AR177" s="55">
        <v>0</v>
      </c>
      <c r="AS177" s="55">
        <v>0</v>
      </c>
      <c r="AT177" s="55">
        <v>0</v>
      </c>
      <c r="AU177" s="55">
        <v>308.222222222222</v>
      </c>
      <c r="AV177" s="125"/>
      <c r="AW177" s="125"/>
      <c r="AX177" s="125"/>
      <c r="AY177" s="125"/>
      <c r="AZ177" s="125"/>
      <c r="BA177" s="125"/>
      <c r="BH177" s="97">
        <v>172</v>
      </c>
      <c r="BI177" s="97">
        <v>32762400</v>
      </c>
      <c r="BJ177" s="98">
        <v>185</v>
      </c>
      <c r="BK177" s="98">
        <v>1018.579442</v>
      </c>
      <c r="BL177" s="98">
        <v>227.43654369999999</v>
      </c>
      <c r="BM177" s="98">
        <v>5.3157175240000001</v>
      </c>
      <c r="BN177" s="98">
        <v>-1018.579442</v>
      </c>
      <c r="BO177" s="98">
        <v>-199.09937740000001</v>
      </c>
      <c r="BP177" s="98">
        <v>-208.0214488</v>
      </c>
      <c r="BQ177" s="100">
        <f t="shared" si="17"/>
        <v>379.19444444444446</v>
      </c>
      <c r="BT177" s="97">
        <v>172</v>
      </c>
      <c r="BU177" s="97">
        <v>32762400</v>
      </c>
      <c r="BV177" s="98">
        <v>1041.256277</v>
      </c>
      <c r="BW177" s="98">
        <v>1001.419093</v>
      </c>
      <c r="BX177" s="98">
        <v>-32.841011029999997</v>
      </c>
      <c r="BY177" s="98">
        <v>31.227061469999999</v>
      </c>
      <c r="BZ177" s="98">
        <v>-188.2913436</v>
      </c>
      <c r="CA177" s="98">
        <v>176.79438730000001</v>
      </c>
    </row>
    <row r="178" spans="2:79" ht="9.9499999999999993" customHeight="1" x14ac:dyDescent="0.25">
      <c r="B178" s="26">
        <f>COLUMN()</f>
        <v>2</v>
      </c>
      <c r="C178" s="56" t="str">
        <f t="shared" si="21"/>
        <v>1,2</v>
      </c>
      <c r="D178" s="56" t="str">
        <f t="shared" si="21"/>
        <v>2,2</v>
      </c>
      <c r="E178" s="56" t="str">
        <f t="shared" si="21"/>
        <v>3,2</v>
      </c>
      <c r="F178" s="56" t="str">
        <f t="shared" si="21"/>
        <v>4,2</v>
      </c>
      <c r="G178" s="56" t="str">
        <f t="shared" si="21"/>
        <v>5,2</v>
      </c>
      <c r="H178" s="56" t="str">
        <f t="shared" si="21"/>
        <v>6,2</v>
      </c>
      <c r="I178" s="56" t="str">
        <f t="shared" si="21"/>
        <v>7,2</v>
      </c>
      <c r="J178" s="56" t="str">
        <f t="shared" si="21"/>
        <v>8,2</v>
      </c>
      <c r="K178" s="56" t="str">
        <f t="shared" si="21"/>
        <v>9,2</v>
      </c>
      <c r="L178" s="56" t="str">
        <f t="shared" si="21"/>
        <v>10,2</v>
      </c>
      <c r="M178" s="26">
        <v>15</v>
      </c>
      <c r="N178" s="102">
        <v>172</v>
      </c>
      <c r="O178" s="92">
        <v>1</v>
      </c>
      <c r="P178" s="92">
        <v>9</v>
      </c>
      <c r="Q178" s="92">
        <v>4</v>
      </c>
      <c r="R178" s="102">
        <v>172</v>
      </c>
      <c r="S178" s="84" t="s">
        <v>416</v>
      </c>
      <c r="T178" s="102">
        <v>0</v>
      </c>
      <c r="U178" s="102">
        <v>-1</v>
      </c>
      <c r="V178" s="102">
        <v>0.1</v>
      </c>
      <c r="W178" s="103">
        <v>9.9999999999999995E-7</v>
      </c>
      <c r="X178" s="102">
        <v>0.1</v>
      </c>
      <c r="Y178" s="102">
        <v>0.3</v>
      </c>
      <c r="Z178" s="102">
        <v>0.11</v>
      </c>
      <c r="AA178" s="102">
        <v>3.5</v>
      </c>
      <c r="AB178" s="104" t="s">
        <v>66</v>
      </c>
      <c r="AC178" s="49" t="str">
        <f t="shared" si="18"/>
        <v/>
      </c>
      <c r="AD178" s="49" t="str">
        <f t="shared" si="19"/>
        <v>5,10</v>
      </c>
      <c r="AE178" s="55">
        <v>138</v>
      </c>
      <c r="AF178" s="55">
        <v>26805600</v>
      </c>
      <c r="AG178" s="55">
        <v>0.125</v>
      </c>
      <c r="AH178" s="55">
        <v>0</v>
      </c>
      <c r="AI178" s="55">
        <v>0.23072490350393801</v>
      </c>
      <c r="AJ178" s="55">
        <v>0.244478685887388</v>
      </c>
      <c r="AK178" s="55">
        <v>0</v>
      </c>
      <c r="AL178" s="55">
        <v>4.0478522082275002E-2</v>
      </c>
      <c r="AM178" s="55">
        <v>0</v>
      </c>
      <c r="AN178" s="55">
        <v>0</v>
      </c>
      <c r="AO178" s="55">
        <v>-0.249999999999996</v>
      </c>
      <c r="AP178" s="55">
        <v>0</v>
      </c>
      <c r="AQ178" s="55">
        <v>0</v>
      </c>
      <c r="AR178" s="55">
        <v>0</v>
      </c>
      <c r="AS178" s="55">
        <v>0</v>
      </c>
      <c r="AT178" s="55">
        <v>0</v>
      </c>
      <c r="AU178" s="55">
        <v>310.25</v>
      </c>
      <c r="AV178" s="125"/>
      <c r="AW178" s="125"/>
      <c r="AX178" s="125"/>
      <c r="AY178" s="125"/>
      <c r="AZ178" s="125"/>
      <c r="BA178" s="125"/>
      <c r="BH178" s="97">
        <v>173</v>
      </c>
      <c r="BI178" s="97">
        <v>32937600</v>
      </c>
      <c r="BJ178" s="98">
        <v>185</v>
      </c>
      <c r="BK178" s="98">
        <v>1018.583357</v>
      </c>
      <c r="BL178" s="98">
        <v>227.43750009999999</v>
      </c>
      <c r="BM178" s="98">
        <v>5.3173685009999998</v>
      </c>
      <c r="BN178" s="98">
        <v>-1018.583357</v>
      </c>
      <c r="BO178" s="98">
        <v>-199.09776149999999</v>
      </c>
      <c r="BP178" s="98">
        <v>-208.02237009999999</v>
      </c>
      <c r="BQ178" s="100">
        <f t="shared" si="17"/>
        <v>381.22222222222223</v>
      </c>
      <c r="BT178" s="97">
        <v>173</v>
      </c>
      <c r="BU178" s="97">
        <v>32937600</v>
      </c>
      <c r="BV178" s="98">
        <v>1041.2563339999999</v>
      </c>
      <c r="BW178" s="98">
        <v>1001.419089</v>
      </c>
      <c r="BX178" s="98">
        <v>-32.843491540000002</v>
      </c>
      <c r="BY178" s="98">
        <v>31.227061469999999</v>
      </c>
      <c r="BZ178" s="98">
        <v>-188.2903925</v>
      </c>
      <c r="CA178" s="98">
        <v>176.7953086</v>
      </c>
    </row>
    <row r="179" spans="2:79" ht="9.9499999999999993" customHeight="1" x14ac:dyDescent="0.25">
      <c r="B179" s="26">
        <f>COLUMN()</f>
        <v>2</v>
      </c>
      <c r="C179" s="56" t="str">
        <f t="shared" si="21"/>
        <v>1,3</v>
      </c>
      <c r="D179" s="56" t="str">
        <f t="shared" si="21"/>
        <v>2,3</v>
      </c>
      <c r="E179" s="56" t="str">
        <f t="shared" si="21"/>
        <v>3,3</v>
      </c>
      <c r="F179" s="56" t="str">
        <f t="shared" si="21"/>
        <v>4,3</v>
      </c>
      <c r="G179" s="56" t="str">
        <f t="shared" si="21"/>
        <v>5,3</v>
      </c>
      <c r="H179" s="56" t="str">
        <f t="shared" si="21"/>
        <v>6,3</v>
      </c>
      <c r="I179" s="56" t="str">
        <f t="shared" si="21"/>
        <v>7,3</v>
      </c>
      <c r="J179" s="56" t="str">
        <f t="shared" si="21"/>
        <v>8,3</v>
      </c>
      <c r="K179" s="56" t="str">
        <f t="shared" si="21"/>
        <v>9,3</v>
      </c>
      <c r="L179" s="56" t="str">
        <f t="shared" si="21"/>
        <v>10,3</v>
      </c>
      <c r="M179" s="26">
        <v>1</v>
      </c>
      <c r="N179" s="102">
        <v>173</v>
      </c>
      <c r="O179" s="92">
        <v>1</v>
      </c>
      <c r="P179" s="92">
        <v>9</v>
      </c>
      <c r="Q179" s="92">
        <v>5</v>
      </c>
      <c r="R179" s="102">
        <v>173</v>
      </c>
      <c r="S179" s="84" t="s">
        <v>417</v>
      </c>
      <c r="T179" s="102">
        <v>0</v>
      </c>
      <c r="U179" s="102">
        <v>-1</v>
      </c>
      <c r="V179" s="102">
        <v>0.1</v>
      </c>
      <c r="W179" s="103">
        <v>9.9999999999999995E-7</v>
      </c>
      <c r="X179" s="102">
        <v>0.1</v>
      </c>
      <c r="Y179" s="102">
        <v>0.3</v>
      </c>
      <c r="Z179" s="102">
        <v>0.11</v>
      </c>
      <c r="AA179" s="102">
        <v>3.5</v>
      </c>
      <c r="AB179" s="104" t="s">
        <v>60</v>
      </c>
      <c r="AC179" s="49" t="str">
        <f t="shared" si="18"/>
        <v>6,10</v>
      </c>
      <c r="AD179" s="49" t="str">
        <f t="shared" si="19"/>
        <v/>
      </c>
      <c r="AE179" s="55">
        <v>139</v>
      </c>
      <c r="AF179" s="55">
        <v>26980800</v>
      </c>
      <c r="AG179" s="55">
        <v>0.125</v>
      </c>
      <c r="AH179" s="55">
        <v>0</v>
      </c>
      <c r="AI179" s="55">
        <v>0.230724903503993</v>
      </c>
      <c r="AJ179" s="55">
        <v>0.244395094715532</v>
      </c>
      <c r="AK179" s="55">
        <v>0</v>
      </c>
      <c r="AL179" s="55">
        <v>4.2126665476851601E-2</v>
      </c>
      <c r="AM179" s="55">
        <v>0</v>
      </c>
      <c r="AN179" s="55">
        <v>0</v>
      </c>
      <c r="AO179" s="55">
        <v>-0.25000000000002798</v>
      </c>
      <c r="AP179" s="55">
        <v>0</v>
      </c>
      <c r="AQ179" s="55">
        <v>0</v>
      </c>
      <c r="AR179" s="55">
        <v>0</v>
      </c>
      <c r="AS179" s="55">
        <v>0</v>
      </c>
      <c r="AT179" s="55">
        <v>0</v>
      </c>
      <c r="AU179" s="55">
        <v>312.27777777777698</v>
      </c>
      <c r="AV179" s="125"/>
      <c r="AW179" s="125"/>
      <c r="AX179" s="125"/>
      <c r="AY179" s="125"/>
      <c r="AZ179" s="125"/>
      <c r="BA179" s="125"/>
      <c r="BH179" s="97">
        <v>174</v>
      </c>
      <c r="BI179" s="97">
        <v>33112800</v>
      </c>
      <c r="BJ179" s="98">
        <v>185</v>
      </c>
      <c r="BK179" s="98">
        <v>1018.587132</v>
      </c>
      <c r="BL179" s="98">
        <v>227.43842179999999</v>
      </c>
      <c r="BM179" s="98">
        <v>5.3190079030000001</v>
      </c>
      <c r="BN179" s="98">
        <v>-1018.587132</v>
      </c>
      <c r="BO179" s="98">
        <v>-199.0961336</v>
      </c>
      <c r="BP179" s="98">
        <v>-208.02328030000001</v>
      </c>
      <c r="BQ179" s="100">
        <f t="shared" si="17"/>
        <v>383.25</v>
      </c>
      <c r="BT179" s="97">
        <v>174</v>
      </c>
      <c r="BU179" s="97">
        <v>33112800</v>
      </c>
      <c r="BV179" s="98">
        <v>1041.25639</v>
      </c>
      <c r="BW179" s="98">
        <v>1001.419085</v>
      </c>
      <c r="BX179" s="98">
        <v>-32.845908970000004</v>
      </c>
      <c r="BY179" s="98">
        <v>31.227061469999999</v>
      </c>
      <c r="BZ179" s="98">
        <v>-188.28946740000001</v>
      </c>
      <c r="CA179" s="98">
        <v>176.79621879999999</v>
      </c>
    </row>
    <row r="180" spans="2:79" ht="9.9499999999999993" customHeight="1" x14ac:dyDescent="0.25">
      <c r="B180" s="26">
        <f>COLUMN()</f>
        <v>2</v>
      </c>
      <c r="C180" s="56" t="str">
        <f t="shared" si="21"/>
        <v>1,4</v>
      </c>
      <c r="D180" s="56" t="str">
        <f t="shared" si="21"/>
        <v>2,4</v>
      </c>
      <c r="E180" s="56" t="str">
        <f t="shared" si="21"/>
        <v>3,4</v>
      </c>
      <c r="F180" s="56" t="str">
        <f t="shared" si="21"/>
        <v>4,4</v>
      </c>
      <c r="G180" s="56" t="str">
        <f t="shared" si="21"/>
        <v>5,4</v>
      </c>
      <c r="H180" s="56" t="str">
        <f t="shared" si="21"/>
        <v>6,4</v>
      </c>
      <c r="I180" s="56" t="str">
        <f t="shared" si="21"/>
        <v>7,4</v>
      </c>
      <c r="J180" s="56" t="str">
        <f t="shared" si="21"/>
        <v>8,4</v>
      </c>
      <c r="K180" s="56" t="str">
        <f t="shared" si="21"/>
        <v>9,4</v>
      </c>
      <c r="L180" s="56" t="str">
        <f t="shared" si="21"/>
        <v>10,4</v>
      </c>
      <c r="M180" s="26"/>
      <c r="N180" s="102">
        <v>174</v>
      </c>
      <c r="O180" s="92">
        <v>1</v>
      </c>
      <c r="P180" s="92">
        <v>9</v>
      </c>
      <c r="Q180" s="92">
        <v>8</v>
      </c>
      <c r="R180" s="102">
        <v>174</v>
      </c>
      <c r="S180" s="84" t="s">
        <v>418</v>
      </c>
      <c r="T180" s="102">
        <v>0</v>
      </c>
      <c r="U180" s="102">
        <v>-1</v>
      </c>
      <c r="V180" s="102">
        <v>0.1</v>
      </c>
      <c r="W180" s="103">
        <v>9.9999999999999995E-7</v>
      </c>
      <c r="X180" s="102">
        <v>0.2</v>
      </c>
      <c r="Y180" s="102">
        <v>0.3</v>
      </c>
      <c r="Z180" s="102">
        <v>0.21</v>
      </c>
      <c r="AA180" s="102">
        <v>3.5</v>
      </c>
      <c r="AB180" s="104" t="s">
        <v>60</v>
      </c>
      <c r="AC180" s="49" t="str">
        <f t="shared" si="18"/>
        <v>9,10</v>
      </c>
      <c r="AD180" s="49" t="str">
        <f t="shared" si="19"/>
        <v/>
      </c>
      <c r="AE180" s="55">
        <v>140</v>
      </c>
      <c r="AF180" s="55">
        <v>27156000</v>
      </c>
      <c r="AG180" s="55">
        <v>0.125</v>
      </c>
      <c r="AH180" s="55">
        <v>0</v>
      </c>
      <c r="AI180" s="55">
        <v>0.23072490350393801</v>
      </c>
      <c r="AJ180" s="55">
        <v>0.24431174794767599</v>
      </c>
      <c r="AK180" s="55">
        <v>0</v>
      </c>
      <c r="AL180" s="55">
        <v>4.3095404684282301E-2</v>
      </c>
      <c r="AM180" s="55">
        <v>0</v>
      </c>
      <c r="AN180" s="55">
        <v>0</v>
      </c>
      <c r="AO180" s="55">
        <v>-0.25000000000006001</v>
      </c>
      <c r="AP180" s="55">
        <v>0</v>
      </c>
      <c r="AQ180" s="55">
        <v>0</v>
      </c>
      <c r="AR180" s="55">
        <v>0</v>
      </c>
      <c r="AS180" s="55">
        <v>0</v>
      </c>
      <c r="AT180" s="55">
        <v>0</v>
      </c>
      <c r="AU180" s="55">
        <v>314.30555555555497</v>
      </c>
      <c r="AV180" s="125"/>
      <c r="AW180" s="125"/>
      <c r="AX180" s="125"/>
      <c r="AY180" s="125"/>
      <c r="AZ180" s="125"/>
      <c r="BA180" s="125"/>
      <c r="BH180" s="97">
        <v>175</v>
      </c>
      <c r="BI180" s="97">
        <v>33288000</v>
      </c>
      <c r="BJ180" s="98">
        <v>185</v>
      </c>
      <c r="BK180" s="98">
        <v>1018.590771</v>
      </c>
      <c r="BL180" s="98">
        <v>227.43932419999999</v>
      </c>
      <c r="BM180" s="98">
        <v>5.3206338049999999</v>
      </c>
      <c r="BN180" s="98">
        <v>-1018.590771</v>
      </c>
      <c r="BO180" s="98">
        <v>-199.09451569999999</v>
      </c>
      <c r="BP180" s="98">
        <v>-208.02417460000001</v>
      </c>
      <c r="BQ180" s="100">
        <f t="shared" si="17"/>
        <v>385.27777777777777</v>
      </c>
      <c r="BT180" s="97">
        <v>175</v>
      </c>
      <c r="BU180" s="97">
        <v>33288000</v>
      </c>
      <c r="BV180" s="98">
        <v>1041.2564440000001</v>
      </c>
      <c r="BW180" s="98">
        <v>1001.419081</v>
      </c>
      <c r="BX180" s="98">
        <v>-32.848260420000003</v>
      </c>
      <c r="BY180" s="98">
        <v>31.227061469999999</v>
      </c>
      <c r="BZ180" s="98">
        <v>-188.2885747</v>
      </c>
      <c r="CA180" s="98">
        <v>176.79711309999999</v>
      </c>
    </row>
    <row r="181" spans="2:79" ht="9.9499999999999993" customHeight="1" x14ac:dyDescent="0.25">
      <c r="B181" s="26">
        <f>COLUMN()</f>
        <v>2</v>
      </c>
      <c r="C181" s="56" t="str">
        <f t="shared" si="21"/>
        <v>1,5</v>
      </c>
      <c r="D181" s="56" t="str">
        <f t="shared" si="21"/>
        <v>2,5</v>
      </c>
      <c r="E181" s="56" t="str">
        <f t="shared" si="21"/>
        <v>3,5</v>
      </c>
      <c r="F181" s="56" t="str">
        <f t="shared" si="21"/>
        <v>4,5</v>
      </c>
      <c r="G181" s="56" t="str">
        <f t="shared" si="21"/>
        <v>5,5</v>
      </c>
      <c r="H181" s="56" t="str">
        <f t="shared" si="21"/>
        <v>6,5</v>
      </c>
      <c r="I181" s="56" t="str">
        <f t="shared" si="21"/>
        <v>7,5</v>
      </c>
      <c r="J181" s="56" t="str">
        <f t="shared" si="21"/>
        <v>8,5</v>
      </c>
      <c r="K181" s="56" t="str">
        <f t="shared" si="21"/>
        <v>9,5</v>
      </c>
      <c r="L181" s="56" t="str">
        <f t="shared" si="21"/>
        <v>10,5</v>
      </c>
      <c r="M181" s="26"/>
      <c r="N181" s="102">
        <v>175</v>
      </c>
      <c r="O181" s="92">
        <v>1</v>
      </c>
      <c r="P181" s="92">
        <v>9</v>
      </c>
      <c r="Q181" s="92">
        <v>9</v>
      </c>
      <c r="R181" s="102">
        <v>175</v>
      </c>
      <c r="S181" s="84" t="s">
        <v>419</v>
      </c>
      <c r="T181" s="102">
        <v>0</v>
      </c>
      <c r="U181" s="102">
        <v>-1</v>
      </c>
      <c r="V181" s="102">
        <v>0.1</v>
      </c>
      <c r="W181" s="103">
        <v>9.9999999999999995E-7</v>
      </c>
      <c r="X181" s="102">
        <v>0.2</v>
      </c>
      <c r="Y181" s="102">
        <v>0.3</v>
      </c>
      <c r="Z181" s="102">
        <v>0.21</v>
      </c>
      <c r="AA181" s="102">
        <v>3.5</v>
      </c>
      <c r="AB181" s="104" t="s">
        <v>60</v>
      </c>
      <c r="AC181" s="49" t="str">
        <f t="shared" si="18"/>
        <v>10,10</v>
      </c>
      <c r="AD181" s="49" t="str">
        <f t="shared" si="19"/>
        <v/>
      </c>
      <c r="AE181" s="55">
        <v>141</v>
      </c>
      <c r="AF181" s="55">
        <v>27331200</v>
      </c>
      <c r="AG181" s="55">
        <v>0.125</v>
      </c>
      <c r="AH181" s="55">
        <v>0</v>
      </c>
      <c r="AI181" s="55">
        <v>0.23072490350393801</v>
      </c>
      <c r="AJ181" s="55">
        <v>0.24423582941038599</v>
      </c>
      <c r="AK181" s="55">
        <v>0</v>
      </c>
      <c r="AL181" s="55">
        <v>4.3392635795581301E-2</v>
      </c>
      <c r="AM181" s="55">
        <v>0</v>
      </c>
      <c r="AN181" s="55">
        <v>0</v>
      </c>
      <c r="AO181" s="55">
        <v>-0.249999999999964</v>
      </c>
      <c r="AP181" s="55">
        <v>0</v>
      </c>
      <c r="AQ181" s="55">
        <v>0</v>
      </c>
      <c r="AR181" s="55">
        <v>0</v>
      </c>
      <c r="AS181" s="55">
        <v>0</v>
      </c>
      <c r="AT181" s="55">
        <v>0</v>
      </c>
      <c r="AU181" s="55">
        <v>316.33333333333297</v>
      </c>
      <c r="AV181" s="125"/>
      <c r="AW181" s="125"/>
      <c r="AX181" s="125"/>
      <c r="AY181" s="125"/>
      <c r="AZ181" s="125"/>
      <c r="BA181" s="125"/>
      <c r="BH181" s="97">
        <v>176</v>
      </c>
      <c r="BI181" s="97">
        <v>33463200</v>
      </c>
      <c r="BJ181" s="98">
        <v>185</v>
      </c>
      <c r="BK181" s="98">
        <v>1018.594275</v>
      </c>
      <c r="BL181" s="98">
        <v>227.4401938</v>
      </c>
      <c r="BM181" s="98">
        <v>5.3222470230000001</v>
      </c>
      <c r="BN181" s="98">
        <v>-1018.594275</v>
      </c>
      <c r="BO181" s="98">
        <v>-199.09289849999999</v>
      </c>
      <c r="BP181" s="98">
        <v>-208.02504830000001</v>
      </c>
      <c r="BQ181" s="100">
        <f t="shared" si="17"/>
        <v>387.30555555555554</v>
      </c>
      <c r="BT181" s="97">
        <v>176</v>
      </c>
      <c r="BU181" s="97">
        <v>33463200</v>
      </c>
      <c r="BV181" s="98">
        <v>1041.256496</v>
      </c>
      <c r="BW181" s="98">
        <v>1001.419077</v>
      </c>
      <c r="BX181" s="98">
        <v>-32.850545070000003</v>
      </c>
      <c r="BY181" s="98">
        <v>31.227061469999999</v>
      </c>
      <c r="BZ181" s="98">
        <v>-188.28771499999999</v>
      </c>
      <c r="CA181" s="98">
        <v>176.79798679999999</v>
      </c>
    </row>
    <row r="182" spans="2:79" ht="9.9499999999999993" customHeight="1" x14ac:dyDescent="0.25">
      <c r="B182" s="26">
        <f>COLUMN()</f>
        <v>2</v>
      </c>
      <c r="C182" s="56" t="str">
        <f t="shared" si="21"/>
        <v>1,6</v>
      </c>
      <c r="D182" s="56" t="str">
        <f t="shared" si="21"/>
        <v>2,6</v>
      </c>
      <c r="E182" s="56" t="str">
        <f t="shared" si="21"/>
        <v>3,6</v>
      </c>
      <c r="F182" s="56" t="str">
        <f t="shared" si="21"/>
        <v>4,6</v>
      </c>
      <c r="G182" s="56" t="str">
        <f t="shared" si="21"/>
        <v>5,6</v>
      </c>
      <c r="H182" s="56" t="str">
        <f t="shared" si="21"/>
        <v>6,6</v>
      </c>
      <c r="I182" s="56" t="str">
        <f t="shared" si="21"/>
        <v>7,6</v>
      </c>
      <c r="J182" s="56" t="str">
        <f t="shared" si="21"/>
        <v>8,6</v>
      </c>
      <c r="K182" s="56" t="str">
        <f t="shared" si="21"/>
        <v>9,6</v>
      </c>
      <c r="L182" s="56" t="str">
        <f t="shared" si="21"/>
        <v>10,6</v>
      </c>
      <c r="M182" s="26"/>
      <c r="N182" s="102">
        <v>176</v>
      </c>
      <c r="O182" s="92">
        <v>1</v>
      </c>
      <c r="P182" s="92">
        <v>10</v>
      </c>
      <c r="Q182" s="92">
        <v>1</v>
      </c>
      <c r="R182" s="102">
        <v>176</v>
      </c>
      <c r="S182" s="84" t="s">
        <v>420</v>
      </c>
      <c r="T182" s="102">
        <v>0</v>
      </c>
      <c r="U182" s="102">
        <v>-1</v>
      </c>
      <c r="V182" s="102">
        <v>0.1</v>
      </c>
      <c r="W182" s="103">
        <v>9.9999999999999995E-7</v>
      </c>
      <c r="X182" s="102">
        <v>0.2</v>
      </c>
      <c r="Y182" s="102">
        <v>0.3</v>
      </c>
      <c r="Z182" s="102">
        <v>0.21</v>
      </c>
      <c r="AA182" s="102">
        <v>3.5</v>
      </c>
      <c r="AB182" s="104" t="s">
        <v>60</v>
      </c>
      <c r="AC182" s="49" t="str">
        <f t="shared" si="18"/>
        <v>2,11</v>
      </c>
      <c r="AD182" s="49" t="str">
        <f t="shared" si="19"/>
        <v/>
      </c>
      <c r="AE182" s="55">
        <v>142</v>
      </c>
      <c r="AF182" s="55">
        <v>27506400</v>
      </c>
      <c r="AG182" s="55">
        <v>0.125</v>
      </c>
      <c r="AH182" s="55">
        <v>0</v>
      </c>
      <c r="AI182" s="55">
        <v>0.23072490350393801</v>
      </c>
      <c r="AJ182" s="55">
        <v>0.24423582941038599</v>
      </c>
      <c r="AK182" s="55">
        <v>0</v>
      </c>
      <c r="AL182" s="55">
        <v>4.8274199150686002E-2</v>
      </c>
      <c r="AM182" s="55">
        <v>0</v>
      </c>
      <c r="AN182" s="55">
        <v>0</v>
      </c>
      <c r="AO182" s="55">
        <v>-0.249999999999996</v>
      </c>
      <c r="AP182" s="55">
        <v>0</v>
      </c>
      <c r="AQ182" s="55">
        <v>0</v>
      </c>
      <c r="AR182" s="55">
        <v>0</v>
      </c>
      <c r="AS182" s="55">
        <v>0</v>
      </c>
      <c r="AT182" s="55">
        <v>0</v>
      </c>
      <c r="AU182" s="55">
        <v>318.36111111111097</v>
      </c>
      <c r="AV182" s="125"/>
      <c r="AW182" s="125"/>
      <c r="AX182" s="125"/>
      <c r="AY182" s="125"/>
      <c r="AZ182" s="125"/>
      <c r="BA182" s="125"/>
      <c r="BH182" s="97">
        <v>177</v>
      </c>
      <c r="BI182" s="97">
        <v>33638400</v>
      </c>
      <c r="BJ182" s="98">
        <v>185</v>
      </c>
      <c r="BK182" s="98">
        <v>1018.597651</v>
      </c>
      <c r="BL182" s="98">
        <v>227.44103250000001</v>
      </c>
      <c r="BM182" s="98">
        <v>5.3238476959999996</v>
      </c>
      <c r="BN182" s="98">
        <v>-1018.597651</v>
      </c>
      <c r="BO182" s="98">
        <v>-199.09128530000001</v>
      </c>
      <c r="BP182" s="98">
        <v>-208.02589950000001</v>
      </c>
      <c r="BQ182" s="100">
        <f t="shared" si="17"/>
        <v>389.33333333333331</v>
      </c>
      <c r="BT182" s="97">
        <v>177</v>
      </c>
      <c r="BU182" s="97">
        <v>33638400</v>
      </c>
      <c r="BV182" s="98">
        <v>1041.256547</v>
      </c>
      <c r="BW182" s="98">
        <v>1001.419073</v>
      </c>
      <c r="BX182" s="98">
        <v>-32.852764120000003</v>
      </c>
      <c r="BY182" s="98">
        <v>31.227061469999999</v>
      </c>
      <c r="BZ182" s="98">
        <v>-188.286889</v>
      </c>
      <c r="CA182" s="98">
        <v>176.79883810000001</v>
      </c>
    </row>
    <row r="183" spans="2:79" ht="9.9499999999999993" customHeight="1" x14ac:dyDescent="0.25">
      <c r="B183" s="26">
        <f>COLUMN()</f>
        <v>2</v>
      </c>
      <c r="C183" s="56" t="str">
        <f t="shared" si="21"/>
        <v>1,7</v>
      </c>
      <c r="D183" s="56" t="str">
        <f t="shared" si="21"/>
        <v>2,7</v>
      </c>
      <c r="E183" s="56" t="str">
        <f t="shared" si="21"/>
        <v>3,7</v>
      </c>
      <c r="F183" s="56" t="str">
        <f t="shared" si="21"/>
        <v>4,7</v>
      </c>
      <c r="G183" s="56" t="str">
        <f t="shared" si="21"/>
        <v>5,7</v>
      </c>
      <c r="H183" s="56" t="str">
        <f t="shared" si="21"/>
        <v>6,7</v>
      </c>
      <c r="I183" s="56" t="str">
        <f t="shared" si="21"/>
        <v>7,7</v>
      </c>
      <c r="J183" s="56" t="str">
        <f t="shared" si="21"/>
        <v>8,7</v>
      </c>
      <c r="K183" s="56" t="str">
        <f t="shared" si="21"/>
        <v>9,7</v>
      </c>
      <c r="L183" s="56" t="str">
        <f t="shared" si="21"/>
        <v>10,7</v>
      </c>
      <c r="M183" s="26"/>
      <c r="N183" s="102">
        <v>177</v>
      </c>
      <c r="O183" s="92">
        <v>1</v>
      </c>
      <c r="P183" s="92">
        <v>10</v>
      </c>
      <c r="Q183" s="92">
        <v>5</v>
      </c>
      <c r="R183" s="102">
        <v>177</v>
      </c>
      <c r="S183" s="84" t="s">
        <v>421</v>
      </c>
      <c r="T183" s="102">
        <v>0</v>
      </c>
      <c r="U183" s="102">
        <v>-1</v>
      </c>
      <c r="V183" s="102">
        <v>0.1</v>
      </c>
      <c r="W183" s="103">
        <v>9.9999999999999995E-7</v>
      </c>
      <c r="X183" s="102">
        <v>0.1</v>
      </c>
      <c r="Y183" s="102">
        <v>0.3</v>
      </c>
      <c r="Z183" s="102">
        <v>0.11</v>
      </c>
      <c r="AA183" s="102">
        <v>3.5</v>
      </c>
      <c r="AB183" s="104" t="s">
        <v>60</v>
      </c>
      <c r="AC183" s="49" t="str">
        <f t="shared" si="18"/>
        <v>6,11</v>
      </c>
      <c r="AD183" s="49" t="str">
        <f t="shared" si="19"/>
        <v/>
      </c>
      <c r="AE183" s="55">
        <v>143</v>
      </c>
      <c r="AF183" s="55">
        <v>27681600</v>
      </c>
      <c r="AG183" s="55">
        <v>0.125</v>
      </c>
      <c r="AH183" s="55">
        <v>0</v>
      </c>
      <c r="AI183" s="55">
        <v>0.22463235826491201</v>
      </c>
      <c r="AJ183" s="55">
        <v>0.24423582941038599</v>
      </c>
      <c r="AK183" s="55">
        <v>0</v>
      </c>
      <c r="AL183" s="55">
        <v>5.9244496952310197E-2</v>
      </c>
      <c r="AM183" s="55">
        <v>0</v>
      </c>
      <c r="AN183" s="55">
        <v>0</v>
      </c>
      <c r="AO183" s="55">
        <v>-0.25000000000002798</v>
      </c>
      <c r="AP183" s="55">
        <v>0</v>
      </c>
      <c r="AQ183" s="55">
        <v>0</v>
      </c>
      <c r="AR183" s="55">
        <v>0</v>
      </c>
      <c r="AS183" s="55">
        <v>0</v>
      </c>
      <c r="AT183" s="55">
        <v>0</v>
      </c>
      <c r="AU183" s="55">
        <v>320.388888888888</v>
      </c>
      <c r="AV183" s="125"/>
      <c r="AW183" s="125"/>
      <c r="AX183" s="125"/>
      <c r="AY183" s="125"/>
      <c r="AZ183" s="125"/>
      <c r="BA183" s="125"/>
      <c r="BH183" s="97">
        <v>178</v>
      </c>
      <c r="BI183" s="97">
        <v>33813600</v>
      </c>
      <c r="BJ183" s="98">
        <v>185</v>
      </c>
      <c r="BK183" s="98">
        <v>1018.600908</v>
      </c>
      <c r="BL183" s="98">
        <v>227.4418446</v>
      </c>
      <c r="BM183" s="98">
        <v>5.3254347409999996</v>
      </c>
      <c r="BN183" s="98">
        <v>-1018.600908</v>
      </c>
      <c r="BO183" s="98">
        <v>-199.08968100000001</v>
      </c>
      <c r="BP183" s="98">
        <v>-208.0267288</v>
      </c>
      <c r="BQ183" s="100">
        <f t="shared" si="17"/>
        <v>391.36111111111109</v>
      </c>
      <c r="BT183" s="97">
        <v>178</v>
      </c>
      <c r="BU183" s="97">
        <v>33813600</v>
      </c>
      <c r="BV183" s="98">
        <v>1041.2565959999999</v>
      </c>
      <c r="BW183" s="98">
        <v>1001.41907</v>
      </c>
      <c r="BX183" s="98">
        <v>-32.85491949</v>
      </c>
      <c r="BY183" s="98">
        <v>31.227061469999999</v>
      </c>
      <c r="BZ183" s="98">
        <v>-188.28609890000001</v>
      </c>
      <c r="CA183" s="98">
        <v>176.79966730000001</v>
      </c>
    </row>
    <row r="184" spans="2:79" ht="9.9499999999999993" customHeight="1" x14ac:dyDescent="0.25">
      <c r="B184" s="26">
        <f>COLUMN()</f>
        <v>2</v>
      </c>
      <c r="C184" s="56" t="str">
        <f t="shared" si="21"/>
        <v>1,8</v>
      </c>
      <c r="D184" s="56" t="str">
        <f t="shared" si="21"/>
        <v>2,8</v>
      </c>
      <c r="E184" s="56" t="str">
        <f t="shared" si="21"/>
        <v>3,8</v>
      </c>
      <c r="F184" s="56" t="str">
        <f t="shared" si="21"/>
        <v>4,8</v>
      </c>
      <c r="G184" s="56" t="str">
        <f t="shared" si="21"/>
        <v>5,8</v>
      </c>
      <c r="H184" s="56" t="str">
        <f t="shared" si="21"/>
        <v>6,8</v>
      </c>
      <c r="I184" s="56" t="str">
        <f t="shared" si="21"/>
        <v>7,8</v>
      </c>
      <c r="J184" s="56" t="str">
        <f t="shared" si="21"/>
        <v>8,8</v>
      </c>
      <c r="K184" s="56" t="str">
        <f t="shared" si="21"/>
        <v>9,8</v>
      </c>
      <c r="L184" s="56" t="str">
        <f t="shared" si="21"/>
        <v>10,8</v>
      </c>
      <c r="M184" s="26"/>
      <c r="N184" s="102">
        <v>178</v>
      </c>
      <c r="O184" s="92">
        <v>1</v>
      </c>
      <c r="P184" s="92">
        <v>10</v>
      </c>
      <c r="Q184" s="92">
        <v>8</v>
      </c>
      <c r="R184" s="102">
        <v>178</v>
      </c>
      <c r="S184" s="84" t="s">
        <v>422</v>
      </c>
      <c r="T184" s="102">
        <v>0</v>
      </c>
      <c r="U184" s="102">
        <v>-1</v>
      </c>
      <c r="V184" s="102">
        <v>0.1</v>
      </c>
      <c r="W184" s="103">
        <v>9.9999999999999995E-7</v>
      </c>
      <c r="X184" s="102">
        <v>0.2</v>
      </c>
      <c r="Y184" s="102">
        <v>0.3</v>
      </c>
      <c r="Z184" s="102">
        <v>0.21</v>
      </c>
      <c r="AA184" s="102">
        <v>3.5</v>
      </c>
      <c r="AB184" s="104" t="s">
        <v>60</v>
      </c>
      <c r="AC184" s="49" t="str">
        <f t="shared" si="18"/>
        <v>9,11</v>
      </c>
      <c r="AD184" s="49" t="str">
        <f t="shared" si="19"/>
        <v/>
      </c>
      <c r="AE184" s="55">
        <v>144</v>
      </c>
      <c r="AF184" s="55">
        <v>27856800</v>
      </c>
      <c r="AG184" s="55">
        <v>0.125</v>
      </c>
      <c r="AH184" s="55">
        <v>0</v>
      </c>
      <c r="AI184" s="55">
        <v>0.22463235826491201</v>
      </c>
      <c r="AJ184" s="55">
        <v>0.24423582941038599</v>
      </c>
      <c r="AK184" s="55">
        <v>0</v>
      </c>
      <c r="AL184" s="55">
        <v>6.5321545707222095E-2</v>
      </c>
      <c r="AM184" s="55">
        <v>0</v>
      </c>
      <c r="AN184" s="55">
        <v>0</v>
      </c>
      <c r="AO184" s="55">
        <v>-0.249999999999996</v>
      </c>
      <c r="AP184" s="55">
        <v>0</v>
      </c>
      <c r="AQ184" s="55">
        <v>0</v>
      </c>
      <c r="AR184" s="55">
        <v>0</v>
      </c>
      <c r="AS184" s="55">
        <v>0</v>
      </c>
      <c r="AT184" s="55">
        <v>0</v>
      </c>
      <c r="AU184" s="55">
        <v>322.416666666666</v>
      </c>
      <c r="AV184" s="125"/>
      <c r="AW184" s="125"/>
      <c r="AX184" s="125"/>
      <c r="AY184" s="125"/>
      <c r="AZ184" s="125"/>
      <c r="BA184" s="125"/>
      <c r="BH184" s="97">
        <v>179</v>
      </c>
      <c r="BI184" s="97">
        <v>33988800</v>
      </c>
      <c r="BJ184" s="98">
        <v>185</v>
      </c>
      <c r="BK184" s="98">
        <v>1018.604055</v>
      </c>
      <c r="BL184" s="98">
        <v>227.44263989999999</v>
      </c>
      <c r="BM184" s="98">
        <v>5.3270068650000004</v>
      </c>
      <c r="BN184" s="98">
        <v>-1018.604055</v>
      </c>
      <c r="BO184" s="98">
        <v>-199.08809640000001</v>
      </c>
      <c r="BP184" s="98">
        <v>-208.02753659999999</v>
      </c>
      <c r="BQ184" s="100">
        <f t="shared" si="17"/>
        <v>393.38888888888891</v>
      </c>
      <c r="BT184" s="97">
        <v>179</v>
      </c>
      <c r="BU184" s="97">
        <v>33988800</v>
      </c>
      <c r="BV184" s="98">
        <v>1041.2566449999999</v>
      </c>
      <c r="BW184" s="98">
        <v>1001.419066</v>
      </c>
      <c r="BX184" s="98">
        <v>-32.857013029999997</v>
      </c>
      <c r="BY184" s="98">
        <v>31.227061469999999</v>
      </c>
      <c r="BZ184" s="98">
        <v>-188.2853475</v>
      </c>
      <c r="CA184" s="98">
        <v>176.8004751</v>
      </c>
    </row>
    <row r="185" spans="2:79" ht="9.9499999999999993" customHeight="1" x14ac:dyDescent="0.25">
      <c r="B185" s="26">
        <f>COLUMN()</f>
        <v>2</v>
      </c>
      <c r="C185" s="56" t="str">
        <f t="shared" si="21"/>
        <v>1,9</v>
      </c>
      <c r="D185" s="56" t="str">
        <f t="shared" si="21"/>
        <v>2,9</v>
      </c>
      <c r="E185" s="56" t="str">
        <f t="shared" si="21"/>
        <v>3,9</v>
      </c>
      <c r="F185" s="56" t="str">
        <f t="shared" si="21"/>
        <v>4,9</v>
      </c>
      <c r="G185" s="56" t="str">
        <f t="shared" si="21"/>
        <v>5,9</v>
      </c>
      <c r="H185" s="56" t="str">
        <f t="shared" si="21"/>
        <v>6,9</v>
      </c>
      <c r="I185" s="56" t="str">
        <f t="shared" si="21"/>
        <v>7,9</v>
      </c>
      <c r="J185" s="56" t="str">
        <f t="shared" si="21"/>
        <v>8,9</v>
      </c>
      <c r="K185" s="56" t="str">
        <f t="shared" si="21"/>
        <v>9,9</v>
      </c>
      <c r="L185" s="56" t="str">
        <f t="shared" si="21"/>
        <v>10,9</v>
      </c>
      <c r="M185" s="26"/>
      <c r="N185" s="102">
        <v>179</v>
      </c>
      <c r="O185" s="92">
        <v>1</v>
      </c>
      <c r="P185" s="92">
        <v>11</v>
      </c>
      <c r="Q185" s="92">
        <v>0</v>
      </c>
      <c r="R185" s="102">
        <v>179</v>
      </c>
      <c r="S185" s="84" t="s">
        <v>423</v>
      </c>
      <c r="T185" s="102">
        <v>0</v>
      </c>
      <c r="U185" s="102">
        <v>-1</v>
      </c>
      <c r="V185" s="102">
        <v>0.1</v>
      </c>
      <c r="W185" s="103">
        <v>9.9999999999999995E-7</v>
      </c>
      <c r="X185" s="102">
        <v>0.2</v>
      </c>
      <c r="Y185" s="102">
        <v>0.3</v>
      </c>
      <c r="Z185" s="102">
        <v>0.21</v>
      </c>
      <c r="AA185" s="102">
        <v>3.5</v>
      </c>
      <c r="AB185" s="104" t="s">
        <v>60</v>
      </c>
      <c r="AC185" s="49" t="str">
        <f t="shared" si="18"/>
        <v>1,12</v>
      </c>
      <c r="AD185" s="49" t="str">
        <f t="shared" si="19"/>
        <v/>
      </c>
      <c r="AE185" s="55">
        <v>145</v>
      </c>
      <c r="AF185" s="55">
        <v>28032000</v>
      </c>
      <c r="AG185" s="55">
        <v>0.125</v>
      </c>
      <c r="AH185" s="55">
        <v>0</v>
      </c>
      <c r="AI185" s="55">
        <v>0.224632358264856</v>
      </c>
      <c r="AJ185" s="55">
        <v>0.24423582941038599</v>
      </c>
      <c r="AK185" s="55">
        <v>0</v>
      </c>
      <c r="AL185" s="55">
        <v>6.8292043564045807E-2</v>
      </c>
      <c r="AM185" s="55">
        <v>0</v>
      </c>
      <c r="AN185" s="55">
        <v>0</v>
      </c>
      <c r="AO185" s="55">
        <v>-0.249999999999996</v>
      </c>
      <c r="AP185" s="55">
        <v>0</v>
      </c>
      <c r="AQ185" s="55">
        <v>0</v>
      </c>
      <c r="AR185" s="55">
        <v>0</v>
      </c>
      <c r="AS185" s="55">
        <v>0</v>
      </c>
      <c r="AT185" s="55">
        <v>0</v>
      </c>
      <c r="AU185" s="55">
        <v>324.444444444444</v>
      </c>
      <c r="AV185" s="125"/>
      <c r="AW185" s="125"/>
      <c r="AX185" s="125"/>
      <c r="AY185" s="125"/>
      <c r="AZ185" s="125"/>
      <c r="BA185" s="125"/>
      <c r="BH185" s="97">
        <v>180</v>
      </c>
      <c r="BI185" s="97">
        <v>34164000</v>
      </c>
      <c r="BJ185" s="98">
        <v>185</v>
      </c>
      <c r="BK185" s="98">
        <v>1018.607115</v>
      </c>
      <c r="BL185" s="98">
        <v>227.44344219999999</v>
      </c>
      <c r="BM185" s="98">
        <v>5.3285558059999998</v>
      </c>
      <c r="BN185" s="98">
        <v>-1018.607115</v>
      </c>
      <c r="BO185" s="98">
        <v>-199.0865584</v>
      </c>
      <c r="BP185" s="98">
        <v>-208.02832799999999</v>
      </c>
      <c r="BQ185" s="100">
        <f t="shared" si="17"/>
        <v>395.41666666666669</v>
      </c>
      <c r="BT185" s="97">
        <v>180</v>
      </c>
      <c r="BU185" s="97">
        <v>34164000</v>
      </c>
      <c r="BV185" s="98">
        <v>1041.256691</v>
      </c>
      <c r="BW185" s="98">
        <v>1001.4190630000001</v>
      </c>
      <c r="BX185" s="98">
        <v>-32.859049290000002</v>
      </c>
      <c r="BY185" s="98">
        <v>31.227061469999999</v>
      </c>
      <c r="BZ185" s="98">
        <v>-188.28464210000001</v>
      </c>
      <c r="CA185" s="98">
        <v>176.8012665</v>
      </c>
    </row>
    <row r="186" spans="2:79" ht="9.9499999999999993" customHeight="1" x14ac:dyDescent="0.25">
      <c r="B186" s="26">
        <f>COLUMN()</f>
        <v>2</v>
      </c>
      <c r="C186" s="56" t="str">
        <f t="shared" si="21"/>
        <v>1,10</v>
      </c>
      <c r="D186" s="56" t="str">
        <f t="shared" si="21"/>
        <v>2,10</v>
      </c>
      <c r="E186" s="56" t="str">
        <f t="shared" si="21"/>
        <v>3,10</v>
      </c>
      <c r="F186" s="56" t="str">
        <f t="shared" si="21"/>
        <v>4,10</v>
      </c>
      <c r="G186" s="56" t="str">
        <f t="shared" si="21"/>
        <v>5,10</v>
      </c>
      <c r="H186" s="56" t="str">
        <f t="shared" si="21"/>
        <v>6,10</v>
      </c>
      <c r="I186" s="56" t="str">
        <f t="shared" si="21"/>
        <v>7,10</v>
      </c>
      <c r="J186" s="56" t="str">
        <f t="shared" si="21"/>
        <v>8,10</v>
      </c>
      <c r="K186" s="56" t="str">
        <f t="shared" si="21"/>
        <v>9,10</v>
      </c>
      <c r="L186" s="56" t="str">
        <f t="shared" si="21"/>
        <v>10,10</v>
      </c>
      <c r="M186" s="26"/>
      <c r="N186" s="102">
        <v>180</v>
      </c>
      <c r="O186" s="92">
        <v>1</v>
      </c>
      <c r="P186" s="92">
        <v>11</v>
      </c>
      <c r="Q186" s="92">
        <v>1</v>
      </c>
      <c r="R186" s="102">
        <v>180</v>
      </c>
      <c r="S186" s="84" t="s">
        <v>424</v>
      </c>
      <c r="T186" s="102">
        <v>0</v>
      </c>
      <c r="U186" s="102">
        <v>-1</v>
      </c>
      <c r="V186" s="102">
        <v>0.1</v>
      </c>
      <c r="W186" s="103">
        <v>9.9999999999999995E-7</v>
      </c>
      <c r="X186" s="102">
        <v>0.2</v>
      </c>
      <c r="Y186" s="102">
        <v>0.3</v>
      </c>
      <c r="Z186" s="102">
        <v>0.21</v>
      </c>
      <c r="AA186" s="102">
        <v>3.5</v>
      </c>
      <c r="AB186" s="104" t="s">
        <v>60</v>
      </c>
      <c r="AC186" s="49" t="str">
        <f t="shared" si="18"/>
        <v>2,12</v>
      </c>
      <c r="AD186" s="49" t="str">
        <f t="shared" si="19"/>
        <v/>
      </c>
      <c r="AE186" s="55">
        <v>146</v>
      </c>
      <c r="AF186" s="55">
        <v>28207200</v>
      </c>
      <c r="AG186" s="55">
        <v>0.125</v>
      </c>
      <c r="AH186" s="55">
        <v>0</v>
      </c>
      <c r="AI186" s="55">
        <v>0.224632358264967</v>
      </c>
      <c r="AJ186" s="55">
        <v>0.24423582941038599</v>
      </c>
      <c r="AK186" s="55">
        <v>0</v>
      </c>
      <c r="AL186" s="55">
        <v>6.9241201913771394E-2</v>
      </c>
      <c r="AM186" s="55">
        <v>0</v>
      </c>
      <c r="AN186" s="55">
        <v>0</v>
      </c>
      <c r="AO186" s="55">
        <v>-0.249999999999996</v>
      </c>
      <c r="AP186" s="55">
        <v>0</v>
      </c>
      <c r="AQ186" s="55">
        <v>0</v>
      </c>
      <c r="AR186" s="55">
        <v>0</v>
      </c>
      <c r="AS186" s="55">
        <v>0</v>
      </c>
      <c r="AT186" s="55">
        <v>0</v>
      </c>
      <c r="AU186" s="55">
        <v>326.472222222222</v>
      </c>
      <c r="AV186" s="125"/>
      <c r="AW186" s="125"/>
      <c r="AX186" s="125"/>
      <c r="AY186" s="125"/>
      <c r="AZ186" s="125"/>
      <c r="BA186" s="125"/>
      <c r="BH186" s="97">
        <v>181</v>
      </c>
      <c r="BI186" s="97">
        <v>34339200</v>
      </c>
      <c r="BJ186" s="98">
        <v>185</v>
      </c>
      <c r="BK186" s="98">
        <v>1018.610147</v>
      </c>
      <c r="BL186" s="98">
        <v>228.43754100000001</v>
      </c>
      <c r="BM186" s="98">
        <v>5.3316706050000002</v>
      </c>
      <c r="BN186" s="98">
        <v>-1018.610147</v>
      </c>
      <c r="BO186" s="98">
        <v>-200.0767487</v>
      </c>
      <c r="BP186" s="98">
        <v>-208.02912180000001</v>
      </c>
      <c r="BQ186" s="100">
        <f t="shared" si="17"/>
        <v>397.44444444444446</v>
      </c>
      <c r="BT186" s="97">
        <v>181</v>
      </c>
      <c r="BU186" s="97">
        <v>34339200</v>
      </c>
      <c r="BV186" s="98">
        <v>1041.2567369999999</v>
      </c>
      <c r="BW186" s="98">
        <v>1001.4190599999999</v>
      </c>
      <c r="BX186" s="98">
        <v>-32.861051170000003</v>
      </c>
      <c r="BY186" s="98">
        <v>31.227061469999999</v>
      </c>
      <c r="BZ186" s="98">
        <v>-188.28400120000001</v>
      </c>
      <c r="CA186" s="98">
        <v>176.80206029999999</v>
      </c>
    </row>
    <row r="187" spans="2:79" ht="9.9499999999999993" customHeight="1" x14ac:dyDescent="0.25">
      <c r="B187" s="26">
        <f>COLUMN()</f>
        <v>2</v>
      </c>
      <c r="C187" s="56" t="str">
        <f t="shared" si="21"/>
        <v>1,11</v>
      </c>
      <c r="D187" s="56" t="str">
        <f t="shared" si="21"/>
        <v>2,11</v>
      </c>
      <c r="E187" s="56" t="str">
        <f t="shared" si="21"/>
        <v>3,11</v>
      </c>
      <c r="F187" s="56" t="str">
        <f t="shared" si="21"/>
        <v>4,11</v>
      </c>
      <c r="G187" s="56" t="str">
        <f t="shared" si="21"/>
        <v>5,11</v>
      </c>
      <c r="H187" s="56" t="str">
        <f t="shared" si="21"/>
        <v>6,11</v>
      </c>
      <c r="I187" s="56" t="str">
        <f t="shared" si="21"/>
        <v>7,11</v>
      </c>
      <c r="J187" s="56" t="str">
        <f t="shared" si="21"/>
        <v>8,11</v>
      </c>
      <c r="K187" s="56" t="str">
        <f t="shared" si="21"/>
        <v>9,11</v>
      </c>
      <c r="L187" s="56" t="str">
        <f t="shared" si="21"/>
        <v>10,11</v>
      </c>
      <c r="M187" s="26"/>
      <c r="N187" s="102">
        <v>181</v>
      </c>
      <c r="O187" s="92">
        <v>1</v>
      </c>
      <c r="P187" s="92">
        <v>11</v>
      </c>
      <c r="Q187" s="92">
        <v>5</v>
      </c>
      <c r="R187" s="102">
        <v>181</v>
      </c>
      <c r="S187" s="84" t="s">
        <v>425</v>
      </c>
      <c r="T187" s="102">
        <v>0</v>
      </c>
      <c r="U187" s="102">
        <v>-1</v>
      </c>
      <c r="V187" s="102">
        <v>0.1</v>
      </c>
      <c r="W187" s="103">
        <v>9.9999999999999995E-7</v>
      </c>
      <c r="X187" s="102">
        <v>0.1</v>
      </c>
      <c r="Y187" s="102">
        <v>0.3</v>
      </c>
      <c r="Z187" s="102">
        <v>0.11</v>
      </c>
      <c r="AA187" s="102">
        <v>3.5</v>
      </c>
      <c r="AB187" s="104" t="s">
        <v>60</v>
      </c>
      <c r="AC187" s="49" t="str">
        <f t="shared" si="18"/>
        <v>6,12</v>
      </c>
      <c r="AD187" s="49" t="str">
        <f t="shared" si="19"/>
        <v/>
      </c>
      <c r="AE187" s="55">
        <v>147</v>
      </c>
      <c r="AF187" s="55">
        <v>28382400</v>
      </c>
      <c r="AG187" s="55">
        <v>0.125</v>
      </c>
      <c r="AH187" s="55">
        <v>0</v>
      </c>
      <c r="AI187" s="55">
        <v>0.224632358264856</v>
      </c>
      <c r="AJ187" s="55">
        <v>0.241756638131435</v>
      </c>
      <c r="AK187" s="55">
        <v>0</v>
      </c>
      <c r="AL187" s="55">
        <v>6.89169311430846E-2</v>
      </c>
      <c r="AM187" s="55">
        <v>0</v>
      </c>
      <c r="AN187" s="55">
        <v>0</v>
      </c>
      <c r="AO187" s="55">
        <v>-0.249999999999933</v>
      </c>
      <c r="AP187" s="55">
        <v>0</v>
      </c>
      <c r="AQ187" s="55">
        <v>0</v>
      </c>
      <c r="AR187" s="55">
        <v>0</v>
      </c>
      <c r="AS187" s="55">
        <v>0</v>
      </c>
      <c r="AT187" s="55">
        <v>0</v>
      </c>
      <c r="AU187" s="55">
        <v>328.5</v>
      </c>
      <c r="AV187" s="125"/>
      <c r="AW187" s="125"/>
      <c r="AX187" s="125"/>
      <c r="AY187" s="125"/>
      <c r="AZ187" s="125"/>
      <c r="BA187" s="125"/>
      <c r="BH187" s="97">
        <v>182</v>
      </c>
      <c r="BI187" s="97">
        <v>34514400</v>
      </c>
      <c r="BJ187" s="98">
        <v>185</v>
      </c>
      <c r="BK187" s="98">
        <v>1018.613118</v>
      </c>
      <c r="BL187" s="98">
        <v>228.43836300000001</v>
      </c>
      <c r="BM187" s="98">
        <v>5.3332045600000004</v>
      </c>
      <c r="BN187" s="98">
        <v>-1018.613118</v>
      </c>
      <c r="BO187" s="98">
        <v>-200.07526340000001</v>
      </c>
      <c r="BP187" s="98">
        <v>-208.0298951</v>
      </c>
      <c r="BQ187" s="100">
        <f t="shared" si="17"/>
        <v>399.47222222222223</v>
      </c>
      <c r="BT187" s="97">
        <v>182</v>
      </c>
      <c r="BU187" s="97">
        <v>34514400</v>
      </c>
      <c r="BV187" s="98">
        <v>1041.2567819999999</v>
      </c>
      <c r="BW187" s="98">
        <v>1001.4190579999999</v>
      </c>
      <c r="BX187" s="98">
        <v>-32.863011370000002</v>
      </c>
      <c r="BY187" s="98">
        <v>31.227061469999999</v>
      </c>
      <c r="BZ187" s="98">
        <v>-188.28340109999999</v>
      </c>
      <c r="CA187" s="98">
        <v>176.80283360000001</v>
      </c>
    </row>
    <row r="188" spans="2:79" ht="9.9499999999999993" customHeight="1" x14ac:dyDescent="0.25">
      <c r="B188" s="26">
        <f>COLUMN()</f>
        <v>2</v>
      </c>
      <c r="C188" s="56" t="str">
        <f t="shared" si="21"/>
        <v>1,12</v>
      </c>
      <c r="D188" s="56" t="str">
        <f t="shared" si="21"/>
        <v>2,12</v>
      </c>
      <c r="E188" s="56" t="str">
        <f t="shared" si="21"/>
        <v>3,12</v>
      </c>
      <c r="F188" s="56" t="str">
        <f t="shared" si="21"/>
        <v>4,12</v>
      </c>
      <c r="G188" s="56" t="str">
        <f t="shared" si="21"/>
        <v>5,12</v>
      </c>
      <c r="H188" s="56" t="str">
        <f t="shared" si="21"/>
        <v>6,12</v>
      </c>
      <c r="I188" s="56" t="str">
        <f t="shared" si="21"/>
        <v>7,12</v>
      </c>
      <c r="J188" s="56" t="str">
        <f t="shared" si="21"/>
        <v>8,12</v>
      </c>
      <c r="K188" s="56" t="str">
        <f t="shared" si="21"/>
        <v>9,12</v>
      </c>
      <c r="L188" s="56" t="str">
        <f t="shared" si="21"/>
        <v>10,12</v>
      </c>
      <c r="M188" s="26"/>
      <c r="N188" s="102">
        <v>182</v>
      </c>
      <c r="O188" s="92">
        <v>1</v>
      </c>
      <c r="P188" s="92">
        <v>11</v>
      </c>
      <c r="Q188" s="92">
        <v>6</v>
      </c>
      <c r="R188" s="102">
        <v>182</v>
      </c>
      <c r="S188" s="84" t="s">
        <v>426</v>
      </c>
      <c r="T188" s="102">
        <v>0</v>
      </c>
      <c r="U188" s="102">
        <v>-1</v>
      </c>
      <c r="V188" s="102">
        <v>0.1</v>
      </c>
      <c r="W188" s="103">
        <v>9.9999999999999995E-7</v>
      </c>
      <c r="X188" s="102">
        <v>0.1</v>
      </c>
      <c r="Y188" s="102">
        <v>0.3</v>
      </c>
      <c r="Z188" s="102">
        <v>0.11</v>
      </c>
      <c r="AA188" s="102">
        <v>3.5</v>
      </c>
      <c r="AB188" s="104" t="s">
        <v>60</v>
      </c>
      <c r="AC188" s="49" t="str">
        <f t="shared" si="18"/>
        <v>7,12</v>
      </c>
      <c r="AD188" s="49" t="str">
        <f t="shared" si="19"/>
        <v/>
      </c>
      <c r="AE188" s="55">
        <v>148</v>
      </c>
      <c r="AF188" s="55">
        <v>28557600</v>
      </c>
      <c r="AG188" s="55">
        <v>0.125</v>
      </c>
      <c r="AH188" s="55">
        <v>0</v>
      </c>
      <c r="AI188" s="55">
        <v>0.224632358264856</v>
      </c>
      <c r="AJ188" s="55">
        <v>0.23936179321912601</v>
      </c>
      <c r="AK188" s="55">
        <v>0</v>
      </c>
      <c r="AL188" s="55">
        <v>6.8199255198711103E-2</v>
      </c>
      <c r="AM188" s="55">
        <v>0</v>
      </c>
      <c r="AN188" s="55">
        <v>0</v>
      </c>
      <c r="AO188" s="55">
        <v>-0.25000000000002798</v>
      </c>
      <c r="AP188" s="55">
        <v>0</v>
      </c>
      <c r="AQ188" s="55">
        <v>0</v>
      </c>
      <c r="AR188" s="55">
        <v>0</v>
      </c>
      <c r="AS188" s="55">
        <v>0</v>
      </c>
      <c r="AT188" s="55">
        <v>0</v>
      </c>
      <c r="AU188" s="55">
        <v>330.52777777777698</v>
      </c>
      <c r="AV188" s="125"/>
      <c r="AW188" s="125"/>
      <c r="AX188" s="125"/>
      <c r="AY188" s="125"/>
      <c r="AZ188" s="125"/>
      <c r="BA188" s="125"/>
      <c r="BH188" s="97">
        <v>183</v>
      </c>
      <c r="BI188" s="97">
        <v>34689600</v>
      </c>
      <c r="BJ188" s="98">
        <v>185</v>
      </c>
      <c r="BK188" s="98">
        <v>1018.617904</v>
      </c>
      <c r="BL188" s="98">
        <v>228.439955</v>
      </c>
      <c r="BM188" s="98">
        <v>5.3328244969999998</v>
      </c>
      <c r="BN188" s="98">
        <v>-1018.617904</v>
      </c>
      <c r="BO188" s="98">
        <v>-200.07649119999999</v>
      </c>
      <c r="BP188" s="98">
        <v>-208.03063929999999</v>
      </c>
      <c r="BQ188" s="100">
        <f t="shared" si="17"/>
        <v>401.5</v>
      </c>
      <c r="BT188" s="97">
        <v>183</v>
      </c>
      <c r="BU188" s="97">
        <v>34689600</v>
      </c>
      <c r="BV188" s="98">
        <v>1041.256826</v>
      </c>
      <c r="BW188" s="98">
        <v>1001.419055</v>
      </c>
      <c r="BX188" s="98">
        <v>-32.864922970000002</v>
      </c>
      <c r="BY188" s="98">
        <v>31.227061469999999</v>
      </c>
      <c r="BZ188" s="98">
        <v>-188.2828154</v>
      </c>
      <c r="CA188" s="98">
        <v>176.8035778</v>
      </c>
    </row>
    <row r="189" spans="2:79" ht="9.9499999999999993" customHeight="1" x14ac:dyDescent="0.25">
      <c r="B189" s="26">
        <f>COLUMN()</f>
        <v>2</v>
      </c>
      <c r="C189" s="56" t="str">
        <f t="shared" si="21"/>
        <v>1,13</v>
      </c>
      <c r="D189" s="56" t="str">
        <f t="shared" si="21"/>
        <v>2,13</v>
      </c>
      <c r="E189" s="56" t="str">
        <f t="shared" si="21"/>
        <v>3,13</v>
      </c>
      <c r="F189" s="56" t="str">
        <f t="shared" si="21"/>
        <v>4,13</v>
      </c>
      <c r="G189" s="56" t="str">
        <f t="shared" si="21"/>
        <v>5,13</v>
      </c>
      <c r="H189" s="56" t="str">
        <f t="shared" si="21"/>
        <v>6,13</v>
      </c>
      <c r="I189" s="56" t="str">
        <f t="shared" si="21"/>
        <v>7,13</v>
      </c>
      <c r="J189" s="56" t="str">
        <f t="shared" si="21"/>
        <v>8,13</v>
      </c>
      <c r="K189" s="56" t="str">
        <f t="shared" si="21"/>
        <v>9,13</v>
      </c>
      <c r="L189" s="56" t="str">
        <f t="shared" si="21"/>
        <v>10,13</v>
      </c>
      <c r="M189" s="26"/>
      <c r="N189" s="102">
        <v>183</v>
      </c>
      <c r="O189" s="92">
        <v>1</v>
      </c>
      <c r="P189" s="92">
        <v>11</v>
      </c>
      <c r="Q189" s="92">
        <v>7</v>
      </c>
      <c r="R189" s="102">
        <v>183</v>
      </c>
      <c r="S189" s="84" t="s">
        <v>427</v>
      </c>
      <c r="T189" s="102">
        <v>0</v>
      </c>
      <c r="U189" s="102">
        <v>-1</v>
      </c>
      <c r="V189" s="102">
        <v>0.1</v>
      </c>
      <c r="W189" s="103">
        <v>9.9999999999999995E-7</v>
      </c>
      <c r="X189" s="102">
        <v>0.2</v>
      </c>
      <c r="Y189" s="102">
        <v>0.3</v>
      </c>
      <c r="Z189" s="102">
        <v>0.21</v>
      </c>
      <c r="AA189" s="102">
        <v>3.5</v>
      </c>
      <c r="AB189" s="104" t="s">
        <v>60</v>
      </c>
      <c r="AC189" s="49" t="str">
        <f t="shared" si="18"/>
        <v>8,12</v>
      </c>
      <c r="AD189" s="49" t="str">
        <f t="shared" si="19"/>
        <v/>
      </c>
      <c r="AE189" s="55">
        <v>149</v>
      </c>
      <c r="AF189" s="55">
        <v>28732800</v>
      </c>
      <c r="AG189" s="55">
        <v>0.125</v>
      </c>
      <c r="AH189" s="55">
        <v>0</v>
      </c>
      <c r="AI189" s="55">
        <v>0.22463235826491201</v>
      </c>
      <c r="AJ189" s="55">
        <v>0.23936179321912601</v>
      </c>
      <c r="AK189" s="55">
        <v>0</v>
      </c>
      <c r="AL189" s="55">
        <v>6.7211347361966503E-2</v>
      </c>
      <c r="AM189" s="55">
        <v>0</v>
      </c>
      <c r="AN189" s="55">
        <v>0</v>
      </c>
      <c r="AO189" s="55">
        <v>-0.249999999999964</v>
      </c>
      <c r="AP189" s="55">
        <v>0</v>
      </c>
      <c r="AQ189" s="55">
        <v>0</v>
      </c>
      <c r="AR189" s="55">
        <v>0</v>
      </c>
      <c r="AS189" s="55">
        <v>0</v>
      </c>
      <c r="AT189" s="55">
        <v>0</v>
      </c>
      <c r="AU189" s="55">
        <v>332.55555555555497</v>
      </c>
      <c r="AV189" s="125"/>
      <c r="AW189" s="125"/>
      <c r="AX189" s="125"/>
      <c r="AY189" s="125"/>
      <c r="AZ189" s="125"/>
      <c r="BA189" s="125"/>
      <c r="BH189" s="97">
        <v>184</v>
      </c>
      <c r="BI189" s="97">
        <v>34864800</v>
      </c>
      <c r="BJ189" s="98">
        <v>185</v>
      </c>
      <c r="BK189" s="98">
        <v>1018.6518610000001</v>
      </c>
      <c r="BL189" s="98">
        <v>228.45585539999999</v>
      </c>
      <c r="BM189" s="98">
        <v>5.3032260989999997</v>
      </c>
      <c r="BN189" s="98">
        <v>-1018.6518610000001</v>
      </c>
      <c r="BO189" s="98">
        <v>-200.121274</v>
      </c>
      <c r="BP189" s="98">
        <v>-208.0313553</v>
      </c>
      <c r="BQ189" s="100">
        <f t="shared" si="17"/>
        <v>403.52777777777777</v>
      </c>
      <c r="BT189" s="97">
        <v>184</v>
      </c>
      <c r="BU189" s="97">
        <v>34864800</v>
      </c>
      <c r="BV189" s="98">
        <v>1041.2568690000001</v>
      </c>
      <c r="BW189" s="98">
        <v>1001.419052</v>
      </c>
      <c r="BX189" s="98">
        <v>-32.866786660000002</v>
      </c>
      <c r="BY189" s="98">
        <v>31.227061469999999</v>
      </c>
      <c r="BZ189" s="98">
        <v>-188.28224610000001</v>
      </c>
      <c r="CA189" s="98">
        <v>176.80429380000001</v>
      </c>
    </row>
    <row r="190" spans="2:79" ht="9.9499999999999993" customHeight="1" x14ac:dyDescent="0.25">
      <c r="B190" s="26">
        <f>COLUMN()</f>
        <v>2</v>
      </c>
      <c r="C190" s="56" t="str">
        <f t="shared" si="21"/>
        <v>1,14</v>
      </c>
      <c r="D190" s="56" t="str">
        <f t="shared" si="21"/>
        <v>2,14</v>
      </c>
      <c r="E190" s="56" t="str">
        <f t="shared" si="21"/>
        <v>3,14</v>
      </c>
      <c r="F190" s="56" t="str">
        <f t="shared" si="21"/>
        <v>4,14</v>
      </c>
      <c r="G190" s="56" t="str">
        <f t="shared" si="21"/>
        <v>5,14</v>
      </c>
      <c r="H190" s="56" t="str">
        <f t="shared" si="21"/>
        <v>6,14</v>
      </c>
      <c r="I190" s="56" t="str">
        <f t="shared" si="21"/>
        <v>7,14</v>
      </c>
      <c r="J190" s="56" t="str">
        <f t="shared" si="21"/>
        <v>8,14</v>
      </c>
      <c r="K190" s="56" t="str">
        <f t="shared" si="21"/>
        <v>9,14</v>
      </c>
      <c r="L190" s="56" t="str">
        <f t="shared" si="21"/>
        <v>10,14</v>
      </c>
      <c r="M190" s="26"/>
      <c r="N190" s="102">
        <v>184</v>
      </c>
      <c r="O190" s="92">
        <v>1</v>
      </c>
      <c r="P190" s="92">
        <v>11</v>
      </c>
      <c r="Q190" s="92">
        <v>8</v>
      </c>
      <c r="R190" s="102">
        <v>184</v>
      </c>
      <c r="S190" s="84" t="s">
        <v>428</v>
      </c>
      <c r="T190" s="102">
        <v>0</v>
      </c>
      <c r="U190" s="102">
        <v>-1</v>
      </c>
      <c r="V190" s="102">
        <v>0.1</v>
      </c>
      <c r="W190" s="103">
        <v>9.9999999999999995E-7</v>
      </c>
      <c r="X190" s="102">
        <v>0.2</v>
      </c>
      <c r="Y190" s="102">
        <v>0.3</v>
      </c>
      <c r="Z190" s="102">
        <v>0.21</v>
      </c>
      <c r="AA190" s="102">
        <v>3.5</v>
      </c>
      <c r="AB190" s="104" t="s">
        <v>60</v>
      </c>
      <c r="AC190" s="49" t="str">
        <f t="shared" si="18"/>
        <v>9,12</v>
      </c>
      <c r="AD190" s="49" t="str">
        <f t="shared" si="19"/>
        <v/>
      </c>
      <c r="AE190" s="55">
        <v>150</v>
      </c>
      <c r="AF190" s="55">
        <v>28908000</v>
      </c>
      <c r="AG190" s="55">
        <v>0.125</v>
      </c>
      <c r="AH190" s="55">
        <v>0</v>
      </c>
      <c r="AI190" s="55">
        <v>0.224632358264856</v>
      </c>
      <c r="AJ190" s="55">
        <v>0.23936179321912601</v>
      </c>
      <c r="AK190" s="55">
        <v>0</v>
      </c>
      <c r="AL190" s="55">
        <v>6.5997137899793307E-2</v>
      </c>
      <c r="AM190" s="55">
        <v>0</v>
      </c>
      <c r="AN190" s="55">
        <v>0</v>
      </c>
      <c r="AO190" s="55">
        <v>-0.25000000000002798</v>
      </c>
      <c r="AP190" s="55">
        <v>0</v>
      </c>
      <c r="AQ190" s="55">
        <v>0</v>
      </c>
      <c r="AR190" s="55">
        <v>0</v>
      </c>
      <c r="AS190" s="55">
        <v>0</v>
      </c>
      <c r="AT190" s="55">
        <v>0</v>
      </c>
      <c r="AU190" s="55">
        <v>334.58333333333297</v>
      </c>
      <c r="AV190" s="125"/>
      <c r="AW190" s="125"/>
      <c r="AX190" s="125"/>
      <c r="AY190" s="125"/>
      <c r="AZ190" s="125"/>
      <c r="BA190" s="125"/>
      <c r="BH190" s="97">
        <v>185</v>
      </c>
      <c r="BI190" s="97">
        <v>35040000</v>
      </c>
      <c r="BJ190" s="98">
        <v>185</v>
      </c>
      <c r="BK190" s="98">
        <v>1018.683417</v>
      </c>
      <c r="BL190" s="98">
        <v>228.47047760000001</v>
      </c>
      <c r="BM190" s="98">
        <v>5.2759270230000004</v>
      </c>
      <c r="BN190" s="98">
        <v>-1018.683417</v>
      </c>
      <c r="BO190" s="98">
        <v>-200.1625052</v>
      </c>
      <c r="BP190" s="98">
        <v>-208.03204529999999</v>
      </c>
      <c r="BQ190" s="100">
        <f t="shared" si="17"/>
        <v>405.55555555555554</v>
      </c>
      <c r="BT190" s="97">
        <v>185</v>
      </c>
      <c r="BU190" s="97">
        <v>35040000</v>
      </c>
      <c r="BV190" s="98">
        <v>1041.2569100000001</v>
      </c>
      <c r="BW190" s="98">
        <v>1001.41905</v>
      </c>
      <c r="BX190" s="98">
        <v>-32.868604189999999</v>
      </c>
      <c r="BY190" s="98">
        <v>31.227061469999999</v>
      </c>
      <c r="BZ190" s="98">
        <v>-188.28169249999999</v>
      </c>
      <c r="CA190" s="98">
        <v>176.8049839</v>
      </c>
    </row>
    <row r="191" spans="2:79" ht="9.9499999999999993" customHeight="1" x14ac:dyDescent="0.25">
      <c r="B191" s="26">
        <f>COLUMN()</f>
        <v>2</v>
      </c>
      <c r="C191" s="56" t="str">
        <f t="shared" si="21"/>
        <v>1,15</v>
      </c>
      <c r="D191" s="56" t="str">
        <f t="shared" si="21"/>
        <v>2,15</v>
      </c>
      <c r="E191" s="56" t="str">
        <f t="shared" si="21"/>
        <v>3,15</v>
      </c>
      <c r="F191" s="56" t="str">
        <f t="shared" si="21"/>
        <v>4,15</v>
      </c>
      <c r="G191" s="56" t="str">
        <f t="shared" si="21"/>
        <v>5,15</v>
      </c>
      <c r="H191" s="56" t="str">
        <f t="shared" si="21"/>
        <v>6,15</v>
      </c>
      <c r="I191" s="56" t="str">
        <f t="shared" si="21"/>
        <v>7,15</v>
      </c>
      <c r="J191" s="56" t="str">
        <f t="shared" si="21"/>
        <v>8,15</v>
      </c>
      <c r="K191" s="56" t="str">
        <f t="shared" si="21"/>
        <v>9,15</v>
      </c>
      <c r="L191" s="56" t="str">
        <f t="shared" si="21"/>
        <v>10,15</v>
      </c>
      <c r="M191" s="26"/>
      <c r="N191" s="102">
        <v>185</v>
      </c>
      <c r="O191" s="92">
        <v>1</v>
      </c>
      <c r="P191" s="92">
        <v>12</v>
      </c>
      <c r="Q191" s="92">
        <v>0</v>
      </c>
      <c r="R191" s="102">
        <v>185</v>
      </c>
      <c r="S191" s="84" t="s">
        <v>429</v>
      </c>
      <c r="T191" s="102">
        <v>0</v>
      </c>
      <c r="U191" s="102">
        <v>-1</v>
      </c>
      <c r="V191" s="102">
        <v>0.1</v>
      </c>
      <c r="W191" s="103">
        <v>9.9999999999999995E-7</v>
      </c>
      <c r="X191" s="102">
        <v>0.1</v>
      </c>
      <c r="Y191" s="102">
        <v>0.3</v>
      </c>
      <c r="Z191" s="102">
        <v>0.11</v>
      </c>
      <c r="AA191" s="102">
        <v>3.5</v>
      </c>
      <c r="AB191" s="104" t="s">
        <v>60</v>
      </c>
      <c r="AC191" s="49" t="str">
        <f t="shared" si="18"/>
        <v>1,13</v>
      </c>
      <c r="AD191" s="49" t="str">
        <f t="shared" si="19"/>
        <v/>
      </c>
      <c r="AE191" s="55">
        <v>151</v>
      </c>
      <c r="AF191" s="55">
        <v>29083200</v>
      </c>
      <c r="AG191" s="55">
        <v>0.125</v>
      </c>
      <c r="AH191" s="55">
        <v>0</v>
      </c>
      <c r="AI191" s="55">
        <v>0.22451555826485101</v>
      </c>
      <c r="AJ191" s="55">
        <v>0.23936179321912601</v>
      </c>
      <c r="AK191" s="55">
        <v>0</v>
      </c>
      <c r="AL191" s="55">
        <v>6.4752003388442197E-2</v>
      </c>
      <c r="AM191" s="55">
        <v>0</v>
      </c>
      <c r="AN191" s="55">
        <v>0</v>
      </c>
      <c r="AO191" s="55">
        <v>-0.249999999999996</v>
      </c>
      <c r="AP191" s="55">
        <v>0</v>
      </c>
      <c r="AQ191" s="55">
        <v>0</v>
      </c>
      <c r="AR191" s="55">
        <v>0</v>
      </c>
      <c r="AS191" s="55">
        <v>0</v>
      </c>
      <c r="AT191" s="55">
        <v>0</v>
      </c>
      <c r="AU191" s="55">
        <v>336.61111111111097</v>
      </c>
      <c r="AV191" s="125"/>
      <c r="AW191" s="125"/>
      <c r="AX191" s="125"/>
      <c r="AY191" s="125"/>
      <c r="AZ191" s="125"/>
      <c r="BA191" s="125"/>
      <c r="BH191" s="97">
        <v>186</v>
      </c>
      <c r="BI191" s="97">
        <v>35215200</v>
      </c>
      <c r="BJ191" s="98">
        <v>185</v>
      </c>
      <c r="BK191" s="98">
        <v>1018.712812</v>
      </c>
      <c r="BL191" s="98">
        <v>228.48400950000001</v>
      </c>
      <c r="BM191" s="98">
        <v>5.2506851440000002</v>
      </c>
      <c r="BN191" s="98">
        <v>-1018.712812</v>
      </c>
      <c r="BO191" s="98">
        <v>-200.2006135</v>
      </c>
      <c r="BP191" s="98">
        <v>-208.03271079999999</v>
      </c>
      <c r="BQ191" s="100">
        <f t="shared" si="17"/>
        <v>407.58333333333331</v>
      </c>
      <c r="BT191" s="97">
        <v>186</v>
      </c>
      <c r="BU191" s="97">
        <v>35215200</v>
      </c>
      <c r="BV191" s="98">
        <v>1041.2569510000001</v>
      </c>
      <c r="BW191" s="98">
        <v>1001.419047</v>
      </c>
      <c r="BX191" s="98">
        <v>-32.87037711</v>
      </c>
      <c r="BY191" s="98">
        <v>31.227061469999999</v>
      </c>
      <c r="BZ191" s="98">
        <v>-188.2811476</v>
      </c>
      <c r="CA191" s="98">
        <v>176.80564939999999</v>
      </c>
    </row>
    <row r="192" spans="2:79" ht="9.9499999999999993" customHeight="1" x14ac:dyDescent="0.25"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02">
        <v>186</v>
      </c>
      <c r="O192" s="92">
        <v>1</v>
      </c>
      <c r="P192" s="92">
        <v>12</v>
      </c>
      <c r="Q192" s="92">
        <v>1</v>
      </c>
      <c r="R192" s="102">
        <v>186</v>
      </c>
      <c r="S192" s="84" t="s">
        <v>430</v>
      </c>
      <c r="T192" s="102">
        <v>0</v>
      </c>
      <c r="U192" s="102">
        <v>-1</v>
      </c>
      <c r="V192" s="102">
        <v>0.1</v>
      </c>
      <c r="W192" s="103">
        <v>9.9999999999999995E-7</v>
      </c>
      <c r="X192" s="102">
        <v>0.1</v>
      </c>
      <c r="Y192" s="102">
        <v>0.3</v>
      </c>
      <c r="Z192" s="102">
        <v>0.11</v>
      </c>
      <c r="AA192" s="102">
        <v>3.5</v>
      </c>
      <c r="AB192" s="104" t="s">
        <v>60</v>
      </c>
      <c r="AC192" s="49" t="str">
        <f t="shared" si="18"/>
        <v>2,13</v>
      </c>
      <c r="AD192" s="49" t="str">
        <f t="shared" si="19"/>
        <v/>
      </c>
      <c r="AE192" s="55">
        <v>152</v>
      </c>
      <c r="AF192" s="55">
        <v>29258400</v>
      </c>
      <c r="AG192" s="55">
        <v>0.125</v>
      </c>
      <c r="AH192" s="55">
        <v>0</v>
      </c>
      <c r="AI192" s="55">
        <v>0.22439875826487399</v>
      </c>
      <c r="AJ192" s="55">
        <v>0.23936179321912601</v>
      </c>
      <c r="AK192" s="55">
        <v>0</v>
      </c>
      <c r="AL192" s="55">
        <v>6.3567731230474295E-2</v>
      </c>
      <c r="AM192" s="55">
        <v>0</v>
      </c>
      <c r="AN192" s="55">
        <v>0</v>
      </c>
      <c r="AO192" s="55">
        <v>-0.25000000000002798</v>
      </c>
      <c r="AP192" s="55">
        <v>0</v>
      </c>
      <c r="AQ192" s="55">
        <v>0</v>
      </c>
      <c r="AR192" s="55">
        <v>0</v>
      </c>
      <c r="AS192" s="55">
        <v>0</v>
      </c>
      <c r="AT192" s="55">
        <v>0</v>
      </c>
      <c r="AU192" s="55">
        <v>338.638888888888</v>
      </c>
      <c r="AV192" s="125"/>
      <c r="AW192" s="125"/>
      <c r="AX192" s="125"/>
      <c r="AY192" s="125"/>
      <c r="AZ192" s="125"/>
      <c r="BA192" s="125"/>
      <c r="BH192" s="97">
        <v>187</v>
      </c>
      <c r="BI192" s="97">
        <v>35390400</v>
      </c>
      <c r="BJ192" s="98">
        <v>185</v>
      </c>
      <c r="BK192" s="98">
        <v>1018.7401630000001</v>
      </c>
      <c r="BL192" s="98">
        <v>228.49661639999999</v>
      </c>
      <c r="BM192" s="98">
        <v>5.2273839530000004</v>
      </c>
      <c r="BN192" s="98">
        <v>-1018.7401630000001</v>
      </c>
      <c r="BO192" s="98">
        <v>-200.2358844</v>
      </c>
      <c r="BP192" s="98">
        <v>-208.03334810000001</v>
      </c>
      <c r="BQ192" s="100">
        <f t="shared" si="17"/>
        <v>409.61111111111109</v>
      </c>
      <c r="BT192" s="97">
        <v>187</v>
      </c>
      <c r="BU192" s="97">
        <v>35390400</v>
      </c>
      <c r="BV192" s="98">
        <v>1041.256991</v>
      </c>
      <c r="BW192" s="98">
        <v>1001.419045</v>
      </c>
      <c r="BX192" s="98">
        <v>-32.872102349999999</v>
      </c>
      <c r="BY192" s="98">
        <v>31.227061469999999</v>
      </c>
      <c r="BZ192" s="98">
        <v>-188.28061679999999</v>
      </c>
      <c r="CA192" s="98">
        <v>176.80628659999999</v>
      </c>
    </row>
    <row r="193" spans="2:79" ht="9.9499999999999993" customHeight="1" x14ac:dyDescent="0.25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02">
        <v>187</v>
      </c>
      <c r="O193" s="92">
        <v>1</v>
      </c>
      <c r="P193" s="92">
        <v>12</v>
      </c>
      <c r="Q193" s="92">
        <v>5</v>
      </c>
      <c r="R193" s="102">
        <v>187</v>
      </c>
      <c r="S193" s="84" t="s">
        <v>431</v>
      </c>
      <c r="T193" s="102">
        <v>0</v>
      </c>
      <c r="U193" s="102">
        <v>-1</v>
      </c>
      <c r="V193" s="102">
        <v>0.1</v>
      </c>
      <c r="W193" s="103">
        <v>9.9999999999999995E-7</v>
      </c>
      <c r="X193" s="102">
        <v>0.1</v>
      </c>
      <c r="Y193" s="102">
        <v>0.3</v>
      </c>
      <c r="Z193" s="102">
        <v>0.11</v>
      </c>
      <c r="AA193" s="102">
        <v>3.5</v>
      </c>
      <c r="AB193" s="104" t="s">
        <v>60</v>
      </c>
      <c r="AC193" s="49" t="str">
        <f t="shared" si="18"/>
        <v>6,13</v>
      </c>
      <c r="AD193" s="49" t="str">
        <f t="shared" si="19"/>
        <v/>
      </c>
      <c r="AE193" s="55">
        <v>153</v>
      </c>
      <c r="AF193" s="55">
        <v>29433600</v>
      </c>
      <c r="AG193" s="55">
        <v>0.125</v>
      </c>
      <c r="AH193" s="55">
        <v>0</v>
      </c>
      <c r="AI193" s="55">
        <v>0.22428195826486899</v>
      </c>
      <c r="AJ193" s="55">
        <v>0.23936179321912601</v>
      </c>
      <c r="AK193" s="55">
        <v>0</v>
      </c>
      <c r="AL193" s="55">
        <v>6.2468338900891103E-2</v>
      </c>
      <c r="AM193" s="55">
        <v>0</v>
      </c>
      <c r="AN193" s="55">
        <v>0</v>
      </c>
      <c r="AO193" s="55">
        <v>-0.249999999999996</v>
      </c>
      <c r="AP193" s="55">
        <v>0</v>
      </c>
      <c r="AQ193" s="55">
        <v>0</v>
      </c>
      <c r="AR193" s="55">
        <v>0</v>
      </c>
      <c r="AS193" s="55">
        <v>0</v>
      </c>
      <c r="AT193" s="55">
        <v>0</v>
      </c>
      <c r="AU193" s="55">
        <v>340.666666666666</v>
      </c>
      <c r="AV193" s="125"/>
      <c r="AW193" s="125"/>
      <c r="AX193" s="125"/>
      <c r="AY193" s="125"/>
      <c r="AZ193" s="125"/>
      <c r="BA193" s="125"/>
      <c r="BH193" s="97">
        <v>188</v>
      </c>
      <c r="BI193" s="97">
        <v>35565600</v>
      </c>
      <c r="BJ193" s="98">
        <v>185</v>
      </c>
      <c r="BK193" s="98">
        <v>1018.765592</v>
      </c>
      <c r="BL193" s="98">
        <v>228.50835499999999</v>
      </c>
      <c r="BM193" s="98">
        <v>5.2058812090000002</v>
      </c>
      <c r="BN193" s="98">
        <v>-1018.765592</v>
      </c>
      <c r="BO193" s="98">
        <v>-200.26852919999999</v>
      </c>
      <c r="BP193" s="98">
        <v>-208.03394460000001</v>
      </c>
      <c r="BQ193" s="100">
        <f t="shared" si="17"/>
        <v>411.63888888888891</v>
      </c>
      <c r="BT193" s="97">
        <v>188</v>
      </c>
      <c r="BU193" s="97">
        <v>35565600</v>
      </c>
      <c r="BV193" s="98">
        <v>1041.2570290000001</v>
      </c>
      <c r="BW193" s="98">
        <v>1001.419043</v>
      </c>
      <c r="BX193" s="98">
        <v>-32.873770139999998</v>
      </c>
      <c r="BY193" s="98">
        <v>31.227061469999999</v>
      </c>
      <c r="BZ193" s="98">
        <v>-188.28009789999999</v>
      </c>
      <c r="CA193" s="98">
        <v>176.80688319999999</v>
      </c>
    </row>
    <row r="194" spans="2:79" ht="9.9499999999999993" customHeight="1" x14ac:dyDescent="0.25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02">
        <v>188</v>
      </c>
      <c r="O194" s="92">
        <v>1</v>
      </c>
      <c r="P194" s="92">
        <v>12</v>
      </c>
      <c r="Q194" s="92">
        <v>6</v>
      </c>
      <c r="R194" s="102">
        <v>188</v>
      </c>
      <c r="S194" s="84" t="s">
        <v>432</v>
      </c>
      <c r="T194" s="102">
        <v>0</v>
      </c>
      <c r="U194" s="102">
        <v>-1</v>
      </c>
      <c r="V194" s="102">
        <v>0.1</v>
      </c>
      <c r="W194" s="103">
        <v>9.9999999999999995E-7</v>
      </c>
      <c r="X194" s="102">
        <v>0.1</v>
      </c>
      <c r="Y194" s="102">
        <v>0.3</v>
      </c>
      <c r="Z194" s="102">
        <v>0.11</v>
      </c>
      <c r="AA194" s="102">
        <v>3.5</v>
      </c>
      <c r="AB194" s="104" t="s">
        <v>60</v>
      </c>
      <c r="AC194" s="49" t="str">
        <f t="shared" si="18"/>
        <v>7,13</v>
      </c>
      <c r="AD194" s="49" t="str">
        <f t="shared" si="19"/>
        <v/>
      </c>
      <c r="AE194" s="55">
        <v>154</v>
      </c>
      <c r="AF194" s="55">
        <v>29608800</v>
      </c>
      <c r="AG194" s="55">
        <v>0.125</v>
      </c>
      <c r="AH194" s="55">
        <v>0</v>
      </c>
      <c r="AI194" s="55">
        <v>0.22428195826486899</v>
      </c>
      <c r="AJ194" s="55">
        <v>0.23936179321912601</v>
      </c>
      <c r="AK194" s="55">
        <v>0</v>
      </c>
      <c r="AL194" s="55">
        <v>6.1444305588232301E-2</v>
      </c>
      <c r="AM194" s="55">
        <v>0</v>
      </c>
      <c r="AN194" s="55">
        <v>0</v>
      </c>
      <c r="AO194" s="55">
        <v>-0.249999999999996</v>
      </c>
      <c r="AP194" s="55">
        <v>0</v>
      </c>
      <c r="AQ194" s="55">
        <v>0</v>
      </c>
      <c r="AR194" s="55">
        <v>0</v>
      </c>
      <c r="AS194" s="55">
        <v>0</v>
      </c>
      <c r="AT194" s="55">
        <v>0</v>
      </c>
      <c r="AU194" s="55">
        <v>342.694444444444</v>
      </c>
      <c r="AV194" s="125"/>
      <c r="AW194" s="125"/>
      <c r="AX194" s="125"/>
      <c r="AY194" s="125"/>
      <c r="AZ194" s="125"/>
      <c r="BA194" s="125"/>
      <c r="BH194" s="97">
        <v>189</v>
      </c>
      <c r="BI194" s="97">
        <v>35740800</v>
      </c>
      <c r="BJ194" s="98">
        <v>185</v>
      </c>
      <c r="BK194" s="98">
        <v>1018.881178</v>
      </c>
      <c r="BL194" s="98">
        <v>228.61262830000001</v>
      </c>
      <c r="BM194" s="98">
        <v>5.1884869739999999</v>
      </c>
      <c r="BN194" s="98">
        <v>-1018.881178</v>
      </c>
      <c r="BO194" s="98">
        <v>-200.38964920000001</v>
      </c>
      <c r="BP194" s="98">
        <v>-208.03449209999999</v>
      </c>
      <c r="BQ194" s="100">
        <f t="shared" si="17"/>
        <v>413.66666666666669</v>
      </c>
      <c r="BT194" s="97">
        <v>189</v>
      </c>
      <c r="BU194" s="97">
        <v>35740800</v>
      </c>
      <c r="BV194" s="98">
        <v>1041.2570659999999</v>
      </c>
      <c r="BW194" s="98">
        <v>1001.41904</v>
      </c>
      <c r="BX194" s="98">
        <v>-32.875374270000002</v>
      </c>
      <c r="BY194" s="98">
        <v>31.227061469999999</v>
      </c>
      <c r="BZ194" s="98">
        <v>-188.2795845</v>
      </c>
      <c r="CA194" s="98">
        <v>176.8074306</v>
      </c>
    </row>
    <row r="195" spans="2:79" ht="9.9499999999999993" customHeight="1" x14ac:dyDescent="0.25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02">
        <v>189</v>
      </c>
      <c r="O195" s="92">
        <v>1</v>
      </c>
      <c r="P195" s="92">
        <v>12</v>
      </c>
      <c r="Q195" s="92">
        <v>7</v>
      </c>
      <c r="R195" s="102">
        <v>189</v>
      </c>
      <c r="S195" s="84" t="s">
        <v>433</v>
      </c>
      <c r="T195" s="102">
        <v>0</v>
      </c>
      <c r="U195" s="102">
        <v>-1</v>
      </c>
      <c r="V195" s="102">
        <v>0.1</v>
      </c>
      <c r="W195" s="103">
        <v>9.9999999999999995E-7</v>
      </c>
      <c r="X195" s="102">
        <v>0.1</v>
      </c>
      <c r="Y195" s="102">
        <v>0.3</v>
      </c>
      <c r="Z195" s="102">
        <v>0.11</v>
      </c>
      <c r="AA195" s="102">
        <v>3.5</v>
      </c>
      <c r="AB195" s="104" t="s">
        <v>60</v>
      </c>
      <c r="AC195" s="49" t="str">
        <f t="shared" si="18"/>
        <v>8,13</v>
      </c>
      <c r="AD195" s="49" t="str">
        <f t="shared" si="19"/>
        <v/>
      </c>
      <c r="AE195" s="55">
        <v>155</v>
      </c>
      <c r="AF195" s="55">
        <v>29784000</v>
      </c>
      <c r="AG195" s="55">
        <v>0.125</v>
      </c>
      <c r="AH195" s="55">
        <v>0</v>
      </c>
      <c r="AI195" s="55">
        <v>0.22416515826483599</v>
      </c>
      <c r="AJ195" s="55">
        <v>0.23936179321912601</v>
      </c>
      <c r="AK195" s="55">
        <v>0</v>
      </c>
      <c r="AL195" s="55">
        <v>6.04888001758703E-2</v>
      </c>
      <c r="AM195" s="55">
        <v>0</v>
      </c>
      <c r="AN195" s="55">
        <v>0</v>
      </c>
      <c r="AO195" s="55">
        <v>-0.249999999999964</v>
      </c>
      <c r="AP195" s="55">
        <v>0</v>
      </c>
      <c r="AQ195" s="55">
        <v>0</v>
      </c>
      <c r="AR195" s="55">
        <v>0</v>
      </c>
      <c r="AS195" s="55">
        <v>0</v>
      </c>
      <c r="AT195" s="55">
        <v>0</v>
      </c>
      <c r="AU195" s="55">
        <v>344.722222222222</v>
      </c>
      <c r="AV195" s="125"/>
      <c r="AW195" s="125"/>
      <c r="AX195" s="125"/>
      <c r="AY195" s="125"/>
      <c r="AZ195" s="125"/>
      <c r="BA195" s="125"/>
      <c r="BH195" s="97">
        <v>190</v>
      </c>
      <c r="BI195" s="97">
        <v>35916000</v>
      </c>
      <c r="BJ195" s="98">
        <v>185</v>
      </c>
      <c r="BK195" s="98">
        <v>1019.0902599999999</v>
      </c>
      <c r="BL195" s="98">
        <v>228.8145025</v>
      </c>
      <c r="BM195" s="98">
        <v>5.1786800550000001</v>
      </c>
      <c r="BN195" s="98">
        <v>-1019.0902599999999</v>
      </c>
      <c r="BO195" s="98">
        <v>-200.60083059999999</v>
      </c>
      <c r="BP195" s="98">
        <v>-208.0349918</v>
      </c>
      <c r="BQ195" s="100">
        <f t="shared" si="17"/>
        <v>415.69444444444446</v>
      </c>
      <c r="BT195" s="97">
        <v>190</v>
      </c>
      <c r="BU195" s="97">
        <v>35916000</v>
      </c>
      <c r="BV195" s="98">
        <v>1041.2571009999999</v>
      </c>
      <c r="BW195" s="98">
        <v>1001.419038</v>
      </c>
      <c r="BX195" s="98">
        <v>-32.876916379999997</v>
      </c>
      <c r="BY195" s="98">
        <v>31.227061469999999</v>
      </c>
      <c r="BZ195" s="98">
        <v>-188.2790679</v>
      </c>
      <c r="CA195" s="98">
        <v>176.80793030000001</v>
      </c>
    </row>
    <row r="196" spans="2:79" ht="9.9499999999999993" customHeight="1" x14ac:dyDescent="0.25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02">
        <v>190</v>
      </c>
      <c r="O196" s="92">
        <v>1</v>
      </c>
      <c r="P196" s="92">
        <v>12</v>
      </c>
      <c r="Q196" s="92">
        <v>8</v>
      </c>
      <c r="R196" s="102">
        <v>190</v>
      </c>
      <c r="S196" s="84" t="s">
        <v>434</v>
      </c>
      <c r="T196" s="102">
        <v>0</v>
      </c>
      <c r="U196" s="102">
        <v>-1</v>
      </c>
      <c r="V196" s="102">
        <v>0.1</v>
      </c>
      <c r="W196" s="103">
        <v>9.9999999999999995E-7</v>
      </c>
      <c r="X196" s="102">
        <v>0.1</v>
      </c>
      <c r="Y196" s="102">
        <v>0.3</v>
      </c>
      <c r="Z196" s="102">
        <v>0.11</v>
      </c>
      <c r="AA196" s="102">
        <v>3.5</v>
      </c>
      <c r="AB196" s="104" t="s">
        <v>60</v>
      </c>
      <c r="AC196" s="49" t="str">
        <f t="shared" si="18"/>
        <v>9,13</v>
      </c>
      <c r="AD196" s="49" t="str">
        <f t="shared" si="19"/>
        <v/>
      </c>
      <c r="AE196" s="55">
        <v>156</v>
      </c>
      <c r="AF196" s="55">
        <v>29959200</v>
      </c>
      <c r="AG196" s="55">
        <v>0.125</v>
      </c>
      <c r="AH196" s="55">
        <v>0</v>
      </c>
      <c r="AI196" s="55">
        <v>0.224048358264887</v>
      </c>
      <c r="AJ196" s="55">
        <v>0.23934468872919701</v>
      </c>
      <c r="AK196" s="55">
        <v>0</v>
      </c>
      <c r="AL196" s="55">
        <v>5.95335338135679E-2</v>
      </c>
      <c r="AM196" s="55">
        <v>0</v>
      </c>
      <c r="AN196" s="55">
        <v>0</v>
      </c>
      <c r="AO196" s="55">
        <v>-0.249999999999996</v>
      </c>
      <c r="AP196" s="55">
        <v>0</v>
      </c>
      <c r="AQ196" s="55">
        <v>0</v>
      </c>
      <c r="AR196" s="55">
        <v>0</v>
      </c>
      <c r="AS196" s="55">
        <v>0</v>
      </c>
      <c r="AT196" s="55">
        <v>0</v>
      </c>
      <c r="AU196" s="55">
        <v>346.75</v>
      </c>
      <c r="AV196" s="125"/>
      <c r="AW196" s="125"/>
      <c r="AX196" s="125"/>
      <c r="AY196" s="125"/>
      <c r="AZ196" s="125"/>
      <c r="BA196" s="125"/>
      <c r="BH196" s="97">
        <v>191</v>
      </c>
      <c r="BI196" s="97">
        <v>36091200</v>
      </c>
      <c r="BJ196" s="98">
        <v>185</v>
      </c>
      <c r="BK196" s="98">
        <v>1019.205773</v>
      </c>
      <c r="BL196" s="98">
        <v>228.92511150000001</v>
      </c>
      <c r="BM196" s="98">
        <v>5.1737667199999997</v>
      </c>
      <c r="BN196" s="98">
        <v>-1019.205773</v>
      </c>
      <c r="BO196" s="98">
        <v>-200.71590130000001</v>
      </c>
      <c r="BP196" s="98">
        <v>-208.03544350000001</v>
      </c>
      <c r="BQ196" s="100">
        <f t="shared" si="17"/>
        <v>417.72222222222223</v>
      </c>
      <c r="BT196" s="97">
        <v>191</v>
      </c>
      <c r="BU196" s="97">
        <v>36091200</v>
      </c>
      <c r="BV196" s="98">
        <v>1041.2571350000001</v>
      </c>
      <c r="BW196" s="98">
        <v>1001.419036</v>
      </c>
      <c r="BX196" s="98">
        <v>-32.878396850000001</v>
      </c>
      <c r="BY196" s="98">
        <v>31.227061469999999</v>
      </c>
      <c r="BZ196" s="98">
        <v>-188.27853669999999</v>
      </c>
      <c r="CA196" s="98">
        <v>176.80838199999999</v>
      </c>
    </row>
    <row r="197" spans="2:79" ht="9.9499999999999993" customHeight="1" x14ac:dyDescent="0.25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02">
        <v>191</v>
      </c>
      <c r="O197" s="92">
        <v>1</v>
      </c>
      <c r="P197" s="92">
        <v>13</v>
      </c>
      <c r="Q197" s="92">
        <v>1</v>
      </c>
      <c r="R197" s="102">
        <v>191</v>
      </c>
      <c r="S197" s="84" t="s">
        <v>435</v>
      </c>
      <c r="T197" s="102">
        <v>0</v>
      </c>
      <c r="U197" s="102">
        <v>-1</v>
      </c>
      <c r="V197" s="102">
        <v>0.1</v>
      </c>
      <c r="W197" s="103">
        <v>9.9999999999999995E-7</v>
      </c>
      <c r="X197" s="102">
        <v>0.2</v>
      </c>
      <c r="Y197" s="102">
        <v>0.3</v>
      </c>
      <c r="Z197" s="102">
        <v>0.21</v>
      </c>
      <c r="AA197" s="102">
        <v>3.5</v>
      </c>
      <c r="AB197" s="104" t="s">
        <v>60</v>
      </c>
      <c r="AC197" s="49" t="str">
        <f t="shared" si="18"/>
        <v>2,14</v>
      </c>
      <c r="AD197" s="49" t="str">
        <f t="shared" si="19"/>
        <v/>
      </c>
      <c r="AE197" s="55">
        <v>157</v>
      </c>
      <c r="AF197" s="55">
        <v>30134400</v>
      </c>
      <c r="AG197" s="55">
        <v>0.125</v>
      </c>
      <c r="AH197" s="55">
        <v>0</v>
      </c>
      <c r="AI197" s="55">
        <v>0.22393155826488201</v>
      </c>
      <c r="AJ197" s="55">
        <v>0.23924499321912401</v>
      </c>
      <c r="AK197" s="55">
        <v>0</v>
      </c>
      <c r="AL197" s="55">
        <v>5.8502576605044099E-2</v>
      </c>
      <c r="AM197" s="55">
        <v>0</v>
      </c>
      <c r="AN197" s="55">
        <v>0</v>
      </c>
      <c r="AO197" s="55">
        <v>-0.25000000000002798</v>
      </c>
      <c r="AP197" s="55">
        <v>0</v>
      </c>
      <c r="AQ197" s="55">
        <v>0</v>
      </c>
      <c r="AR197" s="55">
        <v>0</v>
      </c>
      <c r="AS197" s="55">
        <v>0</v>
      </c>
      <c r="AT197" s="55">
        <v>0</v>
      </c>
      <c r="AU197" s="55">
        <v>348.77777777777698</v>
      </c>
      <c r="AV197" s="125"/>
      <c r="AW197" s="125"/>
      <c r="AX197" s="125"/>
      <c r="AY197" s="125"/>
      <c r="AZ197" s="125"/>
      <c r="BA197" s="125"/>
      <c r="BH197" s="97">
        <v>192</v>
      </c>
      <c r="BI197" s="97">
        <v>36266400</v>
      </c>
      <c r="BJ197" s="98">
        <v>185</v>
      </c>
      <c r="BK197" s="98">
        <v>1019.271865</v>
      </c>
      <c r="BL197" s="98">
        <v>228.9875255</v>
      </c>
      <c r="BM197" s="98">
        <v>5.1714281299999998</v>
      </c>
      <c r="BN197" s="98">
        <v>-1019.271865</v>
      </c>
      <c r="BO197" s="98">
        <v>-200.7802494</v>
      </c>
      <c r="BP197" s="98">
        <v>-208.03584789999999</v>
      </c>
      <c r="BQ197" s="100">
        <f t="shared" si="17"/>
        <v>419.75</v>
      </c>
      <c r="BT197" s="97">
        <v>192</v>
      </c>
      <c r="BU197" s="97">
        <v>36266400</v>
      </c>
      <c r="BV197" s="98">
        <v>1041.2571680000001</v>
      </c>
      <c r="BW197" s="98">
        <v>1001.419033</v>
      </c>
      <c r="BX197" s="98">
        <v>-32.87981688</v>
      </c>
      <c r="BY197" s="98">
        <v>31.227061469999999</v>
      </c>
      <c r="BZ197" s="98">
        <v>-188.2779822</v>
      </c>
      <c r="CA197" s="98">
        <v>176.8087865</v>
      </c>
    </row>
    <row r="198" spans="2:79" ht="9.9499999999999993" customHeight="1" x14ac:dyDescent="0.25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02">
        <v>192</v>
      </c>
      <c r="O198" s="92">
        <v>1</v>
      </c>
      <c r="P198" s="92">
        <v>13</v>
      </c>
      <c r="Q198" s="92">
        <v>5</v>
      </c>
      <c r="R198" s="102">
        <v>192</v>
      </c>
      <c r="S198" s="84" t="s">
        <v>436</v>
      </c>
      <c r="T198" s="102">
        <v>0</v>
      </c>
      <c r="U198" s="102">
        <v>-1</v>
      </c>
      <c r="V198" s="102">
        <v>0.1</v>
      </c>
      <c r="W198" s="103">
        <v>9.9999999999999995E-7</v>
      </c>
      <c r="X198" s="102">
        <v>0.2</v>
      </c>
      <c r="Y198" s="102">
        <v>0.3</v>
      </c>
      <c r="Z198" s="102">
        <v>0.21</v>
      </c>
      <c r="AA198" s="102">
        <v>3.5</v>
      </c>
      <c r="AB198" s="104" t="s">
        <v>60</v>
      </c>
      <c r="AC198" s="49" t="str">
        <f t="shared" si="18"/>
        <v>6,14</v>
      </c>
      <c r="AD198" s="49" t="str">
        <f t="shared" si="19"/>
        <v/>
      </c>
      <c r="AE198" s="55">
        <v>158</v>
      </c>
      <c r="AF198" s="55">
        <v>30309600</v>
      </c>
      <c r="AG198" s="55">
        <v>0.125</v>
      </c>
      <c r="AH198" s="55">
        <v>0</v>
      </c>
      <c r="AI198" s="55">
        <v>0.22393155826488201</v>
      </c>
      <c r="AJ198" s="55">
        <v>0.23916246127054699</v>
      </c>
      <c r="AK198" s="55">
        <v>0</v>
      </c>
      <c r="AL198" s="55">
        <v>5.75308915552704E-2</v>
      </c>
      <c r="AM198" s="55">
        <v>0</v>
      </c>
      <c r="AN198" s="55">
        <v>0</v>
      </c>
      <c r="AO198" s="55">
        <v>-0.249999999999996</v>
      </c>
      <c r="AP198" s="55">
        <v>0</v>
      </c>
      <c r="AQ198" s="55">
        <v>0</v>
      </c>
      <c r="AR198" s="55">
        <v>0</v>
      </c>
      <c r="AS198" s="55">
        <v>0</v>
      </c>
      <c r="AT198" s="55">
        <v>0</v>
      </c>
      <c r="AU198" s="55">
        <v>350.80555555555497</v>
      </c>
      <c r="AV198" s="125"/>
      <c r="AW198" s="125"/>
      <c r="AX198" s="125"/>
      <c r="AY198" s="125"/>
      <c r="AZ198" s="125"/>
      <c r="BA198" s="125"/>
      <c r="BH198" s="97">
        <v>193</v>
      </c>
      <c r="BI198" s="97">
        <v>36441600</v>
      </c>
      <c r="BJ198" s="98">
        <v>185</v>
      </c>
      <c r="BK198" s="98">
        <v>1019.310547</v>
      </c>
      <c r="BL198" s="98">
        <v>229.02322939999999</v>
      </c>
      <c r="BM198" s="98">
        <v>5.1705079080000003</v>
      </c>
      <c r="BN198" s="98">
        <v>-1019.310547</v>
      </c>
      <c r="BO198" s="98">
        <v>-200.81651049999999</v>
      </c>
      <c r="BP198" s="98">
        <v>-208.03621100000001</v>
      </c>
      <c r="BQ198" s="100">
        <f t="shared" ref="BQ198:BQ261" si="22">BI198/$BQ$4</f>
        <v>421.77777777777777</v>
      </c>
      <c r="BT198" s="97">
        <v>193</v>
      </c>
      <c r="BU198" s="97">
        <v>36441600</v>
      </c>
      <c r="BV198" s="98">
        <v>1041.2571989999999</v>
      </c>
      <c r="BW198" s="98">
        <v>1001.41903</v>
      </c>
      <c r="BX198" s="98">
        <v>-32.881181329999997</v>
      </c>
      <c r="BY198" s="98">
        <v>31.227061469999999</v>
      </c>
      <c r="BZ198" s="98">
        <v>-188.27740299999999</v>
      </c>
      <c r="CA198" s="98">
        <v>176.80914960000001</v>
      </c>
    </row>
    <row r="199" spans="2:79" ht="9.9499999999999993" customHeight="1" x14ac:dyDescent="0.25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02">
        <v>193</v>
      </c>
      <c r="O199" s="92">
        <v>1</v>
      </c>
      <c r="P199" s="92">
        <v>13</v>
      </c>
      <c r="Q199" s="92">
        <v>6</v>
      </c>
      <c r="R199" s="102">
        <v>193</v>
      </c>
      <c r="S199" s="84" t="s">
        <v>437</v>
      </c>
      <c r="T199" s="102">
        <v>0</v>
      </c>
      <c r="U199" s="102">
        <v>-1</v>
      </c>
      <c r="V199" s="102">
        <v>0.1</v>
      </c>
      <c r="W199" s="103">
        <v>9.9999999999999995E-7</v>
      </c>
      <c r="X199" s="102">
        <v>0.2</v>
      </c>
      <c r="Y199" s="102">
        <v>0.3</v>
      </c>
      <c r="Z199" s="102">
        <v>0.21</v>
      </c>
      <c r="AA199" s="102">
        <v>3.5</v>
      </c>
      <c r="AB199" s="104" t="s">
        <v>60</v>
      </c>
      <c r="AC199" s="49" t="str">
        <f t="shared" ref="AC199:AC205" si="23">IF(AB199=$AB$3,_xlfn.CONCAT(Q199+1,",",P199+1),"")</f>
        <v>7,14</v>
      </c>
      <c r="AD199" s="49" t="str">
        <f t="shared" ref="AD199:AD205" si="24">IF(AB199=$AB$4,_xlfn.CONCAT(Q199+1,",",P199+1),"")</f>
        <v/>
      </c>
      <c r="AE199" s="55">
        <v>159</v>
      </c>
      <c r="AF199" s="55">
        <v>30484800</v>
      </c>
      <c r="AG199" s="55">
        <v>0.125</v>
      </c>
      <c r="AH199" s="55">
        <v>0</v>
      </c>
      <c r="AI199" s="55">
        <v>0.22381475826487701</v>
      </c>
      <c r="AJ199" s="55">
        <v>0.23909753058498601</v>
      </c>
      <c r="AK199" s="55">
        <v>0</v>
      </c>
      <c r="AL199" s="55">
        <v>5.6613047934655603E-2</v>
      </c>
      <c r="AM199" s="55">
        <v>0</v>
      </c>
      <c r="AN199" s="55">
        <v>0</v>
      </c>
      <c r="AO199" s="55">
        <v>-0.249999999999996</v>
      </c>
      <c r="AP199" s="55">
        <v>0</v>
      </c>
      <c r="AQ199" s="55">
        <v>0</v>
      </c>
      <c r="AR199" s="55">
        <v>0</v>
      </c>
      <c r="AS199" s="55">
        <v>0</v>
      </c>
      <c r="AT199" s="55">
        <v>0</v>
      </c>
      <c r="AU199" s="55">
        <v>352.83333333333297</v>
      </c>
      <c r="AV199" s="125"/>
      <c r="AW199" s="125"/>
      <c r="AX199" s="125"/>
      <c r="AY199" s="125"/>
      <c r="AZ199" s="125"/>
      <c r="BA199" s="125"/>
      <c r="BH199" s="97">
        <v>194</v>
      </c>
      <c r="BI199" s="97">
        <v>36616800</v>
      </c>
      <c r="BJ199" s="98">
        <v>185</v>
      </c>
      <c r="BK199" s="98">
        <v>1019.333526</v>
      </c>
      <c r="BL199" s="98">
        <v>229.04365799999999</v>
      </c>
      <c r="BM199" s="98">
        <v>5.1703905929999996</v>
      </c>
      <c r="BN199" s="98">
        <v>-1019.333526</v>
      </c>
      <c r="BO199" s="98">
        <v>-200.83672910000001</v>
      </c>
      <c r="BP199" s="98">
        <v>-208.03653829999999</v>
      </c>
      <c r="BQ199" s="100">
        <f t="shared" si="22"/>
        <v>423.80555555555554</v>
      </c>
      <c r="BT199" s="97">
        <v>194</v>
      </c>
      <c r="BU199" s="97">
        <v>36616800</v>
      </c>
      <c r="BV199" s="98">
        <v>1041.2572290000001</v>
      </c>
      <c r="BW199" s="98">
        <v>1001.419028</v>
      </c>
      <c r="BX199" s="98">
        <v>-32.882494700000002</v>
      </c>
      <c r="BY199" s="98">
        <v>31.227061469999999</v>
      </c>
      <c r="BZ199" s="98">
        <v>-188.2768021</v>
      </c>
      <c r="CA199" s="98">
        <v>176.80947689999999</v>
      </c>
    </row>
    <row r="200" spans="2:79" ht="9.9499999999999993" customHeight="1" x14ac:dyDescent="0.25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02">
        <v>194</v>
      </c>
      <c r="O200" s="92">
        <v>1</v>
      </c>
      <c r="P200" s="92">
        <v>13</v>
      </c>
      <c r="Q200" s="92">
        <v>7</v>
      </c>
      <c r="R200" s="102">
        <v>194</v>
      </c>
      <c r="S200" s="84" t="s">
        <v>438</v>
      </c>
      <c r="T200" s="102">
        <v>0</v>
      </c>
      <c r="U200" s="102">
        <v>-1</v>
      </c>
      <c r="V200" s="102">
        <v>0.1</v>
      </c>
      <c r="W200" s="103">
        <v>9.9999999999999995E-7</v>
      </c>
      <c r="X200" s="102">
        <v>0.2</v>
      </c>
      <c r="Y200" s="102">
        <v>0.3</v>
      </c>
      <c r="Z200" s="102">
        <v>0.21</v>
      </c>
      <c r="AA200" s="102">
        <v>3.5</v>
      </c>
      <c r="AB200" s="104" t="s">
        <v>60</v>
      </c>
      <c r="AC200" s="49" t="str">
        <f t="shared" si="23"/>
        <v>8,14</v>
      </c>
      <c r="AD200" s="49" t="str">
        <f t="shared" si="24"/>
        <v/>
      </c>
      <c r="AE200" s="55">
        <v>160</v>
      </c>
      <c r="AF200" s="55">
        <v>30660000</v>
      </c>
      <c r="AG200" s="55">
        <v>0.125</v>
      </c>
      <c r="AH200" s="55">
        <v>0</v>
      </c>
      <c r="AI200" s="55">
        <v>0.22369795826487199</v>
      </c>
      <c r="AJ200" s="55">
        <v>0.23901139321912401</v>
      </c>
      <c r="AK200" s="55">
        <v>0</v>
      </c>
      <c r="AL200" s="55">
        <v>5.539076165061E-2</v>
      </c>
      <c r="AM200" s="55">
        <v>0</v>
      </c>
      <c r="AN200" s="55">
        <v>0</v>
      </c>
      <c r="AO200" s="55">
        <v>-0.25000000000006001</v>
      </c>
      <c r="AP200" s="55">
        <v>0</v>
      </c>
      <c r="AQ200" s="55">
        <v>0</v>
      </c>
      <c r="AR200" s="55">
        <v>0</v>
      </c>
      <c r="AS200" s="55">
        <v>0</v>
      </c>
      <c r="AT200" s="55">
        <v>0</v>
      </c>
      <c r="AU200" s="55">
        <v>354.86111111111097</v>
      </c>
      <c r="AV200" s="125"/>
      <c r="AW200" s="125"/>
      <c r="AX200" s="125"/>
      <c r="AY200" s="125"/>
      <c r="AZ200" s="125"/>
      <c r="BA200" s="125"/>
      <c r="BH200" s="97">
        <v>195</v>
      </c>
      <c r="BI200" s="97">
        <v>36792000</v>
      </c>
      <c r="BJ200" s="98">
        <v>185</v>
      </c>
      <c r="BK200" s="98">
        <v>1019.347346</v>
      </c>
      <c r="BL200" s="98">
        <v>229.0552131</v>
      </c>
      <c r="BM200" s="98">
        <v>5.1707322319999998</v>
      </c>
      <c r="BN200" s="98">
        <v>-1019.347346</v>
      </c>
      <c r="BO200" s="98">
        <v>-200.84764530000001</v>
      </c>
      <c r="BP200" s="98">
        <v>-208.03683559999999</v>
      </c>
      <c r="BQ200" s="100">
        <f t="shared" si="22"/>
        <v>425.83333333333331</v>
      </c>
      <c r="BT200" s="97">
        <v>195</v>
      </c>
      <c r="BU200" s="97">
        <v>36792000</v>
      </c>
      <c r="BV200" s="98">
        <v>1041.2572580000001</v>
      </c>
      <c r="BW200" s="98">
        <v>1001.419025</v>
      </c>
      <c r="BX200" s="98">
        <v>-32.883761560000003</v>
      </c>
      <c r="BY200" s="98">
        <v>31.227061469999999</v>
      </c>
      <c r="BZ200" s="98">
        <v>-188.27618709999999</v>
      </c>
      <c r="CA200" s="98">
        <v>176.8097741</v>
      </c>
    </row>
    <row r="201" spans="2:79" ht="9.9499999999999993" customHeight="1" x14ac:dyDescent="0.25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02">
        <v>195</v>
      </c>
      <c r="O201" s="92">
        <v>1</v>
      </c>
      <c r="P201" s="92">
        <v>13</v>
      </c>
      <c r="Q201" s="92">
        <v>8</v>
      </c>
      <c r="R201" s="102">
        <v>195</v>
      </c>
      <c r="S201" s="84" t="s">
        <v>439</v>
      </c>
      <c r="T201" s="102">
        <v>0</v>
      </c>
      <c r="U201" s="102">
        <v>-1</v>
      </c>
      <c r="V201" s="102">
        <v>0.1</v>
      </c>
      <c r="W201" s="103">
        <v>9.9999999999999995E-7</v>
      </c>
      <c r="X201" s="102">
        <v>0.1</v>
      </c>
      <c r="Y201" s="102">
        <v>0.3</v>
      </c>
      <c r="Z201" s="102">
        <v>0.11</v>
      </c>
      <c r="AA201" s="102">
        <v>3.5</v>
      </c>
      <c r="AB201" s="104" t="s">
        <v>60</v>
      </c>
      <c r="AC201" s="49" t="str">
        <f t="shared" si="23"/>
        <v>9,14</v>
      </c>
      <c r="AD201" s="49" t="str">
        <f t="shared" si="24"/>
        <v/>
      </c>
      <c r="AE201" s="55">
        <v>161</v>
      </c>
      <c r="AF201" s="55">
        <v>30835200</v>
      </c>
      <c r="AG201" s="55">
        <v>0.125</v>
      </c>
      <c r="AH201" s="55">
        <v>0</v>
      </c>
      <c r="AI201" s="55">
        <v>0.22369795826489899</v>
      </c>
      <c r="AJ201" s="55">
        <v>0.23891633294379599</v>
      </c>
      <c r="AK201" s="55">
        <v>0</v>
      </c>
      <c r="AL201" s="55">
        <v>5.3879295006826297E-2</v>
      </c>
      <c r="AM201" s="55">
        <v>0</v>
      </c>
      <c r="AN201" s="55">
        <v>0</v>
      </c>
      <c r="AO201" s="55">
        <v>-0.249999999999996</v>
      </c>
      <c r="AP201" s="55">
        <v>0</v>
      </c>
      <c r="AQ201" s="55">
        <v>0</v>
      </c>
      <c r="AR201" s="55">
        <v>0</v>
      </c>
      <c r="AS201" s="55">
        <v>0</v>
      </c>
      <c r="AT201" s="55">
        <v>0</v>
      </c>
      <c r="AU201" s="55">
        <v>356.888888888888</v>
      </c>
      <c r="AV201" s="125"/>
      <c r="AW201" s="125"/>
      <c r="AX201" s="125"/>
      <c r="AY201" s="125"/>
      <c r="AZ201" s="125"/>
      <c r="BA201" s="125"/>
      <c r="BH201" s="97">
        <v>196</v>
      </c>
      <c r="BI201" s="97">
        <v>36967200</v>
      </c>
      <c r="BJ201" s="98">
        <v>185</v>
      </c>
      <c r="BK201" s="98">
        <v>1018.933098</v>
      </c>
      <c r="BL201" s="98">
        <v>227.888521</v>
      </c>
      <c r="BM201" s="98">
        <v>5.1736029559999999</v>
      </c>
      <c r="BN201" s="98">
        <v>-1018.933098</v>
      </c>
      <c r="BO201" s="98">
        <v>-199.67780590000001</v>
      </c>
      <c r="BP201" s="98">
        <v>-208.0371121</v>
      </c>
      <c r="BQ201" s="100">
        <f t="shared" si="22"/>
        <v>427.86111111111109</v>
      </c>
      <c r="BT201" s="97">
        <v>196</v>
      </c>
      <c r="BU201" s="97">
        <v>36967200</v>
      </c>
      <c r="BV201" s="98">
        <v>1041.257286</v>
      </c>
      <c r="BW201" s="98">
        <v>1001.419022</v>
      </c>
      <c r="BX201" s="98">
        <v>-32.884989400000002</v>
      </c>
      <c r="BY201" s="98">
        <v>31.227061469999999</v>
      </c>
      <c r="BZ201" s="98">
        <v>-188.2755631</v>
      </c>
      <c r="CA201" s="98">
        <v>176.81005070000001</v>
      </c>
    </row>
    <row r="202" spans="2:79" ht="9.9499999999999993" customHeight="1" x14ac:dyDescent="0.25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02">
        <v>196</v>
      </c>
      <c r="O202" s="92">
        <v>1</v>
      </c>
      <c r="P202" s="92">
        <v>14</v>
      </c>
      <c r="Q202" s="92">
        <v>2</v>
      </c>
      <c r="R202" s="102">
        <v>196</v>
      </c>
      <c r="S202" s="84" t="s">
        <v>440</v>
      </c>
      <c r="T202" s="102">
        <v>0</v>
      </c>
      <c r="U202" s="102">
        <v>-1</v>
      </c>
      <c r="V202" s="102">
        <v>0.1</v>
      </c>
      <c r="W202" s="103">
        <v>9.9999999999999995E-7</v>
      </c>
      <c r="X202" s="102">
        <v>0.2</v>
      </c>
      <c r="Y202" s="102">
        <v>0.3</v>
      </c>
      <c r="Z202" s="102">
        <v>0.21</v>
      </c>
      <c r="AA202" s="102">
        <v>3.5</v>
      </c>
      <c r="AB202" s="104" t="s">
        <v>60</v>
      </c>
      <c r="AC202" s="49" t="str">
        <f t="shared" si="23"/>
        <v>3,15</v>
      </c>
      <c r="AD202" s="49" t="str">
        <f t="shared" si="24"/>
        <v/>
      </c>
      <c r="AE202" s="55">
        <v>162</v>
      </c>
      <c r="AF202" s="55">
        <v>31010400</v>
      </c>
      <c r="AG202" s="55">
        <v>0.125</v>
      </c>
      <c r="AH202" s="55">
        <v>0</v>
      </c>
      <c r="AI202" s="55">
        <v>0.223581158264894</v>
      </c>
      <c r="AJ202" s="55">
        <v>0.238852541494079</v>
      </c>
      <c r="AK202" s="55">
        <v>0</v>
      </c>
      <c r="AL202" s="55">
        <v>5.2144677189355303E-2</v>
      </c>
      <c r="AM202" s="55">
        <v>0</v>
      </c>
      <c r="AN202" s="55">
        <v>0</v>
      </c>
      <c r="AO202" s="55">
        <v>-0.249999999999964</v>
      </c>
      <c r="AP202" s="55">
        <v>0</v>
      </c>
      <c r="AQ202" s="55">
        <v>0</v>
      </c>
      <c r="AR202" s="55">
        <v>0</v>
      </c>
      <c r="AS202" s="55">
        <v>0</v>
      </c>
      <c r="AT202" s="55">
        <v>0</v>
      </c>
      <c r="AU202" s="55">
        <v>358.916666666666</v>
      </c>
      <c r="AV202" s="125"/>
      <c r="AW202" s="125"/>
      <c r="AX202" s="125"/>
      <c r="AY202" s="125"/>
      <c r="AZ202" s="125"/>
      <c r="BA202" s="125"/>
      <c r="BH202" s="97">
        <v>197</v>
      </c>
      <c r="BI202" s="97">
        <v>37142400</v>
      </c>
      <c r="BJ202" s="98">
        <v>185</v>
      </c>
      <c r="BK202" s="98">
        <v>1018.8943850000001</v>
      </c>
      <c r="BL202" s="98">
        <v>227.85167709999999</v>
      </c>
      <c r="BM202" s="98">
        <v>5.1822203650000001</v>
      </c>
      <c r="BN202" s="98">
        <v>-1018.8943850000001</v>
      </c>
      <c r="BO202" s="98">
        <v>-199.6320829</v>
      </c>
      <c r="BP202" s="98">
        <v>-208.03737390000001</v>
      </c>
      <c r="BQ202" s="100">
        <f t="shared" si="22"/>
        <v>429.88888888888891</v>
      </c>
      <c r="BT202" s="97">
        <v>197</v>
      </c>
      <c r="BU202" s="97">
        <v>37142400</v>
      </c>
      <c r="BV202" s="98">
        <v>1041.257314</v>
      </c>
      <c r="BW202" s="98">
        <v>1001.419019</v>
      </c>
      <c r="BX202" s="98">
        <v>-32.886183430000003</v>
      </c>
      <c r="BY202" s="98">
        <v>31.227061469999999</v>
      </c>
      <c r="BZ202" s="98">
        <v>-188.27493480000001</v>
      </c>
      <c r="CA202" s="98">
        <v>176.81031239999999</v>
      </c>
    </row>
    <row r="203" spans="2:79" ht="9.9499999999999993" customHeight="1" x14ac:dyDescent="0.25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02">
        <v>197</v>
      </c>
      <c r="O203" s="92">
        <v>1</v>
      </c>
      <c r="P203" s="92">
        <v>14</v>
      </c>
      <c r="Q203" s="92">
        <v>3</v>
      </c>
      <c r="R203" s="102">
        <v>197</v>
      </c>
      <c r="S203" s="84" t="s">
        <v>441</v>
      </c>
      <c r="T203" s="102">
        <v>0</v>
      </c>
      <c r="U203" s="102">
        <v>-1</v>
      </c>
      <c r="V203" s="102">
        <v>0.1</v>
      </c>
      <c r="W203" s="103">
        <v>9.9999999999999995E-7</v>
      </c>
      <c r="X203" s="102">
        <v>0.2</v>
      </c>
      <c r="Y203" s="102">
        <v>0.3</v>
      </c>
      <c r="Z203" s="102">
        <v>0.21</v>
      </c>
      <c r="AA203" s="102">
        <v>3.5</v>
      </c>
      <c r="AB203" s="104" t="s">
        <v>60</v>
      </c>
      <c r="AC203" s="49" t="str">
        <f t="shared" si="23"/>
        <v>4,15</v>
      </c>
      <c r="AD203" s="49" t="str">
        <f t="shared" si="24"/>
        <v/>
      </c>
      <c r="AE203" s="55">
        <v>163</v>
      </c>
      <c r="AF203" s="55">
        <v>31185600</v>
      </c>
      <c r="AG203" s="55">
        <v>0.125</v>
      </c>
      <c r="AH203" s="55">
        <v>0</v>
      </c>
      <c r="AI203" s="55">
        <v>0.223464358264889</v>
      </c>
      <c r="AJ203" s="55">
        <v>0.23877779321912801</v>
      </c>
      <c r="AK203" s="55">
        <v>0</v>
      </c>
      <c r="AL203" s="55">
        <v>5.0282468758042702E-2</v>
      </c>
      <c r="AM203" s="55">
        <v>0</v>
      </c>
      <c r="AN203" s="55">
        <v>0</v>
      </c>
      <c r="AO203" s="55">
        <v>-0.249999999999964</v>
      </c>
      <c r="AP203" s="55">
        <v>0</v>
      </c>
      <c r="AQ203" s="55">
        <v>0</v>
      </c>
      <c r="AR203" s="55">
        <v>0</v>
      </c>
      <c r="AS203" s="55">
        <v>0</v>
      </c>
      <c r="AT203" s="55">
        <v>0</v>
      </c>
      <c r="AU203" s="55">
        <v>360.944444444444</v>
      </c>
      <c r="AV203" s="125"/>
      <c r="AW203" s="125"/>
      <c r="AX203" s="125"/>
      <c r="AY203" s="125"/>
      <c r="AZ203" s="125"/>
      <c r="BA203" s="125"/>
      <c r="BH203" s="97">
        <v>198</v>
      </c>
      <c r="BI203" s="97">
        <v>37317600</v>
      </c>
      <c r="BJ203" s="98">
        <v>185</v>
      </c>
      <c r="BK203" s="98">
        <v>1018.861301</v>
      </c>
      <c r="BL203" s="98">
        <v>227.81998390000001</v>
      </c>
      <c r="BM203" s="98">
        <v>5.1897365669999997</v>
      </c>
      <c r="BN203" s="98">
        <v>-1018.861301</v>
      </c>
      <c r="BO203" s="98">
        <v>-199.5926254</v>
      </c>
      <c r="BP203" s="98">
        <v>-208.0376219</v>
      </c>
      <c r="BQ203" s="100">
        <f t="shared" si="22"/>
        <v>431.91666666666669</v>
      </c>
      <c r="BT203" s="97">
        <v>198</v>
      </c>
      <c r="BU203" s="97">
        <v>37317600</v>
      </c>
      <c r="BV203" s="98">
        <v>1041.2573400000001</v>
      </c>
      <c r="BW203" s="98">
        <v>1001.4190160000001</v>
      </c>
      <c r="BX203" s="98">
        <v>-32.887344290000001</v>
      </c>
      <c r="BY203" s="98">
        <v>31.227061469999999</v>
      </c>
      <c r="BZ203" s="98">
        <v>-188.27430799999999</v>
      </c>
      <c r="CA203" s="98">
        <v>176.81056050000001</v>
      </c>
    </row>
    <row r="204" spans="2:79" ht="9.9499999999999993" customHeight="1" x14ac:dyDescent="0.25"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02">
        <v>198</v>
      </c>
      <c r="O204" s="92">
        <v>1</v>
      </c>
      <c r="P204" s="92">
        <v>14</v>
      </c>
      <c r="Q204" s="92">
        <v>4</v>
      </c>
      <c r="R204" s="102">
        <v>198</v>
      </c>
      <c r="S204" s="84" t="s">
        <v>442</v>
      </c>
      <c r="T204" s="102">
        <v>0</v>
      </c>
      <c r="U204" s="102">
        <v>-1</v>
      </c>
      <c r="V204" s="102">
        <v>0.1</v>
      </c>
      <c r="W204" s="103">
        <v>9.9999999999999995E-7</v>
      </c>
      <c r="X204" s="102">
        <v>0.2</v>
      </c>
      <c r="Y204" s="102">
        <v>0.3</v>
      </c>
      <c r="Z204" s="102">
        <v>0.21</v>
      </c>
      <c r="AA204" s="102">
        <v>3.5</v>
      </c>
      <c r="AB204" s="104" t="s">
        <v>60</v>
      </c>
      <c r="AC204" s="49" t="str">
        <f t="shared" si="23"/>
        <v>5,15</v>
      </c>
      <c r="AD204" s="49" t="str">
        <f t="shared" si="24"/>
        <v/>
      </c>
      <c r="AE204" s="55">
        <v>164</v>
      </c>
      <c r="AF204" s="55">
        <v>31360800</v>
      </c>
      <c r="AG204" s="55">
        <v>0.125</v>
      </c>
      <c r="AH204" s="55">
        <v>0</v>
      </c>
      <c r="AI204" s="55">
        <v>0.22334755826488401</v>
      </c>
      <c r="AJ204" s="55">
        <v>0.23867241333346301</v>
      </c>
      <c r="AK204" s="55">
        <v>0</v>
      </c>
      <c r="AL204" s="55">
        <v>4.8441812759291901E-2</v>
      </c>
      <c r="AM204" s="55">
        <v>0</v>
      </c>
      <c r="AN204" s="55">
        <v>0</v>
      </c>
      <c r="AO204" s="55">
        <v>-0.25000000000002798</v>
      </c>
      <c r="AP204" s="55">
        <v>0</v>
      </c>
      <c r="AQ204" s="55">
        <v>0</v>
      </c>
      <c r="AR204" s="55">
        <v>0</v>
      </c>
      <c r="AS204" s="55">
        <v>0</v>
      </c>
      <c r="AT204" s="55">
        <v>0</v>
      </c>
      <c r="AU204" s="55">
        <v>362.972222222222</v>
      </c>
      <c r="AV204" s="125"/>
      <c r="AW204" s="125"/>
      <c r="AX204" s="125"/>
      <c r="AY204" s="125"/>
      <c r="AZ204" s="125"/>
      <c r="BA204" s="125"/>
      <c r="BH204" s="97">
        <v>199</v>
      </c>
      <c r="BI204" s="97">
        <v>37492800</v>
      </c>
      <c r="BJ204" s="98">
        <v>185</v>
      </c>
      <c r="BK204" s="98">
        <v>1018.8332820000001</v>
      </c>
      <c r="BL204" s="98">
        <v>227.79294959999999</v>
      </c>
      <c r="BM204" s="98">
        <v>5.1962612190000002</v>
      </c>
      <c r="BN204" s="98">
        <v>-1018.8332820000001</v>
      </c>
      <c r="BO204" s="98">
        <v>-199.55882819999999</v>
      </c>
      <c r="BP204" s="98">
        <v>-208.03786020000001</v>
      </c>
      <c r="BQ204" s="100">
        <f t="shared" si="22"/>
        <v>433.94444444444446</v>
      </c>
      <c r="BT204" s="97">
        <v>199</v>
      </c>
      <c r="BU204" s="97">
        <v>37492800</v>
      </c>
      <c r="BV204" s="98">
        <v>1041.257366</v>
      </c>
      <c r="BW204" s="98">
        <v>1001.4190139999999</v>
      </c>
      <c r="BX204" s="98">
        <v>-32.888475049999997</v>
      </c>
      <c r="BY204" s="98">
        <v>31.227061469999999</v>
      </c>
      <c r="BZ204" s="98">
        <v>-188.27369189999999</v>
      </c>
      <c r="CA204" s="98">
        <v>176.81079869999999</v>
      </c>
    </row>
    <row r="205" spans="2:79" ht="9.9499999999999993" customHeight="1" x14ac:dyDescent="0.25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02">
        <v>199</v>
      </c>
      <c r="O205" s="92">
        <v>1</v>
      </c>
      <c r="P205" s="92">
        <v>14</v>
      </c>
      <c r="Q205" s="92">
        <v>5</v>
      </c>
      <c r="R205" s="102">
        <v>199</v>
      </c>
      <c r="S205" s="84" t="s">
        <v>443</v>
      </c>
      <c r="T205" s="102">
        <v>0</v>
      </c>
      <c r="U205" s="102">
        <v>-1</v>
      </c>
      <c r="V205" s="102">
        <v>0.1</v>
      </c>
      <c r="W205" s="103">
        <v>9.9999999999999995E-7</v>
      </c>
      <c r="X205" s="102">
        <v>0.2</v>
      </c>
      <c r="Y205" s="102">
        <v>0.3</v>
      </c>
      <c r="Z205" s="102">
        <v>0.21</v>
      </c>
      <c r="AA205" s="102">
        <v>3.5</v>
      </c>
      <c r="AB205" s="104" t="s">
        <v>60</v>
      </c>
      <c r="AC205" s="49" t="str">
        <f t="shared" si="23"/>
        <v>6,15</v>
      </c>
      <c r="AD205" s="49" t="str">
        <f t="shared" si="24"/>
        <v/>
      </c>
      <c r="AE205" s="55">
        <v>165</v>
      </c>
      <c r="AF205" s="55">
        <v>31536000</v>
      </c>
      <c r="AG205" s="55">
        <v>0.125</v>
      </c>
      <c r="AH205" s="55">
        <v>0</v>
      </c>
      <c r="AI205" s="55">
        <v>0.22940542323350499</v>
      </c>
      <c r="AJ205" s="55">
        <v>0.23860978569333999</v>
      </c>
      <c r="AK205" s="55">
        <v>0</v>
      </c>
      <c r="AL205" s="55">
        <v>4.6582760836012399E-2</v>
      </c>
      <c r="AM205" s="55">
        <v>0</v>
      </c>
      <c r="AN205" s="55">
        <v>0</v>
      </c>
      <c r="AO205" s="55">
        <v>-0.249999999999996</v>
      </c>
      <c r="AP205" s="55">
        <v>0</v>
      </c>
      <c r="AQ205" s="55">
        <v>0</v>
      </c>
      <c r="AR205" s="55">
        <v>0</v>
      </c>
      <c r="AS205" s="55">
        <v>0</v>
      </c>
      <c r="AT205" s="55">
        <v>0</v>
      </c>
      <c r="AU205" s="55">
        <v>365</v>
      </c>
      <c r="AV205" s="125"/>
      <c r="AW205" s="125"/>
      <c r="AX205" s="125"/>
      <c r="AY205" s="125"/>
      <c r="AZ205" s="125"/>
      <c r="BA205" s="125"/>
      <c r="BH205" s="97">
        <v>200</v>
      </c>
      <c r="BI205" s="97">
        <v>37668000</v>
      </c>
      <c r="BJ205" s="98">
        <v>185</v>
      </c>
      <c r="BK205" s="98">
        <v>1018.80972</v>
      </c>
      <c r="BL205" s="98">
        <v>227.77002529999999</v>
      </c>
      <c r="BM205" s="98">
        <v>5.2019116790000002</v>
      </c>
      <c r="BN205" s="98">
        <v>-1018.80972</v>
      </c>
      <c r="BO205" s="98">
        <v>-199.5300211</v>
      </c>
      <c r="BP205" s="98">
        <v>-208.0380925</v>
      </c>
      <c r="BQ205" s="100">
        <f t="shared" si="22"/>
        <v>435.97222222222223</v>
      </c>
      <c r="BT205" s="97">
        <v>200</v>
      </c>
      <c r="BU205" s="97">
        <v>37668000</v>
      </c>
      <c r="BV205" s="98">
        <v>1041.2573910000001</v>
      </c>
      <c r="BW205" s="98">
        <v>1001.419011</v>
      </c>
      <c r="BX205" s="98">
        <v>-32.88957886</v>
      </c>
      <c r="BY205" s="98">
        <v>31.227061469999999</v>
      </c>
      <c r="BZ205" s="98">
        <v>-188.27309529999999</v>
      </c>
      <c r="CA205" s="98">
        <v>176.81103110000001</v>
      </c>
    </row>
    <row r="206" spans="2:79" ht="9.9499999999999993" customHeight="1" x14ac:dyDescent="0.25"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AE206" s="55">
        <v>166</v>
      </c>
      <c r="AF206" s="55">
        <v>31711200</v>
      </c>
      <c r="AG206" s="55">
        <v>4.1750000000000002E-2</v>
      </c>
      <c r="AH206" s="55">
        <v>0</v>
      </c>
      <c r="AI206" s="55">
        <v>0.22894665874627401</v>
      </c>
      <c r="AJ206" s="55">
        <v>0.23854419321912401</v>
      </c>
      <c r="AK206" s="55">
        <v>0</v>
      </c>
      <c r="AL206" s="55">
        <v>4.4784320250029E-2</v>
      </c>
      <c r="AM206" s="55">
        <v>0</v>
      </c>
      <c r="AN206" s="55">
        <v>0</v>
      </c>
      <c r="AO206" s="55">
        <v>-0.24999999437765399</v>
      </c>
      <c r="AP206" s="55">
        <v>0</v>
      </c>
      <c r="AQ206" s="55">
        <v>0</v>
      </c>
      <c r="AR206" s="55">
        <v>0</v>
      </c>
      <c r="AS206" s="55">
        <v>0</v>
      </c>
      <c r="AT206" s="55">
        <v>0</v>
      </c>
      <c r="AU206" s="55">
        <v>367.02777777777698</v>
      </c>
      <c r="AV206" s="125"/>
      <c r="AW206" s="125"/>
      <c r="AX206" s="125"/>
      <c r="AY206" s="125"/>
      <c r="AZ206" s="125"/>
      <c r="BA206" s="125"/>
      <c r="BH206" s="97">
        <v>201</v>
      </c>
      <c r="BI206" s="97">
        <v>37843200</v>
      </c>
      <c r="BJ206" s="98">
        <v>185</v>
      </c>
      <c r="BK206" s="98">
        <v>1018.802105</v>
      </c>
      <c r="BL206" s="98">
        <v>227.76282</v>
      </c>
      <c r="BM206" s="98">
        <v>5.2068856129999999</v>
      </c>
      <c r="BN206" s="98">
        <v>-1018.802105</v>
      </c>
      <c r="BO206" s="98">
        <v>-199.51761200000001</v>
      </c>
      <c r="BP206" s="98">
        <v>-208.0383224</v>
      </c>
      <c r="BQ206" s="100">
        <f t="shared" si="22"/>
        <v>438</v>
      </c>
      <c r="BT206" s="97">
        <v>201</v>
      </c>
      <c r="BU206" s="97">
        <v>37843200</v>
      </c>
      <c r="BV206" s="98">
        <v>1041.2574159999999</v>
      </c>
      <c r="BW206" s="98">
        <v>1001.419008</v>
      </c>
      <c r="BX206" s="98">
        <v>-32.890658500000001</v>
      </c>
      <c r="BY206" s="98">
        <v>31.227061469999999</v>
      </c>
      <c r="BZ206" s="98">
        <v>-188.27252580000001</v>
      </c>
      <c r="CA206" s="98">
        <v>176.81126090000001</v>
      </c>
    </row>
    <row r="207" spans="2:79" ht="9.9499999999999993" customHeight="1" x14ac:dyDescent="0.25"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AE207" s="55">
        <v>167</v>
      </c>
      <c r="AF207" s="55">
        <v>31886400</v>
      </c>
      <c r="AG207" s="55">
        <v>4.1750000000000002E-2</v>
      </c>
      <c r="AH207" s="55">
        <v>0</v>
      </c>
      <c r="AI207" s="55">
        <v>0.22894665874630099</v>
      </c>
      <c r="AJ207" s="55">
        <v>0.23843076774661701</v>
      </c>
      <c r="AK207" s="55">
        <v>0</v>
      </c>
      <c r="AL207" s="55">
        <v>4.3175394661506702E-2</v>
      </c>
      <c r="AM207" s="55">
        <v>0</v>
      </c>
      <c r="AN207" s="55">
        <v>0</v>
      </c>
      <c r="AO207" s="55">
        <v>-0.249999999999964</v>
      </c>
      <c r="AP207" s="55">
        <v>0</v>
      </c>
      <c r="AQ207" s="55">
        <v>0</v>
      </c>
      <c r="AR207" s="55">
        <v>0</v>
      </c>
      <c r="AS207" s="55">
        <v>0</v>
      </c>
      <c r="AT207" s="55">
        <v>0</v>
      </c>
      <c r="AU207" s="55">
        <v>369.05555555555497</v>
      </c>
      <c r="AV207" s="125"/>
      <c r="AW207" s="125"/>
      <c r="AX207" s="125"/>
      <c r="AY207" s="125"/>
      <c r="AZ207" s="125"/>
      <c r="BA207" s="125"/>
      <c r="BH207" s="97">
        <v>202</v>
      </c>
      <c r="BI207" s="97">
        <v>38018400</v>
      </c>
      <c r="BJ207" s="98">
        <v>185</v>
      </c>
      <c r="BK207" s="98">
        <v>1018.799866</v>
      </c>
      <c r="BL207" s="98">
        <v>227.76090350000001</v>
      </c>
      <c r="BM207" s="98">
        <v>5.2115230559999999</v>
      </c>
      <c r="BN207" s="98">
        <v>-1018.799866</v>
      </c>
      <c r="BO207" s="98">
        <v>-199.5108275</v>
      </c>
      <c r="BP207" s="98">
        <v>-208.03855290000001</v>
      </c>
      <c r="BQ207" s="100">
        <f t="shared" si="22"/>
        <v>440.02777777777777</v>
      </c>
      <c r="BT207" s="97">
        <v>202</v>
      </c>
      <c r="BU207" s="97">
        <v>38018400</v>
      </c>
      <c r="BV207" s="98">
        <v>1041.2574400000001</v>
      </c>
      <c r="BW207" s="98">
        <v>1001.419006</v>
      </c>
      <c r="BX207" s="98">
        <v>-32.891716449999997</v>
      </c>
      <c r="BY207" s="98">
        <v>31.227061469999999</v>
      </c>
      <c r="BZ207" s="98">
        <v>-188.27198920000001</v>
      </c>
      <c r="CA207" s="98">
        <v>176.81149139999999</v>
      </c>
    </row>
    <row r="208" spans="2:79" ht="9.9499999999999993" customHeight="1" x14ac:dyDescent="0.25"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AE208" s="55">
        <v>168</v>
      </c>
      <c r="AF208" s="55">
        <v>32061600</v>
      </c>
      <c r="AG208" s="55">
        <v>4.1750000000000002E-2</v>
      </c>
      <c r="AH208" s="55">
        <v>0</v>
      </c>
      <c r="AI208" s="55">
        <v>0.22882985874626899</v>
      </c>
      <c r="AJ208" s="55">
        <v>0.23842739321912601</v>
      </c>
      <c r="AK208" s="55">
        <v>0</v>
      </c>
      <c r="AL208" s="55">
        <v>4.1642219472120101E-2</v>
      </c>
      <c r="AM208" s="55">
        <v>0</v>
      </c>
      <c r="AN208" s="55">
        <v>0</v>
      </c>
      <c r="AO208" s="55">
        <v>-0.249999999999933</v>
      </c>
      <c r="AP208" s="55">
        <v>0</v>
      </c>
      <c r="AQ208" s="55">
        <v>0</v>
      </c>
      <c r="AR208" s="55">
        <v>0</v>
      </c>
      <c r="AS208" s="55">
        <v>0</v>
      </c>
      <c r="AT208" s="55">
        <v>0</v>
      </c>
      <c r="AU208" s="55">
        <v>371.08333333333297</v>
      </c>
      <c r="AV208" s="125"/>
      <c r="AW208" s="125"/>
      <c r="AX208" s="125"/>
      <c r="AY208" s="125"/>
      <c r="AZ208" s="125"/>
      <c r="BA208" s="125"/>
      <c r="BH208" s="97">
        <v>203</v>
      </c>
      <c r="BI208" s="97">
        <v>38193600</v>
      </c>
      <c r="BJ208" s="98">
        <v>185</v>
      </c>
      <c r="BK208" s="98">
        <v>1018.797828</v>
      </c>
      <c r="BL208" s="98">
        <v>227.759131</v>
      </c>
      <c r="BM208" s="98">
        <v>5.2159450630000004</v>
      </c>
      <c r="BN208" s="98">
        <v>-1018.797828</v>
      </c>
      <c r="BO208" s="98">
        <v>-199.5044115</v>
      </c>
      <c r="BP208" s="98">
        <v>-208.03877439999999</v>
      </c>
      <c r="BQ208" s="100">
        <f t="shared" si="22"/>
        <v>442.05555555555554</v>
      </c>
      <c r="BT208" s="97">
        <v>203</v>
      </c>
      <c r="BU208" s="97">
        <v>38193600</v>
      </c>
      <c r="BV208" s="98">
        <v>1041.257464</v>
      </c>
      <c r="BW208" s="98">
        <v>1001.419004</v>
      </c>
      <c r="BX208" s="98">
        <v>-32.892754930000002</v>
      </c>
      <c r="BY208" s="98">
        <v>31.227061469999999</v>
      </c>
      <c r="BZ208" s="98">
        <v>-188.27148740000001</v>
      </c>
      <c r="CA208" s="98">
        <v>176.8117129</v>
      </c>
    </row>
    <row r="209" spans="2:79" ht="9.9499999999999993" customHeight="1" x14ac:dyDescent="0.25"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AE209" s="55">
        <v>169</v>
      </c>
      <c r="AF209" s="55">
        <v>32236800</v>
      </c>
      <c r="AG209" s="55">
        <v>4.1750000000000002E-2</v>
      </c>
      <c r="AH209" s="55">
        <v>0</v>
      </c>
      <c r="AI209" s="55">
        <v>0.22840240313724899</v>
      </c>
      <c r="AJ209" s="55">
        <v>0.23842739321912601</v>
      </c>
      <c r="AK209" s="55">
        <v>0</v>
      </c>
      <c r="AL209" s="55">
        <v>4.0254507191479903E-2</v>
      </c>
      <c r="AM209" s="55">
        <v>0</v>
      </c>
      <c r="AN209" s="55">
        <v>0</v>
      </c>
      <c r="AO209" s="55">
        <v>-0.249999999999996</v>
      </c>
      <c r="AP209" s="55">
        <v>0</v>
      </c>
      <c r="AQ209" s="55">
        <v>0</v>
      </c>
      <c r="AR209" s="55">
        <v>0</v>
      </c>
      <c r="AS209" s="55">
        <v>0</v>
      </c>
      <c r="AT209" s="55">
        <v>0</v>
      </c>
      <c r="AU209" s="55">
        <v>373.11111111111097</v>
      </c>
      <c r="AV209" s="125"/>
      <c r="AW209" s="125"/>
      <c r="AX209" s="125"/>
      <c r="AY209" s="125"/>
      <c r="AZ209" s="125"/>
      <c r="BA209" s="125"/>
      <c r="BH209" s="97">
        <v>204</v>
      </c>
      <c r="BI209" s="97">
        <v>38368800</v>
      </c>
      <c r="BJ209" s="98">
        <v>185</v>
      </c>
      <c r="BK209" s="98">
        <v>1018.795985</v>
      </c>
      <c r="BL209" s="98">
        <v>227.7575023</v>
      </c>
      <c r="BM209" s="98">
        <v>5.2201657309999998</v>
      </c>
      <c r="BN209" s="98">
        <v>-1018.795985</v>
      </c>
      <c r="BO209" s="98">
        <v>-199.4983478</v>
      </c>
      <c r="BP209" s="98">
        <v>-208.0389888</v>
      </c>
      <c r="BQ209" s="100">
        <f t="shared" si="22"/>
        <v>444.08333333333331</v>
      </c>
      <c r="BT209" s="97">
        <v>204</v>
      </c>
      <c r="BU209" s="97">
        <v>38368800</v>
      </c>
      <c r="BV209" s="98">
        <v>1041.257488</v>
      </c>
      <c r="BW209" s="98">
        <v>1001.419002</v>
      </c>
      <c r="BX209" s="98">
        <v>-32.89377614</v>
      </c>
      <c r="BY209" s="98">
        <v>31.227061469999999</v>
      </c>
      <c r="BZ209" s="98">
        <v>-188.27102260000001</v>
      </c>
      <c r="CA209" s="98">
        <v>176.81192730000001</v>
      </c>
    </row>
    <row r="210" spans="2:79" ht="9.9499999999999993" customHeight="1" x14ac:dyDescent="0.25"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AE210" s="55">
        <v>170</v>
      </c>
      <c r="AF210" s="55">
        <v>32412000</v>
      </c>
      <c r="AG210" s="55">
        <v>4.1750000000000002E-2</v>
      </c>
      <c r="AH210" s="55">
        <v>0</v>
      </c>
      <c r="AI210" s="55">
        <v>0.228285603137244</v>
      </c>
      <c r="AJ210" s="55">
        <v>0.23842739321912601</v>
      </c>
      <c r="AK210" s="55">
        <v>0</v>
      </c>
      <c r="AL210" s="55">
        <v>3.9196870154138003E-2</v>
      </c>
      <c r="AM210" s="55">
        <v>0</v>
      </c>
      <c r="AN210" s="55">
        <v>0</v>
      </c>
      <c r="AO210" s="55">
        <v>-0.249999999999996</v>
      </c>
      <c r="AP210" s="55">
        <v>0</v>
      </c>
      <c r="AQ210" s="55">
        <v>0</v>
      </c>
      <c r="AR210" s="55">
        <v>0</v>
      </c>
      <c r="AS210" s="55">
        <v>0</v>
      </c>
      <c r="AT210" s="55">
        <v>0</v>
      </c>
      <c r="AU210" s="55">
        <v>375.138888888888</v>
      </c>
      <c r="AV210" s="125"/>
      <c r="AW210" s="125"/>
      <c r="AX210" s="125"/>
      <c r="AY210" s="125"/>
      <c r="AZ210" s="125"/>
      <c r="BA210" s="125"/>
      <c r="BH210" s="97">
        <v>205</v>
      </c>
      <c r="BI210" s="97">
        <v>38544000</v>
      </c>
      <c r="BJ210" s="98">
        <v>185</v>
      </c>
      <c r="BK210" s="98">
        <v>1018.7943310000001</v>
      </c>
      <c r="BL210" s="98">
        <v>227.75601829999999</v>
      </c>
      <c r="BM210" s="98">
        <v>5.2241945410000001</v>
      </c>
      <c r="BN210" s="98">
        <v>-1018.7943310000001</v>
      </c>
      <c r="BO210" s="98">
        <v>-199.49262350000001</v>
      </c>
      <c r="BP210" s="98">
        <v>-208.0392003</v>
      </c>
      <c r="BQ210" s="100">
        <f t="shared" si="22"/>
        <v>446.11111111111109</v>
      </c>
      <c r="BT210" s="97">
        <v>205</v>
      </c>
      <c r="BU210" s="97">
        <v>38544000</v>
      </c>
      <c r="BV210" s="98">
        <v>1041.257511</v>
      </c>
      <c r="BW210" s="98">
        <v>1001.419</v>
      </c>
      <c r="BX210" s="98">
        <v>-32.894781950000002</v>
      </c>
      <c r="BY210" s="98">
        <v>31.227061469999999</v>
      </c>
      <c r="BZ210" s="98">
        <v>-188.27059840000001</v>
      </c>
      <c r="CA210" s="98">
        <v>176.81213880000001</v>
      </c>
    </row>
    <row r="211" spans="2:79" ht="9.9499999999999993" customHeight="1" x14ac:dyDescent="0.25"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AE211" s="55">
        <v>171</v>
      </c>
      <c r="AF211" s="55">
        <v>32587200</v>
      </c>
      <c r="AG211" s="55">
        <v>4.1750000000000002E-2</v>
      </c>
      <c r="AH211" s="55">
        <v>0</v>
      </c>
      <c r="AI211" s="55">
        <v>0.228168803137239</v>
      </c>
      <c r="AJ211" s="55">
        <v>0.23842739321912601</v>
      </c>
      <c r="AK211" s="55">
        <v>0</v>
      </c>
      <c r="AL211" s="55">
        <v>3.8374535769760902E-2</v>
      </c>
      <c r="AM211" s="55">
        <v>0</v>
      </c>
      <c r="AN211" s="55">
        <v>0</v>
      </c>
      <c r="AO211" s="55">
        <v>-0.249999999999964</v>
      </c>
      <c r="AP211" s="55">
        <v>0</v>
      </c>
      <c r="AQ211" s="55">
        <v>0</v>
      </c>
      <c r="AR211" s="55">
        <v>0</v>
      </c>
      <c r="AS211" s="55">
        <v>0</v>
      </c>
      <c r="AT211" s="55">
        <v>0</v>
      </c>
      <c r="AU211" s="55">
        <v>377.166666666666</v>
      </c>
      <c r="AV211" s="125"/>
      <c r="AW211" s="125"/>
      <c r="AX211" s="125"/>
      <c r="AY211" s="125"/>
      <c r="AZ211" s="125"/>
      <c r="BA211" s="125"/>
      <c r="BH211" s="97">
        <v>206</v>
      </c>
      <c r="BI211" s="97">
        <v>38719200</v>
      </c>
      <c r="BJ211" s="98">
        <v>185</v>
      </c>
      <c r="BK211" s="98">
        <v>1018.792863</v>
      </c>
      <c r="BL211" s="98">
        <v>227.7546811</v>
      </c>
      <c r="BM211" s="98">
        <v>5.2280390539999999</v>
      </c>
      <c r="BN211" s="98">
        <v>-1018.792863</v>
      </c>
      <c r="BO211" s="98">
        <v>-199.4872297</v>
      </c>
      <c r="BP211" s="98">
        <v>-208.03941230000001</v>
      </c>
      <c r="BQ211" s="100">
        <f t="shared" si="22"/>
        <v>448.13888888888891</v>
      </c>
      <c r="BT211" s="97">
        <v>206</v>
      </c>
      <c r="BU211" s="97">
        <v>38719200</v>
      </c>
      <c r="BV211" s="98">
        <v>1041.257533</v>
      </c>
      <c r="BW211" s="98">
        <v>1001.418998</v>
      </c>
      <c r="BX211" s="98">
        <v>-32.89577371</v>
      </c>
      <c r="BY211" s="98">
        <v>31.227061469999999</v>
      </c>
      <c r="BZ211" s="98">
        <v>-188.2702184</v>
      </c>
      <c r="CA211" s="98">
        <v>176.81235090000001</v>
      </c>
    </row>
    <row r="212" spans="2:79" ht="9.9499999999999993" customHeight="1" x14ac:dyDescent="0.25"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AE212" s="55">
        <v>172</v>
      </c>
      <c r="AF212" s="55">
        <v>32762400</v>
      </c>
      <c r="AG212" s="55">
        <v>4.1750000000000002E-2</v>
      </c>
      <c r="AH212" s="55">
        <v>0</v>
      </c>
      <c r="AI212" s="55">
        <v>0.22765585640637101</v>
      </c>
      <c r="AJ212" s="55">
        <v>0.23842739321912601</v>
      </c>
      <c r="AK212" s="55">
        <v>0</v>
      </c>
      <c r="AL212" s="55">
        <v>3.7714770374476202E-2</v>
      </c>
      <c r="AM212" s="55">
        <v>0</v>
      </c>
      <c r="AN212" s="55">
        <v>0</v>
      </c>
      <c r="AO212" s="55">
        <v>-0.249999999999996</v>
      </c>
      <c r="AP212" s="55">
        <v>0</v>
      </c>
      <c r="AQ212" s="55">
        <v>0</v>
      </c>
      <c r="AR212" s="55">
        <v>0</v>
      </c>
      <c r="AS212" s="55">
        <v>0</v>
      </c>
      <c r="AT212" s="55">
        <v>0</v>
      </c>
      <c r="AU212" s="55">
        <v>379.194444444444</v>
      </c>
      <c r="AV212" s="125"/>
      <c r="AW212" s="125"/>
      <c r="AX212" s="125"/>
      <c r="AY212" s="125"/>
      <c r="AZ212" s="125"/>
      <c r="BA212" s="125"/>
      <c r="BH212" s="97">
        <v>207</v>
      </c>
      <c r="BI212" s="97">
        <v>38894400</v>
      </c>
      <c r="BJ212" s="98">
        <v>185</v>
      </c>
      <c r="BK212" s="98">
        <v>1018.791577</v>
      </c>
      <c r="BL212" s="98">
        <v>227.7534861</v>
      </c>
      <c r="BM212" s="98">
        <v>5.2317073189999999</v>
      </c>
      <c r="BN212" s="98">
        <v>-1018.791577</v>
      </c>
      <c r="BO212" s="98">
        <v>-199.48215110000001</v>
      </c>
      <c r="BP212" s="98">
        <v>-208.03962770000001</v>
      </c>
      <c r="BQ212" s="100">
        <f t="shared" si="22"/>
        <v>450.16666666666669</v>
      </c>
      <c r="BT212" s="97">
        <v>207</v>
      </c>
      <c r="BU212" s="97">
        <v>38894400</v>
      </c>
      <c r="BV212" s="98">
        <v>1041.257556</v>
      </c>
      <c r="BW212" s="98">
        <v>1001.418996</v>
      </c>
      <c r="BX212" s="98">
        <v>-32.896752849999999</v>
      </c>
      <c r="BY212" s="98">
        <v>31.227061469999999</v>
      </c>
      <c r="BZ212" s="98">
        <v>-188.26988499999999</v>
      </c>
      <c r="CA212" s="98">
        <v>176.81256619999999</v>
      </c>
    </row>
    <row r="213" spans="2:79" ht="9.9499999999999993" customHeight="1" x14ac:dyDescent="0.25"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AE213" s="55">
        <v>173</v>
      </c>
      <c r="AF213" s="55">
        <v>32937600</v>
      </c>
      <c r="AG213" s="55">
        <v>4.1750000000000002E-2</v>
      </c>
      <c r="AH213" s="55">
        <v>0</v>
      </c>
      <c r="AI213" s="55">
        <v>0.22753905640636601</v>
      </c>
      <c r="AJ213" s="55">
        <v>0.23842739321912601</v>
      </c>
      <c r="AK213" s="55">
        <v>0</v>
      </c>
      <c r="AL213" s="55">
        <v>4.15471092291574E-2</v>
      </c>
      <c r="AM213" s="55">
        <v>0</v>
      </c>
      <c r="AN213" s="55">
        <v>0</v>
      </c>
      <c r="AO213" s="55">
        <v>-0.249999999999933</v>
      </c>
      <c r="AP213" s="55">
        <v>0</v>
      </c>
      <c r="AQ213" s="55">
        <v>0</v>
      </c>
      <c r="AR213" s="55">
        <v>0</v>
      </c>
      <c r="AS213" s="55">
        <v>0</v>
      </c>
      <c r="AT213" s="55">
        <v>0</v>
      </c>
      <c r="AU213" s="55">
        <v>381.222222222222</v>
      </c>
      <c r="AV213" s="125"/>
      <c r="AW213" s="125"/>
      <c r="AX213" s="125"/>
      <c r="AY213" s="125"/>
      <c r="AZ213" s="125"/>
      <c r="BA213" s="125"/>
      <c r="BH213" s="97">
        <v>208</v>
      </c>
      <c r="BI213" s="97">
        <v>39069600</v>
      </c>
      <c r="BJ213" s="98">
        <v>185</v>
      </c>
      <c r="BK213" s="98">
        <v>1018.790468</v>
      </c>
      <c r="BL213" s="98">
        <v>227.75243029999999</v>
      </c>
      <c r="BM213" s="98">
        <v>5.2352070939999997</v>
      </c>
      <c r="BN213" s="98">
        <v>-1018.790468</v>
      </c>
      <c r="BO213" s="98">
        <v>-199.4773749</v>
      </c>
      <c r="BP213" s="98">
        <v>-208.03984840000001</v>
      </c>
      <c r="BQ213" s="100">
        <f t="shared" si="22"/>
        <v>452.19444444444446</v>
      </c>
      <c r="BT213" s="97">
        <v>208</v>
      </c>
      <c r="BU213" s="97">
        <v>39069600</v>
      </c>
      <c r="BV213" s="98">
        <v>1041.257578</v>
      </c>
      <c r="BW213" s="98">
        <v>1001.418995</v>
      </c>
      <c r="BX213" s="98">
        <v>-32.897720489999998</v>
      </c>
      <c r="BY213" s="98">
        <v>31.227061469999999</v>
      </c>
      <c r="BZ213" s="98">
        <v>-188.2695995</v>
      </c>
      <c r="CA213" s="98">
        <v>176.81278689999999</v>
      </c>
    </row>
    <row r="214" spans="2:79" ht="9.9499999999999993" customHeight="1" x14ac:dyDescent="0.25"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AE214" s="55">
        <v>174</v>
      </c>
      <c r="AF214" s="55">
        <v>33112800</v>
      </c>
      <c r="AG214" s="55">
        <v>4.1750000000000002E-2</v>
      </c>
      <c r="AH214" s="55">
        <v>0</v>
      </c>
      <c r="AI214" s="55">
        <v>0.22742225640636099</v>
      </c>
      <c r="AJ214" s="55">
        <v>0.23842739321912601</v>
      </c>
      <c r="AK214" s="55">
        <v>0</v>
      </c>
      <c r="AL214" s="55">
        <v>4.3684932370748303E-2</v>
      </c>
      <c r="AM214" s="55">
        <v>0</v>
      </c>
      <c r="AN214" s="55">
        <v>0</v>
      </c>
      <c r="AO214" s="55">
        <v>-0.249999999999964</v>
      </c>
      <c r="AP214" s="55">
        <v>0</v>
      </c>
      <c r="AQ214" s="55">
        <v>0</v>
      </c>
      <c r="AR214" s="55">
        <v>0</v>
      </c>
      <c r="AS214" s="55">
        <v>0</v>
      </c>
      <c r="AT214" s="55">
        <v>0</v>
      </c>
      <c r="AU214" s="55">
        <v>383.25</v>
      </c>
      <c r="AV214" s="125"/>
      <c r="AW214" s="125"/>
      <c r="AX214" s="125"/>
      <c r="AY214" s="125"/>
      <c r="AZ214" s="125"/>
      <c r="BA214" s="125"/>
      <c r="BH214" s="97">
        <v>209</v>
      </c>
      <c r="BI214" s="97">
        <v>39244800</v>
      </c>
      <c r="BJ214" s="98">
        <v>185</v>
      </c>
      <c r="BK214" s="98">
        <v>1018.789525</v>
      </c>
      <c r="BL214" s="98">
        <v>227.7514989</v>
      </c>
      <c r="BM214" s="98">
        <v>5.2385476320000004</v>
      </c>
      <c r="BN214" s="98">
        <v>-1018.789525</v>
      </c>
      <c r="BO214" s="98">
        <v>-199.47287739999999</v>
      </c>
      <c r="BP214" s="98">
        <v>-208.04007379999999</v>
      </c>
      <c r="BQ214" s="100">
        <f t="shared" si="22"/>
        <v>454.22222222222223</v>
      </c>
      <c r="BT214" s="97">
        <v>209</v>
      </c>
      <c r="BU214" s="97">
        <v>39244800</v>
      </c>
      <c r="BV214" s="98">
        <v>1041.2575999999999</v>
      </c>
      <c r="BW214" s="98">
        <v>1001.418994</v>
      </c>
      <c r="BX214" s="98">
        <v>-32.898676860000002</v>
      </c>
      <c r="BY214" s="98">
        <v>31.227061469999999</v>
      </c>
      <c r="BZ214" s="98">
        <v>-188.26935889999999</v>
      </c>
      <c r="CA214" s="98">
        <v>176.8130123</v>
      </c>
    </row>
    <row r="215" spans="2:79" ht="9.9499999999999993" customHeight="1" x14ac:dyDescent="0.25"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AE215" s="55">
        <v>175</v>
      </c>
      <c r="AF215" s="55">
        <v>33288000</v>
      </c>
      <c r="AG215" s="55">
        <v>4.1750000000000002E-2</v>
      </c>
      <c r="AH215" s="55">
        <v>0</v>
      </c>
      <c r="AI215" s="55">
        <v>0.227305456406384</v>
      </c>
      <c r="AJ215" s="55">
        <v>0.23842739321912601</v>
      </c>
      <c r="AK215" s="55">
        <v>0</v>
      </c>
      <c r="AL215" s="55">
        <v>4.43667984639219E-2</v>
      </c>
      <c r="AM215" s="55">
        <v>0</v>
      </c>
      <c r="AN215" s="55">
        <v>0</v>
      </c>
      <c r="AO215" s="55">
        <v>-0.249999999999996</v>
      </c>
      <c r="AP215" s="55">
        <v>0</v>
      </c>
      <c r="AQ215" s="55">
        <v>0</v>
      </c>
      <c r="AR215" s="55">
        <v>0</v>
      </c>
      <c r="AS215" s="55">
        <v>0</v>
      </c>
      <c r="AT215" s="55">
        <v>0</v>
      </c>
      <c r="AU215" s="55">
        <v>385.27777777777698</v>
      </c>
      <c r="AV215" s="125"/>
      <c r="AW215" s="125"/>
      <c r="AX215" s="125"/>
      <c r="AY215" s="125"/>
      <c r="AZ215" s="125"/>
      <c r="BA215" s="125"/>
      <c r="BH215" s="97">
        <v>210</v>
      </c>
      <c r="BI215" s="97">
        <v>39420000</v>
      </c>
      <c r="BJ215" s="98">
        <v>185</v>
      </c>
      <c r="BK215" s="98">
        <v>1018.788724</v>
      </c>
      <c r="BL215" s="98">
        <v>227.75064839999999</v>
      </c>
      <c r="BM215" s="98">
        <v>5.2417405429999997</v>
      </c>
      <c r="BN215" s="98">
        <v>-1018.788724</v>
      </c>
      <c r="BO215" s="98">
        <v>-199.4686074</v>
      </c>
      <c r="BP215" s="98">
        <v>-208.0403005</v>
      </c>
      <c r="BQ215" s="100">
        <f t="shared" si="22"/>
        <v>456.25</v>
      </c>
      <c r="BT215" s="97">
        <v>210</v>
      </c>
      <c r="BU215" s="97">
        <v>39420000</v>
      </c>
      <c r="BV215" s="98">
        <v>1041.2576220000001</v>
      </c>
      <c r="BW215" s="98">
        <v>1001.418993</v>
      </c>
      <c r="BX215" s="98">
        <v>-32.899621269999997</v>
      </c>
      <c r="BY215" s="98">
        <v>31.227061469999999</v>
      </c>
      <c r="BZ215" s="98">
        <v>-188.26914959999999</v>
      </c>
      <c r="CA215" s="98">
        <v>176.81323900000001</v>
      </c>
    </row>
    <row r="216" spans="2:79" ht="9.9499999999999993" customHeight="1" x14ac:dyDescent="0.25"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AE216" s="55">
        <v>176</v>
      </c>
      <c r="AF216" s="55">
        <v>33463200</v>
      </c>
      <c r="AG216" s="55">
        <v>4.1750000000000002E-2</v>
      </c>
      <c r="AH216" s="55">
        <v>0</v>
      </c>
      <c r="AI216" s="55">
        <v>0.227305456406384</v>
      </c>
      <c r="AJ216" s="55">
        <v>0.23842739321912601</v>
      </c>
      <c r="AK216" s="55">
        <v>0</v>
      </c>
      <c r="AL216" s="55">
        <v>4.4252544939662401E-2</v>
      </c>
      <c r="AM216" s="55">
        <v>0</v>
      </c>
      <c r="AN216" s="55">
        <v>0</v>
      </c>
      <c r="AO216" s="55">
        <v>-0.249999999999996</v>
      </c>
      <c r="AP216" s="55">
        <v>0</v>
      </c>
      <c r="AQ216" s="55">
        <v>0</v>
      </c>
      <c r="AR216" s="55">
        <v>0</v>
      </c>
      <c r="AS216" s="55">
        <v>0</v>
      </c>
      <c r="AT216" s="55">
        <v>0</v>
      </c>
      <c r="AU216" s="55">
        <v>387.30555555555497</v>
      </c>
      <c r="AV216" s="125"/>
      <c r="AW216" s="125"/>
      <c r="AX216" s="125"/>
      <c r="AY216" s="125"/>
      <c r="AZ216" s="125"/>
      <c r="BA216" s="125"/>
      <c r="BH216" s="97">
        <v>211</v>
      </c>
      <c r="BI216" s="97">
        <v>39595200</v>
      </c>
      <c r="BJ216" s="98">
        <v>185</v>
      </c>
      <c r="BK216" s="98">
        <v>1018.788024</v>
      </c>
      <c r="BL216" s="98">
        <v>228.00020290000001</v>
      </c>
      <c r="BM216" s="98">
        <v>5.2451970269999997</v>
      </c>
      <c r="BN216" s="98">
        <v>-1018.788024</v>
      </c>
      <c r="BO216" s="98">
        <v>-199.7144845</v>
      </c>
      <c r="BP216" s="98">
        <v>-208.04052129999999</v>
      </c>
      <c r="BQ216" s="100">
        <f t="shared" si="22"/>
        <v>458.27777777777777</v>
      </c>
      <c r="BT216" s="97">
        <v>211</v>
      </c>
      <c r="BU216" s="97">
        <v>39595200</v>
      </c>
      <c r="BV216" s="98">
        <v>1041.2576429999999</v>
      </c>
      <c r="BW216" s="98">
        <v>1001.418992</v>
      </c>
      <c r="BX216" s="98">
        <v>-32.900550510000002</v>
      </c>
      <c r="BY216" s="98">
        <v>31.227061469999999</v>
      </c>
      <c r="BZ216" s="98">
        <v>-188.26894630000001</v>
      </c>
      <c r="CA216" s="98">
        <v>176.8134599</v>
      </c>
    </row>
    <row r="217" spans="2:79" ht="9.9499999999999993" customHeight="1" x14ac:dyDescent="0.25"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AE217" s="55">
        <v>177</v>
      </c>
      <c r="AF217" s="55">
        <v>33638400</v>
      </c>
      <c r="AG217" s="55">
        <v>4.1750000000000002E-2</v>
      </c>
      <c r="AH217" s="55">
        <v>0</v>
      </c>
      <c r="AI217" s="55">
        <v>0.226707018553751</v>
      </c>
      <c r="AJ217" s="55">
        <v>0.23842739321912601</v>
      </c>
      <c r="AK217" s="55">
        <v>0</v>
      </c>
      <c r="AL217" s="55">
        <v>4.3723070007157097E-2</v>
      </c>
      <c r="AM217" s="55">
        <v>0</v>
      </c>
      <c r="AN217" s="55">
        <v>0</v>
      </c>
      <c r="AO217" s="55">
        <v>-0.249999999999933</v>
      </c>
      <c r="AP217" s="55">
        <v>0</v>
      </c>
      <c r="AQ217" s="55">
        <v>0</v>
      </c>
      <c r="AR217" s="55">
        <v>0</v>
      </c>
      <c r="AS217" s="55">
        <v>0</v>
      </c>
      <c r="AT217" s="55">
        <v>0</v>
      </c>
      <c r="AU217" s="55">
        <v>389.33333333333297</v>
      </c>
      <c r="AV217" s="125"/>
      <c r="AW217" s="125"/>
      <c r="AX217" s="125"/>
      <c r="AY217" s="125"/>
      <c r="AZ217" s="125"/>
      <c r="BA217" s="125"/>
      <c r="BH217" s="97">
        <v>212</v>
      </c>
      <c r="BI217" s="97">
        <v>39770400</v>
      </c>
      <c r="BJ217" s="98">
        <v>185</v>
      </c>
      <c r="BK217" s="98">
        <v>1018.794143</v>
      </c>
      <c r="BL217" s="98">
        <v>228.00268890000001</v>
      </c>
      <c r="BM217" s="98">
        <v>5.2413866489999998</v>
      </c>
      <c r="BN217" s="98">
        <v>-1018.794143</v>
      </c>
      <c r="BO217" s="98">
        <v>-199.7205654</v>
      </c>
      <c r="BP217" s="98">
        <v>-208.04073690000001</v>
      </c>
      <c r="BQ217" s="100">
        <f t="shared" si="22"/>
        <v>460.30555555555554</v>
      </c>
      <c r="BT217" s="97">
        <v>212</v>
      </c>
      <c r="BU217" s="97">
        <v>39770400</v>
      </c>
      <c r="BV217" s="98">
        <v>1041.257664</v>
      </c>
      <c r="BW217" s="98">
        <v>1001.418991</v>
      </c>
      <c r="BX217" s="98">
        <v>-32.901462279999997</v>
      </c>
      <c r="BY217" s="98">
        <v>31.227061469999999</v>
      </c>
      <c r="BZ217" s="98">
        <v>-188.26872850000001</v>
      </c>
      <c r="CA217" s="98">
        <v>176.81367539999999</v>
      </c>
    </row>
    <row r="218" spans="2:79" ht="9.9499999999999993" customHeight="1" x14ac:dyDescent="0.25"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AE218" s="55">
        <v>178</v>
      </c>
      <c r="AF218" s="55">
        <v>33813600</v>
      </c>
      <c r="AG218" s="55">
        <v>4.1750000000000002E-2</v>
      </c>
      <c r="AH218" s="55">
        <v>0</v>
      </c>
      <c r="AI218" s="55">
        <v>0.22659021855369099</v>
      </c>
      <c r="AJ218" s="55">
        <v>0.23842739321912601</v>
      </c>
      <c r="AK218" s="55">
        <v>0</v>
      </c>
      <c r="AL218" s="55">
        <v>4.2911052610024203E-2</v>
      </c>
      <c r="AM218" s="55">
        <v>0</v>
      </c>
      <c r="AN218" s="55">
        <v>0</v>
      </c>
      <c r="AO218" s="55">
        <v>-0.249999999999964</v>
      </c>
      <c r="AP218" s="55">
        <v>0</v>
      </c>
      <c r="AQ218" s="55">
        <v>0</v>
      </c>
      <c r="AR218" s="55">
        <v>0</v>
      </c>
      <c r="AS218" s="55">
        <v>0</v>
      </c>
      <c r="AT218" s="55">
        <v>0</v>
      </c>
      <c r="AU218" s="55">
        <v>391.36111111111097</v>
      </c>
      <c r="AV218" s="125"/>
      <c r="AW218" s="125"/>
      <c r="AX218" s="125"/>
      <c r="AY218" s="125"/>
      <c r="AZ218" s="125"/>
      <c r="BA218" s="125"/>
      <c r="BH218" s="97">
        <v>213</v>
      </c>
      <c r="BI218" s="97">
        <v>39945600</v>
      </c>
      <c r="BJ218" s="98">
        <v>185</v>
      </c>
      <c r="BK218" s="98">
        <v>1018.800193</v>
      </c>
      <c r="BL218" s="98">
        <v>228.00502030000001</v>
      </c>
      <c r="BM218" s="98">
        <v>5.2375527059999998</v>
      </c>
      <c r="BN218" s="98">
        <v>-1018.800193</v>
      </c>
      <c r="BO218" s="98">
        <v>-199.7265214</v>
      </c>
      <c r="BP218" s="98">
        <v>-208.04094610000001</v>
      </c>
      <c r="BQ218" s="100">
        <f t="shared" si="22"/>
        <v>462.33333333333331</v>
      </c>
      <c r="BT218" s="97">
        <v>213</v>
      </c>
      <c r="BU218" s="97">
        <v>39945600</v>
      </c>
      <c r="BV218" s="98">
        <v>1041.2576839999999</v>
      </c>
      <c r="BW218" s="98">
        <v>1001.41899</v>
      </c>
      <c r="BX218" s="98">
        <v>-32.902354469999999</v>
      </c>
      <c r="BY218" s="98">
        <v>31.227061469999999</v>
      </c>
      <c r="BZ218" s="98">
        <v>-188.26846939999999</v>
      </c>
      <c r="CA218" s="98">
        <v>176.81388469999999</v>
      </c>
    </row>
    <row r="219" spans="2:79" ht="9.9499999999999993" customHeight="1" x14ac:dyDescent="0.25"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AE219" s="55">
        <v>179</v>
      </c>
      <c r="AF219" s="55">
        <v>33988800</v>
      </c>
      <c r="AG219" s="55">
        <v>4.1750000000000002E-2</v>
      </c>
      <c r="AH219" s="55">
        <v>0</v>
      </c>
      <c r="AI219" s="55">
        <v>0.226473418553713</v>
      </c>
      <c r="AJ219" s="55">
        <v>0.23842739321912601</v>
      </c>
      <c r="AK219" s="55">
        <v>0</v>
      </c>
      <c r="AL219" s="55">
        <v>4.18640266473915E-2</v>
      </c>
      <c r="AM219" s="55">
        <v>0</v>
      </c>
      <c r="AN219" s="55">
        <v>0</v>
      </c>
      <c r="AO219" s="55">
        <v>-0.249999999999933</v>
      </c>
      <c r="AP219" s="55">
        <v>0</v>
      </c>
      <c r="AQ219" s="55">
        <v>0</v>
      </c>
      <c r="AR219" s="55">
        <v>0</v>
      </c>
      <c r="AS219" s="55">
        <v>0</v>
      </c>
      <c r="AT219" s="55">
        <v>0</v>
      </c>
      <c r="AU219" s="55">
        <v>393.388888888888</v>
      </c>
      <c r="AV219" s="125"/>
      <c r="AW219" s="125"/>
      <c r="AX219" s="125"/>
      <c r="AY219" s="125"/>
      <c r="AZ219" s="125"/>
      <c r="BA219" s="125"/>
      <c r="BH219" s="97">
        <v>214</v>
      </c>
      <c r="BI219" s="97">
        <v>40120800</v>
      </c>
      <c r="BJ219" s="98">
        <v>185</v>
      </c>
      <c r="BK219" s="98">
        <v>1018.805802</v>
      </c>
      <c r="BL219" s="98">
        <v>228.00699</v>
      </c>
      <c r="BM219" s="98">
        <v>5.2340412929999998</v>
      </c>
      <c r="BN219" s="98">
        <v>-1018.805802</v>
      </c>
      <c r="BO219" s="98">
        <v>-199.73180669999999</v>
      </c>
      <c r="BP219" s="98">
        <v>-208.0411421</v>
      </c>
      <c r="BQ219" s="100">
        <f t="shared" si="22"/>
        <v>464.36111111111109</v>
      </c>
      <c r="BT219" s="97">
        <v>214</v>
      </c>
      <c r="BU219" s="97">
        <v>40120800</v>
      </c>
      <c r="BV219" s="98">
        <v>1041.2577040000001</v>
      </c>
      <c r="BW219" s="98">
        <v>1001.418989</v>
      </c>
      <c r="BX219" s="98">
        <v>-32.90322518</v>
      </c>
      <c r="BY219" s="98">
        <v>31.227061469999999</v>
      </c>
      <c r="BZ219" s="98">
        <v>-188.26814519999999</v>
      </c>
      <c r="CA219" s="98">
        <v>176.81408060000001</v>
      </c>
    </row>
    <row r="220" spans="2:79" ht="9.9499999999999993" customHeight="1" x14ac:dyDescent="0.25"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AE220" s="55">
        <v>180</v>
      </c>
      <c r="AF220" s="55">
        <v>34164000</v>
      </c>
      <c r="AG220" s="55">
        <v>4.1750000000000002E-2</v>
      </c>
      <c r="AH220" s="55">
        <v>0</v>
      </c>
      <c r="AI220" s="55">
        <v>0.22635661855373601</v>
      </c>
      <c r="AJ220" s="55">
        <v>0.23690479714398499</v>
      </c>
      <c r="AK220" s="55">
        <v>0</v>
      </c>
      <c r="AL220" s="55">
        <v>4.07434491607424E-2</v>
      </c>
      <c r="AM220" s="55">
        <v>0</v>
      </c>
      <c r="AN220" s="55">
        <v>0</v>
      </c>
      <c r="AO220" s="55">
        <v>-0.25000000000002798</v>
      </c>
      <c r="AP220" s="55">
        <v>0</v>
      </c>
      <c r="AQ220" s="55">
        <v>0</v>
      </c>
      <c r="AR220" s="55">
        <v>0</v>
      </c>
      <c r="AS220" s="55">
        <v>0</v>
      </c>
      <c r="AT220" s="55">
        <v>0</v>
      </c>
      <c r="AU220" s="55">
        <v>395.416666666666</v>
      </c>
      <c r="AV220" s="125"/>
      <c r="AW220" s="125"/>
      <c r="AX220" s="125"/>
      <c r="AY220" s="125"/>
      <c r="AZ220" s="125"/>
      <c r="BA220" s="125"/>
      <c r="BH220" s="97">
        <v>215</v>
      </c>
      <c r="BI220" s="97">
        <v>40296000</v>
      </c>
      <c r="BJ220" s="98">
        <v>185</v>
      </c>
      <c r="BK220" s="98">
        <v>1018.810962</v>
      </c>
      <c r="BL220" s="98">
        <v>228.00858389999999</v>
      </c>
      <c r="BM220" s="98">
        <v>5.2308390119999997</v>
      </c>
      <c r="BN220" s="98">
        <v>-1018.810962</v>
      </c>
      <c r="BO220" s="98">
        <v>-199.73642649999999</v>
      </c>
      <c r="BP220" s="98">
        <v>-208.04131839999999</v>
      </c>
      <c r="BQ220" s="100">
        <f t="shared" si="22"/>
        <v>466.38888888888891</v>
      </c>
      <c r="BT220" s="97">
        <v>215</v>
      </c>
      <c r="BU220" s="97">
        <v>40296000</v>
      </c>
      <c r="BV220" s="98">
        <v>1041.2577240000001</v>
      </c>
      <c r="BW220" s="98">
        <v>1001.418987</v>
      </c>
      <c r="BX220" s="98">
        <v>-32.904071960000003</v>
      </c>
      <c r="BY220" s="98">
        <v>31.227061469999999</v>
      </c>
      <c r="BZ220" s="98">
        <v>-188.2677334</v>
      </c>
      <c r="CA220" s="98">
        <v>176.8142569</v>
      </c>
    </row>
    <row r="221" spans="2:79" ht="9.9499999999999993" customHeight="1" x14ac:dyDescent="0.25"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AE221" s="55">
        <v>181</v>
      </c>
      <c r="AF221" s="55">
        <v>34339200</v>
      </c>
      <c r="AG221" s="55">
        <v>5</v>
      </c>
      <c r="AH221" s="55">
        <v>0</v>
      </c>
      <c r="AI221" s="55">
        <v>0.22623981855370401</v>
      </c>
      <c r="AJ221" s="55">
        <v>0.23431638551624501</v>
      </c>
      <c r="AK221" s="55">
        <v>0</v>
      </c>
      <c r="AL221" s="55">
        <v>3.9634186576558303E-2</v>
      </c>
      <c r="AM221" s="55">
        <v>0</v>
      </c>
      <c r="AN221" s="55">
        <v>0</v>
      </c>
      <c r="AO221" s="55">
        <v>-0.249999999999901</v>
      </c>
      <c r="AP221" s="55">
        <v>0</v>
      </c>
      <c r="AQ221" s="55">
        <v>0</v>
      </c>
      <c r="AR221" s="55">
        <v>0</v>
      </c>
      <c r="AS221" s="55">
        <v>0</v>
      </c>
      <c r="AT221" s="55">
        <v>0</v>
      </c>
      <c r="AU221" s="55">
        <v>397.444444444444</v>
      </c>
      <c r="AV221" s="125"/>
      <c r="AW221" s="125"/>
      <c r="AX221" s="125"/>
      <c r="AY221" s="125"/>
      <c r="AZ221" s="125"/>
      <c r="BA221" s="125"/>
      <c r="BH221" s="97">
        <v>216</v>
      </c>
      <c r="BI221" s="97">
        <v>40471200</v>
      </c>
      <c r="BJ221" s="98">
        <v>185</v>
      </c>
      <c r="BK221" s="98">
        <v>1018.81567</v>
      </c>
      <c r="BL221" s="98">
        <v>228.0098035</v>
      </c>
      <c r="BM221" s="98">
        <v>5.2279312840000003</v>
      </c>
      <c r="BN221" s="98">
        <v>-1018.81567</v>
      </c>
      <c r="BO221" s="98">
        <v>-199.74040249999999</v>
      </c>
      <c r="BP221" s="98">
        <v>-208.04146969999999</v>
      </c>
      <c r="BQ221" s="100">
        <f t="shared" si="22"/>
        <v>468.41666666666669</v>
      </c>
      <c r="BT221" s="97">
        <v>216</v>
      </c>
      <c r="BU221" s="97">
        <v>40471200</v>
      </c>
      <c r="BV221" s="98">
        <v>1041.2577429999999</v>
      </c>
      <c r="BW221" s="98">
        <v>1001.418984</v>
      </c>
      <c r="BX221" s="98">
        <v>-32.904892189999998</v>
      </c>
      <c r="BY221" s="98">
        <v>31.227061469999999</v>
      </c>
      <c r="BZ221" s="98">
        <v>-188.26721889999999</v>
      </c>
      <c r="CA221" s="98">
        <v>176.8144082</v>
      </c>
    </row>
    <row r="222" spans="2:79" ht="9.9499999999999993" customHeight="1" x14ac:dyDescent="0.25"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AE222" s="55">
        <v>182</v>
      </c>
      <c r="AF222" s="55">
        <v>34514400</v>
      </c>
      <c r="AG222" s="55">
        <v>5</v>
      </c>
      <c r="AH222" s="55">
        <v>0</v>
      </c>
      <c r="AI222" s="55">
        <v>0.22623981855373099</v>
      </c>
      <c r="AJ222" s="55">
        <v>0.232944102503958</v>
      </c>
      <c r="AK222" s="55">
        <v>0</v>
      </c>
      <c r="AL222" s="55">
        <v>3.8588599591287499E-2</v>
      </c>
      <c r="AM222" s="55">
        <v>0</v>
      </c>
      <c r="AN222" s="55">
        <v>0</v>
      </c>
      <c r="AO222" s="55">
        <v>-0.25000000000002798</v>
      </c>
      <c r="AP222" s="55">
        <v>0</v>
      </c>
      <c r="AQ222" s="55">
        <v>0</v>
      </c>
      <c r="AR222" s="55">
        <v>0</v>
      </c>
      <c r="AS222" s="55">
        <v>0</v>
      </c>
      <c r="AT222" s="55">
        <v>0</v>
      </c>
      <c r="AU222" s="55">
        <v>399.472222222222</v>
      </c>
      <c r="AV222" s="125"/>
      <c r="AW222" s="125"/>
      <c r="AX222" s="125"/>
      <c r="AY222" s="125"/>
      <c r="AZ222" s="125"/>
      <c r="BA222" s="125"/>
      <c r="BH222" s="97">
        <v>217</v>
      </c>
      <c r="BI222" s="97">
        <v>40646400</v>
      </c>
      <c r="BJ222" s="98">
        <v>185</v>
      </c>
      <c r="BK222" s="98">
        <v>1018.819926</v>
      </c>
      <c r="BL222" s="98">
        <v>228.0106572</v>
      </c>
      <c r="BM222" s="98">
        <v>5.2253045189999998</v>
      </c>
      <c r="BN222" s="98">
        <v>-1018.819926</v>
      </c>
      <c r="BO222" s="98">
        <v>-199.74376179999999</v>
      </c>
      <c r="BP222" s="98">
        <v>-208.04159079999999</v>
      </c>
      <c r="BQ222" s="100">
        <f t="shared" si="22"/>
        <v>470.44444444444446</v>
      </c>
      <c r="BT222" s="97">
        <v>217</v>
      </c>
      <c r="BU222" s="97">
        <v>40646400</v>
      </c>
      <c r="BV222" s="98">
        <v>1041.2577610000001</v>
      </c>
      <c r="BW222" s="98">
        <v>1001.418982</v>
      </c>
      <c r="BX222" s="98">
        <v>-32.905683519999997</v>
      </c>
      <c r="BY222" s="98">
        <v>31.227061469999999</v>
      </c>
      <c r="BZ222" s="98">
        <v>-188.2665911</v>
      </c>
      <c r="CA222" s="98">
        <v>176.8145294</v>
      </c>
    </row>
    <row r="223" spans="2:79" ht="9.9499999999999993" customHeight="1" x14ac:dyDescent="0.25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AE223" s="55">
        <v>183</v>
      </c>
      <c r="AF223" s="55">
        <v>34689600</v>
      </c>
      <c r="AG223" s="55">
        <v>5</v>
      </c>
      <c r="AH223" s="55">
        <v>0</v>
      </c>
      <c r="AI223" s="55">
        <v>0.22555588957922201</v>
      </c>
      <c r="AJ223" s="55">
        <v>0.232944102503958</v>
      </c>
      <c r="AK223" s="55">
        <v>0</v>
      </c>
      <c r="AL223" s="55">
        <v>3.7690757624734797E-2</v>
      </c>
      <c r="AM223" s="55">
        <v>0</v>
      </c>
      <c r="AN223" s="55">
        <v>0</v>
      </c>
      <c r="AO223" s="55">
        <v>-0.249999999999933</v>
      </c>
      <c r="AP223" s="55">
        <v>0</v>
      </c>
      <c r="AQ223" s="55">
        <v>0</v>
      </c>
      <c r="AR223" s="55">
        <v>0</v>
      </c>
      <c r="AS223" s="55">
        <v>0</v>
      </c>
      <c r="AT223" s="55">
        <v>0</v>
      </c>
      <c r="AU223" s="55">
        <v>401.5</v>
      </c>
      <c r="AV223" s="125"/>
      <c r="AW223" s="125"/>
      <c r="AX223" s="125"/>
      <c r="AY223" s="125"/>
      <c r="AZ223" s="125"/>
      <c r="BA223" s="125"/>
      <c r="BH223" s="97">
        <v>218</v>
      </c>
      <c r="BI223" s="97">
        <v>40821600</v>
      </c>
      <c r="BJ223" s="98">
        <v>185</v>
      </c>
      <c r="BK223" s="98">
        <v>1018.823738</v>
      </c>
      <c r="BL223" s="98">
        <v>228.01117009999999</v>
      </c>
      <c r="BM223" s="98">
        <v>5.2229440900000004</v>
      </c>
      <c r="BN223" s="98">
        <v>-1018.823738</v>
      </c>
      <c r="BO223" s="98">
        <v>-199.7465468</v>
      </c>
      <c r="BP223" s="98">
        <v>-208.0416792</v>
      </c>
      <c r="BQ223" s="100">
        <f t="shared" si="22"/>
        <v>472.47222222222223</v>
      </c>
      <c r="BT223" s="97">
        <v>218</v>
      </c>
      <c r="BU223" s="97">
        <v>40821600</v>
      </c>
      <c r="BV223" s="98">
        <v>1041.2577779999999</v>
      </c>
      <c r="BW223" s="98">
        <v>1001.418978</v>
      </c>
      <c r="BX223" s="98">
        <v>-32.906445189999999</v>
      </c>
      <c r="BY223" s="98">
        <v>31.227061469999999</v>
      </c>
      <c r="BZ223" s="98">
        <v>-188.26584320000001</v>
      </c>
      <c r="CA223" s="98">
        <v>176.81461780000001</v>
      </c>
    </row>
    <row r="224" spans="2:79" ht="9.9499999999999993" customHeight="1" x14ac:dyDescent="0.25"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AE224" s="55">
        <v>184</v>
      </c>
      <c r="AF224" s="55">
        <v>34864800</v>
      </c>
      <c r="AG224" s="55">
        <v>5</v>
      </c>
      <c r="AH224" s="55">
        <v>0</v>
      </c>
      <c r="AI224" s="55">
        <v>0.225439089579273</v>
      </c>
      <c r="AJ224" s="55">
        <v>0.232944102503958</v>
      </c>
      <c r="AK224" s="55">
        <v>0</v>
      </c>
      <c r="AL224" s="55">
        <v>3.6936583265102699E-2</v>
      </c>
      <c r="AM224" s="55">
        <v>0</v>
      </c>
      <c r="AN224" s="55">
        <v>0</v>
      </c>
      <c r="AO224" s="55">
        <v>-0.249999999999964</v>
      </c>
      <c r="AP224" s="55">
        <v>0</v>
      </c>
      <c r="AQ224" s="55">
        <v>0</v>
      </c>
      <c r="AR224" s="55">
        <v>0</v>
      </c>
      <c r="AS224" s="55">
        <v>0</v>
      </c>
      <c r="AT224" s="55">
        <v>0</v>
      </c>
      <c r="AU224" s="55">
        <v>403.52777777777698</v>
      </c>
      <c r="AV224" s="125"/>
      <c r="AW224" s="125"/>
      <c r="AX224" s="125"/>
      <c r="AY224" s="125"/>
      <c r="AZ224" s="125"/>
      <c r="BA224" s="125"/>
      <c r="BH224" s="97">
        <v>219</v>
      </c>
      <c r="BI224" s="97">
        <v>40996800</v>
      </c>
      <c r="BJ224" s="98">
        <v>185</v>
      </c>
      <c r="BK224" s="98">
        <v>1018.827116</v>
      </c>
      <c r="BL224" s="98">
        <v>228.0113297</v>
      </c>
      <c r="BM224" s="98">
        <v>5.2208364290000002</v>
      </c>
      <c r="BN224" s="98">
        <v>-1018.827116</v>
      </c>
      <c r="BO224" s="98">
        <v>-199.748761</v>
      </c>
      <c r="BP224" s="98">
        <v>-208.04173230000001</v>
      </c>
      <c r="BQ224" s="100">
        <f t="shared" si="22"/>
        <v>474.5</v>
      </c>
      <c r="BT224" s="97">
        <v>219</v>
      </c>
      <c r="BU224" s="97">
        <v>40996800</v>
      </c>
      <c r="BV224" s="98">
        <v>1041.257795</v>
      </c>
      <c r="BW224" s="98">
        <v>1001.418974</v>
      </c>
      <c r="BX224" s="98">
        <v>-32.907175619999997</v>
      </c>
      <c r="BY224" s="98">
        <v>31.227061469999999</v>
      </c>
      <c r="BZ224" s="98">
        <v>-188.26497180000001</v>
      </c>
      <c r="CA224" s="98">
        <v>176.81467079999999</v>
      </c>
    </row>
    <row r="225" spans="2:79" ht="9.9499999999999993" customHeight="1" x14ac:dyDescent="0.25"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AE225" s="55">
        <v>185</v>
      </c>
      <c r="AF225" s="55">
        <v>35040000</v>
      </c>
      <c r="AG225" s="55">
        <v>5</v>
      </c>
      <c r="AH225" s="55">
        <v>0</v>
      </c>
      <c r="AI225" s="55">
        <v>0.225439089579273</v>
      </c>
      <c r="AJ225" s="55">
        <v>0.232944102503958</v>
      </c>
      <c r="AK225" s="55">
        <v>0</v>
      </c>
      <c r="AL225" s="55">
        <v>3.6206040435232602E-2</v>
      </c>
      <c r="AM225" s="55">
        <v>0</v>
      </c>
      <c r="AN225" s="55">
        <v>0</v>
      </c>
      <c r="AO225" s="55">
        <v>-0.249999999999996</v>
      </c>
      <c r="AP225" s="55">
        <v>0</v>
      </c>
      <c r="AQ225" s="55">
        <v>0</v>
      </c>
      <c r="AR225" s="55">
        <v>0</v>
      </c>
      <c r="AS225" s="55">
        <v>0</v>
      </c>
      <c r="AT225" s="55">
        <v>0</v>
      </c>
      <c r="AU225" s="55">
        <v>405.55555555555497</v>
      </c>
      <c r="AV225" s="125"/>
      <c r="AW225" s="125"/>
      <c r="AX225" s="125"/>
      <c r="AY225" s="125"/>
      <c r="AZ225" s="125"/>
      <c r="BA225" s="125"/>
      <c r="BH225" s="97">
        <v>220</v>
      </c>
      <c r="BI225" s="97">
        <v>41172000</v>
      </c>
      <c r="BJ225" s="98">
        <v>185</v>
      </c>
      <c r="BK225" s="98">
        <v>1018.830248</v>
      </c>
      <c r="BL225" s="98">
        <v>228.01153070000001</v>
      </c>
      <c r="BM225" s="98">
        <v>5.2188891359999996</v>
      </c>
      <c r="BN225" s="98">
        <v>-1018.830248</v>
      </c>
      <c r="BO225" s="98">
        <v>-199.75081900000001</v>
      </c>
      <c r="BP225" s="98">
        <v>-208.04182259999999</v>
      </c>
      <c r="BQ225" s="100">
        <f t="shared" si="22"/>
        <v>476.52777777777777</v>
      </c>
      <c r="BT225" s="97">
        <v>220</v>
      </c>
      <c r="BU225" s="97">
        <v>41172000</v>
      </c>
      <c r="BV225" s="98">
        <v>1041.2578109999999</v>
      </c>
      <c r="BW225" s="98">
        <v>1001.4189699999999</v>
      </c>
      <c r="BX225" s="98">
        <v>-32.907895250000003</v>
      </c>
      <c r="BY225" s="98">
        <v>31.227061469999999</v>
      </c>
      <c r="BZ225" s="98">
        <v>-188.26408559999999</v>
      </c>
      <c r="CA225" s="98">
        <v>176.8147611</v>
      </c>
    </row>
    <row r="226" spans="2:79" ht="9.9499999999999993" customHeight="1" x14ac:dyDescent="0.25"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AE226" s="55">
        <v>186</v>
      </c>
      <c r="AF226" s="55">
        <v>35215200</v>
      </c>
      <c r="AG226" s="55">
        <v>5</v>
      </c>
      <c r="AH226" s="55">
        <v>0</v>
      </c>
      <c r="AI226" s="55">
        <v>0.225322289579268</v>
      </c>
      <c r="AJ226" s="55">
        <v>0.232944102503958</v>
      </c>
      <c r="AK226" s="55">
        <v>0</v>
      </c>
      <c r="AL226" s="55">
        <v>3.5501864771328301E-2</v>
      </c>
      <c r="AM226" s="55">
        <v>0</v>
      </c>
      <c r="AN226" s="55">
        <v>0</v>
      </c>
      <c r="AO226" s="55">
        <v>-0.249999999999964</v>
      </c>
      <c r="AP226" s="55">
        <v>0</v>
      </c>
      <c r="AQ226" s="55">
        <v>0</v>
      </c>
      <c r="AR226" s="55">
        <v>0</v>
      </c>
      <c r="AS226" s="55">
        <v>0</v>
      </c>
      <c r="AT226" s="55">
        <v>0</v>
      </c>
      <c r="AU226" s="55">
        <v>407.58333333333297</v>
      </c>
      <c r="AV226" s="125"/>
      <c r="AW226" s="125"/>
      <c r="AX226" s="125"/>
      <c r="AY226" s="125"/>
      <c r="AZ226" s="125"/>
      <c r="BA226" s="125"/>
      <c r="BH226" s="97">
        <v>221</v>
      </c>
      <c r="BI226" s="97">
        <v>41347200</v>
      </c>
      <c r="BJ226" s="98">
        <v>185</v>
      </c>
      <c r="BK226" s="98">
        <v>1018.8442209999999</v>
      </c>
      <c r="BL226" s="98">
        <v>228.0228468</v>
      </c>
      <c r="BM226" s="98">
        <v>5.2173132009999996</v>
      </c>
      <c r="BN226" s="98">
        <v>-1018.8442209999999</v>
      </c>
      <c r="BO226" s="98">
        <v>-199.7635713</v>
      </c>
      <c r="BP226" s="98">
        <v>-208.04196229999999</v>
      </c>
      <c r="BQ226" s="100">
        <f t="shared" si="22"/>
        <v>478.55555555555554</v>
      </c>
      <c r="BT226" s="97">
        <v>221</v>
      </c>
      <c r="BU226" s="97">
        <v>41347200</v>
      </c>
      <c r="BV226" s="98">
        <v>1041.257828</v>
      </c>
      <c r="BW226" s="98">
        <v>1001.418966</v>
      </c>
      <c r="BX226" s="98">
        <v>-32.908608319999999</v>
      </c>
      <c r="BY226" s="98">
        <v>31.227061469999999</v>
      </c>
      <c r="BZ226" s="98">
        <v>-188.26320530000001</v>
      </c>
      <c r="CA226" s="98">
        <v>176.8149008</v>
      </c>
    </row>
    <row r="227" spans="2:79" ht="9.9499999999999993" customHeight="1" x14ac:dyDescent="0.25"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AE227" s="55">
        <v>187</v>
      </c>
      <c r="AF227" s="55">
        <v>35390400</v>
      </c>
      <c r="AG227" s="55">
        <v>5</v>
      </c>
      <c r="AH227" s="55">
        <v>0</v>
      </c>
      <c r="AI227" s="55">
        <v>0.22520548957926301</v>
      </c>
      <c r="AJ227" s="55">
        <v>0.232944102503958</v>
      </c>
      <c r="AK227" s="55">
        <v>0</v>
      </c>
      <c r="AL227" s="55">
        <v>3.4807814089707297E-2</v>
      </c>
      <c r="AM227" s="55">
        <v>0</v>
      </c>
      <c r="AN227" s="55">
        <v>0</v>
      </c>
      <c r="AO227" s="55">
        <v>-0.249999999999996</v>
      </c>
      <c r="AP227" s="55">
        <v>0</v>
      </c>
      <c r="AQ227" s="55">
        <v>0</v>
      </c>
      <c r="AR227" s="55">
        <v>0</v>
      </c>
      <c r="AS227" s="55">
        <v>0</v>
      </c>
      <c r="AT227" s="55">
        <v>0</v>
      </c>
      <c r="AU227" s="55">
        <v>409.61111111111097</v>
      </c>
      <c r="AV227" s="125"/>
      <c r="AW227" s="125"/>
      <c r="AX227" s="125"/>
      <c r="AY227" s="125"/>
      <c r="AZ227" s="125"/>
      <c r="BA227" s="125"/>
      <c r="BH227" s="97">
        <v>222</v>
      </c>
      <c r="BI227" s="97">
        <v>41522400</v>
      </c>
      <c r="BJ227" s="98">
        <v>185</v>
      </c>
      <c r="BK227" s="98">
        <v>1018.860139</v>
      </c>
      <c r="BL227" s="98">
        <v>228.03650529999999</v>
      </c>
      <c r="BM227" s="98">
        <v>5.2166160039999996</v>
      </c>
      <c r="BN227" s="98">
        <v>-1018.860139</v>
      </c>
      <c r="BO227" s="98">
        <v>-199.7781033</v>
      </c>
      <c r="BP227" s="98">
        <v>-208.041786</v>
      </c>
      <c r="BQ227" s="100">
        <f t="shared" si="22"/>
        <v>480.58333333333331</v>
      </c>
      <c r="BT227" s="97">
        <v>222</v>
      </c>
      <c r="BU227" s="97">
        <v>41522400</v>
      </c>
      <c r="BV227" s="98">
        <v>1041.257844</v>
      </c>
      <c r="BW227" s="98">
        <v>1001.418962</v>
      </c>
      <c r="BX227" s="98">
        <v>-32.909322510000003</v>
      </c>
      <c r="BY227" s="98">
        <v>31.227061469999999</v>
      </c>
      <c r="BZ227" s="98">
        <v>-188.26235270000001</v>
      </c>
      <c r="CA227" s="98">
        <v>176.81472450000001</v>
      </c>
    </row>
    <row r="228" spans="2:79" ht="9.9499999999999993" customHeight="1" x14ac:dyDescent="0.25">
      <c r="AE228" s="55">
        <v>188</v>
      </c>
      <c r="AF228" s="55">
        <v>35565600</v>
      </c>
      <c r="AG228" s="55">
        <v>5</v>
      </c>
      <c r="AH228" s="55">
        <v>0</v>
      </c>
      <c r="AI228" s="55">
        <v>0.22508868957925801</v>
      </c>
      <c r="AJ228" s="55">
        <v>0.232944102503958</v>
      </c>
      <c r="AK228" s="55">
        <v>0</v>
      </c>
      <c r="AL228" s="55">
        <v>3.4118497607483603E-2</v>
      </c>
      <c r="AM228" s="55">
        <v>0</v>
      </c>
      <c r="AN228" s="55">
        <v>0</v>
      </c>
      <c r="AO228" s="55">
        <v>-0.249999999999964</v>
      </c>
      <c r="AP228" s="55">
        <v>0</v>
      </c>
      <c r="AQ228" s="55">
        <v>0</v>
      </c>
      <c r="AR228" s="55">
        <v>0</v>
      </c>
      <c r="AS228" s="55">
        <v>0</v>
      </c>
      <c r="AT228" s="55">
        <v>0</v>
      </c>
      <c r="AU228" s="55">
        <v>411.638888888888</v>
      </c>
      <c r="AV228" s="125"/>
      <c r="AW228" s="125"/>
      <c r="AX228" s="125"/>
      <c r="AY228" s="125"/>
      <c r="AZ228" s="125"/>
      <c r="BA228" s="125"/>
      <c r="BH228" s="97">
        <v>223</v>
      </c>
      <c r="BI228" s="97">
        <v>41697600</v>
      </c>
      <c r="BJ228" s="98">
        <v>185</v>
      </c>
      <c r="BK228" s="98">
        <v>1018.871561</v>
      </c>
      <c r="BL228" s="98">
        <v>228.04602259999999</v>
      </c>
      <c r="BM228" s="98">
        <v>5.2166546479999996</v>
      </c>
      <c r="BN228" s="98">
        <v>-1018.871561</v>
      </c>
      <c r="BO228" s="98">
        <v>-199.7880189</v>
      </c>
      <c r="BP228" s="98">
        <v>-208.041349</v>
      </c>
      <c r="BQ228" s="100">
        <f t="shared" si="22"/>
        <v>482.61111111111109</v>
      </c>
      <c r="BT228" s="97">
        <v>223</v>
      </c>
      <c r="BU228" s="97">
        <v>41697600</v>
      </c>
      <c r="BV228" s="98">
        <v>1041.257861</v>
      </c>
      <c r="BW228" s="98">
        <v>1001.418959</v>
      </c>
      <c r="BX228" s="98">
        <v>-32.910041540000002</v>
      </c>
      <c r="BY228" s="98">
        <v>31.227061469999999</v>
      </c>
      <c r="BZ228" s="98">
        <v>-188.26154819999999</v>
      </c>
      <c r="CA228" s="98">
        <v>176.81428750000001</v>
      </c>
    </row>
    <row r="229" spans="2:79" ht="9.9499999999999993" customHeight="1" x14ac:dyDescent="0.25">
      <c r="AE229" s="55">
        <v>189</v>
      </c>
      <c r="AF229" s="55">
        <v>35740800</v>
      </c>
      <c r="AG229" s="55">
        <v>5</v>
      </c>
      <c r="AH229" s="55">
        <v>0</v>
      </c>
      <c r="AI229" s="55">
        <v>0.22508868957925801</v>
      </c>
      <c r="AJ229" s="55">
        <v>0.232944102503958</v>
      </c>
      <c r="AK229" s="55">
        <v>0</v>
      </c>
      <c r="AL229" s="55">
        <v>0.90093259957313998</v>
      </c>
      <c r="AM229" s="55">
        <v>0</v>
      </c>
      <c r="AN229" s="55">
        <v>0</v>
      </c>
      <c r="AO229" s="55">
        <v>-0.249999999999964</v>
      </c>
      <c r="AP229" s="55">
        <v>0</v>
      </c>
      <c r="AQ229" s="55">
        <v>0</v>
      </c>
      <c r="AR229" s="55">
        <v>0</v>
      </c>
      <c r="AS229" s="55">
        <v>0</v>
      </c>
      <c r="AT229" s="55">
        <v>0</v>
      </c>
      <c r="AU229" s="55">
        <v>413.666666666666</v>
      </c>
      <c r="AV229" s="125"/>
      <c r="AW229" s="125"/>
      <c r="AX229" s="125"/>
      <c r="AY229" s="125"/>
      <c r="AZ229" s="125"/>
      <c r="BA229" s="125"/>
      <c r="BH229" s="97">
        <v>224</v>
      </c>
      <c r="BI229" s="97">
        <v>41872800</v>
      </c>
      <c r="BJ229" s="98">
        <v>185</v>
      </c>
      <c r="BK229" s="98">
        <v>1018.879781</v>
      </c>
      <c r="BL229" s="98">
        <v>228.0524929</v>
      </c>
      <c r="BM229" s="98">
        <v>5.2167349700000001</v>
      </c>
      <c r="BN229" s="98">
        <v>-1018.879781</v>
      </c>
      <c r="BO229" s="98">
        <v>-199.79454659999999</v>
      </c>
      <c r="BP229" s="98">
        <v>-208.04121119999999</v>
      </c>
      <c r="BQ229" s="100">
        <f t="shared" si="22"/>
        <v>484.63888888888891</v>
      </c>
      <c r="BT229" s="97">
        <v>224</v>
      </c>
      <c r="BU229" s="97">
        <v>41872800</v>
      </c>
      <c r="BV229" s="98">
        <v>1041.257877</v>
      </c>
      <c r="BW229" s="98">
        <v>1001.418955</v>
      </c>
      <c r="BX229" s="98">
        <v>-32.910763609999997</v>
      </c>
      <c r="BY229" s="98">
        <v>31.227061469999999</v>
      </c>
      <c r="BZ229" s="98">
        <v>-188.26080540000001</v>
      </c>
      <c r="CA229" s="98">
        <v>176.8141498</v>
      </c>
    </row>
    <row r="230" spans="2:79" ht="9.9499999999999993" customHeight="1" x14ac:dyDescent="0.25">
      <c r="AE230" s="55">
        <v>190</v>
      </c>
      <c r="AF230" s="55">
        <v>35916000</v>
      </c>
      <c r="AG230" s="55">
        <v>5</v>
      </c>
      <c r="AH230" s="55">
        <v>0</v>
      </c>
      <c r="AI230" s="55">
        <v>0.22497188957925299</v>
      </c>
      <c r="AJ230" s="55">
        <v>0.232944102503958</v>
      </c>
      <c r="AK230" s="55">
        <v>0</v>
      </c>
      <c r="AL230" s="55">
        <v>1.49637984459873</v>
      </c>
      <c r="AM230" s="55">
        <v>0</v>
      </c>
      <c r="AN230" s="55">
        <v>0</v>
      </c>
      <c r="AO230" s="55">
        <v>-0.249999999999964</v>
      </c>
      <c r="AP230" s="55">
        <v>0</v>
      </c>
      <c r="AQ230" s="55">
        <v>0</v>
      </c>
      <c r="AR230" s="55">
        <v>0</v>
      </c>
      <c r="AS230" s="55">
        <v>0</v>
      </c>
      <c r="AT230" s="55">
        <v>0</v>
      </c>
      <c r="AU230" s="55">
        <v>415.694444444444</v>
      </c>
      <c r="AV230" s="125"/>
      <c r="AW230" s="125"/>
      <c r="AX230" s="125"/>
      <c r="AY230" s="125"/>
      <c r="AZ230" s="125"/>
      <c r="BA230" s="125"/>
      <c r="BH230" s="97">
        <v>225</v>
      </c>
      <c r="BI230" s="97">
        <v>42048000</v>
      </c>
      <c r="BJ230" s="98">
        <v>185</v>
      </c>
      <c r="BK230" s="98">
        <v>1018.885726</v>
      </c>
      <c r="BL230" s="98">
        <v>228.056805</v>
      </c>
      <c r="BM230" s="98">
        <v>5.2167864750000001</v>
      </c>
      <c r="BN230" s="98">
        <v>-1018.885726</v>
      </c>
      <c r="BO230" s="98">
        <v>-199.7986712</v>
      </c>
      <c r="BP230" s="98">
        <v>-208.04134730000001</v>
      </c>
      <c r="BQ230" s="100">
        <f t="shared" si="22"/>
        <v>486.66666666666669</v>
      </c>
      <c r="BT230" s="97">
        <v>225</v>
      </c>
      <c r="BU230" s="97">
        <v>42048000</v>
      </c>
      <c r="BV230" s="98">
        <v>1041.2578940000001</v>
      </c>
      <c r="BW230" s="98">
        <v>1001.418952</v>
      </c>
      <c r="BX230" s="98">
        <v>-32.91148664</v>
      </c>
      <c r="BY230" s="98">
        <v>31.227061469999999</v>
      </c>
      <c r="BZ230" s="98">
        <v>-188.2601468</v>
      </c>
      <c r="CA230" s="98">
        <v>176.81428579999999</v>
      </c>
    </row>
    <row r="231" spans="2:79" ht="9.9499999999999993" customHeight="1" x14ac:dyDescent="0.25">
      <c r="AE231" s="55">
        <v>191</v>
      </c>
      <c r="AF231" s="55">
        <v>36091200</v>
      </c>
      <c r="AG231" s="55">
        <v>5</v>
      </c>
      <c r="AH231" s="55">
        <v>0</v>
      </c>
      <c r="AI231" s="55">
        <v>0.22420246948300701</v>
      </c>
      <c r="AJ231" s="55">
        <v>0.232944102503958</v>
      </c>
      <c r="AK231" s="55">
        <v>0</v>
      </c>
      <c r="AL231" s="55">
        <v>1.4335320797259901</v>
      </c>
      <c r="AM231" s="55">
        <v>0</v>
      </c>
      <c r="AN231" s="55">
        <v>0</v>
      </c>
      <c r="AO231" s="55">
        <v>-0.249999999999964</v>
      </c>
      <c r="AP231" s="55">
        <v>0</v>
      </c>
      <c r="AQ231" s="55">
        <v>0</v>
      </c>
      <c r="AR231" s="55">
        <v>0</v>
      </c>
      <c r="AS231" s="55">
        <v>0</v>
      </c>
      <c r="AT231" s="55">
        <v>0</v>
      </c>
      <c r="AU231" s="55">
        <v>417.722222222222</v>
      </c>
      <c r="AV231" s="125"/>
      <c r="AW231" s="125"/>
      <c r="AX231" s="125"/>
      <c r="AY231" s="125"/>
      <c r="AZ231" s="125"/>
      <c r="BA231" s="125"/>
      <c r="BH231" s="97">
        <v>226</v>
      </c>
      <c r="BI231" s="97">
        <v>42223200</v>
      </c>
      <c r="BJ231" s="98">
        <v>185</v>
      </c>
      <c r="BK231" s="98">
        <v>1018.919246</v>
      </c>
      <c r="BL231" s="98">
        <v>228.2133451</v>
      </c>
      <c r="BM231" s="98">
        <v>5.215603378</v>
      </c>
      <c r="BN231" s="98">
        <v>-1018.919246</v>
      </c>
      <c r="BO231" s="98">
        <v>-199.95601439999999</v>
      </c>
      <c r="BP231" s="98">
        <v>-208.04172729999999</v>
      </c>
      <c r="BQ231" s="100">
        <f t="shared" si="22"/>
        <v>488.69444444444446</v>
      </c>
      <c r="BT231" s="97">
        <v>226</v>
      </c>
      <c r="BU231" s="97">
        <v>42223200</v>
      </c>
      <c r="BV231" s="98">
        <v>1041.25791</v>
      </c>
      <c r="BW231" s="98">
        <v>1001.41895</v>
      </c>
      <c r="BX231" s="98">
        <v>-32.912208509999999</v>
      </c>
      <c r="BY231" s="98">
        <v>31.227061469999999</v>
      </c>
      <c r="BZ231" s="98">
        <v>-188.25958259999999</v>
      </c>
      <c r="CA231" s="98">
        <v>176.81466589999999</v>
      </c>
    </row>
    <row r="232" spans="2:79" ht="9.9499999999999993" customHeight="1" x14ac:dyDescent="0.25">
      <c r="AE232" s="55">
        <v>192</v>
      </c>
      <c r="AF232" s="55">
        <v>36266400</v>
      </c>
      <c r="AG232" s="55">
        <v>5</v>
      </c>
      <c r="AH232" s="55">
        <v>0</v>
      </c>
      <c r="AI232" s="55">
        <v>0.224202469482951</v>
      </c>
      <c r="AJ232" s="55">
        <v>0.232944102503958</v>
      </c>
      <c r="AK232" s="55">
        <v>0</v>
      </c>
      <c r="AL232" s="55">
        <v>1.3543699273438301</v>
      </c>
      <c r="AM232" s="55">
        <v>0</v>
      </c>
      <c r="AN232" s="55">
        <v>0</v>
      </c>
      <c r="AO232" s="55">
        <v>-0.249999999999933</v>
      </c>
      <c r="AP232" s="55">
        <v>0</v>
      </c>
      <c r="AQ232" s="55">
        <v>0</v>
      </c>
      <c r="AR232" s="55">
        <v>0</v>
      </c>
      <c r="AS232" s="55">
        <v>0</v>
      </c>
      <c r="AT232" s="55">
        <v>0</v>
      </c>
      <c r="AU232" s="55">
        <v>419.75</v>
      </c>
      <c r="AV232" s="125"/>
      <c r="AW232" s="125"/>
      <c r="AX232" s="125"/>
      <c r="AY232" s="125"/>
      <c r="AZ232" s="125"/>
      <c r="BA232" s="125"/>
      <c r="BH232" s="97">
        <v>227</v>
      </c>
      <c r="BI232" s="97">
        <v>42398400</v>
      </c>
      <c r="BJ232" s="98">
        <v>185</v>
      </c>
      <c r="BK232" s="98">
        <v>1018.94971</v>
      </c>
      <c r="BL232" s="98">
        <v>228.24124699999999</v>
      </c>
      <c r="BM232" s="98">
        <v>5.2132561539999998</v>
      </c>
      <c r="BN232" s="98">
        <v>-1018.94971</v>
      </c>
      <c r="BO232" s="98">
        <v>-199.9856643</v>
      </c>
      <c r="BP232" s="98">
        <v>-208.0423265</v>
      </c>
      <c r="BQ232" s="100">
        <f t="shared" si="22"/>
        <v>490.72222222222223</v>
      </c>
      <c r="BT232" s="97">
        <v>227</v>
      </c>
      <c r="BU232" s="97">
        <v>42398400</v>
      </c>
      <c r="BV232" s="98">
        <v>1041.2579270000001</v>
      </c>
      <c r="BW232" s="98">
        <v>1001.418948</v>
      </c>
      <c r="BX232" s="98">
        <v>-32.912928309999998</v>
      </c>
      <c r="BY232" s="98">
        <v>31.227061469999999</v>
      </c>
      <c r="BZ232" s="98">
        <v>-188.2591214</v>
      </c>
      <c r="CA232" s="98">
        <v>176.81526500000001</v>
      </c>
    </row>
    <row r="233" spans="2:79" ht="9.9499999999999993" customHeight="1" x14ac:dyDescent="0.25">
      <c r="AE233" s="55">
        <v>193</v>
      </c>
      <c r="AF233" s="55">
        <v>36441600</v>
      </c>
      <c r="AG233" s="55">
        <v>5</v>
      </c>
      <c r="AH233" s="55">
        <v>0</v>
      </c>
      <c r="AI233" s="55">
        <v>0.22408566948300199</v>
      </c>
      <c r="AJ233" s="55">
        <v>0.232944102503958</v>
      </c>
      <c r="AK233" s="55">
        <v>0</v>
      </c>
      <c r="AL233" s="55">
        <v>1.28503530609737</v>
      </c>
      <c r="AM233" s="55">
        <v>0</v>
      </c>
      <c r="AN233" s="55">
        <v>0</v>
      </c>
      <c r="AO233" s="55">
        <v>-0.249999999999901</v>
      </c>
      <c r="AP233" s="55">
        <v>0</v>
      </c>
      <c r="AQ233" s="55">
        <v>0</v>
      </c>
      <c r="AR233" s="55">
        <v>0</v>
      </c>
      <c r="AS233" s="55">
        <v>0</v>
      </c>
      <c r="AT233" s="55">
        <v>0</v>
      </c>
      <c r="AU233" s="55">
        <v>421.77777777777698</v>
      </c>
      <c r="AV233" s="125"/>
      <c r="AW233" s="125"/>
      <c r="AX233" s="125"/>
      <c r="AY233" s="125"/>
      <c r="AZ233" s="125"/>
      <c r="BA233" s="125"/>
      <c r="BH233" s="97">
        <v>228</v>
      </c>
      <c r="BI233" s="97">
        <v>42573600</v>
      </c>
      <c r="BJ233" s="98">
        <v>185</v>
      </c>
      <c r="BK233" s="98">
        <v>1018.970415</v>
      </c>
      <c r="BL233" s="98">
        <v>228.25974339999999</v>
      </c>
      <c r="BM233" s="98">
        <v>5.2115831630000002</v>
      </c>
      <c r="BN233" s="98">
        <v>-1018.970415</v>
      </c>
      <c r="BO233" s="98">
        <v>-200.0050908</v>
      </c>
      <c r="BP233" s="98">
        <v>-208.04306940000001</v>
      </c>
      <c r="BQ233" s="100">
        <f t="shared" si="22"/>
        <v>492.75</v>
      </c>
      <c r="BT233" s="97">
        <v>228</v>
      </c>
      <c r="BU233" s="97">
        <v>42573600</v>
      </c>
      <c r="BV233" s="98">
        <v>1041.2579430000001</v>
      </c>
      <c r="BW233" s="98">
        <v>1001.418946</v>
      </c>
      <c r="BX233" s="98">
        <v>-32.91364343</v>
      </c>
      <c r="BY233" s="98">
        <v>31.227061469999999</v>
      </c>
      <c r="BZ233" s="98">
        <v>-188.25874400000001</v>
      </c>
      <c r="CA233" s="98">
        <v>176.81600789999999</v>
      </c>
    </row>
    <row r="234" spans="2:79" ht="9.9499999999999993" customHeight="1" x14ac:dyDescent="0.25">
      <c r="AE234" s="55">
        <v>194</v>
      </c>
      <c r="AF234" s="55">
        <v>36616800</v>
      </c>
      <c r="AG234" s="55">
        <v>5</v>
      </c>
      <c r="AH234" s="55">
        <v>0</v>
      </c>
      <c r="AI234" s="55">
        <v>0.22396886948299699</v>
      </c>
      <c r="AJ234" s="55">
        <v>0.232944102503958</v>
      </c>
      <c r="AK234" s="55">
        <v>0</v>
      </c>
      <c r="AL234" s="55">
        <v>1.2267397019367601</v>
      </c>
      <c r="AM234" s="55">
        <v>0</v>
      </c>
      <c r="AN234" s="55">
        <v>0</v>
      </c>
      <c r="AO234" s="55">
        <v>-0.249999999999964</v>
      </c>
      <c r="AP234" s="55">
        <v>0</v>
      </c>
      <c r="AQ234" s="55">
        <v>0</v>
      </c>
      <c r="AR234" s="55">
        <v>0</v>
      </c>
      <c r="AS234" s="55">
        <v>0</v>
      </c>
      <c r="AT234" s="55">
        <v>0</v>
      </c>
      <c r="AU234" s="55">
        <v>423.80555555555497</v>
      </c>
      <c r="AV234" s="125"/>
      <c r="AW234" s="125"/>
      <c r="AX234" s="125"/>
      <c r="AY234" s="125"/>
      <c r="AZ234" s="125"/>
      <c r="BA234" s="125"/>
      <c r="BH234" s="97">
        <v>229</v>
      </c>
      <c r="BI234" s="97">
        <v>42748800</v>
      </c>
      <c r="BJ234" s="98">
        <v>185</v>
      </c>
      <c r="BK234" s="98">
        <v>1018.9846230000001</v>
      </c>
      <c r="BL234" s="98">
        <v>228.27203499999999</v>
      </c>
      <c r="BM234" s="98">
        <v>5.2101991270000001</v>
      </c>
      <c r="BN234" s="98">
        <v>-1018.9846230000001</v>
      </c>
      <c r="BO234" s="98">
        <v>-200.01776430000001</v>
      </c>
      <c r="BP234" s="98">
        <v>-208.0440716</v>
      </c>
      <c r="BQ234" s="100">
        <f t="shared" si="22"/>
        <v>494.77777777777777</v>
      </c>
      <c r="BT234" s="97">
        <v>229</v>
      </c>
      <c r="BU234" s="97">
        <v>42748800</v>
      </c>
      <c r="BV234" s="98">
        <v>1041.257959</v>
      </c>
      <c r="BW234" s="98">
        <v>1001.418945</v>
      </c>
      <c r="BX234" s="98">
        <v>-32.91435422</v>
      </c>
      <c r="BY234" s="98">
        <v>31.227061469999999</v>
      </c>
      <c r="BZ234" s="98">
        <v>-188.25847959999999</v>
      </c>
      <c r="CA234" s="98">
        <v>176.8170101</v>
      </c>
    </row>
    <row r="235" spans="2:79" ht="9.9499999999999993" customHeight="1" x14ac:dyDescent="0.25">
      <c r="AE235" s="55">
        <v>195</v>
      </c>
      <c r="AF235" s="55">
        <v>36792000</v>
      </c>
      <c r="AG235" s="55">
        <v>5</v>
      </c>
      <c r="AH235" s="55">
        <v>0</v>
      </c>
      <c r="AI235" s="55">
        <v>0.22396886948294101</v>
      </c>
      <c r="AJ235" s="55">
        <v>0.232944102503958</v>
      </c>
      <c r="AK235" s="55">
        <v>0</v>
      </c>
      <c r="AL235" s="55">
        <v>1.17766103531231</v>
      </c>
      <c r="AM235" s="55">
        <v>0</v>
      </c>
      <c r="AN235" s="55">
        <v>0</v>
      </c>
      <c r="AO235" s="55">
        <v>-0.249999999999996</v>
      </c>
      <c r="AP235" s="55">
        <v>0</v>
      </c>
      <c r="AQ235" s="55">
        <v>0</v>
      </c>
      <c r="AR235" s="55">
        <v>0</v>
      </c>
      <c r="AS235" s="55">
        <v>0</v>
      </c>
      <c r="AT235" s="55">
        <v>0</v>
      </c>
      <c r="AU235" s="55">
        <v>425.83333333333297</v>
      </c>
      <c r="AV235" s="125"/>
      <c r="AW235" s="125"/>
      <c r="AX235" s="125"/>
      <c r="AY235" s="125"/>
      <c r="AZ235" s="125"/>
      <c r="BA235" s="125"/>
      <c r="BH235" s="97">
        <v>230</v>
      </c>
      <c r="BI235" s="97">
        <v>42924000</v>
      </c>
      <c r="BJ235" s="98">
        <v>185</v>
      </c>
      <c r="BK235" s="98">
        <v>1018.994541</v>
      </c>
      <c r="BL235" s="98">
        <v>228.28027410000001</v>
      </c>
      <c r="BM235" s="98">
        <v>5.2088740080000004</v>
      </c>
      <c r="BN235" s="98">
        <v>-1018.994541</v>
      </c>
      <c r="BO235" s="98">
        <v>-200.0260159</v>
      </c>
      <c r="BP235" s="98">
        <v>-208.0453842</v>
      </c>
      <c r="BQ235" s="100">
        <f t="shared" si="22"/>
        <v>496.80555555555554</v>
      </c>
      <c r="BT235" s="97">
        <v>230</v>
      </c>
      <c r="BU235" s="97">
        <v>42924000</v>
      </c>
      <c r="BV235" s="98">
        <v>1041.2579760000001</v>
      </c>
      <c r="BW235" s="98">
        <v>1001.418944</v>
      </c>
      <c r="BX235" s="98">
        <v>-32.915062749999997</v>
      </c>
      <c r="BY235" s="98">
        <v>31.227061469999999</v>
      </c>
      <c r="BZ235" s="98">
        <v>-188.2583668</v>
      </c>
      <c r="CA235" s="98">
        <v>176.81832270000001</v>
      </c>
    </row>
    <row r="236" spans="2:79" ht="9.9499999999999993" customHeight="1" x14ac:dyDescent="0.25">
      <c r="AE236" s="55">
        <v>196</v>
      </c>
      <c r="AF236" s="55">
        <v>36967200</v>
      </c>
      <c r="AG236" s="55">
        <v>1.25</v>
      </c>
      <c r="AH236" s="55">
        <v>0</v>
      </c>
      <c r="AI236" s="55">
        <v>0.22385206948299199</v>
      </c>
      <c r="AJ236" s="55">
        <v>0.232944102503958</v>
      </c>
      <c r="AK236" s="55">
        <v>0</v>
      </c>
      <c r="AL236" s="55">
        <v>1.1306748964284901</v>
      </c>
      <c r="AM236" s="55">
        <v>0</v>
      </c>
      <c r="AN236" s="55">
        <v>0</v>
      </c>
      <c r="AO236" s="55">
        <v>-0.24999999586359201</v>
      </c>
      <c r="AP236" s="55">
        <v>0</v>
      </c>
      <c r="AQ236" s="55">
        <v>0</v>
      </c>
      <c r="AR236" s="55">
        <v>0</v>
      </c>
      <c r="AS236" s="55">
        <v>0</v>
      </c>
      <c r="AT236" s="55">
        <v>0</v>
      </c>
      <c r="AU236" s="55">
        <v>427.86111111111097</v>
      </c>
      <c r="AV236" s="125"/>
      <c r="AW236" s="125"/>
      <c r="AX236" s="125"/>
      <c r="AY236" s="125"/>
      <c r="AZ236" s="125"/>
      <c r="BA236" s="125"/>
      <c r="BH236" s="97">
        <v>231</v>
      </c>
      <c r="BI236" s="97">
        <v>43099200</v>
      </c>
      <c r="BJ236" s="98">
        <v>185</v>
      </c>
      <c r="BK236" s="98">
        <v>1019.001625</v>
      </c>
      <c r="BL236" s="98">
        <v>228.28585570000001</v>
      </c>
      <c r="BM236" s="98">
        <v>5.2075202169999999</v>
      </c>
      <c r="BN236" s="98">
        <v>-1019.001625</v>
      </c>
      <c r="BO236" s="98">
        <v>-200.03135940000001</v>
      </c>
      <c r="BP236" s="98">
        <v>-208.04697609999999</v>
      </c>
      <c r="BQ236" s="100">
        <f t="shared" si="22"/>
        <v>498.83333333333331</v>
      </c>
      <c r="BT236" s="97">
        <v>231</v>
      </c>
      <c r="BU236" s="97">
        <v>43099200</v>
      </c>
      <c r="BV236" s="98">
        <v>1041.2579920000001</v>
      </c>
      <c r="BW236" s="98">
        <v>1001.418945</v>
      </c>
      <c r="BX236" s="98">
        <v>-32.915769619999999</v>
      </c>
      <c r="BY236" s="98">
        <v>31.227061469999999</v>
      </c>
      <c r="BZ236" s="98">
        <v>-188.2584315</v>
      </c>
      <c r="CA236" s="98">
        <v>176.8199146</v>
      </c>
    </row>
    <row r="237" spans="2:79" ht="9.9499999999999993" customHeight="1" x14ac:dyDescent="0.25">
      <c r="AE237" s="55">
        <v>197</v>
      </c>
      <c r="AF237" s="55">
        <v>37142400</v>
      </c>
      <c r="AG237" s="55">
        <v>1.25</v>
      </c>
      <c r="AH237" s="55">
        <v>0</v>
      </c>
      <c r="AI237" s="55">
        <v>0.22373526948293099</v>
      </c>
      <c r="AJ237" s="55">
        <v>0.232944102503958</v>
      </c>
      <c r="AK237" s="55">
        <v>0</v>
      </c>
      <c r="AL237" s="55">
        <v>1.0830254711634899</v>
      </c>
      <c r="AM237" s="55">
        <v>0</v>
      </c>
      <c r="AN237" s="55">
        <v>0</v>
      </c>
      <c r="AO237" s="55">
        <v>-0.249999999999964</v>
      </c>
      <c r="AP237" s="55">
        <v>0</v>
      </c>
      <c r="AQ237" s="55">
        <v>0</v>
      </c>
      <c r="AR237" s="55">
        <v>0</v>
      </c>
      <c r="AS237" s="55">
        <v>0</v>
      </c>
      <c r="AT237" s="55">
        <v>0</v>
      </c>
      <c r="AU237" s="55">
        <v>429.888888888888</v>
      </c>
      <c r="AV237" s="125"/>
      <c r="AW237" s="125"/>
      <c r="AX237" s="125"/>
      <c r="AY237" s="125"/>
      <c r="AZ237" s="125"/>
      <c r="BA237" s="125"/>
      <c r="BH237" s="97">
        <v>232</v>
      </c>
      <c r="BI237" s="97">
        <v>43274400</v>
      </c>
      <c r="BJ237" s="98">
        <v>185</v>
      </c>
      <c r="BK237" s="98">
        <v>1019.0068649999999</v>
      </c>
      <c r="BL237" s="98">
        <v>228.2897256</v>
      </c>
      <c r="BM237" s="98">
        <v>5.2060870650000002</v>
      </c>
      <c r="BN237" s="98">
        <v>-1019.0068649999999</v>
      </c>
      <c r="BO237" s="98">
        <v>-200.03482099999999</v>
      </c>
      <c r="BP237" s="98">
        <v>-208.04881750000001</v>
      </c>
      <c r="BQ237" s="100">
        <f t="shared" si="22"/>
        <v>500.86111111111109</v>
      </c>
      <c r="BT237" s="97">
        <v>232</v>
      </c>
      <c r="BU237" s="97">
        <v>43274400</v>
      </c>
      <c r="BV237" s="98">
        <v>1041.258008</v>
      </c>
      <c r="BW237" s="98">
        <v>1001.418946</v>
      </c>
      <c r="BX237" s="98">
        <v>-32.916475409999997</v>
      </c>
      <c r="BY237" s="98">
        <v>31.227061469999999</v>
      </c>
      <c r="BZ237" s="98">
        <v>-188.25869220000001</v>
      </c>
      <c r="CA237" s="98">
        <v>176.82175609999999</v>
      </c>
    </row>
    <row r="238" spans="2:79" ht="9.9499999999999993" customHeight="1" x14ac:dyDescent="0.25">
      <c r="AE238" s="55">
        <v>198</v>
      </c>
      <c r="AF238" s="55">
        <v>37317600</v>
      </c>
      <c r="AG238" s="55">
        <v>1.25</v>
      </c>
      <c r="AH238" s="55">
        <v>0</v>
      </c>
      <c r="AI238" s="55">
        <v>0.223618469482982</v>
      </c>
      <c r="AJ238" s="55">
        <v>0.23293273562348699</v>
      </c>
      <c r="AK238" s="55">
        <v>0</v>
      </c>
      <c r="AL238" s="55">
        <v>1.0720837691725</v>
      </c>
      <c r="AM238" s="55">
        <v>0</v>
      </c>
      <c r="AN238" s="55">
        <v>0</v>
      </c>
      <c r="AO238" s="55">
        <v>-0.249999999999964</v>
      </c>
      <c r="AP238" s="55">
        <v>0</v>
      </c>
      <c r="AQ238" s="55">
        <v>0</v>
      </c>
      <c r="AR238" s="55">
        <v>0</v>
      </c>
      <c r="AS238" s="55">
        <v>0</v>
      </c>
      <c r="AT238" s="55">
        <v>0</v>
      </c>
      <c r="AU238" s="55">
        <v>431.916666666666</v>
      </c>
      <c r="AV238" s="125"/>
      <c r="AW238" s="125"/>
      <c r="AX238" s="125"/>
      <c r="AY238" s="125"/>
      <c r="AZ238" s="125"/>
      <c r="BA238" s="125"/>
      <c r="BH238" s="97">
        <v>233</v>
      </c>
      <c r="BI238" s="97">
        <v>43449600</v>
      </c>
      <c r="BJ238" s="98">
        <v>185</v>
      </c>
      <c r="BK238" s="98">
        <v>1019.010866</v>
      </c>
      <c r="BL238" s="98">
        <v>228.29242959999999</v>
      </c>
      <c r="BM238" s="98">
        <v>5.2046095450000003</v>
      </c>
      <c r="BN238" s="98">
        <v>-1019.010866</v>
      </c>
      <c r="BO238" s="98">
        <v>-200.03700180000001</v>
      </c>
      <c r="BP238" s="98">
        <v>-208.05081820000001</v>
      </c>
      <c r="BQ238" s="100">
        <f t="shared" si="22"/>
        <v>502.88888888888891</v>
      </c>
      <c r="BT238" s="97">
        <v>233</v>
      </c>
      <c r="BU238" s="97">
        <v>43449600</v>
      </c>
      <c r="BV238" s="98">
        <v>1041.258024</v>
      </c>
      <c r="BW238" s="98">
        <v>1001.418948</v>
      </c>
      <c r="BX238" s="98">
        <v>-32.917177049999999</v>
      </c>
      <c r="BY238" s="98">
        <v>31.227061469999999</v>
      </c>
      <c r="BZ238" s="98">
        <v>-188.25913650000001</v>
      </c>
      <c r="CA238" s="98">
        <v>176.82375669999999</v>
      </c>
    </row>
    <row r="239" spans="2:79" ht="9.9499999999999993" customHeight="1" x14ac:dyDescent="0.25">
      <c r="AE239" s="55">
        <v>199</v>
      </c>
      <c r="AF239" s="55">
        <v>37492800</v>
      </c>
      <c r="AG239" s="55">
        <v>1.25</v>
      </c>
      <c r="AH239" s="55">
        <v>0</v>
      </c>
      <c r="AI239" s="55">
        <v>0.22361846948292599</v>
      </c>
      <c r="AJ239" s="55">
        <v>0.232827302503956</v>
      </c>
      <c r="AK239" s="55">
        <v>0</v>
      </c>
      <c r="AL239" s="55">
        <v>1.06767512877077</v>
      </c>
      <c r="AM239" s="55">
        <v>0</v>
      </c>
      <c r="AN239" s="55">
        <v>0</v>
      </c>
      <c r="AO239" s="55">
        <v>-0.249999999999901</v>
      </c>
      <c r="AP239" s="55">
        <v>0</v>
      </c>
      <c r="AQ239" s="55">
        <v>0</v>
      </c>
      <c r="AR239" s="55">
        <v>0</v>
      </c>
      <c r="AS239" s="55">
        <v>0</v>
      </c>
      <c r="AT239" s="55">
        <v>0</v>
      </c>
      <c r="AU239" s="55">
        <v>433.944444444444</v>
      </c>
      <c r="AV239" s="125"/>
      <c r="AW239" s="125"/>
      <c r="AX239" s="125"/>
      <c r="AY239" s="125"/>
      <c r="AZ239" s="125"/>
      <c r="BA239" s="125"/>
      <c r="BH239" s="97">
        <v>234</v>
      </c>
      <c r="BI239" s="97">
        <v>43624800</v>
      </c>
      <c r="BJ239" s="98">
        <v>185</v>
      </c>
      <c r="BK239" s="98">
        <v>1019.0141190000001</v>
      </c>
      <c r="BL239" s="98">
        <v>228.2944608</v>
      </c>
      <c r="BM239" s="98">
        <v>5.2030654460000001</v>
      </c>
      <c r="BN239" s="98">
        <v>-1019.0141190000001</v>
      </c>
      <c r="BO239" s="98">
        <v>-200.0384358</v>
      </c>
      <c r="BP239" s="98">
        <v>-208.05295949999999</v>
      </c>
      <c r="BQ239" s="100">
        <f t="shared" si="22"/>
        <v>504.91666666666669</v>
      </c>
      <c r="BT239" s="97">
        <v>234</v>
      </c>
      <c r="BU239" s="97">
        <v>43624800</v>
      </c>
      <c r="BV239" s="98">
        <v>1041.2580399999999</v>
      </c>
      <c r="BW239" s="98">
        <v>1001.418951</v>
      </c>
      <c r="BX239" s="98">
        <v>-32.917874730000001</v>
      </c>
      <c r="BY239" s="98">
        <v>31.227061469999999</v>
      </c>
      <c r="BZ239" s="98">
        <v>-188.2597652</v>
      </c>
      <c r="CA239" s="98">
        <v>176.82589809999999</v>
      </c>
    </row>
    <row r="240" spans="2:79" ht="9.9499999999999993" customHeight="1" x14ac:dyDescent="0.25">
      <c r="AE240" s="55">
        <v>200</v>
      </c>
      <c r="AF240" s="55">
        <v>37668000</v>
      </c>
      <c r="AG240" s="55">
        <v>1.25</v>
      </c>
      <c r="AH240" s="55">
        <v>0</v>
      </c>
      <c r="AI240" s="55">
        <v>0.22350166948297701</v>
      </c>
      <c r="AJ240" s="55">
        <v>0.232795100830021</v>
      </c>
      <c r="AK240" s="55">
        <v>0</v>
      </c>
      <c r="AL240" s="55">
        <v>1.0626831345365</v>
      </c>
      <c r="AM240" s="55">
        <v>0</v>
      </c>
      <c r="AN240" s="55">
        <v>0</v>
      </c>
      <c r="AO240" s="55">
        <v>-0.249999999999964</v>
      </c>
      <c r="AP240" s="55">
        <v>0</v>
      </c>
      <c r="AQ240" s="55">
        <v>0</v>
      </c>
      <c r="AR240" s="55">
        <v>0</v>
      </c>
      <c r="AS240" s="55">
        <v>0</v>
      </c>
      <c r="AT240" s="55">
        <v>0</v>
      </c>
      <c r="AU240" s="55">
        <v>435.972222222222</v>
      </c>
      <c r="AV240" s="125"/>
      <c r="AW240" s="125"/>
      <c r="AX240" s="125"/>
      <c r="AY240" s="125"/>
      <c r="AZ240" s="125"/>
      <c r="BA240" s="125"/>
      <c r="BH240" s="97">
        <v>235</v>
      </c>
      <c r="BI240" s="97">
        <v>43800000</v>
      </c>
      <c r="BJ240" s="98">
        <v>185</v>
      </c>
      <c r="BK240" s="98">
        <v>1019.016889</v>
      </c>
      <c r="BL240" s="98">
        <v>228.29605129999999</v>
      </c>
      <c r="BM240" s="98">
        <v>5.2014851069999999</v>
      </c>
      <c r="BN240" s="98">
        <v>-1019.016889</v>
      </c>
      <c r="BO240" s="98">
        <v>-200.0393794</v>
      </c>
      <c r="BP240" s="98">
        <v>-208.0551869</v>
      </c>
      <c r="BQ240" s="100">
        <f t="shared" si="22"/>
        <v>506.94444444444446</v>
      </c>
      <c r="BT240" s="97">
        <v>235</v>
      </c>
      <c r="BU240" s="97">
        <v>43800000</v>
      </c>
      <c r="BV240" s="98">
        <v>1041.2580559999999</v>
      </c>
      <c r="BW240" s="98">
        <v>1001.418954</v>
      </c>
      <c r="BX240" s="98">
        <v>-32.918567920000001</v>
      </c>
      <c r="BY240" s="98">
        <v>31.227061469999999</v>
      </c>
      <c r="BZ240" s="98">
        <v>-188.26055959999999</v>
      </c>
      <c r="CA240" s="98">
        <v>176.8281254</v>
      </c>
    </row>
    <row r="241" spans="31:79" ht="9.9499999999999993" customHeight="1" x14ac:dyDescent="0.25">
      <c r="AE241" s="55">
        <v>201</v>
      </c>
      <c r="AF241" s="55">
        <v>37843200</v>
      </c>
      <c r="AG241" s="55">
        <v>1.25</v>
      </c>
      <c r="AH241" s="55">
        <v>0</v>
      </c>
      <c r="AI241" s="55">
        <v>0.22350166948292099</v>
      </c>
      <c r="AJ241" s="55">
        <v>0.232710502503958</v>
      </c>
      <c r="AK241" s="55">
        <v>0</v>
      </c>
      <c r="AL241" s="55">
        <v>1.05805457425808</v>
      </c>
      <c r="AM241" s="55">
        <v>0</v>
      </c>
      <c r="AN241" s="55">
        <v>0</v>
      </c>
      <c r="AO241" s="55">
        <v>-0.249999999999933</v>
      </c>
      <c r="AP241" s="55">
        <v>0</v>
      </c>
      <c r="AQ241" s="55">
        <v>0</v>
      </c>
      <c r="AR241" s="55">
        <v>0</v>
      </c>
      <c r="AS241" s="55">
        <v>0</v>
      </c>
      <c r="AT241" s="55">
        <v>0</v>
      </c>
      <c r="AU241" s="55">
        <v>438</v>
      </c>
      <c r="AV241" s="125"/>
      <c r="AW241" s="125"/>
      <c r="AX241" s="125"/>
      <c r="AY241" s="125"/>
      <c r="AZ241" s="125"/>
      <c r="BA241" s="125"/>
      <c r="BH241" s="97">
        <v>236</v>
      </c>
      <c r="BI241" s="97">
        <v>43975200</v>
      </c>
      <c r="BJ241" s="98">
        <v>185</v>
      </c>
      <c r="BK241" s="98">
        <v>1019.020563</v>
      </c>
      <c r="BL241" s="98">
        <v>228.29861650000001</v>
      </c>
      <c r="BM241" s="98">
        <v>5.1896156580000001</v>
      </c>
      <c r="BN241" s="98">
        <v>-1019.020563</v>
      </c>
      <c r="BO241" s="98">
        <v>-200.04125959999999</v>
      </c>
      <c r="BP241" s="98">
        <v>-208.0677412</v>
      </c>
      <c r="BQ241" s="100">
        <f t="shared" si="22"/>
        <v>508.97222222222223</v>
      </c>
      <c r="BT241" s="97">
        <v>236</v>
      </c>
      <c r="BU241" s="97">
        <v>43975200</v>
      </c>
      <c r="BV241" s="98">
        <v>1041.2580720000001</v>
      </c>
      <c r="BW241" s="98">
        <v>1001.418964</v>
      </c>
      <c r="BX241" s="98">
        <v>-32.919257940000001</v>
      </c>
      <c r="BY241" s="98">
        <v>31.227061469999999</v>
      </c>
      <c r="BZ241" s="98">
        <v>-188.2626917</v>
      </c>
      <c r="CA241" s="98">
        <v>176.8406798</v>
      </c>
    </row>
    <row r="242" spans="31:79" ht="9.9499999999999993" customHeight="1" x14ac:dyDescent="0.25">
      <c r="AE242" s="55">
        <v>202</v>
      </c>
      <c r="AF242" s="55">
        <v>38018400</v>
      </c>
      <c r="AG242" s="55">
        <v>1.25</v>
      </c>
      <c r="AH242" s="55">
        <v>0</v>
      </c>
      <c r="AI242" s="55">
        <v>0.22264675826488201</v>
      </c>
      <c r="AJ242" s="55">
        <v>0.23265863660724501</v>
      </c>
      <c r="AK242" s="55">
        <v>0</v>
      </c>
      <c r="AL242" s="55">
        <v>1.0539139694368</v>
      </c>
      <c r="AM242" s="55">
        <v>0</v>
      </c>
      <c r="AN242" s="55">
        <v>0</v>
      </c>
      <c r="AO242" s="55">
        <v>-0.249999999999964</v>
      </c>
      <c r="AP242" s="55">
        <v>0</v>
      </c>
      <c r="AQ242" s="55">
        <v>0</v>
      </c>
      <c r="AR242" s="55">
        <v>0</v>
      </c>
      <c r="AS242" s="55">
        <v>0</v>
      </c>
      <c r="AT242" s="55">
        <v>0</v>
      </c>
      <c r="AU242" s="55">
        <v>440.02777777777698</v>
      </c>
      <c r="AV242" s="125"/>
      <c r="AW242" s="125"/>
      <c r="AX242" s="125"/>
      <c r="AY242" s="125"/>
      <c r="AZ242" s="125"/>
      <c r="BA242" s="125"/>
      <c r="BH242" s="97">
        <v>237</v>
      </c>
      <c r="BI242" s="97">
        <v>44150400</v>
      </c>
      <c r="BJ242" s="98">
        <v>185</v>
      </c>
      <c r="BK242" s="98">
        <v>1019.025724</v>
      </c>
      <c r="BL242" s="98">
        <v>228.30274130000001</v>
      </c>
      <c r="BM242" s="98">
        <v>5.1728604999999996</v>
      </c>
      <c r="BN242" s="98">
        <v>-1019.025724</v>
      </c>
      <c r="BO242" s="98">
        <v>-200.0446705</v>
      </c>
      <c r="BP242" s="98">
        <v>-208.0852103</v>
      </c>
      <c r="BQ242" s="100">
        <f t="shared" si="22"/>
        <v>511</v>
      </c>
      <c r="BT242" s="97">
        <v>237</v>
      </c>
      <c r="BU242" s="97">
        <v>44150400</v>
      </c>
      <c r="BV242" s="98">
        <v>1041.258088</v>
      </c>
      <c r="BW242" s="98">
        <v>1001.418982</v>
      </c>
      <c r="BX242" s="98">
        <v>-32.919946789999997</v>
      </c>
      <c r="BY242" s="98">
        <v>31.227061469999999</v>
      </c>
      <c r="BZ242" s="98">
        <v>-188.26658750000001</v>
      </c>
      <c r="CA242" s="98">
        <v>176.8581489</v>
      </c>
    </row>
    <row r="243" spans="31:79" ht="9.9499999999999993" customHeight="1" x14ac:dyDescent="0.25">
      <c r="AE243" s="55">
        <v>203</v>
      </c>
      <c r="AF243" s="55">
        <v>38193600</v>
      </c>
      <c r="AG243" s="55">
        <v>1.25</v>
      </c>
      <c r="AH243" s="55">
        <v>0</v>
      </c>
      <c r="AI243" s="55">
        <v>0.22264675826488201</v>
      </c>
      <c r="AJ243" s="55">
        <v>0.232593702503957</v>
      </c>
      <c r="AK243" s="55">
        <v>0</v>
      </c>
      <c r="AL243" s="55">
        <v>1.0490146083201299</v>
      </c>
      <c r="AM243" s="55">
        <v>0</v>
      </c>
      <c r="AN243" s="55">
        <v>0</v>
      </c>
      <c r="AO243" s="55">
        <v>-0.249999999999964</v>
      </c>
      <c r="AP243" s="55">
        <v>0</v>
      </c>
      <c r="AQ243" s="55">
        <v>0</v>
      </c>
      <c r="AR243" s="55">
        <v>0</v>
      </c>
      <c r="AS243" s="55">
        <v>0</v>
      </c>
      <c r="AT243" s="55">
        <v>0</v>
      </c>
      <c r="AU243" s="55">
        <v>442.05555555555497</v>
      </c>
      <c r="AV243" s="125"/>
      <c r="AW243" s="125"/>
      <c r="AX243" s="125"/>
      <c r="AY243" s="125"/>
      <c r="AZ243" s="125"/>
      <c r="BA243" s="125"/>
      <c r="BH243" s="97">
        <v>238</v>
      </c>
      <c r="BI243" s="97">
        <v>44325600</v>
      </c>
      <c r="BJ243" s="98">
        <v>185</v>
      </c>
      <c r="BK243" s="98">
        <v>1019.0321</v>
      </c>
      <c r="BL243" s="98">
        <v>228.30813330000001</v>
      </c>
      <c r="BM243" s="98">
        <v>5.1576950180000001</v>
      </c>
      <c r="BN243" s="98">
        <v>-1019.0321</v>
      </c>
      <c r="BO243" s="98">
        <v>-200.0493281</v>
      </c>
      <c r="BP243" s="98">
        <v>-208.10111019999999</v>
      </c>
      <c r="BQ243" s="100">
        <f t="shared" si="22"/>
        <v>513.02777777777783</v>
      </c>
      <c r="BT243" s="97">
        <v>238</v>
      </c>
      <c r="BU243" s="97">
        <v>44325600</v>
      </c>
      <c r="BV243" s="98">
        <v>1041.2581029999999</v>
      </c>
      <c r="BW243" s="98">
        <v>1001.419005</v>
      </c>
      <c r="BX243" s="98">
        <v>-32.920635910000001</v>
      </c>
      <c r="BY243" s="98">
        <v>31.227061469999999</v>
      </c>
      <c r="BZ243" s="98">
        <v>-188.27187129999999</v>
      </c>
      <c r="CA243" s="98">
        <v>176.8740487</v>
      </c>
    </row>
    <row r="244" spans="31:79" ht="9.9499999999999993" customHeight="1" x14ac:dyDescent="0.25">
      <c r="AE244" s="55">
        <v>204</v>
      </c>
      <c r="AF244" s="55">
        <v>38368800</v>
      </c>
      <c r="AG244" s="55">
        <v>1.25</v>
      </c>
      <c r="AH244" s="55">
        <v>0</v>
      </c>
      <c r="AI244" s="55">
        <v>0.22252995826487701</v>
      </c>
      <c r="AJ244" s="55">
        <v>0.23252336745692001</v>
      </c>
      <c r="AK244" s="55">
        <v>0</v>
      </c>
      <c r="AL244" s="55">
        <v>1.0450465528491</v>
      </c>
      <c r="AM244" s="55">
        <v>0</v>
      </c>
      <c r="AN244" s="55">
        <v>0</v>
      </c>
      <c r="AO244" s="55">
        <v>-0.249999999999964</v>
      </c>
      <c r="AP244" s="55">
        <v>0</v>
      </c>
      <c r="AQ244" s="55">
        <v>0</v>
      </c>
      <c r="AR244" s="55">
        <v>0</v>
      </c>
      <c r="AS244" s="55">
        <v>0</v>
      </c>
      <c r="AT244" s="55">
        <v>0</v>
      </c>
      <c r="AU244" s="55">
        <v>444.08333333333297</v>
      </c>
      <c r="AV244" s="125"/>
      <c r="AW244" s="125"/>
      <c r="AX244" s="125"/>
      <c r="AY244" s="125"/>
      <c r="AZ244" s="125"/>
      <c r="BA244" s="125"/>
      <c r="BH244" s="97">
        <v>239</v>
      </c>
      <c r="BI244" s="97">
        <v>44500800</v>
      </c>
      <c r="BJ244" s="98">
        <v>185</v>
      </c>
      <c r="BK244" s="98">
        <v>1019.039501</v>
      </c>
      <c r="BL244" s="98">
        <v>228.3145974</v>
      </c>
      <c r="BM244" s="98">
        <v>5.1434797669999996</v>
      </c>
      <c r="BN244" s="98">
        <v>-1019.039501</v>
      </c>
      <c r="BO244" s="98">
        <v>-200.05504339999999</v>
      </c>
      <c r="BP244" s="98">
        <v>-208.11607420000001</v>
      </c>
      <c r="BQ244" s="100">
        <f t="shared" si="22"/>
        <v>515.05555555555554</v>
      </c>
      <c r="BT244" s="97">
        <v>239</v>
      </c>
      <c r="BU244" s="97">
        <v>44500800</v>
      </c>
      <c r="BV244" s="98">
        <v>1041.2581190000001</v>
      </c>
      <c r="BW244" s="98">
        <v>1001.419034</v>
      </c>
      <c r="BX244" s="98">
        <v>-32.921326039999997</v>
      </c>
      <c r="BY244" s="98">
        <v>31.227061469999999</v>
      </c>
      <c r="BZ244" s="98">
        <v>-188.27828360000001</v>
      </c>
      <c r="CA244" s="98">
        <v>176.88901269999999</v>
      </c>
    </row>
    <row r="245" spans="31:79" ht="9.9499999999999993" customHeight="1" x14ac:dyDescent="0.25">
      <c r="AE245" s="55">
        <v>205</v>
      </c>
      <c r="AF245" s="55">
        <v>38544000</v>
      </c>
      <c r="AG245" s="55">
        <v>1.25</v>
      </c>
      <c r="AH245" s="55">
        <v>0</v>
      </c>
      <c r="AI245" s="55">
        <v>0.22252995826487701</v>
      </c>
      <c r="AJ245" s="55">
        <v>0.232476902503958</v>
      </c>
      <c r="AK245" s="55">
        <v>0</v>
      </c>
      <c r="AL245" s="55">
        <v>1.0410292262057801</v>
      </c>
      <c r="AM245" s="55">
        <v>0</v>
      </c>
      <c r="AN245" s="55">
        <v>0</v>
      </c>
      <c r="AO245" s="55">
        <v>-0.249999999999996</v>
      </c>
      <c r="AP245" s="55">
        <v>0</v>
      </c>
      <c r="AQ245" s="55">
        <v>0</v>
      </c>
      <c r="AR245" s="55">
        <v>0</v>
      </c>
      <c r="AS245" s="55">
        <v>0</v>
      </c>
      <c r="AT245" s="55">
        <v>0</v>
      </c>
      <c r="AU245" s="55">
        <v>446.11111111111097</v>
      </c>
      <c r="AV245" s="125"/>
      <c r="AW245" s="125"/>
      <c r="AX245" s="125"/>
      <c r="AY245" s="125"/>
      <c r="AZ245" s="125"/>
      <c r="BA245" s="125"/>
      <c r="BH245" s="97">
        <v>240</v>
      </c>
      <c r="BI245" s="97">
        <v>44676000</v>
      </c>
      <c r="BJ245" s="98">
        <v>185</v>
      </c>
      <c r="BK245" s="98">
        <v>1019.047756</v>
      </c>
      <c r="BL245" s="98">
        <v>228.32195999999999</v>
      </c>
      <c r="BM245" s="98">
        <v>5.1301512709999999</v>
      </c>
      <c r="BN245" s="98">
        <v>-1019.047756</v>
      </c>
      <c r="BO245" s="98">
        <v>-200.06164709999999</v>
      </c>
      <c r="BP245" s="98">
        <v>-208.13016160000001</v>
      </c>
      <c r="BQ245" s="100">
        <f t="shared" si="22"/>
        <v>517.08333333333337</v>
      </c>
      <c r="BT245" s="97">
        <v>240</v>
      </c>
      <c r="BU245" s="97">
        <v>44676000</v>
      </c>
      <c r="BV245" s="98">
        <v>1041.258135</v>
      </c>
      <c r="BW245" s="98">
        <v>1001.419067</v>
      </c>
      <c r="BX245" s="98">
        <v>-32.922017910000001</v>
      </c>
      <c r="BY245" s="98">
        <v>31.227061469999999</v>
      </c>
      <c r="BZ245" s="98">
        <v>-188.28560239999999</v>
      </c>
      <c r="CA245" s="98">
        <v>176.90310009999999</v>
      </c>
    </row>
    <row r="246" spans="31:79" ht="9.9499999999999993" customHeight="1" x14ac:dyDescent="0.25">
      <c r="AE246" s="55">
        <v>206</v>
      </c>
      <c r="AF246" s="55">
        <v>38719200</v>
      </c>
      <c r="AG246" s="55">
        <v>1.25</v>
      </c>
      <c r="AH246" s="55">
        <v>0</v>
      </c>
      <c r="AI246" s="55">
        <v>0.22241315826487201</v>
      </c>
      <c r="AJ246" s="55">
        <v>0.23238931814564401</v>
      </c>
      <c r="AK246" s="55">
        <v>0</v>
      </c>
      <c r="AL246" s="55">
        <v>1.0343815534152601</v>
      </c>
      <c r="AM246" s="55">
        <v>0</v>
      </c>
      <c r="AN246" s="55">
        <v>0</v>
      </c>
      <c r="AO246" s="55">
        <v>-0.25000000000002798</v>
      </c>
      <c r="AP246" s="55">
        <v>0</v>
      </c>
      <c r="AQ246" s="55">
        <v>0</v>
      </c>
      <c r="AR246" s="55">
        <v>0</v>
      </c>
      <c r="AS246" s="55">
        <v>0</v>
      </c>
      <c r="AT246" s="55">
        <v>0</v>
      </c>
      <c r="AU246" s="55">
        <v>448.138888888888</v>
      </c>
      <c r="AV246" s="125"/>
      <c r="AW246" s="125"/>
      <c r="AX246" s="125"/>
      <c r="AY246" s="125"/>
      <c r="AZ246" s="125"/>
      <c r="BA246" s="125"/>
      <c r="BH246" s="97">
        <v>241</v>
      </c>
      <c r="BI246" s="97">
        <v>44851200</v>
      </c>
      <c r="BJ246" s="98">
        <v>185</v>
      </c>
      <c r="BK246" s="98">
        <v>1019.2225079999999</v>
      </c>
      <c r="BL246" s="98">
        <v>228.87090689999999</v>
      </c>
      <c r="BM246" s="98">
        <v>5.1146459259999997</v>
      </c>
      <c r="BN246" s="98">
        <v>-1019.2225079999999</v>
      </c>
      <c r="BO246" s="98">
        <v>-200.61271049999999</v>
      </c>
      <c r="BP246" s="98">
        <v>-208.1435506</v>
      </c>
      <c r="BQ246" s="100">
        <f t="shared" si="22"/>
        <v>519.11111111111109</v>
      </c>
      <c r="BT246" s="97">
        <v>241</v>
      </c>
      <c r="BU246" s="97">
        <v>44851200</v>
      </c>
      <c r="BV246" s="98">
        <v>1041.2581520000001</v>
      </c>
      <c r="BW246" s="98">
        <v>1001.4191049999999</v>
      </c>
      <c r="BX246" s="98">
        <v>-32.922739989999997</v>
      </c>
      <c r="BY246" s="98">
        <v>31.227061469999999</v>
      </c>
      <c r="BZ246" s="98">
        <v>-188.29398950000001</v>
      </c>
      <c r="CA246" s="98">
        <v>176.91648910000001</v>
      </c>
    </row>
    <row r="247" spans="31:79" ht="9.9499999999999993" customHeight="1" x14ac:dyDescent="0.25">
      <c r="AE247" s="55">
        <v>207</v>
      </c>
      <c r="AF247" s="55">
        <v>38894400</v>
      </c>
      <c r="AG247" s="55">
        <v>1.25</v>
      </c>
      <c r="AH247" s="55">
        <v>0</v>
      </c>
      <c r="AI247" s="55">
        <v>0.25866519563811302</v>
      </c>
      <c r="AJ247" s="55">
        <v>0.232360102503957</v>
      </c>
      <c r="AK247" s="55">
        <v>0</v>
      </c>
      <c r="AL247" s="55">
        <v>1.0235236944299499</v>
      </c>
      <c r="AM247" s="55">
        <v>0</v>
      </c>
      <c r="AN247" s="55">
        <v>0</v>
      </c>
      <c r="AO247" s="55">
        <v>-0.249999999999933</v>
      </c>
      <c r="AP247" s="55">
        <v>0</v>
      </c>
      <c r="AQ247" s="55">
        <v>0</v>
      </c>
      <c r="AR247" s="55">
        <v>0</v>
      </c>
      <c r="AS247" s="55">
        <v>0</v>
      </c>
      <c r="AT247" s="55">
        <v>0</v>
      </c>
      <c r="AU247" s="55">
        <v>450.166666666666</v>
      </c>
      <c r="AV247" s="125"/>
      <c r="AW247" s="125"/>
      <c r="AX247" s="125"/>
      <c r="AY247" s="125"/>
      <c r="AZ247" s="125"/>
      <c r="BA247" s="125"/>
      <c r="BH247" s="97">
        <v>242</v>
      </c>
      <c r="BI247" s="97">
        <v>45026400</v>
      </c>
      <c r="BJ247" s="98">
        <v>185</v>
      </c>
      <c r="BK247" s="98">
        <v>1019.317916</v>
      </c>
      <c r="BL247" s="98">
        <v>228.9672362</v>
      </c>
      <c r="BM247" s="98">
        <v>5.0981165209999997</v>
      </c>
      <c r="BN247" s="98">
        <v>-1019.317916</v>
      </c>
      <c r="BO247" s="98">
        <v>-200.71256990000001</v>
      </c>
      <c r="BP247" s="98">
        <v>-208.15654979999999</v>
      </c>
      <c r="BQ247" s="100">
        <f t="shared" si="22"/>
        <v>521.13888888888891</v>
      </c>
      <c r="BT247" s="97">
        <v>242</v>
      </c>
      <c r="BU247" s="97">
        <v>45026400</v>
      </c>
      <c r="BV247" s="98">
        <v>1041.2581700000001</v>
      </c>
      <c r="BW247" s="98">
        <v>1001.4191520000001</v>
      </c>
      <c r="BX247" s="98">
        <v>-32.923545320000002</v>
      </c>
      <c r="BY247" s="98">
        <v>31.227061469999999</v>
      </c>
      <c r="BZ247" s="98">
        <v>-188.3043993</v>
      </c>
      <c r="CA247" s="98">
        <v>176.9294883</v>
      </c>
    </row>
    <row r="248" spans="31:79" ht="9.9499999999999993" customHeight="1" x14ac:dyDescent="0.25">
      <c r="AE248" s="55">
        <v>208</v>
      </c>
      <c r="AF248" s="55">
        <v>39069600</v>
      </c>
      <c r="AG248" s="55">
        <v>1.25</v>
      </c>
      <c r="AH248" s="55">
        <v>0</v>
      </c>
      <c r="AI248" s="55">
        <v>0.25664722512819999</v>
      </c>
      <c r="AJ248" s="55">
        <v>0.232256513691523</v>
      </c>
      <c r="AK248" s="55">
        <v>0</v>
      </c>
      <c r="AL248" s="55">
        <v>1.0132579303462199</v>
      </c>
      <c r="AM248" s="55">
        <v>0</v>
      </c>
      <c r="AN248" s="55">
        <v>0</v>
      </c>
      <c r="AO248" s="55">
        <v>-0.249999999999964</v>
      </c>
      <c r="AP248" s="55">
        <v>0</v>
      </c>
      <c r="AQ248" s="55">
        <v>0</v>
      </c>
      <c r="AR248" s="55">
        <v>0</v>
      </c>
      <c r="AS248" s="55">
        <v>0</v>
      </c>
      <c r="AT248" s="55">
        <v>0</v>
      </c>
      <c r="AU248" s="55">
        <v>452.194444444444</v>
      </c>
      <c r="AV248" s="125"/>
      <c r="AW248" s="125"/>
      <c r="AX248" s="125"/>
      <c r="AY248" s="125"/>
      <c r="AZ248" s="125"/>
      <c r="BA248" s="125"/>
      <c r="BH248" s="97">
        <v>243</v>
      </c>
      <c r="BI248" s="97">
        <v>45201600</v>
      </c>
      <c r="BJ248" s="98">
        <v>185</v>
      </c>
      <c r="BK248" s="98">
        <v>1019.38585</v>
      </c>
      <c r="BL248" s="98">
        <v>229.0422629</v>
      </c>
      <c r="BM248" s="98">
        <v>5.0835881990000003</v>
      </c>
      <c r="BN248" s="98">
        <v>-1019.38585</v>
      </c>
      <c r="BO248" s="98">
        <v>-200.78940220000001</v>
      </c>
      <c r="BP248" s="98">
        <v>-208.16927250000001</v>
      </c>
      <c r="BQ248" s="100">
        <f t="shared" si="22"/>
        <v>523.16666666666663</v>
      </c>
      <c r="BT248" s="97">
        <v>243</v>
      </c>
      <c r="BU248" s="97">
        <v>45201600</v>
      </c>
      <c r="BV248" s="98">
        <v>1041.2581909999999</v>
      </c>
      <c r="BW248" s="98">
        <v>1001.419212</v>
      </c>
      <c r="BX248" s="98">
        <v>-32.924458850000001</v>
      </c>
      <c r="BY248" s="98">
        <v>31.227061469999999</v>
      </c>
      <c r="BZ248" s="98">
        <v>-188.31763129999999</v>
      </c>
      <c r="CA248" s="98">
        <v>176.94221099999999</v>
      </c>
    </row>
    <row r="249" spans="31:79" ht="9.9499999999999993" customHeight="1" x14ac:dyDescent="0.25">
      <c r="AE249" s="55">
        <v>209</v>
      </c>
      <c r="AF249" s="55">
        <v>39244800</v>
      </c>
      <c r="AG249" s="55">
        <v>1.25</v>
      </c>
      <c r="AH249" s="55">
        <v>0</v>
      </c>
      <c r="AI249" s="55">
        <v>0.254249020516361</v>
      </c>
      <c r="AJ249" s="55">
        <v>0.232241793107136</v>
      </c>
      <c r="AK249" s="55">
        <v>0</v>
      </c>
      <c r="AL249" s="55">
        <v>1.0058409875066201</v>
      </c>
      <c r="AM249" s="55">
        <v>0</v>
      </c>
      <c r="AN249" s="55">
        <v>0</v>
      </c>
      <c r="AO249" s="55">
        <v>-0.249999999999996</v>
      </c>
      <c r="AP249" s="55">
        <v>0</v>
      </c>
      <c r="AQ249" s="55">
        <v>0</v>
      </c>
      <c r="AR249" s="55">
        <v>0</v>
      </c>
      <c r="AS249" s="55">
        <v>0</v>
      </c>
      <c r="AT249" s="55">
        <v>0</v>
      </c>
      <c r="AU249" s="55">
        <v>454.222222222222</v>
      </c>
      <c r="AV249" s="125"/>
      <c r="AW249" s="125"/>
      <c r="AX249" s="125"/>
      <c r="AY249" s="125"/>
      <c r="AZ249" s="125"/>
      <c r="BA249" s="125"/>
      <c r="BH249" s="97">
        <v>244</v>
      </c>
      <c r="BI249" s="97">
        <v>45376800</v>
      </c>
      <c r="BJ249" s="98">
        <v>185</v>
      </c>
      <c r="BK249" s="98">
        <v>1019.4401810000001</v>
      </c>
      <c r="BL249" s="98">
        <v>229.1055149</v>
      </c>
      <c r="BM249" s="98">
        <v>5.0700847519999996</v>
      </c>
      <c r="BN249" s="98">
        <v>-1019.4401810000001</v>
      </c>
      <c r="BO249" s="98">
        <v>-200.85346999999999</v>
      </c>
      <c r="BP249" s="98">
        <v>-208.1819601</v>
      </c>
      <c r="BQ249" s="100">
        <f t="shared" si="22"/>
        <v>525.19444444444446</v>
      </c>
      <c r="BT249" s="97">
        <v>244</v>
      </c>
      <c r="BU249" s="97">
        <v>45376800</v>
      </c>
      <c r="BV249" s="98">
        <v>1041.2582150000001</v>
      </c>
      <c r="BW249" s="98">
        <v>1001.4192839999999</v>
      </c>
      <c r="BX249" s="98">
        <v>-32.925486020000001</v>
      </c>
      <c r="BY249" s="98">
        <v>31.227061469999999</v>
      </c>
      <c r="BZ249" s="98">
        <v>-188.333495</v>
      </c>
      <c r="CA249" s="98">
        <v>176.9548987</v>
      </c>
    </row>
    <row r="250" spans="31:79" ht="9.9499999999999993" customHeight="1" x14ac:dyDescent="0.25">
      <c r="AE250" s="55">
        <v>210</v>
      </c>
      <c r="AF250" s="55">
        <v>39420000</v>
      </c>
      <c r="AG250" s="55">
        <v>1.25</v>
      </c>
      <c r="AH250" s="55">
        <v>0</v>
      </c>
      <c r="AI250" s="55">
        <v>0.25413222051635598</v>
      </c>
      <c r="AJ250" s="55">
        <v>0.232126502503957</v>
      </c>
      <c r="AK250" s="55">
        <v>0</v>
      </c>
      <c r="AL250" s="55">
        <v>0.99782908699943496</v>
      </c>
      <c r="AM250" s="55">
        <v>0</v>
      </c>
      <c r="AN250" s="55">
        <v>0</v>
      </c>
      <c r="AO250" s="55">
        <v>-0.249999999999996</v>
      </c>
      <c r="AP250" s="55">
        <v>0</v>
      </c>
      <c r="AQ250" s="55">
        <v>0</v>
      </c>
      <c r="AR250" s="55">
        <v>0</v>
      </c>
      <c r="AS250" s="55">
        <v>0</v>
      </c>
      <c r="AT250" s="55">
        <v>0</v>
      </c>
      <c r="AU250" s="55">
        <v>456.25</v>
      </c>
      <c r="AV250" s="125"/>
      <c r="AW250" s="125"/>
      <c r="AX250" s="125"/>
      <c r="AY250" s="125"/>
      <c r="AZ250" s="125"/>
      <c r="BA250" s="125"/>
      <c r="BH250" s="97">
        <v>245</v>
      </c>
      <c r="BI250" s="97">
        <v>45552000</v>
      </c>
      <c r="BJ250" s="98">
        <v>185</v>
      </c>
      <c r="BK250" s="98">
        <v>1019.487248</v>
      </c>
      <c r="BL250" s="98">
        <v>229.16125199999999</v>
      </c>
      <c r="BM250" s="98">
        <v>5.0572215959999998</v>
      </c>
      <c r="BN250" s="98">
        <v>-1019.487248</v>
      </c>
      <c r="BO250" s="98">
        <v>-200.90940079999999</v>
      </c>
      <c r="BP250" s="98">
        <v>-208.19462960000001</v>
      </c>
      <c r="BQ250" s="100">
        <f t="shared" si="22"/>
        <v>527.22222222222217</v>
      </c>
      <c r="BT250" s="97">
        <v>245</v>
      </c>
      <c r="BU250" s="97">
        <v>45552000</v>
      </c>
      <c r="BV250" s="98">
        <v>1041.258241</v>
      </c>
      <c r="BW250" s="98">
        <v>1001.419366</v>
      </c>
      <c r="BX250" s="98">
        <v>-32.926620130000003</v>
      </c>
      <c r="BY250" s="98">
        <v>31.227061469999999</v>
      </c>
      <c r="BZ250" s="98">
        <v>-188.35152199999999</v>
      </c>
      <c r="CA250" s="98">
        <v>176.96756809999999</v>
      </c>
    </row>
    <row r="251" spans="31:79" ht="9.9499999999999993" customHeight="1" x14ac:dyDescent="0.25">
      <c r="AE251" s="55">
        <v>211</v>
      </c>
      <c r="AF251" s="55">
        <v>39595200</v>
      </c>
      <c r="AG251" s="55">
        <v>2.5</v>
      </c>
      <c r="AH251" s="55">
        <v>0</v>
      </c>
      <c r="AI251" s="55">
        <v>0.251470581802541</v>
      </c>
      <c r="AJ251" s="55">
        <v>0.23211167632492899</v>
      </c>
      <c r="AK251" s="55">
        <v>0</v>
      </c>
      <c r="AL251" s="55">
        <v>0.98983853105700803</v>
      </c>
      <c r="AM251" s="55">
        <v>0</v>
      </c>
      <c r="AN251" s="55">
        <v>0</v>
      </c>
      <c r="AO251" s="55">
        <v>-0.25000000000006001</v>
      </c>
      <c r="AP251" s="55">
        <v>0</v>
      </c>
      <c r="AQ251" s="55">
        <v>0</v>
      </c>
      <c r="AR251" s="55">
        <v>0</v>
      </c>
      <c r="AS251" s="55">
        <v>0</v>
      </c>
      <c r="AT251" s="55">
        <v>0</v>
      </c>
      <c r="AU251" s="55">
        <v>458.27777777777698</v>
      </c>
      <c r="AV251" s="125"/>
      <c r="AW251" s="125"/>
      <c r="AX251" s="125"/>
      <c r="AY251" s="125"/>
      <c r="AZ251" s="125"/>
      <c r="BA251" s="125"/>
      <c r="BH251" s="97">
        <v>246</v>
      </c>
      <c r="BI251" s="97">
        <v>45727200</v>
      </c>
      <c r="BJ251" s="98">
        <v>185</v>
      </c>
      <c r="BK251" s="98">
        <v>1019.5300580000001</v>
      </c>
      <c r="BL251" s="98">
        <v>229.21223309999999</v>
      </c>
      <c r="BM251" s="98">
        <v>5.0481002799999999</v>
      </c>
      <c r="BN251" s="98">
        <v>-1019.5300580000001</v>
      </c>
      <c r="BO251" s="98">
        <v>-200.96016270000001</v>
      </c>
      <c r="BP251" s="98">
        <v>-208.20397019999999</v>
      </c>
      <c r="BQ251" s="100">
        <f t="shared" si="22"/>
        <v>529.25</v>
      </c>
      <c r="BT251" s="97">
        <v>246</v>
      </c>
      <c r="BU251" s="97">
        <v>45727200</v>
      </c>
      <c r="BV251" s="98">
        <v>1041.2582689999999</v>
      </c>
      <c r="BW251" s="98">
        <v>1001.419453</v>
      </c>
      <c r="BX251" s="98">
        <v>-32.927853859999999</v>
      </c>
      <c r="BY251" s="98">
        <v>31.227061469999999</v>
      </c>
      <c r="BZ251" s="98">
        <v>-188.37095149999999</v>
      </c>
      <c r="CA251" s="98">
        <v>176.9769087</v>
      </c>
    </row>
    <row r="252" spans="31:79" ht="9.9499999999999993" customHeight="1" x14ac:dyDescent="0.25">
      <c r="AE252" s="55">
        <v>212</v>
      </c>
      <c r="AF252" s="55">
        <v>39770400</v>
      </c>
      <c r="AG252" s="55">
        <v>2.5</v>
      </c>
      <c r="AH252" s="55">
        <v>0</v>
      </c>
      <c r="AI252" s="55">
        <v>0.25135378180253598</v>
      </c>
      <c r="AJ252" s="55">
        <v>0.232009702503959</v>
      </c>
      <c r="AK252" s="55">
        <v>0</v>
      </c>
      <c r="AL252" s="55">
        <v>0.98139663086025497</v>
      </c>
      <c r="AM252" s="55">
        <v>0</v>
      </c>
      <c r="AN252" s="55">
        <v>0</v>
      </c>
      <c r="AO252" s="55">
        <v>-0.25000000000002798</v>
      </c>
      <c r="AP252" s="55">
        <v>0</v>
      </c>
      <c r="AQ252" s="55">
        <v>0</v>
      </c>
      <c r="AR252" s="55">
        <v>0</v>
      </c>
      <c r="AS252" s="55">
        <v>0</v>
      </c>
      <c r="AT252" s="55">
        <v>0</v>
      </c>
      <c r="AU252" s="55">
        <v>460.30555555555497</v>
      </c>
      <c r="AV252" s="125"/>
      <c r="AW252" s="125"/>
      <c r="AX252" s="125"/>
      <c r="AY252" s="125"/>
      <c r="AZ252" s="125"/>
      <c r="BA252" s="125"/>
      <c r="BH252" s="97">
        <v>247</v>
      </c>
      <c r="BI252" s="97">
        <v>45902400</v>
      </c>
      <c r="BJ252" s="98">
        <v>185</v>
      </c>
      <c r="BK252" s="98">
        <v>1019.570658</v>
      </c>
      <c r="BL252" s="98">
        <v>229.26084270000001</v>
      </c>
      <c r="BM252" s="98">
        <v>5.0401269979999999</v>
      </c>
      <c r="BN252" s="98">
        <v>-1019.570658</v>
      </c>
      <c r="BO252" s="98">
        <v>-201.00826699999999</v>
      </c>
      <c r="BP252" s="98">
        <v>-208.21244870000001</v>
      </c>
      <c r="BQ252" s="100">
        <f t="shared" si="22"/>
        <v>531.27777777777783</v>
      </c>
      <c r="BT252" s="97">
        <v>247</v>
      </c>
      <c r="BU252" s="97">
        <v>45902400</v>
      </c>
      <c r="BV252" s="98">
        <v>1041.2582990000001</v>
      </c>
      <c r="BW252" s="98">
        <v>1001.419546</v>
      </c>
      <c r="BX252" s="98">
        <v>-32.92918495</v>
      </c>
      <c r="BY252" s="98">
        <v>31.227061469999999</v>
      </c>
      <c r="BZ252" s="98">
        <v>-188.3914801</v>
      </c>
      <c r="CA252" s="98">
        <v>176.98538719999999</v>
      </c>
    </row>
    <row r="253" spans="31:79" ht="9.9499999999999993" customHeight="1" x14ac:dyDescent="0.25">
      <c r="AE253" s="55">
        <v>213</v>
      </c>
      <c r="AF253" s="55">
        <v>39945600</v>
      </c>
      <c r="AG253" s="55">
        <v>2.5</v>
      </c>
      <c r="AH253" s="55">
        <v>0</v>
      </c>
      <c r="AI253" s="55">
        <v>0.25123698180253101</v>
      </c>
      <c r="AJ253" s="55">
        <v>0.231982869822351</v>
      </c>
      <c r="AK253" s="55">
        <v>0</v>
      </c>
      <c r="AL253" s="55">
        <v>0.974792853553196</v>
      </c>
      <c r="AM253" s="55">
        <v>0</v>
      </c>
      <c r="AN253" s="55">
        <v>0</v>
      </c>
      <c r="AO253" s="55">
        <v>-0.25000000000006001</v>
      </c>
      <c r="AP253" s="55">
        <v>0</v>
      </c>
      <c r="AQ253" s="55">
        <v>0</v>
      </c>
      <c r="AR253" s="55">
        <v>0</v>
      </c>
      <c r="AS253" s="55">
        <v>0</v>
      </c>
      <c r="AT253" s="55">
        <v>0</v>
      </c>
      <c r="AU253" s="55">
        <v>462.33333333333297</v>
      </c>
      <c r="AV253" s="125"/>
      <c r="AW253" s="125"/>
      <c r="AX253" s="125"/>
      <c r="AY253" s="125"/>
      <c r="AZ253" s="125"/>
      <c r="BA253" s="125"/>
      <c r="BH253" s="97">
        <v>248</v>
      </c>
      <c r="BI253" s="97">
        <v>46077600</v>
      </c>
      <c r="BJ253" s="98">
        <v>185</v>
      </c>
      <c r="BK253" s="98">
        <v>1019.610326</v>
      </c>
      <c r="BL253" s="98">
        <v>229.3083938</v>
      </c>
      <c r="BM253" s="98">
        <v>5.0319994039999996</v>
      </c>
      <c r="BN253" s="98">
        <v>-1019.610326</v>
      </c>
      <c r="BO253" s="98">
        <v>-201.0551006</v>
      </c>
      <c r="BP253" s="98">
        <v>-208.22129390000001</v>
      </c>
      <c r="BQ253" s="100">
        <f t="shared" si="22"/>
        <v>533.30555555555554</v>
      </c>
      <c r="BT253" s="97">
        <v>248</v>
      </c>
      <c r="BU253" s="97">
        <v>46077600</v>
      </c>
      <c r="BV253" s="98">
        <v>1041.2583320000001</v>
      </c>
      <c r="BW253" s="98">
        <v>1001.419643</v>
      </c>
      <c r="BX253" s="98">
        <v>-32.930613379999997</v>
      </c>
      <c r="BY253" s="98">
        <v>31.227061469999999</v>
      </c>
      <c r="BZ253" s="98">
        <v>-188.4129969</v>
      </c>
      <c r="CA253" s="98">
        <v>176.99423239999999</v>
      </c>
    </row>
    <row r="254" spans="31:79" ht="9.9499999999999993" customHeight="1" x14ac:dyDescent="0.25">
      <c r="AE254" s="55">
        <v>214</v>
      </c>
      <c r="AF254" s="55">
        <v>40120800</v>
      </c>
      <c r="AG254" s="55">
        <v>2.5</v>
      </c>
      <c r="AH254" s="55">
        <v>0</v>
      </c>
      <c r="AI254" s="55">
        <v>0.248195108986733</v>
      </c>
      <c r="AJ254" s="55">
        <v>0.231892902503957</v>
      </c>
      <c r="AK254" s="55">
        <v>0</v>
      </c>
      <c r="AL254" s="55">
        <v>0.96839920556612602</v>
      </c>
      <c r="AM254" s="55">
        <v>0</v>
      </c>
      <c r="AN254" s="55">
        <v>0</v>
      </c>
      <c r="AO254" s="55">
        <v>-0.25000000000002798</v>
      </c>
      <c r="AP254" s="55">
        <v>0</v>
      </c>
      <c r="AQ254" s="55">
        <v>0</v>
      </c>
      <c r="AR254" s="55">
        <v>0</v>
      </c>
      <c r="AS254" s="55">
        <v>0</v>
      </c>
      <c r="AT254" s="55">
        <v>0</v>
      </c>
      <c r="AU254" s="55">
        <v>464.36111111111097</v>
      </c>
      <c r="AV254" s="125"/>
      <c r="AW254" s="125"/>
      <c r="AX254" s="125"/>
      <c r="AY254" s="125"/>
      <c r="AZ254" s="125"/>
      <c r="BA254" s="125"/>
      <c r="BH254" s="97">
        <v>249</v>
      </c>
      <c r="BI254" s="97">
        <v>46252800</v>
      </c>
      <c r="BJ254" s="98">
        <v>185</v>
      </c>
      <c r="BK254" s="98">
        <v>1019.650432</v>
      </c>
      <c r="BL254" s="98">
        <v>229.3564475</v>
      </c>
      <c r="BM254" s="98">
        <v>5.0234178460000001</v>
      </c>
      <c r="BN254" s="98">
        <v>-1019.650432</v>
      </c>
      <c r="BO254" s="98">
        <v>-201.10229659999999</v>
      </c>
      <c r="BP254" s="98">
        <v>-208.23073310000001</v>
      </c>
      <c r="BQ254" s="100">
        <f t="shared" si="22"/>
        <v>535.33333333333337</v>
      </c>
      <c r="BT254" s="97">
        <v>249</v>
      </c>
      <c r="BU254" s="97">
        <v>46252800</v>
      </c>
      <c r="BV254" s="98">
        <v>1041.2583669999999</v>
      </c>
      <c r="BW254" s="98">
        <v>1001.419745</v>
      </c>
      <c r="BX254" s="98">
        <v>-32.932140369999999</v>
      </c>
      <c r="BY254" s="98">
        <v>31.227061469999999</v>
      </c>
      <c r="BZ254" s="98">
        <v>-188.4354673</v>
      </c>
      <c r="CA254" s="98">
        <v>177.00367159999999</v>
      </c>
    </row>
    <row r="255" spans="31:79" ht="9.9499999999999993" customHeight="1" x14ac:dyDescent="0.25">
      <c r="AE255" s="55">
        <v>215</v>
      </c>
      <c r="AF255" s="55">
        <v>40296000</v>
      </c>
      <c r="AG255" s="55">
        <v>2.5</v>
      </c>
      <c r="AH255" s="55">
        <v>0</v>
      </c>
      <c r="AI255" s="55">
        <v>0.248078308986728</v>
      </c>
      <c r="AJ255" s="55">
        <v>0.231855399062046</v>
      </c>
      <c r="AK255" s="55">
        <v>0</v>
      </c>
      <c r="AL255" s="55">
        <v>0.96144923428997997</v>
      </c>
      <c r="AM255" s="55">
        <v>0</v>
      </c>
      <c r="AN255" s="55">
        <v>0</v>
      </c>
      <c r="AO255" s="55">
        <v>-0.25000000000006001</v>
      </c>
      <c r="AP255" s="55">
        <v>0</v>
      </c>
      <c r="AQ255" s="55">
        <v>0</v>
      </c>
      <c r="AR255" s="55">
        <v>0</v>
      </c>
      <c r="AS255" s="55">
        <v>0</v>
      </c>
      <c r="AT255" s="55">
        <v>0</v>
      </c>
      <c r="AU255" s="55">
        <v>466.388888888888</v>
      </c>
      <c r="AV255" s="125"/>
      <c r="AW255" s="125"/>
      <c r="AX255" s="125"/>
      <c r="AY255" s="125"/>
      <c r="AZ255" s="125"/>
      <c r="BA255" s="125"/>
      <c r="BH255" s="97">
        <v>250</v>
      </c>
      <c r="BI255" s="97">
        <v>46428000</v>
      </c>
      <c r="BJ255" s="98">
        <v>185</v>
      </c>
      <c r="BK255" s="98">
        <v>1019.692408</v>
      </c>
      <c r="BL255" s="98">
        <v>229.40661919999999</v>
      </c>
      <c r="BM255" s="98">
        <v>5.0143521700000004</v>
      </c>
      <c r="BN255" s="98">
        <v>-1019.692408</v>
      </c>
      <c r="BO255" s="98">
        <v>-201.15155279999999</v>
      </c>
      <c r="BP255" s="98">
        <v>-208.24071420000001</v>
      </c>
      <c r="BQ255" s="100">
        <f t="shared" si="22"/>
        <v>537.36111111111109</v>
      </c>
      <c r="BT255" s="97">
        <v>250</v>
      </c>
      <c r="BU255" s="97">
        <v>46428000</v>
      </c>
      <c r="BV255" s="98">
        <v>1041.2584039999999</v>
      </c>
      <c r="BW255" s="98">
        <v>1001.419851</v>
      </c>
      <c r="BX255" s="98">
        <v>-32.933762219999998</v>
      </c>
      <c r="BY255" s="98">
        <v>31.227061469999999</v>
      </c>
      <c r="BZ255" s="98">
        <v>-188.45884029999999</v>
      </c>
      <c r="CA255" s="98">
        <v>177.01365279999999</v>
      </c>
    </row>
    <row r="256" spans="31:79" ht="9.9499999999999993" customHeight="1" x14ac:dyDescent="0.25">
      <c r="AE256" s="55">
        <v>216</v>
      </c>
      <c r="AF256" s="55">
        <v>40471200</v>
      </c>
      <c r="AG256" s="55">
        <v>2.5</v>
      </c>
      <c r="AH256" s="55">
        <v>0</v>
      </c>
      <c r="AI256" s="55">
        <v>0.24796150898672301</v>
      </c>
      <c r="AJ256" s="55">
        <v>0.231776102503959</v>
      </c>
      <c r="AK256" s="55">
        <v>0</v>
      </c>
      <c r="AL256" s="55">
        <v>0.95507517495106398</v>
      </c>
      <c r="AM256" s="55">
        <v>0</v>
      </c>
      <c r="AN256" s="55">
        <v>0</v>
      </c>
      <c r="AO256" s="55">
        <v>-0.249999999999964</v>
      </c>
      <c r="AP256" s="55">
        <v>0</v>
      </c>
      <c r="AQ256" s="55">
        <v>0</v>
      </c>
      <c r="AR256" s="55">
        <v>0</v>
      </c>
      <c r="AS256" s="55">
        <v>0</v>
      </c>
      <c r="AT256" s="55">
        <v>0</v>
      </c>
      <c r="AU256" s="55">
        <v>468.416666666666</v>
      </c>
      <c r="AV256" s="125"/>
      <c r="AW256" s="125"/>
      <c r="AX256" s="125"/>
      <c r="AY256" s="125"/>
      <c r="AZ256" s="125"/>
      <c r="BA256" s="125"/>
      <c r="BH256" s="97">
        <v>251</v>
      </c>
      <c r="BI256" s="97">
        <v>46603200</v>
      </c>
      <c r="BJ256" s="98">
        <v>185</v>
      </c>
      <c r="BK256" s="98">
        <v>1019.73578</v>
      </c>
      <c r="BL256" s="98">
        <v>229.45805709999999</v>
      </c>
      <c r="BM256" s="98">
        <v>5.0048686079999998</v>
      </c>
      <c r="BN256" s="98">
        <v>-1019.73578</v>
      </c>
      <c r="BO256" s="98">
        <v>-201.20199959999999</v>
      </c>
      <c r="BP256" s="98">
        <v>-208.25118879999999</v>
      </c>
      <c r="BQ256" s="100">
        <f t="shared" si="22"/>
        <v>539.38888888888891</v>
      </c>
      <c r="BT256" s="97">
        <v>251</v>
      </c>
      <c r="BU256" s="97">
        <v>46603200</v>
      </c>
      <c r="BV256" s="98">
        <v>1041.2584440000001</v>
      </c>
      <c r="BW256" s="98">
        <v>1001.4199599999999</v>
      </c>
      <c r="BX256" s="98">
        <v>-32.935476190000003</v>
      </c>
      <c r="BY256" s="98">
        <v>31.227061469999999</v>
      </c>
      <c r="BZ256" s="98">
        <v>-188.4830437</v>
      </c>
      <c r="CA256" s="98">
        <v>177.0241274</v>
      </c>
    </row>
    <row r="257" spans="31:79" ht="9.9499999999999993" customHeight="1" x14ac:dyDescent="0.25">
      <c r="AE257" s="55">
        <v>217</v>
      </c>
      <c r="AF257" s="55">
        <v>40646400</v>
      </c>
      <c r="AG257" s="55">
        <v>2.5</v>
      </c>
      <c r="AH257" s="55">
        <v>0</v>
      </c>
      <c r="AI257" s="55">
        <v>0.24442260206893901</v>
      </c>
      <c r="AJ257" s="55">
        <v>0.23172928966907599</v>
      </c>
      <c r="AK257" s="55">
        <v>0</v>
      </c>
      <c r="AL257" s="55">
        <v>0.95029798848813996</v>
      </c>
      <c r="AM257" s="55">
        <v>0</v>
      </c>
      <c r="AN257" s="55">
        <v>0</v>
      </c>
      <c r="AO257" s="55">
        <v>-0.25000000000002798</v>
      </c>
      <c r="AP257" s="55">
        <v>0</v>
      </c>
      <c r="AQ257" s="55">
        <v>0</v>
      </c>
      <c r="AR257" s="55">
        <v>0</v>
      </c>
      <c r="AS257" s="55">
        <v>0</v>
      </c>
      <c r="AT257" s="55">
        <v>0</v>
      </c>
      <c r="AU257" s="55">
        <v>470.444444444444</v>
      </c>
      <c r="AV257" s="125"/>
      <c r="AW257" s="125"/>
      <c r="AX257" s="125"/>
      <c r="AY257" s="125"/>
      <c r="AZ257" s="125"/>
      <c r="BA257" s="125"/>
      <c r="BH257" s="97">
        <v>252</v>
      </c>
      <c r="BI257" s="97">
        <v>46778400</v>
      </c>
      <c r="BJ257" s="98">
        <v>185</v>
      </c>
      <c r="BK257" s="98">
        <v>1019.7814519999999</v>
      </c>
      <c r="BL257" s="98">
        <v>229.51196820000001</v>
      </c>
      <c r="BM257" s="98">
        <v>4.9927226019999997</v>
      </c>
      <c r="BN257" s="98">
        <v>-1019.7814519999999</v>
      </c>
      <c r="BO257" s="98">
        <v>-201.25488110000001</v>
      </c>
      <c r="BP257" s="98">
        <v>-208.2643645</v>
      </c>
      <c r="BQ257" s="100">
        <f t="shared" si="22"/>
        <v>541.41666666666663</v>
      </c>
      <c r="BT257" s="97">
        <v>252</v>
      </c>
      <c r="BU257" s="97">
        <v>46778400</v>
      </c>
      <c r="BV257" s="98">
        <v>1041.2584850000001</v>
      </c>
      <c r="BW257" s="98">
        <v>1001.420074</v>
      </c>
      <c r="BX257" s="98">
        <v>-32.937280710000003</v>
      </c>
      <c r="BY257" s="98">
        <v>31.227061469999999</v>
      </c>
      <c r="BZ257" s="98">
        <v>-188.5082936</v>
      </c>
      <c r="CA257" s="98">
        <v>177.03730300000001</v>
      </c>
    </row>
    <row r="258" spans="31:79" ht="9.9499999999999993" customHeight="1" x14ac:dyDescent="0.25">
      <c r="AE258" s="55">
        <v>218</v>
      </c>
      <c r="AF258" s="55">
        <v>40821600</v>
      </c>
      <c r="AG258" s="55">
        <v>2.5</v>
      </c>
      <c r="AH258" s="55">
        <v>0</v>
      </c>
      <c r="AI258" s="55">
        <v>0.24442260206899499</v>
      </c>
      <c r="AJ258" s="55">
        <v>0.231659302503957</v>
      </c>
      <c r="AK258" s="55">
        <v>0</v>
      </c>
      <c r="AL258" s="55">
        <v>0.944592384680641</v>
      </c>
      <c r="AM258" s="55">
        <v>0</v>
      </c>
      <c r="AN258" s="55">
        <v>0</v>
      </c>
      <c r="AO258" s="55">
        <v>-0.249999999999996</v>
      </c>
      <c r="AP258" s="55">
        <v>0</v>
      </c>
      <c r="AQ258" s="55">
        <v>0</v>
      </c>
      <c r="AR258" s="55">
        <v>0</v>
      </c>
      <c r="AS258" s="55">
        <v>0</v>
      </c>
      <c r="AT258" s="55">
        <v>0</v>
      </c>
      <c r="AU258" s="55">
        <v>472.472222222222</v>
      </c>
      <c r="AV258" s="125"/>
      <c r="AW258" s="125"/>
      <c r="AX258" s="125"/>
      <c r="AY258" s="125"/>
      <c r="AZ258" s="125"/>
      <c r="BA258" s="125"/>
      <c r="BH258" s="97">
        <v>253</v>
      </c>
      <c r="BI258" s="97">
        <v>46953600</v>
      </c>
      <c r="BJ258" s="98">
        <v>185</v>
      </c>
      <c r="BK258" s="98">
        <v>1019.8471919999999</v>
      </c>
      <c r="BL258" s="98">
        <v>229.5703646</v>
      </c>
      <c r="BM258" s="98">
        <v>4.9504028360000003</v>
      </c>
      <c r="BN258" s="98">
        <v>-1019.8471919999999</v>
      </c>
      <c r="BO258" s="98">
        <v>-201.3121749</v>
      </c>
      <c r="BP258" s="98">
        <v>-208.3077869</v>
      </c>
      <c r="BQ258" s="100">
        <f t="shared" si="22"/>
        <v>543.44444444444446</v>
      </c>
      <c r="BT258" s="97">
        <v>253</v>
      </c>
      <c r="BU258" s="97">
        <v>46953600</v>
      </c>
      <c r="BV258" s="98">
        <v>1041.2585280000001</v>
      </c>
      <c r="BW258" s="98">
        <v>1001.420208</v>
      </c>
      <c r="BX258" s="98">
        <v>-32.93916651</v>
      </c>
      <c r="BY258" s="98">
        <v>31.227061469999999</v>
      </c>
      <c r="BZ258" s="98">
        <v>-188.53777629999999</v>
      </c>
      <c r="CA258" s="98">
        <v>177.08072540000001</v>
      </c>
    </row>
    <row r="259" spans="31:79" ht="9.9499999999999993" customHeight="1" x14ac:dyDescent="0.25">
      <c r="AE259" s="55">
        <v>219</v>
      </c>
      <c r="AF259" s="55">
        <v>40996800</v>
      </c>
      <c r="AG259" s="55">
        <v>2.5</v>
      </c>
      <c r="AH259" s="55">
        <v>0</v>
      </c>
      <c r="AI259" s="55">
        <v>0.24430580206893401</v>
      </c>
      <c r="AJ259" s="55">
        <v>0.23160456741063101</v>
      </c>
      <c r="AK259" s="55">
        <v>0</v>
      </c>
      <c r="AL259" s="55">
        <v>0.93607999444472201</v>
      </c>
      <c r="AM259" s="55">
        <v>0</v>
      </c>
      <c r="AN259" s="55">
        <v>0</v>
      </c>
      <c r="AO259" s="55">
        <v>-0.249999999999964</v>
      </c>
      <c r="AP259" s="55">
        <v>0</v>
      </c>
      <c r="AQ259" s="55">
        <v>0</v>
      </c>
      <c r="AR259" s="55">
        <v>0</v>
      </c>
      <c r="AS259" s="55">
        <v>0</v>
      </c>
      <c r="AT259" s="55">
        <v>0</v>
      </c>
      <c r="AU259" s="55">
        <v>474.5</v>
      </c>
      <c r="AV259" s="125"/>
      <c r="AW259" s="125"/>
      <c r="AX259" s="125"/>
      <c r="AY259" s="125"/>
      <c r="AZ259" s="125"/>
      <c r="BA259" s="125"/>
      <c r="BH259" s="97">
        <v>254</v>
      </c>
      <c r="BI259" s="97">
        <v>47128800</v>
      </c>
      <c r="BJ259" s="98">
        <v>185</v>
      </c>
      <c r="BK259" s="98">
        <v>1019.933527</v>
      </c>
      <c r="BL259" s="98">
        <v>229.63270510000001</v>
      </c>
      <c r="BM259" s="98">
        <v>4.8933316140000001</v>
      </c>
      <c r="BN259" s="98">
        <v>-1019.933527</v>
      </c>
      <c r="BO259" s="98">
        <v>-201.37330829999999</v>
      </c>
      <c r="BP259" s="98">
        <v>-208.36606520000001</v>
      </c>
      <c r="BQ259" s="100">
        <f t="shared" si="22"/>
        <v>545.47222222222217</v>
      </c>
      <c r="BT259" s="97">
        <v>254</v>
      </c>
      <c r="BU259" s="97">
        <v>47128800</v>
      </c>
      <c r="BV259" s="98">
        <v>1041.2585730000001</v>
      </c>
      <c r="BW259" s="98">
        <v>1001.4203639999999</v>
      </c>
      <c r="BX259" s="98">
        <v>-32.941120359999999</v>
      </c>
      <c r="BY259" s="98">
        <v>31.227061469999999</v>
      </c>
      <c r="BZ259" s="98">
        <v>-188.57243299999999</v>
      </c>
      <c r="CA259" s="98">
        <v>177.13900380000001</v>
      </c>
    </row>
    <row r="260" spans="31:79" ht="9.9499999999999993" customHeight="1" x14ac:dyDescent="0.25">
      <c r="AE260" s="55">
        <v>220</v>
      </c>
      <c r="AF260" s="55">
        <v>41172000</v>
      </c>
      <c r="AG260" s="55">
        <v>2.5</v>
      </c>
      <c r="AH260" s="55">
        <v>0</v>
      </c>
      <c r="AI260" s="55">
        <v>0.244189002068985</v>
      </c>
      <c r="AJ260" s="55">
        <v>0.231542502503959</v>
      </c>
      <c r="AK260" s="55">
        <v>0</v>
      </c>
      <c r="AL260" s="55">
        <v>0.93388238307541405</v>
      </c>
      <c r="AM260" s="55">
        <v>0</v>
      </c>
      <c r="AN260" s="55">
        <v>0</v>
      </c>
      <c r="AO260" s="55">
        <v>-0.249999999999964</v>
      </c>
      <c r="AP260" s="55">
        <v>0</v>
      </c>
      <c r="AQ260" s="55">
        <v>0</v>
      </c>
      <c r="AR260" s="55">
        <v>0</v>
      </c>
      <c r="AS260" s="55">
        <v>0</v>
      </c>
      <c r="AT260" s="55">
        <v>0</v>
      </c>
      <c r="AU260" s="55">
        <v>476.52777777777698</v>
      </c>
      <c r="AV260" s="125"/>
      <c r="AW260" s="125"/>
      <c r="AX260" s="125"/>
      <c r="AY260" s="125"/>
      <c r="AZ260" s="125"/>
      <c r="BA260" s="125"/>
      <c r="BH260" s="97">
        <v>255</v>
      </c>
      <c r="BI260" s="97">
        <v>47304000</v>
      </c>
      <c r="BJ260" s="98">
        <v>185</v>
      </c>
      <c r="BK260" s="98">
        <v>1020.022638</v>
      </c>
      <c r="BL260" s="98">
        <v>229.6986244</v>
      </c>
      <c r="BM260" s="98">
        <v>4.831893022</v>
      </c>
      <c r="BN260" s="98">
        <v>-1020.022638</v>
      </c>
      <c r="BO260" s="98">
        <v>-201.43790870000001</v>
      </c>
      <c r="BP260" s="98">
        <v>-208.42882259999999</v>
      </c>
      <c r="BQ260" s="100">
        <f t="shared" si="22"/>
        <v>547.5</v>
      </c>
      <c r="BT260" s="97">
        <v>255</v>
      </c>
      <c r="BU260" s="97">
        <v>47304000</v>
      </c>
      <c r="BV260" s="98">
        <v>1041.258619</v>
      </c>
      <c r="BW260" s="98">
        <v>1001.420543</v>
      </c>
      <c r="BX260" s="98">
        <v>-32.943132499999997</v>
      </c>
      <c r="BY260" s="98">
        <v>31.227061469999999</v>
      </c>
      <c r="BZ260" s="98">
        <v>-188.6120095</v>
      </c>
      <c r="CA260" s="98">
        <v>177.2017611</v>
      </c>
    </row>
    <row r="261" spans="31:79" ht="9.9499999999999993" customHeight="1" x14ac:dyDescent="0.25">
      <c r="AE261" s="55">
        <v>221</v>
      </c>
      <c r="AF261" s="55">
        <v>41347200</v>
      </c>
      <c r="AG261" s="55">
        <v>2.5</v>
      </c>
      <c r="AH261" s="55">
        <v>0</v>
      </c>
      <c r="AI261" s="55">
        <v>0.24407220206892399</v>
      </c>
      <c r="AJ261" s="55">
        <v>0.231481258174497</v>
      </c>
      <c r="AK261" s="55">
        <v>0</v>
      </c>
      <c r="AL261" s="55">
        <v>0.93391996955518297</v>
      </c>
      <c r="AM261" s="55">
        <v>0</v>
      </c>
      <c r="AN261" s="55">
        <v>0</v>
      </c>
      <c r="AO261" s="55">
        <v>-0.249999999999964</v>
      </c>
      <c r="AP261" s="55">
        <v>0</v>
      </c>
      <c r="AQ261" s="55">
        <v>0</v>
      </c>
      <c r="AR261" s="55">
        <v>0</v>
      </c>
      <c r="AS261" s="55">
        <v>0</v>
      </c>
      <c r="AT261" s="55">
        <v>0</v>
      </c>
      <c r="AU261" s="55">
        <v>478.55555555555497</v>
      </c>
      <c r="AV261" s="125"/>
      <c r="AW261" s="125"/>
      <c r="AX261" s="125"/>
      <c r="AY261" s="125"/>
      <c r="AZ261" s="125"/>
      <c r="BA261" s="125"/>
      <c r="BH261" s="97">
        <v>256</v>
      </c>
      <c r="BI261" s="97">
        <v>47479200</v>
      </c>
      <c r="BJ261" s="98">
        <v>185</v>
      </c>
      <c r="BK261" s="98">
        <v>1019.481904</v>
      </c>
      <c r="BL261" s="98">
        <v>228.2082188</v>
      </c>
      <c r="BM261" s="98">
        <v>4.7699937090000004</v>
      </c>
      <c r="BN261" s="98">
        <v>-1019.481904</v>
      </c>
      <c r="BO261" s="98">
        <v>-199.94629230000001</v>
      </c>
      <c r="BP261" s="98">
        <v>-208.4919328</v>
      </c>
      <c r="BQ261" s="100">
        <f t="shared" si="22"/>
        <v>549.52777777777783</v>
      </c>
      <c r="BT261" s="97">
        <v>256</v>
      </c>
      <c r="BU261" s="97">
        <v>47479200</v>
      </c>
      <c r="BV261" s="98">
        <v>1041.2586670000001</v>
      </c>
      <c r="BW261" s="98">
        <v>1001.420742</v>
      </c>
      <c r="BX261" s="98">
        <v>-32.945212410000003</v>
      </c>
      <c r="BY261" s="98">
        <v>31.227061469999999</v>
      </c>
      <c r="BZ261" s="98">
        <v>-188.65594770000001</v>
      </c>
      <c r="CA261" s="98">
        <v>177.26487130000001</v>
      </c>
    </row>
    <row r="262" spans="31:79" ht="9.9499999999999993" customHeight="1" x14ac:dyDescent="0.25">
      <c r="AE262" s="55">
        <v>222</v>
      </c>
      <c r="AF262" s="55">
        <v>41522400</v>
      </c>
      <c r="AG262" s="55">
        <v>2.5</v>
      </c>
      <c r="AH262" s="55">
        <v>0</v>
      </c>
      <c r="AI262" s="55">
        <v>0.24026986104921899</v>
      </c>
      <c r="AJ262" s="55">
        <v>0.231425702503957</v>
      </c>
      <c r="AK262" s="55">
        <v>0</v>
      </c>
      <c r="AL262" s="55">
        <v>0.93387877968625199</v>
      </c>
      <c r="AM262" s="55">
        <v>0</v>
      </c>
      <c r="AN262" s="55">
        <v>0</v>
      </c>
      <c r="AO262" s="55">
        <v>-0.249999999999964</v>
      </c>
      <c r="AP262" s="55">
        <v>0</v>
      </c>
      <c r="AQ262" s="55">
        <v>0</v>
      </c>
      <c r="AR262" s="55">
        <v>0</v>
      </c>
      <c r="AS262" s="55">
        <v>0</v>
      </c>
      <c r="AT262" s="55">
        <v>0</v>
      </c>
      <c r="AU262" s="55">
        <v>480.58333333333297</v>
      </c>
      <c r="AV262" s="125"/>
      <c r="AW262" s="125"/>
      <c r="AX262" s="125"/>
      <c r="AY262" s="125"/>
      <c r="AZ262" s="125"/>
      <c r="BA262" s="125"/>
      <c r="BH262" s="97">
        <v>257</v>
      </c>
      <c r="BI262" s="97">
        <v>47654400</v>
      </c>
      <c r="BJ262" s="98">
        <v>185</v>
      </c>
      <c r="BK262" s="98">
        <v>1019.548964</v>
      </c>
      <c r="BL262" s="98">
        <v>228.25668709999999</v>
      </c>
      <c r="BM262" s="98">
        <v>4.7161670630000003</v>
      </c>
      <c r="BN262" s="98">
        <v>-1019.548964</v>
      </c>
      <c r="BO262" s="98">
        <v>-199.98695810000001</v>
      </c>
      <c r="BP262" s="98">
        <v>-208.55356190000001</v>
      </c>
      <c r="BQ262" s="100">
        <f t="shared" ref="BQ262:BQ325" si="25">BI262/$BQ$4</f>
        <v>551.55555555555554</v>
      </c>
      <c r="BT262" s="97">
        <v>257</v>
      </c>
      <c r="BU262" s="97">
        <v>47654400</v>
      </c>
      <c r="BV262" s="98">
        <v>1041.258716</v>
      </c>
      <c r="BW262" s="98">
        <v>1001.420957</v>
      </c>
      <c r="BX262" s="98">
        <v>-32.94737885</v>
      </c>
      <c r="BY262" s="98">
        <v>31.227061469999999</v>
      </c>
      <c r="BZ262" s="98">
        <v>-188.70372839999999</v>
      </c>
      <c r="CA262" s="98">
        <v>177.32650039999999</v>
      </c>
    </row>
    <row r="263" spans="31:79" ht="9.9499999999999993" customHeight="1" x14ac:dyDescent="0.25">
      <c r="AE263" s="55">
        <v>223</v>
      </c>
      <c r="AF263" s="55">
        <v>41697600</v>
      </c>
      <c r="AG263" s="55">
        <v>2.5</v>
      </c>
      <c r="AH263" s="55">
        <v>0</v>
      </c>
      <c r="AI263" s="55">
        <v>0.24015306104915901</v>
      </c>
      <c r="AJ263" s="55">
        <v>0.231359387946168</v>
      </c>
      <c r="AK263" s="55">
        <v>0</v>
      </c>
      <c r="AL263" s="55">
        <v>0.933634308802615</v>
      </c>
      <c r="AM263" s="55">
        <v>0</v>
      </c>
      <c r="AN263" s="55">
        <v>0</v>
      </c>
      <c r="AO263" s="55">
        <v>-0.249999999999964</v>
      </c>
      <c r="AP263" s="55">
        <v>0</v>
      </c>
      <c r="AQ263" s="55">
        <v>0</v>
      </c>
      <c r="AR263" s="55">
        <v>0</v>
      </c>
      <c r="AS263" s="55">
        <v>0</v>
      </c>
      <c r="AT263" s="55">
        <v>0</v>
      </c>
      <c r="AU263" s="55">
        <v>482.61111111111097</v>
      </c>
      <c r="AV263" s="125"/>
      <c r="AW263" s="125"/>
      <c r="AX263" s="125"/>
      <c r="AY263" s="125"/>
      <c r="AZ263" s="125"/>
      <c r="BA263" s="125"/>
      <c r="BH263" s="97">
        <v>258</v>
      </c>
      <c r="BI263" s="97">
        <v>47829600</v>
      </c>
      <c r="BJ263" s="98">
        <v>185</v>
      </c>
      <c r="BK263" s="98">
        <v>1019.62023</v>
      </c>
      <c r="BL263" s="98">
        <v>228.31003519999999</v>
      </c>
      <c r="BM263" s="98">
        <v>4.6630363399999997</v>
      </c>
      <c r="BN263" s="98">
        <v>-1019.62023</v>
      </c>
      <c r="BO263" s="98">
        <v>-200.03296940000001</v>
      </c>
      <c r="BP263" s="98">
        <v>-208.61402939999999</v>
      </c>
      <c r="BQ263" s="100">
        <f t="shared" si="25"/>
        <v>553.58333333333337</v>
      </c>
      <c r="BT263" s="97">
        <v>258</v>
      </c>
      <c r="BU263" s="97">
        <v>47829600</v>
      </c>
      <c r="BV263" s="98">
        <v>1041.2587679999999</v>
      </c>
      <c r="BW263" s="98">
        <v>1001.421189</v>
      </c>
      <c r="BX263" s="98">
        <v>-32.94963782</v>
      </c>
      <c r="BY263" s="98">
        <v>31.227061469999999</v>
      </c>
      <c r="BZ263" s="98">
        <v>-188.75489920000001</v>
      </c>
      <c r="CA263" s="98">
        <v>177.3869679</v>
      </c>
    </row>
    <row r="264" spans="31:79" ht="9.9499999999999993" customHeight="1" x14ac:dyDescent="0.25">
      <c r="AE264" s="55">
        <v>224</v>
      </c>
      <c r="AF264" s="55">
        <v>41872800</v>
      </c>
      <c r="AG264" s="55">
        <v>2.5</v>
      </c>
      <c r="AH264" s="55">
        <v>0</v>
      </c>
      <c r="AI264" s="55">
        <v>0.24015306104915901</v>
      </c>
      <c r="AJ264" s="55">
        <v>0.231308902503956</v>
      </c>
      <c r="AK264" s="55">
        <v>0</v>
      </c>
      <c r="AL264" s="55">
        <v>0.93300370699728397</v>
      </c>
      <c r="AM264" s="55">
        <v>0</v>
      </c>
      <c r="AN264" s="55">
        <v>0</v>
      </c>
      <c r="AO264" s="55">
        <v>-0.249999999999996</v>
      </c>
      <c r="AP264" s="55">
        <v>0</v>
      </c>
      <c r="AQ264" s="55">
        <v>0</v>
      </c>
      <c r="AR264" s="55">
        <v>0</v>
      </c>
      <c r="AS264" s="55">
        <v>0</v>
      </c>
      <c r="AT264" s="55">
        <v>0</v>
      </c>
      <c r="AU264" s="55">
        <v>484.638888888888</v>
      </c>
      <c r="AV264" s="125"/>
      <c r="AW264" s="125"/>
      <c r="AX264" s="125"/>
      <c r="AY264" s="125"/>
      <c r="AZ264" s="125"/>
      <c r="BA264" s="125"/>
      <c r="BH264" s="97">
        <v>259</v>
      </c>
      <c r="BI264" s="97">
        <v>48004800</v>
      </c>
      <c r="BJ264" s="98">
        <v>185</v>
      </c>
      <c r="BK264" s="98">
        <v>1019.695563</v>
      </c>
      <c r="BL264" s="98">
        <v>228.3684724</v>
      </c>
      <c r="BM264" s="98">
        <v>4.6104239509999996</v>
      </c>
      <c r="BN264" s="98">
        <v>-1019.695563</v>
      </c>
      <c r="BO264" s="98">
        <v>-200.0845602</v>
      </c>
      <c r="BP264" s="98">
        <v>-208.67348820000001</v>
      </c>
      <c r="BQ264" s="100">
        <f t="shared" si="25"/>
        <v>555.61111111111109</v>
      </c>
      <c r="BT264" s="97">
        <v>259</v>
      </c>
      <c r="BU264" s="97">
        <v>48004800</v>
      </c>
      <c r="BV264" s="98">
        <v>1041.258822</v>
      </c>
      <c r="BW264" s="98">
        <v>1001.421434</v>
      </c>
      <c r="BX264" s="98">
        <v>-32.951999100000002</v>
      </c>
      <c r="BY264" s="98">
        <v>31.227061469999999</v>
      </c>
      <c r="BZ264" s="98">
        <v>-188.8091503</v>
      </c>
      <c r="CA264" s="98">
        <v>177.44642669999999</v>
      </c>
    </row>
    <row r="265" spans="31:79" ht="9.9499999999999993" customHeight="1" x14ac:dyDescent="0.25">
      <c r="AE265" s="55">
        <v>225</v>
      </c>
      <c r="AF265" s="55">
        <v>42048000</v>
      </c>
      <c r="AG265" s="55">
        <v>2.5</v>
      </c>
      <c r="AH265" s="55">
        <v>0</v>
      </c>
      <c r="AI265" s="55">
        <v>0.240036261049209</v>
      </c>
      <c r="AJ265" s="55">
        <v>0.23123898278465299</v>
      </c>
      <c r="AK265" s="55">
        <v>0</v>
      </c>
      <c r="AL265" s="55">
        <v>0.93203941329915196</v>
      </c>
      <c r="AM265" s="55">
        <v>0</v>
      </c>
      <c r="AN265" s="55">
        <v>0</v>
      </c>
      <c r="AO265" s="55">
        <v>-0.249999999999964</v>
      </c>
      <c r="AP265" s="55">
        <v>0</v>
      </c>
      <c r="AQ265" s="55">
        <v>0</v>
      </c>
      <c r="AR265" s="55">
        <v>0</v>
      </c>
      <c r="AS265" s="55">
        <v>0</v>
      </c>
      <c r="AT265" s="55">
        <v>0</v>
      </c>
      <c r="AU265" s="55">
        <v>486.666666666666</v>
      </c>
      <c r="AV265" s="125"/>
      <c r="AW265" s="125"/>
      <c r="AX265" s="125"/>
      <c r="AY265" s="125"/>
      <c r="AZ265" s="125"/>
      <c r="BA265" s="125"/>
      <c r="BH265" s="97">
        <v>260</v>
      </c>
      <c r="BI265" s="97">
        <v>48180000</v>
      </c>
      <c r="BJ265" s="98">
        <v>185</v>
      </c>
      <c r="BK265" s="98">
        <v>1019.806634</v>
      </c>
      <c r="BL265" s="98">
        <v>228.4395495</v>
      </c>
      <c r="BM265" s="98">
        <v>4.5305326079999997</v>
      </c>
      <c r="BN265" s="98">
        <v>-1019.806634</v>
      </c>
      <c r="BO265" s="98">
        <v>-200.14960540000001</v>
      </c>
      <c r="BP265" s="98">
        <v>-208.7594115</v>
      </c>
      <c r="BQ265" s="100">
        <f t="shared" si="25"/>
        <v>557.63888888888891</v>
      </c>
      <c r="BT265" s="97">
        <v>260</v>
      </c>
      <c r="BU265" s="97">
        <v>48180000</v>
      </c>
      <c r="BV265" s="98">
        <v>1041.2588800000001</v>
      </c>
      <c r="BW265" s="98">
        <v>1001.42171</v>
      </c>
      <c r="BX265" s="98">
        <v>-32.954513900000002</v>
      </c>
      <c r="BY265" s="98">
        <v>31.227061469999999</v>
      </c>
      <c r="BZ265" s="98">
        <v>-188.8703232</v>
      </c>
      <c r="CA265" s="98">
        <v>177.53235000000001</v>
      </c>
    </row>
    <row r="266" spans="31:79" ht="9.9499999999999993" customHeight="1" x14ac:dyDescent="0.25">
      <c r="AE266" s="55">
        <v>226</v>
      </c>
      <c r="AF266" s="55">
        <v>42223200</v>
      </c>
      <c r="AG266" s="55">
        <v>3.125</v>
      </c>
      <c r="AH266" s="55">
        <v>0</v>
      </c>
      <c r="AI266" s="55">
        <v>0.23991946104914899</v>
      </c>
      <c r="AJ266" s="55">
        <v>0.23119803118656301</v>
      </c>
      <c r="AK266" s="55">
        <v>0</v>
      </c>
      <c r="AL266" s="55">
        <v>0.93093527744493199</v>
      </c>
      <c r="AM266" s="55">
        <v>0</v>
      </c>
      <c r="AN266" s="55">
        <v>0</v>
      </c>
      <c r="AO266" s="55">
        <v>-0.249999999999964</v>
      </c>
      <c r="AP266" s="55">
        <v>0</v>
      </c>
      <c r="AQ266" s="55">
        <v>0</v>
      </c>
      <c r="AR266" s="55">
        <v>0</v>
      </c>
      <c r="AS266" s="55">
        <v>0</v>
      </c>
      <c r="AT266" s="55">
        <v>0</v>
      </c>
      <c r="AU266" s="55">
        <v>488.694444444444</v>
      </c>
      <c r="AV266" s="125"/>
      <c r="AW266" s="125"/>
      <c r="AX266" s="125"/>
      <c r="AY266" s="125"/>
      <c r="AZ266" s="125"/>
      <c r="BA266" s="125"/>
      <c r="BH266" s="97">
        <v>261</v>
      </c>
      <c r="BI266" s="97">
        <v>48355200</v>
      </c>
      <c r="BJ266" s="98">
        <v>185</v>
      </c>
      <c r="BK266" s="98">
        <v>1019.929585</v>
      </c>
      <c r="BL266" s="98">
        <v>228.52872600000001</v>
      </c>
      <c r="BM266" s="98">
        <v>4.4485171130000003</v>
      </c>
      <c r="BN266" s="98">
        <v>-1019.929585</v>
      </c>
      <c r="BO266" s="98">
        <v>-200.23383870000001</v>
      </c>
      <c r="BP266" s="98">
        <v>-208.84637029999999</v>
      </c>
      <c r="BQ266" s="100">
        <f t="shared" si="25"/>
        <v>559.66666666666663</v>
      </c>
      <c r="BT266" s="97">
        <v>261</v>
      </c>
      <c r="BU266" s="97">
        <v>48355200</v>
      </c>
      <c r="BV266" s="98">
        <v>1041.2589419999999</v>
      </c>
      <c r="BW266" s="98">
        <v>1001.422022</v>
      </c>
      <c r="BX266" s="98">
        <v>-32.957231319999998</v>
      </c>
      <c r="BY266" s="98">
        <v>31.227061469999999</v>
      </c>
      <c r="BZ266" s="98">
        <v>-188.9394638</v>
      </c>
      <c r="CA266" s="98">
        <v>177.6193088</v>
      </c>
    </row>
    <row r="267" spans="31:79" ht="9.9499999999999993" customHeight="1" x14ac:dyDescent="0.25">
      <c r="AE267" s="55">
        <v>227</v>
      </c>
      <c r="AF267" s="55">
        <v>42398400</v>
      </c>
      <c r="AG267" s="55">
        <v>3.125</v>
      </c>
      <c r="AH267" s="55">
        <v>0</v>
      </c>
      <c r="AI267" s="55">
        <v>0.23991946204918199</v>
      </c>
      <c r="AJ267" s="55">
        <v>0.23119092506614999</v>
      </c>
      <c r="AK267" s="55">
        <v>0</v>
      </c>
      <c r="AL267" s="55">
        <v>0.92986384978562897</v>
      </c>
      <c r="AM267" s="55">
        <v>0</v>
      </c>
      <c r="AN267" s="55">
        <v>0</v>
      </c>
      <c r="AO267" s="55">
        <v>-0.249999999999964</v>
      </c>
      <c r="AP267" s="55">
        <v>0</v>
      </c>
      <c r="AQ267" s="55">
        <v>0</v>
      </c>
      <c r="AR267" s="55">
        <v>0</v>
      </c>
      <c r="AS267" s="55">
        <v>0</v>
      </c>
      <c r="AT267" s="55">
        <v>0</v>
      </c>
      <c r="AU267" s="55">
        <v>490.722222222222</v>
      </c>
      <c r="AV267" s="125"/>
      <c r="AW267" s="125"/>
      <c r="AX267" s="125"/>
      <c r="AY267" s="125"/>
      <c r="AZ267" s="125"/>
      <c r="BA267" s="125"/>
      <c r="BH267" s="97">
        <v>262</v>
      </c>
      <c r="BI267" s="97">
        <v>48530400</v>
      </c>
      <c r="BJ267" s="98">
        <v>185</v>
      </c>
      <c r="BK267" s="98">
        <v>1020.062591</v>
      </c>
      <c r="BL267" s="98">
        <v>228.6331701</v>
      </c>
      <c r="BM267" s="98">
        <v>4.3490576580000004</v>
      </c>
      <c r="BN267" s="98">
        <v>-1020.062591</v>
      </c>
      <c r="BO267" s="98">
        <v>-200.33430440000001</v>
      </c>
      <c r="BP267" s="98">
        <v>-208.94980810000001</v>
      </c>
      <c r="BQ267" s="100">
        <f t="shared" si="25"/>
        <v>561.69444444444446</v>
      </c>
      <c r="BT267" s="97">
        <v>262</v>
      </c>
      <c r="BU267" s="97">
        <v>48530400</v>
      </c>
      <c r="BV267" s="98">
        <v>1041.2590090000001</v>
      </c>
      <c r="BW267" s="98">
        <v>1001.422377</v>
      </c>
      <c r="BX267" s="98">
        <v>-32.960165549999999</v>
      </c>
      <c r="BY267" s="98">
        <v>31.227061469999999</v>
      </c>
      <c r="BZ267" s="98">
        <v>-189.01811380000001</v>
      </c>
      <c r="CA267" s="98">
        <v>177.72274659999999</v>
      </c>
    </row>
    <row r="268" spans="31:79" ht="9.9499999999999993" customHeight="1" x14ac:dyDescent="0.25">
      <c r="AE268" s="55">
        <v>228</v>
      </c>
      <c r="AF268" s="55">
        <v>42573600</v>
      </c>
      <c r="AG268" s="55">
        <v>3.125</v>
      </c>
      <c r="AH268" s="55">
        <v>0</v>
      </c>
      <c r="AI268" s="55">
        <v>0.23991946204918199</v>
      </c>
      <c r="AJ268" s="55">
        <v>0.231120068797003</v>
      </c>
      <c r="AK268" s="55">
        <v>0</v>
      </c>
      <c r="AL268" s="55">
        <v>0.92888801795951603</v>
      </c>
      <c r="AM268" s="55">
        <v>0</v>
      </c>
      <c r="AN268" s="55">
        <v>0</v>
      </c>
      <c r="AO268" s="55">
        <v>-0.249999999999964</v>
      </c>
      <c r="AP268" s="55">
        <v>0</v>
      </c>
      <c r="AQ268" s="55">
        <v>0</v>
      </c>
      <c r="AR268" s="55">
        <v>0</v>
      </c>
      <c r="AS268" s="55">
        <v>0</v>
      </c>
      <c r="AT268" s="55">
        <v>0</v>
      </c>
      <c r="AU268" s="55">
        <v>492.75</v>
      </c>
      <c r="AV268" s="125"/>
      <c r="AW268" s="125"/>
      <c r="AX268" s="125"/>
      <c r="AY268" s="125"/>
      <c r="AZ268" s="125"/>
      <c r="BA268" s="125"/>
      <c r="BH268" s="97">
        <v>263</v>
      </c>
      <c r="BI268" s="97">
        <v>48705600</v>
      </c>
      <c r="BJ268" s="98">
        <v>185</v>
      </c>
      <c r="BK268" s="98">
        <v>1020.2058500000001</v>
      </c>
      <c r="BL268" s="98">
        <v>228.7500292</v>
      </c>
      <c r="BM268" s="98">
        <v>4.2395976040000001</v>
      </c>
      <c r="BN268" s="98">
        <v>-1020.2058500000001</v>
      </c>
      <c r="BO268" s="98">
        <v>-200.4480508</v>
      </c>
      <c r="BP268" s="98">
        <v>-209.0623808</v>
      </c>
      <c r="BQ268" s="100">
        <f t="shared" si="25"/>
        <v>563.72222222222217</v>
      </c>
      <c r="BT268" s="97">
        <v>263</v>
      </c>
      <c r="BU268" s="97">
        <v>48705600</v>
      </c>
      <c r="BV268" s="98">
        <v>1041.259082</v>
      </c>
      <c r="BW268" s="98">
        <v>1001.422775</v>
      </c>
      <c r="BX268" s="98">
        <v>-32.963320359999997</v>
      </c>
      <c r="BY268" s="98">
        <v>31.227061469999999</v>
      </c>
      <c r="BZ268" s="98">
        <v>-189.10629650000001</v>
      </c>
      <c r="CA268" s="98">
        <v>177.8353194</v>
      </c>
    </row>
    <row r="269" spans="31:79" ht="9.9499999999999993" customHeight="1" x14ac:dyDescent="0.25">
      <c r="AE269" s="55">
        <v>229</v>
      </c>
      <c r="AF269" s="55">
        <v>42748800</v>
      </c>
      <c r="AG269" s="55">
        <v>3.125</v>
      </c>
      <c r="AH269" s="55">
        <v>0</v>
      </c>
      <c r="AI269" s="55">
        <v>0.239919462049238</v>
      </c>
      <c r="AJ269" s="55">
        <v>0.231075302503956</v>
      </c>
      <c r="AK269" s="55">
        <v>0</v>
      </c>
      <c r="AL269" s="55">
        <v>0.92773125307595905</v>
      </c>
      <c r="AM269" s="55">
        <v>0</v>
      </c>
      <c r="AN269" s="55">
        <v>0</v>
      </c>
      <c r="AO269" s="55">
        <v>-0.249999999999964</v>
      </c>
      <c r="AP269" s="55">
        <v>0</v>
      </c>
      <c r="AQ269" s="55">
        <v>0</v>
      </c>
      <c r="AR269" s="55">
        <v>0</v>
      </c>
      <c r="AS269" s="55">
        <v>0</v>
      </c>
      <c r="AT269" s="55">
        <v>0</v>
      </c>
      <c r="AU269" s="55">
        <v>494.77777777777698</v>
      </c>
      <c r="AV269" s="125"/>
      <c r="AW269" s="125"/>
      <c r="AX269" s="125"/>
      <c r="AY269" s="125"/>
      <c r="AZ269" s="125"/>
      <c r="BA269" s="125"/>
      <c r="BH269" s="97">
        <v>264</v>
      </c>
      <c r="BI269" s="97">
        <v>48880800</v>
      </c>
      <c r="BJ269" s="98">
        <v>185</v>
      </c>
      <c r="BK269" s="98">
        <v>1020.3576430000001</v>
      </c>
      <c r="BL269" s="98">
        <v>228.87688180000001</v>
      </c>
      <c r="BM269" s="98">
        <v>4.1335836749999997</v>
      </c>
      <c r="BN269" s="98">
        <v>-1020.3576430000001</v>
      </c>
      <c r="BO269" s="98">
        <v>-200.57256369999999</v>
      </c>
      <c r="BP269" s="98">
        <v>-209.17073450000001</v>
      </c>
      <c r="BQ269" s="100">
        <f t="shared" si="25"/>
        <v>565.75</v>
      </c>
      <c r="BT269" s="97">
        <v>264</v>
      </c>
      <c r="BU269" s="97">
        <v>48880800</v>
      </c>
      <c r="BV269" s="98">
        <v>1041.259159</v>
      </c>
      <c r="BW269" s="98">
        <v>1001.423209</v>
      </c>
      <c r="BX269" s="98">
        <v>-32.966687499999999</v>
      </c>
      <c r="BY269" s="98">
        <v>31.227061469999999</v>
      </c>
      <c r="BZ269" s="98">
        <v>-189.2023882</v>
      </c>
      <c r="CA269" s="98">
        <v>177.94367299999999</v>
      </c>
    </row>
    <row r="270" spans="31:79" ht="9.9499999999999993" customHeight="1" x14ac:dyDescent="0.25">
      <c r="AE270" s="55">
        <v>230</v>
      </c>
      <c r="AF270" s="55">
        <v>42924000</v>
      </c>
      <c r="AG270" s="55">
        <v>3.125</v>
      </c>
      <c r="AH270" s="55">
        <v>0</v>
      </c>
      <c r="AI270" s="55">
        <v>0.239919462049238</v>
      </c>
      <c r="AJ270" s="55">
        <v>0.23100267211144301</v>
      </c>
      <c r="AK270" s="55">
        <v>0</v>
      </c>
      <c r="AL270" s="55">
        <v>0.92686524922329905</v>
      </c>
      <c r="AM270" s="55">
        <v>0</v>
      </c>
      <c r="AN270" s="55">
        <v>0</v>
      </c>
      <c r="AO270" s="55">
        <v>-0.249999999999964</v>
      </c>
      <c r="AP270" s="55">
        <v>0</v>
      </c>
      <c r="AQ270" s="55">
        <v>0</v>
      </c>
      <c r="AR270" s="55">
        <v>0</v>
      </c>
      <c r="AS270" s="55">
        <v>0</v>
      </c>
      <c r="AT270" s="55">
        <v>0</v>
      </c>
      <c r="AU270" s="55">
        <v>496.80555555555497</v>
      </c>
      <c r="AV270" s="125"/>
      <c r="AW270" s="125"/>
      <c r="AX270" s="125"/>
      <c r="AY270" s="125"/>
      <c r="AZ270" s="125"/>
      <c r="BA270" s="125"/>
      <c r="BH270" s="97">
        <v>265</v>
      </c>
      <c r="BI270" s="97">
        <v>49056000</v>
      </c>
      <c r="BJ270" s="98">
        <v>185</v>
      </c>
      <c r="BK270" s="98">
        <v>1020.5169079999999</v>
      </c>
      <c r="BL270" s="98">
        <v>229.0142616</v>
      </c>
      <c r="BM270" s="98">
        <v>4.0307649259999998</v>
      </c>
      <c r="BN270" s="98">
        <v>-1020.5169079999999</v>
      </c>
      <c r="BO270" s="98">
        <v>-200.7083107</v>
      </c>
      <c r="BP270" s="98">
        <v>-209.27518599999999</v>
      </c>
      <c r="BQ270" s="100">
        <f t="shared" si="25"/>
        <v>567.77777777777783</v>
      </c>
      <c r="BT270" s="97">
        <v>265</v>
      </c>
      <c r="BU270" s="97">
        <v>49056000</v>
      </c>
      <c r="BV270" s="98">
        <v>1041.259241</v>
      </c>
      <c r="BW270" s="98">
        <v>1001.423674</v>
      </c>
      <c r="BX270" s="98">
        <v>-32.970276409999997</v>
      </c>
      <c r="BY270" s="98">
        <v>31.227061469999999</v>
      </c>
      <c r="BZ270" s="98">
        <v>-189.30527950000001</v>
      </c>
      <c r="CA270" s="98">
        <v>178.0481245</v>
      </c>
    </row>
    <row r="271" spans="31:79" ht="9.9499999999999993" customHeight="1" x14ac:dyDescent="0.25">
      <c r="AE271" s="55">
        <v>231</v>
      </c>
      <c r="AF271" s="55">
        <v>43099200</v>
      </c>
      <c r="AG271" s="55">
        <v>3.125</v>
      </c>
      <c r="AH271" s="55">
        <v>0</v>
      </c>
      <c r="AI271" s="55">
        <v>0.239919462049238</v>
      </c>
      <c r="AJ271" s="55">
        <v>0.230958502503956</v>
      </c>
      <c r="AK271" s="55">
        <v>0</v>
      </c>
      <c r="AL271" s="55">
        <v>0.92577326205809696</v>
      </c>
      <c r="AM271" s="55">
        <v>0</v>
      </c>
      <c r="AN271" s="55">
        <v>0</v>
      </c>
      <c r="AO271" s="55">
        <v>-0.249999999999901</v>
      </c>
      <c r="AP271" s="55">
        <v>0</v>
      </c>
      <c r="AQ271" s="55">
        <v>0</v>
      </c>
      <c r="AR271" s="55">
        <v>0</v>
      </c>
      <c r="AS271" s="55">
        <v>0</v>
      </c>
      <c r="AT271" s="55">
        <v>0</v>
      </c>
      <c r="AU271" s="55">
        <v>498.83333333333297</v>
      </c>
      <c r="AV271" s="125"/>
      <c r="AW271" s="125"/>
      <c r="AX271" s="125"/>
      <c r="AY271" s="125"/>
      <c r="AZ271" s="125"/>
      <c r="BA271" s="125"/>
      <c r="BH271" s="97">
        <v>266</v>
      </c>
      <c r="BI271" s="97">
        <v>49231200</v>
      </c>
      <c r="BJ271" s="98">
        <v>185</v>
      </c>
      <c r="BK271" s="98">
        <v>1020.682418</v>
      </c>
      <c r="BL271" s="98">
        <v>229.1597798</v>
      </c>
      <c r="BM271" s="98">
        <v>3.930966959</v>
      </c>
      <c r="BN271" s="98">
        <v>-1020.682418</v>
      </c>
      <c r="BO271" s="98">
        <v>-200.8528192</v>
      </c>
      <c r="BP271" s="98">
        <v>-209.37599370000001</v>
      </c>
      <c r="BQ271" s="100">
        <f t="shared" si="25"/>
        <v>569.80555555555554</v>
      </c>
      <c r="BT271" s="97">
        <v>266</v>
      </c>
      <c r="BU271" s="97">
        <v>49231200</v>
      </c>
      <c r="BV271" s="98">
        <v>1041.2593280000001</v>
      </c>
      <c r="BW271" s="98">
        <v>1001.424163</v>
      </c>
      <c r="BX271" s="98">
        <v>-32.974091950000002</v>
      </c>
      <c r="BY271" s="98">
        <v>31.227061469999999</v>
      </c>
      <c r="BZ271" s="98">
        <v>-189.41378760000001</v>
      </c>
      <c r="CA271" s="98">
        <v>178.14893219999999</v>
      </c>
    </row>
    <row r="272" spans="31:79" ht="9.9499999999999993" customHeight="1" x14ac:dyDescent="0.25">
      <c r="AE272" s="55">
        <v>232</v>
      </c>
      <c r="AF272" s="55">
        <v>43274400</v>
      </c>
      <c r="AG272" s="55">
        <v>3.125</v>
      </c>
      <c r="AH272" s="55">
        <v>0</v>
      </c>
      <c r="AI272" s="55">
        <v>0.239919462049238</v>
      </c>
      <c r="AJ272" s="55">
        <v>0.230886818849213</v>
      </c>
      <c r="AK272" s="55">
        <v>0</v>
      </c>
      <c r="AL272" s="55">
        <v>0.91711351999471602</v>
      </c>
      <c r="AM272" s="55">
        <v>0</v>
      </c>
      <c r="AN272" s="55">
        <v>0</v>
      </c>
      <c r="AO272" s="55">
        <v>-0.249999999999964</v>
      </c>
      <c r="AP272" s="55">
        <v>0</v>
      </c>
      <c r="AQ272" s="55">
        <v>0</v>
      </c>
      <c r="AR272" s="55">
        <v>0</v>
      </c>
      <c r="AS272" s="55">
        <v>0</v>
      </c>
      <c r="AT272" s="55">
        <v>0</v>
      </c>
      <c r="AU272" s="55">
        <v>500.86111111111097</v>
      </c>
      <c r="AV272" s="125"/>
      <c r="AW272" s="125"/>
      <c r="AX272" s="125"/>
      <c r="AY272" s="125"/>
      <c r="AZ272" s="125"/>
      <c r="BA272" s="125"/>
      <c r="BH272" s="97">
        <v>267</v>
      </c>
      <c r="BI272" s="97">
        <v>49406400</v>
      </c>
      <c r="BJ272" s="98">
        <v>185</v>
      </c>
      <c r="BK272" s="98">
        <v>1020.854641</v>
      </c>
      <c r="BL272" s="98">
        <v>229.31556180000001</v>
      </c>
      <c r="BM272" s="98">
        <v>3.833525603</v>
      </c>
      <c r="BN272" s="98">
        <v>-1020.854641</v>
      </c>
      <c r="BO272" s="98">
        <v>-201.00814339999999</v>
      </c>
      <c r="BP272" s="98">
        <v>-209.47389279999999</v>
      </c>
      <c r="BQ272" s="100">
        <f t="shared" si="25"/>
        <v>571.83333333333337</v>
      </c>
      <c r="BT272" s="97">
        <v>267</v>
      </c>
      <c r="BU272" s="97">
        <v>49406400</v>
      </c>
      <c r="BV272" s="98">
        <v>1041.2594220000001</v>
      </c>
      <c r="BW272" s="98">
        <v>1001.424679</v>
      </c>
      <c r="BX272" s="98">
        <v>-32.978192030000002</v>
      </c>
      <c r="BY272" s="98">
        <v>31.227061469999999</v>
      </c>
      <c r="BZ272" s="98">
        <v>-189.5280735</v>
      </c>
      <c r="CA272" s="98">
        <v>178.2468313</v>
      </c>
    </row>
    <row r="273" spans="31:79" ht="9.9499999999999993" customHeight="1" x14ac:dyDescent="0.25">
      <c r="AE273" s="55">
        <v>233</v>
      </c>
      <c r="AF273" s="55">
        <v>43449600</v>
      </c>
      <c r="AG273" s="55">
        <v>3.125</v>
      </c>
      <c r="AH273" s="55">
        <v>0</v>
      </c>
      <c r="AI273" s="55">
        <v>0.25027634679238198</v>
      </c>
      <c r="AJ273" s="55">
        <v>0.230841702503957</v>
      </c>
      <c r="AK273" s="55">
        <v>0</v>
      </c>
      <c r="AL273" s="55">
        <v>0.89085209564915502</v>
      </c>
      <c r="AM273" s="55">
        <v>0</v>
      </c>
      <c r="AN273" s="55">
        <v>0</v>
      </c>
      <c r="AO273" s="55">
        <v>-0.24999999999983799</v>
      </c>
      <c r="AP273" s="55">
        <v>0</v>
      </c>
      <c r="AQ273" s="55">
        <v>0</v>
      </c>
      <c r="AR273" s="55">
        <v>0</v>
      </c>
      <c r="AS273" s="55">
        <v>0</v>
      </c>
      <c r="AT273" s="55">
        <v>0</v>
      </c>
      <c r="AU273" s="55">
        <v>502.888888888888</v>
      </c>
      <c r="AV273" s="125"/>
      <c r="AW273" s="125"/>
      <c r="AX273" s="125"/>
      <c r="AY273" s="125"/>
      <c r="AZ273" s="125"/>
      <c r="BA273" s="125"/>
      <c r="BH273" s="97">
        <v>268</v>
      </c>
      <c r="BI273" s="97">
        <v>49581600</v>
      </c>
      <c r="BJ273" s="98">
        <v>185</v>
      </c>
      <c r="BK273" s="98">
        <v>1021.035515</v>
      </c>
      <c r="BL273" s="98">
        <v>229.4904895</v>
      </c>
      <c r="BM273" s="98">
        <v>3.738010418</v>
      </c>
      <c r="BN273" s="98">
        <v>-1021.035515</v>
      </c>
      <c r="BO273" s="98">
        <v>-201.18331040000001</v>
      </c>
      <c r="BP273" s="98">
        <v>-209.56916870000001</v>
      </c>
      <c r="BQ273" s="100">
        <f t="shared" si="25"/>
        <v>573.86111111111109</v>
      </c>
      <c r="BT273" s="97">
        <v>268</v>
      </c>
      <c r="BU273" s="97">
        <v>49581600</v>
      </c>
      <c r="BV273" s="98">
        <v>1041.2595240000001</v>
      </c>
      <c r="BW273" s="98">
        <v>1001.425226</v>
      </c>
      <c r="BX273" s="98">
        <v>-32.982633559999996</v>
      </c>
      <c r="BY273" s="98">
        <v>31.227061469999999</v>
      </c>
      <c r="BZ273" s="98">
        <v>-189.6494218</v>
      </c>
      <c r="CA273" s="98">
        <v>178.34210730000001</v>
      </c>
    </row>
    <row r="274" spans="31:79" ht="9.9499999999999993" customHeight="1" x14ac:dyDescent="0.25">
      <c r="AE274" s="55">
        <v>234</v>
      </c>
      <c r="AF274" s="55">
        <v>43624800</v>
      </c>
      <c r="AG274" s="55">
        <v>3.125</v>
      </c>
      <c r="AH274" s="55">
        <v>0</v>
      </c>
      <c r="AI274" s="55">
        <v>0.25027634679238198</v>
      </c>
      <c r="AJ274" s="55">
        <v>0.230772535095112</v>
      </c>
      <c r="AK274" s="55">
        <v>0</v>
      </c>
      <c r="AL274" s="55">
        <v>0.86200465271915905</v>
      </c>
      <c r="AM274" s="55">
        <v>0</v>
      </c>
      <c r="AN274" s="55">
        <v>0</v>
      </c>
      <c r="AO274" s="55">
        <v>-0.249999999999901</v>
      </c>
      <c r="AP274" s="55">
        <v>0</v>
      </c>
      <c r="AQ274" s="55">
        <v>0</v>
      </c>
      <c r="AR274" s="55">
        <v>0</v>
      </c>
      <c r="AS274" s="55">
        <v>0</v>
      </c>
      <c r="AT274" s="55">
        <v>0</v>
      </c>
      <c r="AU274" s="55">
        <v>504.916666666666</v>
      </c>
      <c r="AV274" s="125"/>
      <c r="AW274" s="125"/>
      <c r="AX274" s="125"/>
      <c r="AY274" s="125"/>
      <c r="AZ274" s="125"/>
      <c r="BA274" s="125"/>
      <c r="BH274" s="97">
        <v>269</v>
      </c>
      <c r="BI274" s="97">
        <v>49756800</v>
      </c>
      <c r="BJ274" s="98">
        <v>185</v>
      </c>
      <c r="BK274" s="98">
        <v>1021.223936</v>
      </c>
      <c r="BL274" s="98">
        <v>229.6750424</v>
      </c>
      <c r="BM274" s="98">
        <v>3.6446494469999999</v>
      </c>
      <c r="BN274" s="98">
        <v>-1021.223936</v>
      </c>
      <c r="BO274" s="98">
        <v>-201.36864019999999</v>
      </c>
      <c r="BP274" s="98">
        <v>-209.66175279999999</v>
      </c>
      <c r="BQ274" s="100">
        <f t="shared" si="25"/>
        <v>575.88888888888891</v>
      </c>
      <c r="BT274" s="97">
        <v>269</v>
      </c>
      <c r="BU274" s="97">
        <v>49756800</v>
      </c>
      <c r="BV274" s="98">
        <v>1041.2596349999999</v>
      </c>
      <c r="BW274" s="98">
        <v>1001.4258</v>
      </c>
      <c r="BX274" s="98">
        <v>-32.987489490000002</v>
      </c>
      <c r="BY274" s="98">
        <v>31.227061469999999</v>
      </c>
      <c r="BZ274" s="98">
        <v>-189.7767882</v>
      </c>
      <c r="CA274" s="98">
        <v>178.4346913</v>
      </c>
    </row>
    <row r="275" spans="31:79" ht="9.9499999999999993" customHeight="1" x14ac:dyDescent="0.25">
      <c r="AE275" s="55">
        <v>235</v>
      </c>
      <c r="AF275" s="55">
        <v>43800000</v>
      </c>
      <c r="AG275" s="55">
        <v>3.125</v>
      </c>
      <c r="AH275" s="55">
        <v>0</v>
      </c>
      <c r="AI275" s="55">
        <v>0.25027634679238198</v>
      </c>
      <c r="AJ275" s="55">
        <v>0.230724902503956</v>
      </c>
      <c r="AK275" s="55">
        <v>0</v>
      </c>
      <c r="AL275" s="55">
        <v>0.83767407914777903</v>
      </c>
      <c r="AM275" s="55">
        <v>0</v>
      </c>
      <c r="AN275" s="55">
        <v>0</v>
      </c>
      <c r="AO275" s="55">
        <v>-0.249999999999964</v>
      </c>
      <c r="AP275" s="55">
        <v>0</v>
      </c>
      <c r="AQ275" s="55">
        <v>0</v>
      </c>
      <c r="AR275" s="55">
        <v>0</v>
      </c>
      <c r="AS275" s="55">
        <v>0</v>
      </c>
      <c r="AT275" s="55">
        <v>0</v>
      </c>
      <c r="AU275" s="55">
        <v>506.944444444444</v>
      </c>
      <c r="AV275" s="125"/>
      <c r="AW275" s="125"/>
      <c r="AX275" s="125"/>
      <c r="AY275" s="125"/>
      <c r="AZ275" s="125"/>
      <c r="BA275" s="125"/>
      <c r="BH275" s="97">
        <v>270</v>
      </c>
      <c r="BI275" s="97">
        <v>49932000</v>
      </c>
      <c r="BJ275" s="98">
        <v>185</v>
      </c>
      <c r="BK275" s="98">
        <v>1021.418241</v>
      </c>
      <c r="BL275" s="98">
        <v>229.8697335</v>
      </c>
      <c r="BM275" s="98">
        <v>3.5542147489999998</v>
      </c>
      <c r="BN275" s="98">
        <v>-1021.418241</v>
      </c>
      <c r="BO275" s="98">
        <v>-201.56452659999999</v>
      </c>
      <c r="BP275" s="98">
        <v>-209.75099220000001</v>
      </c>
      <c r="BQ275" s="100">
        <f t="shared" si="25"/>
        <v>577.91666666666663</v>
      </c>
      <c r="BT275" s="97">
        <v>270</v>
      </c>
      <c r="BU275" s="97">
        <v>49932000</v>
      </c>
      <c r="BV275" s="98">
        <v>1041.2597559999999</v>
      </c>
      <c r="BW275" s="98">
        <v>1001.4263979999999</v>
      </c>
      <c r="BX275" s="98">
        <v>-32.992775479999999</v>
      </c>
      <c r="BY275" s="98">
        <v>31.227061469999999</v>
      </c>
      <c r="BZ275" s="98">
        <v>-189.90934780000001</v>
      </c>
      <c r="CA275" s="98">
        <v>178.52393079999999</v>
      </c>
    </row>
    <row r="276" spans="31:79" ht="9.9499999999999993" customHeight="1" x14ac:dyDescent="0.25">
      <c r="AE276" s="55">
        <v>236</v>
      </c>
      <c r="AF276" s="55">
        <v>43975200</v>
      </c>
      <c r="AG276" s="55">
        <v>3.125</v>
      </c>
      <c r="AH276" s="55">
        <v>0</v>
      </c>
      <c r="AI276" s="55">
        <v>0.25027634679227101</v>
      </c>
      <c r="AJ276" s="55">
        <v>0.230724902503956</v>
      </c>
      <c r="AK276" s="55">
        <v>0</v>
      </c>
      <c r="AL276" s="55">
        <v>0.82396775001385403</v>
      </c>
      <c r="AM276" s="55">
        <v>0</v>
      </c>
      <c r="AN276" s="55">
        <v>0</v>
      </c>
      <c r="AO276" s="55">
        <v>-0.249999999999964</v>
      </c>
      <c r="AP276" s="55">
        <v>0</v>
      </c>
      <c r="AQ276" s="55">
        <v>0</v>
      </c>
      <c r="AR276" s="55">
        <v>0</v>
      </c>
      <c r="AS276" s="55">
        <v>0</v>
      </c>
      <c r="AT276" s="55">
        <v>0</v>
      </c>
      <c r="AU276" s="55">
        <v>508.972222222222</v>
      </c>
      <c r="AV276" s="125"/>
      <c r="AW276" s="125"/>
      <c r="AX276" s="125"/>
      <c r="AY276" s="125"/>
      <c r="AZ276" s="125"/>
      <c r="BA276" s="125"/>
      <c r="BH276" s="97">
        <v>271</v>
      </c>
      <c r="BI276" s="97">
        <v>50107200</v>
      </c>
      <c r="BJ276" s="98">
        <v>185</v>
      </c>
      <c r="BK276" s="98">
        <v>1021.655287</v>
      </c>
      <c r="BL276" s="98">
        <v>230.1642454</v>
      </c>
      <c r="BM276" s="98">
        <v>3.4730182169999999</v>
      </c>
      <c r="BN276" s="98">
        <v>-1021.655287</v>
      </c>
      <c r="BO276" s="98">
        <v>-201.8601918</v>
      </c>
      <c r="BP276" s="98">
        <v>-209.83103539999999</v>
      </c>
      <c r="BQ276" s="100">
        <f t="shared" si="25"/>
        <v>579.94444444444446</v>
      </c>
      <c r="BT276" s="97">
        <v>271</v>
      </c>
      <c r="BU276" s="97">
        <v>50107200</v>
      </c>
      <c r="BV276" s="98">
        <v>1041.2598860000001</v>
      </c>
      <c r="BW276" s="98">
        <v>1001.42701</v>
      </c>
      <c r="BX276" s="98">
        <v>-32.998430720000002</v>
      </c>
      <c r="BY276" s="98">
        <v>31.227061469999999</v>
      </c>
      <c r="BZ276" s="98">
        <v>-190.04521270000001</v>
      </c>
      <c r="CA276" s="98">
        <v>178.6039739</v>
      </c>
    </row>
    <row r="277" spans="31:79" ht="9.9499999999999993" customHeight="1" x14ac:dyDescent="0.25">
      <c r="AE277" s="55">
        <v>237</v>
      </c>
      <c r="AF277" s="55">
        <v>44150400</v>
      </c>
      <c r="AG277" s="55">
        <v>3.125</v>
      </c>
      <c r="AH277" s="55">
        <v>0</v>
      </c>
      <c r="AI277" s="55">
        <v>0.25027634679227101</v>
      </c>
      <c r="AJ277" s="55">
        <v>0.230724902503956</v>
      </c>
      <c r="AK277" s="55">
        <v>0</v>
      </c>
      <c r="AL277" s="55">
        <v>0.78944658105726195</v>
      </c>
      <c r="AM277" s="55">
        <v>0</v>
      </c>
      <c r="AN277" s="55">
        <v>0</v>
      </c>
      <c r="AO277" s="55">
        <v>-0.249999999999964</v>
      </c>
      <c r="AP277" s="55">
        <v>0</v>
      </c>
      <c r="AQ277" s="55">
        <v>0</v>
      </c>
      <c r="AR277" s="55">
        <v>0</v>
      </c>
      <c r="AS277" s="55">
        <v>0</v>
      </c>
      <c r="AT277" s="55">
        <v>0</v>
      </c>
      <c r="AU277" s="55">
        <v>511</v>
      </c>
      <c r="AV277" s="125"/>
      <c r="AW277" s="125"/>
      <c r="AX277" s="125"/>
      <c r="AY277" s="125"/>
      <c r="AZ277" s="125"/>
      <c r="BA277" s="125"/>
      <c r="BH277" s="97">
        <v>272</v>
      </c>
      <c r="BI277" s="97">
        <v>50282400</v>
      </c>
      <c r="BJ277" s="98">
        <v>185</v>
      </c>
      <c r="BK277" s="98">
        <v>1021.848194</v>
      </c>
      <c r="BL277" s="98">
        <v>230.36965789999999</v>
      </c>
      <c r="BM277" s="98">
        <v>3.4017143359999999</v>
      </c>
      <c r="BN277" s="98">
        <v>-1021.848194</v>
      </c>
      <c r="BO277" s="98">
        <v>-202.06672130000001</v>
      </c>
      <c r="BP277" s="98">
        <v>-209.9012223</v>
      </c>
      <c r="BQ277" s="100">
        <f t="shared" si="25"/>
        <v>581.97222222222217</v>
      </c>
      <c r="BT277" s="97">
        <v>272</v>
      </c>
      <c r="BU277" s="97">
        <v>50282400</v>
      </c>
      <c r="BV277" s="98">
        <v>1041.260025</v>
      </c>
      <c r="BW277" s="98">
        <v>1001.427629</v>
      </c>
      <c r="BX277" s="98">
        <v>-33.004518689999998</v>
      </c>
      <c r="BY277" s="98">
        <v>31.227061469999999</v>
      </c>
      <c r="BZ277" s="98">
        <v>-190.18274880000001</v>
      </c>
      <c r="CA277" s="98">
        <v>178.67416080000001</v>
      </c>
    </row>
    <row r="278" spans="31:79" ht="9.9499999999999993" customHeight="1" x14ac:dyDescent="0.25">
      <c r="AE278" s="55">
        <v>238</v>
      </c>
      <c r="AF278" s="55">
        <v>44325600</v>
      </c>
      <c r="AG278" s="55">
        <v>3.125</v>
      </c>
      <c r="AH278" s="55">
        <v>0</v>
      </c>
      <c r="AI278" s="55">
        <v>0.25027634679227101</v>
      </c>
      <c r="AJ278" s="55">
        <v>0.230724902503956</v>
      </c>
      <c r="AK278" s="55">
        <v>0</v>
      </c>
      <c r="AL278" s="55">
        <v>0.78471811634655397</v>
      </c>
      <c r="AM278" s="55">
        <v>0</v>
      </c>
      <c r="AN278" s="55">
        <v>0</v>
      </c>
      <c r="AO278" s="55">
        <v>-0.249999999999964</v>
      </c>
      <c r="AP278" s="55">
        <v>0</v>
      </c>
      <c r="AQ278" s="55">
        <v>0</v>
      </c>
      <c r="AR278" s="55">
        <v>0</v>
      </c>
      <c r="AS278" s="55">
        <v>0</v>
      </c>
      <c r="AT278" s="55">
        <v>0</v>
      </c>
      <c r="AU278" s="55">
        <v>513.02777777777703</v>
      </c>
      <c r="AV278" s="125"/>
      <c r="AW278" s="125"/>
      <c r="AX278" s="125"/>
      <c r="AY278" s="125"/>
      <c r="AZ278" s="125"/>
      <c r="BA278" s="125"/>
      <c r="BH278" s="97">
        <v>273</v>
      </c>
      <c r="BI278" s="97">
        <v>50457600</v>
      </c>
      <c r="BJ278" s="98">
        <v>185</v>
      </c>
      <c r="BK278" s="98">
        <v>1022.128293</v>
      </c>
      <c r="BL278" s="98">
        <v>230.6714915</v>
      </c>
      <c r="BM278" s="98">
        <v>3.3478007490000001</v>
      </c>
      <c r="BN278" s="98">
        <v>-1022.128293</v>
      </c>
      <c r="BO278" s="98">
        <v>-202.36675729999999</v>
      </c>
      <c r="BP278" s="98">
        <v>-209.9569334</v>
      </c>
      <c r="BQ278" s="100">
        <f t="shared" si="25"/>
        <v>584</v>
      </c>
      <c r="BT278" s="97">
        <v>273</v>
      </c>
      <c r="BU278" s="97">
        <v>50457600</v>
      </c>
      <c r="BV278" s="98">
        <v>1041.2601770000001</v>
      </c>
      <c r="BW278" s="98">
        <v>1001.4282480000001</v>
      </c>
      <c r="BX278" s="98">
        <v>-33.011130119999997</v>
      </c>
      <c r="BY278" s="98">
        <v>31.227061469999999</v>
      </c>
      <c r="BZ278" s="98">
        <v>-190.32013480000001</v>
      </c>
      <c r="CA278" s="98">
        <v>178.72987190000001</v>
      </c>
    </row>
    <row r="279" spans="31:79" ht="9.9499999999999993" customHeight="1" x14ac:dyDescent="0.25">
      <c r="AE279" s="55">
        <v>239</v>
      </c>
      <c r="AF279" s="55">
        <v>44500800</v>
      </c>
      <c r="AG279" s="55">
        <v>3.125</v>
      </c>
      <c r="AH279" s="55">
        <v>0</v>
      </c>
      <c r="AI279" s="55">
        <v>0.25027634679227101</v>
      </c>
      <c r="AJ279" s="55">
        <v>0.230724902503956</v>
      </c>
      <c r="AK279" s="55">
        <v>0</v>
      </c>
      <c r="AL279" s="55">
        <v>0.74836810642506801</v>
      </c>
      <c r="AM279" s="55">
        <v>0</v>
      </c>
      <c r="AN279" s="55">
        <v>0</v>
      </c>
      <c r="AO279" s="55">
        <v>-0.25000000000009098</v>
      </c>
      <c r="AP279" s="55">
        <v>0</v>
      </c>
      <c r="AQ279" s="55">
        <v>0</v>
      </c>
      <c r="AR279" s="55">
        <v>0</v>
      </c>
      <c r="AS279" s="55">
        <v>0</v>
      </c>
      <c r="AT279" s="55">
        <v>0</v>
      </c>
      <c r="AU279" s="55">
        <v>515.05555555555497</v>
      </c>
      <c r="AV279" s="125"/>
      <c r="AW279" s="125"/>
      <c r="AX279" s="125"/>
      <c r="AY279" s="125"/>
      <c r="AZ279" s="125"/>
      <c r="BA279" s="125"/>
      <c r="BH279" s="97">
        <v>274</v>
      </c>
      <c r="BI279" s="97">
        <v>50632800</v>
      </c>
      <c r="BJ279" s="98">
        <v>185</v>
      </c>
      <c r="BK279" s="98">
        <v>1022.476279</v>
      </c>
      <c r="BL279" s="98">
        <v>231.043621</v>
      </c>
      <c r="BM279" s="98">
        <v>3.3038122630000002</v>
      </c>
      <c r="BN279" s="98">
        <v>-1022.476279</v>
      </c>
      <c r="BO279" s="98">
        <v>-202.7334597</v>
      </c>
      <c r="BP279" s="98">
        <v>-210.006349</v>
      </c>
      <c r="BQ279" s="100">
        <f t="shared" si="25"/>
        <v>586.02777777777783</v>
      </c>
      <c r="BT279" s="97">
        <v>274</v>
      </c>
      <c r="BU279" s="97">
        <v>50632800</v>
      </c>
      <c r="BV279" s="98">
        <v>1041.2603409999999</v>
      </c>
      <c r="BW279" s="98">
        <v>1001.428862</v>
      </c>
      <c r="BX279" s="98">
        <v>-33.018323260000003</v>
      </c>
      <c r="BY279" s="98">
        <v>31.227061469999999</v>
      </c>
      <c r="BZ279" s="98">
        <v>-190.45655869999999</v>
      </c>
      <c r="CA279" s="98">
        <v>178.77928750000001</v>
      </c>
    </row>
    <row r="280" spans="31:79" ht="9.9499999999999993" customHeight="1" x14ac:dyDescent="0.25">
      <c r="AE280" s="55">
        <v>240</v>
      </c>
      <c r="AF280" s="55">
        <v>44676000</v>
      </c>
      <c r="AG280" s="55">
        <v>3.125</v>
      </c>
      <c r="AH280" s="55">
        <v>0</v>
      </c>
      <c r="AI280" s="55">
        <v>0.25027634679238198</v>
      </c>
      <c r="AJ280" s="55">
        <v>0.230724902503956</v>
      </c>
      <c r="AK280" s="55">
        <v>0</v>
      </c>
      <c r="AL280" s="55">
        <v>0.75074442905140604</v>
      </c>
      <c r="AM280" s="55">
        <v>0</v>
      </c>
      <c r="AN280" s="55">
        <v>0</v>
      </c>
      <c r="AO280" s="55">
        <v>-0.249999999999901</v>
      </c>
      <c r="AP280" s="55">
        <v>0</v>
      </c>
      <c r="AQ280" s="55">
        <v>0</v>
      </c>
      <c r="AR280" s="55">
        <v>0</v>
      </c>
      <c r="AS280" s="55">
        <v>0</v>
      </c>
      <c r="AT280" s="55">
        <v>0</v>
      </c>
      <c r="AU280" s="55">
        <v>517.08333333333303</v>
      </c>
      <c r="AV280" s="125"/>
      <c r="AW280" s="125"/>
      <c r="AX280" s="125"/>
      <c r="AY280" s="125"/>
      <c r="AZ280" s="125"/>
      <c r="BA280" s="125"/>
      <c r="BH280" s="97">
        <v>275</v>
      </c>
      <c r="BI280" s="97">
        <v>50808000</v>
      </c>
      <c r="BJ280" s="98">
        <v>185</v>
      </c>
      <c r="BK280" s="98">
        <v>1022.7651059999999</v>
      </c>
      <c r="BL280" s="98">
        <v>231.36095800000001</v>
      </c>
      <c r="BM280" s="98">
        <v>3.2744692579999999</v>
      </c>
      <c r="BN280" s="98">
        <v>-1022.7651059999999</v>
      </c>
      <c r="BO280" s="98">
        <v>-203.0432758</v>
      </c>
      <c r="BP280" s="98">
        <v>-210.04321300000001</v>
      </c>
      <c r="BQ280" s="100">
        <f t="shared" si="25"/>
        <v>588.05555555555554</v>
      </c>
      <c r="BT280" s="97">
        <v>275</v>
      </c>
      <c r="BU280" s="97">
        <v>50808000</v>
      </c>
      <c r="BV280" s="98">
        <v>1041.260522</v>
      </c>
      <c r="BW280" s="98">
        <v>1001.4294650000001</v>
      </c>
      <c r="BX280" s="98">
        <v>-33.026209020000003</v>
      </c>
      <c r="BY280" s="98">
        <v>31.227061469999999</v>
      </c>
      <c r="BZ280" s="98">
        <v>-190.59058229999999</v>
      </c>
      <c r="CA280" s="98">
        <v>178.81615149999999</v>
      </c>
    </row>
    <row r="281" spans="31:79" ht="9.9499999999999993" customHeight="1" x14ac:dyDescent="0.25">
      <c r="AE281" s="55">
        <v>241</v>
      </c>
      <c r="AF281" s="55">
        <v>44851200</v>
      </c>
      <c r="AG281" s="55">
        <v>5</v>
      </c>
      <c r="AH281" s="55">
        <v>0</v>
      </c>
      <c r="AI281" s="55">
        <v>0.25027634679227101</v>
      </c>
      <c r="AJ281" s="55">
        <v>0.230724902503956</v>
      </c>
      <c r="AK281" s="55">
        <v>0</v>
      </c>
      <c r="AL281" s="55">
        <v>0.71420531916794905</v>
      </c>
      <c r="AM281" s="55">
        <v>0</v>
      </c>
      <c r="AN281" s="55">
        <v>0</v>
      </c>
      <c r="AO281" s="55">
        <v>-0.249999999999964</v>
      </c>
      <c r="AP281" s="55">
        <v>0</v>
      </c>
      <c r="AQ281" s="55">
        <v>0</v>
      </c>
      <c r="AR281" s="55">
        <v>0</v>
      </c>
      <c r="AS281" s="55">
        <v>0</v>
      </c>
      <c r="AT281" s="55">
        <v>0</v>
      </c>
      <c r="AU281" s="55">
        <v>519.11111111111097</v>
      </c>
      <c r="AV281" s="125"/>
      <c r="AW281" s="125"/>
      <c r="AX281" s="125"/>
      <c r="AY281" s="125"/>
      <c r="AZ281" s="125"/>
      <c r="BA281" s="125"/>
      <c r="BH281" s="97">
        <v>276</v>
      </c>
      <c r="BI281" s="97">
        <v>50983200</v>
      </c>
      <c r="BJ281" s="98">
        <v>185</v>
      </c>
      <c r="BK281" s="98">
        <v>1023.005513</v>
      </c>
      <c r="BL281" s="98">
        <v>231.6308951</v>
      </c>
      <c r="BM281" s="98">
        <v>3.2487454640000002</v>
      </c>
      <c r="BN281" s="98">
        <v>-1023.005513</v>
      </c>
      <c r="BO281" s="98">
        <v>-203.3045731</v>
      </c>
      <c r="BP281" s="98">
        <v>-210.07757649999999</v>
      </c>
      <c r="BQ281" s="100">
        <f t="shared" si="25"/>
        <v>590.08333333333337</v>
      </c>
      <c r="BT281" s="97">
        <v>276</v>
      </c>
      <c r="BU281" s="97">
        <v>50983200</v>
      </c>
      <c r="BV281" s="98">
        <v>1041.2607170000001</v>
      </c>
      <c r="BW281" s="98">
        <v>1001.430057</v>
      </c>
      <c r="BX281" s="98">
        <v>-33.034740290000002</v>
      </c>
      <c r="BY281" s="98">
        <v>31.227061469999999</v>
      </c>
      <c r="BZ281" s="98">
        <v>-190.72206800000001</v>
      </c>
      <c r="CA281" s="98">
        <v>178.8505151</v>
      </c>
    </row>
    <row r="282" spans="31:79" ht="9.9499999999999993" customHeight="1" x14ac:dyDescent="0.25">
      <c r="AE282" s="55">
        <v>242</v>
      </c>
      <c r="AF282" s="55">
        <v>45026400</v>
      </c>
      <c r="AG282" s="55">
        <v>5</v>
      </c>
      <c r="AH282" s="55">
        <v>0</v>
      </c>
      <c r="AI282" s="55">
        <v>0.25391967568373403</v>
      </c>
      <c r="AJ282" s="55">
        <v>0.230724902503956</v>
      </c>
      <c r="AK282" s="55">
        <v>0</v>
      </c>
      <c r="AL282" s="55">
        <v>0.70575887227537204</v>
      </c>
      <c r="AM282" s="55">
        <v>0</v>
      </c>
      <c r="AN282" s="55">
        <v>0</v>
      </c>
      <c r="AO282" s="55">
        <v>-0.249999999999901</v>
      </c>
      <c r="AP282" s="55">
        <v>0</v>
      </c>
      <c r="AQ282" s="55">
        <v>0</v>
      </c>
      <c r="AR282" s="55">
        <v>0</v>
      </c>
      <c r="AS282" s="55">
        <v>0</v>
      </c>
      <c r="AT282" s="55">
        <v>0</v>
      </c>
      <c r="AU282" s="55">
        <v>521.138888888888</v>
      </c>
      <c r="AV282" s="125"/>
      <c r="AW282" s="125"/>
      <c r="AX282" s="125"/>
      <c r="AY282" s="125"/>
      <c r="AZ282" s="125"/>
      <c r="BA282" s="125"/>
      <c r="BH282" s="97">
        <v>277</v>
      </c>
      <c r="BI282" s="97">
        <v>51158400</v>
      </c>
      <c r="BJ282" s="98">
        <v>185</v>
      </c>
      <c r="BK282" s="98">
        <v>1023.2184559999999</v>
      </c>
      <c r="BL282" s="98">
        <v>231.86543639999999</v>
      </c>
      <c r="BM282" s="98">
        <v>3.2273687550000001</v>
      </c>
      <c r="BN282" s="98">
        <v>-1023.2184559999999</v>
      </c>
      <c r="BO282" s="98">
        <v>-203.52975670000001</v>
      </c>
      <c r="BP282" s="98">
        <v>-210.10831089999999</v>
      </c>
      <c r="BQ282" s="100">
        <f t="shared" si="25"/>
        <v>592.11111111111109</v>
      </c>
      <c r="BT282" s="97">
        <v>277</v>
      </c>
      <c r="BU282" s="97">
        <v>51158400</v>
      </c>
      <c r="BV282" s="98">
        <v>1041.260925</v>
      </c>
      <c r="BW282" s="98">
        <v>1001.4306309999999</v>
      </c>
      <c r="BX282" s="98">
        <v>-33.043817509999997</v>
      </c>
      <c r="BY282" s="98">
        <v>31.227061469999999</v>
      </c>
      <c r="BZ282" s="98">
        <v>-190.84975489999999</v>
      </c>
      <c r="CA282" s="98">
        <v>178.8812495</v>
      </c>
    </row>
    <row r="283" spans="31:79" ht="9.9499999999999993" customHeight="1" x14ac:dyDescent="0.25">
      <c r="AE283" s="55">
        <v>243</v>
      </c>
      <c r="AF283" s="55">
        <v>45201600</v>
      </c>
      <c r="AG283" s="55">
        <v>5</v>
      </c>
      <c r="AH283" s="55">
        <v>0</v>
      </c>
      <c r="AI283" s="55">
        <v>0.253919675683623</v>
      </c>
      <c r="AJ283" s="55">
        <v>0.230724902503956</v>
      </c>
      <c r="AK283" s="55">
        <v>0</v>
      </c>
      <c r="AL283" s="55">
        <v>0.70792059504704996</v>
      </c>
      <c r="AM283" s="55">
        <v>0</v>
      </c>
      <c r="AN283" s="55">
        <v>0</v>
      </c>
      <c r="AO283" s="55">
        <v>-0.249999999999964</v>
      </c>
      <c r="AP283" s="55">
        <v>0</v>
      </c>
      <c r="AQ283" s="55">
        <v>0</v>
      </c>
      <c r="AR283" s="55">
        <v>0</v>
      </c>
      <c r="AS283" s="55">
        <v>0</v>
      </c>
      <c r="AT283" s="55">
        <v>0</v>
      </c>
      <c r="AU283" s="55">
        <v>523.16666666666595</v>
      </c>
      <c r="AV283" s="125"/>
      <c r="AW283" s="125"/>
      <c r="AX283" s="125"/>
      <c r="AY283" s="125"/>
      <c r="AZ283" s="125"/>
      <c r="BA283" s="125"/>
      <c r="BH283" s="97">
        <v>278</v>
      </c>
      <c r="BI283" s="97">
        <v>51333600</v>
      </c>
      <c r="BJ283" s="98">
        <v>185</v>
      </c>
      <c r="BK283" s="98">
        <v>1023.410914</v>
      </c>
      <c r="BL283" s="98">
        <v>232.07614079999999</v>
      </c>
      <c r="BM283" s="98">
        <v>3.212363227</v>
      </c>
      <c r="BN283" s="98">
        <v>-1023.410914</v>
      </c>
      <c r="BO283" s="98">
        <v>-203.73054970000001</v>
      </c>
      <c r="BP283" s="98">
        <v>-210.13322790000001</v>
      </c>
      <c r="BQ283" s="100">
        <f t="shared" si="25"/>
        <v>594.13888888888891</v>
      </c>
      <c r="BT283" s="97">
        <v>278</v>
      </c>
      <c r="BU283" s="97">
        <v>51333600</v>
      </c>
      <c r="BV283" s="98">
        <v>1041.2611440000001</v>
      </c>
      <c r="BW283" s="98">
        <v>1001.431183</v>
      </c>
      <c r="BX283" s="98">
        <v>-33.053383369999999</v>
      </c>
      <c r="BY283" s="98">
        <v>31.227061469999999</v>
      </c>
      <c r="BZ283" s="98">
        <v>-190.97252359999999</v>
      </c>
      <c r="CA283" s="98">
        <v>178.90616639999999</v>
      </c>
    </row>
    <row r="284" spans="31:79" ht="9.9499999999999993" customHeight="1" x14ac:dyDescent="0.25">
      <c r="AE284" s="55">
        <v>244</v>
      </c>
      <c r="AF284" s="55">
        <v>45376800</v>
      </c>
      <c r="AG284" s="55">
        <v>5</v>
      </c>
      <c r="AH284" s="55">
        <v>0</v>
      </c>
      <c r="AI284" s="55">
        <v>0.25391967568384499</v>
      </c>
      <c r="AJ284" s="55">
        <v>0.230724902503956</v>
      </c>
      <c r="AK284" s="55">
        <v>0</v>
      </c>
      <c r="AL284" s="55">
        <v>0.66086689712769098</v>
      </c>
      <c r="AM284" s="55">
        <v>0</v>
      </c>
      <c r="AN284" s="55">
        <v>0</v>
      </c>
      <c r="AO284" s="55">
        <v>-0.249999999999964</v>
      </c>
      <c r="AP284" s="55">
        <v>0</v>
      </c>
      <c r="AQ284" s="55">
        <v>0</v>
      </c>
      <c r="AR284" s="55">
        <v>0</v>
      </c>
      <c r="AS284" s="55">
        <v>0</v>
      </c>
      <c r="AT284" s="55">
        <v>0</v>
      </c>
      <c r="AU284" s="55">
        <v>525.194444444444</v>
      </c>
      <c r="AV284" s="125"/>
      <c r="AW284" s="125"/>
      <c r="AX284" s="125"/>
      <c r="AY284" s="125"/>
      <c r="AZ284" s="125"/>
      <c r="BA284" s="125"/>
      <c r="BH284" s="97">
        <v>279</v>
      </c>
      <c r="BI284" s="97">
        <v>51508800</v>
      </c>
      <c r="BJ284" s="98">
        <v>185</v>
      </c>
      <c r="BK284" s="98">
        <v>1023.5876929999999</v>
      </c>
      <c r="BL284" s="98">
        <v>232.27219059999999</v>
      </c>
      <c r="BM284" s="98">
        <v>3.2014365410000001</v>
      </c>
      <c r="BN284" s="98">
        <v>-1023.5876929999999</v>
      </c>
      <c r="BO284" s="98">
        <v>-203.91626260000001</v>
      </c>
      <c r="BP284" s="98">
        <v>-210.15449140000001</v>
      </c>
      <c r="BQ284" s="100">
        <f t="shared" si="25"/>
        <v>596.16666666666663</v>
      </c>
      <c r="BT284" s="97">
        <v>279</v>
      </c>
      <c r="BU284" s="97">
        <v>51508800</v>
      </c>
      <c r="BV284" s="98">
        <v>1041.2613719999999</v>
      </c>
      <c r="BW284" s="98">
        <v>1001.43171</v>
      </c>
      <c r="BX284" s="98">
        <v>-33.063357150000002</v>
      </c>
      <c r="BY284" s="98">
        <v>31.227061469999999</v>
      </c>
      <c r="BZ284" s="98">
        <v>-191.08973599999999</v>
      </c>
      <c r="CA284" s="98">
        <v>178.92742999999999</v>
      </c>
    </row>
    <row r="285" spans="31:79" ht="9.9499999999999993" customHeight="1" x14ac:dyDescent="0.25">
      <c r="AE285" s="55">
        <v>245</v>
      </c>
      <c r="AF285" s="55">
        <v>45552000</v>
      </c>
      <c r="AG285" s="55">
        <v>5</v>
      </c>
      <c r="AH285" s="55">
        <v>0</v>
      </c>
      <c r="AI285" s="55">
        <v>0.253919675683623</v>
      </c>
      <c r="AJ285" s="55">
        <v>0.230724902503956</v>
      </c>
      <c r="AK285" s="55">
        <v>0</v>
      </c>
      <c r="AL285" s="55">
        <v>0.65979361426149297</v>
      </c>
      <c r="AM285" s="55">
        <v>0</v>
      </c>
      <c r="AN285" s="55">
        <v>0</v>
      </c>
      <c r="AO285" s="55">
        <v>-0.249999999999901</v>
      </c>
      <c r="AP285" s="55">
        <v>0</v>
      </c>
      <c r="AQ285" s="55">
        <v>0</v>
      </c>
      <c r="AR285" s="55">
        <v>0</v>
      </c>
      <c r="AS285" s="55">
        <v>0</v>
      </c>
      <c r="AT285" s="55">
        <v>0</v>
      </c>
      <c r="AU285" s="55">
        <v>527.22222222222194</v>
      </c>
      <c r="AV285" s="125"/>
      <c r="AW285" s="125"/>
      <c r="AX285" s="125"/>
      <c r="AY285" s="125"/>
      <c r="AZ285" s="125"/>
      <c r="BA285" s="125"/>
      <c r="BH285" s="97">
        <v>280</v>
      </c>
      <c r="BI285" s="97">
        <v>51684000</v>
      </c>
      <c r="BJ285" s="98">
        <v>185</v>
      </c>
      <c r="BK285" s="98">
        <v>1023.7568649999999</v>
      </c>
      <c r="BL285" s="98">
        <v>232.45753959999999</v>
      </c>
      <c r="BM285" s="98">
        <v>3.1896373159999998</v>
      </c>
      <c r="BN285" s="98">
        <v>-1023.7568649999999</v>
      </c>
      <c r="BO285" s="98">
        <v>-204.09093010000001</v>
      </c>
      <c r="BP285" s="98">
        <v>-210.17697219999999</v>
      </c>
      <c r="BQ285" s="100">
        <f t="shared" si="25"/>
        <v>598.19444444444446</v>
      </c>
      <c r="BT285" s="97">
        <v>280</v>
      </c>
      <c r="BU285" s="97">
        <v>51684000</v>
      </c>
      <c r="BV285" s="98">
        <v>1041.261608</v>
      </c>
      <c r="BW285" s="98">
        <v>1001.432213</v>
      </c>
      <c r="BX285" s="98">
        <v>-33.073674850000003</v>
      </c>
      <c r="BY285" s="98">
        <v>31.227061469999999</v>
      </c>
      <c r="BZ285" s="98">
        <v>-191.20156470000001</v>
      </c>
      <c r="CA285" s="98">
        <v>178.9499107</v>
      </c>
    </row>
    <row r="286" spans="31:79" ht="9.9499999999999993" customHeight="1" x14ac:dyDescent="0.25">
      <c r="AE286" s="55">
        <v>246</v>
      </c>
      <c r="AF286" s="55">
        <v>45727200</v>
      </c>
      <c r="AG286" s="55">
        <v>5</v>
      </c>
      <c r="AH286" s="55">
        <v>0</v>
      </c>
      <c r="AI286" s="55">
        <v>0.253919675683623</v>
      </c>
      <c r="AJ286" s="55">
        <v>0.230724902503956</v>
      </c>
      <c r="AK286" s="55">
        <v>0</v>
      </c>
      <c r="AL286" s="55">
        <v>0.66225852130764495</v>
      </c>
      <c r="AM286" s="55">
        <v>0</v>
      </c>
      <c r="AN286" s="55">
        <v>0</v>
      </c>
      <c r="AO286" s="55">
        <v>-0.249999999999964</v>
      </c>
      <c r="AP286" s="55">
        <v>0</v>
      </c>
      <c r="AQ286" s="55">
        <v>0</v>
      </c>
      <c r="AR286" s="55">
        <v>0</v>
      </c>
      <c r="AS286" s="55">
        <v>0</v>
      </c>
      <c r="AT286" s="55">
        <v>0</v>
      </c>
      <c r="AU286" s="55">
        <v>529.25</v>
      </c>
      <c r="AV286" s="125"/>
      <c r="AW286" s="125"/>
      <c r="AX286" s="125"/>
      <c r="AY286" s="125"/>
      <c r="AZ286" s="125"/>
      <c r="BA286" s="125"/>
      <c r="BH286" s="97">
        <v>281</v>
      </c>
      <c r="BI286" s="97">
        <v>51859200</v>
      </c>
      <c r="BJ286" s="98">
        <v>185</v>
      </c>
      <c r="BK286" s="98">
        <v>1023.918517</v>
      </c>
      <c r="BL286" s="98">
        <v>232.632589</v>
      </c>
      <c r="BM286" s="98">
        <v>3.1848010819999999</v>
      </c>
      <c r="BN286" s="98">
        <v>-1023.918517</v>
      </c>
      <c r="BO286" s="98">
        <v>-204.25500099999999</v>
      </c>
      <c r="BP286" s="98">
        <v>-210.19278689999999</v>
      </c>
      <c r="BQ286" s="100">
        <f t="shared" si="25"/>
        <v>600.22222222222217</v>
      </c>
      <c r="BT286" s="97">
        <v>281</v>
      </c>
      <c r="BU286" s="97">
        <v>51859200</v>
      </c>
      <c r="BV286" s="98">
        <v>1041.261851</v>
      </c>
      <c r="BW286" s="98">
        <v>1001.432688</v>
      </c>
      <c r="BX286" s="98">
        <v>-33.084298429999997</v>
      </c>
      <c r="BY286" s="98">
        <v>31.227061469999999</v>
      </c>
      <c r="BZ286" s="98">
        <v>-191.30734150000001</v>
      </c>
      <c r="CA286" s="98">
        <v>178.96572549999999</v>
      </c>
    </row>
    <row r="287" spans="31:79" ht="9.9499999999999993" customHeight="1" x14ac:dyDescent="0.25">
      <c r="AE287" s="55">
        <v>247</v>
      </c>
      <c r="AF287" s="55">
        <v>45902400</v>
      </c>
      <c r="AG287" s="55">
        <v>5</v>
      </c>
      <c r="AH287" s="55">
        <v>0</v>
      </c>
      <c r="AI287" s="55">
        <v>0.253919675683623</v>
      </c>
      <c r="AJ287" s="55">
        <v>0.230724902503956</v>
      </c>
      <c r="AK287" s="55">
        <v>0</v>
      </c>
      <c r="AL287" s="55">
        <v>0.63570929275221599</v>
      </c>
      <c r="AM287" s="55">
        <v>0</v>
      </c>
      <c r="AN287" s="55">
        <v>0</v>
      </c>
      <c r="AO287" s="55">
        <v>-0.249999999999964</v>
      </c>
      <c r="AP287" s="55">
        <v>0</v>
      </c>
      <c r="AQ287" s="55">
        <v>0</v>
      </c>
      <c r="AR287" s="55">
        <v>0</v>
      </c>
      <c r="AS287" s="55">
        <v>0</v>
      </c>
      <c r="AT287" s="55">
        <v>0</v>
      </c>
      <c r="AU287" s="55">
        <v>531.27777777777703</v>
      </c>
      <c r="AV287" s="125"/>
      <c r="AW287" s="125"/>
      <c r="AX287" s="125"/>
      <c r="AY287" s="125"/>
      <c r="AZ287" s="125"/>
      <c r="BA287" s="125"/>
      <c r="BH287" s="97">
        <v>282</v>
      </c>
      <c r="BI287" s="97">
        <v>52034400</v>
      </c>
      <c r="BJ287" s="98">
        <v>185</v>
      </c>
      <c r="BK287" s="98">
        <v>1024.0728529999999</v>
      </c>
      <c r="BL287" s="98">
        <v>232.7979842</v>
      </c>
      <c r="BM287" s="98">
        <v>3.1790347259999998</v>
      </c>
      <c r="BN287" s="98">
        <v>-1024.0728529999999</v>
      </c>
      <c r="BO287" s="98">
        <v>-204.40912829999999</v>
      </c>
      <c r="BP287" s="98">
        <v>-210.20982119999999</v>
      </c>
      <c r="BQ287" s="100">
        <f t="shared" si="25"/>
        <v>602.25</v>
      </c>
      <c r="BT287" s="97">
        <v>282</v>
      </c>
      <c r="BU287" s="97">
        <v>52034400</v>
      </c>
      <c r="BV287" s="98">
        <v>1041.262101</v>
      </c>
      <c r="BW287" s="98">
        <v>1001.433139</v>
      </c>
      <c r="BX287" s="98">
        <v>-33.095220230000002</v>
      </c>
      <c r="BY287" s="98">
        <v>31.227061469999999</v>
      </c>
      <c r="BZ287" s="98">
        <v>-191.40753219999999</v>
      </c>
      <c r="CA287" s="98">
        <v>178.9827597</v>
      </c>
    </row>
    <row r="288" spans="31:79" ht="9.9499999999999993" customHeight="1" x14ac:dyDescent="0.25">
      <c r="AE288" s="55">
        <v>248</v>
      </c>
      <c r="AF288" s="55">
        <v>46077600</v>
      </c>
      <c r="AG288" s="55">
        <v>5</v>
      </c>
      <c r="AH288" s="55">
        <v>0</v>
      </c>
      <c r="AI288" s="55">
        <v>0.253919675683623</v>
      </c>
      <c r="AJ288" s="55">
        <v>0.230724902503956</v>
      </c>
      <c r="AK288" s="55">
        <v>0</v>
      </c>
      <c r="AL288" s="55">
        <v>0.61138202439272005</v>
      </c>
      <c r="AM288" s="55">
        <v>0</v>
      </c>
      <c r="AN288" s="55">
        <v>0</v>
      </c>
      <c r="AO288" s="55">
        <v>-0.249999999999964</v>
      </c>
      <c r="AP288" s="55">
        <v>0</v>
      </c>
      <c r="AQ288" s="55">
        <v>0</v>
      </c>
      <c r="AR288" s="55">
        <v>0</v>
      </c>
      <c r="AS288" s="55">
        <v>0</v>
      </c>
      <c r="AT288" s="55">
        <v>0</v>
      </c>
      <c r="AU288" s="55">
        <v>533.30555555555497</v>
      </c>
      <c r="AV288" s="125"/>
      <c r="AW288" s="125"/>
      <c r="AX288" s="125"/>
      <c r="AY288" s="125"/>
      <c r="AZ288" s="125"/>
      <c r="BA288" s="125"/>
      <c r="BH288" s="97">
        <v>283</v>
      </c>
      <c r="BI288" s="97">
        <v>52209600</v>
      </c>
      <c r="BJ288" s="98">
        <v>185</v>
      </c>
      <c r="BK288" s="98">
        <v>1024.2244700000001</v>
      </c>
      <c r="BL288" s="98">
        <v>232.96121880000001</v>
      </c>
      <c r="BM288" s="98">
        <v>3.1736786499999998</v>
      </c>
      <c r="BN288" s="98">
        <v>-1024.2244700000001</v>
      </c>
      <c r="BO288" s="98">
        <v>-204.5609067</v>
      </c>
      <c r="BP288" s="98">
        <v>-210.2266334</v>
      </c>
      <c r="BQ288" s="100">
        <f t="shared" si="25"/>
        <v>604.27777777777783</v>
      </c>
      <c r="BT288" s="97">
        <v>283</v>
      </c>
      <c r="BU288" s="97">
        <v>52209600</v>
      </c>
      <c r="BV288" s="98">
        <v>1041.262356</v>
      </c>
      <c r="BW288" s="98">
        <v>1001.433565</v>
      </c>
      <c r="BX288" s="98">
        <v>-33.106355299999997</v>
      </c>
      <c r="BY288" s="98">
        <v>31.227061469999999</v>
      </c>
      <c r="BZ288" s="98">
        <v>-191.50247920000001</v>
      </c>
      <c r="CA288" s="98">
        <v>178.99957190000001</v>
      </c>
    </row>
    <row r="289" spans="31:79" ht="9.9499999999999993" customHeight="1" x14ac:dyDescent="0.25">
      <c r="AE289" s="55">
        <v>249</v>
      </c>
      <c r="AF289" s="55">
        <v>46252800</v>
      </c>
      <c r="AG289" s="55">
        <v>5</v>
      </c>
      <c r="AH289" s="55">
        <v>0</v>
      </c>
      <c r="AI289" s="55">
        <v>0.25391967568384499</v>
      </c>
      <c r="AJ289" s="55">
        <v>0.230724902503956</v>
      </c>
      <c r="AK289" s="55">
        <v>0</v>
      </c>
      <c r="AL289" s="55">
        <v>0.61418036359599404</v>
      </c>
      <c r="AM289" s="55">
        <v>0</v>
      </c>
      <c r="AN289" s="55">
        <v>0</v>
      </c>
      <c r="AO289" s="55">
        <v>-0.249999999999901</v>
      </c>
      <c r="AP289" s="55">
        <v>0</v>
      </c>
      <c r="AQ289" s="55">
        <v>0</v>
      </c>
      <c r="AR289" s="55">
        <v>0</v>
      </c>
      <c r="AS289" s="55">
        <v>0</v>
      </c>
      <c r="AT289" s="55">
        <v>0</v>
      </c>
      <c r="AU289" s="55">
        <v>535.33333333333303</v>
      </c>
      <c r="AV289" s="125"/>
      <c r="AW289" s="125"/>
      <c r="AX289" s="125"/>
      <c r="AY289" s="125"/>
      <c r="AZ289" s="125"/>
      <c r="BA289" s="125"/>
      <c r="BH289" s="97">
        <v>284</v>
      </c>
      <c r="BI289" s="97">
        <v>52384800</v>
      </c>
      <c r="BJ289" s="98">
        <v>185</v>
      </c>
      <c r="BK289" s="98">
        <v>1024.388123</v>
      </c>
      <c r="BL289" s="98">
        <v>233.16480329999999</v>
      </c>
      <c r="BM289" s="98">
        <v>3.1724492230000001</v>
      </c>
      <c r="BN289" s="98">
        <v>-1024.388123</v>
      </c>
      <c r="BO289" s="98">
        <v>-204.7527939</v>
      </c>
      <c r="BP289" s="98">
        <v>-210.23956029999999</v>
      </c>
      <c r="BQ289" s="100">
        <f t="shared" si="25"/>
        <v>606.30555555555554</v>
      </c>
      <c r="BT289" s="97">
        <v>284</v>
      </c>
      <c r="BU289" s="97">
        <v>52384800</v>
      </c>
      <c r="BV289" s="98">
        <v>1041.2626170000001</v>
      </c>
      <c r="BW289" s="98">
        <v>1001.433982</v>
      </c>
      <c r="BX289" s="98">
        <v>-33.11776991</v>
      </c>
      <c r="BY289" s="98">
        <v>31.227061469999999</v>
      </c>
      <c r="BZ289" s="98">
        <v>-191.5953322</v>
      </c>
      <c r="CA289" s="98">
        <v>179.0124988</v>
      </c>
    </row>
    <row r="290" spans="31:79" ht="9.9499999999999993" customHeight="1" x14ac:dyDescent="0.25">
      <c r="AE290" s="55">
        <v>250</v>
      </c>
      <c r="AF290" s="55">
        <v>46428000</v>
      </c>
      <c r="AG290" s="55">
        <v>5</v>
      </c>
      <c r="AH290" s="55">
        <v>0</v>
      </c>
      <c r="AI290" s="55">
        <v>0.253919675683623</v>
      </c>
      <c r="AJ290" s="55">
        <v>0.230724902503956</v>
      </c>
      <c r="AK290" s="55">
        <v>0</v>
      </c>
      <c r="AL290" s="55">
        <v>0.61371854969272199</v>
      </c>
      <c r="AM290" s="55">
        <v>0</v>
      </c>
      <c r="AN290" s="55">
        <v>0</v>
      </c>
      <c r="AO290" s="55">
        <v>-0.249999999999901</v>
      </c>
      <c r="AP290" s="55">
        <v>0</v>
      </c>
      <c r="AQ290" s="55">
        <v>0</v>
      </c>
      <c r="AR290" s="55">
        <v>0</v>
      </c>
      <c r="AS290" s="55">
        <v>0</v>
      </c>
      <c r="AT290" s="55">
        <v>0</v>
      </c>
      <c r="AU290" s="55">
        <v>537.36111111111097</v>
      </c>
      <c r="AV290" s="125"/>
      <c r="AW290" s="125"/>
      <c r="AX290" s="125"/>
      <c r="AY290" s="125"/>
      <c r="AZ290" s="125"/>
      <c r="BA290" s="125"/>
      <c r="BH290" s="97">
        <v>285</v>
      </c>
      <c r="BI290" s="97">
        <v>52560000</v>
      </c>
      <c r="BJ290" s="98">
        <v>185</v>
      </c>
      <c r="BK290" s="98">
        <v>1024.5394699999999</v>
      </c>
      <c r="BL290" s="98">
        <v>233.33657479999999</v>
      </c>
      <c r="BM290" s="98">
        <v>3.1700216120000002</v>
      </c>
      <c r="BN290" s="98">
        <v>-1024.5394699999999</v>
      </c>
      <c r="BO290" s="98">
        <v>-204.91239049999999</v>
      </c>
      <c r="BP290" s="98">
        <v>-210.25416269999999</v>
      </c>
      <c r="BQ290" s="100">
        <f t="shared" si="25"/>
        <v>608.33333333333337</v>
      </c>
      <c r="BT290" s="97">
        <v>285</v>
      </c>
      <c r="BU290" s="97">
        <v>52560000</v>
      </c>
      <c r="BV290" s="98">
        <v>1041.2628890000001</v>
      </c>
      <c r="BW290" s="98">
        <v>1001.434379</v>
      </c>
      <c r="BX290" s="98">
        <v>-33.129653390000001</v>
      </c>
      <c r="BY290" s="98">
        <v>31.227061469999999</v>
      </c>
      <c r="BZ290" s="98">
        <v>-191.68379759999999</v>
      </c>
      <c r="CA290" s="98">
        <v>179.0271012</v>
      </c>
    </row>
    <row r="291" spans="31:79" ht="9.9499999999999993" customHeight="1" x14ac:dyDescent="0.25">
      <c r="AE291" s="55">
        <v>251</v>
      </c>
      <c r="AF291" s="55">
        <v>46603200</v>
      </c>
      <c r="AG291" s="55">
        <v>5</v>
      </c>
      <c r="AH291" s="55">
        <v>0</v>
      </c>
      <c r="AI291" s="55">
        <v>0.253919675683623</v>
      </c>
      <c r="AJ291" s="55">
        <v>0.230724902503956</v>
      </c>
      <c r="AK291" s="55">
        <v>0</v>
      </c>
      <c r="AL291" s="55">
        <v>0.60321148873568098</v>
      </c>
      <c r="AM291" s="55">
        <v>0</v>
      </c>
      <c r="AN291" s="55">
        <v>0</v>
      </c>
      <c r="AO291" s="55">
        <v>-0.249999999999964</v>
      </c>
      <c r="AP291" s="55">
        <v>0</v>
      </c>
      <c r="AQ291" s="55">
        <v>0</v>
      </c>
      <c r="AR291" s="55">
        <v>0</v>
      </c>
      <c r="AS291" s="55">
        <v>0</v>
      </c>
      <c r="AT291" s="55">
        <v>0</v>
      </c>
      <c r="AU291" s="55">
        <v>539.388888888888</v>
      </c>
      <c r="AV291" s="125"/>
      <c r="AW291" s="125"/>
      <c r="AX291" s="125"/>
      <c r="AY291" s="125"/>
      <c r="AZ291" s="125"/>
      <c r="BA291" s="125"/>
      <c r="BH291" s="97">
        <v>286</v>
      </c>
      <c r="BI291" s="97">
        <v>52735200</v>
      </c>
      <c r="BJ291" s="98">
        <v>185</v>
      </c>
      <c r="BK291" s="98">
        <v>1024.6293989999999</v>
      </c>
      <c r="BL291" s="98">
        <v>233.38864960000001</v>
      </c>
      <c r="BM291" s="98">
        <v>3.168246501</v>
      </c>
      <c r="BN291" s="98">
        <v>-1024.6293989999999</v>
      </c>
      <c r="BO291" s="98">
        <v>-204.95218919999999</v>
      </c>
      <c r="BP291" s="98">
        <v>-210.268214</v>
      </c>
      <c r="BQ291" s="100">
        <f t="shared" si="25"/>
        <v>610.36111111111109</v>
      </c>
      <c r="BT291" s="97">
        <v>286</v>
      </c>
      <c r="BU291" s="97">
        <v>52735200</v>
      </c>
      <c r="BV291" s="98">
        <v>1041.2631690000001</v>
      </c>
      <c r="BW291" s="98">
        <v>1001.434755</v>
      </c>
      <c r="BX291" s="98">
        <v>-33.14192783</v>
      </c>
      <c r="BY291" s="98">
        <v>31.227061469999999</v>
      </c>
      <c r="BZ291" s="98">
        <v>-191.76736149999999</v>
      </c>
      <c r="CA291" s="98">
        <v>179.04115250000001</v>
      </c>
    </row>
    <row r="292" spans="31:79" ht="9.9499999999999993" customHeight="1" x14ac:dyDescent="0.25">
      <c r="AE292" s="55">
        <v>252</v>
      </c>
      <c r="AF292" s="55">
        <v>46778400</v>
      </c>
      <c r="AG292" s="55">
        <v>5</v>
      </c>
      <c r="AH292" s="55">
        <v>0</v>
      </c>
      <c r="AI292" s="55">
        <v>0.253919675683623</v>
      </c>
      <c r="AJ292" s="55">
        <v>0.230724902503956</v>
      </c>
      <c r="AK292" s="55">
        <v>0</v>
      </c>
      <c r="AL292" s="55">
        <v>0.59130038428999798</v>
      </c>
      <c r="AM292" s="55">
        <v>0</v>
      </c>
      <c r="AN292" s="55">
        <v>0</v>
      </c>
      <c r="AO292" s="55">
        <v>-0.249999999999964</v>
      </c>
      <c r="AP292" s="55">
        <v>0</v>
      </c>
      <c r="AQ292" s="55">
        <v>0</v>
      </c>
      <c r="AR292" s="55">
        <v>0</v>
      </c>
      <c r="AS292" s="55">
        <v>0</v>
      </c>
      <c r="AT292" s="55">
        <v>0</v>
      </c>
      <c r="AU292" s="55">
        <v>541.41666666666595</v>
      </c>
      <c r="AV292" s="125"/>
      <c r="AW292" s="125"/>
      <c r="AX292" s="125"/>
      <c r="AY292" s="125"/>
      <c r="AZ292" s="125"/>
      <c r="BA292" s="125"/>
      <c r="BH292" s="97">
        <v>287</v>
      </c>
      <c r="BI292" s="97">
        <v>52910400</v>
      </c>
      <c r="BJ292" s="98">
        <v>185</v>
      </c>
      <c r="BK292" s="98">
        <v>1024.7615699999999</v>
      </c>
      <c r="BL292" s="98">
        <v>233.53008410000001</v>
      </c>
      <c r="BM292" s="98">
        <v>3.1707380399999998</v>
      </c>
      <c r="BN292" s="98">
        <v>-1024.7615699999999</v>
      </c>
      <c r="BO292" s="98">
        <v>-205.08080509999999</v>
      </c>
      <c r="BP292" s="98">
        <v>-210.2785409</v>
      </c>
      <c r="BQ292" s="100">
        <f t="shared" si="25"/>
        <v>612.38888888888891</v>
      </c>
      <c r="BT292" s="97">
        <v>287</v>
      </c>
      <c r="BU292" s="97">
        <v>52910400</v>
      </c>
      <c r="BV292" s="98">
        <v>1041.2634559999999</v>
      </c>
      <c r="BW292" s="98">
        <v>1001.435107</v>
      </c>
      <c r="BX292" s="98">
        <v>-33.154464079999997</v>
      </c>
      <c r="BY292" s="98">
        <v>31.227061469999999</v>
      </c>
      <c r="BZ292" s="98">
        <v>-191.84581370000001</v>
      </c>
      <c r="CA292" s="98">
        <v>179.0514795</v>
      </c>
    </row>
    <row r="293" spans="31:79" ht="9.9499999999999993" customHeight="1" x14ac:dyDescent="0.25">
      <c r="AE293" s="55">
        <v>253</v>
      </c>
      <c r="AF293" s="55">
        <v>46953600</v>
      </c>
      <c r="AG293" s="55">
        <v>5</v>
      </c>
      <c r="AH293" s="55">
        <v>0</v>
      </c>
      <c r="AI293" s="55">
        <v>0.26220410355576401</v>
      </c>
      <c r="AJ293" s="55">
        <v>0.230724902503956</v>
      </c>
      <c r="AK293" s="55">
        <v>0</v>
      </c>
      <c r="AL293" s="55">
        <v>0.58067394974822695</v>
      </c>
      <c r="AM293" s="55">
        <v>0</v>
      </c>
      <c r="AN293" s="55">
        <v>0</v>
      </c>
      <c r="AO293" s="55">
        <v>-0.249999999999964</v>
      </c>
      <c r="AP293" s="55">
        <v>0</v>
      </c>
      <c r="AQ293" s="55">
        <v>0</v>
      </c>
      <c r="AR293" s="55">
        <v>0</v>
      </c>
      <c r="AS293" s="55">
        <v>0</v>
      </c>
      <c r="AT293" s="55">
        <v>0</v>
      </c>
      <c r="AU293" s="55">
        <v>543.444444444444</v>
      </c>
      <c r="AV293" s="125"/>
      <c r="AW293" s="125"/>
      <c r="AX293" s="125"/>
      <c r="AY293" s="125"/>
      <c r="AZ293" s="125"/>
      <c r="BA293" s="125"/>
      <c r="BH293" s="97">
        <v>288</v>
      </c>
      <c r="BI293" s="97">
        <v>53085600</v>
      </c>
      <c r="BJ293" s="98">
        <v>185</v>
      </c>
      <c r="BK293" s="98">
        <v>1024.889968</v>
      </c>
      <c r="BL293" s="98">
        <v>233.6726103</v>
      </c>
      <c r="BM293" s="98">
        <v>3.1720152260000001</v>
      </c>
      <c r="BN293" s="98">
        <v>-1024.889968</v>
      </c>
      <c r="BO293" s="98">
        <v>-205.21012010000001</v>
      </c>
      <c r="BP293" s="98">
        <v>-210.29047499999999</v>
      </c>
      <c r="BQ293" s="100">
        <f t="shared" si="25"/>
        <v>614.41666666666663</v>
      </c>
      <c r="BT293" s="97">
        <v>288</v>
      </c>
      <c r="BU293" s="97">
        <v>53085600</v>
      </c>
      <c r="BV293" s="98">
        <v>1041.2637520000001</v>
      </c>
      <c r="BW293" s="98">
        <v>1001.435439</v>
      </c>
      <c r="BX293" s="98">
        <v>-33.1674036</v>
      </c>
      <c r="BY293" s="98">
        <v>31.227061469999999</v>
      </c>
      <c r="BZ293" s="98">
        <v>-191.9199241</v>
      </c>
      <c r="CA293" s="98">
        <v>179.0634135</v>
      </c>
    </row>
    <row r="294" spans="31:79" ht="9.9499999999999993" customHeight="1" x14ac:dyDescent="0.25">
      <c r="AE294" s="55">
        <v>254</v>
      </c>
      <c r="AF294" s="55">
        <v>47128800</v>
      </c>
      <c r="AG294" s="55">
        <v>5</v>
      </c>
      <c r="AH294" s="55">
        <v>0</v>
      </c>
      <c r="AI294" s="55">
        <v>0.26220410355576401</v>
      </c>
      <c r="AJ294" s="55">
        <v>0.230724902503956</v>
      </c>
      <c r="AK294" s="55">
        <v>0</v>
      </c>
      <c r="AL294" s="55">
        <v>0.57014296568780298</v>
      </c>
      <c r="AM294" s="55">
        <v>0</v>
      </c>
      <c r="AN294" s="55">
        <v>0</v>
      </c>
      <c r="AO294" s="55">
        <v>-0.249999999999964</v>
      </c>
      <c r="AP294" s="55">
        <v>0</v>
      </c>
      <c r="AQ294" s="55">
        <v>0</v>
      </c>
      <c r="AR294" s="55">
        <v>0</v>
      </c>
      <c r="AS294" s="55">
        <v>0</v>
      </c>
      <c r="AT294" s="55">
        <v>0</v>
      </c>
      <c r="AU294" s="55">
        <v>545.47222222222194</v>
      </c>
      <c r="AV294" s="125"/>
      <c r="AW294" s="125"/>
      <c r="AX294" s="125"/>
      <c r="AY294" s="125"/>
      <c r="AZ294" s="125"/>
      <c r="BA294" s="125"/>
      <c r="BH294" s="97">
        <v>289</v>
      </c>
      <c r="BI294" s="97">
        <v>53260800</v>
      </c>
      <c r="BJ294" s="98">
        <v>185</v>
      </c>
      <c r="BK294" s="98">
        <v>1025.0137110000001</v>
      </c>
      <c r="BL294" s="98">
        <v>233.80909829999999</v>
      </c>
      <c r="BM294" s="98">
        <v>3.1722566040000002</v>
      </c>
      <c r="BN294" s="98">
        <v>-1025.0137110000001</v>
      </c>
      <c r="BO294" s="98">
        <v>-205.3330507</v>
      </c>
      <c r="BP294" s="98">
        <v>-210.30379110000001</v>
      </c>
      <c r="BQ294" s="100">
        <f t="shared" si="25"/>
        <v>616.44444444444446</v>
      </c>
      <c r="BT294" s="97">
        <v>289</v>
      </c>
      <c r="BU294" s="97">
        <v>53260800</v>
      </c>
      <c r="BV294" s="98">
        <v>1041.2640550000001</v>
      </c>
      <c r="BW294" s="98">
        <v>1001.435754</v>
      </c>
      <c r="BX294" s="98">
        <v>-33.180699689999997</v>
      </c>
      <c r="BY294" s="98">
        <v>31.227061469999999</v>
      </c>
      <c r="BZ294" s="98">
        <v>-191.99007209999999</v>
      </c>
      <c r="CA294" s="98">
        <v>179.07672959999999</v>
      </c>
    </row>
    <row r="295" spans="31:79" ht="9.9499999999999993" customHeight="1" x14ac:dyDescent="0.25">
      <c r="AE295" s="55">
        <v>255</v>
      </c>
      <c r="AF295" s="55">
        <v>47304000</v>
      </c>
      <c r="AG295" s="55">
        <v>5</v>
      </c>
      <c r="AH295" s="55">
        <v>0</v>
      </c>
      <c r="AI295" s="55">
        <v>0.262204103555986</v>
      </c>
      <c r="AJ295" s="55">
        <v>0.230724902503956</v>
      </c>
      <c r="AK295" s="55">
        <v>0</v>
      </c>
      <c r="AL295" s="55">
        <v>0.56058812299861704</v>
      </c>
      <c r="AM295" s="55">
        <v>0</v>
      </c>
      <c r="AN295" s="55">
        <v>0</v>
      </c>
      <c r="AO295" s="55">
        <v>-0.25000000000002798</v>
      </c>
      <c r="AP295" s="55">
        <v>0</v>
      </c>
      <c r="AQ295" s="55">
        <v>0</v>
      </c>
      <c r="AR295" s="55">
        <v>0</v>
      </c>
      <c r="AS295" s="55">
        <v>0</v>
      </c>
      <c r="AT295" s="55">
        <v>0</v>
      </c>
      <c r="AU295" s="55">
        <v>547.5</v>
      </c>
      <c r="AV295" s="125"/>
      <c r="AW295" s="125"/>
      <c r="AX295" s="125"/>
      <c r="AY295" s="125"/>
      <c r="AZ295" s="125"/>
      <c r="BA295" s="125"/>
      <c r="BH295" s="97">
        <v>290</v>
      </c>
      <c r="BI295" s="97">
        <v>53436000</v>
      </c>
      <c r="BJ295" s="98">
        <v>185</v>
      </c>
      <c r="BK295" s="98">
        <v>1025.130324</v>
      </c>
      <c r="BL295" s="98">
        <v>233.9338223</v>
      </c>
      <c r="BM295" s="98">
        <v>3.1716621009999999</v>
      </c>
      <c r="BN295" s="98">
        <v>-1025.130324</v>
      </c>
      <c r="BO295" s="98">
        <v>-205.44397180000001</v>
      </c>
      <c r="BP295" s="98">
        <v>-210.3181884</v>
      </c>
      <c r="BQ295" s="100">
        <f t="shared" si="25"/>
        <v>618.47222222222217</v>
      </c>
      <c r="BT295" s="97">
        <v>290</v>
      </c>
      <c r="BU295" s="97">
        <v>53436000</v>
      </c>
      <c r="BV295" s="98">
        <v>1041.264365</v>
      </c>
      <c r="BW295" s="98">
        <v>1001.43605</v>
      </c>
      <c r="BX295" s="98">
        <v>-33.194251440000002</v>
      </c>
      <c r="BY295" s="98">
        <v>31.227061469999999</v>
      </c>
      <c r="BZ295" s="98">
        <v>-192.05602239999999</v>
      </c>
      <c r="CA295" s="98">
        <v>179.09112690000001</v>
      </c>
    </row>
    <row r="296" spans="31:79" ht="9.9499999999999993" customHeight="1" x14ac:dyDescent="0.25">
      <c r="AE296" s="55">
        <v>256</v>
      </c>
      <c r="AF296" s="55">
        <v>47479200</v>
      </c>
      <c r="AG296" s="55">
        <v>0.374999999999999</v>
      </c>
      <c r="AH296" s="55">
        <v>0</v>
      </c>
      <c r="AI296" s="55">
        <v>0.26220410355587498</v>
      </c>
      <c r="AJ296" s="55">
        <v>0.230724902503956</v>
      </c>
      <c r="AK296" s="55">
        <v>0</v>
      </c>
      <c r="AL296" s="55">
        <v>0.55127897739503895</v>
      </c>
      <c r="AM296" s="55">
        <v>0</v>
      </c>
      <c r="AN296" s="55">
        <v>0</v>
      </c>
      <c r="AO296" s="55">
        <v>-0.24999999339641901</v>
      </c>
      <c r="AP296" s="55">
        <v>0</v>
      </c>
      <c r="AQ296" s="55">
        <v>0</v>
      </c>
      <c r="AR296" s="55">
        <v>0</v>
      </c>
      <c r="AS296" s="55">
        <v>0</v>
      </c>
      <c r="AT296" s="55">
        <v>0</v>
      </c>
      <c r="AU296" s="55">
        <v>549.52777777777703</v>
      </c>
      <c r="AV296" s="125"/>
      <c r="AW296" s="125"/>
      <c r="AX296" s="125"/>
      <c r="AY296" s="125"/>
      <c r="AZ296" s="125"/>
      <c r="BA296" s="125"/>
      <c r="BH296" s="97">
        <v>291</v>
      </c>
      <c r="BI296" s="97">
        <v>53611200</v>
      </c>
      <c r="BJ296" s="98">
        <v>185</v>
      </c>
      <c r="BK296" s="98">
        <v>1025.2403400000001</v>
      </c>
      <c r="BL296" s="98">
        <v>234.04908399999999</v>
      </c>
      <c r="BM296" s="98">
        <v>3.1703068179999998</v>
      </c>
      <c r="BN296" s="98">
        <v>-1025.2403400000001</v>
      </c>
      <c r="BO296" s="98">
        <v>-205.5452756</v>
      </c>
      <c r="BP296" s="98">
        <v>-210.33350150000001</v>
      </c>
      <c r="BQ296" s="100">
        <f t="shared" si="25"/>
        <v>620.5</v>
      </c>
      <c r="BT296" s="97">
        <v>291</v>
      </c>
      <c r="BU296" s="97">
        <v>53611200</v>
      </c>
      <c r="BV296" s="98">
        <v>1041.264678</v>
      </c>
      <c r="BW296" s="98">
        <v>1001.436329</v>
      </c>
      <c r="BX296" s="98">
        <v>-33.207967940000003</v>
      </c>
      <c r="BY296" s="98">
        <v>31.227061469999999</v>
      </c>
      <c r="BZ296" s="98">
        <v>-192.1181277</v>
      </c>
      <c r="CA296" s="98">
        <v>179.10644009999999</v>
      </c>
    </row>
    <row r="297" spans="31:79" ht="9.9499999999999993" customHeight="1" x14ac:dyDescent="0.25">
      <c r="AE297" s="55">
        <v>257</v>
      </c>
      <c r="AF297" s="55">
        <v>47654400</v>
      </c>
      <c r="AG297" s="55">
        <v>0.374999999999999</v>
      </c>
      <c r="AH297" s="55">
        <v>0</v>
      </c>
      <c r="AI297" s="55">
        <v>0.26220410355587498</v>
      </c>
      <c r="AJ297" s="55">
        <v>0.230724902503956</v>
      </c>
      <c r="AK297" s="55">
        <v>0</v>
      </c>
      <c r="AL297" s="55">
        <v>0.53806713224074398</v>
      </c>
      <c r="AM297" s="55">
        <v>0</v>
      </c>
      <c r="AN297" s="55">
        <v>0</v>
      </c>
      <c r="AO297" s="55">
        <v>-0.249999999999901</v>
      </c>
      <c r="AP297" s="55">
        <v>0</v>
      </c>
      <c r="AQ297" s="55">
        <v>0</v>
      </c>
      <c r="AR297" s="55">
        <v>0</v>
      </c>
      <c r="AS297" s="55">
        <v>0</v>
      </c>
      <c r="AT297" s="55">
        <v>0</v>
      </c>
      <c r="AU297" s="55">
        <v>551.55555555555497</v>
      </c>
      <c r="AV297" s="125"/>
      <c r="AW297" s="125"/>
      <c r="AX297" s="125"/>
      <c r="AY297" s="125"/>
      <c r="AZ297" s="125"/>
      <c r="BA297" s="125"/>
      <c r="BH297" s="97">
        <v>292</v>
      </c>
      <c r="BI297" s="97">
        <v>53786400</v>
      </c>
      <c r="BJ297" s="98">
        <v>185</v>
      </c>
      <c r="BK297" s="98">
        <v>1025.3426420000001</v>
      </c>
      <c r="BL297" s="98">
        <v>234.15766249999999</v>
      </c>
      <c r="BM297" s="98">
        <v>3.171504144</v>
      </c>
      <c r="BN297" s="98">
        <v>-1025.3426420000001</v>
      </c>
      <c r="BO297" s="98">
        <v>-205.63981279999999</v>
      </c>
      <c r="BP297" s="98">
        <v>-210.34634550000001</v>
      </c>
      <c r="BQ297" s="100">
        <f t="shared" si="25"/>
        <v>622.52777777777783</v>
      </c>
      <c r="BT297" s="97">
        <v>292</v>
      </c>
      <c r="BU297" s="97">
        <v>53786400</v>
      </c>
      <c r="BV297" s="98">
        <v>1041.2649939999999</v>
      </c>
      <c r="BW297" s="98">
        <v>1001.43659</v>
      </c>
      <c r="BX297" s="98">
        <v>-33.221781249999999</v>
      </c>
      <c r="BY297" s="98">
        <v>31.227061469999999</v>
      </c>
      <c r="BZ297" s="98">
        <v>-192.17648310000001</v>
      </c>
      <c r="CA297" s="98">
        <v>179.11928409999999</v>
      </c>
    </row>
    <row r="298" spans="31:79" ht="9.9499999999999993" customHeight="1" x14ac:dyDescent="0.25">
      <c r="AE298" s="55">
        <v>258</v>
      </c>
      <c r="AF298" s="55">
        <v>47829600</v>
      </c>
      <c r="AG298" s="55">
        <v>0.374999999999999</v>
      </c>
      <c r="AH298" s="55">
        <v>0</v>
      </c>
      <c r="AI298" s="55">
        <v>0.26220410355587498</v>
      </c>
      <c r="AJ298" s="55">
        <v>0.230724902503956</v>
      </c>
      <c r="AK298" s="55">
        <v>0</v>
      </c>
      <c r="AL298" s="55">
        <v>0.53803183896302298</v>
      </c>
      <c r="AM298" s="55">
        <v>0</v>
      </c>
      <c r="AN298" s="55">
        <v>0</v>
      </c>
      <c r="AO298" s="55">
        <v>-0.25000000000002798</v>
      </c>
      <c r="AP298" s="55">
        <v>0</v>
      </c>
      <c r="AQ298" s="55">
        <v>0</v>
      </c>
      <c r="AR298" s="55">
        <v>0</v>
      </c>
      <c r="AS298" s="55">
        <v>0</v>
      </c>
      <c r="AT298" s="55">
        <v>0</v>
      </c>
      <c r="AU298" s="55">
        <v>553.58333333333303</v>
      </c>
      <c r="AV298" s="125"/>
      <c r="AW298" s="125"/>
      <c r="AX298" s="125"/>
      <c r="AY298" s="125"/>
      <c r="AZ298" s="125"/>
      <c r="BA298" s="125"/>
      <c r="BH298" s="97">
        <v>293</v>
      </c>
      <c r="BI298" s="97">
        <v>53961600</v>
      </c>
      <c r="BJ298" s="98">
        <v>185</v>
      </c>
      <c r="BK298" s="98">
        <v>1025.438762</v>
      </c>
      <c r="BL298" s="98">
        <v>234.2606303</v>
      </c>
      <c r="BM298" s="98">
        <v>3.174003935</v>
      </c>
      <c r="BN298" s="98">
        <v>-1025.438762</v>
      </c>
      <c r="BO298" s="98">
        <v>-205.7287958</v>
      </c>
      <c r="BP298" s="98">
        <v>-210.3578306</v>
      </c>
      <c r="BQ298" s="100">
        <f t="shared" si="25"/>
        <v>624.55555555555554</v>
      </c>
      <c r="BT298" s="97">
        <v>293</v>
      </c>
      <c r="BU298" s="97">
        <v>53961600</v>
      </c>
      <c r="BV298" s="98">
        <v>1041.265308</v>
      </c>
      <c r="BW298" s="98">
        <v>1001.436836</v>
      </c>
      <c r="BX298" s="98">
        <v>-33.235551360000002</v>
      </c>
      <c r="BY298" s="98">
        <v>31.227061469999999</v>
      </c>
      <c r="BZ298" s="98">
        <v>-192.2312191</v>
      </c>
      <c r="CA298" s="98">
        <v>179.13076910000001</v>
      </c>
    </row>
    <row r="299" spans="31:79" ht="9.9499999999999993" customHeight="1" x14ac:dyDescent="0.25">
      <c r="AE299" s="55">
        <v>259</v>
      </c>
      <c r="AF299" s="55">
        <v>48004800</v>
      </c>
      <c r="AG299" s="55">
        <v>0.374999999999999</v>
      </c>
      <c r="AH299" s="55">
        <v>0</v>
      </c>
      <c r="AI299" s="55">
        <v>0.26220410355587498</v>
      </c>
      <c r="AJ299" s="55">
        <v>0.230724902503956</v>
      </c>
      <c r="AK299" s="55">
        <v>0</v>
      </c>
      <c r="AL299" s="55">
        <v>0.53930482200357099</v>
      </c>
      <c r="AM299" s="55">
        <v>0</v>
      </c>
      <c r="AN299" s="55">
        <v>0</v>
      </c>
      <c r="AO299" s="55">
        <v>-0.249999999999964</v>
      </c>
      <c r="AP299" s="55">
        <v>0</v>
      </c>
      <c r="AQ299" s="55">
        <v>0</v>
      </c>
      <c r="AR299" s="55">
        <v>0</v>
      </c>
      <c r="AS299" s="55">
        <v>0</v>
      </c>
      <c r="AT299" s="55">
        <v>0</v>
      </c>
      <c r="AU299" s="55">
        <v>555.61111111111097</v>
      </c>
      <c r="AV299" s="125"/>
      <c r="AW299" s="125"/>
      <c r="AX299" s="125"/>
      <c r="AY299" s="125"/>
      <c r="AZ299" s="125"/>
      <c r="BA299" s="125"/>
      <c r="BH299" s="97">
        <v>294</v>
      </c>
      <c r="BI299" s="97">
        <v>54136800</v>
      </c>
      <c r="BJ299" s="98">
        <v>185</v>
      </c>
      <c r="BK299" s="98">
        <v>1025.5306109999999</v>
      </c>
      <c r="BL299" s="98">
        <v>234.35742139999999</v>
      </c>
      <c r="BM299" s="98">
        <v>3.1755929890000001</v>
      </c>
      <c r="BN299" s="98">
        <v>-1025.5306109999999</v>
      </c>
      <c r="BO299" s="98">
        <v>-205.81173219999999</v>
      </c>
      <c r="BP299" s="98">
        <v>-210.37009620000001</v>
      </c>
      <c r="BQ299" s="100">
        <f t="shared" si="25"/>
        <v>626.58333333333337</v>
      </c>
      <c r="BT299" s="97">
        <v>294</v>
      </c>
      <c r="BU299" s="97">
        <v>54136800</v>
      </c>
      <c r="BV299" s="98">
        <v>1041.2656199999999</v>
      </c>
      <c r="BW299" s="98">
        <v>1001.437067</v>
      </c>
      <c r="BX299" s="98">
        <v>-33.24920273</v>
      </c>
      <c r="BY299" s="98">
        <v>31.227061469999999</v>
      </c>
      <c r="BZ299" s="98">
        <v>-192.2826766</v>
      </c>
      <c r="CA299" s="98">
        <v>179.14303469999999</v>
      </c>
    </row>
    <row r="300" spans="31:79" ht="9.9499999999999993" customHeight="1" x14ac:dyDescent="0.25">
      <c r="AE300" s="55">
        <v>260</v>
      </c>
      <c r="AF300" s="55">
        <v>48180000</v>
      </c>
      <c r="AG300" s="55">
        <v>0.374999999999999</v>
      </c>
      <c r="AH300" s="55">
        <v>0</v>
      </c>
      <c r="AI300" s="55">
        <v>0.262204103555986</v>
      </c>
      <c r="AJ300" s="55">
        <v>0.230724902503956</v>
      </c>
      <c r="AK300" s="55">
        <v>0</v>
      </c>
      <c r="AL300" s="55">
        <v>0.54035869230338796</v>
      </c>
      <c r="AM300" s="55">
        <v>0</v>
      </c>
      <c r="AN300" s="55">
        <v>0</v>
      </c>
      <c r="AO300" s="55">
        <v>-0.249999999999964</v>
      </c>
      <c r="AP300" s="55">
        <v>0</v>
      </c>
      <c r="AQ300" s="55">
        <v>0</v>
      </c>
      <c r="AR300" s="55">
        <v>0</v>
      </c>
      <c r="AS300" s="55">
        <v>0</v>
      </c>
      <c r="AT300" s="55">
        <v>0</v>
      </c>
      <c r="AU300" s="55">
        <v>557.638888888888</v>
      </c>
      <c r="AV300" s="125"/>
      <c r="AW300" s="125"/>
      <c r="AX300" s="125"/>
      <c r="AY300" s="125"/>
      <c r="AZ300" s="125"/>
      <c r="BA300" s="125"/>
      <c r="BH300" s="97">
        <v>295</v>
      </c>
      <c r="BI300" s="97">
        <v>54312000</v>
      </c>
      <c r="BJ300" s="98">
        <v>185</v>
      </c>
      <c r="BK300" s="98">
        <v>1025.618723</v>
      </c>
      <c r="BL300" s="98">
        <v>234.44914360000001</v>
      </c>
      <c r="BM300" s="98">
        <v>3.1763468420000001</v>
      </c>
      <c r="BN300" s="98">
        <v>-1025.618723</v>
      </c>
      <c r="BO300" s="98">
        <v>-205.8897781</v>
      </c>
      <c r="BP300" s="98">
        <v>-210.38301870000001</v>
      </c>
      <c r="BQ300" s="100">
        <f t="shared" si="25"/>
        <v>628.61111111111109</v>
      </c>
      <c r="BT300" s="97">
        <v>295</v>
      </c>
      <c r="BU300" s="97">
        <v>54312000</v>
      </c>
      <c r="BV300" s="98">
        <v>1041.265928</v>
      </c>
      <c r="BW300" s="98">
        <v>1001.437284</v>
      </c>
      <c r="BX300" s="98">
        <v>-33.262686100000003</v>
      </c>
      <c r="BY300" s="98">
        <v>31.227061469999999</v>
      </c>
      <c r="BZ300" s="98">
        <v>-192.33122040000001</v>
      </c>
      <c r="CA300" s="98">
        <v>179.15595719999999</v>
      </c>
    </row>
    <row r="301" spans="31:79" ht="9.9499999999999993" customHeight="1" x14ac:dyDescent="0.25">
      <c r="AE301" s="55">
        <v>261</v>
      </c>
      <c r="AF301" s="55">
        <v>48355200</v>
      </c>
      <c r="AG301" s="55">
        <v>0.374999999999999</v>
      </c>
      <c r="AH301" s="55">
        <v>0</v>
      </c>
      <c r="AI301" s="55">
        <v>0.26220410355587498</v>
      </c>
      <c r="AJ301" s="55">
        <v>0.230724902503958</v>
      </c>
      <c r="AK301" s="55">
        <v>0</v>
      </c>
      <c r="AL301" s="55">
        <v>0.54113687866912796</v>
      </c>
      <c r="AM301" s="55">
        <v>0</v>
      </c>
      <c r="AN301" s="55">
        <v>0</v>
      </c>
      <c r="AO301" s="55">
        <v>-0.249999999999901</v>
      </c>
      <c r="AP301" s="55">
        <v>0</v>
      </c>
      <c r="AQ301" s="55">
        <v>0</v>
      </c>
      <c r="AR301" s="55">
        <v>0</v>
      </c>
      <c r="AS301" s="55">
        <v>0</v>
      </c>
      <c r="AT301" s="55">
        <v>0</v>
      </c>
      <c r="AU301" s="55">
        <v>559.66666666666595</v>
      </c>
      <c r="AV301" s="125"/>
      <c r="AW301" s="125"/>
      <c r="AX301" s="125"/>
      <c r="AY301" s="125"/>
      <c r="AZ301" s="125"/>
      <c r="BA301" s="125"/>
      <c r="BH301" s="97">
        <v>296</v>
      </c>
      <c r="BI301" s="97">
        <v>54487200</v>
      </c>
      <c r="BJ301" s="98">
        <v>185</v>
      </c>
      <c r="BK301" s="98">
        <v>1025.703107</v>
      </c>
      <c r="BL301" s="98">
        <v>234.53596769999999</v>
      </c>
      <c r="BM301" s="98">
        <v>3.1794726209999999</v>
      </c>
      <c r="BN301" s="98">
        <v>-1025.703107</v>
      </c>
      <c r="BO301" s="98">
        <v>-205.96314079999999</v>
      </c>
      <c r="BP301" s="98">
        <v>-210.3933543</v>
      </c>
      <c r="BQ301" s="100">
        <f t="shared" si="25"/>
        <v>630.63888888888891</v>
      </c>
      <c r="BT301" s="97">
        <v>296</v>
      </c>
      <c r="BU301" s="97">
        <v>54487200</v>
      </c>
      <c r="BV301" s="98">
        <v>1041.2662310000001</v>
      </c>
      <c r="BW301" s="98">
        <v>1001.437488</v>
      </c>
      <c r="BX301" s="98">
        <v>-33.275965990000003</v>
      </c>
      <c r="BY301" s="98">
        <v>31.227061469999999</v>
      </c>
      <c r="BZ301" s="98">
        <v>-192.37672509999999</v>
      </c>
      <c r="CA301" s="98">
        <v>179.16629280000001</v>
      </c>
    </row>
    <row r="302" spans="31:79" ht="9.9499999999999993" customHeight="1" x14ac:dyDescent="0.25">
      <c r="AE302" s="55">
        <v>262</v>
      </c>
      <c r="AF302" s="55">
        <v>48530400</v>
      </c>
      <c r="AG302" s="55">
        <v>0.374999999999999</v>
      </c>
      <c r="AH302" s="55">
        <v>0</v>
      </c>
      <c r="AI302" s="55">
        <v>0.262204103555986</v>
      </c>
      <c r="AJ302" s="55">
        <v>0.230724902503958</v>
      </c>
      <c r="AK302" s="55">
        <v>0</v>
      </c>
      <c r="AL302" s="55">
        <v>0.541599107277415</v>
      </c>
      <c r="AM302" s="55">
        <v>0</v>
      </c>
      <c r="AN302" s="55">
        <v>0</v>
      </c>
      <c r="AO302" s="55">
        <v>-0.25000000000002798</v>
      </c>
      <c r="AP302" s="55">
        <v>0</v>
      </c>
      <c r="AQ302" s="55">
        <v>0</v>
      </c>
      <c r="AR302" s="55">
        <v>0</v>
      </c>
      <c r="AS302" s="55">
        <v>0</v>
      </c>
      <c r="AT302" s="55">
        <v>0</v>
      </c>
      <c r="AU302" s="55">
        <v>561.694444444444</v>
      </c>
      <c r="AV302" s="125"/>
      <c r="AW302" s="125"/>
      <c r="AX302" s="125"/>
      <c r="AY302" s="125"/>
      <c r="AZ302" s="125"/>
      <c r="BA302" s="125"/>
      <c r="BH302" s="97">
        <v>297</v>
      </c>
      <c r="BI302" s="97">
        <v>54662400</v>
      </c>
      <c r="BJ302" s="98">
        <v>185</v>
      </c>
      <c r="BK302" s="98">
        <v>1025.782719</v>
      </c>
      <c r="BL302" s="98">
        <v>234.61612880000001</v>
      </c>
      <c r="BM302" s="98">
        <v>3.1839886590000002</v>
      </c>
      <c r="BN302" s="98">
        <v>-1025.782719</v>
      </c>
      <c r="BO302" s="98">
        <v>-206.0301192</v>
      </c>
      <c r="BP302" s="98">
        <v>-210.40202099999999</v>
      </c>
      <c r="BQ302" s="100">
        <f t="shared" si="25"/>
        <v>632.66666666666663</v>
      </c>
      <c r="BT302" s="97">
        <v>297</v>
      </c>
      <c r="BU302" s="97">
        <v>54662400</v>
      </c>
      <c r="BV302" s="98">
        <v>1041.2665280000001</v>
      </c>
      <c r="BW302" s="98">
        <v>1001.437678</v>
      </c>
      <c r="BX302" s="98">
        <v>-33.28897911</v>
      </c>
      <c r="BY302" s="98">
        <v>31.227061469999999</v>
      </c>
      <c r="BZ302" s="98">
        <v>-192.41901709999999</v>
      </c>
      <c r="CA302" s="98">
        <v>179.1749595</v>
      </c>
    </row>
    <row r="303" spans="31:79" ht="9.9499999999999993" customHeight="1" x14ac:dyDescent="0.25">
      <c r="AE303" s="55">
        <v>263</v>
      </c>
      <c r="AF303" s="55">
        <v>48705600</v>
      </c>
      <c r="AG303" s="55">
        <v>0.374999999999999</v>
      </c>
      <c r="AH303" s="55">
        <v>0</v>
      </c>
      <c r="AI303" s="55">
        <v>0.26220410355587498</v>
      </c>
      <c r="AJ303" s="55">
        <v>0.244072202068956</v>
      </c>
      <c r="AK303" s="55">
        <v>0</v>
      </c>
      <c r="AL303" s="55">
        <v>0.54204572509554905</v>
      </c>
      <c r="AM303" s="55">
        <v>0</v>
      </c>
      <c r="AN303" s="55">
        <v>0</v>
      </c>
      <c r="AO303" s="55">
        <v>-0.25000000000009098</v>
      </c>
      <c r="AP303" s="55">
        <v>0</v>
      </c>
      <c r="AQ303" s="55">
        <v>0</v>
      </c>
      <c r="AR303" s="55">
        <v>0</v>
      </c>
      <c r="AS303" s="55">
        <v>0</v>
      </c>
      <c r="AT303" s="55">
        <v>0</v>
      </c>
      <c r="AU303" s="55">
        <v>563.72222222222194</v>
      </c>
      <c r="AV303" s="125"/>
      <c r="AW303" s="125"/>
      <c r="AX303" s="125"/>
      <c r="AY303" s="125"/>
      <c r="AZ303" s="125"/>
      <c r="BA303" s="125"/>
      <c r="BH303" s="97">
        <v>298</v>
      </c>
      <c r="BI303" s="97">
        <v>54837600</v>
      </c>
      <c r="BJ303" s="98">
        <v>185</v>
      </c>
      <c r="BK303" s="98">
        <v>1025.85671</v>
      </c>
      <c r="BL303" s="98">
        <v>234.68741779999999</v>
      </c>
      <c r="BM303" s="98">
        <v>3.1876111630000001</v>
      </c>
      <c r="BN303" s="98">
        <v>-1025.85671</v>
      </c>
      <c r="BO303" s="98">
        <v>-206.08852730000001</v>
      </c>
      <c r="BP303" s="98">
        <v>-210.41127940000001</v>
      </c>
      <c r="BQ303" s="100">
        <f t="shared" si="25"/>
        <v>634.69444444444446</v>
      </c>
      <c r="BT303" s="97">
        <v>298</v>
      </c>
      <c r="BU303" s="97">
        <v>54837600</v>
      </c>
      <c r="BV303" s="98">
        <v>1041.2668180000001</v>
      </c>
      <c r="BW303" s="98">
        <v>1001.437853</v>
      </c>
      <c r="BX303" s="98">
        <v>-33.30170193</v>
      </c>
      <c r="BY303" s="98">
        <v>31.227061469999999</v>
      </c>
      <c r="BZ303" s="98">
        <v>-192.45808589999999</v>
      </c>
      <c r="CA303" s="98">
        <v>179.18421789999999</v>
      </c>
    </row>
    <row r="304" spans="31:79" ht="9.9499999999999993" customHeight="1" x14ac:dyDescent="0.25">
      <c r="AE304" s="55">
        <v>264</v>
      </c>
      <c r="AF304" s="55">
        <v>48880800</v>
      </c>
      <c r="AG304" s="55">
        <v>0.374999999999999</v>
      </c>
      <c r="AH304" s="55">
        <v>0</v>
      </c>
      <c r="AI304" s="55">
        <v>0.26220410355587498</v>
      </c>
      <c r="AJ304" s="55">
        <v>0.244072202068956</v>
      </c>
      <c r="AK304" s="55">
        <v>0</v>
      </c>
      <c r="AL304" s="55">
        <v>0.54229770459610704</v>
      </c>
      <c r="AM304" s="55">
        <v>0</v>
      </c>
      <c r="AN304" s="55">
        <v>0</v>
      </c>
      <c r="AO304" s="55">
        <v>-0.25000000000009098</v>
      </c>
      <c r="AP304" s="55">
        <v>0</v>
      </c>
      <c r="AQ304" s="55">
        <v>0</v>
      </c>
      <c r="AR304" s="55">
        <v>0</v>
      </c>
      <c r="AS304" s="55">
        <v>0</v>
      </c>
      <c r="AT304" s="55">
        <v>0</v>
      </c>
      <c r="AU304" s="55">
        <v>565.75</v>
      </c>
      <c r="AV304" s="125"/>
      <c r="AW304" s="125"/>
      <c r="AX304" s="125"/>
      <c r="AY304" s="125"/>
      <c r="AZ304" s="125"/>
      <c r="BA304" s="125"/>
      <c r="BH304" s="97">
        <v>299</v>
      </c>
      <c r="BI304" s="97">
        <v>55012800</v>
      </c>
      <c r="BJ304" s="98">
        <v>185</v>
      </c>
      <c r="BK304" s="98">
        <v>1025.9260549999999</v>
      </c>
      <c r="BL304" s="98">
        <v>234.75253699999999</v>
      </c>
      <c r="BM304" s="98">
        <v>3.1903072020000001</v>
      </c>
      <c r="BN304" s="98">
        <v>-1025.9260549999999</v>
      </c>
      <c r="BO304" s="98">
        <v>-206.14110719999999</v>
      </c>
      <c r="BP304" s="98">
        <v>-210.42112270000001</v>
      </c>
      <c r="BQ304" s="100">
        <f t="shared" si="25"/>
        <v>636.72222222222217</v>
      </c>
      <c r="BT304" s="97">
        <v>299</v>
      </c>
      <c r="BU304" s="97">
        <v>55012800</v>
      </c>
      <c r="BV304" s="98">
        <v>1041.2671009999999</v>
      </c>
      <c r="BW304" s="98">
        <v>1001.438015</v>
      </c>
      <c r="BX304" s="98">
        <v>-33.31409386</v>
      </c>
      <c r="BY304" s="98">
        <v>31.227061469999999</v>
      </c>
      <c r="BZ304" s="98">
        <v>-192.49420119999999</v>
      </c>
      <c r="CA304" s="98">
        <v>179.19406119999999</v>
      </c>
    </row>
    <row r="305" spans="31:79" ht="9.9499999999999993" customHeight="1" x14ac:dyDescent="0.25">
      <c r="AE305" s="55">
        <v>265</v>
      </c>
      <c r="AF305" s="55">
        <v>49056000</v>
      </c>
      <c r="AG305" s="55">
        <v>0.374999999999999</v>
      </c>
      <c r="AH305" s="55">
        <v>0</v>
      </c>
      <c r="AI305" s="55">
        <v>0.26220410355587498</v>
      </c>
      <c r="AJ305" s="55">
        <v>0.244072202068956</v>
      </c>
      <c r="AK305" s="55">
        <v>0</v>
      </c>
      <c r="AL305" s="55">
        <v>0.54282857662540895</v>
      </c>
      <c r="AM305" s="55">
        <v>0</v>
      </c>
      <c r="AN305" s="55">
        <v>0</v>
      </c>
      <c r="AO305" s="55">
        <v>-0.25000000000002798</v>
      </c>
      <c r="AP305" s="55">
        <v>0</v>
      </c>
      <c r="AQ305" s="55">
        <v>0</v>
      </c>
      <c r="AR305" s="55">
        <v>0</v>
      </c>
      <c r="AS305" s="55">
        <v>0</v>
      </c>
      <c r="AT305" s="55">
        <v>0</v>
      </c>
      <c r="AU305" s="55">
        <v>567.77777777777703</v>
      </c>
      <c r="AV305" s="125"/>
      <c r="AW305" s="125"/>
      <c r="AX305" s="125"/>
      <c r="AY305" s="125"/>
      <c r="AZ305" s="125"/>
      <c r="BA305" s="125"/>
      <c r="BH305" s="97">
        <v>300</v>
      </c>
      <c r="BI305" s="97">
        <v>55188000</v>
      </c>
      <c r="BJ305" s="98">
        <v>185</v>
      </c>
      <c r="BK305" s="98">
        <v>1025.9917089999999</v>
      </c>
      <c r="BL305" s="98">
        <v>234.81329289999999</v>
      </c>
      <c r="BM305" s="98">
        <v>3.1922274079999999</v>
      </c>
      <c r="BN305" s="98">
        <v>-1025.9917089999999</v>
      </c>
      <c r="BO305" s="98">
        <v>-206.189716</v>
      </c>
      <c r="BP305" s="98">
        <v>-210.43134950000001</v>
      </c>
      <c r="BQ305" s="100">
        <f t="shared" si="25"/>
        <v>638.75</v>
      </c>
      <c r="BT305" s="97">
        <v>300</v>
      </c>
      <c r="BU305" s="97">
        <v>55188000</v>
      </c>
      <c r="BV305" s="98">
        <v>1041.2673749999999</v>
      </c>
      <c r="BW305" s="98">
        <v>1001.438165</v>
      </c>
      <c r="BX305" s="98">
        <v>-33.326103799999999</v>
      </c>
      <c r="BY305" s="98">
        <v>31.227061469999999</v>
      </c>
      <c r="BZ305" s="98">
        <v>-192.52768270000001</v>
      </c>
      <c r="CA305" s="98">
        <v>179.20428799999999</v>
      </c>
    </row>
    <row r="306" spans="31:79" ht="9.9499999999999993" customHeight="1" x14ac:dyDescent="0.25">
      <c r="AE306" s="55">
        <v>266</v>
      </c>
      <c r="AF306" s="55">
        <v>49231200</v>
      </c>
      <c r="AG306" s="55">
        <v>0.374999999999999</v>
      </c>
      <c r="AH306" s="55">
        <v>0</v>
      </c>
      <c r="AI306" s="55">
        <v>0.26086879350800901</v>
      </c>
      <c r="AJ306" s="55">
        <v>0.240668339789265</v>
      </c>
      <c r="AK306" s="55">
        <v>0</v>
      </c>
      <c r="AL306" s="55">
        <v>0.54318609224763403</v>
      </c>
      <c r="AM306" s="55">
        <v>0</v>
      </c>
      <c r="AN306" s="55">
        <v>0</v>
      </c>
      <c r="AO306" s="55">
        <v>-0.25000000000009098</v>
      </c>
      <c r="AP306" s="55">
        <v>0</v>
      </c>
      <c r="AQ306" s="55">
        <v>0</v>
      </c>
      <c r="AR306" s="55">
        <v>0</v>
      </c>
      <c r="AS306" s="55">
        <v>0</v>
      </c>
      <c r="AT306" s="55">
        <v>0</v>
      </c>
      <c r="AU306" s="55">
        <v>569.80555555555497</v>
      </c>
      <c r="AV306" s="125"/>
      <c r="AW306" s="125"/>
      <c r="AX306" s="125"/>
      <c r="AY306" s="125"/>
      <c r="AZ306" s="125"/>
      <c r="BA306" s="125"/>
      <c r="BH306" s="97">
        <v>301</v>
      </c>
      <c r="BI306" s="97">
        <v>55363200</v>
      </c>
      <c r="BJ306" s="98">
        <v>185</v>
      </c>
      <c r="BK306" s="98">
        <v>1026.028642</v>
      </c>
      <c r="BL306" s="98">
        <v>234.81921310000001</v>
      </c>
      <c r="BM306" s="98">
        <v>3.1933498980000001</v>
      </c>
      <c r="BN306" s="98">
        <v>-1026.028642</v>
      </c>
      <c r="BO306" s="98">
        <v>-206.18403470000001</v>
      </c>
      <c r="BP306" s="98">
        <v>-210.44182850000001</v>
      </c>
      <c r="BQ306" s="100">
        <f t="shared" si="25"/>
        <v>640.77777777777783</v>
      </c>
      <c r="BT306" s="97">
        <v>301</v>
      </c>
      <c r="BU306" s="97">
        <v>55363200</v>
      </c>
      <c r="BV306" s="98">
        <v>1041.26764</v>
      </c>
      <c r="BW306" s="98">
        <v>1001.438304</v>
      </c>
      <c r="BX306" s="98">
        <v>-33.337722839999998</v>
      </c>
      <c r="BY306" s="98">
        <v>31.227061469999999</v>
      </c>
      <c r="BZ306" s="98">
        <v>-192.55873879999999</v>
      </c>
      <c r="CA306" s="98">
        <v>179.21476699999999</v>
      </c>
    </row>
    <row r="307" spans="31:79" ht="9.9499999999999993" customHeight="1" x14ac:dyDescent="0.25">
      <c r="AE307" s="55">
        <v>267</v>
      </c>
      <c r="AF307" s="55">
        <v>49406400</v>
      </c>
      <c r="AG307" s="55">
        <v>0.374999999999999</v>
      </c>
      <c r="AH307" s="55">
        <v>0</v>
      </c>
      <c r="AI307" s="55">
        <v>0.25904102993635197</v>
      </c>
      <c r="AJ307" s="55">
        <v>0.24026986004919601</v>
      </c>
      <c r="AK307" s="55">
        <v>0</v>
      </c>
      <c r="AL307" s="55">
        <v>0.54373195806610797</v>
      </c>
      <c r="AM307" s="55">
        <v>0</v>
      </c>
      <c r="AN307" s="55">
        <v>0</v>
      </c>
      <c r="AO307" s="55">
        <v>-0.25000000000009098</v>
      </c>
      <c r="AP307" s="55">
        <v>0</v>
      </c>
      <c r="AQ307" s="55">
        <v>0</v>
      </c>
      <c r="AR307" s="55">
        <v>0</v>
      </c>
      <c r="AS307" s="55">
        <v>0</v>
      </c>
      <c r="AT307" s="55">
        <v>0</v>
      </c>
      <c r="AU307" s="55">
        <v>571.83333333333303</v>
      </c>
      <c r="AV307" s="125"/>
      <c r="AW307" s="125"/>
      <c r="AX307" s="125"/>
      <c r="AY307" s="125"/>
      <c r="AZ307" s="125"/>
      <c r="BA307" s="125"/>
      <c r="BH307" s="97">
        <v>302</v>
      </c>
      <c r="BI307" s="97">
        <v>55538400</v>
      </c>
      <c r="BJ307" s="98">
        <v>185</v>
      </c>
      <c r="BK307" s="98">
        <v>1026.0873369999999</v>
      </c>
      <c r="BL307" s="98">
        <v>234.87160979999999</v>
      </c>
      <c r="BM307" s="98">
        <v>3.194041554</v>
      </c>
      <c r="BN307" s="98">
        <v>-1026.0873369999999</v>
      </c>
      <c r="BO307" s="98">
        <v>-206.22509980000001</v>
      </c>
      <c r="BP307" s="98">
        <v>-210.45246850000001</v>
      </c>
      <c r="BQ307" s="100">
        <f t="shared" si="25"/>
        <v>642.80555555555554</v>
      </c>
      <c r="BT307" s="97">
        <v>302</v>
      </c>
      <c r="BU307" s="97">
        <v>55538400</v>
      </c>
      <c r="BV307" s="98">
        <v>1041.2678960000001</v>
      </c>
      <c r="BW307" s="98">
        <v>1001.438434</v>
      </c>
      <c r="BX307" s="98">
        <v>-33.348935439999998</v>
      </c>
      <c r="BY307" s="98">
        <v>31.227061469999999</v>
      </c>
      <c r="BZ307" s="98">
        <v>-192.58762569999999</v>
      </c>
      <c r="CA307" s="98">
        <v>179.22540699999999</v>
      </c>
    </row>
    <row r="308" spans="31:79" ht="9.9499999999999993" customHeight="1" x14ac:dyDescent="0.25">
      <c r="AE308" s="55">
        <v>268</v>
      </c>
      <c r="AF308" s="55">
        <v>49581600</v>
      </c>
      <c r="AG308" s="55">
        <v>0.374999999999999</v>
      </c>
      <c r="AH308" s="55">
        <v>0</v>
      </c>
      <c r="AI308" s="55">
        <v>0.25648721184069201</v>
      </c>
      <c r="AJ308" s="55">
        <v>0.24026986004919601</v>
      </c>
      <c r="AK308" s="55">
        <v>0</v>
      </c>
      <c r="AL308" s="55">
        <v>0.54460441355710998</v>
      </c>
      <c r="AM308" s="55">
        <v>0</v>
      </c>
      <c r="AN308" s="55">
        <v>0</v>
      </c>
      <c r="AO308" s="55">
        <v>-0.25000000000002798</v>
      </c>
      <c r="AP308" s="55">
        <v>0</v>
      </c>
      <c r="AQ308" s="55">
        <v>0</v>
      </c>
      <c r="AR308" s="55">
        <v>0</v>
      </c>
      <c r="AS308" s="55">
        <v>0</v>
      </c>
      <c r="AT308" s="55">
        <v>0</v>
      </c>
      <c r="AU308" s="55">
        <v>573.86111111111097</v>
      </c>
      <c r="AV308" s="125"/>
      <c r="AW308" s="125"/>
      <c r="AX308" s="125"/>
      <c r="AY308" s="125"/>
      <c r="AZ308" s="125"/>
      <c r="BA308" s="125"/>
      <c r="BH308" s="97">
        <v>303</v>
      </c>
      <c r="BI308" s="97">
        <v>55713600</v>
      </c>
      <c r="BJ308" s="98">
        <v>185</v>
      </c>
      <c r="BK308" s="98">
        <v>1026.142979</v>
      </c>
      <c r="BL308" s="98">
        <v>234.92067069999999</v>
      </c>
      <c r="BM308" s="98">
        <v>3.1942504380000001</v>
      </c>
      <c r="BN308" s="98">
        <v>-1026.142979</v>
      </c>
      <c r="BO308" s="98">
        <v>-206.26324030000001</v>
      </c>
      <c r="BP308" s="98">
        <v>-210.46317999999999</v>
      </c>
      <c r="BQ308" s="100">
        <f t="shared" si="25"/>
        <v>644.83333333333337</v>
      </c>
      <c r="BT308" s="97">
        <v>303</v>
      </c>
      <c r="BU308" s="97">
        <v>55713600</v>
      </c>
      <c r="BV308" s="98">
        <v>1041.2681419999999</v>
      </c>
      <c r="BW308" s="98">
        <v>1001.438554</v>
      </c>
      <c r="BX308" s="98">
        <v>-33.359744409999998</v>
      </c>
      <c r="BY308" s="98">
        <v>31.227061469999999</v>
      </c>
      <c r="BZ308" s="98">
        <v>-192.61456630000001</v>
      </c>
      <c r="CA308" s="98">
        <v>179.2361185</v>
      </c>
    </row>
    <row r="309" spans="31:79" ht="9.9499999999999993" customHeight="1" x14ac:dyDescent="0.25">
      <c r="AE309" s="55">
        <v>269</v>
      </c>
      <c r="AF309" s="55">
        <v>49756800</v>
      </c>
      <c r="AG309" s="55">
        <v>0.374999999999999</v>
      </c>
      <c r="AH309" s="55">
        <v>0</v>
      </c>
      <c r="AI309" s="55">
        <v>0.256370411840742</v>
      </c>
      <c r="AJ309" s="55">
        <v>0.25390486396505901</v>
      </c>
      <c r="AK309" s="55">
        <v>0</v>
      </c>
      <c r="AL309" s="55">
        <v>0.54528146682924195</v>
      </c>
      <c r="AM309" s="55">
        <v>0</v>
      </c>
      <c r="AN309" s="55">
        <v>0</v>
      </c>
      <c r="AO309" s="55">
        <v>-0.25000000000002798</v>
      </c>
      <c r="AP309" s="55">
        <v>0</v>
      </c>
      <c r="AQ309" s="55">
        <v>0</v>
      </c>
      <c r="AR309" s="55">
        <v>0</v>
      </c>
      <c r="AS309" s="55">
        <v>0</v>
      </c>
      <c r="AT309" s="55">
        <v>0</v>
      </c>
      <c r="AU309" s="55">
        <v>575.888888888888</v>
      </c>
      <c r="AV309" s="125"/>
      <c r="AW309" s="125"/>
      <c r="AX309" s="125"/>
      <c r="AY309" s="125"/>
      <c r="AZ309" s="125"/>
      <c r="BA309" s="125"/>
      <c r="BH309" s="97">
        <v>304</v>
      </c>
      <c r="BI309" s="97">
        <v>55888800</v>
      </c>
      <c r="BJ309" s="98">
        <v>185</v>
      </c>
      <c r="BK309" s="98">
        <v>1026.195579</v>
      </c>
      <c r="BL309" s="98">
        <v>234.96651220000001</v>
      </c>
      <c r="BM309" s="98">
        <v>3.1940465300000001</v>
      </c>
      <c r="BN309" s="98">
        <v>-1026.195579</v>
      </c>
      <c r="BO309" s="98">
        <v>-206.29857709999999</v>
      </c>
      <c r="BP309" s="98">
        <v>-210.47388860000001</v>
      </c>
      <c r="BQ309" s="100">
        <f t="shared" si="25"/>
        <v>646.86111111111109</v>
      </c>
      <c r="BT309" s="97">
        <v>304</v>
      </c>
      <c r="BU309" s="97">
        <v>55888800</v>
      </c>
      <c r="BV309" s="98">
        <v>1041.2683790000001</v>
      </c>
      <c r="BW309" s="98">
        <v>1001.438667</v>
      </c>
      <c r="BX309" s="98">
        <v>-33.370144359999998</v>
      </c>
      <c r="BY309" s="98">
        <v>31.227061469999999</v>
      </c>
      <c r="BZ309" s="98">
        <v>-192.63976579999999</v>
      </c>
      <c r="CA309" s="98">
        <v>179.24682709999999</v>
      </c>
    </row>
    <row r="310" spans="31:79" ht="9.9499999999999993" customHeight="1" x14ac:dyDescent="0.25">
      <c r="AE310" s="55">
        <v>270</v>
      </c>
      <c r="AF310" s="55">
        <v>49932000</v>
      </c>
      <c r="AG310" s="55">
        <v>0.374999999999999</v>
      </c>
      <c r="AH310" s="55">
        <v>0</v>
      </c>
      <c r="AI310" s="55">
        <v>0.25320733922114103</v>
      </c>
      <c r="AJ310" s="55">
        <v>0.25390486396505901</v>
      </c>
      <c r="AK310" s="55">
        <v>0</v>
      </c>
      <c r="AL310" s="55">
        <v>0.54637140922889404</v>
      </c>
      <c r="AM310" s="55">
        <v>0</v>
      </c>
      <c r="AN310" s="55">
        <v>0</v>
      </c>
      <c r="AO310" s="55">
        <v>-0.25000000000009098</v>
      </c>
      <c r="AP310" s="55">
        <v>0</v>
      </c>
      <c r="AQ310" s="55">
        <v>0</v>
      </c>
      <c r="AR310" s="55">
        <v>0</v>
      </c>
      <c r="AS310" s="55">
        <v>0</v>
      </c>
      <c r="AT310" s="55">
        <v>0</v>
      </c>
      <c r="AU310" s="55">
        <v>577.91666666666595</v>
      </c>
      <c r="AV310" s="125"/>
      <c r="AW310" s="125"/>
      <c r="AX310" s="125"/>
      <c r="AY310" s="125"/>
      <c r="AZ310" s="125"/>
      <c r="BA310" s="125"/>
      <c r="BH310" s="97">
        <v>305</v>
      </c>
      <c r="BI310" s="97">
        <v>56064000</v>
      </c>
      <c r="BJ310" s="98">
        <v>185</v>
      </c>
      <c r="BK310" s="98">
        <v>1026.2460329999999</v>
      </c>
      <c r="BL310" s="98">
        <v>235.01037439999999</v>
      </c>
      <c r="BM310" s="98">
        <v>3.1934664740000001</v>
      </c>
      <c r="BN310" s="98">
        <v>-1026.2460329999999</v>
      </c>
      <c r="BO310" s="98">
        <v>-206.33232279999999</v>
      </c>
      <c r="BP310" s="98">
        <v>-210.4845852</v>
      </c>
      <c r="BQ310" s="100">
        <f t="shared" si="25"/>
        <v>648.88888888888891</v>
      </c>
      <c r="BT310" s="97">
        <v>305</v>
      </c>
      <c r="BU310" s="97">
        <v>56064000</v>
      </c>
      <c r="BV310" s="98">
        <v>1041.2686080000001</v>
      </c>
      <c r="BW310" s="98">
        <v>1001.438774</v>
      </c>
      <c r="BX310" s="98">
        <v>-33.380162259999999</v>
      </c>
      <c r="BY310" s="98">
        <v>31.227061469999999</v>
      </c>
      <c r="BZ310" s="98">
        <v>-192.6634924</v>
      </c>
      <c r="CA310" s="98">
        <v>179.25752370000001</v>
      </c>
    </row>
    <row r="311" spans="31:79" ht="9.9499999999999993" customHeight="1" x14ac:dyDescent="0.25">
      <c r="AE311" s="55">
        <v>271</v>
      </c>
      <c r="AF311" s="55">
        <v>50107200</v>
      </c>
      <c r="AG311" s="55">
        <v>0.625</v>
      </c>
      <c r="AH311" s="55">
        <v>0</v>
      </c>
      <c r="AI311" s="55">
        <v>0.25309053922119101</v>
      </c>
      <c r="AJ311" s="55">
        <v>0.25390486396505901</v>
      </c>
      <c r="AK311" s="55">
        <v>0</v>
      </c>
      <c r="AL311" s="55">
        <v>0.54788804019452797</v>
      </c>
      <c r="AM311" s="55">
        <v>0</v>
      </c>
      <c r="AN311" s="55">
        <v>0</v>
      </c>
      <c r="AO311" s="55">
        <v>-0.249999999999901</v>
      </c>
      <c r="AP311" s="55">
        <v>0</v>
      </c>
      <c r="AQ311" s="55">
        <v>0</v>
      </c>
      <c r="AR311" s="55">
        <v>0</v>
      </c>
      <c r="AS311" s="55">
        <v>0</v>
      </c>
      <c r="AT311" s="55">
        <v>0</v>
      </c>
      <c r="AU311" s="55">
        <v>579.944444444444</v>
      </c>
      <c r="AV311" s="125"/>
      <c r="AW311" s="125"/>
      <c r="AX311" s="125"/>
      <c r="AY311" s="125"/>
      <c r="AZ311" s="125"/>
      <c r="BA311" s="125"/>
      <c r="BH311" s="97">
        <v>306</v>
      </c>
      <c r="BI311" s="97">
        <v>56239200</v>
      </c>
      <c r="BJ311" s="98">
        <v>185</v>
      </c>
      <c r="BK311" s="98">
        <v>1026.2953809999999</v>
      </c>
      <c r="BL311" s="98">
        <v>235.05371360000001</v>
      </c>
      <c r="BM311" s="98">
        <v>3.1924816329999999</v>
      </c>
      <c r="BN311" s="98">
        <v>-1026.2953809999999</v>
      </c>
      <c r="BO311" s="98">
        <v>-206.36587270000001</v>
      </c>
      <c r="BP311" s="98">
        <v>-210.49535929999999</v>
      </c>
      <c r="BQ311" s="100">
        <f t="shared" si="25"/>
        <v>650.91666666666663</v>
      </c>
      <c r="BT311" s="97">
        <v>306</v>
      </c>
      <c r="BU311" s="97">
        <v>56239200</v>
      </c>
      <c r="BV311" s="98">
        <v>1041.2688290000001</v>
      </c>
      <c r="BW311" s="98">
        <v>1001.4388750000001</v>
      </c>
      <c r="BX311" s="98">
        <v>-33.38985778</v>
      </c>
      <c r="BY311" s="98">
        <v>31.227061469999999</v>
      </c>
      <c r="BZ311" s="98">
        <v>-192.68612540000001</v>
      </c>
      <c r="CA311" s="98">
        <v>179.2682978</v>
      </c>
    </row>
    <row r="312" spans="31:79" ht="9.9499999999999993" customHeight="1" x14ac:dyDescent="0.25">
      <c r="AE312" s="55">
        <v>272</v>
      </c>
      <c r="AF312" s="55">
        <v>50282400</v>
      </c>
      <c r="AG312" s="55">
        <v>0.625</v>
      </c>
      <c r="AH312" s="55">
        <v>0</v>
      </c>
      <c r="AI312" s="55">
        <v>0.24943501207782001</v>
      </c>
      <c r="AJ312" s="55">
        <v>0.25934633210729402</v>
      </c>
      <c r="AK312" s="55">
        <v>0</v>
      </c>
      <c r="AL312" s="55">
        <v>0.55026986624909102</v>
      </c>
      <c r="AM312" s="55">
        <v>0</v>
      </c>
      <c r="AN312" s="55">
        <v>0</v>
      </c>
      <c r="AO312" s="55">
        <v>-0.25000000000002798</v>
      </c>
      <c r="AP312" s="55">
        <v>0</v>
      </c>
      <c r="AQ312" s="55">
        <v>0</v>
      </c>
      <c r="AR312" s="55">
        <v>0</v>
      </c>
      <c r="AS312" s="55">
        <v>0</v>
      </c>
      <c r="AT312" s="55">
        <v>0</v>
      </c>
      <c r="AU312" s="55">
        <v>581.97222222222194</v>
      </c>
      <c r="AV312" s="125"/>
      <c r="AW312" s="125"/>
      <c r="AX312" s="125"/>
      <c r="AY312" s="125"/>
      <c r="AZ312" s="125"/>
      <c r="BA312" s="125"/>
      <c r="BH312" s="97">
        <v>307</v>
      </c>
      <c r="BI312" s="97">
        <v>56414400</v>
      </c>
      <c r="BJ312" s="98">
        <v>185</v>
      </c>
      <c r="BK312" s="98">
        <v>1026.3427079999999</v>
      </c>
      <c r="BL312" s="98">
        <v>235.09478720000001</v>
      </c>
      <c r="BM312" s="98">
        <v>3.191261522</v>
      </c>
      <c r="BN312" s="98">
        <v>-1026.3427079999999</v>
      </c>
      <c r="BO312" s="98">
        <v>-206.39749399999999</v>
      </c>
      <c r="BP312" s="98">
        <v>-210.50603169999999</v>
      </c>
      <c r="BQ312" s="100">
        <f t="shared" si="25"/>
        <v>652.94444444444446</v>
      </c>
      <c r="BT312" s="97">
        <v>307</v>
      </c>
      <c r="BU312" s="97">
        <v>56414400</v>
      </c>
      <c r="BV312" s="98">
        <v>1041.2690419999999</v>
      </c>
      <c r="BW312" s="98">
        <v>1001.438971</v>
      </c>
      <c r="BX312" s="98">
        <v>-33.399220849999999</v>
      </c>
      <c r="BY312" s="98">
        <v>31.227061469999999</v>
      </c>
      <c r="BZ312" s="98">
        <v>-192.70765349999999</v>
      </c>
      <c r="CA312" s="98">
        <v>179.2789702</v>
      </c>
    </row>
    <row r="313" spans="31:79" ht="9.9499999999999993" customHeight="1" x14ac:dyDescent="0.25">
      <c r="AE313" s="55">
        <v>273</v>
      </c>
      <c r="AF313" s="55">
        <v>50457600</v>
      </c>
      <c r="AG313" s="55">
        <v>0.625</v>
      </c>
      <c r="AH313" s="55">
        <v>0</v>
      </c>
      <c r="AI313" s="55">
        <v>0.249318212077759</v>
      </c>
      <c r="AJ313" s="55">
        <v>0.26221994176198998</v>
      </c>
      <c r="AK313" s="55">
        <v>0</v>
      </c>
      <c r="AL313" s="55">
        <v>0.55605835310332297</v>
      </c>
      <c r="AM313" s="55">
        <v>0</v>
      </c>
      <c r="AN313" s="55">
        <v>0</v>
      </c>
      <c r="AO313" s="55">
        <v>-0.25000000000009098</v>
      </c>
      <c r="AP313" s="55">
        <v>0</v>
      </c>
      <c r="AQ313" s="55">
        <v>0</v>
      </c>
      <c r="AR313" s="55">
        <v>0</v>
      </c>
      <c r="AS313" s="55">
        <v>0</v>
      </c>
      <c r="AT313" s="55">
        <v>0</v>
      </c>
      <c r="AU313" s="55">
        <v>584</v>
      </c>
      <c r="AV313" s="125"/>
      <c r="AW313" s="125"/>
      <c r="AX313" s="125"/>
      <c r="AY313" s="125"/>
      <c r="AZ313" s="125"/>
      <c r="BA313" s="125"/>
      <c r="BH313" s="97">
        <v>308</v>
      </c>
      <c r="BI313" s="97">
        <v>56589600</v>
      </c>
      <c r="BJ313" s="98">
        <v>185</v>
      </c>
      <c r="BK313" s="98">
        <v>1026.384104</v>
      </c>
      <c r="BL313" s="98">
        <v>235.13280979999999</v>
      </c>
      <c r="BM313" s="98">
        <v>3.1934208549999998</v>
      </c>
      <c r="BN313" s="98">
        <v>-1026.384104</v>
      </c>
      <c r="BO313" s="98">
        <v>-206.4263923</v>
      </c>
      <c r="BP313" s="98">
        <v>-210.51299660000001</v>
      </c>
      <c r="BQ313" s="100">
        <f t="shared" si="25"/>
        <v>654.97222222222217</v>
      </c>
      <c r="BT313" s="97">
        <v>308</v>
      </c>
      <c r="BU313" s="97">
        <v>56589600</v>
      </c>
      <c r="BV313" s="98">
        <v>1041.2692480000001</v>
      </c>
      <c r="BW313" s="98">
        <v>1001.439061</v>
      </c>
      <c r="BX313" s="98">
        <v>-33.408261950000004</v>
      </c>
      <c r="BY313" s="98">
        <v>31.227061469999999</v>
      </c>
      <c r="BZ313" s="98">
        <v>-192.72773760000001</v>
      </c>
      <c r="CA313" s="98">
        <v>179.28593509999999</v>
      </c>
    </row>
    <row r="314" spans="31:79" ht="9.9499999999999993" customHeight="1" x14ac:dyDescent="0.25">
      <c r="AE314" s="55">
        <v>274</v>
      </c>
      <c r="AF314" s="55">
        <v>50632800</v>
      </c>
      <c r="AG314" s="55">
        <v>0.625</v>
      </c>
      <c r="AH314" s="55">
        <v>0</v>
      </c>
      <c r="AI314" s="55">
        <v>0.249201412077699</v>
      </c>
      <c r="AJ314" s="55">
        <v>0.26221994176198998</v>
      </c>
      <c r="AK314" s="55">
        <v>0</v>
      </c>
      <c r="AL314" s="55">
        <v>0.56262865624547798</v>
      </c>
      <c r="AM314" s="55">
        <v>0</v>
      </c>
      <c r="AN314" s="55">
        <v>0</v>
      </c>
      <c r="AO314" s="55">
        <v>-0.25000000000002798</v>
      </c>
      <c r="AP314" s="55">
        <v>0</v>
      </c>
      <c r="AQ314" s="55">
        <v>0</v>
      </c>
      <c r="AR314" s="55">
        <v>0</v>
      </c>
      <c r="AS314" s="55">
        <v>0</v>
      </c>
      <c r="AT314" s="55">
        <v>0</v>
      </c>
      <c r="AU314" s="55">
        <v>586.02777777777703</v>
      </c>
      <c r="AV314" s="125"/>
      <c r="AW314" s="125"/>
      <c r="AX314" s="125"/>
      <c r="AY314" s="125"/>
      <c r="AZ314" s="125"/>
      <c r="BA314" s="125"/>
      <c r="BH314" s="97">
        <v>309</v>
      </c>
      <c r="BI314" s="97">
        <v>56764800</v>
      </c>
      <c r="BJ314" s="98">
        <v>185</v>
      </c>
      <c r="BK314" s="98">
        <v>1026.4229330000001</v>
      </c>
      <c r="BL314" s="98">
        <v>235.1674122</v>
      </c>
      <c r="BM314" s="98">
        <v>3.1950777709999998</v>
      </c>
      <c r="BN314" s="98">
        <v>-1026.4229330000001</v>
      </c>
      <c r="BO314" s="98">
        <v>-206.45221169999999</v>
      </c>
      <c r="BP314" s="98">
        <v>-210.5201227</v>
      </c>
      <c r="BQ314" s="100">
        <f t="shared" si="25"/>
        <v>657</v>
      </c>
      <c r="BT314" s="97">
        <v>309</v>
      </c>
      <c r="BU314" s="97">
        <v>56764800</v>
      </c>
      <c r="BV314" s="98">
        <v>1041.2694469999999</v>
      </c>
      <c r="BW314" s="98">
        <v>1001.4391450000001</v>
      </c>
      <c r="BX314" s="98">
        <v>-33.416966969999997</v>
      </c>
      <c r="BY314" s="98">
        <v>31.227061469999999</v>
      </c>
      <c r="BZ314" s="98">
        <v>-192.74644699999999</v>
      </c>
      <c r="CA314" s="98">
        <v>179.29306120000001</v>
      </c>
    </row>
    <row r="315" spans="31:79" ht="9.9499999999999993" customHeight="1" x14ac:dyDescent="0.25">
      <c r="AE315" s="55">
        <v>275</v>
      </c>
      <c r="AF315" s="55">
        <v>50808000</v>
      </c>
      <c r="AG315" s="55">
        <v>0.625</v>
      </c>
      <c r="AH315" s="55">
        <v>0</v>
      </c>
      <c r="AI315" s="55">
        <v>0.24908461207774901</v>
      </c>
      <c r="AJ315" s="55">
        <v>0.26221994176198998</v>
      </c>
      <c r="AK315" s="55">
        <v>0</v>
      </c>
      <c r="AL315" s="55">
        <v>0.56545380218772501</v>
      </c>
      <c r="AM315" s="55">
        <v>0</v>
      </c>
      <c r="AN315" s="55">
        <v>0</v>
      </c>
      <c r="AO315" s="55">
        <v>-0.25000000000002798</v>
      </c>
      <c r="AP315" s="55">
        <v>0</v>
      </c>
      <c r="AQ315" s="55">
        <v>0</v>
      </c>
      <c r="AR315" s="55">
        <v>0</v>
      </c>
      <c r="AS315" s="55">
        <v>0</v>
      </c>
      <c r="AT315" s="55">
        <v>0</v>
      </c>
      <c r="AU315" s="55">
        <v>588.05555555555497</v>
      </c>
      <c r="AV315" s="125"/>
      <c r="AW315" s="125"/>
      <c r="AX315" s="125"/>
      <c r="AY315" s="125"/>
      <c r="AZ315" s="125"/>
      <c r="BA315" s="125"/>
      <c r="BH315" s="97">
        <v>310</v>
      </c>
      <c r="BI315" s="97">
        <v>56940000</v>
      </c>
      <c r="BJ315" s="98">
        <v>185</v>
      </c>
      <c r="BK315" s="98">
        <v>1026.4583259999999</v>
      </c>
      <c r="BL315" s="98">
        <v>235.19759569999999</v>
      </c>
      <c r="BM315" s="98">
        <v>3.196391905</v>
      </c>
      <c r="BN315" s="98">
        <v>-1026.4583259999999</v>
      </c>
      <c r="BO315" s="98">
        <v>-206.474006</v>
      </c>
      <c r="BP315" s="98">
        <v>-210.52719780000001</v>
      </c>
      <c r="BQ315" s="100">
        <f t="shared" si="25"/>
        <v>659.02777777777783</v>
      </c>
      <c r="BT315" s="97">
        <v>310</v>
      </c>
      <c r="BU315" s="97">
        <v>56940000</v>
      </c>
      <c r="BV315" s="98">
        <v>1041.269636</v>
      </c>
      <c r="BW315" s="98">
        <v>1001.439222</v>
      </c>
      <c r="BX315" s="98">
        <v>-33.425283389999997</v>
      </c>
      <c r="BY315" s="98">
        <v>31.227061469999999</v>
      </c>
      <c r="BZ315" s="98">
        <v>-192.76363359999999</v>
      </c>
      <c r="CA315" s="98">
        <v>179.30013629999999</v>
      </c>
    </row>
    <row r="316" spans="31:79" ht="9.9499999999999993" customHeight="1" x14ac:dyDescent="0.25">
      <c r="AE316" s="55">
        <v>276</v>
      </c>
      <c r="AF316" s="55">
        <v>50983200</v>
      </c>
      <c r="AG316" s="55">
        <v>0.625</v>
      </c>
      <c r="AH316" s="55">
        <v>0</v>
      </c>
      <c r="AI316" s="55">
        <v>0.24481983041032601</v>
      </c>
      <c r="AJ316" s="55">
        <v>0.26221994176198998</v>
      </c>
      <c r="AK316" s="55">
        <v>0</v>
      </c>
      <c r="AL316" s="55">
        <v>0.57227154591845997</v>
      </c>
      <c r="AM316" s="55">
        <v>0</v>
      </c>
      <c r="AN316" s="55">
        <v>0</v>
      </c>
      <c r="AO316" s="55">
        <v>-0.25000000000009098</v>
      </c>
      <c r="AP316" s="55">
        <v>0</v>
      </c>
      <c r="AQ316" s="55">
        <v>0</v>
      </c>
      <c r="AR316" s="55">
        <v>0</v>
      </c>
      <c r="AS316" s="55">
        <v>0</v>
      </c>
      <c r="AT316" s="55">
        <v>0</v>
      </c>
      <c r="AU316" s="55">
        <v>590.08333333333303</v>
      </c>
      <c r="AV316" s="125"/>
      <c r="AW316" s="125"/>
      <c r="AX316" s="125"/>
      <c r="AY316" s="125"/>
      <c r="AZ316" s="125"/>
      <c r="BA316" s="125"/>
      <c r="BH316" s="97">
        <v>311</v>
      </c>
      <c r="BI316" s="97">
        <v>57115200</v>
      </c>
      <c r="BJ316" s="98">
        <v>185</v>
      </c>
      <c r="BK316" s="98">
        <v>1026.4891700000001</v>
      </c>
      <c r="BL316" s="98">
        <v>235.2213284</v>
      </c>
      <c r="BM316" s="98">
        <v>3.197464965</v>
      </c>
      <c r="BN316" s="98">
        <v>-1026.4891700000001</v>
      </c>
      <c r="BO316" s="98">
        <v>-206.48976189999999</v>
      </c>
      <c r="BP316" s="98">
        <v>-210.53410149999999</v>
      </c>
      <c r="BQ316" s="100">
        <f t="shared" si="25"/>
        <v>661.05555555555554</v>
      </c>
      <c r="BT316" s="97">
        <v>311</v>
      </c>
      <c r="BU316" s="97">
        <v>57115200</v>
      </c>
      <c r="BV316" s="98">
        <v>1041.269816</v>
      </c>
      <c r="BW316" s="98">
        <v>1001.439291</v>
      </c>
      <c r="BX316" s="98">
        <v>-33.433193279999998</v>
      </c>
      <c r="BY316" s="98">
        <v>31.227061469999999</v>
      </c>
      <c r="BZ316" s="98">
        <v>-192.77903810000001</v>
      </c>
      <c r="CA316" s="98">
        <v>179.30704</v>
      </c>
    </row>
    <row r="317" spans="31:79" ht="9.9499999999999993" customHeight="1" x14ac:dyDescent="0.25">
      <c r="AE317" s="55">
        <v>277</v>
      </c>
      <c r="AF317" s="55">
        <v>51158400</v>
      </c>
      <c r="AG317" s="55">
        <v>0.625</v>
      </c>
      <c r="AH317" s="55">
        <v>0</v>
      </c>
      <c r="AI317" s="55">
        <v>0.244819830410381</v>
      </c>
      <c r="AJ317" s="55">
        <v>0.26221994176198998</v>
      </c>
      <c r="AK317" s="55">
        <v>0</v>
      </c>
      <c r="AL317" s="55">
        <v>0.58123137029519001</v>
      </c>
      <c r="AM317" s="55">
        <v>0</v>
      </c>
      <c r="AN317" s="55">
        <v>0</v>
      </c>
      <c r="AO317" s="55">
        <v>-0.249999999999964</v>
      </c>
      <c r="AP317" s="55">
        <v>0</v>
      </c>
      <c r="AQ317" s="55">
        <v>0</v>
      </c>
      <c r="AR317" s="55">
        <v>0</v>
      </c>
      <c r="AS317" s="55">
        <v>0</v>
      </c>
      <c r="AT317" s="55">
        <v>0</v>
      </c>
      <c r="AU317" s="55">
        <v>592.11111111111097</v>
      </c>
      <c r="AV317" s="125"/>
      <c r="AW317" s="125"/>
      <c r="AX317" s="125"/>
      <c r="AY317" s="125"/>
      <c r="AZ317" s="125"/>
      <c r="BA317" s="125"/>
      <c r="BH317" s="97">
        <v>312</v>
      </c>
      <c r="BI317" s="97">
        <v>57290400</v>
      </c>
      <c r="BJ317" s="98">
        <v>185</v>
      </c>
      <c r="BK317" s="98">
        <v>1026.5163580000001</v>
      </c>
      <c r="BL317" s="98">
        <v>235.2403764</v>
      </c>
      <c r="BM317" s="98">
        <v>3.1982279579999999</v>
      </c>
      <c r="BN317" s="98">
        <v>-1026.5163580000001</v>
      </c>
      <c r="BO317" s="98">
        <v>-206.5012304</v>
      </c>
      <c r="BP317" s="98">
        <v>-210.5409181</v>
      </c>
      <c r="BQ317" s="100">
        <f t="shared" si="25"/>
        <v>663.08333333333337</v>
      </c>
      <c r="BT317" s="97">
        <v>312</v>
      </c>
      <c r="BU317" s="97">
        <v>57290400</v>
      </c>
      <c r="BV317" s="98">
        <v>1041.269988</v>
      </c>
      <c r="BW317" s="98">
        <v>1001.439352</v>
      </c>
      <c r="BX317" s="98">
        <v>-33.440712009999999</v>
      </c>
      <c r="BY317" s="98">
        <v>31.227061469999999</v>
      </c>
      <c r="BZ317" s="98">
        <v>-192.79270980000001</v>
      </c>
      <c r="CA317" s="98">
        <v>179.31385660000001</v>
      </c>
    </row>
    <row r="318" spans="31:79" ht="9.9499999999999993" customHeight="1" x14ac:dyDescent="0.25">
      <c r="AE318" s="55">
        <v>278</v>
      </c>
      <c r="AF318" s="55">
        <v>51333600</v>
      </c>
      <c r="AG318" s="55">
        <v>0.625</v>
      </c>
      <c r="AH318" s="55">
        <v>0</v>
      </c>
      <c r="AI318" s="55">
        <v>0.24470303041032099</v>
      </c>
      <c r="AJ318" s="55">
        <v>0.26221994176198998</v>
      </c>
      <c r="AK318" s="55">
        <v>0</v>
      </c>
      <c r="AL318" s="55">
        <v>0.599196544968853</v>
      </c>
      <c r="AM318" s="55">
        <v>0</v>
      </c>
      <c r="AN318" s="55">
        <v>0</v>
      </c>
      <c r="AO318" s="55">
        <v>-0.25000000000009098</v>
      </c>
      <c r="AP318" s="55">
        <v>0</v>
      </c>
      <c r="AQ318" s="55">
        <v>0</v>
      </c>
      <c r="AR318" s="55">
        <v>0</v>
      </c>
      <c r="AS318" s="55">
        <v>0</v>
      </c>
      <c r="AT318" s="55">
        <v>0</v>
      </c>
      <c r="AU318" s="55">
        <v>594.138888888888</v>
      </c>
      <c r="AV318" s="125"/>
      <c r="AW318" s="125"/>
      <c r="AX318" s="125"/>
      <c r="AY318" s="125"/>
      <c r="AZ318" s="125"/>
      <c r="BA318" s="125"/>
      <c r="BH318" s="97">
        <v>313</v>
      </c>
      <c r="BI318" s="97">
        <v>57465600</v>
      </c>
      <c r="BJ318" s="98">
        <v>185</v>
      </c>
      <c r="BK318" s="98">
        <v>1026.541197</v>
      </c>
      <c r="BL318" s="98">
        <v>235.25693010000001</v>
      </c>
      <c r="BM318" s="98">
        <v>3.1986480849999999</v>
      </c>
      <c r="BN318" s="98">
        <v>-1026.541197</v>
      </c>
      <c r="BO318" s="98">
        <v>-206.51058420000001</v>
      </c>
      <c r="BP318" s="98">
        <v>-210.5476979</v>
      </c>
      <c r="BQ318" s="100">
        <f t="shared" si="25"/>
        <v>665.11111111111109</v>
      </c>
      <c r="BT318" s="97">
        <v>313</v>
      </c>
      <c r="BU318" s="97">
        <v>57465600</v>
      </c>
      <c r="BV318" s="98">
        <v>1041.2701500000001</v>
      </c>
      <c r="BW318" s="98">
        <v>1001.439407</v>
      </c>
      <c r="BX318" s="98">
        <v>-33.447857140000004</v>
      </c>
      <c r="BY318" s="98">
        <v>31.227061469999999</v>
      </c>
      <c r="BZ318" s="98">
        <v>-192.804866</v>
      </c>
      <c r="CA318" s="98">
        <v>179.32063640000001</v>
      </c>
    </row>
    <row r="319" spans="31:79" ht="9.9499999999999993" customHeight="1" x14ac:dyDescent="0.25">
      <c r="AE319" s="55">
        <v>279</v>
      </c>
      <c r="AF319" s="55">
        <v>51508800</v>
      </c>
      <c r="AG319" s="55">
        <v>0.625</v>
      </c>
      <c r="AH319" s="55">
        <v>0</v>
      </c>
      <c r="AI319" s="55">
        <v>0.244586230410371</v>
      </c>
      <c r="AJ319" s="55">
        <v>0.26221994176198998</v>
      </c>
      <c r="AK319" s="55">
        <v>0</v>
      </c>
      <c r="AL319" s="55">
        <v>0.648144324107644</v>
      </c>
      <c r="AM319" s="55">
        <v>0</v>
      </c>
      <c r="AN319" s="55">
        <v>0</v>
      </c>
      <c r="AO319" s="55">
        <v>-0.25000000000009098</v>
      </c>
      <c r="AP319" s="55">
        <v>0</v>
      </c>
      <c r="AQ319" s="55">
        <v>0</v>
      </c>
      <c r="AR319" s="55">
        <v>0</v>
      </c>
      <c r="AS319" s="55">
        <v>0</v>
      </c>
      <c r="AT319" s="55">
        <v>0</v>
      </c>
      <c r="AU319" s="55">
        <v>596.16666666666595</v>
      </c>
      <c r="AV319" s="125"/>
      <c r="AW319" s="125"/>
      <c r="AX319" s="125"/>
      <c r="AY319" s="125"/>
      <c r="AZ319" s="125"/>
      <c r="BA319" s="125"/>
      <c r="BH319" s="97">
        <v>314</v>
      </c>
      <c r="BI319" s="97">
        <v>57640800</v>
      </c>
      <c r="BJ319" s="98">
        <v>185</v>
      </c>
      <c r="BK319" s="98">
        <v>1026.564462</v>
      </c>
      <c r="BL319" s="98">
        <v>235.2721062</v>
      </c>
      <c r="BM319" s="98">
        <v>3.1987453060000002</v>
      </c>
      <c r="BN319" s="98">
        <v>-1026.564462</v>
      </c>
      <c r="BO319" s="98">
        <v>-206.51891470000001</v>
      </c>
      <c r="BP319" s="98">
        <v>-210.5544462</v>
      </c>
      <c r="BQ319" s="100">
        <f t="shared" si="25"/>
        <v>667.13888888888891</v>
      </c>
      <c r="BT319" s="97">
        <v>314</v>
      </c>
      <c r="BU319" s="97">
        <v>57640800</v>
      </c>
      <c r="BV319" s="98">
        <v>1041.270305</v>
      </c>
      <c r="BW319" s="98">
        <v>1001.439456</v>
      </c>
      <c r="BX319" s="98">
        <v>-33.454653200000003</v>
      </c>
      <c r="BY319" s="98">
        <v>31.227061469999999</v>
      </c>
      <c r="BZ319" s="98">
        <v>-192.8157669</v>
      </c>
      <c r="CA319" s="98">
        <v>179.32738470000001</v>
      </c>
    </row>
    <row r="320" spans="31:79" ht="9.9499999999999993" customHeight="1" x14ac:dyDescent="0.25">
      <c r="AE320" s="55">
        <v>280</v>
      </c>
      <c r="AF320" s="55">
        <v>51684000</v>
      </c>
      <c r="AG320" s="55">
        <v>0.625</v>
      </c>
      <c r="AH320" s="55">
        <v>0</v>
      </c>
      <c r="AI320" s="55">
        <v>0.24446943041036601</v>
      </c>
      <c r="AJ320" s="55">
        <v>0.26221994176198998</v>
      </c>
      <c r="AK320" s="55">
        <v>0</v>
      </c>
      <c r="AL320" s="55">
        <v>0.736034386322308</v>
      </c>
      <c r="AM320" s="55">
        <v>0</v>
      </c>
      <c r="AN320" s="55">
        <v>0</v>
      </c>
      <c r="AO320" s="55">
        <v>-0.25000000000009098</v>
      </c>
      <c r="AP320" s="55">
        <v>0</v>
      </c>
      <c r="AQ320" s="55">
        <v>0</v>
      </c>
      <c r="AR320" s="55">
        <v>0</v>
      </c>
      <c r="AS320" s="55">
        <v>0</v>
      </c>
      <c r="AT320" s="55">
        <v>0</v>
      </c>
      <c r="AU320" s="55">
        <v>598.194444444444</v>
      </c>
      <c r="AV320" s="125"/>
      <c r="AW320" s="125"/>
      <c r="AX320" s="125"/>
      <c r="AY320" s="125"/>
      <c r="AZ320" s="125"/>
      <c r="BA320" s="125"/>
      <c r="BH320" s="97">
        <v>315</v>
      </c>
      <c r="BI320" s="97">
        <v>57816000</v>
      </c>
      <c r="BJ320" s="98">
        <v>185</v>
      </c>
      <c r="BK320" s="98">
        <v>1026.58593</v>
      </c>
      <c r="BL320" s="98">
        <v>235.2856166</v>
      </c>
      <c r="BM320" s="98">
        <v>3.201983501</v>
      </c>
      <c r="BN320" s="98">
        <v>-1026.58593</v>
      </c>
      <c r="BO320" s="98">
        <v>-206.52591150000001</v>
      </c>
      <c r="BP320" s="98">
        <v>-210.55772160000001</v>
      </c>
      <c r="BQ320" s="100">
        <f t="shared" si="25"/>
        <v>669.16666666666663</v>
      </c>
      <c r="BT320" s="97">
        <v>315</v>
      </c>
      <c r="BU320" s="97">
        <v>57816000</v>
      </c>
      <c r="BV320" s="98">
        <v>1041.270452</v>
      </c>
      <c r="BW320" s="98">
        <v>1001.439498</v>
      </c>
      <c r="BX320" s="98">
        <v>-33.461123649999998</v>
      </c>
      <c r="BY320" s="98">
        <v>31.227061469999999</v>
      </c>
      <c r="BZ320" s="98">
        <v>-192.82519730000001</v>
      </c>
      <c r="CA320" s="98">
        <v>179.33066009999999</v>
      </c>
    </row>
    <row r="321" spans="31:79" ht="9.9499999999999993" customHeight="1" x14ac:dyDescent="0.25">
      <c r="AE321" s="55">
        <v>281</v>
      </c>
      <c r="AF321" s="55">
        <v>51859200</v>
      </c>
      <c r="AG321" s="55">
        <v>0.625</v>
      </c>
      <c r="AH321" s="55">
        <v>0</v>
      </c>
      <c r="AI321" s="55">
        <v>0.24435263041036101</v>
      </c>
      <c r="AJ321" s="55">
        <v>0.26221994176198998</v>
      </c>
      <c r="AK321" s="55">
        <v>0</v>
      </c>
      <c r="AL321" s="55">
        <v>0.86289280072965402</v>
      </c>
      <c r="AM321" s="55">
        <v>0</v>
      </c>
      <c r="AN321" s="55">
        <v>0</v>
      </c>
      <c r="AO321" s="55">
        <v>-0.25000000000002798</v>
      </c>
      <c r="AP321" s="55">
        <v>0</v>
      </c>
      <c r="AQ321" s="55">
        <v>0</v>
      </c>
      <c r="AR321" s="55">
        <v>0</v>
      </c>
      <c r="AS321" s="55">
        <v>0</v>
      </c>
      <c r="AT321" s="55">
        <v>0</v>
      </c>
      <c r="AU321" s="55">
        <v>600.22222222222194</v>
      </c>
      <c r="AV321" s="125"/>
      <c r="AW321" s="125"/>
      <c r="AX321" s="125"/>
      <c r="AY321" s="125"/>
      <c r="AZ321" s="125"/>
      <c r="BA321" s="125"/>
      <c r="BH321" s="97">
        <v>316</v>
      </c>
      <c r="BI321" s="97">
        <v>57991200</v>
      </c>
      <c r="BJ321" s="98">
        <v>185</v>
      </c>
      <c r="BK321" s="98">
        <v>1026.580737</v>
      </c>
      <c r="BL321" s="98">
        <v>235.24734470000001</v>
      </c>
      <c r="BM321" s="98">
        <v>3.2046413920000001</v>
      </c>
      <c r="BN321" s="98">
        <v>-1026.580737</v>
      </c>
      <c r="BO321" s="98">
        <v>-206.48158129999999</v>
      </c>
      <c r="BP321" s="98">
        <v>-210.56112200000001</v>
      </c>
      <c r="BQ321" s="100">
        <f t="shared" si="25"/>
        <v>671.19444444444446</v>
      </c>
      <c r="BT321" s="97">
        <v>316</v>
      </c>
      <c r="BU321" s="97">
        <v>57991200</v>
      </c>
      <c r="BV321" s="98">
        <v>1041.270593</v>
      </c>
      <c r="BW321" s="98">
        <v>1001.439535</v>
      </c>
      <c r="BX321" s="98">
        <v>-33.467289170000001</v>
      </c>
      <c r="BY321" s="98">
        <v>31.227061469999999</v>
      </c>
      <c r="BZ321" s="98">
        <v>-192.83335629999999</v>
      </c>
      <c r="CA321" s="98">
        <v>179.33406049999999</v>
      </c>
    </row>
    <row r="322" spans="31:79" ht="9.9499999999999993" customHeight="1" x14ac:dyDescent="0.25">
      <c r="AE322" s="55">
        <v>282</v>
      </c>
      <c r="AF322" s="55">
        <v>52034400</v>
      </c>
      <c r="AG322" s="55">
        <v>0.625</v>
      </c>
      <c r="AH322" s="55">
        <v>0</v>
      </c>
      <c r="AI322" s="55">
        <v>0.244235830410412</v>
      </c>
      <c r="AJ322" s="55">
        <v>0.26217151004404099</v>
      </c>
      <c r="AK322" s="55">
        <v>0</v>
      </c>
      <c r="AL322" s="55">
        <v>0.94891707439637696</v>
      </c>
      <c r="AM322" s="55">
        <v>0</v>
      </c>
      <c r="AN322" s="55">
        <v>0</v>
      </c>
      <c r="AO322" s="55">
        <v>-0.25000000000002798</v>
      </c>
      <c r="AP322" s="55">
        <v>0</v>
      </c>
      <c r="AQ322" s="55">
        <v>0</v>
      </c>
      <c r="AR322" s="55">
        <v>0</v>
      </c>
      <c r="AS322" s="55">
        <v>0</v>
      </c>
      <c r="AT322" s="55">
        <v>0</v>
      </c>
      <c r="AU322" s="55">
        <v>602.25</v>
      </c>
      <c r="AV322" s="125"/>
      <c r="AW322" s="125"/>
      <c r="AX322" s="125"/>
      <c r="AY322" s="125"/>
      <c r="AZ322" s="125"/>
      <c r="BA322" s="125"/>
      <c r="BH322" s="97">
        <v>317</v>
      </c>
      <c r="BI322" s="97">
        <v>58166400</v>
      </c>
      <c r="BJ322" s="98">
        <v>185</v>
      </c>
      <c r="BK322" s="98">
        <v>1026.598911</v>
      </c>
      <c r="BL322" s="98">
        <v>235.25748189999999</v>
      </c>
      <c r="BM322" s="98">
        <v>3.2070091469999999</v>
      </c>
      <c r="BN322" s="98">
        <v>-1026.598911</v>
      </c>
      <c r="BO322" s="98">
        <v>-206.485805</v>
      </c>
      <c r="BP322" s="98">
        <v>-210.5646678</v>
      </c>
      <c r="BQ322" s="100">
        <f t="shared" si="25"/>
        <v>673.22222222222217</v>
      </c>
      <c r="BT322" s="97">
        <v>317</v>
      </c>
      <c r="BU322" s="97">
        <v>58166400</v>
      </c>
      <c r="BV322" s="98">
        <v>1041.2707270000001</v>
      </c>
      <c r="BW322" s="98">
        <v>1001.439566</v>
      </c>
      <c r="BX322" s="98">
        <v>-33.47316953</v>
      </c>
      <c r="BY322" s="98">
        <v>31.227061469999999</v>
      </c>
      <c r="BZ322" s="98">
        <v>-192.8404099</v>
      </c>
      <c r="CA322" s="98">
        <v>179.3376063</v>
      </c>
    </row>
    <row r="323" spans="31:79" ht="9.9499999999999993" customHeight="1" x14ac:dyDescent="0.25">
      <c r="AE323" s="55">
        <v>283</v>
      </c>
      <c r="AF323" s="55">
        <v>52209600</v>
      </c>
      <c r="AG323" s="55">
        <v>0.625</v>
      </c>
      <c r="AH323" s="55">
        <v>0</v>
      </c>
      <c r="AI323" s="55">
        <v>0.23936179421915699</v>
      </c>
      <c r="AJ323" s="55">
        <v>0.26125711695110299</v>
      </c>
      <c r="AK323" s="55">
        <v>0</v>
      </c>
      <c r="AL323" s="55">
        <v>1.00554588520905</v>
      </c>
      <c r="AM323" s="55">
        <v>0</v>
      </c>
      <c r="AN323" s="55">
        <v>0</v>
      </c>
      <c r="AO323" s="55">
        <v>-0.25000000000009098</v>
      </c>
      <c r="AP323" s="55">
        <v>0</v>
      </c>
      <c r="AQ323" s="55">
        <v>0</v>
      </c>
      <c r="AR323" s="55">
        <v>0</v>
      </c>
      <c r="AS323" s="55">
        <v>0</v>
      </c>
      <c r="AT323" s="55">
        <v>0</v>
      </c>
      <c r="AU323" s="55">
        <v>604.27777777777703</v>
      </c>
      <c r="AV323" s="125"/>
      <c r="AW323" s="125"/>
      <c r="AX323" s="125"/>
      <c r="AY323" s="125"/>
      <c r="AZ323" s="125"/>
      <c r="BA323" s="125"/>
      <c r="BH323" s="97">
        <v>318</v>
      </c>
      <c r="BI323" s="97">
        <v>58341600</v>
      </c>
      <c r="BJ323" s="98">
        <v>185</v>
      </c>
      <c r="BK323" s="98">
        <v>1026.6242990000001</v>
      </c>
      <c r="BL323" s="98">
        <v>235.26676259999999</v>
      </c>
      <c r="BM323" s="98">
        <v>3.2049402159999998</v>
      </c>
      <c r="BN323" s="98">
        <v>-1026.6242990000001</v>
      </c>
      <c r="BO323" s="98">
        <v>-206.48944</v>
      </c>
      <c r="BP323" s="98">
        <v>-210.57238229999999</v>
      </c>
      <c r="BQ323" s="100">
        <f t="shared" si="25"/>
        <v>675.25</v>
      </c>
      <c r="BT323" s="97">
        <v>318</v>
      </c>
      <c r="BU323" s="97">
        <v>58341600</v>
      </c>
      <c r="BV323" s="98">
        <v>1041.270855</v>
      </c>
      <c r="BW323" s="98">
        <v>1001.4395960000001</v>
      </c>
      <c r="BX323" s="98">
        <v>-33.478783999999997</v>
      </c>
      <c r="BY323" s="98">
        <v>31.227061469999999</v>
      </c>
      <c r="BZ323" s="98">
        <v>-192.8469853</v>
      </c>
      <c r="CA323" s="98">
        <v>179.34532089999999</v>
      </c>
    </row>
    <row r="324" spans="31:79" ht="9.9499999999999993" customHeight="1" x14ac:dyDescent="0.25">
      <c r="AE324" s="55">
        <v>284</v>
      </c>
      <c r="AF324" s="55">
        <v>52384800</v>
      </c>
      <c r="AG324" s="55">
        <v>0.625</v>
      </c>
      <c r="AH324" s="55">
        <v>0</v>
      </c>
      <c r="AI324" s="55">
        <v>0.23936179421915699</v>
      </c>
      <c r="AJ324" s="55">
        <v>0.26086879250807798</v>
      </c>
      <c r="AK324" s="55">
        <v>0</v>
      </c>
      <c r="AL324" s="55">
        <v>1.04203066976075</v>
      </c>
      <c r="AM324" s="55">
        <v>0</v>
      </c>
      <c r="AN324" s="55">
        <v>0</v>
      </c>
      <c r="AO324" s="55">
        <v>-0.25000000000015499</v>
      </c>
      <c r="AP324" s="55">
        <v>0</v>
      </c>
      <c r="AQ324" s="55">
        <v>0</v>
      </c>
      <c r="AR324" s="55">
        <v>0</v>
      </c>
      <c r="AS324" s="55">
        <v>0</v>
      </c>
      <c r="AT324" s="55">
        <v>0</v>
      </c>
      <c r="AU324" s="55">
        <v>606.30555555555497</v>
      </c>
      <c r="AV324" s="125"/>
      <c r="AW324" s="125"/>
      <c r="AX324" s="125"/>
      <c r="AY324" s="125"/>
      <c r="AZ324" s="125"/>
      <c r="BA324" s="125"/>
      <c r="BH324" s="97">
        <v>319</v>
      </c>
      <c r="BI324" s="97">
        <v>58516800</v>
      </c>
      <c r="BJ324" s="98">
        <v>185</v>
      </c>
      <c r="BK324" s="98">
        <v>1026.69982</v>
      </c>
      <c r="BL324" s="98">
        <v>235.27812069999999</v>
      </c>
      <c r="BM324" s="98">
        <v>3.1785415110000002</v>
      </c>
      <c r="BN324" s="98">
        <v>-1026.69982</v>
      </c>
      <c r="BO324" s="98">
        <v>-206.4953903</v>
      </c>
      <c r="BP324" s="98">
        <v>-210.60418899999999</v>
      </c>
      <c r="BQ324" s="100">
        <f t="shared" si="25"/>
        <v>677.27777777777783</v>
      </c>
      <c r="BT324" s="97">
        <v>319</v>
      </c>
      <c r="BU324" s="97">
        <v>58516800</v>
      </c>
      <c r="BV324" s="98">
        <v>1041.2709769999999</v>
      </c>
      <c r="BW324" s="98">
        <v>1001.439636</v>
      </c>
      <c r="BX324" s="98">
        <v>-33.484150659999997</v>
      </c>
      <c r="BY324" s="98">
        <v>31.227061469999999</v>
      </c>
      <c r="BZ324" s="98">
        <v>-192.85593700000001</v>
      </c>
      <c r="CA324" s="98">
        <v>179.3771275</v>
      </c>
    </row>
    <row r="325" spans="31:79" ht="9.9499999999999993" customHeight="1" x14ac:dyDescent="0.25">
      <c r="AE325" s="55">
        <v>285</v>
      </c>
      <c r="AF325" s="55">
        <v>52560000</v>
      </c>
      <c r="AG325" s="55">
        <v>0.625</v>
      </c>
      <c r="AH325" s="55">
        <v>0</v>
      </c>
      <c r="AI325" s="55">
        <v>0.23924499421915199</v>
      </c>
      <c r="AJ325" s="55">
        <v>0.25920294123003201</v>
      </c>
      <c r="AK325" s="55">
        <v>0</v>
      </c>
      <c r="AL325" s="55">
        <v>1.0647645853962899</v>
      </c>
      <c r="AM325" s="55">
        <v>0</v>
      </c>
      <c r="AN325" s="55">
        <v>0</v>
      </c>
      <c r="AO325" s="55">
        <v>-0.25000000000009098</v>
      </c>
      <c r="AP325" s="55">
        <v>0</v>
      </c>
      <c r="AQ325" s="55">
        <v>0</v>
      </c>
      <c r="AR325" s="55">
        <v>0</v>
      </c>
      <c r="AS325" s="55">
        <v>0</v>
      </c>
      <c r="AT325" s="55">
        <v>0</v>
      </c>
      <c r="AU325" s="55">
        <v>608.33333333333303</v>
      </c>
      <c r="AV325" s="125"/>
      <c r="AW325" s="125"/>
      <c r="AX325" s="125"/>
      <c r="AY325" s="125"/>
      <c r="AZ325" s="125"/>
      <c r="BA325" s="125"/>
      <c r="BH325" s="97">
        <v>320</v>
      </c>
      <c r="BI325" s="97">
        <v>58692000</v>
      </c>
      <c r="BJ325" s="98">
        <v>185</v>
      </c>
      <c r="BK325" s="98">
        <v>1026.7663660000001</v>
      </c>
      <c r="BL325" s="98">
        <v>235.29078530000001</v>
      </c>
      <c r="BM325" s="98">
        <v>3.156913641</v>
      </c>
      <c r="BN325" s="98">
        <v>-1026.7663660000001</v>
      </c>
      <c r="BO325" s="98">
        <v>-206.50286500000001</v>
      </c>
      <c r="BP325" s="98">
        <v>-210.6310067</v>
      </c>
      <c r="BQ325" s="100">
        <f t="shared" si="25"/>
        <v>679.30555555555554</v>
      </c>
      <c r="BT325" s="97">
        <v>320</v>
      </c>
      <c r="BU325" s="97">
        <v>58692000</v>
      </c>
      <c r="BV325" s="98">
        <v>1041.2710939999999</v>
      </c>
      <c r="BW325" s="98">
        <v>1001.4396829999999</v>
      </c>
      <c r="BX325" s="98">
        <v>-33.489292810000002</v>
      </c>
      <c r="BY325" s="98">
        <v>31.227061469999999</v>
      </c>
      <c r="BZ325" s="98">
        <v>-192.86643620000001</v>
      </c>
      <c r="CA325" s="98">
        <v>179.40394520000001</v>
      </c>
    </row>
    <row r="326" spans="31:79" ht="9.9499999999999993" customHeight="1" x14ac:dyDescent="0.25">
      <c r="AE326" s="55">
        <v>286</v>
      </c>
      <c r="AF326" s="55">
        <v>52735200</v>
      </c>
      <c r="AG326" s="55">
        <v>0.374999999999999</v>
      </c>
      <c r="AH326" s="55">
        <v>0</v>
      </c>
      <c r="AI326" s="55">
        <v>0.23912819421909201</v>
      </c>
      <c r="AJ326" s="55">
        <v>0.25896308711965998</v>
      </c>
      <c r="AK326" s="55">
        <v>0</v>
      </c>
      <c r="AL326" s="55">
        <v>1.07595178190501</v>
      </c>
      <c r="AM326" s="55">
        <v>0</v>
      </c>
      <c r="AN326" s="55">
        <v>0</v>
      </c>
      <c r="AO326" s="55">
        <v>-0.24999999961810301</v>
      </c>
      <c r="AP326" s="55">
        <v>0</v>
      </c>
      <c r="AQ326" s="55">
        <v>0</v>
      </c>
      <c r="AR326" s="55">
        <v>0</v>
      </c>
      <c r="AS326" s="55">
        <v>0</v>
      </c>
      <c r="AT326" s="55">
        <v>0</v>
      </c>
      <c r="AU326" s="55">
        <v>610.36111111111097</v>
      </c>
      <c r="AV326" s="125"/>
      <c r="AW326" s="125"/>
      <c r="AX326" s="125"/>
      <c r="AY326" s="125"/>
      <c r="AZ326" s="125"/>
      <c r="BA326" s="125"/>
      <c r="BH326" s="97">
        <v>321</v>
      </c>
      <c r="BI326" s="97">
        <v>58867200</v>
      </c>
      <c r="BJ326" s="98">
        <v>185</v>
      </c>
      <c r="BK326" s="98">
        <v>1026.831115</v>
      </c>
      <c r="BL326" s="98">
        <v>235.30447100000001</v>
      </c>
      <c r="BM326" s="98">
        <v>3.1363688330000001</v>
      </c>
      <c r="BN326" s="98">
        <v>-1026.831115</v>
      </c>
      <c r="BO326" s="98">
        <v>-206.51155750000001</v>
      </c>
      <c r="BP326" s="98">
        <v>-210.65654459999999</v>
      </c>
      <c r="BQ326" s="100">
        <f t="shared" ref="BQ326:BQ350" si="26">BI326/$BQ$4</f>
        <v>681.33333333333337</v>
      </c>
      <c r="BT326" s="97">
        <v>321</v>
      </c>
      <c r="BU326" s="97">
        <v>58867200</v>
      </c>
      <c r="BV326" s="98">
        <v>1041.2712059999999</v>
      </c>
      <c r="BW326" s="98">
        <v>1001.439735</v>
      </c>
      <c r="BX326" s="98">
        <v>-33.494232840000002</v>
      </c>
      <c r="BY326" s="98">
        <v>31.227061469999999</v>
      </c>
      <c r="BZ326" s="98">
        <v>-192.87817720000001</v>
      </c>
      <c r="CA326" s="98">
        <v>179.4294831</v>
      </c>
    </row>
    <row r="327" spans="31:79" ht="9.9499999999999993" customHeight="1" x14ac:dyDescent="0.25">
      <c r="AE327" s="55">
        <v>287</v>
      </c>
      <c r="AF327" s="55">
        <v>52910400</v>
      </c>
      <c r="AG327" s="55">
        <v>0.374999999999999</v>
      </c>
      <c r="AH327" s="55">
        <v>0</v>
      </c>
      <c r="AI327" s="55">
        <v>0.23901139421919801</v>
      </c>
      <c r="AJ327" s="55">
        <v>0.25883945557696197</v>
      </c>
      <c r="AK327" s="55">
        <v>0</v>
      </c>
      <c r="AL327" s="55">
        <v>1.08140383813439</v>
      </c>
      <c r="AM327" s="55">
        <v>0</v>
      </c>
      <c r="AN327" s="55">
        <v>0</v>
      </c>
      <c r="AO327" s="55">
        <v>-0.25000000000009098</v>
      </c>
      <c r="AP327" s="55">
        <v>0</v>
      </c>
      <c r="AQ327" s="55">
        <v>0</v>
      </c>
      <c r="AR327" s="55">
        <v>0</v>
      </c>
      <c r="AS327" s="55">
        <v>0</v>
      </c>
      <c r="AT327" s="55">
        <v>0</v>
      </c>
      <c r="AU327" s="55">
        <v>612.388888888888</v>
      </c>
      <c r="AV327" s="125"/>
      <c r="AW327" s="125"/>
      <c r="AX327" s="125"/>
      <c r="AY327" s="125"/>
      <c r="AZ327" s="125"/>
      <c r="BA327" s="125"/>
      <c r="BH327" s="97">
        <v>322</v>
      </c>
      <c r="BI327" s="97">
        <v>59042400</v>
      </c>
      <c r="BJ327" s="98">
        <v>185</v>
      </c>
      <c r="BK327" s="98">
        <v>1026.8938639999999</v>
      </c>
      <c r="BL327" s="98">
        <v>235.31869639999999</v>
      </c>
      <c r="BM327" s="98">
        <v>3.1168041780000002</v>
      </c>
      <c r="BN327" s="98">
        <v>-1026.8938639999999</v>
      </c>
      <c r="BO327" s="98">
        <v>-206.52098240000001</v>
      </c>
      <c r="BP327" s="98">
        <v>-210.6809097</v>
      </c>
      <c r="BQ327" s="100">
        <f t="shared" si="26"/>
        <v>683.36111111111109</v>
      </c>
      <c r="BT327" s="97">
        <v>322</v>
      </c>
      <c r="BU327" s="97">
        <v>59042400</v>
      </c>
      <c r="BV327" s="98">
        <v>1041.2713140000001</v>
      </c>
      <c r="BW327" s="98">
        <v>1001.439792</v>
      </c>
      <c r="BX327" s="98">
        <v>-33.498975919999999</v>
      </c>
      <c r="BY327" s="98">
        <v>31.227061469999999</v>
      </c>
      <c r="BZ327" s="98">
        <v>-192.89089659999999</v>
      </c>
      <c r="CA327" s="98">
        <v>179.4538483</v>
      </c>
    </row>
    <row r="328" spans="31:79" ht="9.9499999999999993" customHeight="1" x14ac:dyDescent="0.25">
      <c r="AE328" s="55">
        <v>288</v>
      </c>
      <c r="AF328" s="55">
        <v>53085600</v>
      </c>
      <c r="AG328" s="55">
        <v>0.374999999999999</v>
      </c>
      <c r="AH328" s="55">
        <v>0</v>
      </c>
      <c r="AI328" s="55">
        <v>0.23889459421919301</v>
      </c>
      <c r="AJ328" s="55">
        <v>0.25648721084072301</v>
      </c>
      <c r="AK328" s="55">
        <v>0</v>
      </c>
      <c r="AL328" s="55">
        <v>1.0814211794519499</v>
      </c>
      <c r="AM328" s="55">
        <v>0</v>
      </c>
      <c r="AN328" s="55">
        <v>0</v>
      </c>
      <c r="AO328" s="55">
        <v>-0.249999999999964</v>
      </c>
      <c r="AP328" s="55">
        <v>0</v>
      </c>
      <c r="AQ328" s="55">
        <v>0</v>
      </c>
      <c r="AR328" s="55">
        <v>0</v>
      </c>
      <c r="AS328" s="55">
        <v>0</v>
      </c>
      <c r="AT328" s="55">
        <v>0</v>
      </c>
      <c r="AU328" s="55">
        <v>614.41666666666595</v>
      </c>
      <c r="AV328" s="125"/>
      <c r="AW328" s="125"/>
      <c r="AX328" s="125"/>
      <c r="AY328" s="125"/>
      <c r="AZ328" s="125"/>
      <c r="BA328" s="125"/>
      <c r="BH328" s="97">
        <v>323</v>
      </c>
      <c r="BI328" s="97">
        <v>59217600</v>
      </c>
      <c r="BJ328" s="98">
        <v>185</v>
      </c>
      <c r="BK328" s="98">
        <v>1026.954518</v>
      </c>
      <c r="BL328" s="98">
        <v>235.3332466</v>
      </c>
      <c r="BM328" s="98">
        <v>3.0981833660000002</v>
      </c>
      <c r="BN328" s="98">
        <v>-1026.954518</v>
      </c>
      <c r="BO328" s="98">
        <v>-206.5309254</v>
      </c>
      <c r="BP328" s="98">
        <v>-210.70413790000001</v>
      </c>
      <c r="BQ328" s="100">
        <f t="shared" si="26"/>
        <v>685.38888888888891</v>
      </c>
      <c r="BT328" s="97">
        <v>323</v>
      </c>
      <c r="BU328" s="97">
        <v>59217600</v>
      </c>
      <c r="BV328" s="98">
        <v>1041.271418</v>
      </c>
      <c r="BW328" s="98">
        <v>1001.439853</v>
      </c>
      <c r="BX328" s="98">
        <v>-33.503522539999999</v>
      </c>
      <c r="BY328" s="98">
        <v>31.227061469999999</v>
      </c>
      <c r="BZ328" s="98">
        <v>-192.9043643</v>
      </c>
      <c r="CA328" s="98">
        <v>179.47707639999999</v>
      </c>
    </row>
    <row r="329" spans="31:79" ht="9.9499999999999993" customHeight="1" x14ac:dyDescent="0.25">
      <c r="AE329" s="55">
        <v>289</v>
      </c>
      <c r="AF329" s="55">
        <v>53260800</v>
      </c>
      <c r="AG329" s="55">
        <v>0.374999999999999</v>
      </c>
      <c r="AH329" s="55">
        <v>0</v>
      </c>
      <c r="AI329" s="55">
        <v>0.23877779421913201</v>
      </c>
      <c r="AJ329" s="55">
        <v>0.25646719548494401</v>
      </c>
      <c r="AK329" s="55">
        <v>0</v>
      </c>
      <c r="AL329" s="55">
        <v>1.0746217029882601</v>
      </c>
      <c r="AM329" s="55">
        <v>0</v>
      </c>
      <c r="AN329" s="55">
        <v>0</v>
      </c>
      <c r="AO329" s="55">
        <v>-0.25000000000021799</v>
      </c>
      <c r="AP329" s="55">
        <v>0</v>
      </c>
      <c r="AQ329" s="55">
        <v>0</v>
      </c>
      <c r="AR329" s="55">
        <v>0</v>
      </c>
      <c r="AS329" s="55">
        <v>0</v>
      </c>
      <c r="AT329" s="55">
        <v>0</v>
      </c>
      <c r="AU329" s="55">
        <v>616.444444444444</v>
      </c>
      <c r="AV329" s="125"/>
      <c r="AW329" s="125"/>
      <c r="AX329" s="125"/>
      <c r="AY329" s="125"/>
      <c r="AZ329" s="125"/>
      <c r="BA329" s="125"/>
      <c r="BH329" s="97">
        <v>324</v>
      </c>
      <c r="BI329" s="97">
        <v>59392800</v>
      </c>
      <c r="BJ329" s="98">
        <v>185</v>
      </c>
      <c r="BK329" s="98">
        <v>1027.0131719999999</v>
      </c>
      <c r="BL329" s="98">
        <v>235.34812690000001</v>
      </c>
      <c r="BM329" s="98">
        <v>3.0804687830000002</v>
      </c>
      <c r="BN329" s="98">
        <v>-1027.0131719999999</v>
      </c>
      <c r="BO329" s="98">
        <v>-206.54138950000001</v>
      </c>
      <c r="BP329" s="98">
        <v>-210.72626869999999</v>
      </c>
      <c r="BQ329" s="100">
        <f t="shared" si="26"/>
        <v>687.41666666666663</v>
      </c>
      <c r="BT329" s="97">
        <v>324</v>
      </c>
      <c r="BU329" s="97">
        <v>59392800</v>
      </c>
      <c r="BV329" s="98">
        <v>1041.2715169999999</v>
      </c>
      <c r="BW329" s="98">
        <v>1001.439915</v>
      </c>
      <c r="BX329" s="98">
        <v>-33.50787562</v>
      </c>
      <c r="BY329" s="98">
        <v>31.227061469999999</v>
      </c>
      <c r="BZ329" s="98">
        <v>-192.91838319999999</v>
      </c>
      <c r="CA329" s="98">
        <v>179.4992072</v>
      </c>
    </row>
    <row r="330" spans="31:79" ht="9.9499999999999993" customHeight="1" x14ac:dyDescent="0.25">
      <c r="AE330" s="55">
        <v>290</v>
      </c>
      <c r="AF330" s="55">
        <v>53436000</v>
      </c>
      <c r="AG330" s="55">
        <v>0.374999999999999</v>
      </c>
      <c r="AH330" s="55">
        <v>0</v>
      </c>
      <c r="AI330" s="55">
        <v>0.23866099421912701</v>
      </c>
      <c r="AJ330" s="55">
        <v>0.25637041084072199</v>
      </c>
      <c r="AK330" s="55">
        <v>0</v>
      </c>
      <c r="AL330" s="55">
        <v>1.05847361235337</v>
      </c>
      <c r="AM330" s="55">
        <v>0</v>
      </c>
      <c r="AN330" s="55">
        <v>0</v>
      </c>
      <c r="AO330" s="55">
        <v>-0.25000000000009098</v>
      </c>
      <c r="AP330" s="55">
        <v>0</v>
      </c>
      <c r="AQ330" s="55">
        <v>0</v>
      </c>
      <c r="AR330" s="55">
        <v>0</v>
      </c>
      <c r="AS330" s="55">
        <v>0</v>
      </c>
      <c r="AT330" s="55">
        <v>0</v>
      </c>
      <c r="AU330" s="55">
        <v>618.47222222222194</v>
      </c>
      <c r="AV330" s="125"/>
      <c r="AW330" s="125"/>
      <c r="AX330" s="125"/>
      <c r="AY330" s="125"/>
      <c r="AZ330" s="125"/>
      <c r="BA330" s="125"/>
      <c r="BH330" s="97">
        <v>325</v>
      </c>
      <c r="BI330" s="97">
        <v>59568000</v>
      </c>
      <c r="BJ330" s="98">
        <v>185</v>
      </c>
      <c r="BK330" s="98">
        <v>1027.0698299999999</v>
      </c>
      <c r="BL330" s="98">
        <v>235.36321380000001</v>
      </c>
      <c r="BM330" s="98">
        <v>3.0636116929999999</v>
      </c>
      <c r="BN330" s="98">
        <v>-1027.0698299999999</v>
      </c>
      <c r="BO330" s="98">
        <v>-206.55224670000001</v>
      </c>
      <c r="BP330" s="98">
        <v>-210.7473555</v>
      </c>
      <c r="BQ330" s="100">
        <f t="shared" si="26"/>
        <v>689.44444444444446</v>
      </c>
      <c r="BT330" s="97">
        <v>325</v>
      </c>
      <c r="BU330" s="97">
        <v>59568000</v>
      </c>
      <c r="BV330" s="98">
        <v>1041.271612</v>
      </c>
      <c r="BW330" s="98">
        <v>1001.43998</v>
      </c>
      <c r="BX330" s="98">
        <v>-33.512040579999997</v>
      </c>
      <c r="BY330" s="98">
        <v>31.227061469999999</v>
      </c>
      <c r="BZ330" s="98">
        <v>-192.9327849</v>
      </c>
      <c r="CA330" s="98">
        <v>179.52029400000001</v>
      </c>
    </row>
    <row r="331" spans="31:79" ht="9.9499999999999993" customHeight="1" x14ac:dyDescent="0.25">
      <c r="AE331" s="55">
        <v>291</v>
      </c>
      <c r="AF331" s="55">
        <v>53611200</v>
      </c>
      <c r="AG331" s="55">
        <v>0.374999999999999</v>
      </c>
      <c r="AH331" s="55">
        <v>0</v>
      </c>
      <c r="AI331" s="55">
        <v>0.238544194219178</v>
      </c>
      <c r="AJ331" s="55">
        <v>0.25637041084072199</v>
      </c>
      <c r="AK331" s="55">
        <v>0</v>
      </c>
      <c r="AL331" s="55">
        <v>1.03841266252006</v>
      </c>
      <c r="AM331" s="55">
        <v>0</v>
      </c>
      <c r="AN331" s="55">
        <v>0</v>
      </c>
      <c r="AO331" s="55">
        <v>-0.249999999999964</v>
      </c>
      <c r="AP331" s="55">
        <v>0</v>
      </c>
      <c r="AQ331" s="55">
        <v>0</v>
      </c>
      <c r="AR331" s="55">
        <v>0</v>
      </c>
      <c r="AS331" s="55">
        <v>0</v>
      </c>
      <c r="AT331" s="55">
        <v>0</v>
      </c>
      <c r="AU331" s="55">
        <v>620.5</v>
      </c>
      <c r="AV331" s="125"/>
      <c r="AW331" s="125"/>
      <c r="AX331" s="125"/>
      <c r="AY331" s="125"/>
      <c r="AZ331" s="125"/>
      <c r="BA331" s="125"/>
      <c r="BH331" s="97">
        <v>326</v>
      </c>
      <c r="BI331" s="97">
        <v>59743200</v>
      </c>
      <c r="BJ331" s="98">
        <v>185</v>
      </c>
      <c r="BK331" s="98">
        <v>1027.1244200000001</v>
      </c>
      <c r="BL331" s="98">
        <v>235.37834040000001</v>
      </c>
      <c r="BM331" s="98">
        <v>3.047584139</v>
      </c>
      <c r="BN331" s="98">
        <v>-1027.1244200000001</v>
      </c>
      <c r="BO331" s="98">
        <v>-206.56333599999999</v>
      </c>
      <c r="BP331" s="98">
        <v>-210.7674203</v>
      </c>
      <c r="BQ331" s="100">
        <f t="shared" si="26"/>
        <v>691.47222222222217</v>
      </c>
      <c r="BT331" s="97">
        <v>326</v>
      </c>
      <c r="BU331" s="97">
        <v>59743200</v>
      </c>
      <c r="BV331" s="98">
        <v>1041.271702</v>
      </c>
      <c r="BW331" s="98">
        <v>1001.4400450000001</v>
      </c>
      <c r="BX331" s="98">
        <v>-33.51601222</v>
      </c>
      <c r="BY331" s="98">
        <v>31.227061469999999</v>
      </c>
      <c r="BZ331" s="98">
        <v>-192.94741690000001</v>
      </c>
      <c r="CA331" s="98">
        <v>179.54035880000001</v>
      </c>
    </row>
    <row r="332" spans="31:79" ht="9.9499999999999993" customHeight="1" x14ac:dyDescent="0.25">
      <c r="AE332" s="55">
        <v>292</v>
      </c>
      <c r="AF332" s="55">
        <v>53786400</v>
      </c>
      <c r="AG332" s="55">
        <v>0.374999999999999</v>
      </c>
      <c r="AH332" s="55">
        <v>0</v>
      </c>
      <c r="AI332" s="55">
        <v>0.23842739421906201</v>
      </c>
      <c r="AJ332" s="55">
        <v>0.254125600217946</v>
      </c>
      <c r="AK332" s="55">
        <v>0</v>
      </c>
      <c r="AL332" s="55">
        <v>1.0482808320486301</v>
      </c>
      <c r="AM332" s="55">
        <v>0</v>
      </c>
      <c r="AN332" s="55">
        <v>0</v>
      </c>
      <c r="AO332" s="55">
        <v>-0.25000000000002798</v>
      </c>
      <c r="AP332" s="55">
        <v>0</v>
      </c>
      <c r="AQ332" s="55">
        <v>0</v>
      </c>
      <c r="AR332" s="55">
        <v>0</v>
      </c>
      <c r="AS332" s="55">
        <v>0</v>
      </c>
      <c r="AT332" s="55">
        <v>0</v>
      </c>
      <c r="AU332" s="55">
        <v>622.52777777777703</v>
      </c>
      <c r="AV332" s="125"/>
      <c r="AW332" s="125"/>
      <c r="AX332" s="125"/>
      <c r="AY332" s="125"/>
      <c r="AZ332" s="125"/>
      <c r="BA332" s="125"/>
      <c r="BH332" s="97">
        <v>327</v>
      </c>
      <c r="BI332" s="97">
        <v>59918400</v>
      </c>
      <c r="BJ332" s="98">
        <v>185</v>
      </c>
      <c r="BK332" s="98">
        <v>1027.1766849999999</v>
      </c>
      <c r="BL332" s="98">
        <v>235.39308740000001</v>
      </c>
      <c r="BM332" s="98">
        <v>3.0323851560000001</v>
      </c>
      <c r="BN332" s="98">
        <v>-1027.1766849999999</v>
      </c>
      <c r="BO332" s="98">
        <v>-206.5742553</v>
      </c>
      <c r="BP332" s="98">
        <v>-210.78644700000001</v>
      </c>
      <c r="BQ332" s="100">
        <f t="shared" si="26"/>
        <v>693.5</v>
      </c>
      <c r="BT332" s="97">
        <v>327</v>
      </c>
      <c r="BU332" s="97">
        <v>59918400</v>
      </c>
      <c r="BV332" s="98">
        <v>1041.271788</v>
      </c>
      <c r="BW332" s="98">
        <v>1001.440111</v>
      </c>
      <c r="BX332" s="98">
        <v>-33.519773919999999</v>
      </c>
      <c r="BY332" s="98">
        <v>31.227061469999999</v>
      </c>
      <c r="BZ332" s="98">
        <v>-192.9621085</v>
      </c>
      <c r="CA332" s="98">
        <v>179.55938549999999</v>
      </c>
    </row>
    <row r="333" spans="31:79" ht="9.9499999999999993" customHeight="1" x14ac:dyDescent="0.25">
      <c r="AE333" s="55">
        <v>293</v>
      </c>
      <c r="AF333" s="55">
        <v>53961600</v>
      </c>
      <c r="AG333" s="55">
        <v>0.374999999999999</v>
      </c>
      <c r="AH333" s="55">
        <v>0</v>
      </c>
      <c r="AI333" s="55">
        <v>0.23842739421906201</v>
      </c>
      <c r="AJ333" s="55">
        <v>0.25332413822118399</v>
      </c>
      <c r="AK333" s="55">
        <v>0</v>
      </c>
      <c r="AL333" s="55">
        <v>1.0628669779611399</v>
      </c>
      <c r="AM333" s="55">
        <v>0</v>
      </c>
      <c r="AN333" s="55">
        <v>0</v>
      </c>
      <c r="AO333" s="55">
        <v>-0.25000000000002798</v>
      </c>
      <c r="AP333" s="55">
        <v>0</v>
      </c>
      <c r="AQ333" s="55">
        <v>0</v>
      </c>
      <c r="AR333" s="55">
        <v>0</v>
      </c>
      <c r="AS333" s="55">
        <v>0</v>
      </c>
      <c r="AT333" s="55">
        <v>0</v>
      </c>
      <c r="AU333" s="55">
        <v>624.55555555555497</v>
      </c>
      <c r="AV333" s="125"/>
      <c r="AW333" s="125"/>
      <c r="AX333" s="125"/>
      <c r="AY333" s="125"/>
      <c r="AZ333" s="125"/>
      <c r="BA333" s="125"/>
      <c r="BH333" s="97">
        <v>328</v>
      </c>
      <c r="BI333" s="97">
        <v>60093600</v>
      </c>
      <c r="BJ333" s="98">
        <v>185</v>
      </c>
      <c r="BK333" s="98">
        <v>1027.2264419999999</v>
      </c>
      <c r="BL333" s="98">
        <v>235.40712640000001</v>
      </c>
      <c r="BM333" s="98">
        <v>3.0179999359999998</v>
      </c>
      <c r="BN333" s="98">
        <v>-1027.2264419999999</v>
      </c>
      <c r="BO333" s="98">
        <v>-206.5846847</v>
      </c>
      <c r="BP333" s="98">
        <v>-210.80444180000001</v>
      </c>
      <c r="BQ333" s="100">
        <f t="shared" si="26"/>
        <v>695.52777777777783</v>
      </c>
      <c r="BT333" s="97">
        <v>328</v>
      </c>
      <c r="BU333" s="97">
        <v>60093600</v>
      </c>
      <c r="BV333" s="98">
        <v>1041.271868</v>
      </c>
      <c r="BW333" s="98">
        <v>1001.440176</v>
      </c>
      <c r="BX333" s="98">
        <v>-33.523317919999997</v>
      </c>
      <c r="BY333" s="98">
        <v>31.227061469999999</v>
      </c>
      <c r="BZ333" s="98">
        <v>-192.97670189999999</v>
      </c>
      <c r="CA333" s="98">
        <v>179.57738029999999</v>
      </c>
    </row>
    <row r="334" spans="31:79" ht="9.9499999999999993" customHeight="1" x14ac:dyDescent="0.25">
      <c r="AE334" s="55">
        <v>294</v>
      </c>
      <c r="AF334" s="55">
        <v>54136800</v>
      </c>
      <c r="AG334" s="55">
        <v>0.374999999999999</v>
      </c>
      <c r="AH334" s="55">
        <v>0</v>
      </c>
      <c r="AI334" s="55">
        <v>0.23842739421906201</v>
      </c>
      <c r="AJ334" s="55">
        <v>0.25326871942363999</v>
      </c>
      <c r="AK334" s="55">
        <v>0</v>
      </c>
      <c r="AL334" s="55">
        <v>1.04819791498229</v>
      </c>
      <c r="AM334" s="55">
        <v>0</v>
      </c>
      <c r="AN334" s="55">
        <v>0</v>
      </c>
      <c r="AO334" s="55">
        <v>-0.249999999999996</v>
      </c>
      <c r="AP334" s="55">
        <v>0</v>
      </c>
      <c r="AQ334" s="55">
        <v>0</v>
      </c>
      <c r="AR334" s="55">
        <v>0</v>
      </c>
      <c r="AS334" s="55">
        <v>0</v>
      </c>
      <c r="AT334" s="55">
        <v>0</v>
      </c>
      <c r="AU334" s="55">
        <v>626.58333333333303</v>
      </c>
      <c r="AV334" s="125"/>
      <c r="AW334" s="125"/>
      <c r="AX334" s="125"/>
      <c r="AY334" s="125"/>
      <c r="AZ334" s="125"/>
      <c r="BA334" s="125"/>
      <c r="BH334" s="97">
        <v>329</v>
      </c>
      <c r="BI334" s="97">
        <v>60268800</v>
      </c>
      <c r="BJ334" s="98">
        <v>185</v>
      </c>
      <c r="BK334" s="98">
        <v>1027.2736930000001</v>
      </c>
      <c r="BL334" s="98">
        <v>235.42032570000001</v>
      </c>
      <c r="BM334" s="98">
        <v>3.0043797049999998</v>
      </c>
      <c r="BN334" s="98">
        <v>-1027.2736930000001</v>
      </c>
      <c r="BO334" s="98">
        <v>-206.5944796</v>
      </c>
      <c r="BP334" s="98">
        <v>-210.82146650000001</v>
      </c>
      <c r="BQ334" s="100">
        <f t="shared" si="26"/>
        <v>697.55555555555554</v>
      </c>
      <c r="BT334" s="97">
        <v>329</v>
      </c>
      <c r="BU334" s="97">
        <v>60268800</v>
      </c>
      <c r="BV334" s="98">
        <v>1041.2719440000001</v>
      </c>
      <c r="BW334" s="98">
        <v>1001.440241</v>
      </c>
      <c r="BX334" s="98">
        <v>-33.526657479999997</v>
      </c>
      <c r="BY334" s="98">
        <v>31.227061469999999</v>
      </c>
      <c r="BZ334" s="98">
        <v>-192.99107530000001</v>
      </c>
      <c r="CA334" s="98">
        <v>179.59440499999999</v>
      </c>
    </row>
    <row r="335" spans="31:79" ht="9.9499999999999993" customHeight="1" x14ac:dyDescent="0.25">
      <c r="AE335" s="55">
        <v>295</v>
      </c>
      <c r="AF335" s="55">
        <v>54312000</v>
      </c>
      <c r="AG335" s="55">
        <v>0.374999999999999</v>
      </c>
      <c r="AH335" s="55">
        <v>0</v>
      </c>
      <c r="AI335" s="55">
        <v>0.23294410350397701</v>
      </c>
      <c r="AJ335" s="55">
        <v>0.25316960154082901</v>
      </c>
      <c r="AK335" s="55">
        <v>0</v>
      </c>
      <c r="AL335" s="55">
        <v>1.0219046570539101</v>
      </c>
      <c r="AM335" s="55">
        <v>0</v>
      </c>
      <c r="AN335" s="55">
        <v>0</v>
      </c>
      <c r="AO335" s="55">
        <v>-0.249999999999933</v>
      </c>
      <c r="AP335" s="55">
        <v>0</v>
      </c>
      <c r="AQ335" s="55">
        <v>0</v>
      </c>
      <c r="AR335" s="55">
        <v>0</v>
      </c>
      <c r="AS335" s="55">
        <v>0</v>
      </c>
      <c r="AT335" s="55">
        <v>0</v>
      </c>
      <c r="AU335" s="55">
        <v>628.61111111111097</v>
      </c>
      <c r="AV335" s="125"/>
      <c r="AW335" s="125"/>
      <c r="AX335" s="125"/>
      <c r="AY335" s="125"/>
      <c r="AZ335" s="125"/>
      <c r="BA335" s="125"/>
      <c r="BH335" s="97">
        <v>330</v>
      </c>
      <c r="BI335" s="97">
        <v>60444000</v>
      </c>
      <c r="BJ335" s="98">
        <v>185</v>
      </c>
      <c r="BK335" s="98">
        <v>1027.3185120000001</v>
      </c>
      <c r="BL335" s="98">
        <v>235.43267040000001</v>
      </c>
      <c r="BM335" s="98">
        <v>2.9914769830000001</v>
      </c>
      <c r="BN335" s="98">
        <v>-1027.3185120000001</v>
      </c>
      <c r="BO335" s="98">
        <v>-206.60360969999999</v>
      </c>
      <c r="BP335" s="98">
        <v>-210.8375838</v>
      </c>
      <c r="BQ335" s="100">
        <f t="shared" si="26"/>
        <v>699.58333333333337</v>
      </c>
      <c r="BT335" s="97">
        <v>330</v>
      </c>
      <c r="BU335" s="97">
        <v>60444000</v>
      </c>
      <c r="BV335" s="98">
        <v>1041.2720159999999</v>
      </c>
      <c r="BW335" s="98">
        <v>1001.440304</v>
      </c>
      <c r="BX335" s="98">
        <v>-33.529808379999999</v>
      </c>
      <c r="BY335" s="98">
        <v>31.227061469999999</v>
      </c>
      <c r="BZ335" s="98">
        <v>-193.00514050000001</v>
      </c>
      <c r="CA335" s="98">
        <v>179.61052230000001</v>
      </c>
    </row>
    <row r="336" spans="31:79" ht="9.9499999999999993" customHeight="1" x14ac:dyDescent="0.25">
      <c r="AE336" s="55">
        <v>296</v>
      </c>
      <c r="AF336" s="55">
        <v>54487200</v>
      </c>
      <c r="AG336" s="55">
        <v>0.374999999999999</v>
      </c>
      <c r="AH336" s="55">
        <v>0</v>
      </c>
      <c r="AI336" s="55">
        <v>0.232944103504033</v>
      </c>
      <c r="AJ336" s="55">
        <v>0.25309053822118799</v>
      </c>
      <c r="AK336" s="55">
        <v>0</v>
      </c>
      <c r="AL336" s="55">
        <v>0.98785665056672101</v>
      </c>
      <c r="AM336" s="55">
        <v>0</v>
      </c>
      <c r="AN336" s="55">
        <v>0</v>
      </c>
      <c r="AO336" s="55">
        <v>-0.249999999999964</v>
      </c>
      <c r="AP336" s="55">
        <v>0</v>
      </c>
      <c r="AQ336" s="55">
        <v>0</v>
      </c>
      <c r="AR336" s="55">
        <v>0</v>
      </c>
      <c r="AS336" s="55">
        <v>0</v>
      </c>
      <c r="AT336" s="55">
        <v>0</v>
      </c>
      <c r="AU336" s="55">
        <v>630.638888888888</v>
      </c>
      <c r="AV336" s="125"/>
      <c r="AW336" s="125"/>
      <c r="AX336" s="125"/>
      <c r="AY336" s="125"/>
      <c r="AZ336" s="125"/>
      <c r="BA336" s="125"/>
      <c r="BH336" s="97">
        <v>331</v>
      </c>
      <c r="BI336" s="97">
        <v>60619200</v>
      </c>
      <c r="BJ336" s="98">
        <v>185</v>
      </c>
      <c r="BK336" s="98">
        <v>1027.3611069999999</v>
      </c>
      <c r="BL336" s="98">
        <v>235.4442138</v>
      </c>
      <c r="BM336" s="98">
        <v>2.9792648810000002</v>
      </c>
      <c r="BN336" s="98">
        <v>-1027.3611069999999</v>
      </c>
      <c r="BO336" s="98">
        <v>-206.6121162</v>
      </c>
      <c r="BP336" s="98">
        <v>-210.85283269999999</v>
      </c>
      <c r="BQ336" s="100">
        <f t="shared" si="26"/>
        <v>701.61111111111109</v>
      </c>
      <c r="BT336" s="97">
        <v>331</v>
      </c>
      <c r="BU336" s="97">
        <v>60619200</v>
      </c>
      <c r="BV336" s="98">
        <v>1041.2720839999999</v>
      </c>
      <c r="BW336" s="98">
        <v>1001.440365</v>
      </c>
      <c r="BX336" s="98">
        <v>-33.532783090000002</v>
      </c>
      <c r="BY336" s="98">
        <v>31.227061469999999</v>
      </c>
      <c r="BZ336" s="98">
        <v>-193.01885709999999</v>
      </c>
      <c r="CA336" s="98">
        <v>179.6257713</v>
      </c>
    </row>
    <row r="337" spans="31:79" ht="9.9499999999999993" customHeight="1" x14ac:dyDescent="0.25">
      <c r="AE337" s="55">
        <v>297</v>
      </c>
      <c r="AF337" s="55">
        <v>54662400</v>
      </c>
      <c r="AG337" s="55">
        <v>0.374999999999999</v>
      </c>
      <c r="AH337" s="55">
        <v>0</v>
      </c>
      <c r="AI337" s="55">
        <v>0.232944103503922</v>
      </c>
      <c r="AJ337" s="55">
        <v>0.25309053822118799</v>
      </c>
      <c r="AK337" s="55">
        <v>0</v>
      </c>
      <c r="AL337" s="55">
        <v>5.9594943875113797</v>
      </c>
      <c r="AM337" s="55">
        <v>0</v>
      </c>
      <c r="AN337" s="55">
        <v>0</v>
      </c>
      <c r="AO337" s="55">
        <v>-0.249999999999964</v>
      </c>
      <c r="AP337" s="55">
        <v>0</v>
      </c>
      <c r="AQ337" s="55">
        <v>0</v>
      </c>
      <c r="AR337" s="55">
        <v>0</v>
      </c>
      <c r="AS337" s="55">
        <v>0</v>
      </c>
      <c r="AT337" s="55">
        <v>0</v>
      </c>
      <c r="AU337" s="55">
        <v>632.66666666666595</v>
      </c>
      <c r="AV337" s="125"/>
      <c r="AW337" s="125"/>
      <c r="AX337" s="125"/>
      <c r="AY337" s="125"/>
      <c r="AZ337" s="125"/>
      <c r="BA337" s="125"/>
      <c r="BH337" s="97">
        <v>332</v>
      </c>
      <c r="BI337" s="97">
        <v>60794400</v>
      </c>
      <c r="BJ337" s="98">
        <v>185</v>
      </c>
      <c r="BK337" s="98">
        <v>1027.401531</v>
      </c>
      <c r="BL337" s="98">
        <v>235.4551147</v>
      </c>
      <c r="BM337" s="98">
        <v>2.967730998</v>
      </c>
      <c r="BN337" s="98">
        <v>-1027.401531</v>
      </c>
      <c r="BO337" s="98">
        <v>-206.6201446</v>
      </c>
      <c r="BP337" s="98">
        <v>-210.86723910000001</v>
      </c>
      <c r="BQ337" s="100">
        <f t="shared" si="26"/>
        <v>703.63888888888891</v>
      </c>
      <c r="BT337" s="97">
        <v>332</v>
      </c>
      <c r="BU337" s="97">
        <v>60794400</v>
      </c>
      <c r="BV337" s="98">
        <v>1041.272148</v>
      </c>
      <c r="BW337" s="98">
        <v>1001.440425</v>
      </c>
      <c r="BX337" s="98">
        <v>-33.535595190000002</v>
      </c>
      <c r="BY337" s="98">
        <v>31.227061469999999</v>
      </c>
      <c r="BZ337" s="98">
        <v>-193.032172</v>
      </c>
      <c r="CA337" s="98">
        <v>179.64017759999999</v>
      </c>
    </row>
    <row r="338" spans="31:79" ht="9.9499999999999993" customHeight="1" x14ac:dyDescent="0.25">
      <c r="AE338" s="55">
        <v>298</v>
      </c>
      <c r="AF338" s="55">
        <v>54837600</v>
      </c>
      <c r="AG338" s="55">
        <v>0.374999999999999</v>
      </c>
      <c r="AH338" s="55">
        <v>0</v>
      </c>
      <c r="AI338" s="55">
        <v>0.232827303503917</v>
      </c>
      <c r="AJ338" s="55">
        <v>0.252441530413684</v>
      </c>
      <c r="AK338" s="55">
        <v>0</v>
      </c>
      <c r="AL338" s="55">
        <v>6.5877675541287699</v>
      </c>
      <c r="AM338" s="55">
        <v>0</v>
      </c>
      <c r="AN338" s="55">
        <v>0</v>
      </c>
      <c r="AO338" s="55">
        <v>-0.249999999999964</v>
      </c>
      <c r="AP338" s="55">
        <v>0</v>
      </c>
      <c r="AQ338" s="55">
        <v>0</v>
      </c>
      <c r="AR338" s="55">
        <v>0</v>
      </c>
      <c r="AS338" s="55">
        <v>0</v>
      </c>
      <c r="AT338" s="55">
        <v>0</v>
      </c>
      <c r="AU338" s="55">
        <v>634.694444444444</v>
      </c>
      <c r="AV338" s="125"/>
      <c r="AW338" s="125"/>
      <c r="AX338" s="125"/>
      <c r="AY338" s="125"/>
      <c r="AZ338" s="125"/>
      <c r="BA338" s="125"/>
      <c r="BH338" s="97">
        <v>333</v>
      </c>
      <c r="BI338" s="97">
        <v>60969600</v>
      </c>
      <c r="BJ338" s="98">
        <v>185</v>
      </c>
      <c r="BK338" s="98">
        <v>1027.4396509999999</v>
      </c>
      <c r="BL338" s="98">
        <v>235.46513229999999</v>
      </c>
      <c r="BM338" s="98">
        <v>2.95676636</v>
      </c>
      <c r="BN338" s="98">
        <v>-1027.4396509999999</v>
      </c>
      <c r="BO338" s="98">
        <v>-206.62744180000001</v>
      </c>
      <c r="BP338" s="98">
        <v>-210.88092409999999</v>
      </c>
      <c r="BQ338" s="100">
        <f t="shared" si="26"/>
        <v>705.66666666666663</v>
      </c>
      <c r="BT338" s="97">
        <v>333</v>
      </c>
      <c r="BU338" s="97">
        <v>60969600</v>
      </c>
      <c r="BV338" s="98">
        <v>1041.2722080000001</v>
      </c>
      <c r="BW338" s="98">
        <v>1001.440482</v>
      </c>
      <c r="BX338" s="98">
        <v>-33.538257110000004</v>
      </c>
      <c r="BY338" s="98">
        <v>31.227061469999999</v>
      </c>
      <c r="BZ338" s="98">
        <v>-193.04499709999999</v>
      </c>
      <c r="CA338" s="98">
        <v>179.6538626</v>
      </c>
    </row>
    <row r="339" spans="31:79" ht="9.9499999999999993" customHeight="1" x14ac:dyDescent="0.25">
      <c r="AE339" s="55">
        <v>299</v>
      </c>
      <c r="AF339" s="55">
        <v>55012800</v>
      </c>
      <c r="AG339" s="55">
        <v>0.374999999999999</v>
      </c>
      <c r="AH339" s="55">
        <v>0</v>
      </c>
      <c r="AI339" s="55">
        <v>0.23271050350391201</v>
      </c>
      <c r="AJ339" s="55">
        <v>0.24943501107774199</v>
      </c>
      <c r="AK339" s="55">
        <v>0</v>
      </c>
      <c r="AL339" s="55">
        <v>6.1476956292871199</v>
      </c>
      <c r="AM339" s="55">
        <v>0</v>
      </c>
      <c r="AN339" s="55">
        <v>0</v>
      </c>
      <c r="AO339" s="55">
        <v>-0.249999999999964</v>
      </c>
      <c r="AP339" s="55">
        <v>0</v>
      </c>
      <c r="AQ339" s="55">
        <v>0</v>
      </c>
      <c r="AR339" s="55">
        <v>0</v>
      </c>
      <c r="AS339" s="55">
        <v>0</v>
      </c>
      <c r="AT339" s="55">
        <v>0</v>
      </c>
      <c r="AU339" s="55">
        <v>636.72222222222194</v>
      </c>
      <c r="AV339" s="125"/>
      <c r="AW339" s="125"/>
      <c r="AX339" s="125"/>
      <c r="AY339" s="125"/>
      <c r="AZ339" s="125"/>
      <c r="BA339" s="125"/>
      <c r="BH339" s="97">
        <v>334</v>
      </c>
      <c r="BI339" s="97">
        <v>61144800</v>
      </c>
      <c r="BJ339" s="98">
        <v>185</v>
      </c>
      <c r="BK339" s="98">
        <v>1027.4730360000001</v>
      </c>
      <c r="BL339" s="98">
        <v>235.4731596</v>
      </c>
      <c r="BM339" s="98">
        <v>2.9472700710000002</v>
      </c>
      <c r="BN339" s="98">
        <v>-1027.4730360000001</v>
      </c>
      <c r="BO339" s="98">
        <v>-206.63289420000001</v>
      </c>
      <c r="BP339" s="98">
        <v>-210.89299539999999</v>
      </c>
      <c r="BQ339" s="100">
        <f t="shared" si="26"/>
        <v>707.69444444444446</v>
      </c>
      <c r="BT339" s="97">
        <v>334</v>
      </c>
      <c r="BU339" s="97">
        <v>61144800</v>
      </c>
      <c r="BV339" s="98">
        <v>1041.2722659999999</v>
      </c>
      <c r="BW339" s="98">
        <v>1001.440536</v>
      </c>
      <c r="BX339" s="98">
        <v>-33.540776280000003</v>
      </c>
      <c r="BY339" s="98">
        <v>31.227061469999999</v>
      </c>
      <c r="BZ339" s="98">
        <v>-193.05706979999999</v>
      </c>
      <c r="CA339" s="98">
        <v>179.6659339</v>
      </c>
    </row>
    <row r="340" spans="31:79" ht="9.9499999999999993" customHeight="1" x14ac:dyDescent="0.25">
      <c r="AE340" s="55">
        <v>300</v>
      </c>
      <c r="AF340" s="55">
        <v>55188000</v>
      </c>
      <c r="AG340" s="55">
        <v>0.374999999999999</v>
      </c>
      <c r="AH340" s="55">
        <v>0</v>
      </c>
      <c r="AI340" s="55">
        <v>0.23259370350401801</v>
      </c>
      <c r="AJ340" s="55">
        <v>0.24943501107774199</v>
      </c>
      <c r="AK340" s="55">
        <v>0</v>
      </c>
      <c r="AL340" s="55">
        <v>5.6815593589409703</v>
      </c>
      <c r="AM340" s="55">
        <v>0</v>
      </c>
      <c r="AN340" s="55">
        <v>0</v>
      </c>
      <c r="AO340" s="55">
        <v>-0.249999999999996</v>
      </c>
      <c r="AP340" s="55">
        <v>0</v>
      </c>
      <c r="AQ340" s="55">
        <v>0</v>
      </c>
      <c r="AR340" s="55">
        <v>0</v>
      </c>
      <c r="AS340" s="55">
        <v>0</v>
      </c>
      <c r="AT340" s="55">
        <v>0</v>
      </c>
      <c r="AU340" s="55">
        <v>638.75</v>
      </c>
      <c r="AV340" s="125"/>
      <c r="AW340" s="125"/>
      <c r="AX340" s="125"/>
      <c r="AY340" s="125"/>
      <c r="AZ340" s="125"/>
      <c r="BA340" s="125"/>
      <c r="BH340" s="97">
        <v>335</v>
      </c>
      <c r="BI340" s="97">
        <v>61320000</v>
      </c>
      <c r="BJ340" s="98">
        <v>185</v>
      </c>
      <c r="BK340" s="98">
        <v>1027.5001609999999</v>
      </c>
      <c r="BL340" s="98">
        <v>235.4788369</v>
      </c>
      <c r="BM340" s="98">
        <v>2.9398604220000002</v>
      </c>
      <c r="BN340" s="98">
        <v>-1027.5001609999999</v>
      </c>
      <c r="BO340" s="98">
        <v>-206.6361354</v>
      </c>
      <c r="BP340" s="98">
        <v>-210.902841</v>
      </c>
      <c r="BQ340" s="100">
        <f t="shared" si="26"/>
        <v>709.72222222222217</v>
      </c>
      <c r="BT340" s="97">
        <v>335</v>
      </c>
      <c r="BU340" s="97">
        <v>61320000</v>
      </c>
      <c r="BV340" s="98">
        <v>1041.27232</v>
      </c>
      <c r="BW340" s="98">
        <v>1001.4405860000001</v>
      </c>
      <c r="BX340" s="98">
        <v>-33.543160090000001</v>
      </c>
      <c r="BY340" s="98">
        <v>31.227061469999999</v>
      </c>
      <c r="BZ340" s="98">
        <v>-193.068117</v>
      </c>
      <c r="CA340" s="98">
        <v>179.6757795</v>
      </c>
    </row>
    <row r="341" spans="31:79" ht="9.9499999999999993" customHeight="1" x14ac:dyDescent="0.25">
      <c r="AE341" s="55">
        <v>301</v>
      </c>
      <c r="AF341" s="55">
        <v>55363200</v>
      </c>
      <c r="AG341" s="55">
        <v>0.25</v>
      </c>
      <c r="AH341" s="55">
        <v>0</v>
      </c>
      <c r="AI341" s="55">
        <v>0.232476903503957</v>
      </c>
      <c r="AJ341" s="55">
        <v>0.24943501107774199</v>
      </c>
      <c r="AK341" s="55">
        <v>0</v>
      </c>
      <c r="AL341" s="55">
        <v>5.1815763764373202</v>
      </c>
      <c r="AM341" s="55">
        <v>0</v>
      </c>
      <c r="AN341" s="55">
        <v>0</v>
      </c>
      <c r="AO341" s="55">
        <v>-0.24999999978878801</v>
      </c>
      <c r="AP341" s="55">
        <v>0</v>
      </c>
      <c r="AQ341" s="55">
        <v>0</v>
      </c>
      <c r="AR341" s="55">
        <v>0</v>
      </c>
      <c r="AS341" s="55">
        <v>0</v>
      </c>
      <c r="AT341" s="55">
        <v>0</v>
      </c>
      <c r="AU341" s="55">
        <v>640.77777777777703</v>
      </c>
      <c r="AV341" s="125"/>
      <c r="AW341" s="125"/>
      <c r="AX341" s="125"/>
      <c r="AY341" s="125"/>
      <c r="AZ341" s="125"/>
      <c r="BA341" s="125"/>
      <c r="BH341" s="97">
        <v>336</v>
      </c>
      <c r="BI341" s="97">
        <v>61495200</v>
      </c>
      <c r="BJ341" s="98">
        <v>185</v>
      </c>
      <c r="BK341" s="98">
        <v>1027.5245709999999</v>
      </c>
      <c r="BL341" s="98">
        <v>235.48234579999999</v>
      </c>
      <c r="BM341" s="98">
        <v>2.932838319</v>
      </c>
      <c r="BN341" s="98">
        <v>-1027.5245709999999</v>
      </c>
      <c r="BO341" s="98">
        <v>-206.63734299999999</v>
      </c>
      <c r="BP341" s="98">
        <v>-210.91216439999999</v>
      </c>
      <c r="BQ341" s="100">
        <f t="shared" si="26"/>
        <v>711.75</v>
      </c>
      <c r="BT341" s="97">
        <v>336</v>
      </c>
      <c r="BU341" s="97">
        <v>61495200</v>
      </c>
      <c r="BV341" s="98">
        <v>1041.272371</v>
      </c>
      <c r="BW341" s="98">
        <v>1001.4406310000001</v>
      </c>
      <c r="BX341" s="98">
        <v>-33.545412990000003</v>
      </c>
      <c r="BY341" s="98">
        <v>31.227061469999999</v>
      </c>
      <c r="BZ341" s="98">
        <v>-193.07811899999999</v>
      </c>
      <c r="CA341" s="98">
        <v>179.685103</v>
      </c>
    </row>
    <row r="342" spans="31:79" ht="9.9499999999999993" customHeight="1" x14ac:dyDescent="0.25">
      <c r="AE342" s="55">
        <v>302</v>
      </c>
      <c r="AF342" s="55">
        <v>55538400</v>
      </c>
      <c r="AG342" s="55">
        <v>0.25</v>
      </c>
      <c r="AH342" s="55">
        <v>0</v>
      </c>
      <c r="AI342" s="55">
        <v>0.232360103503952</v>
      </c>
      <c r="AJ342" s="55">
        <v>0.249349713380385</v>
      </c>
      <c r="AK342" s="55">
        <v>0</v>
      </c>
      <c r="AL342" s="55">
        <v>5.0069601393687204</v>
      </c>
      <c r="AM342" s="55">
        <v>0</v>
      </c>
      <c r="AN342" s="55">
        <v>0</v>
      </c>
      <c r="AO342" s="55">
        <v>-0.25000000000002798</v>
      </c>
      <c r="AP342" s="55">
        <v>0</v>
      </c>
      <c r="AQ342" s="55">
        <v>0</v>
      </c>
      <c r="AR342" s="55">
        <v>0</v>
      </c>
      <c r="AS342" s="55">
        <v>0</v>
      </c>
      <c r="AT342" s="55">
        <v>0</v>
      </c>
      <c r="AU342" s="55">
        <v>642.80555555555497</v>
      </c>
      <c r="AV342" s="125"/>
      <c r="AW342" s="125"/>
      <c r="AX342" s="125"/>
      <c r="AY342" s="125"/>
      <c r="AZ342" s="125"/>
      <c r="BA342" s="125"/>
      <c r="BH342" s="97">
        <v>337</v>
      </c>
      <c r="BI342" s="97">
        <v>61670400</v>
      </c>
      <c r="BJ342" s="98">
        <v>185</v>
      </c>
      <c r="BK342" s="98">
        <v>1027.5465899999999</v>
      </c>
      <c r="BL342" s="98">
        <v>235.48419490000001</v>
      </c>
      <c r="BM342" s="98">
        <v>2.9262002169999999</v>
      </c>
      <c r="BN342" s="98">
        <v>-1027.5465899999999</v>
      </c>
      <c r="BO342" s="98">
        <v>-206.63701929999999</v>
      </c>
      <c r="BP342" s="98">
        <v>-210.9209754</v>
      </c>
      <c r="BQ342" s="100">
        <f t="shared" si="26"/>
        <v>713.77777777777783</v>
      </c>
      <c r="BT342" s="97">
        <v>337</v>
      </c>
      <c r="BU342" s="97">
        <v>61670400</v>
      </c>
      <c r="BV342" s="98">
        <v>1041.2724189999999</v>
      </c>
      <c r="BW342" s="98">
        <v>1001.440671</v>
      </c>
      <c r="BX342" s="98">
        <v>-33.547541289999998</v>
      </c>
      <c r="BY342" s="98">
        <v>31.227061469999999</v>
      </c>
      <c r="BZ342" s="98">
        <v>-193.0871013</v>
      </c>
      <c r="CA342" s="98">
        <v>179.69391390000001</v>
      </c>
    </row>
    <row r="343" spans="31:79" ht="9.9499999999999993" customHeight="1" x14ac:dyDescent="0.25">
      <c r="AE343" s="55">
        <v>303</v>
      </c>
      <c r="AF343" s="55">
        <v>55713600</v>
      </c>
      <c r="AG343" s="55">
        <v>0.25</v>
      </c>
      <c r="AH343" s="55">
        <v>0</v>
      </c>
      <c r="AI343" s="55">
        <v>0.23224330350394701</v>
      </c>
      <c r="AJ343" s="55">
        <v>0.24925600677693599</v>
      </c>
      <c r="AK343" s="55">
        <v>0</v>
      </c>
      <c r="AL343" s="55">
        <v>4.8906878747439801</v>
      </c>
      <c r="AM343" s="55">
        <v>0</v>
      </c>
      <c r="AN343" s="55">
        <v>0</v>
      </c>
      <c r="AO343" s="55">
        <v>-0.249999999999933</v>
      </c>
      <c r="AP343" s="55">
        <v>0</v>
      </c>
      <c r="AQ343" s="55">
        <v>0</v>
      </c>
      <c r="AR343" s="55">
        <v>0</v>
      </c>
      <c r="AS343" s="55">
        <v>0</v>
      </c>
      <c r="AT343" s="55">
        <v>0</v>
      </c>
      <c r="AU343" s="55">
        <v>644.83333333333303</v>
      </c>
      <c r="AV343" s="125"/>
      <c r="AW343" s="125"/>
      <c r="AX343" s="125"/>
      <c r="AY343" s="125"/>
      <c r="AZ343" s="125"/>
      <c r="BA343" s="125"/>
      <c r="BH343" s="97">
        <v>338</v>
      </c>
      <c r="BI343" s="97">
        <v>61845600</v>
      </c>
      <c r="BJ343" s="98">
        <v>185</v>
      </c>
      <c r="BK343" s="98">
        <v>1027.566388</v>
      </c>
      <c r="BL343" s="98">
        <v>235.48454580000001</v>
      </c>
      <c r="BM343" s="98">
        <v>2.919935019</v>
      </c>
      <c r="BN343" s="98">
        <v>-1027.566388</v>
      </c>
      <c r="BO343" s="98">
        <v>-206.6353173</v>
      </c>
      <c r="BP343" s="98">
        <v>-210.9292935</v>
      </c>
      <c r="BQ343" s="100">
        <f t="shared" si="26"/>
        <v>715.80555555555554</v>
      </c>
      <c r="BT343" s="97">
        <v>338</v>
      </c>
      <c r="BU343" s="97">
        <v>61845600</v>
      </c>
      <c r="BV343" s="98">
        <v>1041.272465</v>
      </c>
      <c r="BW343" s="98">
        <v>1001.440707</v>
      </c>
      <c r="BX343" s="98">
        <v>-33.549553449999998</v>
      </c>
      <c r="BY343" s="98">
        <v>31.227061469999999</v>
      </c>
      <c r="BZ343" s="98">
        <v>-193.09510320000001</v>
      </c>
      <c r="CA343" s="98">
        <v>179.70223200000001</v>
      </c>
    </row>
    <row r="344" spans="31:79" ht="9.9499999999999993" customHeight="1" x14ac:dyDescent="0.25">
      <c r="AE344" s="55">
        <v>304</v>
      </c>
      <c r="AF344" s="55">
        <v>55888800</v>
      </c>
      <c r="AG344" s="55">
        <v>0.25</v>
      </c>
      <c r="AH344" s="55">
        <v>0</v>
      </c>
      <c r="AI344" s="55">
        <v>0.23212650350394201</v>
      </c>
      <c r="AJ344" s="55">
        <v>0.24916246526533001</v>
      </c>
      <c r="AK344" s="55">
        <v>0</v>
      </c>
      <c r="AL344" s="55">
        <v>4.6419543569811399</v>
      </c>
      <c r="AM344" s="55">
        <v>0</v>
      </c>
      <c r="AN344" s="55">
        <v>0</v>
      </c>
      <c r="AO344" s="55">
        <v>-0.249999999999996</v>
      </c>
      <c r="AP344" s="55">
        <v>0</v>
      </c>
      <c r="AQ344" s="55">
        <v>0</v>
      </c>
      <c r="AR344" s="55">
        <v>0</v>
      </c>
      <c r="AS344" s="55">
        <v>0</v>
      </c>
      <c r="AT344" s="55">
        <v>0</v>
      </c>
      <c r="AU344" s="55">
        <v>646.86111111111097</v>
      </c>
      <c r="AV344" s="125"/>
      <c r="AW344" s="125"/>
      <c r="AX344" s="125"/>
      <c r="AY344" s="125"/>
      <c r="AZ344" s="125"/>
      <c r="BA344" s="125"/>
      <c r="BH344" s="97">
        <v>339</v>
      </c>
      <c r="BI344" s="97">
        <v>62020800</v>
      </c>
      <c r="BJ344" s="98">
        <v>185</v>
      </c>
      <c r="BK344" s="98">
        <v>1027.584147</v>
      </c>
      <c r="BL344" s="98">
        <v>235.4835783</v>
      </c>
      <c r="BM344" s="98">
        <v>2.9140262149999998</v>
      </c>
      <c r="BN344" s="98">
        <v>-1027.584147</v>
      </c>
      <c r="BO344" s="98">
        <v>-206.63240780000001</v>
      </c>
      <c r="BP344" s="98">
        <v>-210.9371443</v>
      </c>
      <c r="BQ344" s="100">
        <f t="shared" si="26"/>
        <v>717.83333333333337</v>
      </c>
      <c r="BT344" s="97">
        <v>339</v>
      </c>
      <c r="BU344" s="97">
        <v>62020800</v>
      </c>
      <c r="BV344" s="98">
        <v>1041.2725089999999</v>
      </c>
      <c r="BW344" s="98">
        <v>1001.440738</v>
      </c>
      <c r="BX344" s="98">
        <v>-33.551458279999999</v>
      </c>
      <c r="BY344" s="98">
        <v>31.227061469999999</v>
      </c>
      <c r="BZ344" s="98">
        <v>-193.10218330000001</v>
      </c>
      <c r="CA344" s="98">
        <v>179.71008280000001</v>
      </c>
    </row>
    <row r="345" spans="31:79" ht="9.9499999999999993" customHeight="1" x14ac:dyDescent="0.25">
      <c r="AE345" s="55">
        <v>305</v>
      </c>
      <c r="AF345" s="55">
        <v>56064000</v>
      </c>
      <c r="AG345" s="55">
        <v>0.25</v>
      </c>
      <c r="AH345" s="55">
        <v>0</v>
      </c>
      <c r="AI345" s="55">
        <v>0.23210557183487801</v>
      </c>
      <c r="AJ345" s="55">
        <v>0.24908461107774099</v>
      </c>
      <c r="AK345" s="55">
        <v>0</v>
      </c>
      <c r="AL345" s="55">
        <v>4.1755382971761703</v>
      </c>
      <c r="AM345" s="55">
        <v>0</v>
      </c>
      <c r="AN345" s="55">
        <v>0</v>
      </c>
      <c r="AO345" s="55">
        <v>-0.249999999999996</v>
      </c>
      <c r="AP345" s="55">
        <v>0</v>
      </c>
      <c r="AQ345" s="55">
        <v>0</v>
      </c>
      <c r="AR345" s="55">
        <v>0</v>
      </c>
      <c r="AS345" s="55">
        <v>0</v>
      </c>
      <c r="AT345" s="55">
        <v>0</v>
      </c>
      <c r="AU345" s="55">
        <v>648.888888888888</v>
      </c>
      <c r="AV345" s="125"/>
      <c r="AW345" s="125"/>
      <c r="AX345" s="125"/>
      <c r="AY345" s="125"/>
      <c r="AZ345" s="125"/>
      <c r="BA345" s="125"/>
      <c r="BH345" s="97">
        <v>340</v>
      </c>
      <c r="BI345" s="97">
        <v>62196000</v>
      </c>
      <c r="BJ345" s="98">
        <v>185</v>
      </c>
      <c r="BK345" s="98">
        <v>1027.6003390000001</v>
      </c>
      <c r="BL345" s="98">
        <v>235.48196720000001</v>
      </c>
      <c r="BM345" s="98">
        <v>2.9084472209999999</v>
      </c>
      <c r="BN345" s="98">
        <v>-1027.6003390000001</v>
      </c>
      <c r="BO345" s="98">
        <v>-206.6289482</v>
      </c>
      <c r="BP345" s="98">
        <v>-210.94457180000001</v>
      </c>
      <c r="BQ345" s="100">
        <f t="shared" si="26"/>
        <v>719.86111111111109</v>
      </c>
      <c r="BT345" s="97">
        <v>340</v>
      </c>
      <c r="BU345" s="97">
        <v>62196000</v>
      </c>
      <c r="BV345" s="98">
        <v>1041.2725499999999</v>
      </c>
      <c r="BW345" s="98">
        <v>1001.4407660000001</v>
      </c>
      <c r="BX345" s="98">
        <v>-33.553272999999997</v>
      </c>
      <c r="BY345" s="98">
        <v>31.227061469999999</v>
      </c>
      <c r="BZ345" s="98">
        <v>-193.1084626</v>
      </c>
      <c r="CA345" s="98">
        <v>179.71751029999999</v>
      </c>
    </row>
    <row r="346" spans="31:79" ht="9.9499999999999993" customHeight="1" x14ac:dyDescent="0.25">
      <c r="AE346" s="55">
        <v>306</v>
      </c>
      <c r="AF346" s="55">
        <v>56239200</v>
      </c>
      <c r="AG346" s="55">
        <v>0.25</v>
      </c>
      <c r="AH346" s="55">
        <v>0</v>
      </c>
      <c r="AI346" s="55">
        <v>0.232009703503993</v>
      </c>
      <c r="AJ346" s="55">
        <v>0.24908461107774099</v>
      </c>
      <c r="AK346" s="55">
        <v>0</v>
      </c>
      <c r="AL346" s="55">
        <v>4.0407893147974097</v>
      </c>
      <c r="AM346" s="55">
        <v>0</v>
      </c>
      <c r="AN346" s="55">
        <v>0</v>
      </c>
      <c r="AO346" s="55">
        <v>-0.249999999999996</v>
      </c>
      <c r="AP346" s="55">
        <v>0</v>
      </c>
      <c r="AQ346" s="55">
        <v>0</v>
      </c>
      <c r="AR346" s="55">
        <v>0</v>
      </c>
      <c r="AS346" s="55">
        <v>0</v>
      </c>
      <c r="AT346" s="55">
        <v>0</v>
      </c>
      <c r="AU346" s="55">
        <v>650.91666666666595</v>
      </c>
      <c r="AV346" s="125"/>
      <c r="AW346" s="125"/>
      <c r="AX346" s="125"/>
      <c r="AY346" s="125"/>
      <c r="AZ346" s="125"/>
      <c r="BA346" s="125"/>
      <c r="BH346" s="97">
        <v>341</v>
      </c>
      <c r="BI346" s="97">
        <v>62371200</v>
      </c>
      <c r="BJ346" s="98">
        <v>185</v>
      </c>
      <c r="BK346" s="98">
        <v>1027.6152400000001</v>
      </c>
      <c r="BL346" s="98">
        <v>235.4799912</v>
      </c>
      <c r="BM346" s="98">
        <v>2.9031852339999999</v>
      </c>
      <c r="BN346" s="98">
        <v>-1027.6152400000001</v>
      </c>
      <c r="BO346" s="98">
        <v>-206.62520140000001</v>
      </c>
      <c r="BP346" s="98">
        <v>-210.9516046</v>
      </c>
      <c r="BQ346" s="100">
        <f t="shared" si="26"/>
        <v>721.88888888888891</v>
      </c>
      <c r="BT346" s="97">
        <v>341</v>
      </c>
      <c r="BU346" s="97">
        <v>62371200</v>
      </c>
      <c r="BV346" s="98">
        <v>1041.2725889999999</v>
      </c>
      <c r="BW346" s="98">
        <v>1001.440791</v>
      </c>
      <c r="BX346" s="98">
        <v>-33.555013080000002</v>
      </c>
      <c r="BY346" s="98">
        <v>31.227061469999999</v>
      </c>
      <c r="BZ346" s="98">
        <v>-193.11405110000001</v>
      </c>
      <c r="CA346" s="98">
        <v>179.72454310000001</v>
      </c>
    </row>
    <row r="347" spans="31:79" ht="9.9499999999999993" customHeight="1" x14ac:dyDescent="0.25">
      <c r="AE347" s="55">
        <v>307</v>
      </c>
      <c r="AF347" s="55">
        <v>56414400</v>
      </c>
      <c r="AG347" s="55">
        <v>0.25</v>
      </c>
      <c r="AH347" s="55">
        <v>0</v>
      </c>
      <c r="AI347" s="55">
        <v>0.231892903503988</v>
      </c>
      <c r="AJ347" s="55">
        <v>0.24908461107774099</v>
      </c>
      <c r="AK347" s="55">
        <v>0</v>
      </c>
      <c r="AL347" s="55">
        <v>3.9969940655241798</v>
      </c>
      <c r="AM347" s="55">
        <v>0</v>
      </c>
      <c r="AN347" s="55">
        <v>0</v>
      </c>
      <c r="AO347" s="55">
        <v>-0.249999999999996</v>
      </c>
      <c r="AP347" s="55">
        <v>0</v>
      </c>
      <c r="AQ347" s="55">
        <v>0</v>
      </c>
      <c r="AR347" s="55">
        <v>0</v>
      </c>
      <c r="AS347" s="55">
        <v>0</v>
      </c>
      <c r="AT347" s="55">
        <v>0</v>
      </c>
      <c r="AU347" s="55">
        <v>652.944444444444</v>
      </c>
      <c r="AV347" s="125"/>
      <c r="AW347" s="125"/>
      <c r="AX347" s="125"/>
      <c r="AY347" s="125"/>
      <c r="AZ347" s="125"/>
      <c r="BA347" s="125"/>
      <c r="BH347" s="97">
        <v>342</v>
      </c>
      <c r="BI347" s="97">
        <v>62546400</v>
      </c>
      <c r="BJ347" s="98">
        <v>185</v>
      </c>
      <c r="BK347" s="98">
        <v>1027.6275800000001</v>
      </c>
      <c r="BL347" s="98">
        <v>235.47722669999999</v>
      </c>
      <c r="BM347" s="98">
        <v>2.8992928560000002</v>
      </c>
      <c r="BN347" s="98">
        <v>-1027.6275800000001</v>
      </c>
      <c r="BO347" s="98">
        <v>-206.6207488</v>
      </c>
      <c r="BP347" s="98">
        <v>-210.95718500000001</v>
      </c>
      <c r="BQ347" s="100">
        <f t="shared" si="26"/>
        <v>723.91666666666663</v>
      </c>
      <c r="BT347" s="97">
        <v>342</v>
      </c>
      <c r="BU347" s="97">
        <v>62546400</v>
      </c>
      <c r="BV347" s="98">
        <v>1041.2726270000001</v>
      </c>
      <c r="BW347" s="98">
        <v>1001.440813</v>
      </c>
      <c r="BX347" s="98">
        <v>-33.55667364</v>
      </c>
      <c r="BY347" s="98">
        <v>31.227061469999999</v>
      </c>
      <c r="BZ347" s="98">
        <v>-193.11885649999999</v>
      </c>
      <c r="CA347" s="98">
        <v>179.73012349999999</v>
      </c>
    </row>
    <row r="348" spans="31:79" ht="9.9499999999999993" customHeight="1" x14ac:dyDescent="0.25">
      <c r="AE348" s="55">
        <v>308</v>
      </c>
      <c r="AF348" s="55">
        <v>56589600</v>
      </c>
      <c r="AG348" s="55">
        <v>0.25</v>
      </c>
      <c r="AH348" s="55">
        <v>0</v>
      </c>
      <c r="AI348" s="55">
        <v>0.23177610350392699</v>
      </c>
      <c r="AJ348" s="55">
        <v>0.24908461107774099</v>
      </c>
      <c r="AK348" s="55">
        <v>0</v>
      </c>
      <c r="AL348" s="55">
        <v>3.9460068440212401</v>
      </c>
      <c r="AM348" s="55">
        <v>0</v>
      </c>
      <c r="AN348" s="55">
        <v>0</v>
      </c>
      <c r="AO348" s="55">
        <v>-0.249999999999964</v>
      </c>
      <c r="AP348" s="55">
        <v>0</v>
      </c>
      <c r="AQ348" s="55">
        <v>0</v>
      </c>
      <c r="AR348" s="55">
        <v>0</v>
      </c>
      <c r="AS348" s="55">
        <v>0</v>
      </c>
      <c r="AT348" s="55">
        <v>0</v>
      </c>
      <c r="AU348" s="55">
        <v>654.97222222222194</v>
      </c>
      <c r="AV348" s="125"/>
      <c r="AW348" s="125"/>
      <c r="AX348" s="125"/>
      <c r="AY348" s="125"/>
      <c r="AZ348" s="125"/>
      <c r="BA348" s="125"/>
      <c r="BH348" s="97">
        <v>343</v>
      </c>
      <c r="BI348" s="97">
        <v>62721600</v>
      </c>
      <c r="BJ348" s="98">
        <v>185</v>
      </c>
      <c r="BK348" s="98">
        <v>1027.6375419999999</v>
      </c>
      <c r="BL348" s="98">
        <v>235.47368800000001</v>
      </c>
      <c r="BM348" s="98">
        <v>2.8965777460000002</v>
      </c>
      <c r="BN348" s="98">
        <v>-1027.6375419999999</v>
      </c>
      <c r="BO348" s="98">
        <v>-206.61560700000001</v>
      </c>
      <c r="BP348" s="98">
        <v>-210.9615033</v>
      </c>
      <c r="BQ348" s="100">
        <f t="shared" si="26"/>
        <v>725.94444444444446</v>
      </c>
      <c r="BT348" s="97">
        <v>343</v>
      </c>
      <c r="BU348" s="97">
        <v>62721600</v>
      </c>
      <c r="BV348" s="98">
        <v>1041.272663</v>
      </c>
      <c r="BW348" s="98">
        <v>1001.440831</v>
      </c>
      <c r="BX348" s="98">
        <v>-33.558252830000001</v>
      </c>
      <c r="BY348" s="98">
        <v>31.227061469999999</v>
      </c>
      <c r="BZ348" s="98">
        <v>-193.12284299999999</v>
      </c>
      <c r="CA348" s="98">
        <v>179.73444180000001</v>
      </c>
    </row>
    <row r="349" spans="31:79" ht="9.9499999999999993" customHeight="1" x14ac:dyDescent="0.25">
      <c r="AE349" s="55">
        <v>309</v>
      </c>
      <c r="AF349" s="55">
        <v>56764800</v>
      </c>
      <c r="AG349" s="55">
        <v>0.25</v>
      </c>
      <c r="AH349" s="55">
        <v>0</v>
      </c>
      <c r="AI349" s="55">
        <v>0.23165930350397801</v>
      </c>
      <c r="AJ349" s="55">
        <v>0.24844956507393301</v>
      </c>
      <c r="AK349" s="55">
        <v>0</v>
      </c>
      <c r="AL349" s="55">
        <v>3.8941354650008</v>
      </c>
      <c r="AM349" s="55">
        <v>0</v>
      </c>
      <c r="AN349" s="55">
        <v>0</v>
      </c>
      <c r="AO349" s="55">
        <v>-0.25000000000002798</v>
      </c>
      <c r="AP349" s="55">
        <v>0</v>
      </c>
      <c r="AQ349" s="55">
        <v>0</v>
      </c>
      <c r="AR349" s="55">
        <v>0</v>
      </c>
      <c r="AS349" s="55">
        <v>0</v>
      </c>
      <c r="AT349" s="55">
        <v>0</v>
      </c>
      <c r="AU349" s="55">
        <v>657</v>
      </c>
      <c r="AV349" s="125"/>
      <c r="AW349" s="125"/>
      <c r="AX349" s="125"/>
      <c r="AY349" s="125"/>
      <c r="AZ349" s="125"/>
      <c r="BA349" s="125"/>
      <c r="BH349" s="97">
        <v>344</v>
      </c>
      <c r="BI349" s="97">
        <v>62896800</v>
      </c>
      <c r="BJ349" s="98">
        <v>185</v>
      </c>
      <c r="BK349" s="98">
        <v>1027.646238</v>
      </c>
      <c r="BL349" s="98">
        <v>235.46950519999999</v>
      </c>
      <c r="BM349" s="98">
        <v>2.894052249</v>
      </c>
      <c r="BN349" s="98">
        <v>-1027.646238</v>
      </c>
      <c r="BO349" s="98">
        <v>-206.6099064</v>
      </c>
      <c r="BP349" s="98">
        <v>-210.96554660000001</v>
      </c>
      <c r="BQ349" s="100">
        <f t="shared" si="26"/>
        <v>727.97222222222217</v>
      </c>
      <c r="BT349" s="97">
        <v>344</v>
      </c>
      <c r="BU349" s="97">
        <v>62896800</v>
      </c>
      <c r="BV349" s="98">
        <v>1041.2726970000001</v>
      </c>
      <c r="BW349" s="98">
        <v>1001.440845</v>
      </c>
      <c r="BX349" s="98">
        <v>-33.559749709999998</v>
      </c>
      <c r="BY349" s="98">
        <v>31.227061469999999</v>
      </c>
      <c r="BZ349" s="98">
        <v>-193.12609789999999</v>
      </c>
      <c r="CA349" s="98">
        <v>179.73848509999999</v>
      </c>
    </row>
    <row r="350" spans="31:79" ht="9.9499999999999993" customHeight="1" x14ac:dyDescent="0.25">
      <c r="AE350" s="55">
        <v>310</v>
      </c>
      <c r="AF350" s="55">
        <v>56940000</v>
      </c>
      <c r="AG350" s="55">
        <v>0.25</v>
      </c>
      <c r="AH350" s="55">
        <v>0</v>
      </c>
      <c r="AI350" s="55">
        <v>0.23154250350397301</v>
      </c>
      <c r="AJ350" s="55">
        <v>0.24527434005489701</v>
      </c>
      <c r="AK350" s="55">
        <v>0</v>
      </c>
      <c r="AL350" s="55">
        <v>3.5963376203925801</v>
      </c>
      <c r="AM350" s="55">
        <v>0</v>
      </c>
      <c r="AN350" s="55">
        <v>0</v>
      </c>
      <c r="AO350" s="55">
        <v>-0.249999999999996</v>
      </c>
      <c r="AP350" s="55">
        <v>0</v>
      </c>
      <c r="AQ350" s="55">
        <v>0</v>
      </c>
      <c r="AR350" s="55">
        <v>0</v>
      </c>
      <c r="AS350" s="55">
        <v>0</v>
      </c>
      <c r="AT350" s="55">
        <v>0</v>
      </c>
      <c r="AU350" s="55">
        <v>659.02777777777703</v>
      </c>
      <c r="AV350" s="125"/>
      <c r="AW350" s="125"/>
      <c r="AX350" s="125"/>
      <c r="AY350" s="125"/>
      <c r="AZ350" s="125"/>
      <c r="BA350" s="125"/>
      <c r="BH350" s="97">
        <v>345</v>
      </c>
      <c r="BI350" s="97">
        <v>63072000</v>
      </c>
      <c r="BJ350" s="98">
        <v>185</v>
      </c>
      <c r="BK350" s="98">
        <v>1027.653755</v>
      </c>
      <c r="BL350" s="98">
        <v>235.46474979999999</v>
      </c>
      <c r="BM350" s="98">
        <v>2.8917255329999998</v>
      </c>
      <c r="BN350" s="98">
        <v>-1027.653755</v>
      </c>
      <c r="BO350" s="98">
        <v>-206.60371660000001</v>
      </c>
      <c r="BP350" s="98">
        <v>-210.9693077</v>
      </c>
      <c r="BQ350" s="100">
        <f t="shared" si="26"/>
        <v>730</v>
      </c>
      <c r="BT350" s="97">
        <v>345</v>
      </c>
      <c r="BU350" s="97">
        <v>63072000</v>
      </c>
      <c r="BV350" s="98">
        <v>1041.272729</v>
      </c>
      <c r="BW350" s="98">
        <v>1001.4408570000001</v>
      </c>
      <c r="BX350" s="98">
        <v>-33.561166</v>
      </c>
      <c r="BY350" s="98">
        <v>31.227061469999999</v>
      </c>
      <c r="BZ350" s="98">
        <v>-193.1286959</v>
      </c>
      <c r="CA350" s="98">
        <v>179.74224620000001</v>
      </c>
    </row>
    <row r="351" spans="31:79" ht="9.9499999999999993" customHeight="1" x14ac:dyDescent="0.25">
      <c r="AE351" s="55">
        <v>311</v>
      </c>
      <c r="AF351" s="55">
        <v>57115200</v>
      </c>
      <c r="AG351" s="55">
        <v>0.25</v>
      </c>
      <c r="AH351" s="55">
        <v>0</v>
      </c>
      <c r="AI351" s="55">
        <v>0.23142570350396799</v>
      </c>
      <c r="AJ351" s="55">
        <v>0.24481982941038799</v>
      </c>
      <c r="AK351" s="55">
        <v>0</v>
      </c>
      <c r="AL351" s="55">
        <v>3.3311596712154601</v>
      </c>
      <c r="AM351" s="55">
        <v>0</v>
      </c>
      <c r="AN351" s="55">
        <v>0</v>
      </c>
      <c r="AO351" s="55">
        <v>-0.249999999999933</v>
      </c>
      <c r="AP351" s="55">
        <v>0</v>
      </c>
      <c r="AQ351" s="55">
        <v>0</v>
      </c>
      <c r="AR351" s="55">
        <v>0</v>
      </c>
      <c r="AS351" s="55">
        <v>0</v>
      </c>
      <c r="AT351" s="55">
        <v>0</v>
      </c>
      <c r="AU351" s="55">
        <v>661.05555555555497</v>
      </c>
      <c r="AV351" s="125"/>
      <c r="AW351" s="125"/>
      <c r="AX351" s="125"/>
      <c r="AY351" s="125"/>
      <c r="AZ351" s="125"/>
      <c r="BA351" s="125"/>
    </row>
    <row r="352" spans="31:79" ht="9.9499999999999993" customHeight="1" x14ac:dyDescent="0.25">
      <c r="AE352" s="55">
        <v>312</v>
      </c>
      <c r="AF352" s="55">
        <v>57290400</v>
      </c>
      <c r="AG352" s="55">
        <v>0.25</v>
      </c>
      <c r="AH352" s="55">
        <v>0</v>
      </c>
      <c r="AI352" s="55">
        <v>0.23130890350390701</v>
      </c>
      <c r="AJ352" s="55">
        <v>0.24481982941038799</v>
      </c>
      <c r="AK352" s="55">
        <v>0</v>
      </c>
      <c r="AL352" s="55">
        <v>3.2615182242962999</v>
      </c>
      <c r="AM352" s="55">
        <v>0</v>
      </c>
      <c r="AN352" s="55">
        <v>0</v>
      </c>
      <c r="AO352" s="55">
        <v>-0.249999999999933</v>
      </c>
      <c r="AP352" s="55">
        <v>0</v>
      </c>
      <c r="AQ352" s="55">
        <v>0</v>
      </c>
      <c r="AR352" s="55">
        <v>0</v>
      </c>
      <c r="AS352" s="55">
        <v>0</v>
      </c>
      <c r="AT352" s="55">
        <v>0</v>
      </c>
      <c r="AU352" s="55">
        <v>663.08333333333303</v>
      </c>
      <c r="AV352" s="125"/>
      <c r="AW352" s="125"/>
      <c r="AX352" s="125"/>
      <c r="AY352" s="125"/>
      <c r="AZ352" s="125"/>
      <c r="BA352" s="125"/>
    </row>
    <row r="353" spans="31:53" ht="9.9499999999999993" customHeight="1" x14ac:dyDescent="0.25">
      <c r="AE353" s="55">
        <v>313</v>
      </c>
      <c r="AF353" s="55">
        <v>57465600</v>
      </c>
      <c r="AG353" s="55">
        <v>0.25</v>
      </c>
      <c r="AH353" s="55">
        <v>0</v>
      </c>
      <c r="AI353" s="55">
        <v>0.231192103503958</v>
      </c>
      <c r="AJ353" s="55">
        <v>0.24481982941038799</v>
      </c>
      <c r="AK353" s="55">
        <v>0</v>
      </c>
      <c r="AL353" s="55">
        <v>3.1241025353901</v>
      </c>
      <c r="AM353" s="55">
        <v>0</v>
      </c>
      <c r="AN353" s="55">
        <v>0</v>
      </c>
      <c r="AO353" s="55">
        <v>-0.249999999999933</v>
      </c>
      <c r="AP353" s="55">
        <v>0</v>
      </c>
      <c r="AQ353" s="55">
        <v>0</v>
      </c>
      <c r="AR353" s="55">
        <v>0</v>
      </c>
      <c r="AS353" s="55">
        <v>0</v>
      </c>
      <c r="AT353" s="55">
        <v>0</v>
      </c>
      <c r="AU353" s="55">
        <v>665.11111111111097</v>
      </c>
      <c r="AV353" s="125"/>
      <c r="AW353" s="125"/>
      <c r="AX353" s="125"/>
      <c r="AY353" s="125"/>
      <c r="AZ353" s="125"/>
      <c r="BA353" s="125"/>
    </row>
    <row r="354" spans="31:53" ht="9.9499999999999993" customHeight="1" x14ac:dyDescent="0.25">
      <c r="AE354" s="55">
        <v>314</v>
      </c>
      <c r="AF354" s="55">
        <v>57640800</v>
      </c>
      <c r="AG354" s="55">
        <v>0.25</v>
      </c>
      <c r="AH354" s="55">
        <v>0</v>
      </c>
      <c r="AI354" s="55">
        <v>0.231192103503958</v>
      </c>
      <c r="AJ354" s="55">
        <v>0.24481982941038399</v>
      </c>
      <c r="AK354" s="55">
        <v>0</v>
      </c>
      <c r="AL354" s="55">
        <v>3.1172154546040201</v>
      </c>
      <c r="AM354" s="55">
        <v>0</v>
      </c>
      <c r="AN354" s="55">
        <v>0</v>
      </c>
      <c r="AO354" s="55">
        <v>-0.249999999999964</v>
      </c>
      <c r="AP354" s="55">
        <v>0</v>
      </c>
      <c r="AQ354" s="55">
        <v>0</v>
      </c>
      <c r="AR354" s="55">
        <v>0</v>
      </c>
      <c r="AS354" s="55">
        <v>0</v>
      </c>
      <c r="AT354" s="55">
        <v>0</v>
      </c>
      <c r="AU354" s="55">
        <v>667.138888888888</v>
      </c>
      <c r="AV354" s="125"/>
      <c r="AW354" s="125"/>
      <c r="AX354" s="125"/>
      <c r="AY354" s="125"/>
      <c r="AZ354" s="125"/>
      <c r="BA354" s="125"/>
    </row>
    <row r="355" spans="31:53" ht="9.9499999999999993" customHeight="1" x14ac:dyDescent="0.25">
      <c r="AE355" s="55">
        <v>315</v>
      </c>
      <c r="AF355" s="55">
        <v>57816000</v>
      </c>
      <c r="AG355" s="55">
        <v>0.25</v>
      </c>
      <c r="AH355" s="55">
        <v>0</v>
      </c>
      <c r="AI355" s="55">
        <v>0.231075303503953</v>
      </c>
      <c r="AJ355" s="55">
        <v>0.244763762442163</v>
      </c>
      <c r="AK355" s="55">
        <v>0</v>
      </c>
      <c r="AL355" s="55">
        <v>3.0935778864777999</v>
      </c>
      <c r="AM355" s="55">
        <v>0</v>
      </c>
      <c r="AN355" s="55">
        <v>0</v>
      </c>
      <c r="AO355" s="55">
        <v>-0.249999999999996</v>
      </c>
      <c r="AP355" s="55">
        <v>0</v>
      </c>
      <c r="AQ355" s="55">
        <v>0</v>
      </c>
      <c r="AR355" s="55">
        <v>0</v>
      </c>
      <c r="AS355" s="55">
        <v>0</v>
      </c>
      <c r="AT355" s="55">
        <v>0</v>
      </c>
      <c r="AU355" s="55">
        <v>669.16666666666595</v>
      </c>
      <c r="AV355" s="125"/>
      <c r="AW355" s="125"/>
      <c r="AX355" s="125"/>
      <c r="AY355" s="125"/>
      <c r="AZ355" s="125"/>
      <c r="BA355" s="125"/>
    </row>
    <row r="356" spans="31:53" ht="9.9499999999999993" customHeight="1" x14ac:dyDescent="0.25">
      <c r="AE356" s="55">
        <v>316</v>
      </c>
      <c r="AF356" s="55">
        <v>57991200</v>
      </c>
      <c r="AG356" s="55">
        <v>0.125</v>
      </c>
      <c r="AH356" s="55">
        <v>0</v>
      </c>
      <c r="AI356" s="55">
        <v>0.230958503503948</v>
      </c>
      <c r="AJ356" s="55">
        <v>0.24467947448274899</v>
      </c>
      <c r="AK356" s="55">
        <v>0</v>
      </c>
      <c r="AL356" s="55">
        <v>3.0636787669996099</v>
      </c>
      <c r="AM356" s="55">
        <v>0</v>
      </c>
      <c r="AN356" s="55">
        <v>0</v>
      </c>
      <c r="AO356" s="55">
        <v>-0.24999999973783901</v>
      </c>
      <c r="AP356" s="55">
        <v>0</v>
      </c>
      <c r="AQ356" s="55">
        <v>0</v>
      </c>
      <c r="AR356" s="55">
        <v>0</v>
      </c>
      <c r="AS356" s="55">
        <v>0</v>
      </c>
      <c r="AT356" s="55">
        <v>0</v>
      </c>
      <c r="AU356" s="55">
        <v>671.194444444444</v>
      </c>
      <c r="AV356" s="125"/>
      <c r="AW356" s="125"/>
      <c r="AX356" s="125"/>
      <c r="AY356" s="125"/>
      <c r="AZ356" s="125"/>
      <c r="BA356" s="125"/>
    </row>
    <row r="357" spans="31:53" ht="9.9499999999999993" customHeight="1" x14ac:dyDescent="0.25">
      <c r="AE357" s="55">
        <v>317</v>
      </c>
      <c r="AF357" s="55">
        <v>58166400</v>
      </c>
      <c r="AG357" s="55">
        <v>0.125</v>
      </c>
      <c r="AH357" s="55">
        <v>0</v>
      </c>
      <c r="AI357" s="55">
        <v>0.23084170350394301</v>
      </c>
      <c r="AJ357" s="55">
        <v>0.24458622941038799</v>
      </c>
      <c r="AK357" s="55">
        <v>0</v>
      </c>
      <c r="AL357" s="55">
        <v>3.0456085093765002</v>
      </c>
      <c r="AM357" s="55">
        <v>0</v>
      </c>
      <c r="AN357" s="55">
        <v>0</v>
      </c>
      <c r="AO357" s="55">
        <v>-0.25000000000002798</v>
      </c>
      <c r="AP357" s="55">
        <v>0</v>
      </c>
      <c r="AQ357" s="55">
        <v>0</v>
      </c>
      <c r="AR357" s="55">
        <v>0</v>
      </c>
      <c r="AS357" s="55">
        <v>0</v>
      </c>
      <c r="AT357" s="55">
        <v>0</v>
      </c>
      <c r="AU357" s="55">
        <v>673.22222222222194</v>
      </c>
      <c r="AV357" s="125"/>
      <c r="AW357" s="125"/>
      <c r="AX357" s="125"/>
      <c r="AY357" s="125"/>
      <c r="AZ357" s="125"/>
      <c r="BA357" s="125"/>
    </row>
    <row r="358" spans="31:53" ht="9.9499999999999993" customHeight="1" x14ac:dyDescent="0.25">
      <c r="AE358" s="55">
        <v>318</v>
      </c>
      <c r="AF358" s="55">
        <v>58341600</v>
      </c>
      <c r="AG358" s="55">
        <v>0.125</v>
      </c>
      <c r="AH358" s="55">
        <v>0</v>
      </c>
      <c r="AI358" s="55">
        <v>0.23072490350393801</v>
      </c>
      <c r="AJ358" s="55">
        <v>0.244478685887388</v>
      </c>
      <c r="AK358" s="55">
        <v>0</v>
      </c>
      <c r="AL358" s="55">
        <v>2.94665861951946</v>
      </c>
      <c r="AM358" s="55">
        <v>0</v>
      </c>
      <c r="AN358" s="55">
        <v>0</v>
      </c>
      <c r="AO358" s="55">
        <v>-0.25000000000002798</v>
      </c>
      <c r="AP358" s="55">
        <v>0</v>
      </c>
      <c r="AQ358" s="55">
        <v>0</v>
      </c>
      <c r="AR358" s="55">
        <v>0</v>
      </c>
      <c r="AS358" s="55">
        <v>0</v>
      </c>
      <c r="AT358" s="55">
        <v>0</v>
      </c>
      <c r="AU358" s="55">
        <v>675.25</v>
      </c>
      <c r="AV358" s="125"/>
      <c r="AW358" s="125"/>
      <c r="AX358" s="125"/>
      <c r="AY358" s="125"/>
      <c r="AZ358" s="125"/>
      <c r="BA358" s="125"/>
    </row>
    <row r="359" spans="31:53" ht="9.9499999999999993" customHeight="1" x14ac:dyDescent="0.25">
      <c r="AE359" s="55">
        <v>319</v>
      </c>
      <c r="AF359" s="55">
        <v>58516800</v>
      </c>
      <c r="AG359" s="55">
        <v>0.125</v>
      </c>
      <c r="AH359" s="55">
        <v>0</v>
      </c>
      <c r="AI359" s="55">
        <v>0.23072490350393801</v>
      </c>
      <c r="AJ359" s="55">
        <v>0.244395094715532</v>
      </c>
      <c r="AK359" s="55">
        <v>0</v>
      </c>
      <c r="AL359" s="55">
        <v>2.8583589621550498</v>
      </c>
      <c r="AM359" s="55">
        <v>0</v>
      </c>
      <c r="AN359" s="55">
        <v>0</v>
      </c>
      <c r="AO359" s="55">
        <v>-0.25000000000002798</v>
      </c>
      <c r="AP359" s="55">
        <v>0</v>
      </c>
      <c r="AQ359" s="55">
        <v>0</v>
      </c>
      <c r="AR359" s="55">
        <v>0</v>
      </c>
      <c r="AS359" s="55">
        <v>0</v>
      </c>
      <c r="AT359" s="55">
        <v>0</v>
      </c>
      <c r="AU359" s="55">
        <v>677.27777777777703</v>
      </c>
      <c r="AV359" s="125"/>
      <c r="AW359" s="125"/>
      <c r="AX359" s="125"/>
      <c r="AY359" s="125"/>
      <c r="AZ359" s="125"/>
      <c r="BA359" s="125"/>
    </row>
    <row r="360" spans="31:53" ht="9.9499999999999993" customHeight="1" x14ac:dyDescent="0.25">
      <c r="AE360" s="55">
        <v>320</v>
      </c>
      <c r="AF360" s="55">
        <v>58692000</v>
      </c>
      <c r="AG360" s="55">
        <v>0.125</v>
      </c>
      <c r="AH360" s="55">
        <v>0</v>
      </c>
      <c r="AI360" s="55">
        <v>0.23072490350393801</v>
      </c>
      <c r="AJ360" s="55">
        <v>0.24431174794768001</v>
      </c>
      <c r="AK360" s="55">
        <v>0</v>
      </c>
      <c r="AL360" s="55">
        <v>2.69095589113694</v>
      </c>
      <c r="AM360" s="55">
        <v>0</v>
      </c>
      <c r="AN360" s="55">
        <v>0</v>
      </c>
      <c r="AO360" s="55">
        <v>-0.249999999999996</v>
      </c>
      <c r="AP360" s="55">
        <v>0</v>
      </c>
      <c r="AQ360" s="55">
        <v>0</v>
      </c>
      <c r="AR360" s="55">
        <v>0</v>
      </c>
      <c r="AS360" s="55">
        <v>0</v>
      </c>
      <c r="AT360" s="55">
        <v>0</v>
      </c>
      <c r="AU360" s="55">
        <v>679.30555555555497</v>
      </c>
      <c r="AV360" s="125"/>
      <c r="AW360" s="125"/>
      <c r="AX360" s="125"/>
      <c r="AY360" s="125"/>
      <c r="AZ360" s="125"/>
      <c r="BA360" s="125"/>
    </row>
    <row r="361" spans="31:53" ht="9.9499999999999993" customHeight="1" x14ac:dyDescent="0.25">
      <c r="AE361" s="55">
        <v>321</v>
      </c>
      <c r="AF361" s="55">
        <v>58867200</v>
      </c>
      <c r="AG361" s="55">
        <v>0.125</v>
      </c>
      <c r="AH361" s="55">
        <v>0</v>
      </c>
      <c r="AI361" s="55">
        <v>0.23072490350404901</v>
      </c>
      <c r="AJ361" s="55">
        <v>0.24423582941038599</v>
      </c>
      <c r="AK361" s="55">
        <v>0</v>
      </c>
      <c r="AL361" s="55">
        <v>2.4902086240814301</v>
      </c>
      <c r="AM361" s="55">
        <v>0</v>
      </c>
      <c r="AN361" s="55">
        <v>0</v>
      </c>
      <c r="AO361" s="55">
        <v>-0.249999999999933</v>
      </c>
      <c r="AP361" s="55">
        <v>0</v>
      </c>
      <c r="AQ361" s="55">
        <v>0</v>
      </c>
      <c r="AR361" s="55">
        <v>0</v>
      </c>
      <c r="AS361" s="55">
        <v>0</v>
      </c>
      <c r="AT361" s="55">
        <v>0</v>
      </c>
      <c r="AU361" s="55">
        <v>681.33333333333303</v>
      </c>
      <c r="AV361" s="125"/>
      <c r="AW361" s="125"/>
      <c r="AX361" s="125"/>
      <c r="AY361" s="125"/>
      <c r="AZ361" s="125"/>
      <c r="BA361" s="125"/>
    </row>
    <row r="362" spans="31:53" ht="9.9499999999999993" customHeight="1" x14ac:dyDescent="0.25">
      <c r="AE362" s="55">
        <v>322</v>
      </c>
      <c r="AF362" s="55">
        <v>59042400</v>
      </c>
      <c r="AG362" s="55">
        <v>0.125</v>
      </c>
      <c r="AH362" s="55">
        <v>0</v>
      </c>
      <c r="AI362" s="55">
        <v>0.230724903503993</v>
      </c>
      <c r="AJ362" s="55">
        <v>0.24423582941038599</v>
      </c>
      <c r="AK362" s="55">
        <v>0</v>
      </c>
      <c r="AL362" s="55">
        <v>2.3099933239852599</v>
      </c>
      <c r="AM362" s="55">
        <v>0</v>
      </c>
      <c r="AN362" s="55">
        <v>0</v>
      </c>
      <c r="AO362" s="55">
        <v>-0.249999999999996</v>
      </c>
      <c r="AP362" s="55">
        <v>0</v>
      </c>
      <c r="AQ362" s="55">
        <v>0</v>
      </c>
      <c r="AR362" s="55">
        <v>0</v>
      </c>
      <c r="AS362" s="55">
        <v>0</v>
      </c>
      <c r="AT362" s="55">
        <v>0</v>
      </c>
      <c r="AU362" s="55">
        <v>683.36111111111097</v>
      </c>
      <c r="AV362" s="125"/>
      <c r="AW362" s="125"/>
      <c r="AX362" s="125"/>
      <c r="AY362" s="125"/>
      <c r="AZ362" s="125"/>
      <c r="BA362" s="125"/>
    </row>
    <row r="363" spans="31:53" ht="9.9499999999999993" customHeight="1" x14ac:dyDescent="0.25">
      <c r="AE363" s="55">
        <v>323</v>
      </c>
      <c r="AF363" s="55">
        <v>59217600</v>
      </c>
      <c r="AG363" s="55">
        <v>0.125</v>
      </c>
      <c r="AH363" s="55">
        <v>0</v>
      </c>
      <c r="AI363" s="55">
        <v>0.224632358264856</v>
      </c>
      <c r="AJ363" s="55">
        <v>0.24423582941038599</v>
      </c>
      <c r="AK363" s="55">
        <v>0</v>
      </c>
      <c r="AL363" s="55">
        <v>2.2526335712933201</v>
      </c>
      <c r="AM363" s="55">
        <v>0</v>
      </c>
      <c r="AN363" s="55">
        <v>0</v>
      </c>
      <c r="AO363" s="55">
        <v>-0.25000000000002798</v>
      </c>
      <c r="AP363" s="55">
        <v>0</v>
      </c>
      <c r="AQ363" s="55">
        <v>0</v>
      </c>
      <c r="AR363" s="55">
        <v>0</v>
      </c>
      <c r="AS363" s="55">
        <v>0</v>
      </c>
      <c r="AT363" s="55">
        <v>0</v>
      </c>
      <c r="AU363" s="55">
        <v>685.388888888888</v>
      </c>
      <c r="AV363" s="125"/>
      <c r="AW363" s="125"/>
      <c r="AX363" s="125"/>
      <c r="AY363" s="125"/>
      <c r="AZ363" s="125"/>
      <c r="BA363" s="125"/>
    </row>
    <row r="364" spans="31:53" ht="9.9499999999999993" customHeight="1" x14ac:dyDescent="0.25">
      <c r="AE364" s="55">
        <v>324</v>
      </c>
      <c r="AF364" s="55">
        <v>59392800</v>
      </c>
      <c r="AG364" s="55">
        <v>0.125</v>
      </c>
      <c r="AH364" s="55">
        <v>0</v>
      </c>
      <c r="AI364" s="55">
        <v>0.22463235826491201</v>
      </c>
      <c r="AJ364" s="55">
        <v>0.24423582941038599</v>
      </c>
      <c r="AK364" s="55">
        <v>0</v>
      </c>
      <c r="AL364" s="55">
        <v>2.26399996517286</v>
      </c>
      <c r="AM364" s="55">
        <v>0</v>
      </c>
      <c r="AN364" s="55">
        <v>0</v>
      </c>
      <c r="AO364" s="55">
        <v>-0.249999999999996</v>
      </c>
      <c r="AP364" s="55">
        <v>0</v>
      </c>
      <c r="AQ364" s="55">
        <v>0</v>
      </c>
      <c r="AR364" s="55">
        <v>0</v>
      </c>
      <c r="AS364" s="55">
        <v>0</v>
      </c>
      <c r="AT364" s="55">
        <v>0</v>
      </c>
      <c r="AU364" s="55">
        <v>687.41666666666595</v>
      </c>
      <c r="AV364" s="125"/>
      <c r="AW364" s="125"/>
      <c r="AX364" s="125"/>
      <c r="AY364" s="125"/>
      <c r="AZ364" s="125"/>
      <c r="BA364" s="125"/>
    </row>
    <row r="365" spans="31:53" ht="9.9499999999999993" customHeight="1" x14ac:dyDescent="0.25">
      <c r="AE365" s="55">
        <v>325</v>
      </c>
      <c r="AF365" s="55">
        <v>59568000</v>
      </c>
      <c r="AG365" s="55">
        <v>0.125</v>
      </c>
      <c r="AH365" s="55">
        <v>0</v>
      </c>
      <c r="AI365" s="55">
        <v>0.224632358264856</v>
      </c>
      <c r="AJ365" s="55">
        <v>0.24423582941038599</v>
      </c>
      <c r="AK365" s="55">
        <v>0</v>
      </c>
      <c r="AL365" s="55">
        <v>2.27092599354292</v>
      </c>
      <c r="AM365" s="55">
        <v>0</v>
      </c>
      <c r="AN365" s="55">
        <v>0</v>
      </c>
      <c r="AO365" s="55">
        <v>-0.25000000000002798</v>
      </c>
      <c r="AP365" s="55">
        <v>0</v>
      </c>
      <c r="AQ365" s="55">
        <v>0</v>
      </c>
      <c r="AR365" s="55">
        <v>0</v>
      </c>
      <c r="AS365" s="55">
        <v>0</v>
      </c>
      <c r="AT365" s="55">
        <v>0</v>
      </c>
      <c r="AU365" s="55">
        <v>689.444444444444</v>
      </c>
      <c r="AV365" s="125"/>
      <c r="AW365" s="125"/>
      <c r="AX365" s="125"/>
      <c r="AY365" s="125"/>
      <c r="AZ365" s="125"/>
      <c r="BA365" s="125"/>
    </row>
    <row r="366" spans="31:53" ht="9.9499999999999993" customHeight="1" x14ac:dyDescent="0.25">
      <c r="AE366" s="55">
        <v>326</v>
      </c>
      <c r="AF366" s="55">
        <v>59743200</v>
      </c>
      <c r="AG366" s="55">
        <v>0.125</v>
      </c>
      <c r="AH366" s="55">
        <v>0</v>
      </c>
      <c r="AI366" s="55">
        <v>0.224632358264967</v>
      </c>
      <c r="AJ366" s="55">
        <v>0.24423582941038599</v>
      </c>
      <c r="AK366" s="55">
        <v>0</v>
      </c>
      <c r="AL366" s="55">
        <v>2.2607433522024398</v>
      </c>
      <c r="AM366" s="55">
        <v>0</v>
      </c>
      <c r="AN366" s="55">
        <v>0</v>
      </c>
      <c r="AO366" s="55">
        <v>-0.249999999999964</v>
      </c>
      <c r="AP366" s="55">
        <v>0</v>
      </c>
      <c r="AQ366" s="55">
        <v>0</v>
      </c>
      <c r="AR366" s="55">
        <v>0</v>
      </c>
      <c r="AS366" s="55">
        <v>0</v>
      </c>
      <c r="AT366" s="55">
        <v>0</v>
      </c>
      <c r="AU366" s="55">
        <v>691.47222222222194</v>
      </c>
      <c r="AV366" s="125"/>
      <c r="AW366" s="125"/>
      <c r="AX366" s="125"/>
      <c r="AY366" s="125"/>
      <c r="AZ366" s="125"/>
      <c r="BA366" s="125"/>
    </row>
    <row r="367" spans="31:53" ht="9.9499999999999993" customHeight="1" x14ac:dyDescent="0.25">
      <c r="AE367" s="55">
        <v>327</v>
      </c>
      <c r="AF367" s="55">
        <v>59918400</v>
      </c>
      <c r="AG367" s="55">
        <v>0.125</v>
      </c>
      <c r="AH367" s="55">
        <v>0</v>
      </c>
      <c r="AI367" s="55">
        <v>0.224632358264856</v>
      </c>
      <c r="AJ367" s="55">
        <v>0.241756638131435</v>
      </c>
      <c r="AK367" s="55">
        <v>0</v>
      </c>
      <c r="AL367" s="55">
        <v>2.2479008014824702</v>
      </c>
      <c r="AM367" s="55">
        <v>0</v>
      </c>
      <c r="AN367" s="55">
        <v>0</v>
      </c>
      <c r="AO367" s="55">
        <v>-0.249999999999933</v>
      </c>
      <c r="AP367" s="55">
        <v>0</v>
      </c>
      <c r="AQ367" s="55">
        <v>0</v>
      </c>
      <c r="AR367" s="55">
        <v>0</v>
      </c>
      <c r="AS367" s="55">
        <v>0</v>
      </c>
      <c r="AT367" s="55">
        <v>0</v>
      </c>
      <c r="AU367" s="55">
        <v>693.5</v>
      </c>
      <c r="AV367" s="125"/>
      <c r="AW367" s="125"/>
      <c r="AX367" s="125"/>
      <c r="AY367" s="125"/>
      <c r="AZ367" s="125"/>
      <c r="BA367" s="125"/>
    </row>
    <row r="368" spans="31:53" ht="9.9499999999999993" customHeight="1" x14ac:dyDescent="0.25">
      <c r="AE368" s="55">
        <v>328</v>
      </c>
      <c r="AF368" s="55">
        <v>60093600</v>
      </c>
      <c r="AG368" s="55">
        <v>0.125</v>
      </c>
      <c r="AH368" s="55">
        <v>0</v>
      </c>
      <c r="AI368" s="55">
        <v>0.224632358264856</v>
      </c>
      <c r="AJ368" s="55">
        <v>0.23936179321912601</v>
      </c>
      <c r="AK368" s="55">
        <v>0</v>
      </c>
      <c r="AL368" s="55">
        <v>2.23447898816974</v>
      </c>
      <c r="AM368" s="55">
        <v>0</v>
      </c>
      <c r="AN368" s="55">
        <v>0</v>
      </c>
      <c r="AO368" s="55">
        <v>-0.249999999999996</v>
      </c>
      <c r="AP368" s="55">
        <v>0</v>
      </c>
      <c r="AQ368" s="55">
        <v>0</v>
      </c>
      <c r="AR368" s="55">
        <v>0</v>
      </c>
      <c r="AS368" s="55">
        <v>0</v>
      </c>
      <c r="AT368" s="55">
        <v>0</v>
      </c>
      <c r="AU368" s="55">
        <v>695.52777777777703</v>
      </c>
      <c r="AV368" s="125"/>
      <c r="AW368" s="125"/>
      <c r="AX368" s="125"/>
      <c r="AY368" s="125"/>
      <c r="AZ368" s="125"/>
      <c r="BA368" s="125"/>
    </row>
    <row r="369" spans="31:53" ht="9.9499999999999993" customHeight="1" x14ac:dyDescent="0.25">
      <c r="AE369" s="55">
        <v>329</v>
      </c>
      <c r="AF369" s="55">
        <v>60268800</v>
      </c>
      <c r="AG369" s="55">
        <v>0.125</v>
      </c>
      <c r="AH369" s="55">
        <v>0</v>
      </c>
      <c r="AI369" s="55">
        <v>0.224632358264856</v>
      </c>
      <c r="AJ369" s="55">
        <v>0.23936179321912601</v>
      </c>
      <c r="AK369" s="55">
        <v>0</v>
      </c>
      <c r="AL369" s="55">
        <v>2.2207388239408501</v>
      </c>
      <c r="AM369" s="55">
        <v>0</v>
      </c>
      <c r="AN369" s="55">
        <v>0</v>
      </c>
      <c r="AO369" s="55">
        <v>-0.249999999999964</v>
      </c>
      <c r="AP369" s="55">
        <v>0</v>
      </c>
      <c r="AQ369" s="55">
        <v>0</v>
      </c>
      <c r="AR369" s="55">
        <v>0</v>
      </c>
      <c r="AS369" s="55">
        <v>0</v>
      </c>
      <c r="AT369" s="55">
        <v>0</v>
      </c>
      <c r="AU369" s="55">
        <v>697.55555555555497</v>
      </c>
      <c r="AV369" s="125"/>
      <c r="AW369" s="125"/>
      <c r="AX369" s="125"/>
      <c r="AY369" s="125"/>
      <c r="AZ369" s="125"/>
      <c r="BA369" s="125"/>
    </row>
    <row r="370" spans="31:53" ht="9.9499999999999993" customHeight="1" x14ac:dyDescent="0.25">
      <c r="AE370" s="55">
        <v>330</v>
      </c>
      <c r="AF370" s="55">
        <v>60444000</v>
      </c>
      <c r="AG370" s="55">
        <v>0.125</v>
      </c>
      <c r="AH370" s="55">
        <v>0</v>
      </c>
      <c r="AI370" s="55">
        <v>0.22463235826491201</v>
      </c>
      <c r="AJ370" s="55">
        <v>0.23936179321912601</v>
      </c>
      <c r="AK370" s="55">
        <v>0</v>
      </c>
      <c r="AL370" s="55">
        <v>2.2159052364121701</v>
      </c>
      <c r="AM370" s="55">
        <v>0</v>
      </c>
      <c r="AN370" s="55">
        <v>0</v>
      </c>
      <c r="AO370" s="55">
        <v>-0.25000000000006001</v>
      </c>
      <c r="AP370" s="55">
        <v>0</v>
      </c>
      <c r="AQ370" s="55">
        <v>0</v>
      </c>
      <c r="AR370" s="55">
        <v>0</v>
      </c>
      <c r="AS370" s="55">
        <v>0</v>
      </c>
      <c r="AT370" s="55">
        <v>0</v>
      </c>
      <c r="AU370" s="55">
        <v>699.58333333333303</v>
      </c>
      <c r="AV370" s="125"/>
      <c r="AW370" s="125"/>
      <c r="AX370" s="125"/>
      <c r="AY370" s="125"/>
      <c r="AZ370" s="125"/>
      <c r="BA370" s="125"/>
    </row>
    <row r="371" spans="31:53" ht="9.9499999999999993" customHeight="1" x14ac:dyDescent="0.25">
      <c r="AE371" s="55">
        <v>331</v>
      </c>
      <c r="AF371" s="55">
        <v>60619200</v>
      </c>
      <c r="AG371" s="55">
        <v>0.125</v>
      </c>
      <c r="AH371" s="55">
        <v>0</v>
      </c>
      <c r="AI371" s="55">
        <v>0.22451555826487901</v>
      </c>
      <c r="AJ371" s="55">
        <v>0.23936179321912601</v>
      </c>
      <c r="AK371" s="55">
        <v>0</v>
      </c>
      <c r="AL371" s="55">
        <v>2.2133214762664601</v>
      </c>
      <c r="AM371" s="55">
        <v>0</v>
      </c>
      <c r="AN371" s="55">
        <v>0</v>
      </c>
      <c r="AO371" s="55">
        <v>-0.249999999999996</v>
      </c>
      <c r="AP371" s="55">
        <v>0</v>
      </c>
      <c r="AQ371" s="55">
        <v>0</v>
      </c>
      <c r="AR371" s="55">
        <v>0</v>
      </c>
      <c r="AS371" s="55">
        <v>0</v>
      </c>
      <c r="AT371" s="55">
        <v>0</v>
      </c>
      <c r="AU371" s="55">
        <v>701.61111111111097</v>
      </c>
      <c r="AV371" s="125"/>
      <c r="AW371" s="125"/>
      <c r="AX371" s="125"/>
      <c r="AY371" s="125"/>
      <c r="AZ371" s="125"/>
      <c r="BA371" s="125"/>
    </row>
    <row r="372" spans="31:53" ht="9.9499999999999993" customHeight="1" x14ac:dyDescent="0.25">
      <c r="AE372" s="55">
        <v>332</v>
      </c>
      <c r="AF372" s="55">
        <v>60794400</v>
      </c>
      <c r="AG372" s="55">
        <v>0.125</v>
      </c>
      <c r="AH372" s="55">
        <v>0</v>
      </c>
      <c r="AI372" s="55">
        <v>0.22439875826484601</v>
      </c>
      <c r="AJ372" s="55">
        <v>0.23936179321912601</v>
      </c>
      <c r="AK372" s="55">
        <v>0</v>
      </c>
      <c r="AL372" s="55">
        <v>2.2087587604432</v>
      </c>
      <c r="AM372" s="55">
        <v>0</v>
      </c>
      <c r="AN372" s="55">
        <v>0</v>
      </c>
      <c r="AO372" s="55">
        <v>-0.249999999999964</v>
      </c>
      <c r="AP372" s="55">
        <v>0</v>
      </c>
      <c r="AQ372" s="55">
        <v>0</v>
      </c>
      <c r="AR372" s="55">
        <v>0</v>
      </c>
      <c r="AS372" s="55">
        <v>0</v>
      </c>
      <c r="AT372" s="55">
        <v>0</v>
      </c>
      <c r="AU372" s="55">
        <v>703.638888888888</v>
      </c>
      <c r="AV372" s="125"/>
      <c r="AW372" s="125"/>
      <c r="AX372" s="125"/>
      <c r="AY372" s="125"/>
      <c r="AZ372" s="125"/>
      <c r="BA372" s="125"/>
    </row>
    <row r="373" spans="31:53" ht="9.9499999999999993" customHeight="1" x14ac:dyDescent="0.25">
      <c r="AE373" s="55">
        <v>333</v>
      </c>
      <c r="AF373" s="55">
        <v>60969600</v>
      </c>
      <c r="AG373" s="55">
        <v>0.125</v>
      </c>
      <c r="AH373" s="55">
        <v>0</v>
      </c>
      <c r="AI373" s="55">
        <v>0.22428195826486899</v>
      </c>
      <c r="AJ373" s="55">
        <v>0.23936179321912601</v>
      </c>
      <c r="AK373" s="55">
        <v>0</v>
      </c>
      <c r="AL373" s="55">
        <v>2.15515832929536</v>
      </c>
      <c r="AM373" s="55">
        <v>0</v>
      </c>
      <c r="AN373" s="55">
        <v>0</v>
      </c>
      <c r="AO373" s="55">
        <v>-0.25000000000002798</v>
      </c>
      <c r="AP373" s="55">
        <v>0</v>
      </c>
      <c r="AQ373" s="55">
        <v>0</v>
      </c>
      <c r="AR373" s="55">
        <v>0</v>
      </c>
      <c r="AS373" s="55">
        <v>0</v>
      </c>
      <c r="AT373" s="55">
        <v>0</v>
      </c>
      <c r="AU373" s="55">
        <v>705.66666666666595</v>
      </c>
      <c r="AV373" s="125"/>
      <c r="AW373" s="125"/>
      <c r="AX373" s="125"/>
      <c r="AY373" s="125"/>
      <c r="AZ373" s="125"/>
      <c r="BA373" s="125"/>
    </row>
    <row r="374" spans="31:53" ht="9.9499999999999993" customHeight="1" x14ac:dyDescent="0.25">
      <c r="AE374" s="55">
        <v>334</v>
      </c>
      <c r="AF374" s="55">
        <v>61144800</v>
      </c>
      <c r="AG374" s="55">
        <v>0.125</v>
      </c>
      <c r="AH374" s="55">
        <v>0</v>
      </c>
      <c r="AI374" s="55">
        <v>0.22428195826486899</v>
      </c>
      <c r="AJ374" s="55">
        <v>0.23936179321912601</v>
      </c>
      <c r="AK374" s="55">
        <v>0</v>
      </c>
      <c r="AL374" s="55">
        <v>2.0125734949706802</v>
      </c>
      <c r="AM374" s="55">
        <v>0</v>
      </c>
      <c r="AN374" s="55">
        <v>0</v>
      </c>
      <c r="AO374" s="55">
        <v>-0.249999999999996</v>
      </c>
      <c r="AP374" s="55">
        <v>0</v>
      </c>
      <c r="AQ374" s="55">
        <v>0</v>
      </c>
      <c r="AR374" s="55">
        <v>0</v>
      </c>
      <c r="AS374" s="55">
        <v>0</v>
      </c>
      <c r="AT374" s="55">
        <v>0</v>
      </c>
      <c r="AU374" s="55">
        <v>707.694444444444</v>
      </c>
      <c r="AV374" s="125"/>
      <c r="AW374" s="125"/>
      <c r="AX374" s="125"/>
      <c r="AY374" s="125"/>
      <c r="AZ374" s="125"/>
      <c r="BA374" s="125"/>
    </row>
    <row r="375" spans="31:53" ht="9.9499999999999993" customHeight="1" x14ac:dyDescent="0.25">
      <c r="AE375" s="55">
        <v>335</v>
      </c>
      <c r="AF375" s="55">
        <v>61320000</v>
      </c>
      <c r="AG375" s="55">
        <v>0.125</v>
      </c>
      <c r="AH375" s="55">
        <v>0</v>
      </c>
      <c r="AI375" s="55">
        <v>0.224165158264892</v>
      </c>
      <c r="AJ375" s="55">
        <v>0.23936179321912601</v>
      </c>
      <c r="AK375" s="55">
        <v>0</v>
      </c>
      <c r="AL375" s="55">
        <v>1.89239251234919</v>
      </c>
      <c r="AM375" s="55">
        <v>0</v>
      </c>
      <c r="AN375" s="55">
        <v>0</v>
      </c>
      <c r="AO375" s="55">
        <v>-0.249999999999964</v>
      </c>
      <c r="AP375" s="55">
        <v>0</v>
      </c>
      <c r="AQ375" s="55">
        <v>0</v>
      </c>
      <c r="AR375" s="55">
        <v>0</v>
      </c>
      <c r="AS375" s="55">
        <v>0</v>
      </c>
      <c r="AT375" s="55">
        <v>0</v>
      </c>
      <c r="AU375" s="55">
        <v>709.72222222222194</v>
      </c>
      <c r="AV375" s="125"/>
      <c r="AW375" s="125"/>
      <c r="AX375" s="125"/>
      <c r="AY375" s="125"/>
      <c r="AZ375" s="125"/>
      <c r="BA375" s="125"/>
    </row>
    <row r="376" spans="31:53" ht="9.9499999999999993" customHeight="1" x14ac:dyDescent="0.25">
      <c r="AE376" s="55">
        <v>336</v>
      </c>
      <c r="AF376" s="55">
        <v>61495200</v>
      </c>
      <c r="AG376" s="55">
        <v>0.125</v>
      </c>
      <c r="AH376" s="55">
        <v>0</v>
      </c>
      <c r="AI376" s="55">
        <v>0.224048358264887</v>
      </c>
      <c r="AJ376" s="55">
        <v>0.23934468872919701</v>
      </c>
      <c r="AK376" s="55">
        <v>0</v>
      </c>
      <c r="AL376" s="55">
        <v>1.7751873824432201</v>
      </c>
      <c r="AM376" s="55">
        <v>0</v>
      </c>
      <c r="AN376" s="55">
        <v>0</v>
      </c>
      <c r="AO376" s="55">
        <v>-0.249999999999964</v>
      </c>
      <c r="AP376" s="55">
        <v>0</v>
      </c>
      <c r="AQ376" s="55">
        <v>0</v>
      </c>
      <c r="AR376" s="55">
        <v>0</v>
      </c>
      <c r="AS376" s="55">
        <v>0</v>
      </c>
      <c r="AT376" s="55">
        <v>0</v>
      </c>
      <c r="AU376" s="55">
        <v>711.75</v>
      </c>
      <c r="AV376" s="125"/>
      <c r="AW376" s="125"/>
      <c r="AX376" s="125"/>
      <c r="AY376" s="125"/>
      <c r="AZ376" s="125"/>
      <c r="BA376" s="125"/>
    </row>
    <row r="377" spans="31:53" ht="9.9499999999999993" customHeight="1" x14ac:dyDescent="0.25">
      <c r="AE377" s="55">
        <v>337</v>
      </c>
      <c r="AF377" s="55">
        <v>61670400</v>
      </c>
      <c r="AG377" s="55">
        <v>0.125</v>
      </c>
      <c r="AH377" s="55">
        <v>0</v>
      </c>
      <c r="AI377" s="55">
        <v>0.22393155826488201</v>
      </c>
      <c r="AJ377" s="55">
        <v>0.23924499321912401</v>
      </c>
      <c r="AK377" s="55">
        <v>0</v>
      </c>
      <c r="AL377" s="55">
        <v>1.67640164479677</v>
      </c>
      <c r="AM377" s="55">
        <v>0</v>
      </c>
      <c r="AN377" s="55">
        <v>0</v>
      </c>
      <c r="AO377" s="55">
        <v>-0.249999999999964</v>
      </c>
      <c r="AP377" s="55">
        <v>0</v>
      </c>
      <c r="AQ377" s="55">
        <v>0</v>
      </c>
      <c r="AR377" s="55">
        <v>0</v>
      </c>
      <c r="AS377" s="55">
        <v>0</v>
      </c>
      <c r="AT377" s="55">
        <v>0</v>
      </c>
      <c r="AU377" s="55">
        <v>713.77777777777703</v>
      </c>
      <c r="AV377" s="125"/>
      <c r="AW377" s="125"/>
      <c r="AX377" s="125"/>
      <c r="AY377" s="125"/>
      <c r="AZ377" s="125"/>
      <c r="BA377" s="125"/>
    </row>
    <row r="378" spans="31:53" ht="9.9499999999999993" customHeight="1" x14ac:dyDescent="0.25">
      <c r="AE378" s="55">
        <v>338</v>
      </c>
      <c r="AF378" s="55">
        <v>61845600</v>
      </c>
      <c r="AG378" s="55">
        <v>0.125</v>
      </c>
      <c r="AH378" s="55">
        <v>0</v>
      </c>
      <c r="AI378" s="55">
        <v>0.22393155826488201</v>
      </c>
      <c r="AJ378" s="55">
        <v>0.23916246127054699</v>
      </c>
      <c r="AK378" s="55">
        <v>0</v>
      </c>
      <c r="AL378" s="55">
        <v>1.5781003496922099</v>
      </c>
      <c r="AM378" s="55">
        <v>0</v>
      </c>
      <c r="AN378" s="55">
        <v>0</v>
      </c>
      <c r="AO378" s="55">
        <v>-0.25000000000006001</v>
      </c>
      <c r="AP378" s="55">
        <v>0</v>
      </c>
      <c r="AQ378" s="55">
        <v>0</v>
      </c>
      <c r="AR378" s="55">
        <v>0</v>
      </c>
      <c r="AS378" s="55">
        <v>0</v>
      </c>
      <c r="AT378" s="55">
        <v>0</v>
      </c>
      <c r="AU378" s="55">
        <v>715.80555555555497</v>
      </c>
      <c r="AV378" s="125"/>
      <c r="AW378" s="125"/>
      <c r="AX378" s="125"/>
      <c r="AY378" s="125"/>
      <c r="AZ378" s="125"/>
      <c r="BA378" s="125"/>
    </row>
    <row r="379" spans="31:53" ht="9.9499999999999993" customHeight="1" x14ac:dyDescent="0.25">
      <c r="AE379" s="55">
        <v>339</v>
      </c>
      <c r="AF379" s="55">
        <v>62020800</v>
      </c>
      <c r="AG379" s="55">
        <v>0.125</v>
      </c>
      <c r="AH379" s="55">
        <v>0</v>
      </c>
      <c r="AI379" s="55">
        <v>0.22381475826490399</v>
      </c>
      <c r="AJ379" s="55">
        <v>0.23909753058498601</v>
      </c>
      <c r="AK379" s="55">
        <v>0</v>
      </c>
      <c r="AL379" s="55">
        <v>1.57466620327726</v>
      </c>
      <c r="AM379" s="55">
        <v>0</v>
      </c>
      <c r="AN379" s="55">
        <v>0</v>
      </c>
      <c r="AO379" s="55">
        <v>-0.249999999999964</v>
      </c>
      <c r="AP379" s="55">
        <v>0</v>
      </c>
      <c r="AQ379" s="55">
        <v>0</v>
      </c>
      <c r="AR379" s="55">
        <v>0</v>
      </c>
      <c r="AS379" s="55">
        <v>0</v>
      </c>
      <c r="AT379" s="55">
        <v>0</v>
      </c>
      <c r="AU379" s="55">
        <v>717.83333333333303</v>
      </c>
      <c r="AV379" s="125"/>
      <c r="AW379" s="125"/>
      <c r="AX379" s="125"/>
      <c r="AY379" s="125"/>
      <c r="AZ379" s="125"/>
      <c r="BA379" s="125"/>
    </row>
    <row r="380" spans="31:53" ht="9.9499999999999993" customHeight="1" x14ac:dyDescent="0.25">
      <c r="AE380" s="55">
        <v>340</v>
      </c>
      <c r="AF380" s="55">
        <v>62196000</v>
      </c>
      <c r="AG380" s="55">
        <v>0.125</v>
      </c>
      <c r="AH380" s="55">
        <v>0</v>
      </c>
      <c r="AI380" s="55">
        <v>0.223697958264927</v>
      </c>
      <c r="AJ380" s="55">
        <v>0.23901139321912401</v>
      </c>
      <c r="AK380" s="55">
        <v>0</v>
      </c>
      <c r="AL380" s="55">
        <v>1.52498524551686</v>
      </c>
      <c r="AM380" s="55">
        <v>0</v>
      </c>
      <c r="AN380" s="55">
        <v>0</v>
      </c>
      <c r="AO380" s="55">
        <v>-0.25000000000006001</v>
      </c>
      <c r="AP380" s="55">
        <v>0</v>
      </c>
      <c r="AQ380" s="55">
        <v>0</v>
      </c>
      <c r="AR380" s="55">
        <v>0</v>
      </c>
      <c r="AS380" s="55">
        <v>0</v>
      </c>
      <c r="AT380" s="55">
        <v>0</v>
      </c>
      <c r="AU380" s="55">
        <v>719.86111111111097</v>
      </c>
      <c r="AV380" s="125"/>
      <c r="AW380" s="125"/>
      <c r="AX380" s="125"/>
      <c r="AY380" s="125"/>
      <c r="AZ380" s="125"/>
      <c r="BA380" s="125"/>
    </row>
    <row r="381" spans="31:53" ht="9.9499999999999993" customHeight="1" x14ac:dyDescent="0.25">
      <c r="AE381" s="55">
        <v>341</v>
      </c>
      <c r="AF381" s="55">
        <v>62371200</v>
      </c>
      <c r="AG381" s="55">
        <v>0.125</v>
      </c>
      <c r="AH381" s="55">
        <v>0</v>
      </c>
      <c r="AI381" s="55">
        <v>0.22369795826487199</v>
      </c>
      <c r="AJ381" s="55">
        <v>0.23891633294379599</v>
      </c>
      <c r="AK381" s="55">
        <v>0</v>
      </c>
      <c r="AL381" s="55">
        <v>1.52556058281618</v>
      </c>
      <c r="AM381" s="55">
        <v>0</v>
      </c>
      <c r="AN381" s="55">
        <v>0</v>
      </c>
      <c r="AO381" s="55">
        <v>-0.249999999999996</v>
      </c>
      <c r="AP381" s="55">
        <v>0</v>
      </c>
      <c r="AQ381" s="55">
        <v>0</v>
      </c>
      <c r="AR381" s="55">
        <v>0</v>
      </c>
      <c r="AS381" s="55">
        <v>0</v>
      </c>
      <c r="AT381" s="55">
        <v>0</v>
      </c>
      <c r="AU381" s="55">
        <v>721.888888888888</v>
      </c>
      <c r="AV381" s="125"/>
      <c r="AW381" s="125"/>
      <c r="AX381" s="125"/>
      <c r="AY381" s="125"/>
      <c r="AZ381" s="125"/>
      <c r="BA381" s="125"/>
    </row>
    <row r="382" spans="31:53" ht="9.9499999999999993" customHeight="1" x14ac:dyDescent="0.25">
      <c r="AE382" s="55">
        <v>342</v>
      </c>
      <c r="AF382" s="55">
        <v>62546400</v>
      </c>
      <c r="AG382" s="55">
        <v>0.125</v>
      </c>
      <c r="AH382" s="55">
        <v>0</v>
      </c>
      <c r="AI382" s="55">
        <v>0.223581158264894</v>
      </c>
      <c r="AJ382" s="55">
        <v>0.238852541494079</v>
      </c>
      <c r="AK382" s="55">
        <v>0</v>
      </c>
      <c r="AL382" s="55">
        <v>1.5278117620888201</v>
      </c>
      <c r="AM382" s="55">
        <v>0</v>
      </c>
      <c r="AN382" s="55">
        <v>0</v>
      </c>
      <c r="AO382" s="55">
        <v>-0.249999999999996</v>
      </c>
      <c r="AP382" s="55">
        <v>0</v>
      </c>
      <c r="AQ382" s="55">
        <v>0</v>
      </c>
      <c r="AR382" s="55">
        <v>0</v>
      </c>
      <c r="AS382" s="55">
        <v>0</v>
      </c>
      <c r="AT382" s="55">
        <v>0</v>
      </c>
      <c r="AU382" s="55">
        <v>723.91666666666595</v>
      </c>
      <c r="AV382" s="125"/>
      <c r="AW382" s="125"/>
      <c r="AX382" s="125"/>
      <c r="AY382" s="125"/>
      <c r="AZ382" s="125"/>
      <c r="BA382" s="125"/>
    </row>
    <row r="383" spans="31:53" ht="9.9499999999999993" customHeight="1" x14ac:dyDescent="0.25">
      <c r="AE383" s="55">
        <v>343</v>
      </c>
      <c r="AF383" s="55">
        <v>62721600</v>
      </c>
      <c r="AG383" s="55">
        <v>0.125</v>
      </c>
      <c r="AH383" s="55">
        <v>0</v>
      </c>
      <c r="AI383" s="55">
        <v>0.223464358264862</v>
      </c>
      <c r="AJ383" s="55">
        <v>0.23877779321912801</v>
      </c>
      <c r="AK383" s="55">
        <v>0</v>
      </c>
      <c r="AL383" s="55">
        <v>1.53034683453363</v>
      </c>
      <c r="AM383" s="55">
        <v>0</v>
      </c>
      <c r="AN383" s="55">
        <v>0</v>
      </c>
      <c r="AO383" s="55">
        <v>-0.249999999999996</v>
      </c>
      <c r="AP383" s="55">
        <v>0</v>
      </c>
      <c r="AQ383" s="55">
        <v>0</v>
      </c>
      <c r="AR383" s="55">
        <v>0</v>
      </c>
      <c r="AS383" s="55">
        <v>0</v>
      </c>
      <c r="AT383" s="55">
        <v>0</v>
      </c>
      <c r="AU383" s="55">
        <v>725.944444444444</v>
      </c>
      <c r="AV383" s="125"/>
      <c r="AW383" s="125"/>
      <c r="AX383" s="125"/>
      <c r="AY383" s="125"/>
      <c r="AZ383" s="125"/>
      <c r="BA383" s="125"/>
    </row>
    <row r="384" spans="31:53" ht="9.9499999999999993" customHeight="1" x14ac:dyDescent="0.25">
      <c r="AE384" s="55">
        <v>344</v>
      </c>
      <c r="AF384" s="55">
        <v>62896800</v>
      </c>
      <c r="AG384" s="55">
        <v>0.125</v>
      </c>
      <c r="AH384" s="55">
        <v>0</v>
      </c>
      <c r="AI384" s="55">
        <v>0.22334755826488401</v>
      </c>
      <c r="AJ384" s="55">
        <v>0.23867241333345901</v>
      </c>
      <c r="AK384" s="55">
        <v>0</v>
      </c>
      <c r="AL384" s="55">
        <v>1.5275320914444299</v>
      </c>
      <c r="AM384" s="55">
        <v>0</v>
      </c>
      <c r="AN384" s="55">
        <v>0</v>
      </c>
      <c r="AO384" s="55">
        <v>-0.249999999999964</v>
      </c>
      <c r="AP384" s="55">
        <v>0</v>
      </c>
      <c r="AQ384" s="55">
        <v>0</v>
      </c>
      <c r="AR384" s="55">
        <v>0</v>
      </c>
      <c r="AS384" s="55">
        <v>0</v>
      </c>
      <c r="AT384" s="55">
        <v>0</v>
      </c>
      <c r="AU384" s="55">
        <v>727.97222222222194</v>
      </c>
      <c r="AV384" s="125"/>
      <c r="AW384" s="125"/>
      <c r="AX384" s="125"/>
      <c r="AY384" s="125"/>
      <c r="AZ384" s="125"/>
      <c r="BA384" s="125"/>
    </row>
    <row r="385" spans="31:53" ht="9.9499999999999993" customHeight="1" x14ac:dyDescent="0.25">
      <c r="AE385" s="55">
        <v>345</v>
      </c>
      <c r="AF385" s="55">
        <v>63072000</v>
      </c>
      <c r="AG385" s="55">
        <v>0.125</v>
      </c>
      <c r="AH385" s="55">
        <v>0</v>
      </c>
      <c r="AI385" s="55">
        <v>0.229405423233533</v>
      </c>
      <c r="AJ385" s="55">
        <v>0.23860978569333699</v>
      </c>
      <c r="AK385" s="55">
        <v>0</v>
      </c>
      <c r="AL385" s="55">
        <v>1.52093243704826</v>
      </c>
      <c r="AM385" s="55">
        <v>0</v>
      </c>
      <c r="AN385" s="55">
        <v>0</v>
      </c>
      <c r="AO385" s="55">
        <v>-0.25000000000002798</v>
      </c>
      <c r="AP385" s="55">
        <v>0</v>
      </c>
      <c r="AQ385" s="55">
        <v>0</v>
      </c>
      <c r="AR385" s="55">
        <v>0</v>
      </c>
      <c r="AS385" s="55">
        <v>0</v>
      </c>
      <c r="AT385" s="55">
        <v>0</v>
      </c>
      <c r="AU385" s="55">
        <v>730</v>
      </c>
      <c r="AV385" s="125"/>
      <c r="AW385" s="125"/>
      <c r="AX385" s="125"/>
      <c r="AY385" s="125"/>
      <c r="AZ385" s="125"/>
      <c r="BA385" s="125"/>
    </row>
    <row r="386" spans="31:53" ht="9.9499999999999993" customHeight="1" x14ac:dyDescent="0.25">
      <c r="AV386" s="125"/>
      <c r="AW386" s="125"/>
      <c r="AX386" s="125"/>
      <c r="AY386" s="125"/>
      <c r="AZ386" s="125"/>
      <c r="BA386" s="125"/>
    </row>
  </sheetData>
  <conditionalFormatting sqref="C181:C18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74:J75 C41:J41 C91:J174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6:L20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6:L4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2:L5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59:L7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76:L9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77:L19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1:BA1 AU5:BA5 AW6:BA36">
    <cfRule type="cellIs" dxfId="7" priority="4" operator="lessThan">
      <formula>0</formula>
    </cfRule>
  </conditionalFormatting>
  <conditionalFormatting sqref="AW4:AX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41:BA5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8855E-2FF7-45CB-8017-984D43C411AF}">
  <sheetPr>
    <tabColor theme="7" tint="0.79998168889431442"/>
  </sheetPr>
  <dimension ref="A1:BS229"/>
  <sheetViews>
    <sheetView zoomScale="130" zoomScaleNormal="130" workbookViewId="0">
      <selection activeCell="F2" sqref="F2"/>
    </sheetView>
  </sheetViews>
  <sheetFormatPr defaultRowHeight="9.75" customHeight="1" x14ac:dyDescent="0.25"/>
  <cols>
    <col min="1" max="1" width="4.5703125" customWidth="1"/>
    <col min="2" max="2" width="3.7109375" customWidth="1"/>
    <col min="3" max="19" width="1.85546875" customWidth="1"/>
    <col min="20" max="20" width="4.5703125" customWidth="1"/>
    <col min="21" max="21" width="4" style="168" bestFit="1" customWidth="1"/>
    <col min="22" max="22" width="2" style="168" bestFit="1" customWidth="1"/>
    <col min="23" max="24" width="3" style="168" bestFit="1" customWidth="1"/>
    <col min="25" max="25" width="4" style="168" bestFit="1" customWidth="1"/>
    <col min="26" max="26" width="3" style="168" customWidth="1"/>
    <col min="27" max="27" width="4.5703125" customWidth="1"/>
    <col min="28" max="31" width="1.5703125" customWidth="1"/>
    <col min="32" max="32" width="4.85546875" customWidth="1"/>
    <col min="33" max="40" width="2.7109375" customWidth="1"/>
    <col min="41" max="41" width="3" style="168" customWidth="1"/>
    <col min="42" max="44" width="2.7109375" customWidth="1"/>
    <col min="45" max="52" width="2.5703125" style="167" customWidth="1"/>
    <col min="53" max="53" width="2.140625" customWidth="1"/>
    <col min="54" max="54" width="4.42578125" customWidth="1"/>
    <col min="55" max="55" width="3" style="168" bestFit="1" customWidth="1"/>
    <col min="56" max="71" width="4.42578125" customWidth="1"/>
  </cols>
  <sheetData>
    <row r="1" spans="1:71" ht="9.75" customHeight="1" x14ac:dyDescent="0.25">
      <c r="A1" s="129" t="s">
        <v>444</v>
      </c>
      <c r="B1" s="129" t="s">
        <v>445</v>
      </c>
      <c r="C1" s="129"/>
      <c r="D1" s="129"/>
      <c r="E1" s="129"/>
      <c r="F1" s="129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129" t="s">
        <v>446</v>
      </c>
      <c r="V1" s="130"/>
      <c r="W1" s="130"/>
      <c r="X1" s="130"/>
      <c r="Y1" s="130"/>
      <c r="Z1" s="130"/>
      <c r="AA1" s="129"/>
      <c r="AB1" s="129" t="s">
        <v>447</v>
      </c>
      <c r="AC1" s="129"/>
      <c r="AD1" s="129"/>
      <c r="AE1" s="129"/>
      <c r="AF1" s="129"/>
      <c r="AG1" s="129"/>
      <c r="AH1" s="94">
        <f>MAX(AH4:AH60)</f>
        <v>107</v>
      </c>
      <c r="AI1" s="129"/>
      <c r="AJ1" s="94"/>
      <c r="AK1" s="129"/>
      <c r="AL1" s="131" t="s">
        <v>448</v>
      </c>
      <c r="AM1" s="94" t="s">
        <v>8</v>
      </c>
      <c r="AN1" s="94" t="s">
        <v>9</v>
      </c>
      <c r="AO1" s="129"/>
      <c r="AP1" s="129"/>
      <c r="AQ1" s="129"/>
      <c r="AR1" s="129"/>
      <c r="AS1" s="129" t="s">
        <v>449</v>
      </c>
      <c r="AT1" s="132"/>
      <c r="AU1" s="132"/>
      <c r="AV1" s="132"/>
      <c r="AW1" s="132"/>
      <c r="AX1" s="132"/>
      <c r="AY1" s="132"/>
      <c r="AZ1" s="132"/>
      <c r="BA1" s="129"/>
      <c r="BB1" s="133" t="s">
        <v>450</v>
      </c>
      <c r="BC1" s="133"/>
      <c r="BD1" s="133"/>
      <c r="BE1" s="133"/>
      <c r="BF1" s="133"/>
      <c r="BG1" s="133"/>
      <c r="BH1" s="133"/>
      <c r="BI1" s="133"/>
      <c r="BJ1" s="133"/>
      <c r="BK1" s="133"/>
      <c r="BL1" s="133"/>
      <c r="BM1" s="129"/>
      <c r="BN1" s="129"/>
      <c r="BO1" s="129"/>
      <c r="BP1" s="129"/>
      <c r="BQ1" s="129"/>
      <c r="BR1" s="129"/>
      <c r="BS1" s="129"/>
    </row>
    <row r="2" spans="1:71" ht="9.75" customHeight="1" x14ac:dyDescent="0.25">
      <c r="A2" s="129" t="s">
        <v>451</v>
      </c>
      <c r="B2" s="129" t="s">
        <v>452</v>
      </c>
      <c r="C2" s="134">
        <v>250</v>
      </c>
      <c r="D2" s="134">
        <v>1000</v>
      </c>
      <c r="E2" s="134">
        <v>1000</v>
      </c>
      <c r="F2" s="134">
        <v>1000</v>
      </c>
      <c r="G2" s="134">
        <v>1000</v>
      </c>
      <c r="H2" s="134">
        <v>1000</v>
      </c>
      <c r="I2" s="134">
        <v>500</v>
      </c>
      <c r="J2" s="134">
        <v>500</v>
      </c>
      <c r="K2" s="134">
        <v>500</v>
      </c>
      <c r="L2" s="134">
        <v>500</v>
      </c>
      <c r="M2" s="134">
        <v>500</v>
      </c>
      <c r="N2" s="134">
        <v>1000</v>
      </c>
      <c r="O2" s="134">
        <v>1000</v>
      </c>
      <c r="P2" s="134">
        <v>1000</v>
      </c>
      <c r="Q2" s="134">
        <v>1000</v>
      </c>
      <c r="R2" s="134">
        <v>1000</v>
      </c>
      <c r="S2" s="134">
        <v>250</v>
      </c>
      <c r="T2" s="81"/>
      <c r="U2" s="130"/>
      <c r="V2" s="130"/>
      <c r="W2" s="130"/>
      <c r="X2" s="130"/>
      <c r="Y2" s="130"/>
      <c r="Z2" s="121">
        <v>0</v>
      </c>
      <c r="AA2" s="81"/>
      <c r="AB2" s="81"/>
      <c r="AC2" s="81"/>
      <c r="AD2" s="81"/>
      <c r="AE2" s="81"/>
      <c r="AF2" s="135"/>
      <c r="AG2" s="135" t="s">
        <v>453</v>
      </c>
      <c r="AH2" s="94">
        <f>_xlfn.MINIFS(AH4:AH60,AH4:AH60,"&lt;&gt;0")</f>
        <v>97</v>
      </c>
      <c r="AI2" s="94" t="s">
        <v>242</v>
      </c>
      <c r="AJ2" s="94" t="s">
        <v>242</v>
      </c>
      <c r="AK2" s="94" t="s">
        <v>242</v>
      </c>
      <c r="AL2" s="94" t="s">
        <v>454</v>
      </c>
      <c r="AM2" s="94">
        <v>20</v>
      </c>
      <c r="AN2" s="94">
        <f>COUNT(AN4:AN60)</f>
        <v>57</v>
      </c>
      <c r="AO2" s="121"/>
      <c r="AP2" s="81"/>
      <c r="AQ2" s="81"/>
      <c r="AR2" s="81"/>
      <c r="AS2" s="132"/>
      <c r="AT2" s="132"/>
      <c r="AU2" s="132"/>
      <c r="AV2" s="132"/>
      <c r="AW2" s="132"/>
      <c r="AX2" s="132"/>
      <c r="AY2" s="132"/>
      <c r="AZ2" s="132"/>
      <c r="BA2" s="81"/>
      <c r="BB2" s="136"/>
      <c r="BC2" s="137"/>
      <c r="BD2" s="138"/>
      <c r="BE2" s="139"/>
      <c r="BF2" s="139"/>
      <c r="BG2" s="139"/>
      <c r="BH2" s="139"/>
      <c r="BI2" s="139"/>
      <c r="BJ2" s="139"/>
      <c r="BK2" s="139"/>
      <c r="BL2" s="139"/>
      <c r="BM2" s="81"/>
      <c r="BN2" s="81"/>
      <c r="BO2" s="81"/>
      <c r="BP2" s="81"/>
      <c r="BQ2" s="81"/>
      <c r="BR2" s="81"/>
      <c r="BS2" s="81"/>
    </row>
    <row r="3" spans="1:71" ht="9.75" customHeight="1" x14ac:dyDescent="0.25">
      <c r="A3" s="129" t="s">
        <v>455</v>
      </c>
      <c r="B3" s="81"/>
      <c r="C3" s="140">
        <v>0</v>
      </c>
      <c r="D3" s="140">
        <v>1</v>
      </c>
      <c r="E3" s="140">
        <v>2</v>
      </c>
      <c r="F3" s="140">
        <v>3</v>
      </c>
      <c r="G3" s="140">
        <v>4</v>
      </c>
      <c r="H3" s="140">
        <v>5</v>
      </c>
      <c r="I3" s="140">
        <v>6</v>
      </c>
      <c r="J3" s="140">
        <v>7</v>
      </c>
      <c r="K3" s="140">
        <v>8</v>
      </c>
      <c r="L3" s="140">
        <v>9</v>
      </c>
      <c r="M3" s="140">
        <v>10</v>
      </c>
      <c r="N3" s="140">
        <v>11</v>
      </c>
      <c r="O3" s="140">
        <v>12</v>
      </c>
      <c r="P3" s="140">
        <v>13</v>
      </c>
      <c r="Q3" s="140">
        <v>14</v>
      </c>
      <c r="R3" s="140">
        <v>15</v>
      </c>
      <c r="S3" s="140">
        <v>16</v>
      </c>
      <c r="T3" s="81"/>
      <c r="U3" s="141"/>
      <c r="V3" s="141">
        <v>0</v>
      </c>
      <c r="W3" s="141">
        <v>1</v>
      </c>
      <c r="X3" s="141">
        <v>2</v>
      </c>
      <c r="Y3" s="141">
        <v>3</v>
      </c>
      <c r="Z3" s="121">
        <v>1</v>
      </c>
      <c r="AA3" s="81"/>
      <c r="AB3" s="142"/>
      <c r="AC3" s="142" t="s">
        <v>87</v>
      </c>
      <c r="AD3" s="142" t="s">
        <v>88</v>
      </c>
      <c r="AE3" s="142" t="s">
        <v>89</v>
      </c>
      <c r="AF3" s="94" t="s">
        <v>90</v>
      </c>
      <c r="AG3" s="94" t="s">
        <v>91</v>
      </c>
      <c r="AH3" s="94" t="s">
        <v>92</v>
      </c>
      <c r="AI3" s="94" t="s">
        <v>93</v>
      </c>
      <c r="AJ3" s="94" t="s">
        <v>94</v>
      </c>
      <c r="AK3" s="94" t="s">
        <v>64</v>
      </c>
      <c r="AL3" s="142" t="s">
        <v>84</v>
      </c>
      <c r="AM3" s="142" t="s">
        <v>85</v>
      </c>
      <c r="AN3" s="142" t="s">
        <v>86</v>
      </c>
      <c r="AO3" s="121">
        <v>2</v>
      </c>
      <c r="AP3" s="81"/>
      <c r="AQ3" s="81"/>
      <c r="AR3" s="81"/>
      <c r="AS3" s="132"/>
      <c r="AT3" s="143">
        <f>AV39</f>
        <v>160</v>
      </c>
      <c r="AU3" s="132"/>
      <c r="AV3" s="132"/>
      <c r="AW3" s="132"/>
      <c r="AX3" s="144" t="s">
        <v>456</v>
      </c>
      <c r="AY3" s="132"/>
      <c r="AZ3" s="145">
        <v>1</v>
      </c>
      <c r="BA3" s="81"/>
      <c r="BB3" s="146">
        <f>COUNT(BC4:BC122)+1</f>
        <v>120</v>
      </c>
      <c r="BC3" s="146">
        <f>MAX(BC4:BC122)</f>
        <v>10</v>
      </c>
      <c r="BD3" s="147">
        <f>MAX(BD4:BD122)</f>
        <v>5000</v>
      </c>
      <c r="BE3" s="138" t="s">
        <v>457</v>
      </c>
      <c r="BF3" s="139"/>
      <c r="BG3" s="139"/>
      <c r="BH3" s="139"/>
      <c r="BI3" s="139"/>
      <c r="BJ3" s="139"/>
      <c r="BK3" s="139"/>
      <c r="BL3" s="139"/>
      <c r="BM3" s="81"/>
      <c r="BN3" s="81"/>
      <c r="BO3" s="81"/>
      <c r="BP3" s="81"/>
      <c r="BQ3" s="81"/>
      <c r="BR3" s="81"/>
      <c r="BS3" s="81"/>
    </row>
    <row r="4" spans="1:71" ht="9.75" customHeight="1" x14ac:dyDescent="0.25">
      <c r="A4" s="56">
        <v>250</v>
      </c>
      <c r="B4" s="140">
        <v>0</v>
      </c>
      <c r="C4" s="148">
        <v>160</v>
      </c>
      <c r="D4" s="148">
        <v>159.01960784313701</v>
      </c>
      <c r="E4" s="148">
        <v>157.450980392156</v>
      </c>
      <c r="F4" s="148">
        <v>155.88235294117601</v>
      </c>
      <c r="G4" s="148">
        <v>154.31372549019599</v>
      </c>
      <c r="H4" s="148">
        <v>152.74509803921501</v>
      </c>
      <c r="I4" s="148">
        <v>151.56862745097999</v>
      </c>
      <c r="J4" s="148">
        <v>150.78431372548999</v>
      </c>
      <c r="K4" s="148">
        <v>150</v>
      </c>
      <c r="L4" s="148">
        <v>149.21568627450901</v>
      </c>
      <c r="M4" s="148">
        <v>148.43137254901899</v>
      </c>
      <c r="N4" s="148">
        <v>147.254901960784</v>
      </c>
      <c r="O4" s="148">
        <v>145.68627450980301</v>
      </c>
      <c r="P4" s="148">
        <v>144.117647058823</v>
      </c>
      <c r="Q4" s="148">
        <v>142.54901960784301</v>
      </c>
      <c r="R4" s="148">
        <v>140.980392156862</v>
      </c>
      <c r="S4" s="148">
        <v>140</v>
      </c>
      <c r="T4" s="81"/>
      <c r="U4" s="141">
        <v>0</v>
      </c>
      <c r="V4" s="130">
        <v>0</v>
      </c>
      <c r="W4" s="130">
        <v>0</v>
      </c>
      <c r="X4" s="130">
        <v>0</v>
      </c>
      <c r="Y4" s="130">
        <v>160</v>
      </c>
      <c r="Z4" s="55" t="str">
        <f>_xlfn.CONCAT(X4+1,",",W4+1)</f>
        <v>1,1</v>
      </c>
      <c r="AA4" s="81"/>
      <c r="AB4" s="142">
        <v>0</v>
      </c>
      <c r="AC4" s="142">
        <v>0</v>
      </c>
      <c r="AD4" s="142">
        <v>0</v>
      </c>
      <c r="AE4" s="142" t="s">
        <v>222</v>
      </c>
      <c r="AF4" s="144" t="s">
        <v>458</v>
      </c>
      <c r="AG4" s="94">
        <v>0.1</v>
      </c>
      <c r="AH4" s="94">
        <v>107</v>
      </c>
      <c r="AI4" s="94">
        <v>500</v>
      </c>
      <c r="AJ4" s="94">
        <v>500</v>
      </c>
      <c r="AK4" s="94">
        <v>500</v>
      </c>
      <c r="AL4" s="149">
        <v>0</v>
      </c>
      <c r="AM4" s="149">
        <v>5</v>
      </c>
      <c r="AN4" s="149">
        <v>6</v>
      </c>
      <c r="AO4" s="55" t="str">
        <f>_xlfn.CONCAT(AN4+1,",",AM4+1)</f>
        <v>7,6</v>
      </c>
      <c r="AP4" s="90" t="str">
        <f t="shared" ref="AP4:AP60" si="0">IF(AF4=$AF$4,"H","")</f>
        <v>H</v>
      </c>
      <c r="AQ4" s="94">
        <f>$AK4-AI4</f>
        <v>0</v>
      </c>
      <c r="AR4" s="94">
        <f>$AK4-AJ4</f>
        <v>0</v>
      </c>
      <c r="AS4" s="132">
        <v>1</v>
      </c>
      <c r="AT4" s="150">
        <v>107</v>
      </c>
      <c r="AU4" s="151">
        <v>107</v>
      </c>
      <c r="AV4" s="151">
        <f>AU4-MIN(AU$4:AU$8)+1</f>
        <v>41</v>
      </c>
      <c r="AW4" s="151">
        <f>AT3-AT4</f>
        <v>53</v>
      </c>
      <c r="AX4" s="152">
        <f>AW4/SUM($AW$4:$AW$8)</f>
        <v>0.56989247311827962</v>
      </c>
      <c r="AY4" s="145">
        <v>1</v>
      </c>
      <c r="AZ4" s="145">
        <f>AZ3+1</f>
        <v>2</v>
      </c>
      <c r="BA4" s="81"/>
      <c r="BB4" s="146">
        <v>1</v>
      </c>
      <c r="BC4" s="146">
        <v>1.0756302521008401</v>
      </c>
      <c r="BD4" s="153">
        <v>1.02</v>
      </c>
      <c r="BE4" s="147">
        <f>COUNT(BD4:BD103)</f>
        <v>100</v>
      </c>
      <c r="BF4" s="139"/>
      <c r="BG4" s="139"/>
      <c r="BH4" s="139"/>
      <c r="BI4" s="139"/>
      <c r="BJ4" s="139"/>
      <c r="BK4" s="139"/>
      <c r="BL4" s="139"/>
      <c r="BM4" s="81"/>
      <c r="BN4" s="81"/>
      <c r="BO4" s="81"/>
      <c r="BP4" s="81"/>
      <c r="BQ4" s="81"/>
      <c r="BR4" s="81"/>
      <c r="BS4" s="81"/>
    </row>
    <row r="5" spans="1:71" ht="9.75" customHeight="1" x14ac:dyDescent="0.25">
      <c r="A5" s="56">
        <v>1000</v>
      </c>
      <c r="B5" s="140">
        <v>1</v>
      </c>
      <c r="C5" s="148">
        <v>160</v>
      </c>
      <c r="D5" s="148">
        <v>159.01960784313701</v>
      </c>
      <c r="E5" s="148">
        <v>157.450980392156</v>
      </c>
      <c r="F5" s="148">
        <v>155.88235294117601</v>
      </c>
      <c r="G5" s="148">
        <v>154.31372549019599</v>
      </c>
      <c r="H5" s="148">
        <v>152.74509803921501</v>
      </c>
      <c r="I5" s="148">
        <v>151.56862745097999</v>
      </c>
      <c r="J5" s="148">
        <v>150.78431372548999</v>
      </c>
      <c r="K5" s="148">
        <v>150</v>
      </c>
      <c r="L5" s="148">
        <v>149.21568627450901</v>
      </c>
      <c r="M5" s="148">
        <v>148.43137254901899</v>
      </c>
      <c r="N5" s="148">
        <v>147.254901960784</v>
      </c>
      <c r="O5" s="148">
        <v>145.68627450980301</v>
      </c>
      <c r="P5" s="148">
        <v>144.117647058823</v>
      </c>
      <c r="Q5" s="148">
        <v>142.54901960784301</v>
      </c>
      <c r="R5" s="148">
        <v>140.980392156862</v>
      </c>
      <c r="S5" s="148">
        <v>140</v>
      </c>
      <c r="T5" s="81"/>
      <c r="U5" s="141">
        <v>1</v>
      </c>
      <c r="V5" s="130">
        <v>0</v>
      </c>
      <c r="W5" s="130">
        <v>1</v>
      </c>
      <c r="X5" s="130">
        <v>0</v>
      </c>
      <c r="Y5" s="130">
        <v>160</v>
      </c>
      <c r="Z5" s="55" t="str">
        <f t="shared" ref="Z5:Z68" si="1">_xlfn.CONCAT(X5+1,",",W5+1)</f>
        <v>1,2</v>
      </c>
      <c r="AA5" s="81"/>
      <c r="AB5" s="142">
        <v>1</v>
      </c>
      <c r="AC5" s="142">
        <v>0</v>
      </c>
      <c r="AD5" s="142">
        <v>1</v>
      </c>
      <c r="AE5" s="142" t="s">
        <v>120</v>
      </c>
      <c r="AF5" s="144" t="s">
        <v>458</v>
      </c>
      <c r="AG5" s="94">
        <v>0.1</v>
      </c>
      <c r="AH5" s="94">
        <v>107</v>
      </c>
      <c r="AI5" s="94">
        <v>500</v>
      </c>
      <c r="AJ5" s="94">
        <v>500</v>
      </c>
      <c r="AK5" s="94">
        <v>500</v>
      </c>
      <c r="AL5" s="149">
        <v>0</v>
      </c>
      <c r="AM5" s="149">
        <v>6</v>
      </c>
      <c r="AN5" s="149">
        <v>5</v>
      </c>
      <c r="AO5" s="55" t="str">
        <f t="shared" ref="AO5:AO60" si="2">_xlfn.CONCAT(AN5+1,",",AM5+1)</f>
        <v>6,7</v>
      </c>
      <c r="AP5" s="90" t="str">
        <f t="shared" si="0"/>
        <v>H</v>
      </c>
      <c r="AQ5" s="94">
        <f t="shared" ref="AQ5:AR60" si="3">$AK5-AI5</f>
        <v>0</v>
      </c>
      <c r="AR5" s="94">
        <f t="shared" si="3"/>
        <v>0</v>
      </c>
      <c r="AS5" s="132">
        <v>2</v>
      </c>
      <c r="AT5" s="154">
        <v>97</v>
      </c>
      <c r="AU5" s="154">
        <v>97</v>
      </c>
      <c r="AV5" s="151">
        <f>AU5-MIN(AU$4:AU$8)+1</f>
        <v>31</v>
      </c>
      <c r="AW5" s="151">
        <f>AT4-AT5</f>
        <v>10</v>
      </c>
      <c r="AX5" s="152">
        <f>AW5/SUM($AW$4:$AW$8)</f>
        <v>0.10752688172043011</v>
      </c>
      <c r="AY5" s="145">
        <f>AY4+1</f>
        <v>2</v>
      </c>
      <c r="AZ5" s="145">
        <f>AZ4+1</f>
        <v>3</v>
      </c>
      <c r="BA5" s="81"/>
      <c r="BB5" s="146">
        <f>BB4+1</f>
        <v>2</v>
      </c>
      <c r="BC5" s="146">
        <v>1.1512605042016799</v>
      </c>
      <c r="BD5" s="155">
        <v>51.514747474747402</v>
      </c>
      <c r="BE5" s="138" t="s">
        <v>459</v>
      </c>
      <c r="BF5" s="139"/>
      <c r="BG5" s="139"/>
      <c r="BH5" s="139"/>
      <c r="BI5" s="139"/>
      <c r="BJ5" s="139"/>
      <c r="BK5" s="139"/>
      <c r="BL5" s="139"/>
      <c r="BM5" s="81"/>
      <c r="BN5" s="81"/>
      <c r="BO5" s="81"/>
      <c r="BP5" s="81"/>
      <c r="BQ5" s="81"/>
      <c r="BR5" s="81"/>
      <c r="BS5" s="81"/>
    </row>
    <row r="6" spans="1:71" ht="9.75" customHeight="1" x14ac:dyDescent="0.25">
      <c r="A6" s="56">
        <v>1000</v>
      </c>
      <c r="B6" s="140">
        <v>2</v>
      </c>
      <c r="C6" s="148">
        <v>160</v>
      </c>
      <c r="D6" s="148">
        <v>159.01960784313701</v>
      </c>
      <c r="E6" s="148">
        <v>157.450980392156</v>
      </c>
      <c r="F6" s="148">
        <v>155.88235294117601</v>
      </c>
      <c r="G6" s="148">
        <v>154.31372549019599</v>
      </c>
      <c r="H6" s="148">
        <v>152.74509803921501</v>
      </c>
      <c r="I6" s="148">
        <v>151.56862745097999</v>
      </c>
      <c r="J6" s="148">
        <v>150.78431372548999</v>
      </c>
      <c r="K6" s="148">
        <v>150</v>
      </c>
      <c r="L6" s="148">
        <v>149.21568627450901</v>
      </c>
      <c r="M6" s="148">
        <v>148.43137254901899</v>
      </c>
      <c r="N6" s="148">
        <v>147.254901960784</v>
      </c>
      <c r="O6" s="148">
        <v>145.68627450980301</v>
      </c>
      <c r="P6" s="148">
        <v>144.117647058823</v>
      </c>
      <c r="Q6" s="148">
        <v>142.54901960784301</v>
      </c>
      <c r="R6" s="148">
        <v>140.980392156862</v>
      </c>
      <c r="S6" s="148">
        <v>140</v>
      </c>
      <c r="T6" s="81"/>
      <c r="U6" s="141">
        <v>2</v>
      </c>
      <c r="V6" s="130">
        <v>0</v>
      </c>
      <c r="W6" s="130">
        <v>2</v>
      </c>
      <c r="X6" s="130">
        <v>0</v>
      </c>
      <c r="Y6" s="130">
        <v>160</v>
      </c>
      <c r="Z6" s="55" t="str">
        <f t="shared" si="1"/>
        <v>1,3</v>
      </c>
      <c r="AA6" s="81"/>
      <c r="AB6" s="142">
        <v>2</v>
      </c>
      <c r="AC6" s="142">
        <v>0</v>
      </c>
      <c r="AD6" s="142">
        <v>2</v>
      </c>
      <c r="AE6" s="142" t="s">
        <v>394</v>
      </c>
      <c r="AF6" s="144" t="s">
        <v>460</v>
      </c>
      <c r="AG6" s="94">
        <v>0.1</v>
      </c>
      <c r="AH6" s="94">
        <v>0</v>
      </c>
      <c r="AI6" s="94">
        <v>0</v>
      </c>
      <c r="AJ6" s="94">
        <v>0</v>
      </c>
      <c r="AK6" s="94">
        <v>0</v>
      </c>
      <c r="AL6" s="149">
        <v>1</v>
      </c>
      <c r="AM6" s="149">
        <v>6</v>
      </c>
      <c r="AN6" s="149">
        <v>6</v>
      </c>
      <c r="AO6" s="55" t="str">
        <f t="shared" si="2"/>
        <v>7,7</v>
      </c>
      <c r="AP6" s="90" t="str">
        <f t="shared" si="0"/>
        <v/>
      </c>
      <c r="AQ6" s="94">
        <f t="shared" si="3"/>
        <v>0</v>
      </c>
      <c r="AR6" s="94">
        <f t="shared" si="3"/>
        <v>0</v>
      </c>
      <c r="AS6" s="132">
        <v>3</v>
      </c>
      <c r="AT6" s="154">
        <v>87</v>
      </c>
      <c r="AU6" s="154">
        <v>87</v>
      </c>
      <c r="AV6" s="151">
        <f>AU6-MIN(AU$4:AU$8)+1</f>
        <v>21</v>
      </c>
      <c r="AW6" s="151">
        <f>AT5-AT6</f>
        <v>10</v>
      </c>
      <c r="AX6" s="152">
        <f>AW6/SUM($AW$4:$AW$8)</f>
        <v>0.10752688172043011</v>
      </c>
      <c r="AY6" s="145">
        <f>AY5+1</f>
        <v>3</v>
      </c>
      <c r="AZ6" s="145">
        <f>AZ5+1</f>
        <v>4</v>
      </c>
      <c r="BA6" s="81"/>
      <c r="BB6" s="146">
        <f t="shared" ref="BB6:BB69" si="4">BB5+1</f>
        <v>3</v>
      </c>
      <c r="BC6" s="146">
        <v>1.22689075630252</v>
      </c>
      <c r="BD6" s="155">
        <v>102.009494949494</v>
      </c>
      <c r="BE6" s="138" t="s">
        <v>461</v>
      </c>
      <c r="BF6" s="139"/>
      <c r="BG6" s="139"/>
      <c r="BH6" s="139"/>
      <c r="BI6" s="139"/>
      <c r="BJ6" s="139"/>
      <c r="BK6" s="139"/>
      <c r="BL6" s="139"/>
      <c r="BM6" s="81"/>
      <c r="BN6" s="81"/>
      <c r="BO6" s="81"/>
      <c r="BP6" s="81"/>
      <c r="BQ6" s="81"/>
      <c r="BR6" s="81"/>
      <c r="BS6" s="81"/>
    </row>
    <row r="7" spans="1:71" ht="9.75" customHeight="1" x14ac:dyDescent="0.25">
      <c r="A7" s="56">
        <v>1000</v>
      </c>
      <c r="B7" s="140">
        <v>3</v>
      </c>
      <c r="C7" s="148">
        <v>160</v>
      </c>
      <c r="D7" s="148">
        <v>159.01960784313701</v>
      </c>
      <c r="E7" s="148">
        <v>157.450980392156</v>
      </c>
      <c r="F7" s="148">
        <v>155.88235294117601</v>
      </c>
      <c r="G7" s="148">
        <v>154.31372549019599</v>
      </c>
      <c r="H7" s="148">
        <v>152.74509803921501</v>
      </c>
      <c r="I7" s="148">
        <v>151.56862745097999</v>
      </c>
      <c r="J7" s="148">
        <v>150.78431372548999</v>
      </c>
      <c r="K7" s="148">
        <v>150</v>
      </c>
      <c r="L7" s="148">
        <v>149.21568627450901</v>
      </c>
      <c r="M7" s="148">
        <v>148.43137254901899</v>
      </c>
      <c r="N7" s="148">
        <v>147.254901960784</v>
      </c>
      <c r="O7" s="148">
        <v>145.68627450980301</v>
      </c>
      <c r="P7" s="148">
        <v>144.117647058823</v>
      </c>
      <c r="Q7" s="148">
        <v>142.54901960784301</v>
      </c>
      <c r="R7" s="148">
        <v>140.980392156862</v>
      </c>
      <c r="S7" s="148">
        <v>140</v>
      </c>
      <c r="T7" s="81"/>
      <c r="U7" s="141">
        <v>3</v>
      </c>
      <c r="V7" s="130">
        <v>0</v>
      </c>
      <c r="W7" s="130">
        <v>3</v>
      </c>
      <c r="X7" s="130">
        <v>0</v>
      </c>
      <c r="Y7" s="130">
        <v>160</v>
      </c>
      <c r="Z7" s="55" t="str">
        <f t="shared" si="1"/>
        <v>1,4</v>
      </c>
      <c r="AA7" s="81"/>
      <c r="AB7" s="142">
        <v>3</v>
      </c>
      <c r="AC7" s="142">
        <v>0</v>
      </c>
      <c r="AD7" s="142">
        <v>3</v>
      </c>
      <c r="AE7" s="142" t="s">
        <v>136</v>
      </c>
      <c r="AF7" s="144" t="s">
        <v>458</v>
      </c>
      <c r="AG7" s="94">
        <v>0.1</v>
      </c>
      <c r="AH7" s="94">
        <v>107</v>
      </c>
      <c r="AI7" s="94">
        <v>500</v>
      </c>
      <c r="AJ7" s="94">
        <v>500</v>
      </c>
      <c r="AK7" s="94">
        <v>500</v>
      </c>
      <c r="AL7" s="149">
        <v>0</v>
      </c>
      <c r="AM7" s="149">
        <v>5</v>
      </c>
      <c r="AN7" s="149">
        <v>7</v>
      </c>
      <c r="AO7" s="55" t="str">
        <f t="shared" si="2"/>
        <v>8,6</v>
      </c>
      <c r="AP7" s="90" t="str">
        <f t="shared" si="0"/>
        <v>H</v>
      </c>
      <c r="AQ7" s="94">
        <f t="shared" si="3"/>
        <v>0</v>
      </c>
      <c r="AR7" s="94">
        <f t="shared" si="3"/>
        <v>0</v>
      </c>
      <c r="AS7" s="132">
        <v>4</v>
      </c>
      <c r="AT7" s="154">
        <v>77</v>
      </c>
      <c r="AU7" s="154">
        <v>77</v>
      </c>
      <c r="AV7" s="151">
        <f>AU7-MIN(AU$4:AU$8)+1</f>
        <v>11</v>
      </c>
      <c r="AW7" s="151">
        <f>AT6-AT7</f>
        <v>10</v>
      </c>
      <c r="AX7" s="152">
        <f>AW7/SUM($AW$4:$AW$8)</f>
        <v>0.10752688172043011</v>
      </c>
      <c r="AY7" s="145">
        <f>AY6+1</f>
        <v>4</v>
      </c>
      <c r="AZ7" s="145">
        <f>AZ6+1</f>
        <v>5</v>
      </c>
      <c r="BA7" s="81"/>
      <c r="BB7" s="146">
        <f t="shared" si="4"/>
        <v>4</v>
      </c>
      <c r="BC7" s="146">
        <v>1.30252100840336</v>
      </c>
      <c r="BD7" s="155">
        <v>152.50424242424199</v>
      </c>
      <c r="BE7" s="81"/>
      <c r="BF7" s="81"/>
      <c r="BG7" s="81"/>
      <c r="BH7" s="81"/>
      <c r="BI7" s="81"/>
      <c r="BJ7" s="81"/>
      <c r="BK7" s="81"/>
      <c r="BL7" s="81"/>
      <c r="BM7" s="81"/>
      <c r="BN7" s="81"/>
      <c r="BO7" s="81"/>
      <c r="BP7" s="81"/>
      <c r="BQ7" s="81"/>
      <c r="BR7" s="81"/>
      <c r="BS7" s="81"/>
    </row>
    <row r="8" spans="1:71" ht="9.75" customHeight="1" x14ac:dyDescent="0.25">
      <c r="A8" s="56">
        <v>1000</v>
      </c>
      <c r="B8" s="140">
        <v>4</v>
      </c>
      <c r="C8" s="148">
        <v>160</v>
      </c>
      <c r="D8" s="148">
        <v>159.01960784313701</v>
      </c>
      <c r="E8" s="148">
        <v>157.450980392156</v>
      </c>
      <c r="F8" s="148">
        <v>155.88235294117601</v>
      </c>
      <c r="G8" s="148">
        <v>154.31372549019599</v>
      </c>
      <c r="H8" s="148">
        <v>152.74509803921501</v>
      </c>
      <c r="I8" s="148">
        <v>151.56862745097999</v>
      </c>
      <c r="J8" s="148">
        <v>150.78431372548999</v>
      </c>
      <c r="K8" s="148">
        <v>150</v>
      </c>
      <c r="L8" s="148">
        <v>149.21568627450901</v>
      </c>
      <c r="M8" s="148">
        <v>148.43137254901899</v>
      </c>
      <c r="N8" s="148">
        <v>147.254901960784</v>
      </c>
      <c r="O8" s="148">
        <v>145.68627450980301</v>
      </c>
      <c r="P8" s="148">
        <v>144.117647058823</v>
      </c>
      <c r="Q8" s="148">
        <v>142.54901960784301</v>
      </c>
      <c r="R8" s="148">
        <v>140.980392156862</v>
      </c>
      <c r="S8" s="148">
        <v>140</v>
      </c>
      <c r="T8" s="81"/>
      <c r="U8" s="141">
        <v>4</v>
      </c>
      <c r="V8" s="130">
        <v>0</v>
      </c>
      <c r="W8" s="130">
        <v>4</v>
      </c>
      <c r="X8" s="130">
        <v>0</v>
      </c>
      <c r="Y8" s="130">
        <v>160</v>
      </c>
      <c r="Z8" s="55" t="str">
        <f t="shared" si="1"/>
        <v>1,5</v>
      </c>
      <c r="AA8" s="81"/>
      <c r="AB8" s="142">
        <v>4</v>
      </c>
      <c r="AC8" s="142">
        <v>0</v>
      </c>
      <c r="AD8" s="142">
        <v>4</v>
      </c>
      <c r="AE8" s="142" t="s">
        <v>395</v>
      </c>
      <c r="AF8" s="144" t="s">
        <v>460</v>
      </c>
      <c r="AG8" s="94">
        <v>0.1</v>
      </c>
      <c r="AH8" s="94">
        <v>0</v>
      </c>
      <c r="AI8" s="94">
        <v>0</v>
      </c>
      <c r="AJ8" s="94">
        <v>0</v>
      </c>
      <c r="AK8" s="94">
        <v>0</v>
      </c>
      <c r="AL8" s="149">
        <v>1</v>
      </c>
      <c r="AM8" s="149">
        <v>6</v>
      </c>
      <c r="AN8" s="149">
        <v>7</v>
      </c>
      <c r="AO8" s="55" t="str">
        <f t="shared" si="2"/>
        <v>8,7</v>
      </c>
      <c r="AP8" s="90" t="str">
        <f t="shared" si="0"/>
        <v/>
      </c>
      <c r="AQ8" s="94">
        <f t="shared" si="3"/>
        <v>0</v>
      </c>
      <c r="AR8" s="94">
        <f t="shared" si="3"/>
        <v>0</v>
      </c>
      <c r="AS8" s="132">
        <v>5</v>
      </c>
      <c r="AT8" s="154">
        <v>67</v>
      </c>
      <c r="AU8" s="154">
        <v>67</v>
      </c>
      <c r="AV8" s="151">
        <f>AU8-MIN(AU$4:AU$8)+1</f>
        <v>1</v>
      </c>
      <c r="AW8" s="151">
        <f>AT7-AT8</f>
        <v>10</v>
      </c>
      <c r="AX8" s="152">
        <f>AW8/SUM($AW$4:$AW$8)</f>
        <v>0.10752688172043011</v>
      </c>
      <c r="AY8" s="145">
        <f>AY7+1</f>
        <v>5</v>
      </c>
      <c r="AZ8" s="145">
        <f>AZ7+1</f>
        <v>6</v>
      </c>
      <c r="BA8" s="81"/>
      <c r="BB8" s="146">
        <f t="shared" si="4"/>
        <v>5</v>
      </c>
      <c r="BC8" s="146">
        <v>1.3781512605041999</v>
      </c>
      <c r="BD8" s="155">
        <v>202.99898989898901</v>
      </c>
      <c r="BE8" s="81"/>
      <c r="BF8" s="81"/>
      <c r="BG8" s="81"/>
      <c r="BH8" s="81"/>
      <c r="BI8" s="81"/>
      <c r="BJ8" s="81"/>
      <c r="BK8" s="81"/>
      <c r="BL8" s="81"/>
      <c r="BM8" s="81"/>
      <c r="BN8" s="81"/>
      <c r="BO8" s="81"/>
      <c r="BP8" s="81"/>
      <c r="BQ8" s="81"/>
      <c r="BR8" s="81"/>
      <c r="BS8" s="81"/>
    </row>
    <row r="9" spans="1:71" ht="9.75" customHeight="1" x14ac:dyDescent="0.25">
      <c r="A9" s="56">
        <v>1000</v>
      </c>
      <c r="B9" s="140">
        <v>5</v>
      </c>
      <c r="C9" s="148">
        <v>160</v>
      </c>
      <c r="D9" s="148">
        <v>159.01960784313701</v>
      </c>
      <c r="E9" s="148">
        <v>157.450980392156</v>
      </c>
      <c r="F9" s="148">
        <v>155.88235294117601</v>
      </c>
      <c r="G9" s="148">
        <v>154.31372549019599</v>
      </c>
      <c r="H9" s="148">
        <v>152.74509803921501</v>
      </c>
      <c r="I9" s="148">
        <v>151.56862745097999</v>
      </c>
      <c r="J9" s="148">
        <v>150.78431372548999</v>
      </c>
      <c r="K9" s="148">
        <v>150</v>
      </c>
      <c r="L9" s="148">
        <v>149.21568627450901</v>
      </c>
      <c r="M9" s="148">
        <v>148.43137254901899</v>
      </c>
      <c r="N9" s="148">
        <v>147.254901960784</v>
      </c>
      <c r="O9" s="148">
        <v>145.68627450980301</v>
      </c>
      <c r="P9" s="148">
        <v>144.117647058823</v>
      </c>
      <c r="Q9" s="148">
        <v>142.54901960784301</v>
      </c>
      <c r="R9" s="148">
        <v>140.980392156862</v>
      </c>
      <c r="S9" s="148">
        <v>140</v>
      </c>
      <c r="T9" s="81"/>
      <c r="U9" s="141">
        <v>5</v>
      </c>
      <c r="V9" s="130">
        <v>0</v>
      </c>
      <c r="W9" s="130">
        <v>5</v>
      </c>
      <c r="X9" s="130">
        <v>0</v>
      </c>
      <c r="Y9" s="130">
        <v>160</v>
      </c>
      <c r="Z9" s="55" t="str">
        <f t="shared" si="1"/>
        <v>1,6</v>
      </c>
      <c r="AA9" s="81"/>
      <c r="AB9" s="142">
        <v>5</v>
      </c>
      <c r="AC9" s="142">
        <v>0</v>
      </c>
      <c r="AD9" s="142">
        <v>5</v>
      </c>
      <c r="AE9" s="142" t="s">
        <v>225</v>
      </c>
      <c r="AF9" s="144" t="s">
        <v>458</v>
      </c>
      <c r="AG9" s="94">
        <v>0.1</v>
      </c>
      <c r="AH9" s="94">
        <v>107</v>
      </c>
      <c r="AI9" s="94">
        <v>500</v>
      </c>
      <c r="AJ9" s="94">
        <v>500</v>
      </c>
      <c r="AK9" s="94">
        <v>500</v>
      </c>
      <c r="AL9" s="149">
        <v>0</v>
      </c>
      <c r="AM9" s="149">
        <v>5</v>
      </c>
      <c r="AN9" s="149">
        <v>8</v>
      </c>
      <c r="AO9" s="55" t="str">
        <f t="shared" si="2"/>
        <v>9,6</v>
      </c>
      <c r="AP9" s="90" t="str">
        <f t="shared" si="0"/>
        <v>H</v>
      </c>
      <c r="AQ9" s="94">
        <f t="shared" si="3"/>
        <v>0</v>
      </c>
      <c r="AR9" s="94">
        <f t="shared" si="3"/>
        <v>0</v>
      </c>
      <c r="AS9" s="132"/>
      <c r="AT9" s="132"/>
      <c r="AU9" s="132"/>
      <c r="AV9" s="132"/>
      <c r="AW9" s="132"/>
      <c r="AX9" s="156">
        <f>SUM(AX4:AX8)</f>
        <v>1</v>
      </c>
      <c r="AY9" s="145"/>
      <c r="AZ9" s="145"/>
      <c r="BA9" s="81"/>
      <c r="BB9" s="146">
        <f t="shared" si="4"/>
        <v>6</v>
      </c>
      <c r="BC9" s="146">
        <v>1.45378151260504</v>
      </c>
      <c r="BD9" s="155">
        <v>253.49373737373699</v>
      </c>
      <c r="BE9" s="81"/>
      <c r="BF9" s="81"/>
      <c r="BG9" s="81"/>
      <c r="BH9" s="81"/>
      <c r="BI9" s="81"/>
      <c r="BJ9" s="81"/>
      <c r="BK9" s="81"/>
      <c r="BL9" s="81"/>
      <c r="BM9" s="81"/>
      <c r="BN9" s="81"/>
      <c r="BO9" s="81"/>
      <c r="BP9" s="81"/>
      <c r="BQ9" s="81"/>
      <c r="BR9" s="81"/>
      <c r="BS9" s="81"/>
    </row>
    <row r="10" spans="1:71" ht="9.75" customHeight="1" x14ac:dyDescent="0.25">
      <c r="A10" s="56">
        <v>500</v>
      </c>
      <c r="B10" s="140">
        <v>6</v>
      </c>
      <c r="C10" s="148">
        <v>160</v>
      </c>
      <c r="D10" s="148">
        <v>159.01960784313701</v>
      </c>
      <c r="E10" s="148">
        <v>157.450980392156</v>
      </c>
      <c r="F10" s="148">
        <v>155.88235294117601</v>
      </c>
      <c r="G10" s="148">
        <v>154.31372549019599</v>
      </c>
      <c r="H10" s="148">
        <v>152.74509803921501</v>
      </c>
      <c r="I10" s="148">
        <v>105</v>
      </c>
      <c r="J10" s="148">
        <v>105</v>
      </c>
      <c r="K10" s="148">
        <v>105</v>
      </c>
      <c r="L10" s="148">
        <v>105</v>
      </c>
      <c r="M10" s="148">
        <v>105</v>
      </c>
      <c r="N10" s="148">
        <v>147.254901960784</v>
      </c>
      <c r="O10" s="148">
        <v>145.68627450980301</v>
      </c>
      <c r="P10" s="148">
        <v>144.117647058823</v>
      </c>
      <c r="Q10" s="148">
        <v>142.54901960784301</v>
      </c>
      <c r="R10" s="148">
        <v>140.980392156862</v>
      </c>
      <c r="S10" s="148">
        <v>140</v>
      </c>
      <c r="T10" s="81"/>
      <c r="U10" s="141">
        <v>6</v>
      </c>
      <c r="V10" s="130">
        <v>0</v>
      </c>
      <c r="W10" s="130">
        <v>6</v>
      </c>
      <c r="X10" s="130">
        <v>0</v>
      </c>
      <c r="Y10" s="130">
        <v>160</v>
      </c>
      <c r="Z10" s="55" t="str">
        <f t="shared" si="1"/>
        <v>1,7</v>
      </c>
      <c r="AA10" s="81"/>
      <c r="AB10" s="142">
        <v>6</v>
      </c>
      <c r="AC10" s="142">
        <v>0</v>
      </c>
      <c r="AD10" s="142">
        <v>6</v>
      </c>
      <c r="AE10" s="142" t="s">
        <v>396</v>
      </c>
      <c r="AF10" s="144" t="s">
        <v>460</v>
      </c>
      <c r="AG10" s="94">
        <v>0.1</v>
      </c>
      <c r="AH10" s="94">
        <v>0</v>
      </c>
      <c r="AI10" s="94">
        <v>0</v>
      </c>
      <c r="AJ10" s="94">
        <v>0</v>
      </c>
      <c r="AK10" s="94">
        <v>0</v>
      </c>
      <c r="AL10" s="149">
        <v>1</v>
      </c>
      <c r="AM10" s="149">
        <v>6</v>
      </c>
      <c r="AN10" s="149">
        <v>8</v>
      </c>
      <c r="AO10" s="55" t="str">
        <f t="shared" si="2"/>
        <v>9,7</v>
      </c>
      <c r="AP10" s="90" t="str">
        <f t="shared" si="0"/>
        <v/>
      </c>
      <c r="AQ10" s="94">
        <f t="shared" si="3"/>
        <v>0</v>
      </c>
      <c r="AR10" s="94">
        <f t="shared" si="3"/>
        <v>0</v>
      </c>
      <c r="AS10" s="132"/>
      <c r="AT10" s="132"/>
      <c r="AU10" s="132"/>
      <c r="AV10" s="132"/>
      <c r="AW10" s="132"/>
      <c r="AX10" s="157"/>
      <c r="AY10" s="145"/>
      <c r="AZ10" s="145"/>
      <c r="BA10" s="81"/>
      <c r="BB10" s="146">
        <f t="shared" si="4"/>
        <v>7</v>
      </c>
      <c r="BC10" s="146">
        <v>1.52941176470588</v>
      </c>
      <c r="BD10" s="155">
        <v>303.98848484848401</v>
      </c>
      <c r="BE10" s="81"/>
      <c r="BF10" s="81"/>
      <c r="BG10" s="81"/>
      <c r="BH10" s="81"/>
      <c r="BI10" s="81"/>
      <c r="BJ10" s="81"/>
      <c r="BK10" s="81"/>
      <c r="BL10" s="81"/>
      <c r="BM10" s="81"/>
      <c r="BN10" s="81"/>
      <c r="BO10" s="81"/>
      <c r="BP10" s="81"/>
      <c r="BQ10" s="81"/>
      <c r="BR10" s="81"/>
      <c r="BS10" s="81"/>
    </row>
    <row r="11" spans="1:71" ht="9.75" customHeight="1" x14ac:dyDescent="0.25">
      <c r="A11" s="56">
        <v>500</v>
      </c>
      <c r="B11" s="140">
        <v>7</v>
      </c>
      <c r="C11" s="148">
        <v>160</v>
      </c>
      <c r="D11" s="148">
        <v>159.01960784313701</v>
      </c>
      <c r="E11" s="148">
        <v>157.450980392156</v>
      </c>
      <c r="F11" s="148">
        <v>155.88235294117601</v>
      </c>
      <c r="G11" s="148">
        <v>154.31372549019599</v>
      </c>
      <c r="H11" s="148">
        <v>152.74509803921501</v>
      </c>
      <c r="I11" s="148">
        <v>105</v>
      </c>
      <c r="J11" s="148">
        <v>95</v>
      </c>
      <c r="K11" s="148">
        <v>95</v>
      </c>
      <c r="L11" s="148">
        <v>95</v>
      </c>
      <c r="M11" s="148">
        <v>105</v>
      </c>
      <c r="N11" s="148">
        <v>147.254901960784</v>
      </c>
      <c r="O11" s="148">
        <v>145.68627450980301</v>
      </c>
      <c r="P11" s="148">
        <v>144.117647058823</v>
      </c>
      <c r="Q11" s="148">
        <v>142.54901960784301</v>
      </c>
      <c r="R11" s="148">
        <v>140.980392156862</v>
      </c>
      <c r="S11" s="148">
        <v>140</v>
      </c>
      <c r="T11" s="81"/>
      <c r="U11" s="141">
        <v>7</v>
      </c>
      <c r="V11" s="130">
        <v>0</v>
      </c>
      <c r="W11" s="130">
        <v>7</v>
      </c>
      <c r="X11" s="130">
        <v>0</v>
      </c>
      <c r="Y11" s="130">
        <v>160</v>
      </c>
      <c r="Z11" s="55" t="str">
        <f t="shared" si="1"/>
        <v>1,8</v>
      </c>
      <c r="AA11" s="81"/>
      <c r="AB11" s="142">
        <v>7</v>
      </c>
      <c r="AC11" s="142">
        <v>0</v>
      </c>
      <c r="AD11" s="142">
        <v>7</v>
      </c>
      <c r="AE11" s="142" t="s">
        <v>227</v>
      </c>
      <c r="AF11" s="144" t="s">
        <v>458</v>
      </c>
      <c r="AG11" s="94">
        <v>0.1</v>
      </c>
      <c r="AH11" s="94">
        <v>107</v>
      </c>
      <c r="AI11" s="94">
        <v>500</v>
      </c>
      <c r="AJ11" s="94">
        <v>500</v>
      </c>
      <c r="AK11" s="94">
        <v>500</v>
      </c>
      <c r="AL11" s="149">
        <v>0</v>
      </c>
      <c r="AM11" s="149">
        <v>5</v>
      </c>
      <c r="AN11" s="149">
        <v>9</v>
      </c>
      <c r="AO11" s="55" t="str">
        <f t="shared" si="2"/>
        <v>10,6</v>
      </c>
      <c r="AP11" s="90" t="str">
        <f t="shared" si="0"/>
        <v>H</v>
      </c>
      <c r="AQ11" s="94">
        <f t="shared" si="3"/>
        <v>0</v>
      </c>
      <c r="AR11" s="94">
        <f t="shared" si="3"/>
        <v>0</v>
      </c>
      <c r="AS11" s="145"/>
      <c r="AT11" s="145"/>
      <c r="AU11" s="145"/>
      <c r="AV11" s="145"/>
      <c r="AW11" s="145"/>
      <c r="AX11" s="145"/>
      <c r="AY11" s="145"/>
      <c r="AZ11" s="145"/>
      <c r="BA11" s="81"/>
      <c r="BB11" s="146">
        <f t="shared" si="4"/>
        <v>8</v>
      </c>
      <c r="BC11" s="146">
        <v>1.6050420168067201</v>
      </c>
      <c r="BD11" s="155">
        <v>354.48323232323202</v>
      </c>
      <c r="BE11" s="81"/>
      <c r="BF11" s="81"/>
      <c r="BG11" s="81"/>
      <c r="BH11" s="81"/>
      <c r="BI11" s="81"/>
      <c r="BJ11" s="81"/>
      <c r="BK11" s="81"/>
      <c r="BL11" s="81"/>
      <c r="BM11" s="81"/>
      <c r="BN11" s="81"/>
      <c r="BO11" s="81"/>
      <c r="BP11" s="81"/>
      <c r="BQ11" s="81"/>
      <c r="BR11" s="81"/>
      <c r="BS11" s="81"/>
    </row>
    <row r="12" spans="1:71" ht="9.75" customHeight="1" x14ac:dyDescent="0.25">
      <c r="A12" s="56">
        <v>500</v>
      </c>
      <c r="B12" s="140">
        <v>8</v>
      </c>
      <c r="C12" s="148">
        <v>160</v>
      </c>
      <c r="D12" s="148">
        <v>159.01960784313701</v>
      </c>
      <c r="E12" s="148">
        <v>157.450980392156</v>
      </c>
      <c r="F12" s="148">
        <v>155.88235294117601</v>
      </c>
      <c r="G12" s="148">
        <v>154.31372549019599</v>
      </c>
      <c r="H12" s="148">
        <v>152.74509803921501</v>
      </c>
      <c r="I12" s="148">
        <v>105</v>
      </c>
      <c r="J12" s="148">
        <v>95</v>
      </c>
      <c r="K12" s="148">
        <v>95</v>
      </c>
      <c r="L12" s="148">
        <v>95</v>
      </c>
      <c r="M12" s="148">
        <v>105</v>
      </c>
      <c r="N12" s="148">
        <v>147.254901960784</v>
      </c>
      <c r="O12" s="148">
        <v>145.68627450980301</v>
      </c>
      <c r="P12" s="148">
        <v>144.117647058823</v>
      </c>
      <c r="Q12" s="148">
        <v>142.54901960784301</v>
      </c>
      <c r="R12" s="148">
        <v>140.980392156862</v>
      </c>
      <c r="S12" s="148">
        <v>140</v>
      </c>
      <c r="T12" s="81"/>
      <c r="U12" s="141">
        <v>8</v>
      </c>
      <c r="V12" s="130">
        <v>0</v>
      </c>
      <c r="W12" s="130">
        <v>8</v>
      </c>
      <c r="X12" s="130">
        <v>0</v>
      </c>
      <c r="Y12" s="130">
        <v>160</v>
      </c>
      <c r="Z12" s="55" t="str">
        <f t="shared" si="1"/>
        <v>1,9</v>
      </c>
      <c r="AA12" s="81"/>
      <c r="AB12" s="142">
        <v>8</v>
      </c>
      <c r="AC12" s="142">
        <v>0</v>
      </c>
      <c r="AD12" s="142">
        <v>8</v>
      </c>
      <c r="AE12" s="142" t="s">
        <v>462</v>
      </c>
      <c r="AF12" s="144" t="s">
        <v>460</v>
      </c>
      <c r="AG12" s="94">
        <v>0.1</v>
      </c>
      <c r="AH12" s="94">
        <v>0</v>
      </c>
      <c r="AI12" s="94">
        <v>0</v>
      </c>
      <c r="AJ12" s="94">
        <v>0</v>
      </c>
      <c r="AK12" s="94">
        <v>0</v>
      </c>
      <c r="AL12" s="149">
        <v>1</v>
      </c>
      <c r="AM12" s="149">
        <v>6</v>
      </c>
      <c r="AN12" s="149">
        <v>9</v>
      </c>
      <c r="AO12" s="55" t="str">
        <f t="shared" si="2"/>
        <v>10,7</v>
      </c>
      <c r="AP12" s="90" t="str">
        <f t="shared" si="0"/>
        <v/>
      </c>
      <c r="AQ12" s="94">
        <f t="shared" si="3"/>
        <v>0</v>
      </c>
      <c r="AR12" s="94">
        <f t="shared" si="3"/>
        <v>0</v>
      </c>
      <c r="AS12" s="145"/>
      <c r="AT12" s="145"/>
      <c r="AU12" s="145"/>
      <c r="AV12" s="145"/>
      <c r="AW12" s="145"/>
      <c r="AX12" s="145"/>
      <c r="AY12" s="145"/>
      <c r="AZ12" s="145"/>
      <c r="BA12" s="81"/>
      <c r="BB12" s="146">
        <f t="shared" si="4"/>
        <v>9</v>
      </c>
      <c r="BC12" s="146">
        <v>1.6806722689075599</v>
      </c>
      <c r="BD12" s="155">
        <v>404.977979797979</v>
      </c>
      <c r="BE12" s="81"/>
      <c r="BF12" s="81"/>
      <c r="BG12" s="81"/>
      <c r="BH12" s="81"/>
      <c r="BI12" s="81"/>
      <c r="BJ12" s="81"/>
      <c r="BK12" s="81"/>
      <c r="BL12" s="81"/>
      <c r="BM12" s="81"/>
      <c r="BN12" s="81"/>
      <c r="BO12" s="81"/>
      <c r="BP12" s="81"/>
      <c r="BQ12" s="81"/>
      <c r="BR12" s="81"/>
      <c r="BS12" s="81"/>
    </row>
    <row r="13" spans="1:71" ht="9.75" customHeight="1" x14ac:dyDescent="0.25">
      <c r="A13" s="56">
        <v>500</v>
      </c>
      <c r="B13" s="140">
        <v>9</v>
      </c>
      <c r="C13" s="148">
        <v>160</v>
      </c>
      <c r="D13" s="148">
        <v>159.01960784313701</v>
      </c>
      <c r="E13" s="148">
        <v>157.450980392156</v>
      </c>
      <c r="F13" s="148">
        <v>155.88235294117601</v>
      </c>
      <c r="G13" s="148">
        <v>154.31372549019599</v>
      </c>
      <c r="H13" s="148">
        <v>152.74509803921501</v>
      </c>
      <c r="I13" s="148">
        <v>105</v>
      </c>
      <c r="J13" s="148">
        <v>95</v>
      </c>
      <c r="K13" s="148">
        <v>95</v>
      </c>
      <c r="L13" s="148">
        <v>95</v>
      </c>
      <c r="M13" s="148">
        <v>105</v>
      </c>
      <c r="N13" s="148">
        <v>147.254901960784</v>
      </c>
      <c r="O13" s="148">
        <v>145.68627450980301</v>
      </c>
      <c r="P13" s="148">
        <v>144.117647058823</v>
      </c>
      <c r="Q13" s="148">
        <v>142.54901960784301</v>
      </c>
      <c r="R13" s="148">
        <v>140.980392156862</v>
      </c>
      <c r="S13" s="148">
        <v>140</v>
      </c>
      <c r="T13" s="81"/>
      <c r="U13" s="141">
        <v>9</v>
      </c>
      <c r="V13" s="130">
        <v>0</v>
      </c>
      <c r="W13" s="130">
        <v>9</v>
      </c>
      <c r="X13" s="130">
        <v>0</v>
      </c>
      <c r="Y13" s="130">
        <v>160</v>
      </c>
      <c r="Z13" s="55" t="str">
        <f t="shared" si="1"/>
        <v>1,10</v>
      </c>
      <c r="AA13" s="81"/>
      <c r="AB13" s="142">
        <v>9</v>
      </c>
      <c r="AC13" s="142">
        <v>0</v>
      </c>
      <c r="AD13" s="142">
        <v>9</v>
      </c>
      <c r="AE13" s="142" t="s">
        <v>463</v>
      </c>
      <c r="AF13" s="144" t="s">
        <v>458</v>
      </c>
      <c r="AG13" s="94">
        <v>0.1</v>
      </c>
      <c r="AH13" s="94">
        <v>107</v>
      </c>
      <c r="AI13" s="94">
        <v>500</v>
      </c>
      <c r="AJ13" s="94">
        <v>500</v>
      </c>
      <c r="AK13" s="94">
        <v>500</v>
      </c>
      <c r="AL13" s="149">
        <v>0</v>
      </c>
      <c r="AM13" s="149">
        <v>5</v>
      </c>
      <c r="AN13" s="149">
        <v>10</v>
      </c>
      <c r="AO13" s="55" t="str">
        <f t="shared" si="2"/>
        <v>11,6</v>
      </c>
      <c r="AP13" s="90" t="str">
        <f t="shared" si="0"/>
        <v>H</v>
      </c>
      <c r="AQ13" s="94">
        <f t="shared" si="3"/>
        <v>0</v>
      </c>
      <c r="AR13" s="94">
        <f t="shared" si="3"/>
        <v>0</v>
      </c>
      <c r="AS13" s="145"/>
      <c r="AT13" s="145"/>
      <c r="AU13" s="145"/>
      <c r="AV13" s="145"/>
      <c r="AW13" s="145"/>
      <c r="AX13" s="145"/>
      <c r="AY13" s="145"/>
      <c r="AZ13" s="145"/>
      <c r="BA13" s="81"/>
      <c r="BB13" s="146">
        <f t="shared" si="4"/>
        <v>10</v>
      </c>
      <c r="BC13" s="146">
        <v>1.7563025210084</v>
      </c>
      <c r="BD13" s="155">
        <v>455.47272727272701</v>
      </c>
      <c r="BE13" s="81"/>
      <c r="BF13" s="81"/>
      <c r="BG13" s="81"/>
      <c r="BH13" s="81"/>
      <c r="BI13" s="81"/>
      <c r="BJ13" s="81"/>
      <c r="BK13" s="81"/>
      <c r="BL13" s="81"/>
      <c r="BM13" s="81"/>
      <c r="BN13" s="81"/>
      <c r="BO13" s="81"/>
      <c r="BP13" s="81"/>
      <c r="BQ13" s="81"/>
      <c r="BR13" s="81"/>
      <c r="BS13" s="81"/>
    </row>
    <row r="14" spans="1:71" ht="9.75" customHeight="1" x14ac:dyDescent="0.25">
      <c r="A14" s="56">
        <v>500</v>
      </c>
      <c r="B14" s="140">
        <v>10</v>
      </c>
      <c r="C14" s="148">
        <v>160</v>
      </c>
      <c r="D14" s="148">
        <v>159.01960784313701</v>
      </c>
      <c r="E14" s="148">
        <v>157.450980392156</v>
      </c>
      <c r="F14" s="148">
        <v>155.88235294117601</v>
      </c>
      <c r="G14" s="148">
        <v>154.31372549019599</v>
      </c>
      <c r="H14" s="148">
        <v>152.74509803921501</v>
      </c>
      <c r="I14" s="148">
        <v>105</v>
      </c>
      <c r="J14" s="148">
        <v>105</v>
      </c>
      <c r="K14" s="148">
        <v>105</v>
      </c>
      <c r="L14" s="148">
        <v>105</v>
      </c>
      <c r="M14" s="148">
        <v>105</v>
      </c>
      <c r="N14" s="148">
        <v>147.254901960784</v>
      </c>
      <c r="O14" s="148">
        <v>145.68627450980301</v>
      </c>
      <c r="P14" s="148">
        <v>144.117647058823</v>
      </c>
      <c r="Q14" s="148">
        <v>142.54901960784301</v>
      </c>
      <c r="R14" s="148">
        <v>140.980392156862</v>
      </c>
      <c r="S14" s="148">
        <v>140</v>
      </c>
      <c r="T14" s="81"/>
      <c r="U14" s="141">
        <v>10</v>
      </c>
      <c r="V14" s="130">
        <v>0</v>
      </c>
      <c r="W14" s="130">
        <v>10</v>
      </c>
      <c r="X14" s="130">
        <v>0</v>
      </c>
      <c r="Y14" s="130">
        <v>160</v>
      </c>
      <c r="Z14" s="55" t="str">
        <f t="shared" si="1"/>
        <v>1,11</v>
      </c>
      <c r="AA14" s="81"/>
      <c r="AB14" s="142">
        <v>10</v>
      </c>
      <c r="AC14" s="142">
        <v>0</v>
      </c>
      <c r="AD14" s="142">
        <v>10</v>
      </c>
      <c r="AE14" s="142" t="s">
        <v>464</v>
      </c>
      <c r="AF14" s="144" t="s">
        <v>458</v>
      </c>
      <c r="AG14" s="94">
        <v>0.1</v>
      </c>
      <c r="AH14" s="94">
        <v>107</v>
      </c>
      <c r="AI14" s="94">
        <v>500</v>
      </c>
      <c r="AJ14" s="94">
        <v>500</v>
      </c>
      <c r="AK14" s="94">
        <v>500</v>
      </c>
      <c r="AL14" s="149">
        <v>0</v>
      </c>
      <c r="AM14" s="149">
        <v>6</v>
      </c>
      <c r="AN14" s="149">
        <v>11</v>
      </c>
      <c r="AO14" s="55" t="str">
        <f t="shared" si="2"/>
        <v>12,7</v>
      </c>
      <c r="AP14" s="90" t="str">
        <f t="shared" si="0"/>
        <v>H</v>
      </c>
      <c r="AQ14" s="94">
        <f t="shared" si="3"/>
        <v>0</v>
      </c>
      <c r="AR14" s="94">
        <f t="shared" si="3"/>
        <v>0</v>
      </c>
      <c r="AS14" s="145"/>
      <c r="AT14" s="145"/>
      <c r="AU14" s="145"/>
      <c r="AV14" s="145"/>
      <c r="AW14" s="145"/>
      <c r="AX14" s="145"/>
      <c r="AY14" s="145"/>
      <c r="AZ14" s="145"/>
      <c r="BA14" s="81"/>
      <c r="BB14" s="146">
        <f t="shared" si="4"/>
        <v>11</v>
      </c>
      <c r="BC14" s="146">
        <v>1.8319327731092401</v>
      </c>
      <c r="BD14" s="155">
        <v>505.967474747474</v>
      </c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1"/>
      <c r="BP14" s="81"/>
      <c r="BQ14" s="81"/>
      <c r="BR14" s="81"/>
      <c r="BS14" s="81"/>
    </row>
    <row r="15" spans="1:71" ht="9.75" customHeight="1" x14ac:dyDescent="0.25">
      <c r="A15" s="56">
        <v>1000</v>
      </c>
      <c r="B15" s="140">
        <v>11</v>
      </c>
      <c r="C15" s="148">
        <v>160</v>
      </c>
      <c r="D15" s="148">
        <v>159.01960784313701</v>
      </c>
      <c r="E15" s="148">
        <v>157.450980392156</v>
      </c>
      <c r="F15" s="148">
        <v>155.88235294117601</v>
      </c>
      <c r="G15" s="148">
        <v>154.31372549019599</v>
      </c>
      <c r="H15" s="148">
        <v>152.74509803921501</v>
      </c>
      <c r="I15" s="148">
        <v>151.56862745097999</v>
      </c>
      <c r="J15" s="148">
        <v>150.78431372548999</v>
      </c>
      <c r="K15" s="148">
        <v>150</v>
      </c>
      <c r="L15" s="148">
        <v>149.21568627450901</v>
      </c>
      <c r="M15" s="148">
        <v>148.43137254901899</v>
      </c>
      <c r="N15" s="148">
        <v>147.254901960784</v>
      </c>
      <c r="O15" s="148">
        <v>145.68627450980301</v>
      </c>
      <c r="P15" s="148">
        <v>144.117647058823</v>
      </c>
      <c r="Q15" s="148">
        <v>142.54901960784301</v>
      </c>
      <c r="R15" s="148">
        <v>140.980392156862</v>
      </c>
      <c r="S15" s="148">
        <v>140</v>
      </c>
      <c r="T15" s="81"/>
      <c r="U15" s="141">
        <v>11</v>
      </c>
      <c r="V15" s="130">
        <v>0</v>
      </c>
      <c r="W15" s="130">
        <v>11</v>
      </c>
      <c r="X15" s="130">
        <v>0</v>
      </c>
      <c r="Y15" s="130">
        <v>160</v>
      </c>
      <c r="Z15" s="55" t="str">
        <f t="shared" si="1"/>
        <v>1,12</v>
      </c>
      <c r="AA15" s="81"/>
      <c r="AB15" s="142">
        <v>11</v>
      </c>
      <c r="AC15" s="142">
        <v>0</v>
      </c>
      <c r="AD15" s="142">
        <v>11</v>
      </c>
      <c r="AE15" s="142" t="s">
        <v>465</v>
      </c>
      <c r="AF15" s="144" t="s">
        <v>460</v>
      </c>
      <c r="AG15" s="94">
        <v>0.1</v>
      </c>
      <c r="AH15" s="94">
        <v>0</v>
      </c>
      <c r="AI15" s="94">
        <v>0</v>
      </c>
      <c r="AJ15" s="94">
        <v>0</v>
      </c>
      <c r="AK15" s="94">
        <v>0</v>
      </c>
      <c r="AL15" s="149">
        <v>1</v>
      </c>
      <c r="AM15" s="149">
        <v>6</v>
      </c>
      <c r="AN15" s="149">
        <v>10</v>
      </c>
      <c r="AO15" s="55" t="str">
        <f t="shared" si="2"/>
        <v>11,7</v>
      </c>
      <c r="AP15" s="90" t="str">
        <f t="shared" si="0"/>
        <v/>
      </c>
      <c r="AQ15" s="94">
        <f t="shared" si="3"/>
        <v>0</v>
      </c>
      <c r="AR15" s="94">
        <f t="shared" si="3"/>
        <v>0</v>
      </c>
      <c r="AS15" s="145"/>
      <c r="AT15" s="145"/>
      <c r="AU15" s="145"/>
      <c r="AV15" s="145"/>
      <c r="AW15" s="145"/>
      <c r="AX15" s="145"/>
      <c r="AY15" s="145"/>
      <c r="AZ15" s="145"/>
      <c r="BA15" s="81"/>
      <c r="BB15" s="146">
        <f t="shared" si="4"/>
        <v>12</v>
      </c>
      <c r="BC15" s="146">
        <v>1.9075630252100799</v>
      </c>
      <c r="BD15" s="155">
        <v>556.46222222222195</v>
      </c>
      <c r="BE15" s="81"/>
      <c r="BF15" s="81"/>
      <c r="BG15" s="81"/>
      <c r="BH15" s="81"/>
      <c r="BI15" s="81"/>
      <c r="BJ15" s="81"/>
      <c r="BK15" s="81"/>
      <c r="BL15" s="81"/>
      <c r="BM15" s="81"/>
      <c r="BN15" s="81"/>
      <c r="BO15" s="81"/>
      <c r="BP15" s="81"/>
      <c r="BQ15" s="81"/>
      <c r="BR15" s="81"/>
      <c r="BS15" s="81"/>
    </row>
    <row r="16" spans="1:71" ht="9.75" customHeight="1" x14ac:dyDescent="0.25">
      <c r="A16" s="56">
        <v>1000</v>
      </c>
      <c r="B16" s="140">
        <v>12</v>
      </c>
      <c r="C16" s="148">
        <v>160</v>
      </c>
      <c r="D16" s="148">
        <v>159.01960784313701</v>
      </c>
      <c r="E16" s="148">
        <v>157.450980392156</v>
      </c>
      <c r="F16" s="148">
        <v>155.88235294117601</v>
      </c>
      <c r="G16" s="148">
        <v>154.31372549019599</v>
      </c>
      <c r="H16" s="148">
        <v>152.74509803921501</v>
      </c>
      <c r="I16" s="148">
        <v>151.56862745097999</v>
      </c>
      <c r="J16" s="148">
        <v>150.78431372548999</v>
      </c>
      <c r="K16" s="148">
        <v>150</v>
      </c>
      <c r="L16" s="148">
        <v>149.21568627450901</v>
      </c>
      <c r="M16" s="148">
        <v>148.43137254901899</v>
      </c>
      <c r="N16" s="148">
        <v>147.254901960784</v>
      </c>
      <c r="O16" s="148">
        <v>145.68627450980301</v>
      </c>
      <c r="P16" s="148">
        <v>144.117647058823</v>
      </c>
      <c r="Q16" s="148">
        <v>142.54901960784301</v>
      </c>
      <c r="R16" s="148">
        <v>140.980392156862</v>
      </c>
      <c r="S16" s="148">
        <v>140</v>
      </c>
      <c r="T16" s="81"/>
      <c r="U16" s="141">
        <v>12</v>
      </c>
      <c r="V16" s="130">
        <v>0</v>
      </c>
      <c r="W16" s="130">
        <v>12</v>
      </c>
      <c r="X16" s="130">
        <v>0</v>
      </c>
      <c r="Y16" s="130">
        <v>160</v>
      </c>
      <c r="Z16" s="55" t="str">
        <f t="shared" si="1"/>
        <v>1,13</v>
      </c>
      <c r="AA16" s="81"/>
      <c r="AB16" s="142">
        <v>12</v>
      </c>
      <c r="AC16" s="142">
        <v>0</v>
      </c>
      <c r="AD16" s="142">
        <v>12</v>
      </c>
      <c r="AE16" s="142" t="s">
        <v>123</v>
      </c>
      <c r="AF16" s="144" t="s">
        <v>458</v>
      </c>
      <c r="AG16" s="94">
        <v>0.1</v>
      </c>
      <c r="AH16" s="94">
        <v>107</v>
      </c>
      <c r="AI16" s="94">
        <v>500</v>
      </c>
      <c r="AJ16" s="94">
        <v>500</v>
      </c>
      <c r="AK16" s="94">
        <v>500</v>
      </c>
      <c r="AL16" s="149">
        <v>0</v>
      </c>
      <c r="AM16" s="149">
        <v>7</v>
      </c>
      <c r="AN16" s="149">
        <v>5</v>
      </c>
      <c r="AO16" s="55" t="str">
        <f t="shared" si="2"/>
        <v>6,8</v>
      </c>
      <c r="AP16" s="90" t="str">
        <f t="shared" si="0"/>
        <v>H</v>
      </c>
      <c r="AQ16" s="94">
        <f t="shared" si="3"/>
        <v>0</v>
      </c>
      <c r="AR16" s="94">
        <f t="shared" si="3"/>
        <v>0</v>
      </c>
      <c r="AS16" s="145"/>
      <c r="AT16" s="145"/>
      <c r="AU16" s="145"/>
      <c r="AV16" s="145"/>
      <c r="AW16" s="145"/>
      <c r="AX16" s="145"/>
      <c r="AY16" s="145"/>
      <c r="AZ16" s="145"/>
      <c r="BA16" s="81"/>
      <c r="BB16" s="146">
        <f t="shared" si="4"/>
        <v>13</v>
      </c>
      <c r="BC16" s="146">
        <v>1.98319327731092</v>
      </c>
      <c r="BD16" s="155">
        <v>606.95696969696905</v>
      </c>
      <c r="BE16" s="81"/>
      <c r="BF16" s="81"/>
      <c r="BG16" s="81"/>
      <c r="BH16" s="81"/>
      <c r="BI16" s="81"/>
      <c r="BJ16" s="81"/>
      <c r="BK16" s="81"/>
      <c r="BL16" s="81"/>
      <c r="BM16" s="81"/>
      <c r="BN16" s="81"/>
      <c r="BO16" s="81"/>
      <c r="BP16" s="81"/>
      <c r="BQ16" s="81"/>
      <c r="BR16" s="81"/>
      <c r="BS16" s="81"/>
    </row>
    <row r="17" spans="1:71" ht="9.75" customHeight="1" x14ac:dyDescent="0.25">
      <c r="A17" s="56">
        <v>1000</v>
      </c>
      <c r="B17" s="140">
        <v>13</v>
      </c>
      <c r="C17" s="148">
        <v>160</v>
      </c>
      <c r="D17" s="148">
        <v>159.01960784313701</v>
      </c>
      <c r="E17" s="148">
        <v>157.450980392156</v>
      </c>
      <c r="F17" s="148">
        <v>155.88235294117601</v>
      </c>
      <c r="G17" s="148">
        <v>154.31372549019599</v>
      </c>
      <c r="H17" s="148">
        <v>152.74509803921501</v>
      </c>
      <c r="I17" s="148">
        <v>151.56862745097999</v>
      </c>
      <c r="J17" s="148">
        <v>150.78431372548999</v>
      </c>
      <c r="K17" s="148">
        <v>150</v>
      </c>
      <c r="L17" s="148">
        <v>149.21568627450901</v>
      </c>
      <c r="M17" s="148">
        <v>148.43137254901899</v>
      </c>
      <c r="N17" s="148">
        <v>147.254901960784</v>
      </c>
      <c r="O17" s="148">
        <v>145.68627450980301</v>
      </c>
      <c r="P17" s="148">
        <v>144.117647058823</v>
      </c>
      <c r="Q17" s="148">
        <v>142.54901960784301</v>
      </c>
      <c r="R17" s="148">
        <v>140.980392156862</v>
      </c>
      <c r="S17" s="148">
        <v>140</v>
      </c>
      <c r="T17" s="81"/>
      <c r="U17" s="141">
        <v>13</v>
      </c>
      <c r="V17" s="130">
        <v>0</v>
      </c>
      <c r="W17" s="130">
        <v>13</v>
      </c>
      <c r="X17" s="130">
        <v>0</v>
      </c>
      <c r="Y17" s="130">
        <v>160</v>
      </c>
      <c r="Z17" s="55" t="str">
        <f t="shared" si="1"/>
        <v>1,14</v>
      </c>
      <c r="AA17" s="81"/>
      <c r="AB17" s="142">
        <v>13</v>
      </c>
      <c r="AC17" s="142">
        <v>0</v>
      </c>
      <c r="AD17" s="142">
        <v>13</v>
      </c>
      <c r="AE17" s="142" t="s">
        <v>402</v>
      </c>
      <c r="AF17" s="144" t="s">
        <v>460</v>
      </c>
      <c r="AG17" s="94">
        <v>0.1</v>
      </c>
      <c r="AH17" s="94">
        <v>0</v>
      </c>
      <c r="AI17" s="94">
        <v>0</v>
      </c>
      <c r="AJ17" s="94">
        <v>0</v>
      </c>
      <c r="AK17" s="94">
        <v>0</v>
      </c>
      <c r="AL17" s="149">
        <v>1</v>
      </c>
      <c r="AM17" s="149">
        <v>7</v>
      </c>
      <c r="AN17" s="149">
        <v>6</v>
      </c>
      <c r="AO17" s="55" t="str">
        <f t="shared" si="2"/>
        <v>7,8</v>
      </c>
      <c r="AP17" s="90" t="str">
        <f t="shared" si="0"/>
        <v/>
      </c>
      <c r="AQ17" s="94">
        <f t="shared" si="3"/>
        <v>0</v>
      </c>
      <c r="AR17" s="94">
        <f t="shared" si="3"/>
        <v>0</v>
      </c>
      <c r="AS17" s="145"/>
      <c r="AT17" s="145"/>
      <c r="AU17" s="145"/>
      <c r="AV17" s="145"/>
      <c r="AW17" s="145"/>
      <c r="AX17" s="145"/>
      <c r="AY17" s="145"/>
      <c r="AZ17" s="145"/>
      <c r="BA17" s="81"/>
      <c r="BB17" s="146">
        <f t="shared" si="4"/>
        <v>14</v>
      </c>
      <c r="BC17" s="146">
        <v>2.0588235294117601</v>
      </c>
      <c r="BD17" s="155">
        <v>657.45171717171695</v>
      </c>
      <c r="BE17" s="81"/>
      <c r="BF17" s="81"/>
      <c r="BG17" s="81"/>
      <c r="BH17" s="81"/>
      <c r="BI17" s="81"/>
      <c r="BJ17" s="81"/>
      <c r="BK17" s="81"/>
      <c r="BL17" s="81"/>
      <c r="BM17" s="81"/>
      <c r="BN17" s="81"/>
      <c r="BO17" s="81"/>
      <c r="BP17" s="81"/>
      <c r="BQ17" s="81"/>
      <c r="BR17" s="81"/>
      <c r="BS17" s="81"/>
    </row>
    <row r="18" spans="1:71" ht="9.75" customHeight="1" x14ac:dyDescent="0.25">
      <c r="A18" s="56">
        <v>1000</v>
      </c>
      <c r="B18" s="140">
        <v>14</v>
      </c>
      <c r="C18" s="148">
        <v>160</v>
      </c>
      <c r="D18" s="148">
        <v>159.01960784313701</v>
      </c>
      <c r="E18" s="148">
        <v>157.450980392156</v>
      </c>
      <c r="F18" s="148">
        <v>155.88235294117601</v>
      </c>
      <c r="G18" s="148">
        <v>154.31372549019599</v>
      </c>
      <c r="H18" s="148">
        <v>152.74509803921501</v>
      </c>
      <c r="I18" s="148">
        <v>151.56862745097999</v>
      </c>
      <c r="J18" s="148">
        <v>150.78431372548999</v>
      </c>
      <c r="K18" s="148">
        <v>150</v>
      </c>
      <c r="L18" s="148">
        <v>149.21568627450901</v>
      </c>
      <c r="M18" s="148">
        <v>148.43137254901899</v>
      </c>
      <c r="N18" s="148">
        <v>147.254901960784</v>
      </c>
      <c r="O18" s="148">
        <v>145.68627450980301</v>
      </c>
      <c r="P18" s="148">
        <v>144.117647058823</v>
      </c>
      <c r="Q18" s="148">
        <v>142.54901960784301</v>
      </c>
      <c r="R18" s="148">
        <v>140.980392156862</v>
      </c>
      <c r="S18" s="148">
        <v>140</v>
      </c>
      <c r="T18" s="81"/>
      <c r="U18" s="141">
        <v>14</v>
      </c>
      <c r="V18" s="130">
        <v>0</v>
      </c>
      <c r="W18" s="130">
        <v>14</v>
      </c>
      <c r="X18" s="130">
        <v>0</v>
      </c>
      <c r="Y18" s="130">
        <v>160</v>
      </c>
      <c r="Z18" s="55" t="str">
        <f t="shared" si="1"/>
        <v>1,15</v>
      </c>
      <c r="AA18" s="81"/>
      <c r="AB18" s="142">
        <v>14</v>
      </c>
      <c r="AC18" s="142">
        <v>0</v>
      </c>
      <c r="AD18" s="142">
        <v>14</v>
      </c>
      <c r="AE18" s="142" t="s">
        <v>466</v>
      </c>
      <c r="AF18" s="144" t="s">
        <v>458</v>
      </c>
      <c r="AG18" s="94">
        <v>0.1</v>
      </c>
      <c r="AH18" s="94">
        <v>107</v>
      </c>
      <c r="AI18" s="94">
        <v>500</v>
      </c>
      <c r="AJ18" s="94">
        <v>500</v>
      </c>
      <c r="AK18" s="94">
        <v>500</v>
      </c>
      <c r="AL18" s="149">
        <v>0</v>
      </c>
      <c r="AM18" s="149">
        <v>7</v>
      </c>
      <c r="AN18" s="149">
        <v>11</v>
      </c>
      <c r="AO18" s="55" t="str">
        <f t="shared" si="2"/>
        <v>12,8</v>
      </c>
      <c r="AP18" s="90" t="str">
        <f t="shared" si="0"/>
        <v>H</v>
      </c>
      <c r="AQ18" s="94">
        <f t="shared" si="3"/>
        <v>0</v>
      </c>
      <c r="AR18" s="94">
        <f t="shared" si="3"/>
        <v>0</v>
      </c>
      <c r="AS18" s="145"/>
      <c r="AT18" s="145"/>
      <c r="AU18" s="145"/>
      <c r="AV18" s="145"/>
      <c r="AW18" s="145"/>
      <c r="AX18" s="145"/>
      <c r="AY18" s="145"/>
      <c r="AZ18" s="145"/>
      <c r="BA18" s="81"/>
      <c r="BB18" s="146">
        <f t="shared" si="4"/>
        <v>15</v>
      </c>
      <c r="BC18" s="146">
        <v>2.1344537815126001</v>
      </c>
      <c r="BD18" s="155">
        <v>707.94646464646405</v>
      </c>
      <c r="BE18" s="81"/>
      <c r="BF18" s="81"/>
      <c r="BG18" s="81"/>
      <c r="BH18" s="81"/>
      <c r="BI18" s="81"/>
      <c r="BJ18" s="81"/>
      <c r="BK18" s="81"/>
      <c r="BL18" s="81"/>
      <c r="BM18" s="81"/>
      <c r="BN18" s="81"/>
      <c r="BO18" s="81"/>
      <c r="BP18" s="81"/>
      <c r="BQ18" s="81"/>
      <c r="BR18" s="81"/>
      <c r="BS18" s="81"/>
    </row>
    <row r="19" spans="1:71" ht="9.75" customHeight="1" x14ac:dyDescent="0.25">
      <c r="A19" s="56">
        <v>1000</v>
      </c>
      <c r="B19" s="140">
        <v>15</v>
      </c>
      <c r="C19" s="148">
        <v>160</v>
      </c>
      <c r="D19" s="148">
        <v>159.01960784313701</v>
      </c>
      <c r="E19" s="148">
        <v>157.450980392156</v>
      </c>
      <c r="F19" s="148">
        <v>155.88235294117601</v>
      </c>
      <c r="G19" s="148">
        <v>154.31372549019599</v>
      </c>
      <c r="H19" s="148">
        <v>152.74509803921501</v>
      </c>
      <c r="I19" s="148">
        <v>151.56862745097999</v>
      </c>
      <c r="J19" s="148">
        <v>150.78431372548999</v>
      </c>
      <c r="K19" s="148">
        <v>150</v>
      </c>
      <c r="L19" s="148">
        <v>149.21568627450901</v>
      </c>
      <c r="M19" s="148">
        <v>148.43137254901899</v>
      </c>
      <c r="N19" s="148">
        <v>147.254901960784</v>
      </c>
      <c r="O19" s="148">
        <v>145.68627450980301</v>
      </c>
      <c r="P19" s="148">
        <v>144.117647058823</v>
      </c>
      <c r="Q19" s="148">
        <v>142.54901960784301</v>
      </c>
      <c r="R19" s="148">
        <v>140.980392156862</v>
      </c>
      <c r="S19" s="148">
        <v>140</v>
      </c>
      <c r="T19" s="81"/>
      <c r="U19" s="141">
        <v>15</v>
      </c>
      <c r="V19" s="130">
        <v>0</v>
      </c>
      <c r="W19" s="130">
        <v>15</v>
      </c>
      <c r="X19" s="130">
        <v>0</v>
      </c>
      <c r="Y19" s="130">
        <v>160</v>
      </c>
      <c r="Z19" s="55" t="str">
        <f t="shared" si="1"/>
        <v>1,16</v>
      </c>
      <c r="AA19" s="81"/>
      <c r="AB19" s="142">
        <v>15</v>
      </c>
      <c r="AC19" s="142">
        <v>0</v>
      </c>
      <c r="AD19" s="142">
        <v>15</v>
      </c>
      <c r="AE19" s="142" t="s">
        <v>467</v>
      </c>
      <c r="AF19" s="144" t="s">
        <v>460</v>
      </c>
      <c r="AG19" s="94">
        <v>0.1</v>
      </c>
      <c r="AH19" s="94">
        <v>0</v>
      </c>
      <c r="AI19" s="94">
        <v>0</v>
      </c>
      <c r="AJ19" s="94">
        <v>0</v>
      </c>
      <c r="AK19" s="94">
        <v>0</v>
      </c>
      <c r="AL19" s="149">
        <v>1</v>
      </c>
      <c r="AM19" s="149">
        <v>7</v>
      </c>
      <c r="AN19" s="149">
        <v>10</v>
      </c>
      <c r="AO19" s="55" t="str">
        <f t="shared" si="2"/>
        <v>11,8</v>
      </c>
      <c r="AP19" s="90" t="str">
        <f t="shared" si="0"/>
        <v/>
      </c>
      <c r="AQ19" s="94">
        <f t="shared" si="3"/>
        <v>0</v>
      </c>
      <c r="AR19" s="94">
        <f t="shared" si="3"/>
        <v>0</v>
      </c>
      <c r="AS19" s="145"/>
      <c r="AT19" s="145"/>
      <c r="AU19" s="145"/>
      <c r="AV19" s="145"/>
      <c r="AW19" s="145"/>
      <c r="AX19" s="145"/>
      <c r="AY19" s="145"/>
      <c r="AZ19" s="145"/>
      <c r="BA19" s="81"/>
      <c r="BB19" s="146">
        <f t="shared" si="4"/>
        <v>16</v>
      </c>
      <c r="BC19" s="146">
        <v>2.2100840336134402</v>
      </c>
      <c r="BD19" s="155">
        <v>758.44121212121195</v>
      </c>
      <c r="BE19" s="81"/>
      <c r="BF19" s="81"/>
      <c r="BG19" s="81"/>
      <c r="BH19" s="81"/>
      <c r="BI19" s="81"/>
      <c r="BJ19" s="81"/>
      <c r="BK19" s="81"/>
      <c r="BL19" s="81"/>
      <c r="BM19" s="81"/>
      <c r="BN19" s="81"/>
      <c r="BO19" s="81"/>
      <c r="BP19" s="81"/>
      <c r="BQ19" s="81"/>
      <c r="BR19" s="81"/>
      <c r="BS19" s="81"/>
    </row>
    <row r="20" spans="1:71" ht="9.75" customHeight="1" x14ac:dyDescent="0.25">
      <c r="A20" s="56">
        <v>250</v>
      </c>
      <c r="B20" s="140">
        <v>16</v>
      </c>
      <c r="C20" s="148">
        <v>160</v>
      </c>
      <c r="D20" s="148">
        <v>159.01960784313701</v>
      </c>
      <c r="E20" s="148">
        <v>157.450980392156</v>
      </c>
      <c r="F20" s="148">
        <v>155.88235294117601</v>
      </c>
      <c r="G20" s="148">
        <v>154.31372549019599</v>
      </c>
      <c r="H20" s="148">
        <v>152.74509803921501</v>
      </c>
      <c r="I20" s="148">
        <v>151.56862745097999</v>
      </c>
      <c r="J20" s="148">
        <v>150.78431372548999</v>
      </c>
      <c r="K20" s="148">
        <v>150</v>
      </c>
      <c r="L20" s="148">
        <v>149.21568627450901</v>
      </c>
      <c r="M20" s="148">
        <v>148.43137254901899</v>
      </c>
      <c r="N20" s="148">
        <v>147.254901960784</v>
      </c>
      <c r="O20" s="148">
        <v>145.68627450980301</v>
      </c>
      <c r="P20" s="148">
        <v>144.117647058823</v>
      </c>
      <c r="Q20" s="148">
        <v>142.54901960784301</v>
      </c>
      <c r="R20" s="148">
        <v>140.980392156862</v>
      </c>
      <c r="S20" s="148">
        <v>140</v>
      </c>
      <c r="T20" s="81"/>
      <c r="U20" s="141">
        <v>16</v>
      </c>
      <c r="V20" s="130">
        <v>0</v>
      </c>
      <c r="W20" s="130">
        <v>16</v>
      </c>
      <c r="X20" s="130">
        <v>0</v>
      </c>
      <c r="Y20" s="130">
        <v>160</v>
      </c>
      <c r="Z20" s="55" t="str">
        <f t="shared" si="1"/>
        <v>1,17</v>
      </c>
      <c r="AA20" s="81"/>
      <c r="AB20" s="142">
        <v>16</v>
      </c>
      <c r="AC20" s="142">
        <v>0</v>
      </c>
      <c r="AD20" s="142">
        <v>16</v>
      </c>
      <c r="AE20" s="142" t="s">
        <v>166</v>
      </c>
      <c r="AF20" s="144" t="s">
        <v>458</v>
      </c>
      <c r="AG20" s="94">
        <v>0.1</v>
      </c>
      <c r="AH20" s="94">
        <v>107</v>
      </c>
      <c r="AI20" s="94">
        <v>500</v>
      </c>
      <c r="AJ20" s="94">
        <v>500</v>
      </c>
      <c r="AK20" s="94">
        <v>500</v>
      </c>
      <c r="AL20" s="149">
        <v>0</v>
      </c>
      <c r="AM20" s="149">
        <v>8</v>
      </c>
      <c r="AN20" s="149">
        <v>5</v>
      </c>
      <c r="AO20" s="55" t="str">
        <f t="shared" si="2"/>
        <v>6,9</v>
      </c>
      <c r="AP20" s="90" t="str">
        <f t="shared" si="0"/>
        <v>H</v>
      </c>
      <c r="AQ20" s="94">
        <f t="shared" si="3"/>
        <v>0</v>
      </c>
      <c r="AR20" s="94">
        <f t="shared" si="3"/>
        <v>0</v>
      </c>
      <c r="AS20" s="145"/>
      <c r="AT20" s="145"/>
      <c r="AU20" s="145"/>
      <c r="AV20" s="145"/>
      <c r="AW20" s="145"/>
      <c r="AX20" s="145"/>
      <c r="AY20" s="145"/>
      <c r="AZ20" s="145"/>
      <c r="BA20" s="81"/>
      <c r="BB20" s="146">
        <f t="shared" si="4"/>
        <v>17</v>
      </c>
      <c r="BC20" s="146">
        <v>2.2857142857142798</v>
      </c>
      <c r="BD20" s="155">
        <v>808.93595959595905</v>
      </c>
      <c r="BE20" s="81"/>
      <c r="BF20" s="81"/>
      <c r="BG20" s="81"/>
      <c r="BH20" s="81"/>
      <c r="BI20" s="81"/>
      <c r="BJ20" s="81"/>
      <c r="BK20" s="81"/>
      <c r="BL20" s="81"/>
      <c r="BM20" s="81"/>
      <c r="BN20" s="81"/>
      <c r="BO20" s="81"/>
      <c r="BP20" s="81"/>
      <c r="BQ20" s="81"/>
      <c r="BR20" s="81"/>
      <c r="BS20" s="81"/>
    </row>
    <row r="21" spans="1:71" ht="9.75" customHeight="1" x14ac:dyDescent="0.25">
      <c r="A21" s="81"/>
      <c r="B21" s="81"/>
      <c r="C21" s="81"/>
      <c r="D21" s="81"/>
      <c r="E21" s="81"/>
      <c r="F21" s="81"/>
      <c r="G21" s="81"/>
      <c r="H21" s="81"/>
      <c r="I21" s="81"/>
      <c r="J21" s="81"/>
      <c r="K21" s="81"/>
      <c r="L21" s="81"/>
      <c r="M21" s="81"/>
      <c r="N21" s="81"/>
      <c r="O21" s="81"/>
      <c r="P21" s="81"/>
      <c r="Q21" s="81"/>
      <c r="R21" s="81"/>
      <c r="S21" s="81"/>
      <c r="T21" s="81"/>
      <c r="U21" s="141">
        <v>17</v>
      </c>
      <c r="V21" s="130">
        <v>0</v>
      </c>
      <c r="W21" s="130">
        <v>0</v>
      </c>
      <c r="X21" s="130">
        <v>16</v>
      </c>
      <c r="Y21" s="130">
        <v>140</v>
      </c>
      <c r="Z21" s="55" t="str">
        <f t="shared" si="1"/>
        <v>17,1</v>
      </c>
      <c r="AA21" s="81"/>
      <c r="AB21" s="142">
        <v>17</v>
      </c>
      <c r="AC21" s="142">
        <v>0</v>
      </c>
      <c r="AD21" s="142">
        <v>17</v>
      </c>
      <c r="AE21" s="142" t="s">
        <v>410</v>
      </c>
      <c r="AF21" s="144" t="s">
        <v>460</v>
      </c>
      <c r="AG21" s="94">
        <v>0.1</v>
      </c>
      <c r="AH21" s="94">
        <v>0</v>
      </c>
      <c r="AI21" s="94">
        <v>0</v>
      </c>
      <c r="AJ21" s="94">
        <v>0</v>
      </c>
      <c r="AK21" s="94">
        <v>0</v>
      </c>
      <c r="AL21" s="149">
        <v>1</v>
      </c>
      <c r="AM21" s="149">
        <v>8</v>
      </c>
      <c r="AN21" s="149">
        <v>6</v>
      </c>
      <c r="AO21" s="55" t="str">
        <f t="shared" si="2"/>
        <v>7,9</v>
      </c>
      <c r="AP21" s="90" t="str">
        <f t="shared" si="0"/>
        <v/>
      </c>
      <c r="AQ21" s="94">
        <f t="shared" si="3"/>
        <v>0</v>
      </c>
      <c r="AR21" s="94">
        <f t="shared" si="3"/>
        <v>0</v>
      </c>
      <c r="AS21" s="145"/>
      <c r="AT21" s="145"/>
      <c r="AU21" s="145"/>
      <c r="AV21" s="145"/>
      <c r="AW21" s="145"/>
      <c r="AX21" s="145"/>
      <c r="AY21" s="145"/>
      <c r="AZ21" s="145"/>
      <c r="BA21" s="81"/>
      <c r="BB21" s="146">
        <f t="shared" si="4"/>
        <v>18</v>
      </c>
      <c r="BC21" s="146">
        <v>2.3613445378151199</v>
      </c>
      <c r="BD21" s="155">
        <v>859.43070707070603</v>
      </c>
      <c r="BE21" s="81"/>
      <c r="BF21" s="81"/>
      <c r="BG21" s="81"/>
      <c r="BH21" s="81"/>
      <c r="BI21" s="81"/>
      <c r="BJ21" s="81"/>
      <c r="BK21" s="81"/>
      <c r="BL21" s="81"/>
      <c r="BM21" s="81"/>
      <c r="BN21" s="81"/>
      <c r="BO21" s="81"/>
      <c r="BP21" s="81"/>
      <c r="BQ21" s="81"/>
      <c r="BR21" s="81"/>
      <c r="BS21" s="81"/>
    </row>
    <row r="22" spans="1:71" ht="9.75" customHeight="1" x14ac:dyDescent="0.25">
      <c r="A22" s="81"/>
      <c r="B22" s="158"/>
      <c r="C22" s="159">
        <v>1</v>
      </c>
      <c r="D22" s="159">
        <f t="shared" ref="D22:Q22" si="5">C22+1</f>
        <v>2</v>
      </c>
      <c r="E22" s="159">
        <f t="shared" si="5"/>
        <v>3</v>
      </c>
      <c r="F22" s="159">
        <f t="shared" si="5"/>
        <v>4</v>
      </c>
      <c r="G22" s="159">
        <f t="shared" si="5"/>
        <v>5</v>
      </c>
      <c r="H22" s="159">
        <f t="shared" si="5"/>
        <v>6</v>
      </c>
      <c r="I22" s="159">
        <f t="shared" si="5"/>
        <v>7</v>
      </c>
      <c r="J22" s="159">
        <f t="shared" si="5"/>
        <v>8</v>
      </c>
      <c r="K22" s="159">
        <f t="shared" si="5"/>
        <v>9</v>
      </c>
      <c r="L22" s="159">
        <f t="shared" si="5"/>
        <v>10</v>
      </c>
      <c r="M22" s="159">
        <f t="shared" si="5"/>
        <v>11</v>
      </c>
      <c r="N22" s="159">
        <f t="shared" si="5"/>
        <v>12</v>
      </c>
      <c r="O22" s="159">
        <f t="shared" si="5"/>
        <v>13</v>
      </c>
      <c r="P22" s="159">
        <f t="shared" si="5"/>
        <v>14</v>
      </c>
      <c r="Q22" s="159">
        <f t="shared" si="5"/>
        <v>15</v>
      </c>
      <c r="R22" s="159">
        <f>Q22+1</f>
        <v>16</v>
      </c>
      <c r="S22" s="159">
        <f>R22+1</f>
        <v>17</v>
      </c>
      <c r="T22" s="81"/>
      <c r="U22" s="141">
        <v>18</v>
      </c>
      <c r="V22" s="130">
        <v>0</v>
      </c>
      <c r="W22" s="130">
        <v>1</v>
      </c>
      <c r="X22" s="130">
        <v>16</v>
      </c>
      <c r="Y22" s="130">
        <v>140</v>
      </c>
      <c r="Z22" s="55" t="str">
        <f t="shared" si="1"/>
        <v>17,2</v>
      </c>
      <c r="AA22" s="81"/>
      <c r="AB22" s="142">
        <v>18</v>
      </c>
      <c r="AC22" s="142">
        <v>0</v>
      </c>
      <c r="AD22" s="142">
        <v>18</v>
      </c>
      <c r="AE22" s="142" t="s">
        <v>468</v>
      </c>
      <c r="AF22" s="144" t="s">
        <v>458</v>
      </c>
      <c r="AG22" s="94">
        <v>0.1</v>
      </c>
      <c r="AH22" s="94">
        <v>107</v>
      </c>
      <c r="AI22" s="94">
        <v>500</v>
      </c>
      <c r="AJ22" s="94">
        <v>500</v>
      </c>
      <c r="AK22" s="94">
        <v>500</v>
      </c>
      <c r="AL22" s="149">
        <v>0</v>
      </c>
      <c r="AM22" s="149">
        <v>8</v>
      </c>
      <c r="AN22" s="149">
        <v>11</v>
      </c>
      <c r="AO22" s="55" t="str">
        <f t="shared" si="2"/>
        <v>12,9</v>
      </c>
      <c r="AP22" s="90" t="str">
        <f t="shared" si="0"/>
        <v>H</v>
      </c>
      <c r="AQ22" s="94">
        <f t="shared" si="3"/>
        <v>0</v>
      </c>
      <c r="AR22" s="94">
        <f t="shared" si="3"/>
        <v>0</v>
      </c>
      <c r="AS22" s="145"/>
      <c r="AT22" s="145"/>
      <c r="AU22" s="145"/>
      <c r="AV22" s="145"/>
      <c r="AW22" s="145"/>
      <c r="AX22" s="145"/>
      <c r="AY22" s="145"/>
      <c r="AZ22" s="145"/>
      <c r="BA22" s="81"/>
      <c r="BB22" s="146">
        <f t="shared" si="4"/>
        <v>19</v>
      </c>
      <c r="BC22" s="146">
        <v>2.4369747899159599</v>
      </c>
      <c r="BD22" s="155">
        <v>909.92545454545404</v>
      </c>
      <c r="BE22" s="81"/>
      <c r="BF22" s="81"/>
      <c r="BG22" s="81"/>
      <c r="BH22" s="81"/>
      <c r="BI22" s="81"/>
      <c r="BJ22" s="81"/>
      <c r="BK22" s="81"/>
      <c r="BL22" s="81"/>
      <c r="BM22" s="81"/>
      <c r="BN22" s="81"/>
      <c r="BO22" s="81"/>
      <c r="BP22" s="81"/>
      <c r="BQ22" s="81"/>
      <c r="BR22" s="81"/>
      <c r="BS22" s="81"/>
    </row>
    <row r="23" spans="1:71" ht="9.75" customHeight="1" x14ac:dyDescent="0.25">
      <c r="A23" s="81"/>
      <c r="B23" s="159">
        <v>1</v>
      </c>
      <c r="C23" s="148">
        <f>IF(C4&lt;=$I$10,C4,IF(ISNUMBER(MATCH('14'!C43,$Z$4:$Z$370,0)),$Z$3,IF(ISNUMBER(MATCH('14'!C43,$AO$4:$AO$370,0)),$AO$3,$Z$2)))</f>
        <v>1</v>
      </c>
      <c r="D23" s="148">
        <f>IF(D4&lt;=$I$10,D4,IF(ISNUMBER(MATCH('14'!D43,$Z$4:$Z$370,0)),$Z$3,IF(ISNUMBER(MATCH('14'!D43,$AO$4:$AO$370,0)),$AO$3,$Z$2)))</f>
        <v>0</v>
      </c>
      <c r="E23" s="148">
        <f>IF(E4&lt;=$I$10,E4,IF(ISNUMBER(MATCH('14'!E43,$Z$4:$Z$370,0)),$Z$3,IF(ISNUMBER(MATCH('14'!E43,$AO$4:$AO$370,0)),$AO$3,$Z$2)))</f>
        <v>0</v>
      </c>
      <c r="F23" s="148">
        <f>IF(F4&lt;=$I$10,F4,IF(ISNUMBER(MATCH('14'!F43,$Z$4:$Z$370,0)),$Z$3,IF(ISNUMBER(MATCH('14'!F43,$AO$4:$AO$370,0)),$AO$3,$Z$2)))</f>
        <v>0</v>
      </c>
      <c r="G23" s="148">
        <f>IF(G4&lt;=$I$10,G4,IF(ISNUMBER(MATCH('14'!G43,$Z$4:$Z$370,0)),$Z$3,IF(ISNUMBER(MATCH('14'!G43,$AO$4:$AO$370,0)),$AO$3,$Z$2)))</f>
        <v>0</v>
      </c>
      <c r="H23" s="148">
        <f>IF(H4&lt;=$I$10,H4,IF(ISNUMBER(MATCH('14'!H43,$Z$4:$Z$370,0)),$Z$3,IF(ISNUMBER(MATCH('14'!H43,$AO$4:$AO$370,0)),$AO$3,$Z$2)))</f>
        <v>0</v>
      </c>
      <c r="I23" s="148">
        <f>IF(I4&lt;=$I$10,I4,IF(ISNUMBER(MATCH('14'!I43,$Z$4:$Z$370,0)),$Z$3,IF(ISNUMBER(MATCH('14'!I43,$AO$4:$AO$370,0)),$AO$3,$Z$2)))</f>
        <v>0</v>
      </c>
      <c r="J23" s="148">
        <f>IF(J4&lt;=$I$10,J4,IF(ISNUMBER(MATCH('14'!J43,$Z$4:$Z$370,0)),$Z$3,IF(ISNUMBER(MATCH('14'!J43,$AO$4:$AO$370,0)),$AO$3,$Z$2)))</f>
        <v>0</v>
      </c>
      <c r="K23" s="148">
        <f>IF(K4&lt;=$I$10,K4,IF(ISNUMBER(MATCH('14'!K43,$Z$4:$Z$370,0)),$Z$3,IF(ISNUMBER(MATCH('14'!K43,$AO$4:$AO$370,0)),$AO$3,$Z$2)))</f>
        <v>0</v>
      </c>
      <c r="L23" s="148">
        <f>IF(L4&lt;=$I$10,L4,IF(ISNUMBER(MATCH('14'!L43,$Z$4:$Z$370,0)),$Z$3,IF(ISNUMBER(MATCH('14'!L43,$AO$4:$AO$370,0)),$AO$3,$Z$2)))</f>
        <v>0</v>
      </c>
      <c r="M23" s="148">
        <f>IF(M4&lt;=$I$10,M4,IF(ISNUMBER(MATCH('14'!M43,$Z$4:$Z$370,0)),$Z$3,IF(ISNUMBER(MATCH('14'!M43,$AO$4:$AO$370,0)),$AO$3,$Z$2)))</f>
        <v>0</v>
      </c>
      <c r="N23" s="148">
        <f>IF(N4&lt;=$I$10,N4,IF(ISNUMBER(MATCH('14'!N43,$Z$4:$Z$370,0)),$Z$3,IF(ISNUMBER(MATCH('14'!N43,$AO$4:$AO$370,0)),$AO$3,$Z$2)))</f>
        <v>0</v>
      </c>
      <c r="O23" s="148">
        <f>IF(O4&lt;=$I$10,O4,IF(ISNUMBER(MATCH('14'!O43,$Z$4:$Z$370,0)),$Z$3,IF(ISNUMBER(MATCH('14'!O43,$AO$4:$AO$370,0)),$AO$3,$Z$2)))</f>
        <v>0</v>
      </c>
      <c r="P23" s="148">
        <f>IF(P4&lt;=$I$10,P4,IF(ISNUMBER(MATCH('14'!P43,$Z$4:$Z$370,0)),$Z$3,IF(ISNUMBER(MATCH('14'!P43,$AO$4:$AO$370,0)),$AO$3,$Z$2)))</f>
        <v>0</v>
      </c>
      <c r="Q23" s="148">
        <f>IF(Q4&lt;=$I$10,Q4,IF(ISNUMBER(MATCH('14'!Q43,$Z$4:$Z$370,0)),$Z$3,IF(ISNUMBER(MATCH('14'!Q43,$AO$4:$AO$370,0)),$AO$3,$Z$2)))</f>
        <v>0</v>
      </c>
      <c r="R23" s="148">
        <f>IF(R4&lt;=$I$10,R4,IF(ISNUMBER(MATCH('14'!R43,$Z$4:$Z$370,0)),$Z$3,IF(ISNUMBER(MATCH('14'!R43,$AO$4:$AO$370,0)),$AO$3,$Z$2)))</f>
        <v>0</v>
      </c>
      <c r="S23" s="148">
        <f>IF(S4&lt;=$I$10,S4,IF(ISNUMBER(MATCH('14'!S43,$Z$4:$Z$370,0)),$Z$3,IF(ISNUMBER(MATCH('14'!S43,$AO$4:$AO$370,0)),$AO$3,$Z$2)))</f>
        <v>1</v>
      </c>
      <c r="T23" s="81"/>
      <c r="U23" s="141">
        <v>19</v>
      </c>
      <c r="V23" s="130">
        <v>0</v>
      </c>
      <c r="W23" s="130">
        <v>2</v>
      </c>
      <c r="X23" s="130">
        <v>16</v>
      </c>
      <c r="Y23" s="130">
        <v>140</v>
      </c>
      <c r="Z23" s="55" t="str">
        <f t="shared" si="1"/>
        <v>17,3</v>
      </c>
      <c r="AA23" s="81"/>
      <c r="AB23" s="142">
        <v>19</v>
      </c>
      <c r="AC23" s="142">
        <v>0</v>
      </c>
      <c r="AD23" s="142">
        <v>19</v>
      </c>
      <c r="AE23" s="142" t="s">
        <v>469</v>
      </c>
      <c r="AF23" s="144" t="s">
        <v>460</v>
      </c>
      <c r="AG23" s="94">
        <v>0.1</v>
      </c>
      <c r="AH23" s="94">
        <v>0</v>
      </c>
      <c r="AI23" s="94">
        <v>0</v>
      </c>
      <c r="AJ23" s="94">
        <v>0</v>
      </c>
      <c r="AK23" s="94">
        <v>0</v>
      </c>
      <c r="AL23" s="149">
        <v>1</v>
      </c>
      <c r="AM23" s="149">
        <v>8</v>
      </c>
      <c r="AN23" s="149">
        <v>10</v>
      </c>
      <c r="AO23" s="55" t="str">
        <f t="shared" si="2"/>
        <v>11,9</v>
      </c>
      <c r="AP23" s="90" t="str">
        <f t="shared" si="0"/>
        <v/>
      </c>
      <c r="AQ23" s="94">
        <f t="shared" si="3"/>
        <v>0</v>
      </c>
      <c r="AR23" s="94">
        <f t="shared" si="3"/>
        <v>0</v>
      </c>
      <c r="AS23" s="145"/>
      <c r="AT23" s="145"/>
      <c r="AU23" s="145"/>
      <c r="AV23" s="145"/>
      <c r="AW23" s="145"/>
      <c r="AX23" s="145"/>
      <c r="AY23" s="145"/>
      <c r="AZ23" s="145"/>
      <c r="BA23" s="81"/>
      <c r="BB23" s="146">
        <f t="shared" si="4"/>
        <v>20</v>
      </c>
      <c r="BC23" s="146">
        <v>2.5126050420168</v>
      </c>
      <c r="BD23" s="155">
        <v>960.42020202020103</v>
      </c>
      <c r="BE23" s="81"/>
      <c r="BF23" s="81"/>
      <c r="BG23" s="81"/>
      <c r="BH23" s="81"/>
      <c r="BI23" s="81"/>
      <c r="BJ23" s="81"/>
      <c r="BK23" s="81"/>
      <c r="BL23" s="81"/>
      <c r="BM23" s="81"/>
      <c r="BN23" s="81"/>
      <c r="BO23" s="81"/>
      <c r="BP23" s="81"/>
      <c r="BQ23" s="81"/>
      <c r="BR23" s="81"/>
      <c r="BS23" s="81"/>
    </row>
    <row r="24" spans="1:71" ht="9.75" customHeight="1" x14ac:dyDescent="0.25">
      <c r="A24" s="81"/>
      <c r="B24" s="159">
        <f t="shared" ref="B24:B39" si="6">B23+1</f>
        <v>2</v>
      </c>
      <c r="C24" s="148">
        <f>IF(C5&lt;=$I$10,C5,IF(ISNUMBER(MATCH('14'!C44,$Z$4:$Z$370,0)),$Z$3,IF(ISNUMBER(MATCH('14'!C44,$AO$4:$AO$370,0)),$AO$3,$Z$2)))</f>
        <v>1</v>
      </c>
      <c r="D24" s="148">
        <f>IF(D5&lt;=$I$10,D5,IF(ISNUMBER(MATCH('14'!D44,$Z$4:$Z$370,0)),$Z$3,IF(ISNUMBER(MATCH('14'!D44,$AO$4:$AO$370,0)),$AO$3,$Z$2)))</f>
        <v>0</v>
      </c>
      <c r="E24" s="148">
        <f>IF(E5&lt;=$I$10,E5,IF(ISNUMBER(MATCH('14'!E44,$Z$4:$Z$370,0)),$Z$3,IF(ISNUMBER(MATCH('14'!E44,$AO$4:$AO$370,0)),$AO$3,$Z$2)))</f>
        <v>0</v>
      </c>
      <c r="F24" s="148">
        <f>IF(F5&lt;=$I$10,F5,IF(ISNUMBER(MATCH('14'!F44,$Z$4:$Z$370,0)),$Z$3,IF(ISNUMBER(MATCH('14'!F44,$AO$4:$AO$370,0)),$AO$3,$Z$2)))</f>
        <v>0</v>
      </c>
      <c r="G24" s="148">
        <f>IF(G5&lt;=$I$10,G5,IF(ISNUMBER(MATCH('14'!G44,$Z$4:$Z$370,0)),$Z$3,IF(ISNUMBER(MATCH('14'!G44,$AO$4:$AO$370,0)),$AO$3,$Z$2)))</f>
        <v>0</v>
      </c>
      <c r="H24" s="148">
        <f>IF(H5&lt;=$I$10,H5,IF(ISNUMBER(MATCH('14'!H44,$Z$4:$Z$370,0)),$Z$3,IF(ISNUMBER(MATCH('14'!H44,$AO$4:$AO$370,0)),$AO$3,$Z$2)))</f>
        <v>0</v>
      </c>
      <c r="I24" s="148">
        <f>IF(I5&lt;=$I$10,I5,IF(ISNUMBER(MATCH('14'!I44,$Z$4:$Z$370,0)),$Z$3,IF(ISNUMBER(MATCH('14'!I44,$AO$4:$AO$370,0)),$AO$3,$Z$2)))</f>
        <v>0</v>
      </c>
      <c r="J24" s="148">
        <f>IF(J5&lt;=$I$10,J5,IF(ISNUMBER(MATCH('14'!J44,$Z$4:$Z$370,0)),$Z$3,IF(ISNUMBER(MATCH('14'!J44,$AO$4:$AO$370,0)),$AO$3,$Z$2)))</f>
        <v>0</v>
      </c>
      <c r="K24" s="148">
        <f>IF(K5&lt;=$I$10,K5,IF(ISNUMBER(MATCH('14'!K44,$Z$4:$Z$370,0)),$Z$3,IF(ISNUMBER(MATCH('14'!K44,$AO$4:$AO$370,0)),$AO$3,$Z$2)))</f>
        <v>0</v>
      </c>
      <c r="L24" s="148">
        <f>IF(L5&lt;=$I$10,L5,IF(ISNUMBER(MATCH('14'!L44,$Z$4:$Z$370,0)),$Z$3,IF(ISNUMBER(MATCH('14'!L44,$AO$4:$AO$370,0)),$AO$3,$Z$2)))</f>
        <v>0</v>
      </c>
      <c r="M24" s="148">
        <f>IF(M5&lt;=$I$10,M5,IF(ISNUMBER(MATCH('14'!M44,$Z$4:$Z$370,0)),$Z$3,IF(ISNUMBER(MATCH('14'!M44,$AO$4:$AO$370,0)),$AO$3,$Z$2)))</f>
        <v>0</v>
      </c>
      <c r="N24" s="148">
        <f>IF(N5&lt;=$I$10,N5,IF(ISNUMBER(MATCH('14'!N44,$Z$4:$Z$370,0)),$Z$3,IF(ISNUMBER(MATCH('14'!N44,$AO$4:$AO$370,0)),$AO$3,$Z$2)))</f>
        <v>0</v>
      </c>
      <c r="O24" s="148">
        <f>IF(O5&lt;=$I$10,O5,IF(ISNUMBER(MATCH('14'!O44,$Z$4:$Z$370,0)),$Z$3,IF(ISNUMBER(MATCH('14'!O44,$AO$4:$AO$370,0)),$AO$3,$Z$2)))</f>
        <v>0</v>
      </c>
      <c r="P24" s="148">
        <f>IF(P5&lt;=$I$10,P5,IF(ISNUMBER(MATCH('14'!P44,$Z$4:$Z$370,0)),$Z$3,IF(ISNUMBER(MATCH('14'!P44,$AO$4:$AO$370,0)),$AO$3,$Z$2)))</f>
        <v>0</v>
      </c>
      <c r="Q24" s="148">
        <f>IF(Q5&lt;=$I$10,Q5,IF(ISNUMBER(MATCH('14'!Q44,$Z$4:$Z$370,0)),$Z$3,IF(ISNUMBER(MATCH('14'!Q44,$AO$4:$AO$370,0)),$AO$3,$Z$2)))</f>
        <v>0</v>
      </c>
      <c r="R24" s="148">
        <f>IF(R5&lt;=$I$10,R5,IF(ISNUMBER(MATCH('14'!R44,$Z$4:$Z$370,0)),$Z$3,IF(ISNUMBER(MATCH('14'!R44,$AO$4:$AO$370,0)),$AO$3,$Z$2)))</f>
        <v>0</v>
      </c>
      <c r="S24" s="148">
        <f>IF(S5&lt;=$I$10,S5,IF(ISNUMBER(MATCH('14'!S44,$Z$4:$Z$370,0)),$Z$3,IF(ISNUMBER(MATCH('14'!S44,$AO$4:$AO$370,0)),$AO$3,$Z$2)))</f>
        <v>1</v>
      </c>
      <c r="T24" s="81"/>
      <c r="U24" s="141">
        <v>20</v>
      </c>
      <c r="V24" s="130">
        <v>0</v>
      </c>
      <c r="W24" s="130">
        <v>3</v>
      </c>
      <c r="X24" s="130">
        <v>16</v>
      </c>
      <c r="Y24" s="130">
        <v>140</v>
      </c>
      <c r="Z24" s="55" t="str">
        <f t="shared" si="1"/>
        <v>17,4</v>
      </c>
      <c r="AA24" s="81"/>
      <c r="AB24" s="142">
        <v>20</v>
      </c>
      <c r="AC24" s="142">
        <v>0</v>
      </c>
      <c r="AD24" s="142">
        <v>20</v>
      </c>
      <c r="AE24" s="142" t="s">
        <v>284</v>
      </c>
      <c r="AF24" s="144" t="s">
        <v>458</v>
      </c>
      <c r="AG24" s="94">
        <v>0.1</v>
      </c>
      <c r="AH24" s="94">
        <v>107</v>
      </c>
      <c r="AI24" s="94">
        <v>500</v>
      </c>
      <c r="AJ24" s="94">
        <v>500</v>
      </c>
      <c r="AK24" s="94">
        <v>500</v>
      </c>
      <c r="AL24" s="149">
        <v>0</v>
      </c>
      <c r="AM24" s="149">
        <v>9</v>
      </c>
      <c r="AN24" s="149">
        <v>5</v>
      </c>
      <c r="AO24" s="55" t="str">
        <f t="shared" si="2"/>
        <v>6,10</v>
      </c>
      <c r="AP24" s="90" t="str">
        <f t="shared" si="0"/>
        <v>H</v>
      </c>
      <c r="AQ24" s="94">
        <f t="shared" si="3"/>
        <v>0</v>
      </c>
      <c r="AR24" s="94">
        <f t="shared" si="3"/>
        <v>0</v>
      </c>
      <c r="AS24" s="145"/>
      <c r="AT24" s="145"/>
      <c r="AU24" s="145"/>
      <c r="AV24" s="145"/>
      <c r="AW24" s="145"/>
      <c r="AX24" s="145"/>
      <c r="AY24" s="145"/>
      <c r="AZ24" s="145"/>
      <c r="BA24" s="81"/>
      <c r="BB24" s="146">
        <f t="shared" si="4"/>
        <v>21</v>
      </c>
      <c r="BC24" s="146">
        <v>2.5882352941176401</v>
      </c>
      <c r="BD24" s="155">
        <v>1010.9149494949399</v>
      </c>
      <c r="BE24" s="81"/>
      <c r="BF24" s="81"/>
      <c r="BG24" s="81"/>
      <c r="BH24" s="81"/>
      <c r="BI24" s="81"/>
      <c r="BJ24" s="81"/>
      <c r="BK24" s="81"/>
      <c r="BL24" s="81"/>
      <c r="BM24" s="81"/>
      <c r="BN24" s="81"/>
      <c r="BO24" s="81"/>
      <c r="BP24" s="81"/>
      <c r="BQ24" s="81"/>
      <c r="BR24" s="81"/>
      <c r="BS24" s="81"/>
    </row>
    <row r="25" spans="1:71" ht="9.75" customHeight="1" x14ac:dyDescent="0.25">
      <c r="A25" s="81"/>
      <c r="B25" s="159">
        <f t="shared" si="6"/>
        <v>3</v>
      </c>
      <c r="C25" s="148">
        <f>IF(C6&lt;=$I$10,C6,IF(ISNUMBER(MATCH('14'!C45,$Z$4:$Z$370,0)),$Z$3,IF(ISNUMBER(MATCH('14'!C45,$AO$4:$AO$370,0)),$AO$3,$Z$2)))</f>
        <v>1</v>
      </c>
      <c r="D25" s="148">
        <f>IF(D6&lt;=$I$10,D6,IF(ISNUMBER(MATCH('14'!D45,$Z$4:$Z$370,0)),$Z$3,IF(ISNUMBER(MATCH('14'!D45,$AO$4:$AO$370,0)),$AO$3,$Z$2)))</f>
        <v>0</v>
      </c>
      <c r="E25" s="148">
        <f>IF(E6&lt;=$I$10,E6,IF(ISNUMBER(MATCH('14'!E45,$Z$4:$Z$370,0)),$Z$3,IF(ISNUMBER(MATCH('14'!E45,$AO$4:$AO$370,0)),$AO$3,$Z$2)))</f>
        <v>0</v>
      </c>
      <c r="F25" s="148">
        <f>IF(F6&lt;=$I$10,F6,IF(ISNUMBER(MATCH('14'!F45,$Z$4:$Z$370,0)),$Z$3,IF(ISNUMBER(MATCH('14'!F45,$AO$4:$AO$370,0)),$AO$3,$Z$2)))</f>
        <v>0</v>
      </c>
      <c r="G25" s="148">
        <f>IF(G6&lt;=$I$10,G6,IF(ISNUMBER(MATCH('14'!G45,$Z$4:$Z$370,0)),$Z$3,IF(ISNUMBER(MATCH('14'!G45,$AO$4:$AO$370,0)),$AO$3,$Z$2)))</f>
        <v>0</v>
      </c>
      <c r="H25" s="148">
        <f>IF(H6&lt;=$I$10,H6,IF(ISNUMBER(MATCH('14'!H45,$Z$4:$Z$370,0)),$Z$3,IF(ISNUMBER(MATCH('14'!H45,$AO$4:$AO$370,0)),$AO$3,$Z$2)))</f>
        <v>0</v>
      </c>
      <c r="I25" s="148">
        <f>IF(I6&lt;=$I$10,I6,IF(ISNUMBER(MATCH('14'!I45,$Z$4:$Z$370,0)),$Z$3,IF(ISNUMBER(MATCH('14'!I45,$AO$4:$AO$370,0)),$AO$3,$Z$2)))</f>
        <v>0</v>
      </c>
      <c r="J25" s="148">
        <f>IF(J6&lt;=$I$10,J6,IF(ISNUMBER(MATCH('14'!J45,$Z$4:$Z$370,0)),$Z$3,IF(ISNUMBER(MATCH('14'!J45,$AO$4:$AO$370,0)),$AO$3,$Z$2)))</f>
        <v>0</v>
      </c>
      <c r="K25" s="148">
        <f>IF(K6&lt;=$I$10,K6,IF(ISNUMBER(MATCH('14'!K45,$Z$4:$Z$370,0)),$Z$3,IF(ISNUMBER(MATCH('14'!K45,$AO$4:$AO$370,0)),$AO$3,$Z$2)))</f>
        <v>0</v>
      </c>
      <c r="L25" s="148">
        <f>IF(L6&lt;=$I$10,L6,IF(ISNUMBER(MATCH('14'!L45,$Z$4:$Z$370,0)),$Z$3,IF(ISNUMBER(MATCH('14'!L45,$AO$4:$AO$370,0)),$AO$3,$Z$2)))</f>
        <v>0</v>
      </c>
      <c r="M25" s="148">
        <f>IF(M6&lt;=$I$10,M6,IF(ISNUMBER(MATCH('14'!M45,$Z$4:$Z$370,0)),$Z$3,IF(ISNUMBER(MATCH('14'!M45,$AO$4:$AO$370,0)),$AO$3,$Z$2)))</f>
        <v>0</v>
      </c>
      <c r="N25" s="148">
        <f>IF(N6&lt;=$I$10,N6,IF(ISNUMBER(MATCH('14'!N45,$Z$4:$Z$370,0)),$Z$3,IF(ISNUMBER(MATCH('14'!N45,$AO$4:$AO$370,0)),$AO$3,$Z$2)))</f>
        <v>0</v>
      </c>
      <c r="O25" s="148">
        <f>IF(O6&lt;=$I$10,O6,IF(ISNUMBER(MATCH('14'!O45,$Z$4:$Z$370,0)),$Z$3,IF(ISNUMBER(MATCH('14'!O45,$AO$4:$AO$370,0)),$AO$3,$Z$2)))</f>
        <v>0</v>
      </c>
      <c r="P25" s="148">
        <f>IF(P6&lt;=$I$10,P6,IF(ISNUMBER(MATCH('14'!P45,$Z$4:$Z$370,0)),$Z$3,IF(ISNUMBER(MATCH('14'!P45,$AO$4:$AO$370,0)),$AO$3,$Z$2)))</f>
        <v>0</v>
      </c>
      <c r="Q25" s="148">
        <f>IF(Q6&lt;=$I$10,Q6,IF(ISNUMBER(MATCH('14'!Q45,$Z$4:$Z$370,0)),$Z$3,IF(ISNUMBER(MATCH('14'!Q45,$AO$4:$AO$370,0)),$AO$3,$Z$2)))</f>
        <v>0</v>
      </c>
      <c r="R25" s="148">
        <f>IF(R6&lt;=$I$10,R6,IF(ISNUMBER(MATCH('14'!R45,$Z$4:$Z$370,0)),$Z$3,IF(ISNUMBER(MATCH('14'!R45,$AO$4:$AO$370,0)),$AO$3,$Z$2)))</f>
        <v>0</v>
      </c>
      <c r="S25" s="148">
        <f>IF(S6&lt;=$I$10,S6,IF(ISNUMBER(MATCH('14'!S45,$Z$4:$Z$370,0)),$Z$3,IF(ISNUMBER(MATCH('14'!S45,$AO$4:$AO$370,0)),$AO$3,$Z$2)))</f>
        <v>1</v>
      </c>
      <c r="T25" s="81"/>
      <c r="U25" s="141">
        <v>21</v>
      </c>
      <c r="V25" s="130">
        <v>0</v>
      </c>
      <c r="W25" s="130">
        <v>4</v>
      </c>
      <c r="X25" s="130">
        <v>16</v>
      </c>
      <c r="Y25" s="130">
        <v>140</v>
      </c>
      <c r="Z25" s="55" t="str">
        <f t="shared" si="1"/>
        <v>17,5</v>
      </c>
      <c r="AA25" s="81"/>
      <c r="AB25" s="142">
        <v>21</v>
      </c>
      <c r="AC25" s="142">
        <v>0</v>
      </c>
      <c r="AD25" s="142">
        <v>21</v>
      </c>
      <c r="AE25" s="142" t="s">
        <v>470</v>
      </c>
      <c r="AF25" s="144" t="s">
        <v>460</v>
      </c>
      <c r="AG25" s="94">
        <v>0.1</v>
      </c>
      <c r="AH25" s="94">
        <v>0</v>
      </c>
      <c r="AI25" s="94">
        <v>0</v>
      </c>
      <c r="AJ25" s="94">
        <v>0</v>
      </c>
      <c r="AK25" s="94">
        <v>0</v>
      </c>
      <c r="AL25" s="149">
        <v>1</v>
      </c>
      <c r="AM25" s="149">
        <v>9</v>
      </c>
      <c r="AN25" s="149">
        <v>6</v>
      </c>
      <c r="AO25" s="55" t="str">
        <f t="shared" si="2"/>
        <v>7,10</v>
      </c>
      <c r="AP25" s="90" t="str">
        <f t="shared" si="0"/>
        <v/>
      </c>
      <c r="AQ25" s="94">
        <f t="shared" si="3"/>
        <v>0</v>
      </c>
      <c r="AR25" s="94">
        <f t="shared" si="3"/>
        <v>0</v>
      </c>
      <c r="AS25" s="145"/>
      <c r="AT25" s="145"/>
      <c r="AU25" s="145"/>
      <c r="AV25" s="145"/>
      <c r="AW25" s="145"/>
      <c r="AX25" s="145"/>
      <c r="AY25" s="145"/>
      <c r="AZ25" s="145"/>
      <c r="BA25" s="81"/>
      <c r="BB25" s="146">
        <f t="shared" si="4"/>
        <v>22</v>
      </c>
      <c r="BC25" s="146">
        <v>2.6638655462184802</v>
      </c>
      <c r="BD25" s="155">
        <v>1061.40969696969</v>
      </c>
      <c r="BE25" s="81"/>
      <c r="BF25" s="81"/>
      <c r="BG25" s="81"/>
      <c r="BH25" s="81"/>
      <c r="BI25" s="81"/>
      <c r="BJ25" s="81"/>
      <c r="BK25" s="81"/>
      <c r="BL25" s="81"/>
      <c r="BM25" s="81"/>
      <c r="BN25" s="81"/>
      <c r="BO25" s="81"/>
      <c r="BP25" s="81"/>
      <c r="BQ25" s="81"/>
      <c r="BR25" s="81"/>
      <c r="BS25" s="81"/>
    </row>
    <row r="26" spans="1:71" ht="9.75" customHeight="1" x14ac:dyDescent="0.25">
      <c r="A26" s="81"/>
      <c r="B26" s="159">
        <f t="shared" si="6"/>
        <v>4</v>
      </c>
      <c r="C26" s="148">
        <f>IF(C7&lt;=$I$10,C7,IF(ISNUMBER(MATCH('14'!C46,$Z$4:$Z$370,0)),$Z$3,IF(ISNUMBER(MATCH('14'!C46,$AO$4:$AO$370,0)),$AO$3,$Z$2)))</f>
        <v>1</v>
      </c>
      <c r="D26" s="148">
        <f>IF(D7&lt;=$I$10,D7,IF(ISNUMBER(MATCH('14'!D46,$Z$4:$Z$370,0)),$Z$3,IF(ISNUMBER(MATCH('14'!D46,$AO$4:$AO$370,0)),$AO$3,$Z$2)))</f>
        <v>0</v>
      </c>
      <c r="E26" s="148">
        <f>IF(E7&lt;=$I$10,E7,IF(ISNUMBER(MATCH('14'!E46,$Z$4:$Z$370,0)),$Z$3,IF(ISNUMBER(MATCH('14'!E46,$AO$4:$AO$370,0)),$AO$3,$Z$2)))</f>
        <v>0</v>
      </c>
      <c r="F26" s="148">
        <f>IF(F7&lt;=$I$10,F7,IF(ISNUMBER(MATCH('14'!F46,$Z$4:$Z$370,0)),$Z$3,IF(ISNUMBER(MATCH('14'!F46,$AO$4:$AO$370,0)),$AO$3,$Z$2)))</f>
        <v>0</v>
      </c>
      <c r="G26" s="148">
        <f>IF(G7&lt;=$I$10,G7,IF(ISNUMBER(MATCH('14'!G46,$Z$4:$Z$370,0)),$Z$3,IF(ISNUMBER(MATCH('14'!G46,$AO$4:$AO$370,0)),$AO$3,$Z$2)))</f>
        <v>0</v>
      </c>
      <c r="H26" s="148">
        <f>IF(H7&lt;=$I$10,H7,IF(ISNUMBER(MATCH('14'!H46,$Z$4:$Z$370,0)),$Z$3,IF(ISNUMBER(MATCH('14'!H46,$AO$4:$AO$370,0)),$AO$3,$Z$2)))</f>
        <v>0</v>
      </c>
      <c r="I26" s="148">
        <f>IF(I7&lt;=$I$10,I7,IF(ISNUMBER(MATCH('14'!I46,$Z$4:$Z$370,0)),$Z$3,IF(ISNUMBER(MATCH('14'!I46,$AO$4:$AO$370,0)),$AO$3,$Z$2)))</f>
        <v>0</v>
      </c>
      <c r="J26" s="148">
        <f>IF(J7&lt;=$I$10,J7,IF(ISNUMBER(MATCH('14'!J46,$Z$4:$Z$370,0)),$Z$3,IF(ISNUMBER(MATCH('14'!J46,$AO$4:$AO$370,0)),$AO$3,$Z$2)))</f>
        <v>0</v>
      </c>
      <c r="K26" s="148">
        <f>IF(K7&lt;=$I$10,K7,IF(ISNUMBER(MATCH('14'!K46,$Z$4:$Z$370,0)),$Z$3,IF(ISNUMBER(MATCH('14'!K46,$AO$4:$AO$370,0)),$AO$3,$Z$2)))</f>
        <v>0</v>
      </c>
      <c r="L26" s="148">
        <f>IF(L7&lt;=$I$10,L7,IF(ISNUMBER(MATCH('14'!L46,$Z$4:$Z$370,0)),$Z$3,IF(ISNUMBER(MATCH('14'!L46,$AO$4:$AO$370,0)),$AO$3,$Z$2)))</f>
        <v>0</v>
      </c>
      <c r="M26" s="148">
        <f>IF(M7&lt;=$I$10,M7,IF(ISNUMBER(MATCH('14'!M46,$Z$4:$Z$370,0)),$Z$3,IF(ISNUMBER(MATCH('14'!M46,$AO$4:$AO$370,0)),$AO$3,$Z$2)))</f>
        <v>0</v>
      </c>
      <c r="N26" s="148">
        <f>IF(N7&lt;=$I$10,N7,IF(ISNUMBER(MATCH('14'!N46,$Z$4:$Z$370,0)),$Z$3,IF(ISNUMBER(MATCH('14'!N46,$AO$4:$AO$370,0)),$AO$3,$Z$2)))</f>
        <v>0</v>
      </c>
      <c r="O26" s="148">
        <f>IF(O7&lt;=$I$10,O7,IF(ISNUMBER(MATCH('14'!O46,$Z$4:$Z$370,0)),$Z$3,IF(ISNUMBER(MATCH('14'!O46,$AO$4:$AO$370,0)),$AO$3,$Z$2)))</f>
        <v>0</v>
      </c>
      <c r="P26" s="148">
        <f>IF(P7&lt;=$I$10,P7,IF(ISNUMBER(MATCH('14'!P46,$Z$4:$Z$370,0)),$Z$3,IF(ISNUMBER(MATCH('14'!P46,$AO$4:$AO$370,0)),$AO$3,$Z$2)))</f>
        <v>0</v>
      </c>
      <c r="Q26" s="148">
        <f>IF(Q7&lt;=$I$10,Q7,IF(ISNUMBER(MATCH('14'!Q46,$Z$4:$Z$370,0)),$Z$3,IF(ISNUMBER(MATCH('14'!Q46,$AO$4:$AO$370,0)),$AO$3,$Z$2)))</f>
        <v>0</v>
      </c>
      <c r="R26" s="148">
        <f>IF(R7&lt;=$I$10,R7,IF(ISNUMBER(MATCH('14'!R46,$Z$4:$Z$370,0)),$Z$3,IF(ISNUMBER(MATCH('14'!R46,$AO$4:$AO$370,0)),$AO$3,$Z$2)))</f>
        <v>0</v>
      </c>
      <c r="S26" s="148">
        <f>IF(S7&lt;=$I$10,S7,IF(ISNUMBER(MATCH('14'!S46,$Z$4:$Z$370,0)),$Z$3,IF(ISNUMBER(MATCH('14'!S46,$AO$4:$AO$370,0)),$AO$3,$Z$2)))</f>
        <v>1</v>
      </c>
      <c r="T26" s="81"/>
      <c r="U26" s="141">
        <v>22</v>
      </c>
      <c r="V26" s="130">
        <v>0</v>
      </c>
      <c r="W26" s="130">
        <v>5</v>
      </c>
      <c r="X26" s="130">
        <v>16</v>
      </c>
      <c r="Y26" s="130">
        <v>140</v>
      </c>
      <c r="Z26" s="55" t="str">
        <f t="shared" si="1"/>
        <v>17,6</v>
      </c>
      <c r="AA26" s="81"/>
      <c r="AB26" s="142">
        <v>22</v>
      </c>
      <c r="AC26" s="142">
        <v>0</v>
      </c>
      <c r="AD26" s="142">
        <v>22</v>
      </c>
      <c r="AE26" s="142" t="s">
        <v>471</v>
      </c>
      <c r="AF26" s="144" t="s">
        <v>458</v>
      </c>
      <c r="AG26" s="94">
        <v>0.1</v>
      </c>
      <c r="AH26" s="94">
        <v>107</v>
      </c>
      <c r="AI26" s="94">
        <v>500</v>
      </c>
      <c r="AJ26" s="94">
        <v>500</v>
      </c>
      <c r="AK26" s="94">
        <v>500</v>
      </c>
      <c r="AL26" s="149">
        <v>0</v>
      </c>
      <c r="AM26" s="149">
        <v>9</v>
      </c>
      <c r="AN26" s="149">
        <v>11</v>
      </c>
      <c r="AO26" s="55" t="str">
        <f t="shared" si="2"/>
        <v>12,10</v>
      </c>
      <c r="AP26" s="90" t="str">
        <f t="shared" si="0"/>
        <v>H</v>
      </c>
      <c r="AQ26" s="94">
        <f t="shared" si="3"/>
        <v>0</v>
      </c>
      <c r="AR26" s="94">
        <f t="shared" si="3"/>
        <v>0</v>
      </c>
      <c r="AS26" s="145"/>
      <c r="AT26" s="145"/>
      <c r="AU26" s="145"/>
      <c r="AV26" s="145"/>
      <c r="AW26" s="145"/>
      <c r="AX26" s="145"/>
      <c r="AY26" s="145"/>
      <c r="AZ26" s="145"/>
      <c r="BA26" s="81"/>
      <c r="BB26" s="146">
        <f t="shared" si="4"/>
        <v>23</v>
      </c>
      <c r="BC26" s="146">
        <v>2.7394957983193202</v>
      </c>
      <c r="BD26" s="155">
        <v>1111.9044444444401</v>
      </c>
      <c r="BE26" s="81"/>
      <c r="BF26" s="81"/>
      <c r="BG26" s="81"/>
      <c r="BH26" s="81"/>
      <c r="BI26" s="81"/>
      <c r="BJ26" s="81"/>
      <c r="BK26" s="81"/>
      <c r="BL26" s="81"/>
      <c r="BM26" s="81"/>
      <c r="BN26" s="81"/>
      <c r="BO26" s="81"/>
      <c r="BP26" s="81"/>
      <c r="BQ26" s="81"/>
      <c r="BR26" s="81"/>
      <c r="BS26" s="81"/>
    </row>
    <row r="27" spans="1:71" ht="9.75" customHeight="1" x14ac:dyDescent="0.25">
      <c r="A27" s="81"/>
      <c r="B27" s="159">
        <f t="shared" si="6"/>
        <v>5</v>
      </c>
      <c r="C27" s="148">
        <f>IF(C8&lt;=$I$10,C8,IF(ISNUMBER(MATCH('14'!C47,$Z$4:$Z$370,0)),$Z$3,IF(ISNUMBER(MATCH('14'!C47,$AO$4:$AO$370,0)),$AO$3,$Z$2)))</f>
        <v>1</v>
      </c>
      <c r="D27" s="148">
        <f>IF(D8&lt;=$I$10,D8,IF(ISNUMBER(MATCH('14'!D47,$Z$4:$Z$370,0)),$Z$3,IF(ISNUMBER(MATCH('14'!D47,$AO$4:$AO$370,0)),$AO$3,$Z$2)))</f>
        <v>0</v>
      </c>
      <c r="E27" s="148">
        <f>IF(E8&lt;=$I$10,E8,IF(ISNUMBER(MATCH('14'!E47,$Z$4:$Z$370,0)),$Z$3,IF(ISNUMBER(MATCH('14'!E47,$AO$4:$AO$370,0)),$AO$3,$Z$2)))</f>
        <v>0</v>
      </c>
      <c r="F27" s="148">
        <f>IF(F8&lt;=$I$10,F8,IF(ISNUMBER(MATCH('14'!F47,$Z$4:$Z$370,0)),$Z$3,IF(ISNUMBER(MATCH('14'!F47,$AO$4:$AO$370,0)),$AO$3,$Z$2)))</f>
        <v>0</v>
      </c>
      <c r="G27" s="148">
        <f>IF(G8&lt;=$I$10,G8,IF(ISNUMBER(MATCH('14'!G47,$Z$4:$Z$370,0)),$Z$3,IF(ISNUMBER(MATCH('14'!G47,$AO$4:$AO$370,0)),$AO$3,$Z$2)))</f>
        <v>0</v>
      </c>
      <c r="H27" s="148">
        <f>IF(H8&lt;=$I$10,H8,IF(ISNUMBER(MATCH('14'!H47,$Z$4:$Z$370,0)),$Z$3,IF(ISNUMBER(MATCH('14'!H47,$AO$4:$AO$370,0)),$AO$3,$Z$2)))</f>
        <v>0</v>
      </c>
      <c r="I27" s="148">
        <f>IF(I8&lt;=$I$10,I8,IF(ISNUMBER(MATCH('14'!I47,$Z$4:$Z$370,0)),$Z$3,IF(ISNUMBER(MATCH('14'!I47,$AO$4:$AO$370,0)),$AO$3,$Z$2)))</f>
        <v>0</v>
      </c>
      <c r="J27" s="148">
        <f>IF(J8&lt;=$I$10,J8,IF(ISNUMBER(MATCH('14'!J47,$Z$4:$Z$370,0)),$Z$3,IF(ISNUMBER(MATCH('14'!J47,$AO$4:$AO$370,0)),$AO$3,$Z$2)))</f>
        <v>0</v>
      </c>
      <c r="K27" s="148">
        <f>IF(K8&lt;=$I$10,K8,IF(ISNUMBER(MATCH('14'!K47,$Z$4:$Z$370,0)),$Z$3,IF(ISNUMBER(MATCH('14'!K47,$AO$4:$AO$370,0)),$AO$3,$Z$2)))</f>
        <v>0</v>
      </c>
      <c r="L27" s="148">
        <f>IF(L8&lt;=$I$10,L8,IF(ISNUMBER(MATCH('14'!L47,$Z$4:$Z$370,0)),$Z$3,IF(ISNUMBER(MATCH('14'!L47,$AO$4:$AO$370,0)),$AO$3,$Z$2)))</f>
        <v>0</v>
      </c>
      <c r="M27" s="148">
        <f>IF(M8&lt;=$I$10,M8,IF(ISNUMBER(MATCH('14'!M47,$Z$4:$Z$370,0)),$Z$3,IF(ISNUMBER(MATCH('14'!M47,$AO$4:$AO$370,0)),$AO$3,$Z$2)))</f>
        <v>0</v>
      </c>
      <c r="N27" s="148">
        <f>IF(N8&lt;=$I$10,N8,IF(ISNUMBER(MATCH('14'!N47,$Z$4:$Z$370,0)),$Z$3,IF(ISNUMBER(MATCH('14'!N47,$AO$4:$AO$370,0)),$AO$3,$Z$2)))</f>
        <v>0</v>
      </c>
      <c r="O27" s="148">
        <f>IF(O8&lt;=$I$10,O8,IF(ISNUMBER(MATCH('14'!O47,$Z$4:$Z$370,0)),$Z$3,IF(ISNUMBER(MATCH('14'!O47,$AO$4:$AO$370,0)),$AO$3,$Z$2)))</f>
        <v>0</v>
      </c>
      <c r="P27" s="148">
        <f>IF(P8&lt;=$I$10,P8,IF(ISNUMBER(MATCH('14'!P47,$Z$4:$Z$370,0)),$Z$3,IF(ISNUMBER(MATCH('14'!P47,$AO$4:$AO$370,0)),$AO$3,$Z$2)))</f>
        <v>0</v>
      </c>
      <c r="Q27" s="148">
        <f>IF(Q8&lt;=$I$10,Q8,IF(ISNUMBER(MATCH('14'!Q47,$Z$4:$Z$370,0)),$Z$3,IF(ISNUMBER(MATCH('14'!Q47,$AO$4:$AO$370,0)),$AO$3,$Z$2)))</f>
        <v>0</v>
      </c>
      <c r="R27" s="148">
        <f>IF(R8&lt;=$I$10,R8,IF(ISNUMBER(MATCH('14'!R47,$Z$4:$Z$370,0)),$Z$3,IF(ISNUMBER(MATCH('14'!R47,$AO$4:$AO$370,0)),$AO$3,$Z$2)))</f>
        <v>0</v>
      </c>
      <c r="S27" s="148">
        <f>IF(S8&lt;=$I$10,S8,IF(ISNUMBER(MATCH('14'!S47,$Z$4:$Z$370,0)),$Z$3,IF(ISNUMBER(MATCH('14'!S47,$AO$4:$AO$370,0)),$AO$3,$Z$2)))</f>
        <v>1</v>
      </c>
      <c r="T27" s="81"/>
      <c r="U27" s="141">
        <v>23</v>
      </c>
      <c r="V27" s="130">
        <v>0</v>
      </c>
      <c r="W27" s="130">
        <v>6</v>
      </c>
      <c r="X27" s="130">
        <v>16</v>
      </c>
      <c r="Y27" s="130">
        <v>140</v>
      </c>
      <c r="Z27" s="55" t="str">
        <f t="shared" si="1"/>
        <v>17,7</v>
      </c>
      <c r="AA27" s="81"/>
      <c r="AB27" s="142">
        <v>23</v>
      </c>
      <c r="AC27" s="142">
        <v>0</v>
      </c>
      <c r="AD27" s="142">
        <v>23</v>
      </c>
      <c r="AE27" s="142" t="s">
        <v>472</v>
      </c>
      <c r="AF27" s="144" t="s">
        <v>460</v>
      </c>
      <c r="AG27" s="94">
        <v>0.1</v>
      </c>
      <c r="AH27" s="94">
        <v>0</v>
      </c>
      <c r="AI27" s="94">
        <v>0</v>
      </c>
      <c r="AJ27" s="94">
        <v>0</v>
      </c>
      <c r="AK27" s="94">
        <v>0</v>
      </c>
      <c r="AL27" s="149">
        <v>1</v>
      </c>
      <c r="AM27" s="149">
        <v>9</v>
      </c>
      <c r="AN27" s="149">
        <v>10</v>
      </c>
      <c r="AO27" s="55" t="str">
        <f t="shared" si="2"/>
        <v>11,10</v>
      </c>
      <c r="AP27" s="90" t="str">
        <f t="shared" si="0"/>
        <v/>
      </c>
      <c r="AQ27" s="94">
        <f t="shared" si="3"/>
        <v>0</v>
      </c>
      <c r="AR27" s="94">
        <f t="shared" si="3"/>
        <v>0</v>
      </c>
      <c r="AS27" s="145"/>
      <c r="AT27" s="145"/>
      <c r="AU27" s="145"/>
      <c r="AV27" s="145"/>
      <c r="AW27" s="145"/>
      <c r="AX27" s="145"/>
      <c r="AY27" s="145"/>
      <c r="AZ27" s="145"/>
      <c r="BA27" s="81"/>
      <c r="BB27" s="146">
        <f t="shared" si="4"/>
        <v>24</v>
      </c>
      <c r="BC27" s="146">
        <v>2.8151260504201598</v>
      </c>
      <c r="BD27" s="155">
        <v>1162.3991919191899</v>
      </c>
      <c r="BE27" s="81"/>
      <c r="BF27" s="81"/>
      <c r="BG27" s="81"/>
      <c r="BH27" s="81"/>
      <c r="BI27" s="81"/>
      <c r="BJ27" s="81"/>
      <c r="BK27" s="81"/>
      <c r="BL27" s="81"/>
      <c r="BM27" s="81"/>
      <c r="BN27" s="81"/>
      <c r="BO27" s="81"/>
      <c r="BP27" s="81"/>
      <c r="BQ27" s="81"/>
      <c r="BR27" s="81"/>
      <c r="BS27" s="81"/>
    </row>
    <row r="28" spans="1:71" ht="9.75" customHeight="1" x14ac:dyDescent="0.25">
      <c r="A28" s="81"/>
      <c r="B28" s="159">
        <f t="shared" si="6"/>
        <v>6</v>
      </c>
      <c r="C28" s="148">
        <f>IF(C9&lt;=$I$10,C9,IF(ISNUMBER(MATCH('14'!C48,$Z$4:$Z$370,0)),$Z$3,IF(ISNUMBER(MATCH('14'!C48,$AO$4:$AO$370,0)),$AO$3,$Z$2)))</f>
        <v>1</v>
      </c>
      <c r="D28" s="148">
        <f>IF(D9&lt;=$I$10,D9,IF(ISNUMBER(MATCH('14'!D48,$Z$4:$Z$370,0)),$Z$3,IF(ISNUMBER(MATCH('14'!D48,$AO$4:$AO$370,0)),$AO$3,$Z$2)))</f>
        <v>0</v>
      </c>
      <c r="E28" s="148">
        <f>IF(E9&lt;=$I$10,E9,IF(ISNUMBER(MATCH('14'!E48,$Z$4:$Z$370,0)),$Z$3,IF(ISNUMBER(MATCH('14'!E48,$AO$4:$AO$370,0)),$AO$3,$Z$2)))</f>
        <v>0</v>
      </c>
      <c r="F28" s="148">
        <f>IF(F9&lt;=$I$10,F9,IF(ISNUMBER(MATCH('14'!F48,$Z$4:$Z$370,0)),$Z$3,IF(ISNUMBER(MATCH('14'!F48,$AO$4:$AO$370,0)),$AO$3,$Z$2)))</f>
        <v>0</v>
      </c>
      <c r="G28" s="148">
        <f>IF(G9&lt;=$I$10,G9,IF(ISNUMBER(MATCH('14'!G48,$Z$4:$Z$370,0)),$Z$3,IF(ISNUMBER(MATCH('14'!G48,$AO$4:$AO$370,0)),$AO$3,$Z$2)))</f>
        <v>0</v>
      </c>
      <c r="H28" s="148">
        <f>IF(H9&lt;=$I$10,H9,IF(ISNUMBER(MATCH('14'!H48,$Z$4:$Z$370,0)),$Z$3,IF(ISNUMBER(MATCH('14'!H48,$AO$4:$AO$370,0)),$AO$3,$Z$2)))</f>
        <v>0</v>
      </c>
      <c r="I28" s="148">
        <f>IF(I9&lt;=$I$10,I9,IF(ISNUMBER(MATCH('14'!I48,$Z$4:$Z$370,0)),$Z$3,IF(ISNUMBER(MATCH('14'!I48,$AO$4:$AO$370,0)),$AO$3,$Z$2)))</f>
        <v>2</v>
      </c>
      <c r="J28" s="148">
        <f>IF(J9&lt;=$I$10,J9,IF(ISNUMBER(MATCH('14'!J48,$Z$4:$Z$370,0)),$Z$3,IF(ISNUMBER(MATCH('14'!J48,$AO$4:$AO$370,0)),$AO$3,$Z$2)))</f>
        <v>2</v>
      </c>
      <c r="K28" s="148">
        <f>IF(K9&lt;=$I$10,K9,IF(ISNUMBER(MATCH('14'!K48,$Z$4:$Z$370,0)),$Z$3,IF(ISNUMBER(MATCH('14'!K48,$AO$4:$AO$370,0)),$AO$3,$Z$2)))</f>
        <v>2</v>
      </c>
      <c r="L28" s="148">
        <f>IF(L9&lt;=$I$10,L9,IF(ISNUMBER(MATCH('14'!L48,$Z$4:$Z$370,0)),$Z$3,IF(ISNUMBER(MATCH('14'!L48,$AO$4:$AO$370,0)),$AO$3,$Z$2)))</f>
        <v>2</v>
      </c>
      <c r="M28" s="148">
        <f>IF(M9&lt;=$I$10,M9,IF(ISNUMBER(MATCH('14'!M48,$Z$4:$Z$370,0)),$Z$3,IF(ISNUMBER(MATCH('14'!M48,$AO$4:$AO$370,0)),$AO$3,$Z$2)))</f>
        <v>2</v>
      </c>
      <c r="N28" s="148">
        <f>IF(N9&lt;=$I$10,N9,IF(ISNUMBER(MATCH('14'!N48,$Z$4:$Z$370,0)),$Z$3,IF(ISNUMBER(MATCH('14'!N48,$AO$4:$AO$370,0)),$AO$3,$Z$2)))</f>
        <v>0</v>
      </c>
      <c r="O28" s="148">
        <f>IF(O9&lt;=$I$10,O9,IF(ISNUMBER(MATCH('14'!O48,$Z$4:$Z$370,0)),$Z$3,IF(ISNUMBER(MATCH('14'!O48,$AO$4:$AO$370,0)),$AO$3,$Z$2)))</f>
        <v>0</v>
      </c>
      <c r="P28" s="148">
        <f>IF(P9&lt;=$I$10,P9,IF(ISNUMBER(MATCH('14'!P48,$Z$4:$Z$370,0)),$Z$3,IF(ISNUMBER(MATCH('14'!P48,$AO$4:$AO$370,0)),$AO$3,$Z$2)))</f>
        <v>0</v>
      </c>
      <c r="Q28" s="148">
        <f>IF(Q9&lt;=$I$10,Q9,IF(ISNUMBER(MATCH('14'!Q48,$Z$4:$Z$370,0)),$Z$3,IF(ISNUMBER(MATCH('14'!Q48,$AO$4:$AO$370,0)),$AO$3,$Z$2)))</f>
        <v>0</v>
      </c>
      <c r="R28" s="148">
        <f>IF(R9&lt;=$I$10,R9,IF(ISNUMBER(MATCH('14'!R48,$Z$4:$Z$370,0)),$Z$3,IF(ISNUMBER(MATCH('14'!R48,$AO$4:$AO$370,0)),$AO$3,$Z$2)))</f>
        <v>0</v>
      </c>
      <c r="S28" s="148">
        <f>IF(S9&lt;=$I$10,S9,IF(ISNUMBER(MATCH('14'!S48,$Z$4:$Z$370,0)),$Z$3,IF(ISNUMBER(MATCH('14'!S48,$AO$4:$AO$370,0)),$AO$3,$Z$2)))</f>
        <v>1</v>
      </c>
      <c r="T28" s="81"/>
      <c r="U28" s="141">
        <v>24</v>
      </c>
      <c r="V28" s="130">
        <v>0</v>
      </c>
      <c r="W28" s="130">
        <v>7</v>
      </c>
      <c r="X28" s="130">
        <v>16</v>
      </c>
      <c r="Y28" s="130">
        <v>140</v>
      </c>
      <c r="Z28" s="55" t="str">
        <f t="shared" si="1"/>
        <v>17,8</v>
      </c>
      <c r="AA28" s="81"/>
      <c r="AB28" s="142">
        <v>24</v>
      </c>
      <c r="AC28" s="142">
        <v>0</v>
      </c>
      <c r="AD28" s="142">
        <v>24</v>
      </c>
      <c r="AE28" s="142" t="s">
        <v>292</v>
      </c>
      <c r="AF28" s="144" t="s">
        <v>458</v>
      </c>
      <c r="AG28" s="94">
        <v>0.1</v>
      </c>
      <c r="AH28" s="94">
        <v>107</v>
      </c>
      <c r="AI28" s="94">
        <v>500</v>
      </c>
      <c r="AJ28" s="94">
        <v>500</v>
      </c>
      <c r="AK28" s="94">
        <v>500</v>
      </c>
      <c r="AL28" s="149">
        <v>0</v>
      </c>
      <c r="AM28" s="149">
        <v>10</v>
      </c>
      <c r="AN28" s="149">
        <v>5</v>
      </c>
      <c r="AO28" s="55" t="str">
        <f t="shared" si="2"/>
        <v>6,11</v>
      </c>
      <c r="AP28" s="90" t="str">
        <f t="shared" si="0"/>
        <v>H</v>
      </c>
      <c r="AQ28" s="94">
        <f t="shared" si="3"/>
        <v>0</v>
      </c>
      <c r="AR28" s="94">
        <f t="shared" si="3"/>
        <v>0</v>
      </c>
      <c r="AS28" s="145"/>
      <c r="AT28" s="145"/>
      <c r="AU28" s="145"/>
      <c r="AV28" s="145"/>
      <c r="AW28" s="145"/>
      <c r="AX28" s="145"/>
      <c r="AY28" s="145"/>
      <c r="AZ28" s="145"/>
      <c r="BA28" s="81"/>
      <c r="BB28" s="146">
        <f t="shared" si="4"/>
        <v>25</v>
      </c>
      <c r="BC28" s="146">
        <v>2.8907563025209999</v>
      </c>
      <c r="BD28" s="155">
        <v>1212.8939393939299</v>
      </c>
      <c r="BE28" s="81"/>
      <c r="BF28" s="81"/>
      <c r="BG28" s="81"/>
      <c r="BH28" s="81"/>
      <c r="BI28" s="81"/>
      <c r="BJ28" s="81"/>
      <c r="BK28" s="81"/>
      <c r="BL28" s="81"/>
      <c r="BM28" s="81"/>
      <c r="BN28" s="81"/>
      <c r="BO28" s="81"/>
      <c r="BP28" s="81"/>
      <c r="BQ28" s="81"/>
      <c r="BR28" s="81"/>
      <c r="BS28" s="81"/>
    </row>
    <row r="29" spans="1:71" ht="9.75" customHeight="1" x14ac:dyDescent="0.25">
      <c r="A29" s="81"/>
      <c r="B29" s="159">
        <f t="shared" si="6"/>
        <v>7</v>
      </c>
      <c r="C29" s="148">
        <f>IF(C10&lt;=$I$10,C10,IF(ISNUMBER(MATCH('14'!C49,$Z$4:$Z$370,0)),$Z$3,IF(ISNUMBER(MATCH('14'!C49,$AO$4:$AO$370,0)),$AO$3,$Z$2)))</f>
        <v>1</v>
      </c>
      <c r="D29" s="148">
        <f>IF(D10&lt;=$I$10,D10,IF(ISNUMBER(MATCH('14'!D49,$Z$4:$Z$370,0)),$Z$3,IF(ISNUMBER(MATCH('14'!D49,$AO$4:$AO$370,0)),$AO$3,$Z$2)))</f>
        <v>0</v>
      </c>
      <c r="E29" s="148">
        <f>IF(E10&lt;=$I$10,E10,IF(ISNUMBER(MATCH('14'!E49,$Z$4:$Z$370,0)),$Z$3,IF(ISNUMBER(MATCH('14'!E49,$AO$4:$AO$370,0)),$AO$3,$Z$2)))</f>
        <v>0</v>
      </c>
      <c r="F29" s="148">
        <f>IF(F10&lt;=$I$10,F10,IF(ISNUMBER(MATCH('14'!F49,$Z$4:$Z$370,0)),$Z$3,IF(ISNUMBER(MATCH('14'!F49,$AO$4:$AO$370,0)),$AO$3,$Z$2)))</f>
        <v>0</v>
      </c>
      <c r="G29" s="148">
        <f>IF(G10&lt;=$I$10,G10,IF(ISNUMBER(MATCH('14'!G49,$Z$4:$Z$370,0)),$Z$3,IF(ISNUMBER(MATCH('14'!G49,$AO$4:$AO$370,0)),$AO$3,$Z$2)))</f>
        <v>0</v>
      </c>
      <c r="H29" s="148">
        <f>IF(H10&lt;=$I$10,H10,IF(ISNUMBER(MATCH('14'!H49,$Z$4:$Z$370,0)),$Z$3,IF(ISNUMBER(MATCH('14'!H49,$AO$4:$AO$370,0)),$AO$3,$Z$2)))</f>
        <v>2</v>
      </c>
      <c r="I29" s="148">
        <f>IF(I10&lt;=$I$10,I10,IF(ISNUMBER(MATCH('14'!I49,$Z$4:$Z$370,0)),$Z$3,IF(ISNUMBER(MATCH('14'!I49,$AO$4:$AO$370,0)),$AO$3,$Z$2)))</f>
        <v>105</v>
      </c>
      <c r="J29" s="148">
        <f>IF(J10&lt;=$I$10,J10,IF(ISNUMBER(MATCH('14'!J49,$Z$4:$Z$370,0)),$Z$3,IF(ISNUMBER(MATCH('14'!J49,$AO$4:$AO$370,0)),$AO$3,$Z$2)))</f>
        <v>105</v>
      </c>
      <c r="K29" s="148">
        <f>IF(K10&lt;=$I$10,K10,IF(ISNUMBER(MATCH('14'!K49,$Z$4:$Z$370,0)),$Z$3,IF(ISNUMBER(MATCH('14'!K49,$AO$4:$AO$370,0)),$AO$3,$Z$2)))</f>
        <v>105</v>
      </c>
      <c r="L29" s="148">
        <f>IF(L10&lt;=$I$10,L10,IF(ISNUMBER(MATCH('14'!L49,$Z$4:$Z$370,0)),$Z$3,IF(ISNUMBER(MATCH('14'!L49,$AO$4:$AO$370,0)),$AO$3,$Z$2)))</f>
        <v>105</v>
      </c>
      <c r="M29" s="148">
        <f>IF(M10&lt;=$I$10,M10,IF(ISNUMBER(MATCH('14'!M49,$Z$4:$Z$370,0)),$Z$3,IF(ISNUMBER(MATCH('14'!M49,$AO$4:$AO$370,0)),$AO$3,$Z$2)))</f>
        <v>105</v>
      </c>
      <c r="N29" s="148">
        <f>IF(N10&lt;=$I$10,N10,IF(ISNUMBER(MATCH('14'!N49,$Z$4:$Z$370,0)),$Z$3,IF(ISNUMBER(MATCH('14'!N49,$AO$4:$AO$370,0)),$AO$3,$Z$2)))</f>
        <v>2</v>
      </c>
      <c r="O29" s="148">
        <f>IF(O10&lt;=$I$10,O10,IF(ISNUMBER(MATCH('14'!O49,$Z$4:$Z$370,0)),$Z$3,IF(ISNUMBER(MATCH('14'!O49,$AO$4:$AO$370,0)),$AO$3,$Z$2)))</f>
        <v>0</v>
      </c>
      <c r="P29" s="148">
        <f>IF(P10&lt;=$I$10,P10,IF(ISNUMBER(MATCH('14'!P49,$Z$4:$Z$370,0)),$Z$3,IF(ISNUMBER(MATCH('14'!P49,$AO$4:$AO$370,0)),$AO$3,$Z$2)))</f>
        <v>0</v>
      </c>
      <c r="Q29" s="148">
        <f>IF(Q10&lt;=$I$10,Q10,IF(ISNUMBER(MATCH('14'!Q49,$Z$4:$Z$370,0)),$Z$3,IF(ISNUMBER(MATCH('14'!Q49,$AO$4:$AO$370,0)),$AO$3,$Z$2)))</f>
        <v>0</v>
      </c>
      <c r="R29" s="148">
        <f>IF(R10&lt;=$I$10,R10,IF(ISNUMBER(MATCH('14'!R49,$Z$4:$Z$370,0)),$Z$3,IF(ISNUMBER(MATCH('14'!R49,$AO$4:$AO$370,0)),$AO$3,$Z$2)))</f>
        <v>0</v>
      </c>
      <c r="S29" s="148">
        <f>IF(S10&lt;=$I$10,S10,IF(ISNUMBER(MATCH('14'!S49,$Z$4:$Z$370,0)),$Z$3,IF(ISNUMBER(MATCH('14'!S49,$AO$4:$AO$370,0)),$AO$3,$Z$2)))</f>
        <v>1</v>
      </c>
      <c r="T29" s="81"/>
      <c r="U29" s="141">
        <v>25</v>
      </c>
      <c r="V29" s="130">
        <v>0</v>
      </c>
      <c r="W29" s="130">
        <v>8</v>
      </c>
      <c r="X29" s="130">
        <v>16</v>
      </c>
      <c r="Y29" s="130">
        <v>140</v>
      </c>
      <c r="Z29" s="55" t="str">
        <f t="shared" si="1"/>
        <v>17,9</v>
      </c>
      <c r="AA29" s="81"/>
      <c r="AB29" s="142">
        <v>25</v>
      </c>
      <c r="AC29" s="142">
        <v>0</v>
      </c>
      <c r="AD29" s="142">
        <v>25</v>
      </c>
      <c r="AE29" s="142" t="s">
        <v>169</v>
      </c>
      <c r="AF29" s="144" t="s">
        <v>458</v>
      </c>
      <c r="AG29" s="94">
        <v>0.1</v>
      </c>
      <c r="AH29" s="94">
        <v>107</v>
      </c>
      <c r="AI29" s="94">
        <v>500</v>
      </c>
      <c r="AJ29" s="94">
        <v>500</v>
      </c>
      <c r="AK29" s="94">
        <v>500</v>
      </c>
      <c r="AL29" s="149">
        <v>0</v>
      </c>
      <c r="AM29" s="149">
        <v>11</v>
      </c>
      <c r="AN29" s="149">
        <v>6</v>
      </c>
      <c r="AO29" s="55" t="str">
        <f t="shared" si="2"/>
        <v>7,12</v>
      </c>
      <c r="AP29" s="90" t="str">
        <f t="shared" si="0"/>
        <v>H</v>
      </c>
      <c r="AQ29" s="94">
        <f t="shared" si="3"/>
        <v>0</v>
      </c>
      <c r="AR29" s="94">
        <f t="shared" si="3"/>
        <v>0</v>
      </c>
      <c r="AS29" s="145"/>
      <c r="AT29" s="145"/>
      <c r="AU29" s="145"/>
      <c r="AV29" s="145"/>
      <c r="AW29" s="145"/>
      <c r="AX29" s="145"/>
      <c r="AY29" s="145"/>
      <c r="AZ29" s="145"/>
      <c r="BA29" s="81"/>
      <c r="BB29" s="146">
        <f t="shared" si="4"/>
        <v>26</v>
      </c>
      <c r="BC29" s="146">
        <v>2.96638655462184</v>
      </c>
      <c r="BD29" s="155">
        <v>1263.38868686868</v>
      </c>
      <c r="BE29" s="81"/>
      <c r="BF29" s="81"/>
      <c r="BG29" s="81"/>
      <c r="BH29" s="81"/>
      <c r="BI29" s="81"/>
      <c r="BJ29" s="81"/>
      <c r="BK29" s="81"/>
      <c r="BL29" s="81"/>
      <c r="BM29" s="81"/>
      <c r="BN29" s="81"/>
      <c r="BO29" s="81"/>
      <c r="BP29" s="81"/>
      <c r="BQ29" s="81"/>
      <c r="BR29" s="81"/>
      <c r="BS29" s="81"/>
    </row>
    <row r="30" spans="1:71" ht="9.75" customHeight="1" x14ac:dyDescent="0.25">
      <c r="A30" s="81"/>
      <c r="B30" s="159">
        <f t="shared" si="6"/>
        <v>8</v>
      </c>
      <c r="C30" s="148">
        <f>IF(C11&lt;=$I$10,C11,IF(ISNUMBER(MATCH('14'!C50,$Z$4:$Z$370,0)),$Z$3,IF(ISNUMBER(MATCH('14'!C50,$AO$4:$AO$370,0)),$AO$3,$Z$2)))</f>
        <v>1</v>
      </c>
      <c r="D30" s="148">
        <f>IF(D11&lt;=$I$10,D11,IF(ISNUMBER(MATCH('14'!D50,$Z$4:$Z$370,0)),$Z$3,IF(ISNUMBER(MATCH('14'!D50,$AO$4:$AO$370,0)),$AO$3,$Z$2)))</f>
        <v>0</v>
      </c>
      <c r="E30" s="148">
        <f>IF(E11&lt;=$I$10,E11,IF(ISNUMBER(MATCH('14'!E50,$Z$4:$Z$370,0)),$Z$3,IF(ISNUMBER(MATCH('14'!E50,$AO$4:$AO$370,0)),$AO$3,$Z$2)))</f>
        <v>0</v>
      </c>
      <c r="F30" s="148">
        <f>IF(F11&lt;=$I$10,F11,IF(ISNUMBER(MATCH('14'!F50,$Z$4:$Z$370,0)),$Z$3,IF(ISNUMBER(MATCH('14'!F50,$AO$4:$AO$370,0)),$AO$3,$Z$2)))</f>
        <v>0</v>
      </c>
      <c r="G30" s="148">
        <f>IF(G11&lt;=$I$10,G11,IF(ISNUMBER(MATCH('14'!G50,$Z$4:$Z$370,0)),$Z$3,IF(ISNUMBER(MATCH('14'!G50,$AO$4:$AO$370,0)),$AO$3,$Z$2)))</f>
        <v>0</v>
      </c>
      <c r="H30" s="148">
        <f>IF(H11&lt;=$I$10,H11,IF(ISNUMBER(MATCH('14'!H50,$Z$4:$Z$370,0)),$Z$3,IF(ISNUMBER(MATCH('14'!H50,$AO$4:$AO$370,0)),$AO$3,$Z$2)))</f>
        <v>2</v>
      </c>
      <c r="I30" s="148">
        <f>IF(I11&lt;=$I$10,I11,IF(ISNUMBER(MATCH('14'!I50,$Z$4:$Z$370,0)),$Z$3,IF(ISNUMBER(MATCH('14'!I50,$AO$4:$AO$370,0)),$AO$3,$Z$2)))</f>
        <v>105</v>
      </c>
      <c r="J30" s="148">
        <f>IF(J11&lt;=$I$10,J11,IF(ISNUMBER(MATCH('14'!J50,$Z$4:$Z$370,0)),$Z$3,IF(ISNUMBER(MATCH('14'!J50,$AO$4:$AO$370,0)),$AO$3,$Z$2)))</f>
        <v>95</v>
      </c>
      <c r="K30" s="148">
        <f>IF(K11&lt;=$I$10,K11,IF(ISNUMBER(MATCH('14'!K50,$Z$4:$Z$370,0)),$Z$3,IF(ISNUMBER(MATCH('14'!K50,$AO$4:$AO$370,0)),$AO$3,$Z$2)))</f>
        <v>95</v>
      </c>
      <c r="L30" s="148">
        <f>IF(L11&lt;=$I$10,L11,IF(ISNUMBER(MATCH('14'!L50,$Z$4:$Z$370,0)),$Z$3,IF(ISNUMBER(MATCH('14'!L50,$AO$4:$AO$370,0)),$AO$3,$Z$2)))</f>
        <v>95</v>
      </c>
      <c r="M30" s="148">
        <f>IF(M11&lt;=$I$10,M11,IF(ISNUMBER(MATCH('14'!M50,$Z$4:$Z$370,0)),$Z$3,IF(ISNUMBER(MATCH('14'!M50,$AO$4:$AO$370,0)),$AO$3,$Z$2)))</f>
        <v>105</v>
      </c>
      <c r="N30" s="148">
        <f>IF(N11&lt;=$I$10,N11,IF(ISNUMBER(MATCH('14'!N50,$Z$4:$Z$370,0)),$Z$3,IF(ISNUMBER(MATCH('14'!N50,$AO$4:$AO$370,0)),$AO$3,$Z$2)))</f>
        <v>2</v>
      </c>
      <c r="O30" s="148">
        <f>IF(O11&lt;=$I$10,O11,IF(ISNUMBER(MATCH('14'!O50,$Z$4:$Z$370,0)),$Z$3,IF(ISNUMBER(MATCH('14'!O50,$AO$4:$AO$370,0)),$AO$3,$Z$2)))</f>
        <v>0</v>
      </c>
      <c r="P30" s="148">
        <f>IF(P11&lt;=$I$10,P11,IF(ISNUMBER(MATCH('14'!P50,$Z$4:$Z$370,0)),$Z$3,IF(ISNUMBER(MATCH('14'!P50,$AO$4:$AO$370,0)),$AO$3,$Z$2)))</f>
        <v>0</v>
      </c>
      <c r="Q30" s="148">
        <f>IF(Q11&lt;=$I$10,Q11,IF(ISNUMBER(MATCH('14'!Q50,$Z$4:$Z$370,0)),$Z$3,IF(ISNUMBER(MATCH('14'!Q50,$AO$4:$AO$370,0)),$AO$3,$Z$2)))</f>
        <v>0</v>
      </c>
      <c r="R30" s="148">
        <f>IF(R11&lt;=$I$10,R11,IF(ISNUMBER(MATCH('14'!R50,$Z$4:$Z$370,0)),$Z$3,IF(ISNUMBER(MATCH('14'!R50,$AO$4:$AO$370,0)),$AO$3,$Z$2)))</f>
        <v>0</v>
      </c>
      <c r="S30" s="148">
        <f>IF(S11&lt;=$I$10,S11,IF(ISNUMBER(MATCH('14'!S50,$Z$4:$Z$370,0)),$Z$3,IF(ISNUMBER(MATCH('14'!S50,$AO$4:$AO$370,0)),$AO$3,$Z$2)))</f>
        <v>1</v>
      </c>
      <c r="T30" s="81"/>
      <c r="U30" s="141">
        <v>26</v>
      </c>
      <c r="V30" s="130">
        <v>0</v>
      </c>
      <c r="W30" s="130">
        <v>9</v>
      </c>
      <c r="X30" s="130">
        <v>16</v>
      </c>
      <c r="Y30" s="130">
        <v>140</v>
      </c>
      <c r="Z30" s="55" t="str">
        <f t="shared" si="1"/>
        <v>17,10</v>
      </c>
      <c r="AA30" s="81"/>
      <c r="AB30" s="142">
        <v>26</v>
      </c>
      <c r="AC30" s="142">
        <v>0</v>
      </c>
      <c r="AD30" s="142">
        <v>26</v>
      </c>
      <c r="AE30" s="142" t="s">
        <v>473</v>
      </c>
      <c r="AF30" s="144" t="s">
        <v>460</v>
      </c>
      <c r="AG30" s="94">
        <v>0.1</v>
      </c>
      <c r="AH30" s="94">
        <v>0</v>
      </c>
      <c r="AI30" s="94">
        <v>0</v>
      </c>
      <c r="AJ30" s="94">
        <v>0</v>
      </c>
      <c r="AK30" s="94">
        <v>0</v>
      </c>
      <c r="AL30" s="149">
        <v>1</v>
      </c>
      <c r="AM30" s="149">
        <v>10</v>
      </c>
      <c r="AN30" s="149">
        <v>6</v>
      </c>
      <c r="AO30" s="55" t="str">
        <f t="shared" si="2"/>
        <v>7,11</v>
      </c>
      <c r="AP30" s="90" t="str">
        <f t="shared" si="0"/>
        <v/>
      </c>
      <c r="AQ30" s="94">
        <f t="shared" si="3"/>
        <v>0</v>
      </c>
      <c r="AR30" s="94">
        <f t="shared" si="3"/>
        <v>0</v>
      </c>
      <c r="AS30" s="145"/>
      <c r="AT30" s="145"/>
      <c r="AU30" s="145"/>
      <c r="AV30" s="145"/>
      <c r="AW30" s="145"/>
      <c r="AX30" s="145"/>
      <c r="AY30" s="145"/>
      <c r="AZ30" s="145"/>
      <c r="BA30" s="81"/>
      <c r="BB30" s="146">
        <f t="shared" si="4"/>
        <v>27</v>
      </c>
      <c r="BC30" s="146">
        <v>3.04201680672268</v>
      </c>
      <c r="BD30" s="155">
        <v>1313.8834343434301</v>
      </c>
      <c r="BE30" s="81"/>
      <c r="BF30" s="81"/>
      <c r="BG30" s="81"/>
      <c r="BH30" s="81"/>
      <c r="BI30" s="81"/>
      <c r="BJ30" s="81"/>
      <c r="BK30" s="81"/>
      <c r="BL30" s="81"/>
      <c r="BM30" s="81"/>
      <c r="BN30" s="81"/>
      <c r="BO30" s="81"/>
      <c r="BP30" s="81"/>
      <c r="BQ30" s="81"/>
      <c r="BR30" s="81"/>
      <c r="BS30" s="81"/>
    </row>
    <row r="31" spans="1:71" ht="9.75" customHeight="1" x14ac:dyDescent="0.25">
      <c r="A31" s="81"/>
      <c r="B31" s="159">
        <f t="shared" si="6"/>
        <v>9</v>
      </c>
      <c r="C31" s="148">
        <f>IF(C12&lt;=$I$10,C12,IF(ISNUMBER(MATCH('14'!C51,$Z$4:$Z$370,0)),$Z$3,IF(ISNUMBER(MATCH('14'!C51,$AO$4:$AO$370,0)),$AO$3,$Z$2)))</f>
        <v>1</v>
      </c>
      <c r="D31" s="148">
        <f>IF(D12&lt;=$I$10,D12,IF(ISNUMBER(MATCH('14'!D51,$Z$4:$Z$370,0)),$Z$3,IF(ISNUMBER(MATCH('14'!D51,$AO$4:$AO$370,0)),$AO$3,$Z$2)))</f>
        <v>0</v>
      </c>
      <c r="E31" s="148">
        <f>IF(E12&lt;=$I$10,E12,IF(ISNUMBER(MATCH('14'!E51,$Z$4:$Z$370,0)),$Z$3,IF(ISNUMBER(MATCH('14'!E51,$AO$4:$AO$370,0)),$AO$3,$Z$2)))</f>
        <v>0</v>
      </c>
      <c r="F31" s="148">
        <f>IF(F12&lt;=$I$10,F12,IF(ISNUMBER(MATCH('14'!F51,$Z$4:$Z$370,0)),$Z$3,IF(ISNUMBER(MATCH('14'!F51,$AO$4:$AO$370,0)),$AO$3,$Z$2)))</f>
        <v>0</v>
      </c>
      <c r="G31" s="148">
        <f>IF(G12&lt;=$I$10,G12,IF(ISNUMBER(MATCH('14'!G51,$Z$4:$Z$370,0)),$Z$3,IF(ISNUMBER(MATCH('14'!G51,$AO$4:$AO$370,0)),$AO$3,$Z$2)))</f>
        <v>0</v>
      </c>
      <c r="H31" s="148">
        <f>IF(H12&lt;=$I$10,H12,IF(ISNUMBER(MATCH('14'!H51,$Z$4:$Z$370,0)),$Z$3,IF(ISNUMBER(MATCH('14'!H51,$AO$4:$AO$370,0)),$AO$3,$Z$2)))</f>
        <v>2</v>
      </c>
      <c r="I31" s="148">
        <f>IF(I12&lt;=$I$10,I12,IF(ISNUMBER(MATCH('14'!I51,$Z$4:$Z$370,0)),$Z$3,IF(ISNUMBER(MATCH('14'!I51,$AO$4:$AO$370,0)),$AO$3,$Z$2)))</f>
        <v>105</v>
      </c>
      <c r="J31" s="148">
        <f>IF(J12&lt;=$I$10,J12,IF(ISNUMBER(MATCH('14'!J51,$Z$4:$Z$370,0)),$Z$3,IF(ISNUMBER(MATCH('14'!J51,$AO$4:$AO$370,0)),$AO$3,$Z$2)))</f>
        <v>95</v>
      </c>
      <c r="K31" s="148">
        <f>IF(K12&lt;=$I$10,K12,IF(ISNUMBER(MATCH('14'!K51,$Z$4:$Z$370,0)),$Z$3,IF(ISNUMBER(MATCH('14'!K51,$AO$4:$AO$370,0)),$AO$3,$Z$2)))</f>
        <v>95</v>
      </c>
      <c r="L31" s="148">
        <f>IF(L12&lt;=$I$10,L12,IF(ISNUMBER(MATCH('14'!L51,$Z$4:$Z$370,0)),$Z$3,IF(ISNUMBER(MATCH('14'!L51,$AO$4:$AO$370,0)),$AO$3,$Z$2)))</f>
        <v>95</v>
      </c>
      <c r="M31" s="148">
        <f>IF(M12&lt;=$I$10,M12,IF(ISNUMBER(MATCH('14'!M51,$Z$4:$Z$370,0)),$Z$3,IF(ISNUMBER(MATCH('14'!M51,$AO$4:$AO$370,0)),$AO$3,$Z$2)))</f>
        <v>105</v>
      </c>
      <c r="N31" s="148">
        <f>IF(N12&lt;=$I$10,N12,IF(ISNUMBER(MATCH('14'!N51,$Z$4:$Z$370,0)),$Z$3,IF(ISNUMBER(MATCH('14'!N51,$AO$4:$AO$370,0)),$AO$3,$Z$2)))</f>
        <v>2</v>
      </c>
      <c r="O31" s="148">
        <f>IF(O12&lt;=$I$10,O12,IF(ISNUMBER(MATCH('14'!O51,$Z$4:$Z$370,0)),$Z$3,IF(ISNUMBER(MATCH('14'!O51,$AO$4:$AO$370,0)),$AO$3,$Z$2)))</f>
        <v>0</v>
      </c>
      <c r="P31" s="148">
        <f>IF(P12&lt;=$I$10,P12,IF(ISNUMBER(MATCH('14'!P51,$Z$4:$Z$370,0)),$Z$3,IF(ISNUMBER(MATCH('14'!P51,$AO$4:$AO$370,0)),$AO$3,$Z$2)))</f>
        <v>0</v>
      </c>
      <c r="Q31" s="148">
        <f>IF(Q12&lt;=$I$10,Q12,IF(ISNUMBER(MATCH('14'!Q51,$Z$4:$Z$370,0)),$Z$3,IF(ISNUMBER(MATCH('14'!Q51,$AO$4:$AO$370,0)),$AO$3,$Z$2)))</f>
        <v>0</v>
      </c>
      <c r="R31" s="148">
        <f>IF(R12&lt;=$I$10,R12,IF(ISNUMBER(MATCH('14'!R51,$Z$4:$Z$370,0)),$Z$3,IF(ISNUMBER(MATCH('14'!R51,$AO$4:$AO$370,0)),$AO$3,$Z$2)))</f>
        <v>0</v>
      </c>
      <c r="S31" s="148">
        <f>IF(S12&lt;=$I$10,S12,IF(ISNUMBER(MATCH('14'!S51,$Z$4:$Z$370,0)),$Z$3,IF(ISNUMBER(MATCH('14'!S51,$AO$4:$AO$370,0)),$AO$3,$Z$2)))</f>
        <v>1</v>
      </c>
      <c r="T31" s="81"/>
      <c r="U31" s="141">
        <v>27</v>
      </c>
      <c r="V31" s="130">
        <v>0</v>
      </c>
      <c r="W31" s="130">
        <v>10</v>
      </c>
      <c r="X31" s="130">
        <v>16</v>
      </c>
      <c r="Y31" s="130">
        <v>140</v>
      </c>
      <c r="Z31" s="55" t="str">
        <f t="shared" si="1"/>
        <v>17,11</v>
      </c>
      <c r="AA31" s="81"/>
      <c r="AB31" s="142">
        <v>27</v>
      </c>
      <c r="AC31" s="142">
        <v>0</v>
      </c>
      <c r="AD31" s="142">
        <v>27</v>
      </c>
      <c r="AE31" s="142" t="s">
        <v>303</v>
      </c>
      <c r="AF31" s="144" t="s">
        <v>458</v>
      </c>
      <c r="AG31" s="94">
        <v>0.1</v>
      </c>
      <c r="AH31" s="94">
        <v>107</v>
      </c>
      <c r="AI31" s="94">
        <v>500</v>
      </c>
      <c r="AJ31" s="94">
        <v>500</v>
      </c>
      <c r="AK31" s="94">
        <v>500</v>
      </c>
      <c r="AL31" s="149">
        <v>0</v>
      </c>
      <c r="AM31" s="149">
        <v>11</v>
      </c>
      <c r="AN31" s="149">
        <v>7</v>
      </c>
      <c r="AO31" s="55" t="str">
        <f t="shared" si="2"/>
        <v>8,12</v>
      </c>
      <c r="AP31" s="90" t="str">
        <f t="shared" si="0"/>
        <v>H</v>
      </c>
      <c r="AQ31" s="94">
        <f t="shared" si="3"/>
        <v>0</v>
      </c>
      <c r="AR31" s="94">
        <f t="shared" si="3"/>
        <v>0</v>
      </c>
      <c r="AS31" s="145"/>
      <c r="AT31" s="145"/>
      <c r="AU31" s="145"/>
      <c r="AV31" s="145"/>
      <c r="AW31" s="145"/>
      <c r="AX31" s="145"/>
      <c r="AY31" s="145"/>
      <c r="AZ31" s="145"/>
      <c r="BA31" s="81"/>
      <c r="BB31" s="146">
        <f t="shared" si="4"/>
        <v>28</v>
      </c>
      <c r="BC31" s="146">
        <v>3.1176470588235201</v>
      </c>
      <c r="BD31" s="155">
        <v>1364.3781818181801</v>
      </c>
      <c r="BE31" s="81"/>
      <c r="BF31" s="81"/>
      <c r="BG31" s="81"/>
      <c r="BH31" s="81"/>
      <c r="BI31" s="81"/>
      <c r="BJ31" s="81"/>
      <c r="BK31" s="81"/>
      <c r="BL31" s="81"/>
      <c r="BM31" s="81"/>
      <c r="BN31" s="81"/>
      <c r="BO31" s="81"/>
      <c r="BP31" s="81"/>
      <c r="BQ31" s="81"/>
      <c r="BR31" s="81"/>
      <c r="BS31" s="81"/>
    </row>
    <row r="32" spans="1:71" ht="9.75" customHeight="1" x14ac:dyDescent="0.25">
      <c r="A32" s="81"/>
      <c r="B32" s="159">
        <f t="shared" si="6"/>
        <v>10</v>
      </c>
      <c r="C32" s="148">
        <f>IF(C13&lt;=$I$10,C13,IF(ISNUMBER(MATCH('14'!C52,$Z$4:$Z$370,0)),$Z$3,IF(ISNUMBER(MATCH('14'!C52,$AO$4:$AO$370,0)),$AO$3,$Z$2)))</f>
        <v>1</v>
      </c>
      <c r="D32" s="148">
        <f>IF(D13&lt;=$I$10,D13,IF(ISNUMBER(MATCH('14'!D52,$Z$4:$Z$370,0)),$Z$3,IF(ISNUMBER(MATCH('14'!D52,$AO$4:$AO$370,0)),$AO$3,$Z$2)))</f>
        <v>0</v>
      </c>
      <c r="E32" s="148">
        <f>IF(E13&lt;=$I$10,E13,IF(ISNUMBER(MATCH('14'!E52,$Z$4:$Z$370,0)),$Z$3,IF(ISNUMBER(MATCH('14'!E52,$AO$4:$AO$370,0)),$AO$3,$Z$2)))</f>
        <v>0</v>
      </c>
      <c r="F32" s="148">
        <f>IF(F13&lt;=$I$10,F13,IF(ISNUMBER(MATCH('14'!F52,$Z$4:$Z$370,0)),$Z$3,IF(ISNUMBER(MATCH('14'!F52,$AO$4:$AO$370,0)),$AO$3,$Z$2)))</f>
        <v>0</v>
      </c>
      <c r="G32" s="148">
        <f>IF(G13&lt;=$I$10,G13,IF(ISNUMBER(MATCH('14'!G52,$Z$4:$Z$370,0)),$Z$3,IF(ISNUMBER(MATCH('14'!G52,$AO$4:$AO$370,0)),$AO$3,$Z$2)))</f>
        <v>0</v>
      </c>
      <c r="H32" s="148">
        <f>IF(H13&lt;=$I$10,H13,IF(ISNUMBER(MATCH('14'!H52,$Z$4:$Z$370,0)),$Z$3,IF(ISNUMBER(MATCH('14'!H52,$AO$4:$AO$370,0)),$AO$3,$Z$2)))</f>
        <v>2</v>
      </c>
      <c r="I32" s="148">
        <f>IF(I13&lt;=$I$10,I13,IF(ISNUMBER(MATCH('14'!I52,$Z$4:$Z$370,0)),$Z$3,IF(ISNUMBER(MATCH('14'!I52,$AO$4:$AO$370,0)),$AO$3,$Z$2)))</f>
        <v>105</v>
      </c>
      <c r="J32" s="148">
        <f>IF(J13&lt;=$I$10,J13,IF(ISNUMBER(MATCH('14'!J52,$Z$4:$Z$370,0)),$Z$3,IF(ISNUMBER(MATCH('14'!J52,$AO$4:$AO$370,0)),$AO$3,$Z$2)))</f>
        <v>95</v>
      </c>
      <c r="K32" s="148">
        <f>IF(K13&lt;=$I$10,K13,IF(ISNUMBER(MATCH('14'!K52,$Z$4:$Z$370,0)),$Z$3,IF(ISNUMBER(MATCH('14'!K52,$AO$4:$AO$370,0)),$AO$3,$Z$2)))</f>
        <v>95</v>
      </c>
      <c r="L32" s="148">
        <f>IF(L13&lt;=$I$10,L13,IF(ISNUMBER(MATCH('14'!L52,$Z$4:$Z$370,0)),$Z$3,IF(ISNUMBER(MATCH('14'!L52,$AO$4:$AO$370,0)),$AO$3,$Z$2)))</f>
        <v>95</v>
      </c>
      <c r="M32" s="148">
        <f>IF(M13&lt;=$I$10,M13,IF(ISNUMBER(MATCH('14'!M52,$Z$4:$Z$370,0)),$Z$3,IF(ISNUMBER(MATCH('14'!M52,$AO$4:$AO$370,0)),$AO$3,$Z$2)))</f>
        <v>105</v>
      </c>
      <c r="N32" s="148">
        <f>IF(N13&lt;=$I$10,N13,IF(ISNUMBER(MATCH('14'!N52,$Z$4:$Z$370,0)),$Z$3,IF(ISNUMBER(MATCH('14'!N52,$AO$4:$AO$370,0)),$AO$3,$Z$2)))</f>
        <v>2</v>
      </c>
      <c r="O32" s="148">
        <f>IF(O13&lt;=$I$10,O13,IF(ISNUMBER(MATCH('14'!O52,$Z$4:$Z$370,0)),$Z$3,IF(ISNUMBER(MATCH('14'!O52,$AO$4:$AO$370,0)),$AO$3,$Z$2)))</f>
        <v>0</v>
      </c>
      <c r="P32" s="148">
        <f>IF(P13&lt;=$I$10,P13,IF(ISNUMBER(MATCH('14'!P52,$Z$4:$Z$370,0)),$Z$3,IF(ISNUMBER(MATCH('14'!P52,$AO$4:$AO$370,0)),$AO$3,$Z$2)))</f>
        <v>0</v>
      </c>
      <c r="Q32" s="148">
        <f>IF(Q13&lt;=$I$10,Q13,IF(ISNUMBER(MATCH('14'!Q52,$Z$4:$Z$370,0)),$Z$3,IF(ISNUMBER(MATCH('14'!Q52,$AO$4:$AO$370,0)),$AO$3,$Z$2)))</f>
        <v>0</v>
      </c>
      <c r="R32" s="148">
        <f>IF(R13&lt;=$I$10,R13,IF(ISNUMBER(MATCH('14'!R52,$Z$4:$Z$370,0)),$Z$3,IF(ISNUMBER(MATCH('14'!R52,$AO$4:$AO$370,0)),$AO$3,$Z$2)))</f>
        <v>0</v>
      </c>
      <c r="S32" s="148">
        <f>IF(S13&lt;=$I$10,S13,IF(ISNUMBER(MATCH('14'!S52,$Z$4:$Z$370,0)),$Z$3,IF(ISNUMBER(MATCH('14'!S52,$AO$4:$AO$370,0)),$AO$3,$Z$2)))</f>
        <v>1</v>
      </c>
      <c r="T32" s="81"/>
      <c r="U32" s="141">
        <v>28</v>
      </c>
      <c r="V32" s="130">
        <v>0</v>
      </c>
      <c r="W32" s="130">
        <v>11</v>
      </c>
      <c r="X32" s="130">
        <v>16</v>
      </c>
      <c r="Y32" s="130">
        <v>140</v>
      </c>
      <c r="Z32" s="55" t="str">
        <f t="shared" si="1"/>
        <v>17,12</v>
      </c>
      <c r="AA32" s="81"/>
      <c r="AB32" s="142">
        <v>28</v>
      </c>
      <c r="AC32" s="142">
        <v>0</v>
      </c>
      <c r="AD32" s="142">
        <v>28</v>
      </c>
      <c r="AE32" s="142" t="s">
        <v>474</v>
      </c>
      <c r="AF32" s="144" t="s">
        <v>460</v>
      </c>
      <c r="AG32" s="94">
        <v>0.1</v>
      </c>
      <c r="AH32" s="94">
        <v>0</v>
      </c>
      <c r="AI32" s="94">
        <v>0</v>
      </c>
      <c r="AJ32" s="94">
        <v>0</v>
      </c>
      <c r="AK32" s="94">
        <v>0</v>
      </c>
      <c r="AL32" s="149">
        <v>1</v>
      </c>
      <c r="AM32" s="149">
        <v>10</v>
      </c>
      <c r="AN32" s="149">
        <v>7</v>
      </c>
      <c r="AO32" s="55" t="str">
        <f t="shared" si="2"/>
        <v>8,11</v>
      </c>
      <c r="AP32" s="90" t="str">
        <f t="shared" si="0"/>
        <v/>
      </c>
      <c r="AQ32" s="94">
        <f t="shared" si="3"/>
        <v>0</v>
      </c>
      <c r="AR32" s="94">
        <f t="shared" si="3"/>
        <v>0</v>
      </c>
      <c r="AS32" s="145"/>
      <c r="AT32" s="145"/>
      <c r="AU32" s="145"/>
      <c r="AV32" s="145"/>
      <c r="AW32" s="145"/>
      <c r="AX32" s="145"/>
      <c r="AY32" s="145"/>
      <c r="AZ32" s="145"/>
      <c r="BA32" s="81"/>
      <c r="BB32" s="146">
        <f t="shared" si="4"/>
        <v>29</v>
      </c>
      <c r="BC32" s="146">
        <v>3.1932773109243602</v>
      </c>
      <c r="BD32" s="155">
        <v>1414.8729292929199</v>
      </c>
      <c r="BE32" s="81"/>
      <c r="BF32" s="81"/>
      <c r="BG32" s="81"/>
      <c r="BH32" s="81"/>
      <c r="BI32" s="81"/>
      <c r="BJ32" s="81"/>
      <c r="BK32" s="81"/>
      <c r="BL32" s="81"/>
      <c r="BM32" s="81"/>
      <c r="BN32" s="81"/>
      <c r="BO32" s="81"/>
      <c r="BP32" s="81"/>
      <c r="BQ32" s="81"/>
      <c r="BR32" s="81"/>
      <c r="BS32" s="81"/>
    </row>
    <row r="33" spans="1:71" ht="9.75" customHeight="1" x14ac:dyDescent="0.25">
      <c r="A33" s="81"/>
      <c r="B33" s="159">
        <f t="shared" si="6"/>
        <v>11</v>
      </c>
      <c r="C33" s="148">
        <f>IF(C14&lt;=$I$10,C14,IF(ISNUMBER(MATCH('14'!C53,$Z$4:$Z$370,0)),$Z$3,IF(ISNUMBER(MATCH('14'!C53,$AO$4:$AO$370,0)),$AO$3,$Z$2)))</f>
        <v>1</v>
      </c>
      <c r="D33" s="148">
        <f>IF(D14&lt;=$I$10,D14,IF(ISNUMBER(MATCH('14'!D53,$Z$4:$Z$370,0)),$Z$3,IF(ISNUMBER(MATCH('14'!D53,$AO$4:$AO$370,0)),$AO$3,$Z$2)))</f>
        <v>0</v>
      </c>
      <c r="E33" s="148">
        <f>IF(E14&lt;=$I$10,E14,IF(ISNUMBER(MATCH('14'!E53,$Z$4:$Z$370,0)),$Z$3,IF(ISNUMBER(MATCH('14'!E53,$AO$4:$AO$370,0)),$AO$3,$Z$2)))</f>
        <v>0</v>
      </c>
      <c r="F33" s="148">
        <f>IF(F14&lt;=$I$10,F14,IF(ISNUMBER(MATCH('14'!F53,$Z$4:$Z$370,0)),$Z$3,IF(ISNUMBER(MATCH('14'!F53,$AO$4:$AO$370,0)),$AO$3,$Z$2)))</f>
        <v>0</v>
      </c>
      <c r="G33" s="148">
        <f>IF(G14&lt;=$I$10,G14,IF(ISNUMBER(MATCH('14'!G53,$Z$4:$Z$370,0)),$Z$3,IF(ISNUMBER(MATCH('14'!G53,$AO$4:$AO$370,0)),$AO$3,$Z$2)))</f>
        <v>0</v>
      </c>
      <c r="H33" s="148">
        <f>IF(H14&lt;=$I$10,H14,IF(ISNUMBER(MATCH('14'!H53,$Z$4:$Z$370,0)),$Z$3,IF(ISNUMBER(MATCH('14'!H53,$AO$4:$AO$370,0)),$AO$3,$Z$2)))</f>
        <v>2</v>
      </c>
      <c r="I33" s="148">
        <f>IF(I14&lt;=$I$10,I14,IF(ISNUMBER(MATCH('14'!I53,$Z$4:$Z$370,0)),$Z$3,IF(ISNUMBER(MATCH('14'!I53,$AO$4:$AO$370,0)),$AO$3,$Z$2)))</f>
        <v>105</v>
      </c>
      <c r="J33" s="148">
        <f>IF(J14&lt;=$I$10,J14,IF(ISNUMBER(MATCH('14'!J53,$Z$4:$Z$370,0)),$Z$3,IF(ISNUMBER(MATCH('14'!J53,$AO$4:$AO$370,0)),$AO$3,$Z$2)))</f>
        <v>105</v>
      </c>
      <c r="K33" s="148">
        <f>IF(K14&lt;=$I$10,K14,IF(ISNUMBER(MATCH('14'!K53,$Z$4:$Z$370,0)),$Z$3,IF(ISNUMBER(MATCH('14'!K53,$AO$4:$AO$370,0)),$AO$3,$Z$2)))</f>
        <v>105</v>
      </c>
      <c r="L33" s="148">
        <f>IF(L14&lt;=$I$10,L14,IF(ISNUMBER(MATCH('14'!L53,$Z$4:$Z$370,0)),$Z$3,IF(ISNUMBER(MATCH('14'!L53,$AO$4:$AO$370,0)),$AO$3,$Z$2)))</f>
        <v>105</v>
      </c>
      <c r="M33" s="148">
        <f>IF(M14&lt;=$I$10,M14,IF(ISNUMBER(MATCH('14'!M53,$Z$4:$Z$370,0)),$Z$3,IF(ISNUMBER(MATCH('14'!M53,$AO$4:$AO$370,0)),$AO$3,$Z$2)))</f>
        <v>105</v>
      </c>
      <c r="N33" s="148">
        <f>IF(N14&lt;=$I$10,N14,IF(ISNUMBER(MATCH('14'!N53,$Z$4:$Z$370,0)),$Z$3,IF(ISNUMBER(MATCH('14'!N53,$AO$4:$AO$370,0)),$AO$3,$Z$2)))</f>
        <v>2</v>
      </c>
      <c r="O33" s="148">
        <f>IF(O14&lt;=$I$10,O14,IF(ISNUMBER(MATCH('14'!O53,$Z$4:$Z$370,0)),$Z$3,IF(ISNUMBER(MATCH('14'!O53,$AO$4:$AO$370,0)),$AO$3,$Z$2)))</f>
        <v>0</v>
      </c>
      <c r="P33" s="148">
        <f>IF(P14&lt;=$I$10,P14,IF(ISNUMBER(MATCH('14'!P53,$Z$4:$Z$370,0)),$Z$3,IF(ISNUMBER(MATCH('14'!P53,$AO$4:$AO$370,0)),$AO$3,$Z$2)))</f>
        <v>0</v>
      </c>
      <c r="Q33" s="148">
        <f>IF(Q14&lt;=$I$10,Q14,IF(ISNUMBER(MATCH('14'!Q53,$Z$4:$Z$370,0)),$Z$3,IF(ISNUMBER(MATCH('14'!Q53,$AO$4:$AO$370,0)),$AO$3,$Z$2)))</f>
        <v>0</v>
      </c>
      <c r="R33" s="148">
        <f>IF(R14&lt;=$I$10,R14,IF(ISNUMBER(MATCH('14'!R53,$Z$4:$Z$370,0)),$Z$3,IF(ISNUMBER(MATCH('14'!R53,$AO$4:$AO$370,0)),$AO$3,$Z$2)))</f>
        <v>0</v>
      </c>
      <c r="S33" s="148">
        <f>IF(S14&lt;=$I$10,S14,IF(ISNUMBER(MATCH('14'!S53,$Z$4:$Z$370,0)),$Z$3,IF(ISNUMBER(MATCH('14'!S53,$AO$4:$AO$370,0)),$AO$3,$Z$2)))</f>
        <v>1</v>
      </c>
      <c r="T33" s="81"/>
      <c r="U33" s="141">
        <v>29</v>
      </c>
      <c r="V33" s="130">
        <v>0</v>
      </c>
      <c r="W33" s="130">
        <v>12</v>
      </c>
      <c r="X33" s="130">
        <v>16</v>
      </c>
      <c r="Y33" s="130">
        <v>140</v>
      </c>
      <c r="Z33" s="55" t="str">
        <f t="shared" si="1"/>
        <v>17,13</v>
      </c>
      <c r="AA33" s="81"/>
      <c r="AB33" s="142">
        <v>29</v>
      </c>
      <c r="AC33" s="142">
        <v>0</v>
      </c>
      <c r="AD33" s="142">
        <v>29</v>
      </c>
      <c r="AE33" s="142" t="s">
        <v>305</v>
      </c>
      <c r="AF33" s="144" t="s">
        <v>458</v>
      </c>
      <c r="AG33" s="94">
        <v>0.1</v>
      </c>
      <c r="AH33" s="94">
        <v>107</v>
      </c>
      <c r="AI33" s="94">
        <v>500</v>
      </c>
      <c r="AJ33" s="94">
        <v>500</v>
      </c>
      <c r="AK33" s="94">
        <v>500</v>
      </c>
      <c r="AL33" s="149">
        <v>0</v>
      </c>
      <c r="AM33" s="149">
        <v>11</v>
      </c>
      <c r="AN33" s="149">
        <v>8</v>
      </c>
      <c r="AO33" s="55" t="str">
        <f t="shared" si="2"/>
        <v>9,12</v>
      </c>
      <c r="AP33" s="90" t="str">
        <f t="shared" si="0"/>
        <v>H</v>
      </c>
      <c r="AQ33" s="94">
        <f t="shared" si="3"/>
        <v>0</v>
      </c>
      <c r="AR33" s="94">
        <f t="shared" si="3"/>
        <v>0</v>
      </c>
      <c r="AS33" s="145"/>
      <c r="AT33" s="145"/>
      <c r="AU33" s="145"/>
      <c r="AV33" s="145"/>
      <c r="AW33" s="145"/>
      <c r="AX33" s="145"/>
      <c r="AY33" s="145"/>
      <c r="AZ33" s="145"/>
      <c r="BA33" s="81"/>
      <c r="BB33" s="146">
        <f t="shared" si="4"/>
        <v>30</v>
      </c>
      <c r="BC33" s="146">
        <v>3.26890756302521</v>
      </c>
      <c r="BD33" s="155">
        <v>1465.36767676767</v>
      </c>
      <c r="BE33" s="81"/>
      <c r="BF33" s="81"/>
      <c r="BG33" s="81"/>
      <c r="BH33" s="81"/>
      <c r="BI33" s="81"/>
      <c r="BJ33" s="81"/>
      <c r="BK33" s="81"/>
      <c r="BL33" s="81"/>
      <c r="BM33" s="81"/>
      <c r="BN33" s="81"/>
      <c r="BO33" s="81"/>
      <c r="BP33" s="81"/>
      <c r="BQ33" s="81"/>
      <c r="BR33" s="81"/>
      <c r="BS33" s="81"/>
    </row>
    <row r="34" spans="1:71" ht="9.75" customHeight="1" x14ac:dyDescent="0.25">
      <c r="A34" s="81"/>
      <c r="B34" s="159">
        <f t="shared" si="6"/>
        <v>12</v>
      </c>
      <c r="C34" s="148">
        <f>IF(C15&lt;=$I$10,C15,IF(ISNUMBER(MATCH('14'!C54,$Z$4:$Z$370,0)),$Z$3,IF(ISNUMBER(MATCH('14'!C54,$AO$4:$AO$370,0)),$AO$3,$Z$2)))</f>
        <v>1</v>
      </c>
      <c r="D34" s="148">
        <f>IF(D15&lt;=$I$10,D15,IF(ISNUMBER(MATCH('14'!D54,$Z$4:$Z$370,0)),$Z$3,IF(ISNUMBER(MATCH('14'!D54,$AO$4:$AO$370,0)),$AO$3,$Z$2)))</f>
        <v>0</v>
      </c>
      <c r="E34" s="148">
        <f>IF(E15&lt;=$I$10,E15,IF(ISNUMBER(MATCH('14'!E54,$Z$4:$Z$370,0)),$Z$3,IF(ISNUMBER(MATCH('14'!E54,$AO$4:$AO$370,0)),$AO$3,$Z$2)))</f>
        <v>0</v>
      </c>
      <c r="F34" s="148">
        <f>IF(F15&lt;=$I$10,F15,IF(ISNUMBER(MATCH('14'!F54,$Z$4:$Z$370,0)),$Z$3,IF(ISNUMBER(MATCH('14'!F54,$AO$4:$AO$370,0)),$AO$3,$Z$2)))</f>
        <v>0</v>
      </c>
      <c r="G34" s="148">
        <f>IF(G15&lt;=$I$10,G15,IF(ISNUMBER(MATCH('14'!G54,$Z$4:$Z$370,0)),$Z$3,IF(ISNUMBER(MATCH('14'!G54,$AO$4:$AO$370,0)),$AO$3,$Z$2)))</f>
        <v>0</v>
      </c>
      <c r="H34" s="148">
        <f>IF(H15&lt;=$I$10,H15,IF(ISNUMBER(MATCH('14'!H54,$Z$4:$Z$370,0)),$Z$3,IF(ISNUMBER(MATCH('14'!H54,$AO$4:$AO$370,0)),$AO$3,$Z$2)))</f>
        <v>0</v>
      </c>
      <c r="I34" s="148">
        <f>IF(I15&lt;=$I$10,I15,IF(ISNUMBER(MATCH('14'!I54,$Z$4:$Z$370,0)),$Z$3,IF(ISNUMBER(MATCH('14'!I54,$AO$4:$AO$370,0)),$AO$3,$Z$2)))</f>
        <v>2</v>
      </c>
      <c r="J34" s="148">
        <f>IF(J15&lt;=$I$10,J15,IF(ISNUMBER(MATCH('14'!J54,$Z$4:$Z$370,0)),$Z$3,IF(ISNUMBER(MATCH('14'!J54,$AO$4:$AO$370,0)),$AO$3,$Z$2)))</f>
        <v>2</v>
      </c>
      <c r="K34" s="148">
        <f>IF(K15&lt;=$I$10,K15,IF(ISNUMBER(MATCH('14'!K54,$Z$4:$Z$370,0)),$Z$3,IF(ISNUMBER(MATCH('14'!K54,$AO$4:$AO$370,0)),$AO$3,$Z$2)))</f>
        <v>2</v>
      </c>
      <c r="L34" s="148">
        <f>IF(L15&lt;=$I$10,L15,IF(ISNUMBER(MATCH('14'!L54,$Z$4:$Z$370,0)),$Z$3,IF(ISNUMBER(MATCH('14'!L54,$AO$4:$AO$370,0)),$AO$3,$Z$2)))</f>
        <v>2</v>
      </c>
      <c r="M34" s="148">
        <f>IF(M15&lt;=$I$10,M15,IF(ISNUMBER(MATCH('14'!M54,$Z$4:$Z$370,0)),$Z$3,IF(ISNUMBER(MATCH('14'!M54,$AO$4:$AO$370,0)),$AO$3,$Z$2)))</f>
        <v>2</v>
      </c>
      <c r="N34" s="148">
        <f>IF(N15&lt;=$I$10,N15,IF(ISNUMBER(MATCH('14'!N54,$Z$4:$Z$370,0)),$Z$3,IF(ISNUMBER(MATCH('14'!N54,$AO$4:$AO$370,0)),$AO$3,$Z$2)))</f>
        <v>0</v>
      </c>
      <c r="O34" s="148">
        <f>IF(O15&lt;=$I$10,O15,IF(ISNUMBER(MATCH('14'!O54,$Z$4:$Z$370,0)),$Z$3,IF(ISNUMBER(MATCH('14'!O54,$AO$4:$AO$370,0)),$AO$3,$Z$2)))</f>
        <v>0</v>
      </c>
      <c r="P34" s="148">
        <f>IF(P15&lt;=$I$10,P15,IF(ISNUMBER(MATCH('14'!P54,$Z$4:$Z$370,0)),$Z$3,IF(ISNUMBER(MATCH('14'!P54,$AO$4:$AO$370,0)),$AO$3,$Z$2)))</f>
        <v>0</v>
      </c>
      <c r="Q34" s="148">
        <f>IF(Q15&lt;=$I$10,Q15,IF(ISNUMBER(MATCH('14'!Q54,$Z$4:$Z$370,0)),$Z$3,IF(ISNUMBER(MATCH('14'!Q54,$AO$4:$AO$370,0)),$AO$3,$Z$2)))</f>
        <v>0</v>
      </c>
      <c r="R34" s="148">
        <f>IF(R15&lt;=$I$10,R15,IF(ISNUMBER(MATCH('14'!R54,$Z$4:$Z$370,0)),$Z$3,IF(ISNUMBER(MATCH('14'!R54,$AO$4:$AO$370,0)),$AO$3,$Z$2)))</f>
        <v>0</v>
      </c>
      <c r="S34" s="148">
        <f>IF(S15&lt;=$I$10,S15,IF(ISNUMBER(MATCH('14'!S54,$Z$4:$Z$370,0)),$Z$3,IF(ISNUMBER(MATCH('14'!S54,$AO$4:$AO$370,0)),$AO$3,$Z$2)))</f>
        <v>1</v>
      </c>
      <c r="T34" s="81"/>
      <c r="U34" s="141">
        <v>30</v>
      </c>
      <c r="V34" s="130">
        <v>0</v>
      </c>
      <c r="W34" s="130">
        <v>13</v>
      </c>
      <c r="X34" s="130">
        <v>16</v>
      </c>
      <c r="Y34" s="130">
        <v>140</v>
      </c>
      <c r="Z34" s="55" t="str">
        <f t="shared" si="1"/>
        <v>17,14</v>
      </c>
      <c r="AA34" s="81"/>
      <c r="AB34" s="142">
        <v>30</v>
      </c>
      <c r="AC34" s="142">
        <v>0</v>
      </c>
      <c r="AD34" s="142">
        <v>30</v>
      </c>
      <c r="AE34" s="142" t="s">
        <v>422</v>
      </c>
      <c r="AF34" s="144" t="s">
        <v>460</v>
      </c>
      <c r="AG34" s="94">
        <v>0.1</v>
      </c>
      <c r="AH34" s="94">
        <v>0</v>
      </c>
      <c r="AI34" s="94">
        <v>0</v>
      </c>
      <c r="AJ34" s="94">
        <v>0</v>
      </c>
      <c r="AK34" s="94">
        <v>0</v>
      </c>
      <c r="AL34" s="149">
        <v>1</v>
      </c>
      <c r="AM34" s="149">
        <v>10</v>
      </c>
      <c r="AN34" s="149">
        <v>8</v>
      </c>
      <c r="AO34" s="55" t="str">
        <f t="shared" si="2"/>
        <v>9,11</v>
      </c>
      <c r="AP34" s="90" t="str">
        <f t="shared" si="0"/>
        <v/>
      </c>
      <c r="AQ34" s="94">
        <f t="shared" si="3"/>
        <v>0</v>
      </c>
      <c r="AR34" s="94">
        <f t="shared" si="3"/>
        <v>0</v>
      </c>
      <c r="AS34" s="145"/>
      <c r="AT34" s="145"/>
      <c r="AU34" s="145"/>
      <c r="AV34" s="145"/>
      <c r="AW34" s="145"/>
      <c r="AX34" s="145"/>
      <c r="AY34" s="145"/>
      <c r="AZ34" s="145"/>
      <c r="BA34" s="81"/>
      <c r="BB34" s="146">
        <f t="shared" si="4"/>
        <v>31</v>
      </c>
      <c r="BC34" s="146">
        <v>3.3445378151260501</v>
      </c>
      <c r="BD34" s="155">
        <v>1515.86242424242</v>
      </c>
      <c r="BE34" s="81"/>
      <c r="BF34" s="81"/>
      <c r="BG34" s="81"/>
      <c r="BH34" s="81"/>
      <c r="BI34" s="81"/>
      <c r="BJ34" s="81"/>
      <c r="BK34" s="81"/>
      <c r="BL34" s="81"/>
      <c r="BM34" s="81"/>
      <c r="BN34" s="81"/>
      <c r="BO34" s="81"/>
      <c r="BP34" s="81"/>
      <c r="BQ34" s="81"/>
      <c r="BR34" s="81"/>
      <c r="BS34" s="81"/>
    </row>
    <row r="35" spans="1:71" ht="9.75" customHeight="1" x14ac:dyDescent="0.25">
      <c r="A35" s="81"/>
      <c r="B35" s="159">
        <f t="shared" si="6"/>
        <v>13</v>
      </c>
      <c r="C35" s="148">
        <f>IF(C16&lt;=$I$10,C16,IF(ISNUMBER(MATCH('14'!C55,$Z$4:$Z$370,0)),$Z$3,IF(ISNUMBER(MATCH('14'!C55,$AO$4:$AO$370,0)),$AO$3,$Z$2)))</f>
        <v>1</v>
      </c>
      <c r="D35" s="148">
        <f>IF(D16&lt;=$I$10,D16,IF(ISNUMBER(MATCH('14'!D55,$Z$4:$Z$370,0)),$Z$3,IF(ISNUMBER(MATCH('14'!D55,$AO$4:$AO$370,0)),$AO$3,$Z$2)))</f>
        <v>0</v>
      </c>
      <c r="E35" s="148">
        <f>IF(E16&lt;=$I$10,E16,IF(ISNUMBER(MATCH('14'!E55,$Z$4:$Z$370,0)),$Z$3,IF(ISNUMBER(MATCH('14'!E55,$AO$4:$AO$370,0)),$AO$3,$Z$2)))</f>
        <v>0</v>
      </c>
      <c r="F35" s="148">
        <f>IF(F16&lt;=$I$10,F16,IF(ISNUMBER(MATCH('14'!F55,$Z$4:$Z$370,0)),$Z$3,IF(ISNUMBER(MATCH('14'!F55,$AO$4:$AO$370,0)),$AO$3,$Z$2)))</f>
        <v>0</v>
      </c>
      <c r="G35" s="148">
        <f>IF(G16&lt;=$I$10,G16,IF(ISNUMBER(MATCH('14'!G55,$Z$4:$Z$370,0)),$Z$3,IF(ISNUMBER(MATCH('14'!G55,$AO$4:$AO$370,0)),$AO$3,$Z$2)))</f>
        <v>0</v>
      </c>
      <c r="H35" s="148">
        <f>IF(H16&lt;=$I$10,H16,IF(ISNUMBER(MATCH('14'!H55,$Z$4:$Z$370,0)),$Z$3,IF(ISNUMBER(MATCH('14'!H55,$AO$4:$AO$370,0)),$AO$3,$Z$2)))</f>
        <v>0</v>
      </c>
      <c r="I35" s="148">
        <f>IF(I16&lt;=$I$10,I16,IF(ISNUMBER(MATCH('14'!I55,$Z$4:$Z$370,0)),$Z$3,IF(ISNUMBER(MATCH('14'!I55,$AO$4:$AO$370,0)),$AO$3,$Z$2)))</f>
        <v>0</v>
      </c>
      <c r="J35" s="148">
        <f>IF(J16&lt;=$I$10,J16,IF(ISNUMBER(MATCH('14'!J55,$Z$4:$Z$370,0)),$Z$3,IF(ISNUMBER(MATCH('14'!J55,$AO$4:$AO$370,0)),$AO$3,$Z$2)))</f>
        <v>0</v>
      </c>
      <c r="K35" s="148">
        <f>IF(K16&lt;=$I$10,K16,IF(ISNUMBER(MATCH('14'!K55,$Z$4:$Z$370,0)),$Z$3,IF(ISNUMBER(MATCH('14'!K55,$AO$4:$AO$370,0)),$AO$3,$Z$2)))</f>
        <v>0</v>
      </c>
      <c r="L35" s="148">
        <f>IF(L16&lt;=$I$10,L16,IF(ISNUMBER(MATCH('14'!L55,$Z$4:$Z$370,0)),$Z$3,IF(ISNUMBER(MATCH('14'!L55,$AO$4:$AO$370,0)),$AO$3,$Z$2)))</f>
        <v>0</v>
      </c>
      <c r="M35" s="148">
        <f>IF(M16&lt;=$I$10,M16,IF(ISNUMBER(MATCH('14'!M55,$Z$4:$Z$370,0)),$Z$3,IF(ISNUMBER(MATCH('14'!M55,$AO$4:$AO$370,0)),$AO$3,$Z$2)))</f>
        <v>0</v>
      </c>
      <c r="N35" s="148">
        <f>IF(N16&lt;=$I$10,N16,IF(ISNUMBER(MATCH('14'!N55,$Z$4:$Z$370,0)),$Z$3,IF(ISNUMBER(MATCH('14'!N55,$AO$4:$AO$370,0)),$AO$3,$Z$2)))</f>
        <v>0</v>
      </c>
      <c r="O35" s="148">
        <f>IF(O16&lt;=$I$10,O16,IF(ISNUMBER(MATCH('14'!O55,$Z$4:$Z$370,0)),$Z$3,IF(ISNUMBER(MATCH('14'!O55,$AO$4:$AO$370,0)),$AO$3,$Z$2)))</f>
        <v>0</v>
      </c>
      <c r="P35" s="148">
        <f>IF(P16&lt;=$I$10,P16,IF(ISNUMBER(MATCH('14'!P55,$Z$4:$Z$370,0)),$Z$3,IF(ISNUMBER(MATCH('14'!P55,$AO$4:$AO$370,0)),$AO$3,$Z$2)))</f>
        <v>0</v>
      </c>
      <c r="Q35" s="148">
        <f>IF(Q16&lt;=$I$10,Q16,IF(ISNUMBER(MATCH('14'!Q55,$Z$4:$Z$370,0)),$Z$3,IF(ISNUMBER(MATCH('14'!Q55,$AO$4:$AO$370,0)),$AO$3,$Z$2)))</f>
        <v>0</v>
      </c>
      <c r="R35" s="148">
        <f>IF(R16&lt;=$I$10,R16,IF(ISNUMBER(MATCH('14'!R55,$Z$4:$Z$370,0)),$Z$3,IF(ISNUMBER(MATCH('14'!R55,$AO$4:$AO$370,0)),$AO$3,$Z$2)))</f>
        <v>0</v>
      </c>
      <c r="S35" s="148">
        <f>IF(S16&lt;=$I$10,S16,IF(ISNUMBER(MATCH('14'!S55,$Z$4:$Z$370,0)),$Z$3,IF(ISNUMBER(MATCH('14'!S55,$AO$4:$AO$370,0)),$AO$3,$Z$2)))</f>
        <v>1</v>
      </c>
      <c r="T35" s="81"/>
      <c r="U35" s="141">
        <v>31</v>
      </c>
      <c r="V35" s="130">
        <v>0</v>
      </c>
      <c r="W35" s="130">
        <v>14</v>
      </c>
      <c r="X35" s="130">
        <v>16</v>
      </c>
      <c r="Y35" s="130">
        <v>140</v>
      </c>
      <c r="Z35" s="55" t="str">
        <f t="shared" si="1"/>
        <v>17,15</v>
      </c>
      <c r="AA35" s="81"/>
      <c r="AB35" s="142">
        <v>31</v>
      </c>
      <c r="AC35" s="142">
        <v>0</v>
      </c>
      <c r="AD35" s="142">
        <v>31</v>
      </c>
      <c r="AE35" s="142" t="s">
        <v>475</v>
      </c>
      <c r="AF35" s="144" t="s">
        <v>458</v>
      </c>
      <c r="AG35" s="94">
        <v>0.1</v>
      </c>
      <c r="AH35" s="94">
        <v>107</v>
      </c>
      <c r="AI35" s="94">
        <v>500</v>
      </c>
      <c r="AJ35" s="94">
        <v>500</v>
      </c>
      <c r="AK35" s="94">
        <v>500</v>
      </c>
      <c r="AL35" s="149">
        <v>0</v>
      </c>
      <c r="AM35" s="149">
        <v>11</v>
      </c>
      <c r="AN35" s="149">
        <v>9</v>
      </c>
      <c r="AO35" s="55" t="str">
        <f t="shared" si="2"/>
        <v>10,12</v>
      </c>
      <c r="AP35" s="90" t="str">
        <f t="shared" si="0"/>
        <v>H</v>
      </c>
      <c r="AQ35" s="94">
        <f t="shared" si="3"/>
        <v>0</v>
      </c>
      <c r="AR35" s="94">
        <f t="shared" si="3"/>
        <v>0</v>
      </c>
      <c r="AS35" s="145"/>
      <c r="AT35" s="145"/>
      <c r="AU35" s="145"/>
      <c r="AV35" s="145"/>
      <c r="AW35" s="145"/>
      <c r="AX35" s="145"/>
      <c r="AY35" s="145"/>
      <c r="AZ35" s="145"/>
      <c r="BA35" s="81"/>
      <c r="BB35" s="146">
        <f t="shared" si="4"/>
        <v>32</v>
      </c>
      <c r="BC35" s="146">
        <v>3.4201680672268902</v>
      </c>
      <c r="BD35" s="155">
        <v>1566.3571717171701</v>
      </c>
      <c r="BE35" s="81"/>
      <c r="BF35" s="81"/>
      <c r="BG35" s="81"/>
      <c r="BH35" s="81"/>
      <c r="BI35" s="81"/>
      <c r="BJ35" s="81"/>
      <c r="BK35" s="81"/>
      <c r="BL35" s="81"/>
      <c r="BM35" s="81"/>
      <c r="BN35" s="81"/>
      <c r="BO35" s="81"/>
      <c r="BP35" s="81"/>
      <c r="BQ35" s="81"/>
      <c r="BR35" s="81"/>
      <c r="BS35" s="81"/>
    </row>
    <row r="36" spans="1:71" ht="9.75" customHeight="1" x14ac:dyDescent="0.25">
      <c r="A36" s="160"/>
      <c r="B36" s="159">
        <f t="shared" si="6"/>
        <v>14</v>
      </c>
      <c r="C36" s="148">
        <f>IF(C17&lt;=$I$10,C17,IF(ISNUMBER(MATCH('14'!C56,$Z$4:$Z$370,0)),$Z$3,IF(ISNUMBER(MATCH('14'!C56,$AO$4:$AO$370,0)),$AO$3,$Z$2)))</f>
        <v>1</v>
      </c>
      <c r="D36" s="148">
        <f>IF(D17&lt;=$I$10,D17,IF(ISNUMBER(MATCH('14'!D56,$Z$4:$Z$370,0)),$Z$3,IF(ISNUMBER(MATCH('14'!D56,$AO$4:$AO$370,0)),$AO$3,$Z$2)))</f>
        <v>0</v>
      </c>
      <c r="E36" s="148">
        <f>IF(E17&lt;=$I$10,E17,IF(ISNUMBER(MATCH('14'!E56,$Z$4:$Z$370,0)),$Z$3,IF(ISNUMBER(MATCH('14'!E56,$AO$4:$AO$370,0)),$AO$3,$Z$2)))</f>
        <v>0</v>
      </c>
      <c r="F36" s="148">
        <f>IF(F17&lt;=$I$10,F17,IF(ISNUMBER(MATCH('14'!F56,$Z$4:$Z$370,0)),$Z$3,IF(ISNUMBER(MATCH('14'!F56,$AO$4:$AO$370,0)),$AO$3,$Z$2)))</f>
        <v>0</v>
      </c>
      <c r="G36" s="148">
        <f>IF(G17&lt;=$I$10,G17,IF(ISNUMBER(MATCH('14'!G56,$Z$4:$Z$370,0)),$Z$3,IF(ISNUMBER(MATCH('14'!G56,$AO$4:$AO$370,0)),$AO$3,$Z$2)))</f>
        <v>0</v>
      </c>
      <c r="H36" s="148">
        <f>IF(H17&lt;=$I$10,H17,IF(ISNUMBER(MATCH('14'!H56,$Z$4:$Z$370,0)),$Z$3,IF(ISNUMBER(MATCH('14'!H56,$AO$4:$AO$370,0)),$AO$3,$Z$2)))</f>
        <v>0</v>
      </c>
      <c r="I36" s="148">
        <f>IF(I17&lt;=$I$10,I17,IF(ISNUMBER(MATCH('14'!I56,$Z$4:$Z$370,0)),$Z$3,IF(ISNUMBER(MATCH('14'!I56,$AO$4:$AO$370,0)),$AO$3,$Z$2)))</f>
        <v>0</v>
      </c>
      <c r="J36" s="148">
        <f>IF(J17&lt;=$I$10,J17,IF(ISNUMBER(MATCH('14'!J56,$Z$4:$Z$370,0)),$Z$3,IF(ISNUMBER(MATCH('14'!J56,$AO$4:$AO$370,0)),$AO$3,$Z$2)))</f>
        <v>0</v>
      </c>
      <c r="K36" s="148">
        <f>IF(K17&lt;=$I$10,K17,IF(ISNUMBER(MATCH('14'!K56,$Z$4:$Z$370,0)),$Z$3,IF(ISNUMBER(MATCH('14'!K56,$AO$4:$AO$370,0)),$AO$3,$Z$2)))</f>
        <v>0</v>
      </c>
      <c r="L36" s="148">
        <f>IF(L17&lt;=$I$10,L17,IF(ISNUMBER(MATCH('14'!L56,$Z$4:$Z$370,0)),$Z$3,IF(ISNUMBER(MATCH('14'!L56,$AO$4:$AO$370,0)),$AO$3,$Z$2)))</f>
        <v>0</v>
      </c>
      <c r="M36" s="148">
        <f>IF(M17&lt;=$I$10,M17,IF(ISNUMBER(MATCH('14'!M56,$Z$4:$Z$370,0)),$Z$3,IF(ISNUMBER(MATCH('14'!M56,$AO$4:$AO$370,0)),$AO$3,$Z$2)))</f>
        <v>0</v>
      </c>
      <c r="N36" s="148">
        <f>IF(N17&lt;=$I$10,N17,IF(ISNUMBER(MATCH('14'!N56,$Z$4:$Z$370,0)),$Z$3,IF(ISNUMBER(MATCH('14'!N56,$AO$4:$AO$370,0)),$AO$3,$Z$2)))</f>
        <v>0</v>
      </c>
      <c r="O36" s="148">
        <f>IF(O17&lt;=$I$10,O17,IF(ISNUMBER(MATCH('14'!O56,$Z$4:$Z$370,0)),$Z$3,IF(ISNUMBER(MATCH('14'!O56,$AO$4:$AO$370,0)),$AO$3,$Z$2)))</f>
        <v>0</v>
      </c>
      <c r="P36" s="148">
        <f>IF(P17&lt;=$I$10,P17,IF(ISNUMBER(MATCH('14'!P56,$Z$4:$Z$370,0)),$Z$3,IF(ISNUMBER(MATCH('14'!P56,$AO$4:$AO$370,0)),$AO$3,$Z$2)))</f>
        <v>0</v>
      </c>
      <c r="Q36" s="148">
        <f>IF(Q17&lt;=$I$10,Q17,IF(ISNUMBER(MATCH('14'!Q56,$Z$4:$Z$370,0)),$Z$3,IF(ISNUMBER(MATCH('14'!Q56,$AO$4:$AO$370,0)),$AO$3,$Z$2)))</f>
        <v>0</v>
      </c>
      <c r="R36" s="148">
        <f>IF(R17&lt;=$I$10,R17,IF(ISNUMBER(MATCH('14'!R56,$Z$4:$Z$370,0)),$Z$3,IF(ISNUMBER(MATCH('14'!R56,$AO$4:$AO$370,0)),$AO$3,$Z$2)))</f>
        <v>0</v>
      </c>
      <c r="S36" s="148">
        <f>IF(S17&lt;=$I$10,S17,IF(ISNUMBER(MATCH('14'!S56,$Z$4:$Z$370,0)),$Z$3,IF(ISNUMBER(MATCH('14'!S56,$AO$4:$AO$370,0)),$AO$3,$Z$2)))</f>
        <v>1</v>
      </c>
      <c r="T36" s="160"/>
      <c r="U36" s="141">
        <v>32</v>
      </c>
      <c r="V36" s="130">
        <v>0</v>
      </c>
      <c r="W36" s="130">
        <v>15</v>
      </c>
      <c r="X36" s="130">
        <v>16</v>
      </c>
      <c r="Y36" s="130">
        <v>140</v>
      </c>
      <c r="Z36" s="55" t="str">
        <f t="shared" si="1"/>
        <v>17,16</v>
      </c>
      <c r="AA36" s="160"/>
      <c r="AB36" s="142">
        <v>32</v>
      </c>
      <c r="AC36" s="142">
        <v>0</v>
      </c>
      <c r="AD36" s="142">
        <v>32</v>
      </c>
      <c r="AE36" s="142" t="s">
        <v>476</v>
      </c>
      <c r="AF36" s="144" t="s">
        <v>460</v>
      </c>
      <c r="AG36" s="94">
        <v>0.1</v>
      </c>
      <c r="AH36" s="94">
        <v>0</v>
      </c>
      <c r="AI36" s="94">
        <v>0</v>
      </c>
      <c r="AJ36" s="94">
        <v>0</v>
      </c>
      <c r="AK36" s="94">
        <v>0</v>
      </c>
      <c r="AL36" s="149">
        <v>1</v>
      </c>
      <c r="AM36" s="149">
        <v>10</v>
      </c>
      <c r="AN36" s="149">
        <v>9</v>
      </c>
      <c r="AO36" s="55" t="str">
        <f t="shared" si="2"/>
        <v>10,11</v>
      </c>
      <c r="AP36" s="90" t="str">
        <f t="shared" si="0"/>
        <v/>
      </c>
      <c r="AQ36" s="94">
        <f t="shared" si="3"/>
        <v>0</v>
      </c>
      <c r="AR36" s="94">
        <f t="shared" si="3"/>
        <v>0</v>
      </c>
      <c r="AS36" s="145"/>
      <c r="AT36" s="145"/>
      <c r="AU36" s="145"/>
      <c r="AV36" s="145"/>
      <c r="AW36" s="145"/>
      <c r="AX36" s="145"/>
      <c r="AY36" s="145"/>
      <c r="AZ36" s="145"/>
      <c r="BA36" s="160"/>
      <c r="BB36" s="146">
        <f t="shared" si="4"/>
        <v>33</v>
      </c>
      <c r="BC36" s="146">
        <v>3.4957983193277302</v>
      </c>
      <c r="BD36" s="155">
        <v>1616.8519191919099</v>
      </c>
      <c r="BE36" s="160"/>
      <c r="BF36" s="160"/>
      <c r="BG36" s="160"/>
      <c r="BH36" s="160"/>
      <c r="BI36" s="160"/>
      <c r="BJ36" s="160"/>
      <c r="BK36" s="160"/>
      <c r="BL36" s="160"/>
      <c r="BM36" s="160"/>
      <c r="BN36" s="160"/>
      <c r="BO36" s="160"/>
      <c r="BP36" s="160"/>
      <c r="BQ36" s="160"/>
      <c r="BR36" s="160"/>
      <c r="BS36" s="160"/>
    </row>
    <row r="37" spans="1:71" ht="9.75" customHeight="1" x14ac:dyDescent="0.25">
      <c r="A37" s="160"/>
      <c r="B37" s="159">
        <f t="shared" si="6"/>
        <v>15</v>
      </c>
      <c r="C37" s="148">
        <f>IF(C18&lt;=$I$10,C18,IF(ISNUMBER(MATCH('14'!C57,$Z$4:$Z$370,0)),$Z$3,IF(ISNUMBER(MATCH('14'!C57,$AO$4:$AO$370,0)),$AO$3,$Z$2)))</f>
        <v>1</v>
      </c>
      <c r="D37" s="148">
        <f>IF(D18&lt;=$I$10,D18,IF(ISNUMBER(MATCH('14'!D57,$Z$4:$Z$370,0)),$Z$3,IF(ISNUMBER(MATCH('14'!D57,$AO$4:$AO$370,0)),$AO$3,$Z$2)))</f>
        <v>0</v>
      </c>
      <c r="E37" s="148">
        <f>IF(E18&lt;=$I$10,E18,IF(ISNUMBER(MATCH('14'!E57,$Z$4:$Z$370,0)),$Z$3,IF(ISNUMBER(MATCH('14'!E57,$AO$4:$AO$370,0)),$AO$3,$Z$2)))</f>
        <v>0</v>
      </c>
      <c r="F37" s="148">
        <f>IF(F18&lt;=$I$10,F18,IF(ISNUMBER(MATCH('14'!F57,$Z$4:$Z$370,0)),$Z$3,IF(ISNUMBER(MATCH('14'!F57,$AO$4:$AO$370,0)),$AO$3,$Z$2)))</f>
        <v>0</v>
      </c>
      <c r="G37" s="148">
        <f>IF(G18&lt;=$I$10,G18,IF(ISNUMBER(MATCH('14'!G57,$Z$4:$Z$370,0)),$Z$3,IF(ISNUMBER(MATCH('14'!G57,$AO$4:$AO$370,0)),$AO$3,$Z$2)))</f>
        <v>0</v>
      </c>
      <c r="H37" s="148">
        <f>IF(H18&lt;=$I$10,H18,IF(ISNUMBER(MATCH('14'!H57,$Z$4:$Z$370,0)),$Z$3,IF(ISNUMBER(MATCH('14'!H57,$AO$4:$AO$370,0)),$AO$3,$Z$2)))</f>
        <v>0</v>
      </c>
      <c r="I37" s="148">
        <f>IF(I18&lt;=$I$10,I18,IF(ISNUMBER(MATCH('14'!I57,$Z$4:$Z$370,0)),$Z$3,IF(ISNUMBER(MATCH('14'!I57,$AO$4:$AO$370,0)),$AO$3,$Z$2)))</f>
        <v>0</v>
      </c>
      <c r="J37" s="148">
        <f>IF(J18&lt;=$I$10,J18,IF(ISNUMBER(MATCH('14'!J57,$Z$4:$Z$370,0)),$Z$3,IF(ISNUMBER(MATCH('14'!J57,$AO$4:$AO$370,0)),$AO$3,$Z$2)))</f>
        <v>0</v>
      </c>
      <c r="K37" s="148">
        <f>IF(K18&lt;=$I$10,K18,IF(ISNUMBER(MATCH('14'!K57,$Z$4:$Z$370,0)),$Z$3,IF(ISNUMBER(MATCH('14'!K57,$AO$4:$AO$370,0)),$AO$3,$Z$2)))</f>
        <v>0</v>
      </c>
      <c r="L37" s="148">
        <f>IF(L18&lt;=$I$10,L18,IF(ISNUMBER(MATCH('14'!L57,$Z$4:$Z$370,0)),$Z$3,IF(ISNUMBER(MATCH('14'!L57,$AO$4:$AO$370,0)),$AO$3,$Z$2)))</f>
        <v>0</v>
      </c>
      <c r="M37" s="148">
        <f>IF(M18&lt;=$I$10,M18,IF(ISNUMBER(MATCH('14'!M57,$Z$4:$Z$370,0)),$Z$3,IF(ISNUMBER(MATCH('14'!M57,$AO$4:$AO$370,0)),$AO$3,$Z$2)))</f>
        <v>0</v>
      </c>
      <c r="N37" s="148">
        <f>IF(N18&lt;=$I$10,N18,IF(ISNUMBER(MATCH('14'!N57,$Z$4:$Z$370,0)),$Z$3,IF(ISNUMBER(MATCH('14'!N57,$AO$4:$AO$370,0)),$AO$3,$Z$2)))</f>
        <v>0</v>
      </c>
      <c r="O37" s="148">
        <f>IF(O18&lt;=$I$10,O18,IF(ISNUMBER(MATCH('14'!O57,$Z$4:$Z$370,0)),$Z$3,IF(ISNUMBER(MATCH('14'!O57,$AO$4:$AO$370,0)),$AO$3,$Z$2)))</f>
        <v>0</v>
      </c>
      <c r="P37" s="148">
        <f>IF(P18&lt;=$I$10,P18,IF(ISNUMBER(MATCH('14'!P57,$Z$4:$Z$370,0)),$Z$3,IF(ISNUMBER(MATCH('14'!P57,$AO$4:$AO$370,0)),$AO$3,$Z$2)))</f>
        <v>0</v>
      </c>
      <c r="Q37" s="148">
        <f>IF(Q18&lt;=$I$10,Q18,IF(ISNUMBER(MATCH('14'!Q57,$Z$4:$Z$370,0)),$Z$3,IF(ISNUMBER(MATCH('14'!Q57,$AO$4:$AO$370,0)),$AO$3,$Z$2)))</f>
        <v>0</v>
      </c>
      <c r="R37" s="148">
        <f>IF(R18&lt;=$I$10,R18,IF(ISNUMBER(MATCH('14'!R57,$Z$4:$Z$370,0)),$Z$3,IF(ISNUMBER(MATCH('14'!R57,$AO$4:$AO$370,0)),$AO$3,$Z$2)))</f>
        <v>0</v>
      </c>
      <c r="S37" s="148">
        <f>IF(S18&lt;=$I$10,S18,IF(ISNUMBER(MATCH('14'!S57,$Z$4:$Z$370,0)),$Z$3,IF(ISNUMBER(MATCH('14'!S57,$AO$4:$AO$370,0)),$AO$3,$Z$2)))</f>
        <v>1</v>
      </c>
      <c r="T37" s="160"/>
      <c r="U37" s="141">
        <v>33</v>
      </c>
      <c r="V37" s="130">
        <v>0</v>
      </c>
      <c r="W37" s="130">
        <v>16</v>
      </c>
      <c r="X37" s="130">
        <v>16</v>
      </c>
      <c r="Y37" s="130">
        <v>140</v>
      </c>
      <c r="Z37" s="55" t="str">
        <f t="shared" si="1"/>
        <v>17,17</v>
      </c>
      <c r="AA37" s="160"/>
      <c r="AB37" s="142">
        <v>33</v>
      </c>
      <c r="AC37" s="142">
        <v>0</v>
      </c>
      <c r="AD37" s="142">
        <v>33</v>
      </c>
      <c r="AE37" s="142" t="s">
        <v>477</v>
      </c>
      <c r="AF37" s="144" t="s">
        <v>458</v>
      </c>
      <c r="AG37" s="94">
        <v>0.1</v>
      </c>
      <c r="AH37" s="94">
        <v>107</v>
      </c>
      <c r="AI37" s="94">
        <v>500</v>
      </c>
      <c r="AJ37" s="94">
        <v>500</v>
      </c>
      <c r="AK37" s="94">
        <v>500</v>
      </c>
      <c r="AL37" s="149">
        <v>0</v>
      </c>
      <c r="AM37" s="149">
        <v>10</v>
      </c>
      <c r="AN37" s="149">
        <v>11</v>
      </c>
      <c r="AO37" s="55" t="str">
        <f t="shared" si="2"/>
        <v>12,11</v>
      </c>
      <c r="AP37" s="90" t="str">
        <f t="shared" si="0"/>
        <v>H</v>
      </c>
      <c r="AQ37" s="94">
        <f t="shared" si="3"/>
        <v>0</v>
      </c>
      <c r="AR37" s="94">
        <f t="shared" si="3"/>
        <v>0</v>
      </c>
      <c r="AS37" s="145"/>
      <c r="AT37" s="145"/>
      <c r="AU37" s="145"/>
      <c r="AV37" s="145"/>
      <c r="AW37" s="145"/>
      <c r="AX37" s="145"/>
      <c r="AY37" s="145"/>
      <c r="AZ37" s="145"/>
      <c r="BA37" s="160"/>
      <c r="BB37" s="146">
        <f t="shared" si="4"/>
        <v>34</v>
      </c>
      <c r="BC37" s="146">
        <v>3.5714285714285698</v>
      </c>
      <c r="BD37" s="155">
        <v>1667.34666666666</v>
      </c>
      <c r="BE37" s="160"/>
      <c r="BF37" s="160"/>
      <c r="BG37" s="160"/>
      <c r="BH37" s="160"/>
      <c r="BI37" s="160"/>
      <c r="BJ37" s="160"/>
      <c r="BK37" s="160"/>
      <c r="BL37" s="160"/>
      <c r="BM37" s="160"/>
      <c r="BN37" s="160"/>
      <c r="BO37" s="160"/>
      <c r="BP37" s="160"/>
      <c r="BQ37" s="160"/>
      <c r="BR37" s="160"/>
      <c r="BS37" s="160"/>
    </row>
    <row r="38" spans="1:71" ht="9.75" customHeight="1" x14ac:dyDescent="0.25">
      <c r="A38" s="160"/>
      <c r="B38" s="159">
        <f t="shared" si="6"/>
        <v>16</v>
      </c>
      <c r="C38" s="148">
        <f>IF(C19&lt;=$I$10,C19,IF(ISNUMBER(MATCH('14'!C58,$Z$4:$Z$370,0)),$Z$3,IF(ISNUMBER(MATCH('14'!C58,$AO$4:$AO$370,0)),$AO$3,$Z$2)))</f>
        <v>1</v>
      </c>
      <c r="D38" s="148">
        <f>IF(D19&lt;=$I$10,D19,IF(ISNUMBER(MATCH('14'!D58,$Z$4:$Z$370,0)),$Z$3,IF(ISNUMBER(MATCH('14'!D58,$AO$4:$AO$370,0)),$AO$3,$Z$2)))</f>
        <v>0</v>
      </c>
      <c r="E38" s="148">
        <f>IF(E19&lt;=$I$10,E19,IF(ISNUMBER(MATCH('14'!E58,$Z$4:$Z$370,0)),$Z$3,IF(ISNUMBER(MATCH('14'!E58,$AO$4:$AO$370,0)),$AO$3,$Z$2)))</f>
        <v>0</v>
      </c>
      <c r="F38" s="148">
        <f>IF(F19&lt;=$I$10,F19,IF(ISNUMBER(MATCH('14'!F58,$Z$4:$Z$370,0)),$Z$3,IF(ISNUMBER(MATCH('14'!F58,$AO$4:$AO$370,0)),$AO$3,$Z$2)))</f>
        <v>0</v>
      </c>
      <c r="G38" s="148">
        <f>IF(G19&lt;=$I$10,G19,IF(ISNUMBER(MATCH('14'!G58,$Z$4:$Z$370,0)),$Z$3,IF(ISNUMBER(MATCH('14'!G58,$AO$4:$AO$370,0)),$AO$3,$Z$2)))</f>
        <v>0</v>
      </c>
      <c r="H38" s="148">
        <f>IF(H19&lt;=$I$10,H19,IF(ISNUMBER(MATCH('14'!H58,$Z$4:$Z$370,0)),$Z$3,IF(ISNUMBER(MATCH('14'!H58,$AO$4:$AO$370,0)),$AO$3,$Z$2)))</f>
        <v>0</v>
      </c>
      <c r="I38" s="148">
        <f>IF(I19&lt;=$I$10,I19,IF(ISNUMBER(MATCH('14'!I58,$Z$4:$Z$370,0)),$Z$3,IF(ISNUMBER(MATCH('14'!I58,$AO$4:$AO$370,0)),$AO$3,$Z$2)))</f>
        <v>0</v>
      </c>
      <c r="J38" s="148">
        <f>IF(J19&lt;=$I$10,J19,IF(ISNUMBER(MATCH('14'!J58,$Z$4:$Z$370,0)),$Z$3,IF(ISNUMBER(MATCH('14'!J58,$AO$4:$AO$370,0)),$AO$3,$Z$2)))</f>
        <v>0</v>
      </c>
      <c r="K38" s="148">
        <f>IF(K19&lt;=$I$10,K19,IF(ISNUMBER(MATCH('14'!K58,$Z$4:$Z$370,0)),$Z$3,IF(ISNUMBER(MATCH('14'!K58,$AO$4:$AO$370,0)),$AO$3,$Z$2)))</f>
        <v>0</v>
      </c>
      <c r="L38" s="148">
        <f>IF(L19&lt;=$I$10,L19,IF(ISNUMBER(MATCH('14'!L58,$Z$4:$Z$370,0)),$Z$3,IF(ISNUMBER(MATCH('14'!L58,$AO$4:$AO$370,0)),$AO$3,$Z$2)))</f>
        <v>0</v>
      </c>
      <c r="M38" s="148">
        <f>IF(M19&lt;=$I$10,M19,IF(ISNUMBER(MATCH('14'!M58,$Z$4:$Z$370,0)),$Z$3,IF(ISNUMBER(MATCH('14'!M58,$AO$4:$AO$370,0)),$AO$3,$Z$2)))</f>
        <v>0</v>
      </c>
      <c r="N38" s="148">
        <f>IF(N19&lt;=$I$10,N19,IF(ISNUMBER(MATCH('14'!N58,$Z$4:$Z$370,0)),$Z$3,IF(ISNUMBER(MATCH('14'!N58,$AO$4:$AO$370,0)),$AO$3,$Z$2)))</f>
        <v>0</v>
      </c>
      <c r="O38" s="148">
        <f>IF(O19&lt;=$I$10,O19,IF(ISNUMBER(MATCH('14'!O58,$Z$4:$Z$370,0)),$Z$3,IF(ISNUMBER(MATCH('14'!O58,$AO$4:$AO$370,0)),$AO$3,$Z$2)))</f>
        <v>0</v>
      </c>
      <c r="P38" s="148">
        <f>IF(P19&lt;=$I$10,P19,IF(ISNUMBER(MATCH('14'!P58,$Z$4:$Z$370,0)),$Z$3,IF(ISNUMBER(MATCH('14'!P58,$AO$4:$AO$370,0)),$AO$3,$Z$2)))</f>
        <v>0</v>
      </c>
      <c r="Q38" s="148">
        <f>IF(Q19&lt;=$I$10,Q19,IF(ISNUMBER(MATCH('14'!Q58,$Z$4:$Z$370,0)),$Z$3,IF(ISNUMBER(MATCH('14'!Q58,$AO$4:$AO$370,0)),$AO$3,$Z$2)))</f>
        <v>0</v>
      </c>
      <c r="R38" s="148">
        <f>IF(R19&lt;=$I$10,R19,IF(ISNUMBER(MATCH('14'!R58,$Z$4:$Z$370,0)),$Z$3,IF(ISNUMBER(MATCH('14'!R58,$AO$4:$AO$370,0)),$AO$3,$Z$2)))</f>
        <v>0</v>
      </c>
      <c r="S38" s="148">
        <f>IF(S19&lt;=$I$10,S19,IF(ISNUMBER(MATCH('14'!S58,$Z$4:$Z$370,0)),$Z$3,IF(ISNUMBER(MATCH('14'!S58,$AO$4:$AO$370,0)),$AO$3,$Z$2)))</f>
        <v>1</v>
      </c>
      <c r="T38" s="160"/>
      <c r="U38" s="141">
        <v>34</v>
      </c>
      <c r="V38" s="130">
        <v>1</v>
      </c>
      <c r="W38" s="130">
        <v>0</v>
      </c>
      <c r="X38" s="130">
        <v>0</v>
      </c>
      <c r="Y38" s="130">
        <v>160</v>
      </c>
      <c r="Z38" s="55" t="str">
        <f t="shared" si="1"/>
        <v>1,1</v>
      </c>
      <c r="AA38" s="160"/>
      <c r="AB38" s="142">
        <v>34</v>
      </c>
      <c r="AC38" s="142">
        <v>0</v>
      </c>
      <c r="AD38" s="142">
        <v>34</v>
      </c>
      <c r="AE38" s="142" t="s">
        <v>478</v>
      </c>
      <c r="AF38" s="144" t="s">
        <v>458</v>
      </c>
      <c r="AG38" s="94">
        <v>0.1</v>
      </c>
      <c r="AH38" s="94">
        <v>107</v>
      </c>
      <c r="AI38" s="94">
        <v>500</v>
      </c>
      <c r="AJ38" s="94">
        <v>500</v>
      </c>
      <c r="AK38" s="94">
        <v>500</v>
      </c>
      <c r="AL38" s="149">
        <v>0</v>
      </c>
      <c r="AM38" s="149">
        <v>11</v>
      </c>
      <c r="AN38" s="149">
        <v>10</v>
      </c>
      <c r="AO38" s="55" t="str">
        <f t="shared" si="2"/>
        <v>11,12</v>
      </c>
      <c r="AP38" s="90" t="str">
        <f t="shared" si="0"/>
        <v>H</v>
      </c>
      <c r="AQ38" s="94">
        <f t="shared" si="3"/>
        <v>0</v>
      </c>
      <c r="AR38" s="94">
        <f t="shared" si="3"/>
        <v>0</v>
      </c>
      <c r="AS38" s="145"/>
      <c r="AT38" s="161" t="s">
        <v>479</v>
      </c>
      <c r="AU38" s="145"/>
      <c r="AV38" s="145">
        <v>110</v>
      </c>
      <c r="AW38" s="145">
        <f>AV38</f>
        <v>110</v>
      </c>
      <c r="AX38" s="145"/>
      <c r="AY38" s="145"/>
      <c r="AZ38" s="145"/>
      <c r="BA38" s="160"/>
      <c r="BB38" s="146">
        <f t="shared" si="4"/>
        <v>35</v>
      </c>
      <c r="BC38" s="146">
        <v>3.6470588235294099</v>
      </c>
      <c r="BD38" s="155">
        <v>1717.84141414141</v>
      </c>
      <c r="BE38" s="160"/>
      <c r="BF38" s="160"/>
      <c r="BG38" s="160"/>
      <c r="BH38" s="160"/>
      <c r="BI38" s="160"/>
      <c r="BJ38" s="160"/>
      <c r="BK38" s="160"/>
      <c r="BL38" s="160"/>
      <c r="BM38" s="160"/>
      <c r="BN38" s="160"/>
      <c r="BO38" s="160"/>
      <c r="BP38" s="160"/>
      <c r="BQ38" s="160"/>
      <c r="BR38" s="160"/>
      <c r="BS38" s="160"/>
    </row>
    <row r="39" spans="1:71" ht="9.75" customHeight="1" x14ac:dyDescent="0.25">
      <c r="A39" s="160"/>
      <c r="B39" s="159">
        <f t="shared" si="6"/>
        <v>17</v>
      </c>
      <c r="C39" s="148">
        <f>IF(C20&lt;=$I$10,C20,IF(ISNUMBER(MATCH('14'!C59,$Z$4:$Z$370,0)),$Z$3,IF(ISNUMBER(MATCH('14'!C59,$AO$4:$AO$370,0)),$AO$3,$Z$2)))</f>
        <v>1</v>
      </c>
      <c r="D39" s="148">
        <f>IF(D20&lt;=$I$10,D20,IF(ISNUMBER(MATCH('14'!D59,$Z$4:$Z$370,0)),$Z$3,IF(ISNUMBER(MATCH('14'!D59,$AO$4:$AO$370,0)),$AO$3,$Z$2)))</f>
        <v>0</v>
      </c>
      <c r="E39" s="148">
        <f>IF(E20&lt;=$I$10,E20,IF(ISNUMBER(MATCH('14'!E59,$Z$4:$Z$370,0)),$Z$3,IF(ISNUMBER(MATCH('14'!E59,$AO$4:$AO$370,0)),$AO$3,$Z$2)))</f>
        <v>0</v>
      </c>
      <c r="F39" s="148">
        <f>IF(F20&lt;=$I$10,F20,IF(ISNUMBER(MATCH('14'!F59,$Z$4:$Z$370,0)),$Z$3,IF(ISNUMBER(MATCH('14'!F59,$AO$4:$AO$370,0)),$AO$3,$Z$2)))</f>
        <v>0</v>
      </c>
      <c r="G39" s="148">
        <f>IF(G20&lt;=$I$10,G20,IF(ISNUMBER(MATCH('14'!G59,$Z$4:$Z$370,0)),$Z$3,IF(ISNUMBER(MATCH('14'!G59,$AO$4:$AO$370,0)),$AO$3,$Z$2)))</f>
        <v>0</v>
      </c>
      <c r="H39" s="148">
        <f>IF(H20&lt;=$I$10,H20,IF(ISNUMBER(MATCH('14'!H59,$Z$4:$Z$370,0)),$Z$3,IF(ISNUMBER(MATCH('14'!H59,$AO$4:$AO$370,0)),$AO$3,$Z$2)))</f>
        <v>0</v>
      </c>
      <c r="I39" s="148">
        <f>IF(I20&lt;=$I$10,I20,IF(ISNUMBER(MATCH('14'!I59,$Z$4:$Z$370,0)),$Z$3,IF(ISNUMBER(MATCH('14'!I59,$AO$4:$AO$370,0)),$AO$3,$Z$2)))</f>
        <v>0</v>
      </c>
      <c r="J39" s="148">
        <f>IF(J20&lt;=$I$10,J20,IF(ISNUMBER(MATCH('14'!J59,$Z$4:$Z$370,0)),$Z$3,IF(ISNUMBER(MATCH('14'!J59,$AO$4:$AO$370,0)),$AO$3,$Z$2)))</f>
        <v>0</v>
      </c>
      <c r="K39" s="148">
        <f>IF(K20&lt;=$I$10,K20,IF(ISNUMBER(MATCH('14'!K59,$Z$4:$Z$370,0)),$Z$3,IF(ISNUMBER(MATCH('14'!K59,$AO$4:$AO$370,0)),$AO$3,$Z$2)))</f>
        <v>0</v>
      </c>
      <c r="L39" s="148">
        <f>IF(L20&lt;=$I$10,L20,IF(ISNUMBER(MATCH('14'!L59,$Z$4:$Z$370,0)),$Z$3,IF(ISNUMBER(MATCH('14'!L59,$AO$4:$AO$370,0)),$AO$3,$Z$2)))</f>
        <v>0</v>
      </c>
      <c r="M39" s="148">
        <f>IF(M20&lt;=$I$10,M20,IF(ISNUMBER(MATCH('14'!M59,$Z$4:$Z$370,0)),$Z$3,IF(ISNUMBER(MATCH('14'!M59,$AO$4:$AO$370,0)),$AO$3,$Z$2)))</f>
        <v>0</v>
      </c>
      <c r="N39" s="148">
        <f>IF(N20&lt;=$I$10,N20,IF(ISNUMBER(MATCH('14'!N59,$Z$4:$Z$370,0)),$Z$3,IF(ISNUMBER(MATCH('14'!N59,$AO$4:$AO$370,0)),$AO$3,$Z$2)))</f>
        <v>0</v>
      </c>
      <c r="O39" s="148">
        <f>IF(O20&lt;=$I$10,O20,IF(ISNUMBER(MATCH('14'!O59,$Z$4:$Z$370,0)),$Z$3,IF(ISNUMBER(MATCH('14'!O59,$AO$4:$AO$370,0)),$AO$3,$Z$2)))</f>
        <v>0</v>
      </c>
      <c r="P39" s="148">
        <f>IF(P20&lt;=$I$10,P20,IF(ISNUMBER(MATCH('14'!P59,$Z$4:$Z$370,0)),$Z$3,IF(ISNUMBER(MATCH('14'!P59,$AO$4:$AO$370,0)),$AO$3,$Z$2)))</f>
        <v>0</v>
      </c>
      <c r="Q39" s="148">
        <f>IF(Q20&lt;=$I$10,Q20,IF(ISNUMBER(MATCH('14'!Q59,$Z$4:$Z$370,0)),$Z$3,IF(ISNUMBER(MATCH('14'!Q59,$AO$4:$AO$370,0)),$AO$3,$Z$2)))</f>
        <v>0</v>
      </c>
      <c r="R39" s="148">
        <f>IF(R20&lt;=$I$10,R20,IF(ISNUMBER(MATCH('14'!R59,$Z$4:$Z$370,0)),$Z$3,IF(ISNUMBER(MATCH('14'!R59,$AO$4:$AO$370,0)),$AO$3,$Z$2)))</f>
        <v>0</v>
      </c>
      <c r="S39" s="148">
        <f>IF(S20&lt;=$I$10,S20,IF(ISNUMBER(MATCH('14'!S59,$Z$4:$Z$370,0)),$Z$3,IF(ISNUMBER(MATCH('14'!S59,$AO$4:$AO$370,0)),$AO$3,$Z$2)))</f>
        <v>1</v>
      </c>
      <c r="T39" s="160"/>
      <c r="U39" s="141">
        <v>35</v>
      </c>
      <c r="V39" s="130">
        <v>1</v>
      </c>
      <c r="W39" s="130">
        <v>1</v>
      </c>
      <c r="X39" s="130">
        <v>0</v>
      </c>
      <c r="Y39" s="130">
        <v>160</v>
      </c>
      <c r="Z39" s="55" t="str">
        <f t="shared" si="1"/>
        <v>1,2</v>
      </c>
      <c r="AA39" s="160"/>
      <c r="AB39" s="142">
        <v>35</v>
      </c>
      <c r="AC39" s="142">
        <v>0</v>
      </c>
      <c r="AD39" s="142">
        <v>35</v>
      </c>
      <c r="AE39" s="142" t="s">
        <v>480</v>
      </c>
      <c r="AF39" s="144" t="s">
        <v>460</v>
      </c>
      <c r="AG39" s="94">
        <v>0.1</v>
      </c>
      <c r="AH39" s="94">
        <v>0</v>
      </c>
      <c r="AI39" s="94">
        <v>0</v>
      </c>
      <c r="AJ39" s="94">
        <v>0</v>
      </c>
      <c r="AK39" s="94">
        <v>0</v>
      </c>
      <c r="AL39" s="149">
        <v>1</v>
      </c>
      <c r="AM39" s="149">
        <v>10</v>
      </c>
      <c r="AN39" s="149">
        <v>10</v>
      </c>
      <c r="AO39" s="55" t="str">
        <f t="shared" si="2"/>
        <v>11,11</v>
      </c>
      <c r="AP39" s="90" t="str">
        <f t="shared" si="0"/>
        <v/>
      </c>
      <c r="AQ39" s="94">
        <f t="shared" si="3"/>
        <v>0</v>
      </c>
      <c r="AR39" s="94">
        <f t="shared" si="3"/>
        <v>0</v>
      </c>
      <c r="AS39" s="145"/>
      <c r="AT39" s="145"/>
      <c r="AU39" s="145" t="s">
        <v>481</v>
      </c>
      <c r="AV39" s="151">
        <f>MAX($C$4:$S$20)</f>
        <v>160</v>
      </c>
      <c r="AW39" s="145">
        <f>AV39</f>
        <v>160</v>
      </c>
      <c r="AX39" s="145"/>
      <c r="AY39" s="145"/>
      <c r="AZ39" s="145"/>
      <c r="BA39" s="160"/>
      <c r="BB39" s="146">
        <f t="shared" si="4"/>
        <v>36</v>
      </c>
      <c r="BC39" s="146">
        <v>3.72268907563025</v>
      </c>
      <c r="BD39" s="155">
        <v>1768.3361616161601</v>
      </c>
      <c r="BE39" s="160"/>
      <c r="BF39" s="160"/>
      <c r="BG39" s="160"/>
      <c r="BH39" s="160"/>
      <c r="BI39" s="160"/>
      <c r="BJ39" s="160"/>
      <c r="BK39" s="160"/>
      <c r="BL39" s="160"/>
      <c r="BM39" s="160"/>
      <c r="BN39" s="160"/>
      <c r="BO39" s="160"/>
      <c r="BP39" s="160"/>
      <c r="BQ39" s="160"/>
      <c r="BR39" s="160"/>
      <c r="BS39" s="160"/>
    </row>
    <row r="40" spans="1:71" ht="9.75" customHeight="1" x14ac:dyDescent="0.25">
      <c r="A40" s="160"/>
      <c r="B40" s="162"/>
      <c r="C40" s="162"/>
      <c r="D40" s="162"/>
      <c r="E40" s="162"/>
      <c r="F40" s="162"/>
      <c r="G40" s="162"/>
      <c r="H40" s="162"/>
      <c r="I40" s="162"/>
      <c r="J40" s="162"/>
      <c r="K40" s="162"/>
      <c r="L40" s="162"/>
      <c r="M40" s="162"/>
      <c r="N40" s="162"/>
      <c r="O40" s="162"/>
      <c r="P40" s="162"/>
      <c r="Q40" s="162"/>
      <c r="R40" s="162"/>
      <c r="S40" s="162"/>
      <c r="T40" s="160"/>
      <c r="U40" s="141">
        <v>36</v>
      </c>
      <c r="V40" s="130">
        <v>1</v>
      </c>
      <c r="W40" s="130">
        <v>2</v>
      </c>
      <c r="X40" s="130">
        <v>0</v>
      </c>
      <c r="Y40" s="130">
        <v>160</v>
      </c>
      <c r="Z40" s="55" t="str">
        <f t="shared" si="1"/>
        <v>1,3</v>
      </c>
      <c r="AA40" s="160"/>
      <c r="AB40" s="142">
        <v>36</v>
      </c>
      <c r="AC40" s="142">
        <v>0</v>
      </c>
      <c r="AD40" s="142">
        <v>36</v>
      </c>
      <c r="AE40" s="142" t="s">
        <v>395</v>
      </c>
      <c r="AF40" s="144" t="s">
        <v>458</v>
      </c>
      <c r="AG40" s="94">
        <v>0.1</v>
      </c>
      <c r="AH40" s="94">
        <v>97</v>
      </c>
      <c r="AI40" s="94">
        <v>107</v>
      </c>
      <c r="AJ40" s="94">
        <v>250</v>
      </c>
      <c r="AK40" s="94">
        <v>500</v>
      </c>
      <c r="AL40" s="149">
        <v>1</v>
      </c>
      <c r="AM40" s="149">
        <v>6</v>
      </c>
      <c r="AN40" s="149">
        <v>7</v>
      </c>
      <c r="AO40" s="55" t="str">
        <f t="shared" si="2"/>
        <v>8,7</v>
      </c>
      <c r="AP40" s="90" t="str">
        <f t="shared" si="0"/>
        <v>H</v>
      </c>
      <c r="AQ40" s="94">
        <f t="shared" si="3"/>
        <v>393</v>
      </c>
      <c r="AR40" s="94">
        <f t="shared" si="3"/>
        <v>250</v>
      </c>
      <c r="AS40" s="145"/>
      <c r="AT40" s="145"/>
      <c r="AU40" s="145" t="s">
        <v>482</v>
      </c>
      <c r="AV40" s="151">
        <f>MEDIAN($C$4:$S$20)</f>
        <v>149.21568627450901</v>
      </c>
      <c r="AW40" s="145">
        <f>AV40</f>
        <v>149.21568627450901</v>
      </c>
      <c r="AX40" s="145"/>
      <c r="AY40" s="145"/>
      <c r="AZ40" s="145"/>
      <c r="BA40" s="160"/>
      <c r="BB40" s="146">
        <f t="shared" si="4"/>
        <v>37</v>
      </c>
      <c r="BC40" s="146">
        <v>3.79831932773109</v>
      </c>
      <c r="BD40" s="155">
        <v>1818.8309090908999</v>
      </c>
      <c r="BE40" s="160"/>
      <c r="BF40" s="160"/>
      <c r="BG40" s="160"/>
      <c r="BH40" s="160"/>
      <c r="BI40" s="160"/>
      <c r="BJ40" s="160"/>
      <c r="BK40" s="160"/>
      <c r="BL40" s="160"/>
      <c r="BM40" s="160"/>
      <c r="BN40" s="160"/>
      <c r="BO40" s="160"/>
      <c r="BP40" s="160"/>
      <c r="BQ40" s="160"/>
      <c r="BR40" s="160"/>
      <c r="BS40" s="160"/>
    </row>
    <row r="41" spans="1:71" ht="9.75" customHeight="1" x14ac:dyDescent="0.25">
      <c r="A41" s="160"/>
      <c r="B41" s="162"/>
      <c r="C41" s="159">
        <v>1</v>
      </c>
      <c r="D41" s="159">
        <f t="shared" ref="D41:Q41" si="7">C41+1</f>
        <v>2</v>
      </c>
      <c r="E41" s="159">
        <f t="shared" si="7"/>
        <v>3</v>
      </c>
      <c r="F41" s="159">
        <f t="shared" si="7"/>
        <v>4</v>
      </c>
      <c r="G41" s="159">
        <f t="shared" si="7"/>
        <v>5</v>
      </c>
      <c r="H41" s="159">
        <f t="shared" si="7"/>
        <v>6</v>
      </c>
      <c r="I41" s="159">
        <f t="shared" si="7"/>
        <v>7</v>
      </c>
      <c r="J41" s="159">
        <f t="shared" si="7"/>
        <v>8</v>
      </c>
      <c r="K41" s="159">
        <f t="shared" si="7"/>
        <v>9</v>
      </c>
      <c r="L41" s="159">
        <f t="shared" si="7"/>
        <v>10</v>
      </c>
      <c r="M41" s="159">
        <f t="shared" si="7"/>
        <v>11</v>
      </c>
      <c r="N41" s="159">
        <f t="shared" si="7"/>
        <v>12</v>
      </c>
      <c r="O41" s="159">
        <f t="shared" si="7"/>
        <v>13</v>
      </c>
      <c r="P41" s="159">
        <f t="shared" si="7"/>
        <v>14</v>
      </c>
      <c r="Q41" s="159">
        <f t="shared" si="7"/>
        <v>15</v>
      </c>
      <c r="R41" s="159">
        <f>Q41+1</f>
        <v>16</v>
      </c>
      <c r="S41" s="159">
        <f>R41+1</f>
        <v>17</v>
      </c>
      <c r="T41" s="160"/>
      <c r="U41" s="141">
        <v>37</v>
      </c>
      <c r="V41" s="130">
        <v>1</v>
      </c>
      <c r="W41" s="130">
        <v>3</v>
      </c>
      <c r="X41" s="130">
        <v>0</v>
      </c>
      <c r="Y41" s="130">
        <v>160</v>
      </c>
      <c r="Z41" s="55" t="str">
        <f t="shared" si="1"/>
        <v>1,4</v>
      </c>
      <c r="AA41" s="160"/>
      <c r="AB41" s="142">
        <v>37</v>
      </c>
      <c r="AC41" s="142">
        <v>0</v>
      </c>
      <c r="AD41" s="142">
        <v>37</v>
      </c>
      <c r="AE41" s="142" t="s">
        <v>402</v>
      </c>
      <c r="AF41" s="144" t="s">
        <v>458</v>
      </c>
      <c r="AG41" s="94">
        <v>0.1</v>
      </c>
      <c r="AH41" s="94">
        <v>97</v>
      </c>
      <c r="AI41" s="94">
        <v>107</v>
      </c>
      <c r="AJ41" s="94">
        <v>250</v>
      </c>
      <c r="AK41" s="94">
        <v>500</v>
      </c>
      <c r="AL41" s="149">
        <v>1</v>
      </c>
      <c r="AM41" s="149">
        <v>7</v>
      </c>
      <c r="AN41" s="149">
        <v>6</v>
      </c>
      <c r="AO41" s="55" t="str">
        <f t="shared" si="2"/>
        <v>7,8</v>
      </c>
      <c r="AP41" s="90" t="str">
        <f t="shared" si="0"/>
        <v>H</v>
      </c>
      <c r="AQ41" s="94">
        <f t="shared" si="3"/>
        <v>393</v>
      </c>
      <c r="AR41" s="94">
        <f t="shared" si="3"/>
        <v>250</v>
      </c>
      <c r="AS41" s="145"/>
      <c r="AT41" s="145"/>
      <c r="AU41" s="145" t="s">
        <v>483</v>
      </c>
      <c r="AV41" s="151">
        <f>MIN($C$4:$S$20)</f>
        <v>95</v>
      </c>
      <c r="AW41" s="145">
        <f>AV41</f>
        <v>95</v>
      </c>
      <c r="AX41" s="145"/>
      <c r="AY41" s="145"/>
      <c r="AZ41" s="145"/>
      <c r="BA41" s="160"/>
      <c r="BB41" s="146">
        <f t="shared" si="4"/>
        <v>38</v>
      </c>
      <c r="BC41" s="146">
        <v>3.8739495798319301</v>
      </c>
      <c r="BD41" s="155">
        <v>1869.32565656565</v>
      </c>
      <c r="BE41" s="160"/>
      <c r="BF41" s="160"/>
      <c r="BG41" s="160"/>
      <c r="BH41" s="160"/>
      <c r="BI41" s="160"/>
      <c r="BJ41" s="160"/>
      <c r="BK41" s="160"/>
      <c r="BL41" s="160"/>
      <c r="BM41" s="160"/>
      <c r="BN41" s="160"/>
      <c r="BO41" s="160"/>
      <c r="BP41" s="160"/>
      <c r="BQ41" s="160"/>
      <c r="BR41" s="160"/>
      <c r="BS41" s="160"/>
    </row>
    <row r="42" spans="1:71" ht="9.75" customHeight="1" x14ac:dyDescent="0.25">
      <c r="A42" s="160"/>
      <c r="B42" s="160"/>
      <c r="C42" s="26">
        <f>ROW()</f>
        <v>42</v>
      </c>
      <c r="D42" s="26">
        <f>ROW()</f>
        <v>42</v>
      </c>
      <c r="E42" s="26">
        <f>ROW()</f>
        <v>42</v>
      </c>
      <c r="F42" s="26">
        <f>ROW()</f>
        <v>42</v>
      </c>
      <c r="G42" s="26">
        <f>ROW()</f>
        <v>42</v>
      </c>
      <c r="H42" s="26">
        <f>ROW()</f>
        <v>42</v>
      </c>
      <c r="I42" s="26">
        <f>ROW()</f>
        <v>42</v>
      </c>
      <c r="J42" s="26">
        <f>ROW()</f>
        <v>42</v>
      </c>
      <c r="K42" s="26">
        <f>ROW()</f>
        <v>42</v>
      </c>
      <c r="L42" s="26">
        <f>ROW()</f>
        <v>42</v>
      </c>
      <c r="M42" s="26">
        <f>ROW()</f>
        <v>42</v>
      </c>
      <c r="N42" s="26">
        <f>ROW()</f>
        <v>42</v>
      </c>
      <c r="O42" s="26">
        <f>ROW()</f>
        <v>42</v>
      </c>
      <c r="P42" s="26">
        <f>ROW()</f>
        <v>42</v>
      </c>
      <c r="Q42" s="26">
        <f>ROW()</f>
        <v>42</v>
      </c>
      <c r="R42" s="26">
        <f>ROW()</f>
        <v>42</v>
      </c>
      <c r="S42" s="26">
        <f>ROW()</f>
        <v>42</v>
      </c>
      <c r="T42" s="160"/>
      <c r="U42" s="141">
        <v>38</v>
      </c>
      <c r="V42" s="130">
        <v>1</v>
      </c>
      <c r="W42" s="130">
        <v>4</v>
      </c>
      <c r="X42" s="130">
        <v>0</v>
      </c>
      <c r="Y42" s="130">
        <v>160</v>
      </c>
      <c r="Z42" s="55" t="str">
        <f t="shared" si="1"/>
        <v>1,5</v>
      </c>
      <c r="AA42" s="160"/>
      <c r="AB42" s="142">
        <v>38</v>
      </c>
      <c r="AC42" s="142">
        <v>0</v>
      </c>
      <c r="AD42" s="142">
        <v>38</v>
      </c>
      <c r="AE42" s="142" t="s">
        <v>484</v>
      </c>
      <c r="AF42" s="144" t="s">
        <v>460</v>
      </c>
      <c r="AG42" s="94">
        <v>0.1</v>
      </c>
      <c r="AH42" s="94">
        <v>0</v>
      </c>
      <c r="AI42" s="94">
        <v>0</v>
      </c>
      <c r="AJ42" s="94">
        <v>0</v>
      </c>
      <c r="AK42" s="94">
        <v>0</v>
      </c>
      <c r="AL42" s="149">
        <v>2</v>
      </c>
      <c r="AM42" s="149">
        <v>7</v>
      </c>
      <c r="AN42" s="149">
        <v>7</v>
      </c>
      <c r="AO42" s="55" t="str">
        <f t="shared" si="2"/>
        <v>8,8</v>
      </c>
      <c r="AP42" s="90" t="str">
        <f t="shared" si="0"/>
        <v/>
      </c>
      <c r="AQ42" s="94">
        <f t="shared" si="3"/>
        <v>0</v>
      </c>
      <c r="AR42" s="94">
        <f t="shared" si="3"/>
        <v>0</v>
      </c>
      <c r="AS42" s="145"/>
      <c r="AT42" s="145"/>
      <c r="AU42" s="145"/>
      <c r="AV42" s="145"/>
      <c r="AW42" s="145"/>
      <c r="AX42" s="145"/>
      <c r="AY42" s="145"/>
      <c r="AZ42" s="145"/>
      <c r="BA42" s="160"/>
      <c r="BB42" s="146">
        <f t="shared" si="4"/>
        <v>39</v>
      </c>
      <c r="BC42" s="146">
        <v>3.9495798319327702</v>
      </c>
      <c r="BD42" s="155">
        <v>1919.8204040404</v>
      </c>
      <c r="BE42" s="160"/>
      <c r="BF42" s="160"/>
      <c r="BG42" s="160"/>
      <c r="BH42" s="160"/>
      <c r="BI42" s="160"/>
      <c r="BJ42" s="160"/>
      <c r="BK42" s="160"/>
      <c r="BL42" s="160"/>
      <c r="BM42" s="160"/>
      <c r="BN42" s="160"/>
      <c r="BO42" s="160"/>
      <c r="BP42" s="160"/>
      <c r="BQ42" s="160"/>
      <c r="BR42" s="160"/>
      <c r="BS42" s="160"/>
    </row>
    <row r="43" spans="1:71" ht="9.75" customHeight="1" x14ac:dyDescent="0.25">
      <c r="A43" s="159">
        <v>1</v>
      </c>
      <c r="B43" s="26">
        <f>COLUMN()</f>
        <v>2</v>
      </c>
      <c r="C43" s="56" t="str">
        <f t="shared" ref="C43:R58" si="8">_xlfn.CONCAT(COLUMN()-$B43,",",ROW()-C$42)</f>
        <v>1,1</v>
      </c>
      <c r="D43" s="56" t="str">
        <f t="shared" si="8"/>
        <v>2,1</v>
      </c>
      <c r="E43" s="56" t="str">
        <f t="shared" si="8"/>
        <v>3,1</v>
      </c>
      <c r="F43" s="56" t="str">
        <f t="shared" si="8"/>
        <v>4,1</v>
      </c>
      <c r="G43" s="56" t="str">
        <f t="shared" si="8"/>
        <v>5,1</v>
      </c>
      <c r="H43" s="56" t="str">
        <f t="shared" si="8"/>
        <v>6,1</v>
      </c>
      <c r="I43" s="56" t="str">
        <f t="shared" si="8"/>
        <v>7,1</v>
      </c>
      <c r="J43" s="56" t="str">
        <f t="shared" si="8"/>
        <v>8,1</v>
      </c>
      <c r="K43" s="56" t="str">
        <f t="shared" si="8"/>
        <v>9,1</v>
      </c>
      <c r="L43" s="56" t="str">
        <f t="shared" si="8"/>
        <v>10,1</v>
      </c>
      <c r="M43" s="56" t="str">
        <f t="shared" si="8"/>
        <v>11,1</v>
      </c>
      <c r="N43" s="56" t="str">
        <f t="shared" si="8"/>
        <v>12,1</v>
      </c>
      <c r="O43" s="56" t="str">
        <f t="shared" si="8"/>
        <v>13,1</v>
      </c>
      <c r="P43" s="56" t="str">
        <f t="shared" si="8"/>
        <v>14,1</v>
      </c>
      <c r="Q43" s="56" t="str">
        <f t="shared" si="8"/>
        <v>15,1</v>
      </c>
      <c r="R43" s="56" t="str">
        <f t="shared" si="8"/>
        <v>16,1</v>
      </c>
      <c r="S43" s="56" t="str">
        <f t="shared" ref="M43:S58" si="9">_xlfn.CONCAT(COLUMN()-$B43,",",ROW()-S$42)</f>
        <v>17,1</v>
      </c>
      <c r="T43" s="162"/>
      <c r="U43" s="141">
        <v>39</v>
      </c>
      <c r="V43" s="130">
        <v>1</v>
      </c>
      <c r="W43" s="130">
        <v>5</v>
      </c>
      <c r="X43" s="130">
        <v>0</v>
      </c>
      <c r="Y43" s="130">
        <v>160</v>
      </c>
      <c r="Z43" s="55" t="str">
        <f t="shared" si="1"/>
        <v>1,6</v>
      </c>
      <c r="AA43" s="162"/>
      <c r="AB43" s="163">
        <v>39</v>
      </c>
      <c r="AC43" s="163">
        <v>0</v>
      </c>
      <c r="AD43" s="163">
        <v>39</v>
      </c>
      <c r="AE43" s="163" t="s">
        <v>396</v>
      </c>
      <c r="AF43" s="164" t="s">
        <v>458</v>
      </c>
      <c r="AG43" s="165">
        <v>0.1</v>
      </c>
      <c r="AH43" s="165">
        <v>97</v>
      </c>
      <c r="AI43" s="165">
        <v>107</v>
      </c>
      <c r="AJ43" s="165">
        <v>250</v>
      </c>
      <c r="AK43" s="165">
        <v>500</v>
      </c>
      <c r="AL43" s="166">
        <v>1</v>
      </c>
      <c r="AM43" s="166">
        <v>6</v>
      </c>
      <c r="AN43" s="166">
        <v>8</v>
      </c>
      <c r="AO43" s="55" t="str">
        <f t="shared" si="2"/>
        <v>9,7</v>
      </c>
      <c r="AP43" s="90" t="str">
        <f t="shared" si="0"/>
        <v>H</v>
      </c>
      <c r="AQ43" s="94">
        <f t="shared" si="3"/>
        <v>393</v>
      </c>
      <c r="AR43" s="94">
        <f t="shared" si="3"/>
        <v>250</v>
      </c>
      <c r="AS43" s="145"/>
      <c r="AT43" s="145"/>
      <c r="AU43" s="145"/>
      <c r="AV43" s="145"/>
      <c r="AW43" s="145"/>
      <c r="AX43" s="145"/>
      <c r="AY43" s="145"/>
      <c r="AZ43" s="145"/>
      <c r="BA43" s="162"/>
      <c r="BB43" s="146">
        <f t="shared" si="4"/>
        <v>40</v>
      </c>
      <c r="BC43" s="146">
        <v>4.0252100840336098</v>
      </c>
      <c r="BD43" s="155">
        <v>1970.3151515151501</v>
      </c>
      <c r="BE43" s="162"/>
      <c r="BF43" s="162"/>
      <c r="BG43" s="162"/>
      <c r="BH43" s="162"/>
      <c r="BI43" s="162"/>
      <c r="BJ43" s="162"/>
      <c r="BK43" s="162"/>
      <c r="BL43" s="162"/>
      <c r="BM43" s="162"/>
      <c r="BN43" s="162"/>
      <c r="BO43" s="162"/>
      <c r="BP43" s="162"/>
      <c r="BQ43" s="162"/>
      <c r="BR43" s="162"/>
      <c r="BS43" s="162"/>
    </row>
    <row r="44" spans="1:71" ht="9.75" customHeight="1" x14ac:dyDescent="0.25">
      <c r="A44" s="159">
        <f t="shared" ref="A44:A57" si="10">A43+1</f>
        <v>2</v>
      </c>
      <c r="B44" s="26">
        <f>COLUMN()</f>
        <v>2</v>
      </c>
      <c r="C44" s="56" t="str">
        <f t="shared" si="8"/>
        <v>1,2</v>
      </c>
      <c r="D44" s="56" t="str">
        <f t="shared" si="8"/>
        <v>2,2</v>
      </c>
      <c r="E44" s="56" t="str">
        <f t="shared" si="8"/>
        <v>3,2</v>
      </c>
      <c r="F44" s="56" t="str">
        <f t="shared" si="8"/>
        <v>4,2</v>
      </c>
      <c r="G44" s="56" t="str">
        <f t="shared" si="8"/>
        <v>5,2</v>
      </c>
      <c r="H44" s="56" t="str">
        <f t="shared" si="8"/>
        <v>6,2</v>
      </c>
      <c r="I44" s="56" t="str">
        <f t="shared" si="8"/>
        <v>7,2</v>
      </c>
      <c r="J44" s="56" t="str">
        <f t="shared" si="8"/>
        <v>8,2</v>
      </c>
      <c r="K44" s="56" t="str">
        <f t="shared" si="8"/>
        <v>9,2</v>
      </c>
      <c r="L44" s="56" t="str">
        <f t="shared" si="8"/>
        <v>10,2</v>
      </c>
      <c r="M44" s="56" t="str">
        <f t="shared" si="9"/>
        <v>11,2</v>
      </c>
      <c r="N44" s="56" t="str">
        <f t="shared" si="9"/>
        <v>12,2</v>
      </c>
      <c r="O44" s="56" t="str">
        <f t="shared" si="9"/>
        <v>13,2</v>
      </c>
      <c r="P44" s="56" t="str">
        <f t="shared" si="9"/>
        <v>14,2</v>
      </c>
      <c r="Q44" s="56" t="str">
        <f t="shared" si="9"/>
        <v>15,2</v>
      </c>
      <c r="R44" s="56" t="str">
        <f t="shared" si="9"/>
        <v>16,2</v>
      </c>
      <c r="S44" s="56" t="str">
        <f t="shared" si="9"/>
        <v>17,2</v>
      </c>
      <c r="T44" s="162"/>
      <c r="U44" s="141">
        <v>40</v>
      </c>
      <c r="V44" s="130">
        <v>1</v>
      </c>
      <c r="W44" s="130">
        <v>6</v>
      </c>
      <c r="X44" s="130">
        <v>0</v>
      </c>
      <c r="Y44" s="130">
        <v>160</v>
      </c>
      <c r="Z44" s="55" t="str">
        <f t="shared" si="1"/>
        <v>1,7</v>
      </c>
      <c r="AA44" s="162"/>
      <c r="AB44" s="163">
        <v>40</v>
      </c>
      <c r="AC44" s="163">
        <v>0</v>
      </c>
      <c r="AD44" s="163">
        <v>40</v>
      </c>
      <c r="AE44" s="163" t="s">
        <v>485</v>
      </c>
      <c r="AF44" s="164" t="s">
        <v>460</v>
      </c>
      <c r="AG44" s="165">
        <v>0.1</v>
      </c>
      <c r="AH44" s="165">
        <v>0</v>
      </c>
      <c r="AI44" s="165">
        <v>0</v>
      </c>
      <c r="AJ44" s="165">
        <v>0</v>
      </c>
      <c r="AK44" s="165">
        <v>0</v>
      </c>
      <c r="AL44" s="166">
        <v>2</v>
      </c>
      <c r="AM44" s="166">
        <v>7</v>
      </c>
      <c r="AN44" s="166">
        <v>8</v>
      </c>
      <c r="AO44" s="55" t="str">
        <f t="shared" si="2"/>
        <v>9,8</v>
      </c>
      <c r="AP44" s="90" t="str">
        <f t="shared" si="0"/>
        <v/>
      </c>
      <c r="AQ44" s="94">
        <f t="shared" si="3"/>
        <v>0</v>
      </c>
      <c r="AR44" s="94">
        <f t="shared" si="3"/>
        <v>0</v>
      </c>
      <c r="AS44" s="145"/>
      <c r="AT44" s="145"/>
      <c r="AU44" s="145"/>
      <c r="AV44" s="145"/>
      <c r="AW44" s="145"/>
      <c r="AX44" s="145"/>
      <c r="AY44" s="145"/>
      <c r="AZ44" s="145"/>
      <c r="BA44" s="162"/>
      <c r="BB44" s="146">
        <f t="shared" si="4"/>
        <v>41</v>
      </c>
      <c r="BC44" s="146">
        <v>4.1008403361344499</v>
      </c>
      <c r="BD44" s="155">
        <v>2020.8098989898899</v>
      </c>
      <c r="BE44" s="162"/>
      <c r="BF44" s="162"/>
      <c r="BG44" s="162"/>
      <c r="BH44" s="162"/>
      <c r="BI44" s="162"/>
      <c r="BJ44" s="162"/>
      <c r="BK44" s="162"/>
      <c r="BL44" s="162"/>
      <c r="BM44" s="162"/>
      <c r="BN44" s="162"/>
      <c r="BO44" s="162"/>
      <c r="BP44" s="162"/>
      <c r="BQ44" s="162"/>
      <c r="BR44" s="162"/>
      <c r="BS44" s="162"/>
    </row>
    <row r="45" spans="1:71" ht="9.75" customHeight="1" x14ac:dyDescent="0.25">
      <c r="A45" s="159">
        <f t="shared" si="10"/>
        <v>3</v>
      </c>
      <c r="B45" s="26">
        <f>COLUMN()</f>
        <v>2</v>
      </c>
      <c r="C45" s="56" t="str">
        <f t="shared" si="8"/>
        <v>1,3</v>
      </c>
      <c r="D45" s="56" t="str">
        <f t="shared" si="8"/>
        <v>2,3</v>
      </c>
      <c r="E45" s="56" t="str">
        <f t="shared" si="8"/>
        <v>3,3</v>
      </c>
      <c r="F45" s="56" t="str">
        <f t="shared" si="8"/>
        <v>4,3</v>
      </c>
      <c r="G45" s="56" t="str">
        <f t="shared" si="8"/>
        <v>5,3</v>
      </c>
      <c r="H45" s="56" t="str">
        <f t="shared" si="8"/>
        <v>6,3</v>
      </c>
      <c r="I45" s="56" t="str">
        <f t="shared" si="8"/>
        <v>7,3</v>
      </c>
      <c r="J45" s="56" t="str">
        <f t="shared" si="8"/>
        <v>8,3</v>
      </c>
      <c r="K45" s="56" t="str">
        <f t="shared" si="8"/>
        <v>9,3</v>
      </c>
      <c r="L45" s="56" t="str">
        <f t="shared" si="8"/>
        <v>10,3</v>
      </c>
      <c r="M45" s="56" t="str">
        <f t="shared" si="9"/>
        <v>11,3</v>
      </c>
      <c r="N45" s="56" t="str">
        <f t="shared" si="9"/>
        <v>12,3</v>
      </c>
      <c r="O45" s="56" t="str">
        <f t="shared" si="9"/>
        <v>13,3</v>
      </c>
      <c r="P45" s="56" t="str">
        <f t="shared" si="9"/>
        <v>14,3</v>
      </c>
      <c r="Q45" s="56" t="str">
        <f t="shared" si="9"/>
        <v>15,3</v>
      </c>
      <c r="R45" s="56" t="str">
        <f t="shared" si="9"/>
        <v>16,3</v>
      </c>
      <c r="S45" s="56" t="str">
        <f t="shared" si="9"/>
        <v>17,3</v>
      </c>
      <c r="T45" s="162"/>
      <c r="U45" s="141">
        <v>41</v>
      </c>
      <c r="V45" s="130">
        <v>1</v>
      </c>
      <c r="W45" s="130">
        <v>7</v>
      </c>
      <c r="X45" s="130">
        <v>0</v>
      </c>
      <c r="Y45" s="130">
        <v>160</v>
      </c>
      <c r="Z45" s="55" t="str">
        <f t="shared" si="1"/>
        <v>1,8</v>
      </c>
      <c r="AA45" s="162"/>
      <c r="AB45" s="163">
        <v>41</v>
      </c>
      <c r="AC45" s="163">
        <v>0</v>
      </c>
      <c r="AD45" s="163">
        <v>41</v>
      </c>
      <c r="AE45" s="163" t="s">
        <v>462</v>
      </c>
      <c r="AF45" s="164" t="s">
        <v>458</v>
      </c>
      <c r="AG45" s="165">
        <v>0.1</v>
      </c>
      <c r="AH45" s="165">
        <v>97</v>
      </c>
      <c r="AI45" s="165">
        <v>107</v>
      </c>
      <c r="AJ45" s="165">
        <v>250</v>
      </c>
      <c r="AK45" s="165">
        <v>500</v>
      </c>
      <c r="AL45" s="166">
        <v>1</v>
      </c>
      <c r="AM45" s="166">
        <v>6</v>
      </c>
      <c r="AN45" s="166">
        <v>9</v>
      </c>
      <c r="AO45" s="55" t="str">
        <f t="shared" si="2"/>
        <v>10,7</v>
      </c>
      <c r="AP45" s="90" t="str">
        <f t="shared" si="0"/>
        <v>H</v>
      </c>
      <c r="AQ45" s="94">
        <f t="shared" si="3"/>
        <v>393</v>
      </c>
      <c r="AR45" s="94">
        <f t="shared" si="3"/>
        <v>250</v>
      </c>
      <c r="AS45" s="145"/>
      <c r="AT45" s="145"/>
      <c r="AU45" s="145"/>
      <c r="AV45" s="145"/>
      <c r="AW45" s="145"/>
      <c r="AX45" s="145"/>
      <c r="AY45" s="145"/>
      <c r="AZ45" s="145"/>
      <c r="BA45" s="162"/>
      <c r="BB45" s="146">
        <f t="shared" si="4"/>
        <v>42</v>
      </c>
      <c r="BC45" s="146">
        <v>4.1764705882352899</v>
      </c>
      <c r="BD45" s="155">
        <v>2071.30464646464</v>
      </c>
      <c r="BE45" s="162"/>
      <c r="BF45" s="162"/>
      <c r="BG45" s="162"/>
      <c r="BH45" s="162"/>
      <c r="BI45" s="162"/>
      <c r="BJ45" s="162"/>
      <c r="BK45" s="162"/>
      <c r="BL45" s="162"/>
      <c r="BM45" s="162"/>
      <c r="BN45" s="162"/>
      <c r="BO45" s="162"/>
      <c r="BP45" s="162"/>
      <c r="BQ45" s="162"/>
      <c r="BR45" s="162"/>
      <c r="BS45" s="162"/>
    </row>
    <row r="46" spans="1:71" ht="9.75" customHeight="1" x14ac:dyDescent="0.25">
      <c r="A46" s="159">
        <f t="shared" si="10"/>
        <v>4</v>
      </c>
      <c r="B46" s="26">
        <f>COLUMN()</f>
        <v>2</v>
      </c>
      <c r="C46" s="56" t="str">
        <f t="shared" si="8"/>
        <v>1,4</v>
      </c>
      <c r="D46" s="56" t="str">
        <f t="shared" si="8"/>
        <v>2,4</v>
      </c>
      <c r="E46" s="56" t="str">
        <f t="shared" si="8"/>
        <v>3,4</v>
      </c>
      <c r="F46" s="56" t="str">
        <f t="shared" si="8"/>
        <v>4,4</v>
      </c>
      <c r="G46" s="56" t="str">
        <f t="shared" si="8"/>
        <v>5,4</v>
      </c>
      <c r="H46" s="56" t="str">
        <f t="shared" si="8"/>
        <v>6,4</v>
      </c>
      <c r="I46" s="56" t="str">
        <f t="shared" si="8"/>
        <v>7,4</v>
      </c>
      <c r="J46" s="56" t="str">
        <f t="shared" si="8"/>
        <v>8,4</v>
      </c>
      <c r="K46" s="56" t="str">
        <f t="shared" si="8"/>
        <v>9,4</v>
      </c>
      <c r="L46" s="56" t="str">
        <f t="shared" si="8"/>
        <v>10,4</v>
      </c>
      <c r="M46" s="56" t="str">
        <f t="shared" si="9"/>
        <v>11,4</v>
      </c>
      <c r="N46" s="56" t="str">
        <f t="shared" si="9"/>
        <v>12,4</v>
      </c>
      <c r="O46" s="56" t="str">
        <f t="shared" si="9"/>
        <v>13,4</v>
      </c>
      <c r="P46" s="56" t="str">
        <f t="shared" si="9"/>
        <v>14,4</v>
      </c>
      <c r="Q46" s="56" t="str">
        <f t="shared" si="9"/>
        <v>15,4</v>
      </c>
      <c r="R46" s="56" t="str">
        <f t="shared" si="9"/>
        <v>16,4</v>
      </c>
      <c r="S46" s="56" t="str">
        <f t="shared" si="9"/>
        <v>17,4</v>
      </c>
      <c r="T46" s="162"/>
      <c r="U46" s="141">
        <v>42</v>
      </c>
      <c r="V46" s="130">
        <v>1</v>
      </c>
      <c r="W46" s="130">
        <v>8</v>
      </c>
      <c r="X46" s="130">
        <v>0</v>
      </c>
      <c r="Y46" s="130">
        <v>160</v>
      </c>
      <c r="Z46" s="55" t="str">
        <f t="shared" si="1"/>
        <v>1,9</v>
      </c>
      <c r="AA46" s="162"/>
      <c r="AB46" s="163">
        <v>42</v>
      </c>
      <c r="AC46" s="163">
        <v>0</v>
      </c>
      <c r="AD46" s="163">
        <v>42</v>
      </c>
      <c r="AE46" s="163" t="s">
        <v>467</v>
      </c>
      <c r="AF46" s="164" t="s">
        <v>458</v>
      </c>
      <c r="AG46" s="165">
        <v>0.1</v>
      </c>
      <c r="AH46" s="165">
        <v>97</v>
      </c>
      <c r="AI46" s="165">
        <v>107</v>
      </c>
      <c r="AJ46" s="165">
        <v>250</v>
      </c>
      <c r="AK46" s="165">
        <v>500</v>
      </c>
      <c r="AL46" s="166">
        <v>1</v>
      </c>
      <c r="AM46" s="166">
        <v>7</v>
      </c>
      <c r="AN46" s="166">
        <v>10</v>
      </c>
      <c r="AO46" s="55" t="str">
        <f t="shared" si="2"/>
        <v>11,8</v>
      </c>
      <c r="AP46" s="90" t="str">
        <f t="shared" si="0"/>
        <v>H</v>
      </c>
      <c r="AQ46" s="94">
        <f t="shared" si="3"/>
        <v>393</v>
      </c>
      <c r="AR46" s="94">
        <f t="shared" si="3"/>
        <v>250</v>
      </c>
      <c r="AS46" s="145"/>
      <c r="AT46" s="145"/>
      <c r="AU46" s="145"/>
      <c r="AV46" s="145"/>
      <c r="AW46" s="145"/>
      <c r="AX46" s="145"/>
      <c r="AY46" s="145"/>
      <c r="AZ46" s="145"/>
      <c r="BA46" s="162"/>
      <c r="BB46" s="146">
        <f t="shared" si="4"/>
        <v>43</v>
      </c>
      <c r="BC46" s="146">
        <v>4.25210084033613</v>
      </c>
      <c r="BD46" s="155">
        <v>2121.79939393939</v>
      </c>
      <c r="BE46" s="162"/>
      <c r="BF46" s="162"/>
      <c r="BG46" s="162"/>
      <c r="BH46" s="162"/>
      <c r="BI46" s="162"/>
      <c r="BJ46" s="162"/>
      <c r="BK46" s="162"/>
      <c r="BL46" s="162"/>
      <c r="BM46" s="162"/>
      <c r="BN46" s="162"/>
      <c r="BO46" s="162"/>
      <c r="BP46" s="162"/>
      <c r="BQ46" s="162"/>
      <c r="BR46" s="162"/>
      <c r="BS46" s="162"/>
    </row>
    <row r="47" spans="1:71" ht="9.75" customHeight="1" x14ac:dyDescent="0.25">
      <c r="A47" s="159">
        <f t="shared" si="10"/>
        <v>5</v>
      </c>
      <c r="B47" s="26">
        <f>COLUMN()</f>
        <v>2</v>
      </c>
      <c r="C47" s="56" t="str">
        <f t="shared" si="8"/>
        <v>1,5</v>
      </c>
      <c r="D47" s="56" t="str">
        <f t="shared" si="8"/>
        <v>2,5</v>
      </c>
      <c r="E47" s="56" t="str">
        <f t="shared" si="8"/>
        <v>3,5</v>
      </c>
      <c r="F47" s="56" t="str">
        <f t="shared" si="8"/>
        <v>4,5</v>
      </c>
      <c r="G47" s="56" t="str">
        <f t="shared" si="8"/>
        <v>5,5</v>
      </c>
      <c r="H47" s="56" t="str">
        <f t="shared" si="8"/>
        <v>6,5</v>
      </c>
      <c r="I47" s="56" t="str">
        <f t="shared" si="8"/>
        <v>7,5</v>
      </c>
      <c r="J47" s="56" t="str">
        <f t="shared" si="8"/>
        <v>8,5</v>
      </c>
      <c r="K47" s="56" t="str">
        <f t="shared" si="8"/>
        <v>9,5</v>
      </c>
      <c r="L47" s="56" t="str">
        <f t="shared" si="8"/>
        <v>10,5</v>
      </c>
      <c r="M47" s="56" t="str">
        <f t="shared" si="9"/>
        <v>11,5</v>
      </c>
      <c r="N47" s="56" t="str">
        <f t="shared" si="9"/>
        <v>12,5</v>
      </c>
      <c r="O47" s="56" t="str">
        <f t="shared" si="9"/>
        <v>13,5</v>
      </c>
      <c r="P47" s="56" t="str">
        <f t="shared" si="9"/>
        <v>14,5</v>
      </c>
      <c r="Q47" s="56" t="str">
        <f t="shared" si="9"/>
        <v>15,5</v>
      </c>
      <c r="R47" s="56" t="str">
        <f t="shared" si="9"/>
        <v>16,5</v>
      </c>
      <c r="S47" s="56" t="str">
        <f t="shared" si="9"/>
        <v>17,5</v>
      </c>
      <c r="T47" s="162"/>
      <c r="U47" s="141">
        <v>43</v>
      </c>
      <c r="V47" s="130">
        <v>1</v>
      </c>
      <c r="W47" s="130">
        <v>9</v>
      </c>
      <c r="X47" s="130">
        <v>0</v>
      </c>
      <c r="Y47" s="130">
        <v>160</v>
      </c>
      <c r="Z47" s="55" t="str">
        <f t="shared" si="1"/>
        <v>1,10</v>
      </c>
      <c r="AA47" s="162"/>
      <c r="AB47" s="163">
        <v>43</v>
      </c>
      <c r="AC47" s="163">
        <v>0</v>
      </c>
      <c r="AD47" s="163">
        <v>43</v>
      </c>
      <c r="AE47" s="163" t="s">
        <v>486</v>
      </c>
      <c r="AF47" s="164" t="s">
        <v>460</v>
      </c>
      <c r="AG47" s="165">
        <v>0.1</v>
      </c>
      <c r="AH47" s="165">
        <v>0</v>
      </c>
      <c r="AI47" s="165">
        <v>0</v>
      </c>
      <c r="AJ47" s="165">
        <v>0</v>
      </c>
      <c r="AK47" s="165">
        <v>0</v>
      </c>
      <c r="AL47" s="166">
        <v>2</v>
      </c>
      <c r="AM47" s="166">
        <v>7</v>
      </c>
      <c r="AN47" s="166">
        <v>9</v>
      </c>
      <c r="AO47" s="55" t="str">
        <f t="shared" si="2"/>
        <v>10,8</v>
      </c>
      <c r="AP47" s="90" t="str">
        <f t="shared" si="0"/>
        <v/>
      </c>
      <c r="AQ47" s="94">
        <f t="shared" si="3"/>
        <v>0</v>
      </c>
      <c r="AR47" s="94">
        <f t="shared" si="3"/>
        <v>0</v>
      </c>
      <c r="AS47" s="145"/>
      <c r="AT47" s="145"/>
      <c r="AU47" s="145"/>
      <c r="AV47" s="145"/>
      <c r="AW47" s="145"/>
      <c r="AX47" s="145"/>
      <c r="AY47" s="145"/>
      <c r="AZ47" s="145"/>
      <c r="BA47" s="162"/>
      <c r="BB47" s="146">
        <f t="shared" si="4"/>
        <v>44</v>
      </c>
      <c r="BC47" s="146">
        <v>4.3277310924369701</v>
      </c>
      <c r="BD47" s="155">
        <v>2172.2941414141401</v>
      </c>
      <c r="BE47" s="162"/>
      <c r="BF47" s="162"/>
      <c r="BG47" s="162"/>
      <c r="BH47" s="162"/>
      <c r="BI47" s="162"/>
      <c r="BJ47" s="162"/>
      <c r="BK47" s="162"/>
      <c r="BL47" s="162"/>
      <c r="BM47" s="162"/>
      <c r="BN47" s="162"/>
      <c r="BO47" s="162"/>
      <c r="BP47" s="162"/>
      <c r="BQ47" s="162"/>
      <c r="BR47" s="162"/>
      <c r="BS47" s="162"/>
    </row>
    <row r="48" spans="1:71" ht="9.75" customHeight="1" x14ac:dyDescent="0.25">
      <c r="A48" s="159">
        <f t="shared" si="10"/>
        <v>6</v>
      </c>
      <c r="B48" s="26">
        <f>COLUMN()</f>
        <v>2</v>
      </c>
      <c r="C48" s="56" t="str">
        <f t="shared" si="8"/>
        <v>1,6</v>
      </c>
      <c r="D48" s="56" t="str">
        <f t="shared" si="8"/>
        <v>2,6</v>
      </c>
      <c r="E48" s="56" t="str">
        <f t="shared" si="8"/>
        <v>3,6</v>
      </c>
      <c r="F48" s="56" t="str">
        <f t="shared" si="8"/>
        <v>4,6</v>
      </c>
      <c r="G48" s="56" t="str">
        <f t="shared" si="8"/>
        <v>5,6</v>
      </c>
      <c r="H48" s="56" t="str">
        <f t="shared" si="8"/>
        <v>6,6</v>
      </c>
      <c r="I48" s="56" t="str">
        <f t="shared" si="8"/>
        <v>7,6</v>
      </c>
      <c r="J48" s="56" t="str">
        <f t="shared" si="8"/>
        <v>8,6</v>
      </c>
      <c r="K48" s="56" t="str">
        <f t="shared" si="8"/>
        <v>9,6</v>
      </c>
      <c r="L48" s="56" t="str">
        <f t="shared" si="8"/>
        <v>10,6</v>
      </c>
      <c r="M48" s="56" t="str">
        <f t="shared" si="9"/>
        <v>11,6</v>
      </c>
      <c r="N48" s="56" t="str">
        <f t="shared" si="9"/>
        <v>12,6</v>
      </c>
      <c r="O48" s="56" t="str">
        <f t="shared" si="9"/>
        <v>13,6</v>
      </c>
      <c r="P48" s="56" t="str">
        <f t="shared" si="9"/>
        <v>14,6</v>
      </c>
      <c r="Q48" s="56" t="str">
        <f t="shared" si="9"/>
        <v>15,6</v>
      </c>
      <c r="R48" s="56" t="str">
        <f t="shared" si="9"/>
        <v>16,6</v>
      </c>
      <c r="S48" s="56" t="str">
        <f t="shared" si="9"/>
        <v>17,6</v>
      </c>
      <c r="T48" s="162"/>
      <c r="U48" s="141">
        <v>44</v>
      </c>
      <c r="V48" s="130">
        <v>1</v>
      </c>
      <c r="W48" s="130">
        <v>10</v>
      </c>
      <c r="X48" s="130">
        <v>0</v>
      </c>
      <c r="Y48" s="130">
        <v>160</v>
      </c>
      <c r="Z48" s="55" t="str">
        <f t="shared" si="1"/>
        <v>1,11</v>
      </c>
      <c r="AA48" s="162"/>
      <c r="AB48" s="163">
        <v>44</v>
      </c>
      <c r="AC48" s="163">
        <v>0</v>
      </c>
      <c r="AD48" s="163">
        <v>44</v>
      </c>
      <c r="AE48" s="163" t="s">
        <v>410</v>
      </c>
      <c r="AF48" s="164" t="s">
        <v>458</v>
      </c>
      <c r="AG48" s="165">
        <v>0.1</v>
      </c>
      <c r="AH48" s="165">
        <v>97</v>
      </c>
      <c r="AI48" s="165">
        <v>107</v>
      </c>
      <c r="AJ48" s="165">
        <v>250</v>
      </c>
      <c r="AK48" s="165">
        <v>500</v>
      </c>
      <c r="AL48" s="166">
        <v>1</v>
      </c>
      <c r="AM48" s="166">
        <v>8</v>
      </c>
      <c r="AN48" s="166">
        <v>6</v>
      </c>
      <c r="AO48" s="55" t="str">
        <f t="shared" si="2"/>
        <v>7,9</v>
      </c>
      <c r="AP48" s="90" t="str">
        <f t="shared" si="0"/>
        <v>H</v>
      </c>
      <c r="AQ48" s="94">
        <f t="shared" si="3"/>
        <v>393</v>
      </c>
      <c r="AR48" s="94">
        <f t="shared" si="3"/>
        <v>250</v>
      </c>
      <c r="AS48" s="145"/>
      <c r="AT48" s="145"/>
      <c r="AU48" s="145"/>
      <c r="AV48" s="145"/>
      <c r="AW48" s="145"/>
      <c r="AX48" s="145"/>
      <c r="AY48" s="145"/>
      <c r="AZ48" s="145"/>
      <c r="BA48" s="162"/>
      <c r="BB48" s="146">
        <f t="shared" si="4"/>
        <v>45</v>
      </c>
      <c r="BC48" s="146">
        <v>4.4033613445378101</v>
      </c>
      <c r="BD48" s="155">
        <v>2222.7888888888801</v>
      </c>
      <c r="BE48" s="162"/>
      <c r="BF48" s="162"/>
      <c r="BG48" s="162"/>
      <c r="BH48" s="162"/>
      <c r="BI48" s="162"/>
      <c r="BJ48" s="162"/>
      <c r="BK48" s="162"/>
      <c r="BL48" s="162"/>
      <c r="BM48" s="162"/>
      <c r="BN48" s="162"/>
      <c r="BO48" s="162"/>
      <c r="BP48" s="162"/>
      <c r="BQ48" s="162"/>
      <c r="BR48" s="162"/>
      <c r="BS48" s="162"/>
    </row>
    <row r="49" spans="1:71" ht="9.75" customHeight="1" x14ac:dyDescent="0.25">
      <c r="A49" s="159">
        <f t="shared" si="10"/>
        <v>7</v>
      </c>
      <c r="B49" s="26">
        <f>COLUMN()</f>
        <v>2</v>
      </c>
      <c r="C49" s="56" t="str">
        <f t="shared" si="8"/>
        <v>1,7</v>
      </c>
      <c r="D49" s="56" t="str">
        <f t="shared" si="8"/>
        <v>2,7</v>
      </c>
      <c r="E49" s="56" t="str">
        <f t="shared" si="8"/>
        <v>3,7</v>
      </c>
      <c r="F49" s="56" t="str">
        <f t="shared" si="8"/>
        <v>4,7</v>
      </c>
      <c r="G49" s="56" t="str">
        <f t="shared" si="8"/>
        <v>5,7</v>
      </c>
      <c r="H49" s="56" t="str">
        <f t="shared" si="8"/>
        <v>6,7</v>
      </c>
      <c r="I49" s="56" t="str">
        <f t="shared" si="8"/>
        <v>7,7</v>
      </c>
      <c r="J49" s="56" t="str">
        <f t="shared" si="8"/>
        <v>8,7</v>
      </c>
      <c r="K49" s="56" t="str">
        <f t="shared" si="8"/>
        <v>9,7</v>
      </c>
      <c r="L49" s="56" t="str">
        <f t="shared" si="8"/>
        <v>10,7</v>
      </c>
      <c r="M49" s="56" t="str">
        <f t="shared" si="9"/>
        <v>11,7</v>
      </c>
      <c r="N49" s="56" t="str">
        <f t="shared" si="9"/>
        <v>12,7</v>
      </c>
      <c r="O49" s="56" t="str">
        <f t="shared" si="9"/>
        <v>13,7</v>
      </c>
      <c r="P49" s="56" t="str">
        <f t="shared" si="9"/>
        <v>14,7</v>
      </c>
      <c r="Q49" s="56" t="str">
        <f t="shared" si="9"/>
        <v>15,7</v>
      </c>
      <c r="R49" s="56" t="str">
        <f t="shared" si="9"/>
        <v>16,7</v>
      </c>
      <c r="S49" s="56" t="str">
        <f t="shared" si="9"/>
        <v>17,7</v>
      </c>
      <c r="T49" s="162"/>
      <c r="U49" s="141">
        <v>45</v>
      </c>
      <c r="V49" s="130">
        <v>1</v>
      </c>
      <c r="W49" s="130">
        <v>11</v>
      </c>
      <c r="X49" s="130">
        <v>0</v>
      </c>
      <c r="Y49" s="130">
        <v>160</v>
      </c>
      <c r="Z49" s="55" t="str">
        <f t="shared" si="1"/>
        <v>1,12</v>
      </c>
      <c r="AA49" s="162"/>
      <c r="AB49" s="163">
        <v>45</v>
      </c>
      <c r="AC49" s="163">
        <v>0</v>
      </c>
      <c r="AD49" s="163">
        <v>45</v>
      </c>
      <c r="AE49" s="163" t="s">
        <v>487</v>
      </c>
      <c r="AF49" s="164" t="s">
        <v>460</v>
      </c>
      <c r="AG49" s="165">
        <v>0.1</v>
      </c>
      <c r="AH49" s="165">
        <v>0</v>
      </c>
      <c r="AI49" s="165">
        <v>0</v>
      </c>
      <c r="AJ49" s="165">
        <v>0</v>
      </c>
      <c r="AK49" s="165">
        <v>0</v>
      </c>
      <c r="AL49" s="166">
        <v>2</v>
      </c>
      <c r="AM49" s="166">
        <v>8</v>
      </c>
      <c r="AN49" s="166">
        <v>7</v>
      </c>
      <c r="AO49" s="55" t="str">
        <f t="shared" si="2"/>
        <v>8,9</v>
      </c>
      <c r="AP49" s="90" t="str">
        <f t="shared" si="0"/>
        <v/>
      </c>
      <c r="AQ49" s="94">
        <f t="shared" si="3"/>
        <v>0</v>
      </c>
      <c r="AR49" s="94">
        <f t="shared" si="3"/>
        <v>0</v>
      </c>
      <c r="AS49" s="145"/>
      <c r="AT49" s="145"/>
      <c r="AU49" s="145"/>
      <c r="AV49" s="145"/>
      <c r="AW49" s="145"/>
      <c r="AX49" s="145"/>
      <c r="AY49" s="145"/>
      <c r="AZ49" s="145"/>
      <c r="BA49" s="162"/>
      <c r="BB49" s="146">
        <f t="shared" si="4"/>
        <v>46</v>
      </c>
      <c r="BC49" s="146">
        <v>4.4789915966386502</v>
      </c>
      <c r="BD49" s="155">
        <v>2273.2836363636302</v>
      </c>
      <c r="BE49" s="162"/>
      <c r="BF49" s="162"/>
      <c r="BG49" s="162"/>
      <c r="BH49" s="162"/>
      <c r="BI49" s="162"/>
      <c r="BJ49" s="162"/>
      <c r="BK49" s="162"/>
      <c r="BL49" s="162"/>
      <c r="BM49" s="162"/>
      <c r="BN49" s="162"/>
      <c r="BO49" s="162"/>
      <c r="BP49" s="162"/>
      <c r="BQ49" s="162"/>
      <c r="BR49" s="162"/>
      <c r="BS49" s="162"/>
    </row>
    <row r="50" spans="1:71" ht="9.75" customHeight="1" x14ac:dyDescent="0.25">
      <c r="A50" s="159">
        <f t="shared" si="10"/>
        <v>8</v>
      </c>
      <c r="B50" s="26">
        <f>COLUMN()</f>
        <v>2</v>
      </c>
      <c r="C50" s="56" t="str">
        <f t="shared" si="8"/>
        <v>1,8</v>
      </c>
      <c r="D50" s="56" t="str">
        <f t="shared" si="8"/>
        <v>2,8</v>
      </c>
      <c r="E50" s="56" t="str">
        <f t="shared" si="8"/>
        <v>3,8</v>
      </c>
      <c r="F50" s="56" t="str">
        <f t="shared" si="8"/>
        <v>4,8</v>
      </c>
      <c r="G50" s="56" t="str">
        <f t="shared" si="8"/>
        <v>5,8</v>
      </c>
      <c r="H50" s="56" t="str">
        <f t="shared" si="8"/>
        <v>6,8</v>
      </c>
      <c r="I50" s="56" t="str">
        <f t="shared" si="8"/>
        <v>7,8</v>
      </c>
      <c r="J50" s="56" t="str">
        <f t="shared" si="8"/>
        <v>8,8</v>
      </c>
      <c r="K50" s="56" t="str">
        <f t="shared" si="8"/>
        <v>9,8</v>
      </c>
      <c r="L50" s="56" t="str">
        <f t="shared" si="8"/>
        <v>10,8</v>
      </c>
      <c r="M50" s="56" t="str">
        <f t="shared" si="9"/>
        <v>11,8</v>
      </c>
      <c r="N50" s="56" t="str">
        <f t="shared" si="9"/>
        <v>12,8</v>
      </c>
      <c r="O50" s="56" t="str">
        <f t="shared" si="9"/>
        <v>13,8</v>
      </c>
      <c r="P50" s="56" t="str">
        <f t="shared" si="9"/>
        <v>14,8</v>
      </c>
      <c r="Q50" s="56" t="str">
        <f t="shared" si="9"/>
        <v>15,8</v>
      </c>
      <c r="R50" s="56" t="str">
        <f t="shared" si="9"/>
        <v>16,8</v>
      </c>
      <c r="S50" s="56" t="str">
        <f t="shared" si="9"/>
        <v>17,8</v>
      </c>
      <c r="T50" s="162"/>
      <c r="U50" s="141">
        <v>46</v>
      </c>
      <c r="V50" s="130">
        <v>1</v>
      </c>
      <c r="W50" s="130">
        <v>12</v>
      </c>
      <c r="X50" s="130">
        <v>0</v>
      </c>
      <c r="Y50" s="130">
        <v>160</v>
      </c>
      <c r="Z50" s="55" t="str">
        <f t="shared" si="1"/>
        <v>1,13</v>
      </c>
      <c r="AA50" s="162"/>
      <c r="AB50" s="163">
        <v>46</v>
      </c>
      <c r="AC50" s="163">
        <v>0</v>
      </c>
      <c r="AD50" s="163">
        <v>46</v>
      </c>
      <c r="AE50" s="163" t="s">
        <v>488</v>
      </c>
      <c r="AF50" s="164" t="s">
        <v>460</v>
      </c>
      <c r="AG50" s="165">
        <v>0.1</v>
      </c>
      <c r="AH50" s="165">
        <v>0</v>
      </c>
      <c r="AI50" s="165">
        <v>0</v>
      </c>
      <c r="AJ50" s="165">
        <v>0</v>
      </c>
      <c r="AK50" s="165">
        <v>0</v>
      </c>
      <c r="AL50" s="166">
        <v>2</v>
      </c>
      <c r="AM50" s="166">
        <v>8</v>
      </c>
      <c r="AN50" s="166">
        <v>8</v>
      </c>
      <c r="AO50" s="55" t="str">
        <f t="shared" si="2"/>
        <v>9,9</v>
      </c>
      <c r="AP50" s="90" t="str">
        <f t="shared" si="0"/>
        <v/>
      </c>
      <c r="AQ50" s="94">
        <f t="shared" si="3"/>
        <v>0</v>
      </c>
      <c r="AR50" s="94">
        <f t="shared" si="3"/>
        <v>0</v>
      </c>
      <c r="AS50" s="145"/>
      <c r="AT50" s="145"/>
      <c r="AU50" s="145"/>
      <c r="AV50" s="145"/>
      <c r="AW50" s="145"/>
      <c r="AX50" s="145"/>
      <c r="AY50" s="145"/>
      <c r="AZ50" s="145"/>
      <c r="BA50" s="162"/>
      <c r="BB50" s="146">
        <f t="shared" si="4"/>
        <v>47</v>
      </c>
      <c r="BC50" s="146">
        <v>4.5546218487394903</v>
      </c>
      <c r="BD50" s="155">
        <v>2323.7783838383798</v>
      </c>
      <c r="BE50" s="162"/>
      <c r="BF50" s="162"/>
      <c r="BG50" s="162"/>
      <c r="BH50" s="162"/>
      <c r="BI50" s="162"/>
      <c r="BJ50" s="162"/>
      <c r="BK50" s="162"/>
      <c r="BL50" s="162"/>
      <c r="BM50" s="162"/>
      <c r="BN50" s="162"/>
      <c r="BO50" s="162"/>
      <c r="BP50" s="162"/>
      <c r="BQ50" s="162"/>
      <c r="BR50" s="162"/>
      <c r="BS50" s="162"/>
    </row>
    <row r="51" spans="1:71" ht="9.75" customHeight="1" x14ac:dyDescent="0.25">
      <c r="A51" s="159">
        <f t="shared" si="10"/>
        <v>9</v>
      </c>
      <c r="B51" s="26">
        <f>COLUMN()</f>
        <v>2</v>
      </c>
      <c r="C51" s="56" t="str">
        <f t="shared" si="8"/>
        <v>1,9</v>
      </c>
      <c r="D51" s="56" t="str">
        <f t="shared" si="8"/>
        <v>2,9</v>
      </c>
      <c r="E51" s="56" t="str">
        <f t="shared" si="8"/>
        <v>3,9</v>
      </c>
      <c r="F51" s="56" t="str">
        <f t="shared" si="8"/>
        <v>4,9</v>
      </c>
      <c r="G51" s="56" t="str">
        <f t="shared" si="8"/>
        <v>5,9</v>
      </c>
      <c r="H51" s="56" t="str">
        <f t="shared" si="8"/>
        <v>6,9</v>
      </c>
      <c r="I51" s="56" t="str">
        <f t="shared" si="8"/>
        <v>7,9</v>
      </c>
      <c r="J51" s="56" t="str">
        <f t="shared" si="8"/>
        <v>8,9</v>
      </c>
      <c r="K51" s="56" t="str">
        <f t="shared" si="8"/>
        <v>9,9</v>
      </c>
      <c r="L51" s="56" t="str">
        <f t="shared" si="8"/>
        <v>10,9</v>
      </c>
      <c r="M51" s="56" t="str">
        <f t="shared" si="9"/>
        <v>11,9</v>
      </c>
      <c r="N51" s="56" t="str">
        <f t="shared" si="9"/>
        <v>12,9</v>
      </c>
      <c r="O51" s="56" t="str">
        <f t="shared" si="9"/>
        <v>13,9</v>
      </c>
      <c r="P51" s="56" t="str">
        <f t="shared" si="9"/>
        <v>14,9</v>
      </c>
      <c r="Q51" s="56" t="str">
        <f t="shared" si="9"/>
        <v>15,9</v>
      </c>
      <c r="R51" s="56" t="str">
        <f t="shared" si="9"/>
        <v>16,9</v>
      </c>
      <c r="S51" s="56" t="str">
        <f t="shared" si="9"/>
        <v>17,9</v>
      </c>
      <c r="T51" s="162"/>
      <c r="U51" s="141">
        <v>47</v>
      </c>
      <c r="V51" s="130">
        <v>1</v>
      </c>
      <c r="W51" s="130">
        <v>13</v>
      </c>
      <c r="X51" s="130">
        <v>0</v>
      </c>
      <c r="Y51" s="130">
        <v>160</v>
      </c>
      <c r="Z51" s="55" t="str">
        <f t="shared" si="1"/>
        <v>1,14</v>
      </c>
      <c r="AA51" s="162"/>
      <c r="AB51" s="163">
        <v>47</v>
      </c>
      <c r="AC51" s="163">
        <v>0</v>
      </c>
      <c r="AD51" s="163">
        <v>47</v>
      </c>
      <c r="AE51" s="163" t="s">
        <v>469</v>
      </c>
      <c r="AF51" s="164" t="s">
        <v>458</v>
      </c>
      <c r="AG51" s="165">
        <v>0.1</v>
      </c>
      <c r="AH51" s="165">
        <v>97</v>
      </c>
      <c r="AI51" s="165">
        <v>107</v>
      </c>
      <c r="AJ51" s="165">
        <v>250</v>
      </c>
      <c r="AK51" s="165">
        <v>500</v>
      </c>
      <c r="AL51" s="166">
        <v>1</v>
      </c>
      <c r="AM51" s="166">
        <v>8</v>
      </c>
      <c r="AN51" s="166">
        <v>10</v>
      </c>
      <c r="AO51" s="55" t="str">
        <f t="shared" si="2"/>
        <v>11,9</v>
      </c>
      <c r="AP51" s="90" t="str">
        <f t="shared" si="0"/>
        <v>H</v>
      </c>
      <c r="AQ51" s="94">
        <f t="shared" si="3"/>
        <v>393</v>
      </c>
      <c r="AR51" s="94">
        <f t="shared" si="3"/>
        <v>250</v>
      </c>
      <c r="AS51" s="145"/>
      <c r="AT51" s="145"/>
      <c r="AU51" s="145"/>
      <c r="AV51" s="145"/>
      <c r="AW51" s="145"/>
      <c r="AX51" s="145"/>
      <c r="AY51" s="145"/>
      <c r="AZ51" s="145"/>
      <c r="BA51" s="162"/>
      <c r="BB51" s="146">
        <f t="shared" si="4"/>
        <v>48</v>
      </c>
      <c r="BC51" s="146">
        <v>4.6302521008403303</v>
      </c>
      <c r="BD51" s="155">
        <v>2374.2731313131299</v>
      </c>
      <c r="BE51" s="162"/>
      <c r="BF51" s="162"/>
      <c r="BG51" s="162"/>
      <c r="BH51" s="162"/>
      <c r="BI51" s="162"/>
      <c r="BJ51" s="162"/>
      <c r="BK51" s="162"/>
      <c r="BL51" s="162"/>
      <c r="BM51" s="162"/>
      <c r="BN51" s="162"/>
      <c r="BO51" s="162"/>
      <c r="BP51" s="162"/>
      <c r="BQ51" s="162"/>
      <c r="BR51" s="162"/>
      <c r="BS51" s="162"/>
    </row>
    <row r="52" spans="1:71" ht="9.75" customHeight="1" x14ac:dyDescent="0.25">
      <c r="A52" s="159">
        <f t="shared" si="10"/>
        <v>10</v>
      </c>
      <c r="B52" s="26">
        <f>COLUMN()</f>
        <v>2</v>
      </c>
      <c r="C52" s="56" t="str">
        <f t="shared" si="8"/>
        <v>1,10</v>
      </c>
      <c r="D52" s="56" t="str">
        <f t="shared" si="8"/>
        <v>2,10</v>
      </c>
      <c r="E52" s="56" t="str">
        <f t="shared" si="8"/>
        <v>3,10</v>
      </c>
      <c r="F52" s="56" t="str">
        <f t="shared" si="8"/>
        <v>4,10</v>
      </c>
      <c r="G52" s="56" t="str">
        <f t="shared" si="8"/>
        <v>5,10</v>
      </c>
      <c r="H52" s="56" t="str">
        <f t="shared" si="8"/>
        <v>6,10</v>
      </c>
      <c r="I52" s="56" t="str">
        <f t="shared" si="8"/>
        <v>7,10</v>
      </c>
      <c r="J52" s="56" t="str">
        <f t="shared" si="8"/>
        <v>8,10</v>
      </c>
      <c r="K52" s="56" t="str">
        <f t="shared" si="8"/>
        <v>9,10</v>
      </c>
      <c r="L52" s="56" t="str">
        <f t="shared" si="8"/>
        <v>10,10</v>
      </c>
      <c r="M52" s="56" t="str">
        <f t="shared" si="9"/>
        <v>11,10</v>
      </c>
      <c r="N52" s="56" t="str">
        <f t="shared" si="9"/>
        <v>12,10</v>
      </c>
      <c r="O52" s="56" t="str">
        <f t="shared" si="9"/>
        <v>13,10</v>
      </c>
      <c r="P52" s="56" t="str">
        <f t="shared" si="9"/>
        <v>14,10</v>
      </c>
      <c r="Q52" s="56" t="str">
        <f t="shared" si="9"/>
        <v>15,10</v>
      </c>
      <c r="R52" s="56" t="str">
        <f t="shared" si="9"/>
        <v>16,10</v>
      </c>
      <c r="S52" s="56" t="str">
        <f t="shared" si="9"/>
        <v>17,10</v>
      </c>
      <c r="T52" s="162"/>
      <c r="U52" s="141">
        <v>48</v>
      </c>
      <c r="V52" s="130">
        <v>1</v>
      </c>
      <c r="W52" s="130">
        <v>14</v>
      </c>
      <c r="X52" s="130">
        <v>0</v>
      </c>
      <c r="Y52" s="130">
        <v>160</v>
      </c>
      <c r="Z52" s="55" t="str">
        <f t="shared" si="1"/>
        <v>1,15</v>
      </c>
      <c r="AA52" s="162"/>
      <c r="AB52" s="163">
        <v>48</v>
      </c>
      <c r="AC52" s="163">
        <v>0</v>
      </c>
      <c r="AD52" s="163">
        <v>48</v>
      </c>
      <c r="AE52" s="163" t="s">
        <v>489</v>
      </c>
      <c r="AF52" s="164" t="s">
        <v>460</v>
      </c>
      <c r="AG52" s="165">
        <v>0.1</v>
      </c>
      <c r="AH52" s="165">
        <v>0</v>
      </c>
      <c r="AI52" s="165">
        <v>0</v>
      </c>
      <c r="AJ52" s="165">
        <v>0</v>
      </c>
      <c r="AK52" s="165">
        <v>0</v>
      </c>
      <c r="AL52" s="166">
        <v>2</v>
      </c>
      <c r="AM52" s="166">
        <v>8</v>
      </c>
      <c r="AN52" s="166">
        <v>9</v>
      </c>
      <c r="AO52" s="55" t="str">
        <f t="shared" si="2"/>
        <v>10,9</v>
      </c>
      <c r="AP52" s="90" t="str">
        <f t="shared" si="0"/>
        <v/>
      </c>
      <c r="AQ52" s="94">
        <f t="shared" si="3"/>
        <v>0</v>
      </c>
      <c r="AR52" s="94">
        <f t="shared" si="3"/>
        <v>0</v>
      </c>
      <c r="AS52" s="145"/>
      <c r="AT52" s="145"/>
      <c r="AU52" s="145"/>
      <c r="AV52" s="145"/>
      <c r="AW52" s="145"/>
      <c r="AX52" s="145"/>
      <c r="AY52" s="145"/>
      <c r="AZ52" s="145"/>
      <c r="BA52" s="162"/>
      <c r="BB52" s="146">
        <f t="shared" si="4"/>
        <v>49</v>
      </c>
      <c r="BC52" s="146">
        <v>4.7058823529411704</v>
      </c>
      <c r="BD52" s="155">
        <v>2424.7678787878699</v>
      </c>
      <c r="BE52" s="162"/>
      <c r="BF52" s="162"/>
      <c r="BG52" s="162"/>
      <c r="BH52" s="162"/>
      <c r="BI52" s="162"/>
      <c r="BJ52" s="162"/>
      <c r="BK52" s="162"/>
      <c r="BL52" s="162"/>
      <c r="BM52" s="162"/>
      <c r="BN52" s="162"/>
      <c r="BO52" s="162"/>
      <c r="BP52" s="162"/>
      <c r="BQ52" s="162"/>
      <c r="BR52" s="162"/>
      <c r="BS52" s="162"/>
    </row>
    <row r="53" spans="1:71" ht="9.75" customHeight="1" x14ac:dyDescent="0.25">
      <c r="A53" s="159">
        <f t="shared" si="10"/>
        <v>11</v>
      </c>
      <c r="B53" s="26">
        <f>COLUMN()</f>
        <v>2</v>
      </c>
      <c r="C53" s="56" t="str">
        <f t="shared" si="8"/>
        <v>1,11</v>
      </c>
      <c r="D53" s="56" t="str">
        <f t="shared" si="8"/>
        <v>2,11</v>
      </c>
      <c r="E53" s="56" t="str">
        <f t="shared" si="8"/>
        <v>3,11</v>
      </c>
      <c r="F53" s="56" t="str">
        <f t="shared" si="8"/>
        <v>4,11</v>
      </c>
      <c r="G53" s="56" t="str">
        <f t="shared" si="8"/>
        <v>5,11</v>
      </c>
      <c r="H53" s="56" t="str">
        <f t="shared" si="8"/>
        <v>6,11</v>
      </c>
      <c r="I53" s="56" t="str">
        <f t="shared" si="8"/>
        <v>7,11</v>
      </c>
      <c r="J53" s="56" t="str">
        <f t="shared" si="8"/>
        <v>8,11</v>
      </c>
      <c r="K53" s="56" t="str">
        <f t="shared" si="8"/>
        <v>9,11</v>
      </c>
      <c r="L53" s="56" t="str">
        <f t="shared" si="8"/>
        <v>10,11</v>
      </c>
      <c r="M53" s="56" t="str">
        <f t="shared" si="9"/>
        <v>11,11</v>
      </c>
      <c r="N53" s="56" t="str">
        <f t="shared" si="9"/>
        <v>12,11</v>
      </c>
      <c r="O53" s="56" t="str">
        <f t="shared" si="9"/>
        <v>13,11</v>
      </c>
      <c r="P53" s="56" t="str">
        <f t="shared" si="9"/>
        <v>14,11</v>
      </c>
      <c r="Q53" s="56" t="str">
        <f t="shared" si="9"/>
        <v>15,11</v>
      </c>
      <c r="R53" s="56" t="str">
        <f t="shared" si="9"/>
        <v>16,11</v>
      </c>
      <c r="S53" s="56" t="str">
        <f t="shared" si="9"/>
        <v>17,11</v>
      </c>
      <c r="T53" s="162"/>
      <c r="U53" s="141">
        <v>49</v>
      </c>
      <c r="V53" s="130">
        <v>1</v>
      </c>
      <c r="W53" s="130">
        <v>15</v>
      </c>
      <c r="X53" s="130">
        <v>0</v>
      </c>
      <c r="Y53" s="130">
        <v>160</v>
      </c>
      <c r="Z53" s="55" t="str">
        <f t="shared" si="1"/>
        <v>1,16</v>
      </c>
      <c r="AA53" s="162"/>
      <c r="AB53" s="163">
        <v>49</v>
      </c>
      <c r="AC53" s="163">
        <v>0</v>
      </c>
      <c r="AD53" s="163">
        <v>49</v>
      </c>
      <c r="AE53" s="163" t="s">
        <v>470</v>
      </c>
      <c r="AF53" s="164" t="s">
        <v>458</v>
      </c>
      <c r="AG53" s="165">
        <v>0.1</v>
      </c>
      <c r="AH53" s="165">
        <v>97</v>
      </c>
      <c r="AI53" s="165">
        <v>107</v>
      </c>
      <c r="AJ53" s="165">
        <v>250</v>
      </c>
      <c r="AK53" s="165">
        <v>500</v>
      </c>
      <c r="AL53" s="166">
        <v>1</v>
      </c>
      <c r="AM53" s="166">
        <v>9</v>
      </c>
      <c r="AN53" s="166">
        <v>6</v>
      </c>
      <c r="AO53" s="55" t="str">
        <f t="shared" si="2"/>
        <v>7,10</v>
      </c>
      <c r="AP53" s="90" t="str">
        <f t="shared" si="0"/>
        <v>H</v>
      </c>
      <c r="AQ53" s="94">
        <f t="shared" si="3"/>
        <v>393</v>
      </c>
      <c r="AR53" s="94">
        <f t="shared" si="3"/>
        <v>250</v>
      </c>
      <c r="AS53" s="145"/>
      <c r="AT53" s="145"/>
      <c r="AU53" s="145"/>
      <c r="AV53" s="145"/>
      <c r="AW53" s="145"/>
      <c r="AX53" s="145"/>
      <c r="AY53" s="145"/>
      <c r="AZ53" s="145"/>
      <c r="BA53" s="162"/>
      <c r="BB53" s="146">
        <f t="shared" si="4"/>
        <v>50</v>
      </c>
      <c r="BC53" s="146">
        <v>4.7815126050420096</v>
      </c>
      <c r="BD53" s="155">
        <v>2475.26262626262</v>
      </c>
      <c r="BE53" s="162"/>
      <c r="BF53" s="162"/>
      <c r="BG53" s="162"/>
      <c r="BH53" s="162"/>
      <c r="BI53" s="162"/>
      <c r="BJ53" s="162"/>
      <c r="BK53" s="162"/>
      <c r="BL53" s="162"/>
      <c r="BM53" s="162"/>
      <c r="BN53" s="162"/>
      <c r="BO53" s="162"/>
      <c r="BP53" s="162"/>
      <c r="BQ53" s="162"/>
      <c r="BR53" s="162"/>
      <c r="BS53" s="162"/>
    </row>
    <row r="54" spans="1:71" ht="9.75" customHeight="1" x14ac:dyDescent="0.25">
      <c r="A54" s="159">
        <f t="shared" si="10"/>
        <v>12</v>
      </c>
      <c r="B54" s="26">
        <f>COLUMN()</f>
        <v>2</v>
      </c>
      <c r="C54" s="56" t="str">
        <f t="shared" si="8"/>
        <v>1,12</v>
      </c>
      <c r="D54" s="56" t="str">
        <f t="shared" si="8"/>
        <v>2,12</v>
      </c>
      <c r="E54" s="56" t="str">
        <f t="shared" si="8"/>
        <v>3,12</v>
      </c>
      <c r="F54" s="56" t="str">
        <f t="shared" si="8"/>
        <v>4,12</v>
      </c>
      <c r="G54" s="56" t="str">
        <f t="shared" si="8"/>
        <v>5,12</v>
      </c>
      <c r="H54" s="56" t="str">
        <f t="shared" si="8"/>
        <v>6,12</v>
      </c>
      <c r="I54" s="56" t="str">
        <f t="shared" si="8"/>
        <v>7,12</v>
      </c>
      <c r="J54" s="56" t="str">
        <f t="shared" si="8"/>
        <v>8,12</v>
      </c>
      <c r="K54" s="56" t="str">
        <f t="shared" si="8"/>
        <v>9,12</v>
      </c>
      <c r="L54" s="56" t="str">
        <f t="shared" si="8"/>
        <v>10,12</v>
      </c>
      <c r="M54" s="56" t="str">
        <f t="shared" si="9"/>
        <v>11,12</v>
      </c>
      <c r="N54" s="56" t="str">
        <f t="shared" si="9"/>
        <v>12,12</v>
      </c>
      <c r="O54" s="56" t="str">
        <f t="shared" si="9"/>
        <v>13,12</v>
      </c>
      <c r="P54" s="56" t="str">
        <f t="shared" si="9"/>
        <v>14,12</v>
      </c>
      <c r="Q54" s="56" t="str">
        <f t="shared" si="9"/>
        <v>15,12</v>
      </c>
      <c r="R54" s="56" t="str">
        <f t="shared" si="9"/>
        <v>16,12</v>
      </c>
      <c r="S54" s="56" t="str">
        <f t="shared" si="9"/>
        <v>17,12</v>
      </c>
      <c r="T54" s="162"/>
      <c r="U54" s="141">
        <v>50</v>
      </c>
      <c r="V54" s="130">
        <v>1</v>
      </c>
      <c r="W54" s="130">
        <v>16</v>
      </c>
      <c r="X54" s="130">
        <v>0</v>
      </c>
      <c r="Y54" s="130">
        <v>160</v>
      </c>
      <c r="Z54" s="55" t="str">
        <f t="shared" si="1"/>
        <v>1,17</v>
      </c>
      <c r="AA54" s="162"/>
      <c r="AB54" s="163">
        <v>50</v>
      </c>
      <c r="AC54" s="163">
        <v>0</v>
      </c>
      <c r="AD54" s="163">
        <v>50</v>
      </c>
      <c r="AE54" s="163" t="s">
        <v>474</v>
      </c>
      <c r="AF54" s="164" t="s">
        <v>458</v>
      </c>
      <c r="AG54" s="165">
        <v>0.1</v>
      </c>
      <c r="AH54" s="165">
        <v>97</v>
      </c>
      <c r="AI54" s="165">
        <v>107</v>
      </c>
      <c r="AJ54" s="165">
        <v>250</v>
      </c>
      <c r="AK54" s="165">
        <v>500</v>
      </c>
      <c r="AL54" s="166">
        <v>1</v>
      </c>
      <c r="AM54" s="166">
        <v>10</v>
      </c>
      <c r="AN54" s="166">
        <v>7</v>
      </c>
      <c r="AO54" s="55" t="str">
        <f t="shared" si="2"/>
        <v>8,11</v>
      </c>
      <c r="AP54" s="90" t="str">
        <f t="shared" si="0"/>
        <v>H</v>
      </c>
      <c r="AQ54" s="94">
        <f t="shared" si="3"/>
        <v>393</v>
      </c>
      <c r="AR54" s="94">
        <f t="shared" si="3"/>
        <v>250</v>
      </c>
      <c r="AS54" s="145"/>
      <c r="AT54" s="145"/>
      <c r="AU54" s="145"/>
      <c r="AV54" s="145"/>
      <c r="AW54" s="145"/>
      <c r="AX54" s="145"/>
      <c r="AY54" s="145"/>
      <c r="AZ54" s="145"/>
      <c r="BA54" s="162"/>
      <c r="BB54" s="146">
        <f t="shared" si="4"/>
        <v>51</v>
      </c>
      <c r="BC54" s="146">
        <v>4.8571428571428497</v>
      </c>
      <c r="BD54" s="155">
        <v>2525.75737373737</v>
      </c>
      <c r="BE54" s="162"/>
      <c r="BF54" s="162"/>
      <c r="BG54" s="162"/>
      <c r="BH54" s="162"/>
      <c r="BI54" s="162"/>
      <c r="BJ54" s="162"/>
      <c r="BK54" s="162"/>
      <c r="BL54" s="162"/>
      <c r="BM54" s="162"/>
      <c r="BN54" s="162"/>
      <c r="BO54" s="162"/>
      <c r="BP54" s="162"/>
      <c r="BQ54" s="162"/>
      <c r="BR54" s="162"/>
      <c r="BS54" s="162"/>
    </row>
    <row r="55" spans="1:71" ht="9.75" customHeight="1" x14ac:dyDescent="0.25">
      <c r="A55" s="159">
        <f t="shared" si="10"/>
        <v>13</v>
      </c>
      <c r="B55" s="26">
        <f>COLUMN()</f>
        <v>2</v>
      </c>
      <c r="C55" s="56" t="str">
        <f t="shared" si="8"/>
        <v>1,13</v>
      </c>
      <c r="D55" s="56" t="str">
        <f t="shared" si="8"/>
        <v>2,13</v>
      </c>
      <c r="E55" s="56" t="str">
        <f t="shared" si="8"/>
        <v>3,13</v>
      </c>
      <c r="F55" s="56" t="str">
        <f t="shared" si="8"/>
        <v>4,13</v>
      </c>
      <c r="G55" s="56" t="str">
        <f t="shared" si="8"/>
        <v>5,13</v>
      </c>
      <c r="H55" s="56" t="str">
        <f t="shared" si="8"/>
        <v>6,13</v>
      </c>
      <c r="I55" s="56" t="str">
        <f t="shared" si="8"/>
        <v>7,13</v>
      </c>
      <c r="J55" s="56" t="str">
        <f t="shared" si="8"/>
        <v>8,13</v>
      </c>
      <c r="K55" s="56" t="str">
        <f t="shared" si="8"/>
        <v>9,13</v>
      </c>
      <c r="L55" s="56" t="str">
        <f t="shared" si="8"/>
        <v>10,13</v>
      </c>
      <c r="M55" s="56" t="str">
        <f t="shared" si="9"/>
        <v>11,13</v>
      </c>
      <c r="N55" s="56" t="str">
        <f t="shared" si="9"/>
        <v>12,13</v>
      </c>
      <c r="O55" s="56" t="str">
        <f t="shared" si="9"/>
        <v>13,13</v>
      </c>
      <c r="P55" s="56" t="str">
        <f t="shared" si="9"/>
        <v>14,13</v>
      </c>
      <c r="Q55" s="56" t="str">
        <f t="shared" si="9"/>
        <v>15,13</v>
      </c>
      <c r="R55" s="56" t="str">
        <f t="shared" si="9"/>
        <v>16,13</v>
      </c>
      <c r="S55" s="56" t="str">
        <f t="shared" si="9"/>
        <v>17,13</v>
      </c>
      <c r="T55" s="162"/>
      <c r="U55" s="141">
        <v>51</v>
      </c>
      <c r="V55" s="130">
        <v>1</v>
      </c>
      <c r="W55" s="130">
        <v>0</v>
      </c>
      <c r="X55" s="130">
        <v>16</v>
      </c>
      <c r="Y55" s="130">
        <v>140</v>
      </c>
      <c r="Z55" s="55" t="str">
        <f t="shared" si="1"/>
        <v>17,1</v>
      </c>
      <c r="AA55" s="162"/>
      <c r="AB55" s="163">
        <v>51</v>
      </c>
      <c r="AC55" s="163">
        <v>0</v>
      </c>
      <c r="AD55" s="163">
        <v>51</v>
      </c>
      <c r="AE55" s="163" t="s">
        <v>490</v>
      </c>
      <c r="AF55" s="164" t="s">
        <v>460</v>
      </c>
      <c r="AG55" s="165">
        <v>0.1</v>
      </c>
      <c r="AH55" s="165">
        <v>0</v>
      </c>
      <c r="AI55" s="165">
        <v>0</v>
      </c>
      <c r="AJ55" s="165">
        <v>0</v>
      </c>
      <c r="AK55" s="165">
        <v>0</v>
      </c>
      <c r="AL55" s="166">
        <v>2</v>
      </c>
      <c r="AM55" s="166">
        <v>9</v>
      </c>
      <c r="AN55" s="166">
        <v>7</v>
      </c>
      <c r="AO55" s="55" t="str">
        <f t="shared" si="2"/>
        <v>8,10</v>
      </c>
      <c r="AP55" s="90" t="str">
        <f t="shared" si="0"/>
        <v/>
      </c>
      <c r="AQ55" s="94">
        <f t="shared" si="3"/>
        <v>0</v>
      </c>
      <c r="AR55" s="94">
        <f t="shared" si="3"/>
        <v>0</v>
      </c>
      <c r="AS55" s="145"/>
      <c r="AT55" s="145"/>
      <c r="AU55" s="145"/>
      <c r="AV55" s="145"/>
      <c r="AW55" s="145"/>
      <c r="AX55" s="145"/>
      <c r="AY55" s="145"/>
      <c r="AZ55" s="145"/>
      <c r="BA55" s="162"/>
      <c r="BB55" s="146">
        <f t="shared" si="4"/>
        <v>52</v>
      </c>
      <c r="BC55" s="146">
        <v>4.9327731092436897</v>
      </c>
      <c r="BD55" s="155">
        <v>2576.2521212121201</v>
      </c>
      <c r="BE55" s="162"/>
      <c r="BF55" s="162"/>
      <c r="BG55" s="162"/>
      <c r="BH55" s="162"/>
      <c r="BI55" s="162"/>
      <c r="BJ55" s="162"/>
      <c r="BK55" s="162"/>
      <c r="BL55" s="162"/>
      <c r="BM55" s="162"/>
      <c r="BN55" s="162"/>
      <c r="BO55" s="162"/>
      <c r="BP55" s="162"/>
      <c r="BQ55" s="162"/>
      <c r="BR55" s="162"/>
      <c r="BS55" s="162"/>
    </row>
    <row r="56" spans="1:71" ht="9.75" customHeight="1" x14ac:dyDescent="0.25">
      <c r="A56" s="159">
        <f t="shared" si="10"/>
        <v>14</v>
      </c>
      <c r="B56" s="26">
        <f>COLUMN()</f>
        <v>2</v>
      </c>
      <c r="C56" s="56" t="str">
        <f t="shared" si="8"/>
        <v>1,14</v>
      </c>
      <c r="D56" s="56" t="str">
        <f t="shared" si="8"/>
        <v>2,14</v>
      </c>
      <c r="E56" s="56" t="str">
        <f t="shared" si="8"/>
        <v>3,14</v>
      </c>
      <c r="F56" s="56" t="str">
        <f t="shared" si="8"/>
        <v>4,14</v>
      </c>
      <c r="G56" s="56" t="str">
        <f t="shared" si="8"/>
        <v>5,14</v>
      </c>
      <c r="H56" s="56" t="str">
        <f t="shared" si="8"/>
        <v>6,14</v>
      </c>
      <c r="I56" s="56" t="str">
        <f t="shared" si="8"/>
        <v>7,14</v>
      </c>
      <c r="J56" s="56" t="str">
        <f t="shared" si="8"/>
        <v>8,14</v>
      </c>
      <c r="K56" s="56" t="str">
        <f t="shared" si="8"/>
        <v>9,14</v>
      </c>
      <c r="L56" s="56" t="str">
        <f t="shared" si="8"/>
        <v>10,14</v>
      </c>
      <c r="M56" s="56" t="str">
        <f t="shared" si="9"/>
        <v>11,14</v>
      </c>
      <c r="N56" s="56" t="str">
        <f t="shared" si="9"/>
        <v>12,14</v>
      </c>
      <c r="O56" s="56" t="str">
        <f t="shared" si="9"/>
        <v>13,14</v>
      </c>
      <c r="P56" s="56" t="str">
        <f t="shared" si="9"/>
        <v>14,14</v>
      </c>
      <c r="Q56" s="56" t="str">
        <f t="shared" si="9"/>
        <v>15,14</v>
      </c>
      <c r="R56" s="56" t="str">
        <f t="shared" si="9"/>
        <v>16,14</v>
      </c>
      <c r="S56" s="56" t="str">
        <f t="shared" si="9"/>
        <v>17,14</v>
      </c>
      <c r="T56" s="162"/>
      <c r="U56" s="141">
        <v>52</v>
      </c>
      <c r="V56" s="130">
        <v>1</v>
      </c>
      <c r="W56" s="130">
        <v>1</v>
      </c>
      <c r="X56" s="130">
        <v>16</v>
      </c>
      <c r="Y56" s="130">
        <v>140</v>
      </c>
      <c r="Z56" s="55" t="str">
        <f t="shared" si="1"/>
        <v>17,2</v>
      </c>
      <c r="AA56" s="162"/>
      <c r="AB56" s="163">
        <v>52</v>
      </c>
      <c r="AC56" s="163">
        <v>0</v>
      </c>
      <c r="AD56" s="163">
        <v>52</v>
      </c>
      <c r="AE56" s="163" t="s">
        <v>422</v>
      </c>
      <c r="AF56" s="164" t="s">
        <v>458</v>
      </c>
      <c r="AG56" s="165">
        <v>0.1</v>
      </c>
      <c r="AH56" s="165">
        <v>97</v>
      </c>
      <c r="AI56" s="165">
        <v>107</v>
      </c>
      <c r="AJ56" s="165">
        <v>250</v>
      </c>
      <c r="AK56" s="165">
        <v>500</v>
      </c>
      <c r="AL56" s="166">
        <v>1</v>
      </c>
      <c r="AM56" s="166">
        <v>10</v>
      </c>
      <c r="AN56" s="166">
        <v>8</v>
      </c>
      <c r="AO56" s="55" t="str">
        <f t="shared" si="2"/>
        <v>9,11</v>
      </c>
      <c r="AP56" s="90" t="str">
        <f t="shared" si="0"/>
        <v>H</v>
      </c>
      <c r="AQ56" s="94">
        <f t="shared" si="3"/>
        <v>393</v>
      </c>
      <c r="AR56" s="94">
        <f t="shared" si="3"/>
        <v>250</v>
      </c>
      <c r="AS56" s="145"/>
      <c r="AT56" s="145"/>
      <c r="AU56" s="145"/>
      <c r="AV56" s="145"/>
      <c r="AW56" s="145"/>
      <c r="AX56" s="145"/>
      <c r="AY56" s="145"/>
      <c r="AZ56" s="145"/>
      <c r="BA56" s="162"/>
      <c r="BB56" s="146">
        <f t="shared" si="4"/>
        <v>53</v>
      </c>
      <c r="BC56" s="146">
        <v>5.0084033613445298</v>
      </c>
      <c r="BD56" s="155">
        <v>2626.7468686868601</v>
      </c>
      <c r="BE56" s="162"/>
      <c r="BF56" s="162"/>
      <c r="BG56" s="162"/>
      <c r="BH56" s="162"/>
      <c r="BI56" s="162"/>
      <c r="BJ56" s="162"/>
      <c r="BK56" s="162"/>
      <c r="BL56" s="162"/>
      <c r="BM56" s="162"/>
      <c r="BN56" s="162"/>
      <c r="BO56" s="162"/>
      <c r="BP56" s="162"/>
      <c r="BQ56" s="162"/>
      <c r="BR56" s="162"/>
      <c r="BS56" s="162"/>
    </row>
    <row r="57" spans="1:71" ht="9.75" customHeight="1" x14ac:dyDescent="0.25">
      <c r="A57" s="159">
        <f t="shared" si="10"/>
        <v>15</v>
      </c>
      <c r="B57" s="26">
        <f>COLUMN()</f>
        <v>2</v>
      </c>
      <c r="C57" s="56" t="str">
        <f t="shared" si="8"/>
        <v>1,15</v>
      </c>
      <c r="D57" s="56" t="str">
        <f t="shared" si="8"/>
        <v>2,15</v>
      </c>
      <c r="E57" s="56" t="str">
        <f t="shared" si="8"/>
        <v>3,15</v>
      </c>
      <c r="F57" s="56" t="str">
        <f t="shared" si="8"/>
        <v>4,15</v>
      </c>
      <c r="G57" s="56" t="str">
        <f t="shared" si="8"/>
        <v>5,15</v>
      </c>
      <c r="H57" s="56" t="str">
        <f t="shared" si="8"/>
        <v>6,15</v>
      </c>
      <c r="I57" s="56" t="str">
        <f t="shared" si="8"/>
        <v>7,15</v>
      </c>
      <c r="J57" s="56" t="str">
        <f t="shared" si="8"/>
        <v>8,15</v>
      </c>
      <c r="K57" s="56" t="str">
        <f t="shared" si="8"/>
        <v>9,15</v>
      </c>
      <c r="L57" s="56" t="str">
        <f t="shared" si="8"/>
        <v>10,15</v>
      </c>
      <c r="M57" s="56" t="str">
        <f t="shared" si="9"/>
        <v>11,15</v>
      </c>
      <c r="N57" s="56" t="str">
        <f t="shared" si="9"/>
        <v>12,15</v>
      </c>
      <c r="O57" s="56" t="str">
        <f t="shared" si="9"/>
        <v>13,15</v>
      </c>
      <c r="P57" s="56" t="str">
        <f t="shared" si="9"/>
        <v>14,15</v>
      </c>
      <c r="Q57" s="56" t="str">
        <f t="shared" si="9"/>
        <v>15,15</v>
      </c>
      <c r="R57" s="56" t="str">
        <f t="shared" si="9"/>
        <v>16,15</v>
      </c>
      <c r="S57" s="56" t="str">
        <f t="shared" si="9"/>
        <v>17,15</v>
      </c>
      <c r="T57" s="162"/>
      <c r="U57" s="141">
        <v>53</v>
      </c>
      <c r="V57" s="130">
        <v>1</v>
      </c>
      <c r="W57" s="130">
        <v>2</v>
      </c>
      <c r="X57" s="130">
        <v>16</v>
      </c>
      <c r="Y57" s="130">
        <v>140</v>
      </c>
      <c r="Z57" s="55" t="str">
        <f t="shared" si="1"/>
        <v>17,3</v>
      </c>
      <c r="AA57" s="162"/>
      <c r="AB57" s="163">
        <v>53</v>
      </c>
      <c r="AC57" s="163">
        <v>0</v>
      </c>
      <c r="AD57" s="163">
        <v>53</v>
      </c>
      <c r="AE57" s="163" t="s">
        <v>491</v>
      </c>
      <c r="AF57" s="164" t="s">
        <v>460</v>
      </c>
      <c r="AG57" s="165">
        <v>0.1</v>
      </c>
      <c r="AH57" s="165">
        <v>0</v>
      </c>
      <c r="AI57" s="165">
        <v>0</v>
      </c>
      <c r="AJ57" s="165">
        <v>0</v>
      </c>
      <c r="AK57" s="165">
        <v>0</v>
      </c>
      <c r="AL57" s="166">
        <v>2</v>
      </c>
      <c r="AM57" s="166">
        <v>9</v>
      </c>
      <c r="AN57" s="166">
        <v>8</v>
      </c>
      <c r="AO57" s="55" t="str">
        <f t="shared" si="2"/>
        <v>9,10</v>
      </c>
      <c r="AP57" s="90" t="str">
        <f t="shared" si="0"/>
        <v/>
      </c>
      <c r="AQ57" s="94">
        <f t="shared" si="3"/>
        <v>0</v>
      </c>
      <c r="AR57" s="94">
        <f t="shared" si="3"/>
        <v>0</v>
      </c>
      <c r="AS57" s="145"/>
      <c r="AT57" s="145"/>
      <c r="AU57" s="145"/>
      <c r="AV57" s="145"/>
      <c r="AW57" s="145"/>
      <c r="AX57" s="145"/>
      <c r="AY57" s="145"/>
      <c r="AZ57" s="145"/>
      <c r="BA57" s="162"/>
      <c r="BB57" s="146">
        <f t="shared" si="4"/>
        <v>54</v>
      </c>
      <c r="BC57" s="146">
        <v>5.0840336134453699</v>
      </c>
      <c r="BD57" s="155">
        <v>2677.2416161616102</v>
      </c>
      <c r="BE57" s="162"/>
      <c r="BF57" s="162"/>
      <c r="BG57" s="162"/>
      <c r="BH57" s="162"/>
      <c r="BI57" s="162"/>
      <c r="BJ57" s="162"/>
      <c r="BK57" s="162"/>
      <c r="BL57" s="162"/>
      <c r="BM57" s="162"/>
      <c r="BN57" s="162"/>
      <c r="BO57" s="162"/>
      <c r="BP57" s="162"/>
      <c r="BQ57" s="162"/>
      <c r="BR57" s="162"/>
      <c r="BS57" s="162"/>
    </row>
    <row r="58" spans="1:71" ht="9.75" customHeight="1" x14ac:dyDescent="0.25">
      <c r="A58" s="159">
        <f>A57+1</f>
        <v>16</v>
      </c>
      <c r="B58" s="26">
        <f>COLUMN()</f>
        <v>2</v>
      </c>
      <c r="C58" s="56" t="str">
        <f t="shared" si="8"/>
        <v>1,16</v>
      </c>
      <c r="D58" s="56" t="str">
        <f t="shared" si="8"/>
        <v>2,16</v>
      </c>
      <c r="E58" s="56" t="str">
        <f t="shared" si="8"/>
        <v>3,16</v>
      </c>
      <c r="F58" s="56" t="str">
        <f t="shared" si="8"/>
        <v>4,16</v>
      </c>
      <c r="G58" s="56" t="str">
        <f t="shared" si="8"/>
        <v>5,16</v>
      </c>
      <c r="H58" s="56" t="str">
        <f t="shared" si="8"/>
        <v>6,16</v>
      </c>
      <c r="I58" s="56" t="str">
        <f t="shared" si="8"/>
        <v>7,16</v>
      </c>
      <c r="J58" s="56" t="str">
        <f t="shared" si="8"/>
        <v>8,16</v>
      </c>
      <c r="K58" s="56" t="str">
        <f t="shared" si="8"/>
        <v>9,16</v>
      </c>
      <c r="L58" s="56" t="str">
        <f t="shared" si="8"/>
        <v>10,16</v>
      </c>
      <c r="M58" s="56" t="str">
        <f t="shared" si="9"/>
        <v>11,16</v>
      </c>
      <c r="N58" s="56" t="str">
        <f t="shared" si="9"/>
        <v>12,16</v>
      </c>
      <c r="O58" s="56" t="str">
        <f t="shared" si="9"/>
        <v>13,16</v>
      </c>
      <c r="P58" s="56" t="str">
        <f t="shared" si="9"/>
        <v>14,16</v>
      </c>
      <c r="Q58" s="56" t="str">
        <f t="shared" si="9"/>
        <v>15,16</v>
      </c>
      <c r="R58" s="56" t="str">
        <f t="shared" si="9"/>
        <v>16,16</v>
      </c>
      <c r="S58" s="56" t="str">
        <f t="shared" si="9"/>
        <v>17,16</v>
      </c>
      <c r="T58" s="162"/>
      <c r="U58" s="141">
        <v>54</v>
      </c>
      <c r="V58" s="130">
        <v>1</v>
      </c>
      <c r="W58" s="130">
        <v>3</v>
      </c>
      <c r="X58" s="130">
        <v>16</v>
      </c>
      <c r="Y58" s="130">
        <v>140</v>
      </c>
      <c r="Z58" s="55" t="str">
        <f t="shared" si="1"/>
        <v>17,4</v>
      </c>
      <c r="AA58" s="162"/>
      <c r="AB58" s="163">
        <v>54</v>
      </c>
      <c r="AC58" s="163">
        <v>0</v>
      </c>
      <c r="AD58" s="163">
        <v>54</v>
      </c>
      <c r="AE58" s="163" t="s">
        <v>472</v>
      </c>
      <c r="AF58" s="164" t="s">
        <v>458</v>
      </c>
      <c r="AG58" s="165">
        <v>0.1</v>
      </c>
      <c r="AH58" s="165">
        <v>97</v>
      </c>
      <c r="AI58" s="165">
        <v>107</v>
      </c>
      <c r="AJ58" s="165">
        <v>250</v>
      </c>
      <c r="AK58" s="165">
        <v>500</v>
      </c>
      <c r="AL58" s="166">
        <v>1</v>
      </c>
      <c r="AM58" s="166">
        <v>9</v>
      </c>
      <c r="AN58" s="166">
        <v>10</v>
      </c>
      <c r="AO58" s="55" t="str">
        <f t="shared" si="2"/>
        <v>11,10</v>
      </c>
      <c r="AP58" s="90" t="str">
        <f t="shared" si="0"/>
        <v>H</v>
      </c>
      <c r="AQ58" s="94">
        <f t="shared" si="3"/>
        <v>393</v>
      </c>
      <c r="AR58" s="94">
        <f t="shared" si="3"/>
        <v>250</v>
      </c>
      <c r="AS58" s="145"/>
      <c r="AT58" s="145"/>
      <c r="AU58" s="145"/>
      <c r="AV58" s="145"/>
      <c r="AW58" s="145"/>
      <c r="AX58" s="145"/>
      <c r="AY58" s="145"/>
      <c r="AZ58" s="145"/>
      <c r="BA58" s="162"/>
      <c r="BB58" s="146">
        <f t="shared" si="4"/>
        <v>55</v>
      </c>
      <c r="BC58" s="146">
        <v>5.1596638655462099</v>
      </c>
      <c r="BD58" s="155">
        <v>2727.7363636363598</v>
      </c>
      <c r="BE58" s="162"/>
      <c r="BF58" s="162"/>
      <c r="BG58" s="162"/>
      <c r="BH58" s="162"/>
      <c r="BI58" s="162"/>
      <c r="BJ58" s="162"/>
      <c r="BK58" s="162"/>
      <c r="BL58" s="162"/>
      <c r="BM58" s="162"/>
      <c r="BN58" s="162"/>
      <c r="BO58" s="162"/>
      <c r="BP58" s="162"/>
      <c r="BQ58" s="162"/>
      <c r="BR58" s="162"/>
      <c r="BS58" s="162"/>
    </row>
    <row r="59" spans="1:71" ht="9.75" customHeight="1" x14ac:dyDescent="0.25">
      <c r="A59" s="159">
        <f>A58+1</f>
        <v>17</v>
      </c>
      <c r="B59" s="26">
        <f>COLUMN()</f>
        <v>2</v>
      </c>
      <c r="C59" s="56" t="str">
        <f t="shared" ref="C59:R59" si="11">_xlfn.CONCAT(COLUMN()-$B59,",",ROW()-C$42)</f>
        <v>1,17</v>
      </c>
      <c r="D59" s="56" t="str">
        <f t="shared" si="11"/>
        <v>2,17</v>
      </c>
      <c r="E59" s="56" t="str">
        <f t="shared" si="11"/>
        <v>3,17</v>
      </c>
      <c r="F59" s="56" t="str">
        <f t="shared" si="11"/>
        <v>4,17</v>
      </c>
      <c r="G59" s="56" t="str">
        <f t="shared" si="11"/>
        <v>5,17</v>
      </c>
      <c r="H59" s="56" t="str">
        <f t="shared" si="11"/>
        <v>6,17</v>
      </c>
      <c r="I59" s="56" t="str">
        <f t="shared" si="11"/>
        <v>7,17</v>
      </c>
      <c r="J59" s="56" t="str">
        <f t="shared" si="11"/>
        <v>8,17</v>
      </c>
      <c r="K59" s="56" t="str">
        <f t="shared" si="11"/>
        <v>9,17</v>
      </c>
      <c r="L59" s="56" t="str">
        <f t="shared" si="11"/>
        <v>10,17</v>
      </c>
      <c r="M59" s="56" t="str">
        <f t="shared" si="11"/>
        <v>11,17</v>
      </c>
      <c r="N59" s="56" t="str">
        <f t="shared" si="11"/>
        <v>12,17</v>
      </c>
      <c r="O59" s="56" t="str">
        <f t="shared" si="11"/>
        <v>13,17</v>
      </c>
      <c r="P59" s="56" t="str">
        <f t="shared" si="11"/>
        <v>14,17</v>
      </c>
      <c r="Q59" s="56" t="str">
        <f t="shared" si="11"/>
        <v>15,17</v>
      </c>
      <c r="R59" s="56" t="str">
        <f t="shared" si="11"/>
        <v>16,17</v>
      </c>
      <c r="S59" s="56" t="str">
        <f t="shared" ref="S59" si="12">_xlfn.CONCAT(COLUMN()-$B59,",",ROW()-S$42)</f>
        <v>17,17</v>
      </c>
      <c r="T59" s="162"/>
      <c r="U59" s="141">
        <v>55</v>
      </c>
      <c r="V59" s="130">
        <v>1</v>
      </c>
      <c r="W59" s="130">
        <v>4</v>
      </c>
      <c r="X59" s="130">
        <v>16</v>
      </c>
      <c r="Y59" s="130">
        <v>140</v>
      </c>
      <c r="Z59" s="55" t="str">
        <f t="shared" si="1"/>
        <v>17,5</v>
      </c>
      <c r="AA59" s="162"/>
      <c r="AB59" s="163">
        <v>55</v>
      </c>
      <c r="AC59" s="163">
        <v>0</v>
      </c>
      <c r="AD59" s="163">
        <v>55</v>
      </c>
      <c r="AE59" s="163" t="s">
        <v>476</v>
      </c>
      <c r="AF59" s="164" t="s">
        <v>458</v>
      </c>
      <c r="AG59" s="165">
        <v>0.1</v>
      </c>
      <c r="AH59" s="165">
        <v>97</v>
      </c>
      <c r="AI59" s="165">
        <v>107</v>
      </c>
      <c r="AJ59" s="165">
        <v>250</v>
      </c>
      <c r="AK59" s="165">
        <v>500</v>
      </c>
      <c r="AL59" s="166">
        <v>1</v>
      </c>
      <c r="AM59" s="166">
        <v>10</v>
      </c>
      <c r="AN59" s="166">
        <v>9</v>
      </c>
      <c r="AO59" s="55" t="str">
        <f t="shared" si="2"/>
        <v>10,11</v>
      </c>
      <c r="AP59" s="90" t="str">
        <f t="shared" si="0"/>
        <v>H</v>
      </c>
      <c r="AQ59" s="94">
        <f t="shared" si="3"/>
        <v>393</v>
      </c>
      <c r="AR59" s="94">
        <f t="shared" si="3"/>
        <v>250</v>
      </c>
      <c r="AS59" s="145"/>
      <c r="AT59" s="145"/>
      <c r="AU59" s="145"/>
      <c r="AV59" s="145"/>
      <c r="AW59" s="145"/>
      <c r="AX59" s="145"/>
      <c r="AY59" s="145"/>
      <c r="AZ59" s="145"/>
      <c r="BA59" s="162"/>
      <c r="BB59" s="146">
        <f t="shared" si="4"/>
        <v>56</v>
      </c>
      <c r="BC59" s="146">
        <v>5.23529411764705</v>
      </c>
      <c r="BD59" s="155">
        <v>2778.2311111111098</v>
      </c>
      <c r="BE59" s="162"/>
      <c r="BF59" s="162"/>
      <c r="BG59" s="162"/>
      <c r="BH59" s="162"/>
      <c r="BI59" s="162"/>
      <c r="BJ59" s="162"/>
      <c r="BK59" s="162"/>
      <c r="BL59" s="162"/>
      <c r="BM59" s="162"/>
      <c r="BN59" s="162"/>
      <c r="BO59" s="162"/>
      <c r="BP59" s="162"/>
      <c r="BQ59" s="162"/>
      <c r="BR59" s="162"/>
      <c r="BS59" s="162"/>
    </row>
    <row r="60" spans="1:71" ht="9.75" customHeight="1" x14ac:dyDescent="0.25">
      <c r="A60" s="162"/>
      <c r="B60" s="162"/>
      <c r="C60" s="162"/>
      <c r="D60" s="162"/>
      <c r="E60" s="162"/>
      <c r="F60" s="162"/>
      <c r="G60" s="162"/>
      <c r="H60" s="162"/>
      <c r="I60" s="162"/>
      <c r="J60" s="162"/>
      <c r="K60" s="162"/>
      <c r="L60" s="162"/>
      <c r="M60" s="162"/>
      <c r="N60" s="162"/>
      <c r="O60" s="162"/>
      <c r="P60" s="162"/>
      <c r="Q60" s="162"/>
      <c r="R60" s="162"/>
      <c r="S60" s="162"/>
      <c r="T60" s="162"/>
      <c r="U60" s="141">
        <v>56</v>
      </c>
      <c r="V60" s="130">
        <v>1</v>
      </c>
      <c r="W60" s="130">
        <v>5</v>
      </c>
      <c r="X60" s="130">
        <v>16</v>
      </c>
      <c r="Y60" s="130">
        <v>140</v>
      </c>
      <c r="Z60" s="55" t="str">
        <f t="shared" si="1"/>
        <v>17,6</v>
      </c>
      <c r="AA60" s="162"/>
      <c r="AB60" s="163">
        <v>56</v>
      </c>
      <c r="AC60" s="163">
        <v>0</v>
      </c>
      <c r="AD60" s="163">
        <v>56</v>
      </c>
      <c r="AE60" s="163" t="s">
        <v>492</v>
      </c>
      <c r="AF60" s="164" t="s">
        <v>460</v>
      </c>
      <c r="AG60" s="165">
        <v>0.1</v>
      </c>
      <c r="AH60" s="165">
        <v>0</v>
      </c>
      <c r="AI60" s="165">
        <v>0</v>
      </c>
      <c r="AJ60" s="165">
        <v>0</v>
      </c>
      <c r="AK60" s="165">
        <v>0</v>
      </c>
      <c r="AL60" s="149">
        <v>2</v>
      </c>
      <c r="AM60" s="149">
        <v>9</v>
      </c>
      <c r="AN60" s="149">
        <v>9</v>
      </c>
      <c r="AO60" s="55" t="str">
        <f t="shared" si="2"/>
        <v>10,10</v>
      </c>
      <c r="AP60" s="90" t="str">
        <f t="shared" si="0"/>
        <v/>
      </c>
      <c r="AQ60" s="94">
        <f t="shared" si="3"/>
        <v>0</v>
      </c>
      <c r="AR60" s="94">
        <f t="shared" si="3"/>
        <v>0</v>
      </c>
      <c r="AS60" s="162"/>
      <c r="AT60" s="162"/>
      <c r="AU60" s="162"/>
      <c r="AV60" s="162"/>
      <c r="AW60" s="162"/>
      <c r="AX60" s="162"/>
      <c r="AY60" s="162"/>
      <c r="AZ60" s="162"/>
      <c r="BA60" s="162"/>
      <c r="BB60" s="146">
        <f t="shared" si="4"/>
        <v>57</v>
      </c>
      <c r="BC60" s="146">
        <v>5.3109243697478901</v>
      </c>
      <c r="BD60" s="155">
        <v>2828.7258585858499</v>
      </c>
      <c r="BE60" s="162"/>
      <c r="BF60" s="162"/>
      <c r="BG60" s="162"/>
      <c r="BH60" s="162"/>
      <c r="BI60" s="162"/>
      <c r="BJ60" s="162"/>
      <c r="BK60" s="162"/>
      <c r="BL60" s="162"/>
      <c r="BM60" s="162"/>
      <c r="BN60" s="162"/>
      <c r="BO60" s="162"/>
      <c r="BP60" s="162"/>
      <c r="BQ60" s="162"/>
      <c r="BR60" s="162"/>
      <c r="BS60" s="162"/>
    </row>
    <row r="61" spans="1:71" ht="9.75" customHeight="1" x14ac:dyDescent="0.25">
      <c r="U61" s="141">
        <v>57</v>
      </c>
      <c r="V61" s="130">
        <v>1</v>
      </c>
      <c r="W61" s="130">
        <v>6</v>
      </c>
      <c r="X61" s="130">
        <v>16</v>
      </c>
      <c r="Y61" s="130">
        <v>140</v>
      </c>
      <c r="Z61" s="55" t="str">
        <f t="shared" si="1"/>
        <v>17,7</v>
      </c>
      <c r="AO61"/>
      <c r="BB61" s="146">
        <f t="shared" si="4"/>
        <v>58</v>
      </c>
      <c r="BC61" s="146">
        <v>5.3865546218487301</v>
      </c>
      <c r="BD61" s="155">
        <v>2879.2206060605999</v>
      </c>
    </row>
    <row r="62" spans="1:71" ht="9.75" customHeight="1" x14ac:dyDescent="0.25">
      <c r="U62" s="141">
        <v>58</v>
      </c>
      <c r="V62" s="130">
        <v>1</v>
      </c>
      <c r="W62" s="130">
        <v>7</v>
      </c>
      <c r="X62" s="130">
        <v>16</v>
      </c>
      <c r="Y62" s="130">
        <v>140</v>
      </c>
      <c r="Z62" s="55" t="str">
        <f t="shared" si="1"/>
        <v>17,8</v>
      </c>
      <c r="AO62"/>
      <c r="BB62" s="146">
        <f t="shared" si="4"/>
        <v>59</v>
      </c>
      <c r="BC62" s="146">
        <v>5.4621848739495702</v>
      </c>
      <c r="BD62" s="155">
        <v>2929.71535353535</v>
      </c>
    </row>
    <row r="63" spans="1:71" ht="9.75" customHeight="1" x14ac:dyDescent="0.25">
      <c r="U63" s="141">
        <v>59</v>
      </c>
      <c r="V63" s="130">
        <v>1</v>
      </c>
      <c r="W63" s="130">
        <v>8</v>
      </c>
      <c r="X63" s="130">
        <v>16</v>
      </c>
      <c r="Y63" s="130">
        <v>140</v>
      </c>
      <c r="Z63" s="55" t="str">
        <f t="shared" si="1"/>
        <v>17,9</v>
      </c>
      <c r="AO63"/>
      <c r="BB63" s="146">
        <f t="shared" si="4"/>
        <v>60</v>
      </c>
      <c r="BC63" s="146">
        <v>5.53781512605042</v>
      </c>
      <c r="BD63" s="155">
        <v>2980.2101010101001</v>
      </c>
    </row>
    <row r="64" spans="1:71" ht="9.75" customHeight="1" x14ac:dyDescent="0.25">
      <c r="U64" s="141">
        <v>60</v>
      </c>
      <c r="V64" s="130">
        <v>1</v>
      </c>
      <c r="W64" s="130">
        <v>9</v>
      </c>
      <c r="X64" s="130">
        <v>16</v>
      </c>
      <c r="Y64" s="130">
        <v>140</v>
      </c>
      <c r="Z64" s="55" t="str">
        <f t="shared" si="1"/>
        <v>17,10</v>
      </c>
      <c r="AO64"/>
      <c r="BB64" s="146">
        <f t="shared" si="4"/>
        <v>61</v>
      </c>
      <c r="BC64" s="146">
        <v>5.6134453781512601</v>
      </c>
      <c r="BD64" s="155">
        <v>3030.7048484848401</v>
      </c>
    </row>
    <row r="65" spans="21:56" ht="9.75" customHeight="1" x14ac:dyDescent="0.25">
      <c r="U65" s="141">
        <v>61</v>
      </c>
      <c r="V65" s="130">
        <v>1</v>
      </c>
      <c r="W65" s="130">
        <v>10</v>
      </c>
      <c r="X65" s="130">
        <v>16</v>
      </c>
      <c r="Y65" s="130">
        <v>140</v>
      </c>
      <c r="Z65" s="55" t="str">
        <f t="shared" si="1"/>
        <v>17,11</v>
      </c>
      <c r="AO65"/>
      <c r="BB65" s="146">
        <f t="shared" si="4"/>
        <v>62</v>
      </c>
      <c r="BC65" s="146">
        <v>5.6890756302521002</v>
      </c>
      <c r="BD65" s="155">
        <v>3081.1995959595902</v>
      </c>
    </row>
    <row r="66" spans="21:56" ht="9.75" customHeight="1" x14ac:dyDescent="0.25">
      <c r="U66" s="141">
        <v>62</v>
      </c>
      <c r="V66" s="130">
        <v>1</v>
      </c>
      <c r="W66" s="130">
        <v>11</v>
      </c>
      <c r="X66" s="130">
        <v>16</v>
      </c>
      <c r="Y66" s="130">
        <v>140</v>
      </c>
      <c r="Z66" s="55" t="str">
        <f t="shared" si="1"/>
        <v>17,12</v>
      </c>
      <c r="AO66"/>
      <c r="BB66" s="146">
        <f t="shared" si="4"/>
        <v>63</v>
      </c>
      <c r="BC66" s="146">
        <v>5.7647058823529402</v>
      </c>
      <c r="BD66" s="155">
        <v>3131.6943434343402</v>
      </c>
    </row>
    <row r="67" spans="21:56" ht="9.75" customHeight="1" x14ac:dyDescent="0.25">
      <c r="U67" s="141">
        <v>63</v>
      </c>
      <c r="V67" s="130">
        <v>1</v>
      </c>
      <c r="W67" s="130">
        <v>12</v>
      </c>
      <c r="X67" s="130">
        <v>16</v>
      </c>
      <c r="Y67" s="130">
        <v>140</v>
      </c>
      <c r="Z67" s="55" t="str">
        <f t="shared" si="1"/>
        <v>17,13</v>
      </c>
      <c r="AO67"/>
      <c r="BB67" s="146">
        <f t="shared" si="4"/>
        <v>64</v>
      </c>
      <c r="BC67" s="146">
        <v>5.8403361344537803</v>
      </c>
      <c r="BD67" s="155">
        <v>3182.1890909090898</v>
      </c>
    </row>
    <row r="68" spans="21:56" ht="9.75" customHeight="1" x14ac:dyDescent="0.25">
      <c r="U68" s="141">
        <v>64</v>
      </c>
      <c r="V68" s="130">
        <v>1</v>
      </c>
      <c r="W68" s="130">
        <v>13</v>
      </c>
      <c r="X68" s="130">
        <v>16</v>
      </c>
      <c r="Y68" s="130">
        <v>140</v>
      </c>
      <c r="Z68" s="55" t="str">
        <f t="shared" si="1"/>
        <v>17,14</v>
      </c>
      <c r="AO68"/>
      <c r="BB68" s="146">
        <f t="shared" si="4"/>
        <v>65</v>
      </c>
      <c r="BC68" s="146">
        <v>5.9159663865546204</v>
      </c>
      <c r="BD68" s="155">
        <v>3232.6838383838299</v>
      </c>
    </row>
    <row r="69" spans="21:56" ht="9.75" customHeight="1" x14ac:dyDescent="0.25">
      <c r="U69" s="141">
        <v>65</v>
      </c>
      <c r="V69" s="130">
        <v>1</v>
      </c>
      <c r="W69" s="130">
        <v>14</v>
      </c>
      <c r="X69" s="130">
        <v>16</v>
      </c>
      <c r="Y69" s="130">
        <v>140</v>
      </c>
      <c r="Z69" s="55" t="str">
        <f t="shared" ref="Z69:Z132" si="13">_xlfn.CONCAT(X69+1,",",W69+1)</f>
        <v>17,15</v>
      </c>
      <c r="AO69"/>
      <c r="BB69" s="146">
        <f t="shared" si="4"/>
        <v>66</v>
      </c>
      <c r="BC69" s="146">
        <v>5.9915966386554604</v>
      </c>
      <c r="BD69" s="155">
        <v>3283.1785858585799</v>
      </c>
    </row>
    <row r="70" spans="21:56" ht="9.75" customHeight="1" x14ac:dyDescent="0.25">
      <c r="U70" s="141">
        <v>66</v>
      </c>
      <c r="V70" s="130">
        <v>1</v>
      </c>
      <c r="W70" s="130">
        <v>15</v>
      </c>
      <c r="X70" s="130">
        <v>16</v>
      </c>
      <c r="Y70" s="130">
        <v>140</v>
      </c>
      <c r="Z70" s="55" t="str">
        <f t="shared" si="13"/>
        <v>17,16</v>
      </c>
      <c r="AO70"/>
      <c r="BB70" s="146">
        <f t="shared" ref="BB70:BB122" si="14">BB69+1</f>
        <v>67</v>
      </c>
      <c r="BC70" s="146">
        <v>6.0672268907562996</v>
      </c>
      <c r="BD70" s="155">
        <v>3333.67333333333</v>
      </c>
    </row>
    <row r="71" spans="21:56" ht="9.75" customHeight="1" x14ac:dyDescent="0.25">
      <c r="U71" s="141">
        <v>67</v>
      </c>
      <c r="V71" s="130">
        <v>1</v>
      </c>
      <c r="W71" s="130">
        <v>16</v>
      </c>
      <c r="X71" s="130">
        <v>16</v>
      </c>
      <c r="Y71" s="130">
        <v>140</v>
      </c>
      <c r="Z71" s="55" t="str">
        <f t="shared" si="13"/>
        <v>17,17</v>
      </c>
      <c r="AO71"/>
      <c r="BB71" s="146">
        <f t="shared" si="14"/>
        <v>68</v>
      </c>
      <c r="BC71" s="146">
        <v>6.1428571428571397</v>
      </c>
      <c r="BD71" s="155">
        <v>3384.16808080808</v>
      </c>
    </row>
    <row r="72" spans="21:56" ht="9.75" customHeight="1" x14ac:dyDescent="0.25">
      <c r="U72" s="141">
        <v>68</v>
      </c>
      <c r="V72" s="130">
        <v>2</v>
      </c>
      <c r="W72" s="130">
        <v>0</v>
      </c>
      <c r="X72" s="130">
        <v>0</v>
      </c>
      <c r="Y72" s="130">
        <v>160</v>
      </c>
      <c r="Z72" s="55" t="str">
        <f t="shared" si="13"/>
        <v>1,1</v>
      </c>
      <c r="AO72"/>
      <c r="BB72" s="146">
        <f t="shared" si="14"/>
        <v>69</v>
      </c>
      <c r="BC72" s="146">
        <v>6.2184873949579798</v>
      </c>
      <c r="BD72" s="155">
        <v>3434.6628282828201</v>
      </c>
    </row>
    <row r="73" spans="21:56" ht="9.75" customHeight="1" x14ac:dyDescent="0.25">
      <c r="U73" s="141">
        <v>69</v>
      </c>
      <c r="V73" s="130">
        <v>2</v>
      </c>
      <c r="W73" s="130">
        <v>1</v>
      </c>
      <c r="X73" s="130">
        <v>0</v>
      </c>
      <c r="Y73" s="130">
        <v>160</v>
      </c>
      <c r="Z73" s="55" t="str">
        <f t="shared" si="13"/>
        <v>1,2</v>
      </c>
      <c r="AO73"/>
      <c r="BB73" s="146">
        <f t="shared" si="14"/>
        <v>70</v>
      </c>
      <c r="BC73" s="146">
        <v>6.2941176470588198</v>
      </c>
      <c r="BD73" s="155">
        <v>3485.1575757575702</v>
      </c>
    </row>
    <row r="74" spans="21:56" ht="9.75" customHeight="1" x14ac:dyDescent="0.25">
      <c r="U74" s="141">
        <v>70</v>
      </c>
      <c r="V74" s="130">
        <v>2</v>
      </c>
      <c r="W74" s="130">
        <v>2</v>
      </c>
      <c r="X74" s="130">
        <v>0</v>
      </c>
      <c r="Y74" s="130">
        <v>160</v>
      </c>
      <c r="Z74" s="55" t="str">
        <f t="shared" si="13"/>
        <v>1,3</v>
      </c>
      <c r="AO74"/>
      <c r="BB74" s="146">
        <f t="shared" si="14"/>
        <v>71</v>
      </c>
      <c r="BC74" s="146">
        <v>6.3697478991596599</v>
      </c>
      <c r="BD74" s="155">
        <v>3535.6523232323202</v>
      </c>
    </row>
    <row r="75" spans="21:56" ht="9.75" customHeight="1" x14ac:dyDescent="0.25">
      <c r="U75" s="141">
        <v>71</v>
      </c>
      <c r="V75" s="130">
        <v>2</v>
      </c>
      <c r="W75" s="130">
        <v>3</v>
      </c>
      <c r="X75" s="130">
        <v>0</v>
      </c>
      <c r="Y75" s="130">
        <v>160</v>
      </c>
      <c r="Z75" s="55" t="str">
        <f t="shared" si="13"/>
        <v>1,4</v>
      </c>
      <c r="AO75"/>
      <c r="BB75" s="146">
        <f t="shared" si="14"/>
        <v>72</v>
      </c>
      <c r="BC75" s="146">
        <v>6.4453781512605</v>
      </c>
      <c r="BD75" s="155">
        <v>3586.1470707070698</v>
      </c>
    </row>
    <row r="76" spans="21:56" ht="9.75" customHeight="1" x14ac:dyDescent="0.25">
      <c r="U76" s="141">
        <v>72</v>
      </c>
      <c r="V76" s="130">
        <v>2</v>
      </c>
      <c r="W76" s="130">
        <v>4</v>
      </c>
      <c r="X76" s="130">
        <v>0</v>
      </c>
      <c r="Y76" s="130">
        <v>160</v>
      </c>
      <c r="Z76" s="55" t="str">
        <f t="shared" si="13"/>
        <v>1,5</v>
      </c>
      <c r="AO76"/>
      <c r="BB76" s="146">
        <f t="shared" si="14"/>
        <v>73</v>
      </c>
      <c r="BC76" s="146">
        <v>6.52100840336134</v>
      </c>
      <c r="BD76" s="155">
        <v>3636.6418181818099</v>
      </c>
    </row>
    <row r="77" spans="21:56" ht="9.75" customHeight="1" x14ac:dyDescent="0.25">
      <c r="U77" s="141">
        <v>73</v>
      </c>
      <c r="V77" s="130">
        <v>2</v>
      </c>
      <c r="W77" s="130">
        <v>5</v>
      </c>
      <c r="X77" s="130">
        <v>0</v>
      </c>
      <c r="Y77" s="130">
        <v>160</v>
      </c>
      <c r="Z77" s="55" t="str">
        <f t="shared" si="13"/>
        <v>1,6</v>
      </c>
      <c r="AO77"/>
      <c r="BB77" s="146">
        <f t="shared" si="14"/>
        <v>74</v>
      </c>
      <c r="BC77" s="146">
        <v>6.5966386554621801</v>
      </c>
      <c r="BD77" s="155">
        <v>3687.1365656565599</v>
      </c>
    </row>
    <row r="78" spans="21:56" ht="9.75" customHeight="1" x14ac:dyDescent="0.25">
      <c r="U78" s="141">
        <v>74</v>
      </c>
      <c r="V78" s="130">
        <v>2</v>
      </c>
      <c r="W78" s="130">
        <v>6</v>
      </c>
      <c r="X78" s="130">
        <v>0</v>
      </c>
      <c r="Y78" s="130">
        <v>160</v>
      </c>
      <c r="Z78" s="55" t="str">
        <f t="shared" si="13"/>
        <v>1,7</v>
      </c>
      <c r="AO78"/>
      <c r="BB78" s="146">
        <f t="shared" si="14"/>
        <v>75</v>
      </c>
      <c r="BC78" s="146">
        <v>6.6722689075630202</v>
      </c>
      <c r="BD78" s="155">
        <v>3737.63131313131</v>
      </c>
    </row>
    <row r="79" spans="21:56" ht="9.75" customHeight="1" x14ac:dyDescent="0.25">
      <c r="U79" s="141">
        <v>75</v>
      </c>
      <c r="V79" s="130">
        <v>2</v>
      </c>
      <c r="W79" s="130">
        <v>7</v>
      </c>
      <c r="X79" s="130">
        <v>0</v>
      </c>
      <c r="Y79" s="130">
        <v>160</v>
      </c>
      <c r="Z79" s="55" t="str">
        <f t="shared" si="13"/>
        <v>1,8</v>
      </c>
      <c r="AO79"/>
      <c r="BB79" s="146">
        <f t="shared" si="14"/>
        <v>76</v>
      </c>
      <c r="BC79" s="146">
        <v>6.7478991596638602</v>
      </c>
      <c r="BD79" s="155">
        <v>3788.12606060606</v>
      </c>
    </row>
    <row r="80" spans="21:56" ht="9.75" customHeight="1" x14ac:dyDescent="0.25">
      <c r="U80" s="141">
        <v>76</v>
      </c>
      <c r="V80" s="130">
        <v>2</v>
      </c>
      <c r="W80" s="130">
        <v>8</v>
      </c>
      <c r="X80" s="130">
        <v>0</v>
      </c>
      <c r="Y80" s="130">
        <v>160</v>
      </c>
      <c r="Z80" s="55" t="str">
        <f t="shared" si="13"/>
        <v>1,9</v>
      </c>
      <c r="AO80"/>
      <c r="BB80" s="146">
        <f t="shared" si="14"/>
        <v>77</v>
      </c>
      <c r="BC80" s="146">
        <v>6.8235294117647003</v>
      </c>
      <c r="BD80" s="155">
        <v>3838.6208080808001</v>
      </c>
    </row>
    <row r="81" spans="21:56" ht="9.75" customHeight="1" x14ac:dyDescent="0.25">
      <c r="U81" s="141">
        <v>77</v>
      </c>
      <c r="V81" s="130">
        <v>2</v>
      </c>
      <c r="W81" s="130">
        <v>9</v>
      </c>
      <c r="X81" s="130">
        <v>0</v>
      </c>
      <c r="Y81" s="130">
        <v>160</v>
      </c>
      <c r="Z81" s="55" t="str">
        <f t="shared" si="13"/>
        <v>1,10</v>
      </c>
      <c r="AO81"/>
      <c r="BB81" s="146">
        <f t="shared" si="14"/>
        <v>78</v>
      </c>
      <c r="BC81" s="146">
        <v>6.8991596638655404</v>
      </c>
      <c r="BD81" s="155">
        <v>3889.1155555555501</v>
      </c>
    </row>
    <row r="82" spans="21:56" ht="9.75" customHeight="1" x14ac:dyDescent="0.25">
      <c r="U82" s="141">
        <v>78</v>
      </c>
      <c r="V82" s="130">
        <v>2</v>
      </c>
      <c r="W82" s="130">
        <v>10</v>
      </c>
      <c r="X82" s="130">
        <v>0</v>
      </c>
      <c r="Y82" s="130">
        <v>160</v>
      </c>
      <c r="Z82" s="55" t="str">
        <f t="shared" si="13"/>
        <v>1,11</v>
      </c>
      <c r="AO82"/>
      <c r="BB82" s="146">
        <f t="shared" si="14"/>
        <v>79</v>
      </c>
      <c r="BC82" s="146">
        <v>6.9747899159663804</v>
      </c>
      <c r="BD82" s="155">
        <v>3939.6103030303002</v>
      </c>
    </row>
    <row r="83" spans="21:56" ht="9.75" customHeight="1" x14ac:dyDescent="0.25">
      <c r="U83" s="141">
        <v>79</v>
      </c>
      <c r="V83" s="130">
        <v>2</v>
      </c>
      <c r="W83" s="130">
        <v>11</v>
      </c>
      <c r="X83" s="130">
        <v>0</v>
      </c>
      <c r="Y83" s="130">
        <v>160</v>
      </c>
      <c r="Z83" s="55" t="str">
        <f t="shared" si="13"/>
        <v>1,12</v>
      </c>
      <c r="AO83"/>
      <c r="BB83" s="146">
        <f t="shared" si="14"/>
        <v>80</v>
      </c>
      <c r="BC83" s="146">
        <v>7.0504201680672196</v>
      </c>
      <c r="BD83" s="155">
        <v>3990.1050505050498</v>
      </c>
    </row>
    <row r="84" spans="21:56" ht="9.75" customHeight="1" x14ac:dyDescent="0.25">
      <c r="U84" s="141">
        <v>80</v>
      </c>
      <c r="V84" s="130">
        <v>2</v>
      </c>
      <c r="W84" s="130">
        <v>12</v>
      </c>
      <c r="X84" s="130">
        <v>0</v>
      </c>
      <c r="Y84" s="130">
        <v>160</v>
      </c>
      <c r="Z84" s="55" t="str">
        <f t="shared" si="13"/>
        <v>1,13</v>
      </c>
      <c r="AO84"/>
      <c r="BB84" s="146">
        <f t="shared" si="14"/>
        <v>81</v>
      </c>
      <c r="BC84" s="146">
        <v>7.1260504201680597</v>
      </c>
      <c r="BD84" s="155">
        <v>4040.5997979797899</v>
      </c>
    </row>
    <row r="85" spans="21:56" ht="9.75" customHeight="1" x14ac:dyDescent="0.25">
      <c r="U85" s="141">
        <v>81</v>
      </c>
      <c r="V85" s="130">
        <v>2</v>
      </c>
      <c r="W85" s="130">
        <v>13</v>
      </c>
      <c r="X85" s="130">
        <v>0</v>
      </c>
      <c r="Y85" s="130">
        <v>160</v>
      </c>
      <c r="Z85" s="55" t="str">
        <f t="shared" si="13"/>
        <v>1,14</v>
      </c>
      <c r="AO85"/>
      <c r="BB85" s="146">
        <f t="shared" si="14"/>
        <v>82</v>
      </c>
      <c r="BC85" s="146">
        <v>7.2016806722688997</v>
      </c>
      <c r="BD85" s="155">
        <v>4091.0945454545399</v>
      </c>
    </row>
    <row r="86" spans="21:56" ht="9.75" customHeight="1" x14ac:dyDescent="0.25">
      <c r="U86" s="141">
        <v>82</v>
      </c>
      <c r="V86" s="130">
        <v>2</v>
      </c>
      <c r="W86" s="130">
        <v>14</v>
      </c>
      <c r="X86" s="130">
        <v>0</v>
      </c>
      <c r="Y86" s="130">
        <v>160</v>
      </c>
      <c r="Z86" s="55" t="str">
        <f t="shared" si="13"/>
        <v>1,15</v>
      </c>
      <c r="AO86"/>
      <c r="BB86" s="146">
        <f t="shared" si="14"/>
        <v>83</v>
      </c>
      <c r="BC86" s="146">
        <v>7.2773109243697398</v>
      </c>
      <c r="BD86" s="155">
        <v>4141.5892929292904</v>
      </c>
    </row>
    <row r="87" spans="21:56" ht="9.75" customHeight="1" x14ac:dyDescent="0.25">
      <c r="U87" s="141">
        <v>83</v>
      </c>
      <c r="V87" s="130">
        <v>2</v>
      </c>
      <c r="W87" s="130">
        <v>15</v>
      </c>
      <c r="X87" s="130">
        <v>0</v>
      </c>
      <c r="Y87" s="130">
        <v>160</v>
      </c>
      <c r="Z87" s="55" t="str">
        <f t="shared" si="13"/>
        <v>1,16</v>
      </c>
      <c r="AO87"/>
      <c r="BB87" s="146">
        <f t="shared" si="14"/>
        <v>84</v>
      </c>
      <c r="BC87" s="146">
        <v>7.3529411764705799</v>
      </c>
      <c r="BD87" s="155">
        <v>4192.08404040404</v>
      </c>
    </row>
    <row r="88" spans="21:56" ht="9.75" customHeight="1" x14ac:dyDescent="0.25">
      <c r="U88" s="141">
        <v>84</v>
      </c>
      <c r="V88" s="130">
        <v>2</v>
      </c>
      <c r="W88" s="130">
        <v>16</v>
      </c>
      <c r="X88" s="130">
        <v>0</v>
      </c>
      <c r="Y88" s="130">
        <v>160</v>
      </c>
      <c r="Z88" s="55" t="str">
        <f t="shared" si="13"/>
        <v>1,17</v>
      </c>
      <c r="AO88"/>
      <c r="BB88" s="146">
        <f t="shared" si="14"/>
        <v>85</v>
      </c>
      <c r="BC88" s="146">
        <v>7.4285714285714199</v>
      </c>
      <c r="BD88" s="155">
        <v>4242.5787878787796</v>
      </c>
    </row>
    <row r="89" spans="21:56" ht="9.75" customHeight="1" x14ac:dyDescent="0.25">
      <c r="U89" s="141">
        <v>85</v>
      </c>
      <c r="V89" s="130">
        <v>2</v>
      </c>
      <c r="W89" s="130">
        <v>0</v>
      </c>
      <c r="X89" s="130">
        <v>16</v>
      </c>
      <c r="Y89" s="130">
        <v>140</v>
      </c>
      <c r="Z89" s="55" t="str">
        <f t="shared" si="13"/>
        <v>17,1</v>
      </c>
      <c r="AO89"/>
      <c r="BB89" s="146">
        <f t="shared" si="14"/>
        <v>86</v>
      </c>
      <c r="BC89" s="146">
        <v>7.50420168067226</v>
      </c>
      <c r="BD89" s="155">
        <v>4293.0735353535301</v>
      </c>
    </row>
    <row r="90" spans="21:56" ht="9.75" customHeight="1" x14ac:dyDescent="0.25">
      <c r="U90" s="141">
        <v>86</v>
      </c>
      <c r="V90" s="130">
        <v>2</v>
      </c>
      <c r="W90" s="130">
        <v>1</v>
      </c>
      <c r="X90" s="130">
        <v>16</v>
      </c>
      <c r="Y90" s="130">
        <v>140</v>
      </c>
      <c r="Z90" s="55" t="str">
        <f t="shared" si="13"/>
        <v>17,2</v>
      </c>
      <c r="AO90"/>
      <c r="BB90" s="146">
        <f t="shared" si="14"/>
        <v>87</v>
      </c>
      <c r="BC90" s="146">
        <v>7.5798319327731001</v>
      </c>
      <c r="BD90" s="155">
        <v>4343.5682828282797</v>
      </c>
    </row>
    <row r="91" spans="21:56" ht="9.75" customHeight="1" x14ac:dyDescent="0.25">
      <c r="U91" s="141">
        <v>87</v>
      </c>
      <c r="V91" s="130">
        <v>2</v>
      </c>
      <c r="W91" s="130">
        <v>2</v>
      </c>
      <c r="X91" s="130">
        <v>16</v>
      </c>
      <c r="Y91" s="130">
        <v>140</v>
      </c>
      <c r="Z91" s="55" t="str">
        <f t="shared" si="13"/>
        <v>17,3</v>
      </c>
      <c r="AO91"/>
      <c r="BB91" s="146">
        <f t="shared" si="14"/>
        <v>88</v>
      </c>
      <c r="BC91" s="146">
        <v>7.6554621848739401</v>
      </c>
      <c r="BD91" s="155">
        <v>4394.0630303030302</v>
      </c>
    </row>
    <row r="92" spans="21:56" ht="9.75" customHeight="1" x14ac:dyDescent="0.25">
      <c r="U92" s="141">
        <v>88</v>
      </c>
      <c r="V92" s="130">
        <v>2</v>
      </c>
      <c r="W92" s="130">
        <v>3</v>
      </c>
      <c r="X92" s="130">
        <v>16</v>
      </c>
      <c r="Y92" s="130">
        <v>140</v>
      </c>
      <c r="Z92" s="55" t="str">
        <f t="shared" si="13"/>
        <v>17,4</v>
      </c>
      <c r="AO92"/>
      <c r="BB92" s="146">
        <f t="shared" si="14"/>
        <v>89</v>
      </c>
      <c r="BC92" s="146">
        <v>7.7310924369747802</v>
      </c>
      <c r="BD92" s="155">
        <v>4444.5577777777698</v>
      </c>
    </row>
    <row r="93" spans="21:56" ht="9.75" customHeight="1" x14ac:dyDescent="0.25">
      <c r="U93" s="141">
        <v>89</v>
      </c>
      <c r="V93" s="130">
        <v>2</v>
      </c>
      <c r="W93" s="130">
        <v>4</v>
      </c>
      <c r="X93" s="130">
        <v>16</v>
      </c>
      <c r="Y93" s="130">
        <v>140</v>
      </c>
      <c r="Z93" s="55" t="str">
        <f t="shared" si="13"/>
        <v>17,5</v>
      </c>
      <c r="AO93"/>
      <c r="BB93" s="146">
        <f t="shared" si="14"/>
        <v>90</v>
      </c>
      <c r="BC93" s="146">
        <v>7.8067226890756301</v>
      </c>
      <c r="BD93" s="155">
        <v>4495.0525252525204</v>
      </c>
    </row>
    <row r="94" spans="21:56" ht="9.75" customHeight="1" x14ac:dyDescent="0.25">
      <c r="U94" s="141">
        <v>90</v>
      </c>
      <c r="V94" s="130">
        <v>2</v>
      </c>
      <c r="W94" s="130">
        <v>5</v>
      </c>
      <c r="X94" s="130">
        <v>16</v>
      </c>
      <c r="Y94" s="130">
        <v>140</v>
      </c>
      <c r="Z94" s="55" t="str">
        <f t="shared" si="13"/>
        <v>17,6</v>
      </c>
      <c r="AO94"/>
      <c r="BB94" s="146">
        <f t="shared" si="14"/>
        <v>91</v>
      </c>
      <c r="BC94" s="146">
        <v>7.8823529411764701</v>
      </c>
      <c r="BD94" s="155">
        <v>4545.54727272727</v>
      </c>
    </row>
    <row r="95" spans="21:56" ht="9.75" customHeight="1" x14ac:dyDescent="0.25">
      <c r="U95" s="141">
        <v>91</v>
      </c>
      <c r="V95" s="130">
        <v>2</v>
      </c>
      <c r="W95" s="130">
        <v>6</v>
      </c>
      <c r="X95" s="130">
        <v>16</v>
      </c>
      <c r="Y95" s="130">
        <v>140</v>
      </c>
      <c r="Z95" s="55" t="str">
        <f t="shared" si="13"/>
        <v>17,7</v>
      </c>
      <c r="AO95"/>
      <c r="BB95" s="146">
        <f t="shared" si="14"/>
        <v>92</v>
      </c>
      <c r="BC95" s="146">
        <v>7.9579831932773102</v>
      </c>
      <c r="BD95" s="155">
        <v>4596.0420202020196</v>
      </c>
    </row>
    <row r="96" spans="21:56" ht="9.75" customHeight="1" x14ac:dyDescent="0.25">
      <c r="U96" s="141">
        <v>92</v>
      </c>
      <c r="V96" s="130">
        <v>2</v>
      </c>
      <c r="W96" s="130">
        <v>7</v>
      </c>
      <c r="X96" s="130">
        <v>16</v>
      </c>
      <c r="Y96" s="130">
        <v>140</v>
      </c>
      <c r="Z96" s="55" t="str">
        <f t="shared" si="13"/>
        <v>17,8</v>
      </c>
      <c r="AO96"/>
      <c r="BB96" s="146">
        <f t="shared" si="14"/>
        <v>93</v>
      </c>
      <c r="BC96" s="146">
        <v>8.0336134453781494</v>
      </c>
      <c r="BD96" s="155">
        <v>4646.5367676767601</v>
      </c>
    </row>
    <row r="97" spans="21:56" ht="9.75" customHeight="1" x14ac:dyDescent="0.25">
      <c r="U97" s="141">
        <v>93</v>
      </c>
      <c r="V97" s="130">
        <v>2</v>
      </c>
      <c r="W97" s="130">
        <v>8</v>
      </c>
      <c r="X97" s="130">
        <v>16</v>
      </c>
      <c r="Y97" s="130">
        <v>140</v>
      </c>
      <c r="Z97" s="55" t="str">
        <f t="shared" si="13"/>
        <v>17,9</v>
      </c>
      <c r="AO97"/>
      <c r="BB97" s="146">
        <f t="shared" si="14"/>
        <v>94</v>
      </c>
      <c r="BC97" s="146">
        <v>8.1092436974789894</v>
      </c>
      <c r="BD97" s="155">
        <v>4697.0315151515097</v>
      </c>
    </row>
    <row r="98" spans="21:56" ht="9.75" customHeight="1" x14ac:dyDescent="0.25">
      <c r="U98" s="141">
        <v>94</v>
      </c>
      <c r="V98" s="130">
        <v>2</v>
      </c>
      <c r="W98" s="130">
        <v>9</v>
      </c>
      <c r="X98" s="130">
        <v>16</v>
      </c>
      <c r="Y98" s="130">
        <v>140</v>
      </c>
      <c r="Z98" s="55" t="str">
        <f t="shared" si="13"/>
        <v>17,10</v>
      </c>
      <c r="AO98"/>
      <c r="BB98" s="146">
        <f t="shared" si="14"/>
        <v>95</v>
      </c>
      <c r="BC98" s="146">
        <v>8.1848739495798295</v>
      </c>
      <c r="BD98" s="155">
        <v>4747.5262626262602</v>
      </c>
    </row>
    <row r="99" spans="21:56" ht="9.75" customHeight="1" x14ac:dyDescent="0.25">
      <c r="U99" s="141">
        <v>95</v>
      </c>
      <c r="V99" s="130">
        <v>2</v>
      </c>
      <c r="W99" s="130">
        <v>10</v>
      </c>
      <c r="X99" s="130">
        <v>16</v>
      </c>
      <c r="Y99" s="130">
        <v>140</v>
      </c>
      <c r="Z99" s="55" t="str">
        <f t="shared" si="13"/>
        <v>17,11</v>
      </c>
      <c r="AO99"/>
      <c r="BB99" s="146">
        <f t="shared" si="14"/>
        <v>96</v>
      </c>
      <c r="BC99" s="146">
        <v>8.2605042016806696</v>
      </c>
      <c r="BD99" s="155">
        <v>4798.0210101009998</v>
      </c>
    </row>
    <row r="100" spans="21:56" ht="9.75" customHeight="1" x14ac:dyDescent="0.25">
      <c r="U100" s="141">
        <v>96</v>
      </c>
      <c r="V100" s="130">
        <v>2</v>
      </c>
      <c r="W100" s="130">
        <v>11</v>
      </c>
      <c r="X100" s="130">
        <v>16</v>
      </c>
      <c r="Y100" s="130">
        <v>140</v>
      </c>
      <c r="Z100" s="55" t="str">
        <f t="shared" si="13"/>
        <v>17,12</v>
      </c>
      <c r="AO100"/>
      <c r="BB100" s="146">
        <f t="shared" si="14"/>
        <v>97</v>
      </c>
      <c r="BC100" s="146">
        <v>8.3361344537815096</v>
      </c>
      <c r="BD100" s="155">
        <v>4848.5157575757503</v>
      </c>
    </row>
    <row r="101" spans="21:56" ht="9.75" customHeight="1" x14ac:dyDescent="0.25">
      <c r="U101" s="141">
        <v>97</v>
      </c>
      <c r="V101" s="130">
        <v>2</v>
      </c>
      <c r="W101" s="130">
        <v>12</v>
      </c>
      <c r="X101" s="130">
        <v>16</v>
      </c>
      <c r="Y101" s="130">
        <v>140</v>
      </c>
      <c r="Z101" s="55" t="str">
        <f t="shared" si="13"/>
        <v>17,13</v>
      </c>
      <c r="AO101"/>
      <c r="BB101" s="146">
        <f t="shared" si="14"/>
        <v>98</v>
      </c>
      <c r="BC101" s="146">
        <v>8.4117647058823497</v>
      </c>
      <c r="BD101" s="155">
        <v>4899.0105050504999</v>
      </c>
    </row>
    <row r="102" spans="21:56" ht="9.75" customHeight="1" x14ac:dyDescent="0.25">
      <c r="U102" s="141">
        <v>98</v>
      </c>
      <c r="V102" s="130">
        <v>2</v>
      </c>
      <c r="W102" s="130">
        <v>13</v>
      </c>
      <c r="X102" s="130">
        <v>16</v>
      </c>
      <c r="Y102" s="130">
        <v>140</v>
      </c>
      <c r="Z102" s="55" t="str">
        <f t="shared" si="13"/>
        <v>17,14</v>
      </c>
      <c r="AO102"/>
      <c r="BB102" s="146">
        <f t="shared" si="14"/>
        <v>99</v>
      </c>
      <c r="BC102" s="146">
        <v>8.4873949579831898</v>
      </c>
      <c r="BD102" s="155">
        <v>4949.5052525252504</v>
      </c>
    </row>
    <row r="103" spans="21:56" ht="9.75" customHeight="1" x14ac:dyDescent="0.25">
      <c r="U103" s="141">
        <v>99</v>
      </c>
      <c r="V103" s="130">
        <v>2</v>
      </c>
      <c r="W103" s="130">
        <v>14</v>
      </c>
      <c r="X103" s="130">
        <v>16</v>
      </c>
      <c r="Y103" s="130">
        <v>140</v>
      </c>
      <c r="Z103" s="55" t="str">
        <f t="shared" si="13"/>
        <v>17,15</v>
      </c>
      <c r="AO103"/>
      <c r="BB103" s="146">
        <f t="shared" si="14"/>
        <v>100</v>
      </c>
      <c r="BC103" s="146">
        <v>8.5630252100840298</v>
      </c>
      <c r="BD103" s="155">
        <v>5000</v>
      </c>
    </row>
    <row r="104" spans="21:56" ht="9.75" customHeight="1" x14ac:dyDescent="0.25">
      <c r="U104" s="141">
        <v>100</v>
      </c>
      <c r="V104" s="130">
        <v>2</v>
      </c>
      <c r="W104" s="130">
        <v>15</v>
      </c>
      <c r="X104" s="130">
        <v>16</v>
      </c>
      <c r="Y104" s="130">
        <v>140</v>
      </c>
      <c r="Z104" s="55" t="str">
        <f t="shared" si="13"/>
        <v>17,16</v>
      </c>
      <c r="AO104"/>
      <c r="BB104" s="146">
        <f t="shared" si="14"/>
        <v>101</v>
      </c>
      <c r="BC104" s="146">
        <v>8.6386554621848699</v>
      </c>
      <c r="BD104" s="130"/>
    </row>
    <row r="105" spans="21:56" ht="9.75" customHeight="1" x14ac:dyDescent="0.25">
      <c r="U105" s="141">
        <v>101</v>
      </c>
      <c r="V105" s="130">
        <v>2</v>
      </c>
      <c r="W105" s="130">
        <v>16</v>
      </c>
      <c r="X105" s="130">
        <v>16</v>
      </c>
      <c r="Y105" s="130">
        <v>140</v>
      </c>
      <c r="Z105" s="55" t="str">
        <f t="shared" si="13"/>
        <v>17,17</v>
      </c>
      <c r="AO105"/>
      <c r="BB105" s="146">
        <f t="shared" si="14"/>
        <v>102</v>
      </c>
      <c r="BC105" s="146">
        <v>8.71428571428571</v>
      </c>
      <c r="BD105" s="130"/>
    </row>
    <row r="106" spans="21:56" ht="9.75" customHeight="1" x14ac:dyDescent="0.25">
      <c r="U106" s="141">
        <v>102</v>
      </c>
      <c r="V106" s="130">
        <v>3</v>
      </c>
      <c r="W106" s="130">
        <v>0</v>
      </c>
      <c r="X106" s="130">
        <v>0</v>
      </c>
      <c r="Y106" s="130">
        <v>160</v>
      </c>
      <c r="Z106" s="55" t="str">
        <f t="shared" si="13"/>
        <v>1,1</v>
      </c>
      <c r="AO106"/>
      <c r="BB106" s="146">
        <f t="shared" si="14"/>
        <v>103</v>
      </c>
      <c r="BC106" s="146">
        <v>8.78991596638655</v>
      </c>
      <c r="BD106" s="130"/>
    </row>
    <row r="107" spans="21:56" ht="9.75" customHeight="1" x14ac:dyDescent="0.25">
      <c r="U107" s="141">
        <v>103</v>
      </c>
      <c r="V107" s="130">
        <v>3</v>
      </c>
      <c r="W107" s="130">
        <v>1</v>
      </c>
      <c r="X107" s="130">
        <v>0</v>
      </c>
      <c r="Y107" s="130">
        <v>160</v>
      </c>
      <c r="Z107" s="55" t="str">
        <f t="shared" si="13"/>
        <v>1,2</v>
      </c>
      <c r="AO107"/>
      <c r="BB107" s="146">
        <f t="shared" si="14"/>
        <v>104</v>
      </c>
      <c r="BC107" s="146">
        <v>8.8655462184873901</v>
      </c>
      <c r="BD107" s="130"/>
    </row>
    <row r="108" spans="21:56" ht="9.75" customHeight="1" x14ac:dyDescent="0.25">
      <c r="U108" s="141">
        <v>104</v>
      </c>
      <c r="V108" s="130">
        <v>3</v>
      </c>
      <c r="W108" s="130">
        <v>2</v>
      </c>
      <c r="X108" s="130">
        <v>0</v>
      </c>
      <c r="Y108" s="130">
        <v>160</v>
      </c>
      <c r="Z108" s="55" t="str">
        <f t="shared" si="13"/>
        <v>1,3</v>
      </c>
      <c r="AO108"/>
      <c r="BB108" s="146">
        <f t="shared" si="14"/>
        <v>105</v>
      </c>
      <c r="BC108" s="146">
        <v>8.9411764705882302</v>
      </c>
      <c r="BD108" s="130"/>
    </row>
    <row r="109" spans="21:56" ht="9.75" customHeight="1" x14ac:dyDescent="0.25">
      <c r="U109" s="141">
        <v>105</v>
      </c>
      <c r="V109" s="130">
        <v>3</v>
      </c>
      <c r="W109" s="130">
        <v>3</v>
      </c>
      <c r="X109" s="130">
        <v>0</v>
      </c>
      <c r="Y109" s="130">
        <v>160</v>
      </c>
      <c r="Z109" s="55" t="str">
        <f t="shared" si="13"/>
        <v>1,4</v>
      </c>
      <c r="AO109"/>
      <c r="BB109" s="146">
        <f t="shared" si="14"/>
        <v>106</v>
      </c>
      <c r="BC109" s="146">
        <v>9.0168067226890702</v>
      </c>
      <c r="BD109" s="130"/>
    </row>
    <row r="110" spans="21:56" ht="9.75" customHeight="1" x14ac:dyDescent="0.25">
      <c r="U110" s="141">
        <v>106</v>
      </c>
      <c r="V110" s="130">
        <v>3</v>
      </c>
      <c r="W110" s="130">
        <v>4</v>
      </c>
      <c r="X110" s="130">
        <v>0</v>
      </c>
      <c r="Y110" s="130">
        <v>160</v>
      </c>
      <c r="Z110" s="55" t="str">
        <f t="shared" si="13"/>
        <v>1,5</v>
      </c>
      <c r="AO110"/>
      <c r="BB110" s="146">
        <f t="shared" si="14"/>
        <v>107</v>
      </c>
      <c r="BC110" s="146">
        <v>9.0924369747899103</v>
      </c>
      <c r="BD110" s="130"/>
    </row>
    <row r="111" spans="21:56" ht="9.75" customHeight="1" x14ac:dyDescent="0.25">
      <c r="U111" s="141">
        <v>107</v>
      </c>
      <c r="V111" s="130">
        <v>3</v>
      </c>
      <c r="W111" s="130">
        <v>5</v>
      </c>
      <c r="X111" s="130">
        <v>0</v>
      </c>
      <c r="Y111" s="130">
        <v>160</v>
      </c>
      <c r="Z111" s="55" t="str">
        <f t="shared" si="13"/>
        <v>1,6</v>
      </c>
      <c r="AO111"/>
      <c r="BB111" s="146">
        <f t="shared" si="14"/>
        <v>108</v>
      </c>
      <c r="BC111" s="146">
        <v>9.1680672268907504</v>
      </c>
      <c r="BD111" s="130"/>
    </row>
    <row r="112" spans="21:56" ht="9.75" customHeight="1" x14ac:dyDescent="0.25">
      <c r="U112" s="141">
        <v>108</v>
      </c>
      <c r="V112" s="130">
        <v>3</v>
      </c>
      <c r="W112" s="130">
        <v>6</v>
      </c>
      <c r="X112" s="130">
        <v>0</v>
      </c>
      <c r="Y112" s="130">
        <v>160</v>
      </c>
      <c r="Z112" s="55" t="str">
        <f t="shared" si="13"/>
        <v>1,7</v>
      </c>
      <c r="AO112"/>
      <c r="BB112" s="146">
        <f t="shared" si="14"/>
        <v>109</v>
      </c>
      <c r="BC112" s="146">
        <v>9.2436974789915904</v>
      </c>
      <c r="BD112" s="130"/>
    </row>
    <row r="113" spans="21:56" ht="9.75" customHeight="1" x14ac:dyDescent="0.25">
      <c r="U113" s="141">
        <v>109</v>
      </c>
      <c r="V113" s="130">
        <v>3</v>
      </c>
      <c r="W113" s="130">
        <v>7</v>
      </c>
      <c r="X113" s="130">
        <v>0</v>
      </c>
      <c r="Y113" s="130">
        <v>160</v>
      </c>
      <c r="Z113" s="55" t="str">
        <f t="shared" si="13"/>
        <v>1,8</v>
      </c>
      <c r="AO113"/>
      <c r="BB113" s="146">
        <f t="shared" si="14"/>
        <v>110</v>
      </c>
      <c r="BC113" s="146">
        <v>9.3193277310924305</v>
      </c>
      <c r="BD113" s="130"/>
    </row>
    <row r="114" spans="21:56" ht="9.75" customHeight="1" x14ac:dyDescent="0.25">
      <c r="U114" s="141">
        <v>110</v>
      </c>
      <c r="V114" s="130">
        <v>3</v>
      </c>
      <c r="W114" s="130">
        <v>8</v>
      </c>
      <c r="X114" s="130">
        <v>0</v>
      </c>
      <c r="Y114" s="130">
        <v>160</v>
      </c>
      <c r="Z114" s="55" t="str">
        <f t="shared" si="13"/>
        <v>1,9</v>
      </c>
      <c r="AO114"/>
      <c r="BB114" s="146">
        <f t="shared" si="14"/>
        <v>111</v>
      </c>
      <c r="BC114" s="146">
        <v>9.3949579831932706</v>
      </c>
      <c r="BD114" s="130"/>
    </row>
    <row r="115" spans="21:56" ht="9.75" customHeight="1" x14ac:dyDescent="0.25">
      <c r="U115" s="141">
        <v>111</v>
      </c>
      <c r="V115" s="130">
        <v>3</v>
      </c>
      <c r="W115" s="130">
        <v>9</v>
      </c>
      <c r="X115" s="130">
        <v>0</v>
      </c>
      <c r="Y115" s="130">
        <v>160</v>
      </c>
      <c r="Z115" s="55" t="str">
        <f t="shared" si="13"/>
        <v>1,10</v>
      </c>
      <c r="AO115"/>
      <c r="BB115" s="146">
        <f t="shared" si="14"/>
        <v>112</v>
      </c>
      <c r="BC115" s="146">
        <v>9.4705882352941106</v>
      </c>
      <c r="BD115" s="130"/>
    </row>
    <row r="116" spans="21:56" ht="9.75" customHeight="1" x14ac:dyDescent="0.25">
      <c r="U116" s="141">
        <v>112</v>
      </c>
      <c r="V116" s="130">
        <v>3</v>
      </c>
      <c r="W116" s="130">
        <v>10</v>
      </c>
      <c r="X116" s="130">
        <v>0</v>
      </c>
      <c r="Y116" s="130">
        <v>160</v>
      </c>
      <c r="Z116" s="55" t="str">
        <f t="shared" si="13"/>
        <v>1,11</v>
      </c>
      <c r="AO116"/>
      <c r="BB116" s="146">
        <f t="shared" si="14"/>
        <v>113</v>
      </c>
      <c r="BC116" s="146">
        <v>9.5462184873949507</v>
      </c>
      <c r="BD116" s="130"/>
    </row>
    <row r="117" spans="21:56" ht="9.75" customHeight="1" x14ac:dyDescent="0.25">
      <c r="U117" s="141">
        <v>113</v>
      </c>
      <c r="V117" s="130">
        <v>3</v>
      </c>
      <c r="W117" s="130">
        <v>11</v>
      </c>
      <c r="X117" s="130">
        <v>0</v>
      </c>
      <c r="Y117" s="130">
        <v>160</v>
      </c>
      <c r="Z117" s="55" t="str">
        <f t="shared" si="13"/>
        <v>1,12</v>
      </c>
      <c r="AO117"/>
      <c r="BB117" s="146">
        <f t="shared" si="14"/>
        <v>114</v>
      </c>
      <c r="BC117" s="146">
        <v>9.6218487394957908</v>
      </c>
      <c r="BD117" s="130"/>
    </row>
    <row r="118" spans="21:56" ht="9.75" customHeight="1" x14ac:dyDescent="0.25">
      <c r="U118" s="141">
        <v>114</v>
      </c>
      <c r="V118" s="130">
        <v>3</v>
      </c>
      <c r="W118" s="130">
        <v>12</v>
      </c>
      <c r="X118" s="130">
        <v>0</v>
      </c>
      <c r="Y118" s="130">
        <v>160</v>
      </c>
      <c r="Z118" s="55" t="str">
        <f t="shared" si="13"/>
        <v>1,13</v>
      </c>
      <c r="AO118"/>
      <c r="BB118" s="146">
        <f t="shared" si="14"/>
        <v>115</v>
      </c>
      <c r="BC118" s="146">
        <v>9.6974789915966308</v>
      </c>
      <c r="BD118" s="130"/>
    </row>
    <row r="119" spans="21:56" ht="9.75" customHeight="1" x14ac:dyDescent="0.25">
      <c r="U119" s="141">
        <v>115</v>
      </c>
      <c r="V119" s="130">
        <v>3</v>
      </c>
      <c r="W119" s="130">
        <v>13</v>
      </c>
      <c r="X119" s="130">
        <v>0</v>
      </c>
      <c r="Y119" s="130">
        <v>160</v>
      </c>
      <c r="Z119" s="55" t="str">
        <f t="shared" si="13"/>
        <v>1,14</v>
      </c>
      <c r="AO119"/>
      <c r="BB119" s="146">
        <f t="shared" si="14"/>
        <v>116</v>
      </c>
      <c r="BC119" s="146">
        <v>9.7731092436974691</v>
      </c>
      <c r="BD119" s="130"/>
    </row>
    <row r="120" spans="21:56" ht="9.75" customHeight="1" x14ac:dyDescent="0.25">
      <c r="U120" s="141">
        <v>116</v>
      </c>
      <c r="V120" s="130">
        <v>3</v>
      </c>
      <c r="W120" s="130">
        <v>14</v>
      </c>
      <c r="X120" s="130">
        <v>0</v>
      </c>
      <c r="Y120" s="130">
        <v>160</v>
      </c>
      <c r="Z120" s="55" t="str">
        <f t="shared" si="13"/>
        <v>1,15</v>
      </c>
      <c r="AO120"/>
      <c r="BB120" s="146">
        <f t="shared" si="14"/>
        <v>117</v>
      </c>
      <c r="BC120" s="146">
        <v>9.8487394957983092</v>
      </c>
      <c r="BD120" s="130"/>
    </row>
    <row r="121" spans="21:56" ht="9.75" customHeight="1" x14ac:dyDescent="0.25">
      <c r="U121" s="141">
        <v>117</v>
      </c>
      <c r="V121" s="130">
        <v>3</v>
      </c>
      <c r="W121" s="130">
        <v>15</v>
      </c>
      <c r="X121" s="130">
        <v>0</v>
      </c>
      <c r="Y121" s="130">
        <v>160</v>
      </c>
      <c r="Z121" s="55" t="str">
        <f t="shared" si="13"/>
        <v>1,16</v>
      </c>
      <c r="AO121"/>
      <c r="BB121" s="146">
        <f t="shared" si="14"/>
        <v>118</v>
      </c>
      <c r="BC121" s="146">
        <v>9.9243697478991493</v>
      </c>
      <c r="BD121" s="130"/>
    </row>
    <row r="122" spans="21:56" ht="9.75" customHeight="1" x14ac:dyDescent="0.25">
      <c r="U122" s="141">
        <v>118</v>
      </c>
      <c r="V122" s="130">
        <v>3</v>
      </c>
      <c r="W122" s="130">
        <v>16</v>
      </c>
      <c r="X122" s="130">
        <v>0</v>
      </c>
      <c r="Y122" s="130">
        <v>160</v>
      </c>
      <c r="Z122" s="55" t="str">
        <f t="shared" si="13"/>
        <v>1,17</v>
      </c>
      <c r="AO122"/>
      <c r="BB122" s="146">
        <f t="shared" si="14"/>
        <v>119</v>
      </c>
      <c r="BC122" s="146">
        <v>10</v>
      </c>
      <c r="BD122" s="130"/>
    </row>
    <row r="123" spans="21:56" ht="9.75" customHeight="1" x14ac:dyDescent="0.25">
      <c r="U123" s="141">
        <v>119</v>
      </c>
      <c r="V123" s="130">
        <v>3</v>
      </c>
      <c r="W123" s="130">
        <v>0</v>
      </c>
      <c r="X123" s="130">
        <v>16</v>
      </c>
      <c r="Y123" s="130">
        <v>140</v>
      </c>
      <c r="Z123" s="55" t="str">
        <f t="shared" si="13"/>
        <v>17,1</v>
      </c>
      <c r="AO123"/>
      <c r="BC123" s="130"/>
    </row>
    <row r="124" spans="21:56" ht="9.75" customHeight="1" x14ac:dyDescent="0.25">
      <c r="U124" s="141">
        <v>120</v>
      </c>
      <c r="V124" s="130">
        <v>3</v>
      </c>
      <c r="W124" s="130">
        <v>1</v>
      </c>
      <c r="X124" s="130">
        <v>16</v>
      </c>
      <c r="Y124" s="130">
        <v>140</v>
      </c>
      <c r="Z124" s="55" t="str">
        <f t="shared" si="13"/>
        <v>17,2</v>
      </c>
      <c r="AO124"/>
      <c r="BC124" s="130"/>
    </row>
    <row r="125" spans="21:56" ht="9.75" customHeight="1" x14ac:dyDescent="0.25">
      <c r="U125" s="141">
        <v>121</v>
      </c>
      <c r="V125" s="130">
        <v>3</v>
      </c>
      <c r="W125" s="130">
        <v>2</v>
      </c>
      <c r="X125" s="130">
        <v>16</v>
      </c>
      <c r="Y125" s="130">
        <v>140</v>
      </c>
      <c r="Z125" s="55" t="str">
        <f t="shared" si="13"/>
        <v>17,3</v>
      </c>
      <c r="AO125"/>
      <c r="BC125" s="130"/>
    </row>
    <row r="126" spans="21:56" ht="9.75" customHeight="1" x14ac:dyDescent="0.25">
      <c r="U126" s="141">
        <v>122</v>
      </c>
      <c r="V126" s="130">
        <v>3</v>
      </c>
      <c r="W126" s="130">
        <v>3</v>
      </c>
      <c r="X126" s="130">
        <v>16</v>
      </c>
      <c r="Y126" s="130">
        <v>140</v>
      </c>
      <c r="Z126" s="55" t="str">
        <f t="shared" si="13"/>
        <v>17,4</v>
      </c>
      <c r="AO126"/>
      <c r="BC126" s="130"/>
    </row>
    <row r="127" spans="21:56" ht="9.75" customHeight="1" x14ac:dyDescent="0.25">
      <c r="U127" s="141">
        <v>123</v>
      </c>
      <c r="V127" s="130">
        <v>3</v>
      </c>
      <c r="W127" s="130">
        <v>4</v>
      </c>
      <c r="X127" s="130">
        <v>16</v>
      </c>
      <c r="Y127" s="130">
        <v>140</v>
      </c>
      <c r="Z127" s="55" t="str">
        <f t="shared" si="13"/>
        <v>17,5</v>
      </c>
      <c r="AO127"/>
      <c r="BC127" s="130"/>
    </row>
    <row r="128" spans="21:56" ht="9.75" customHeight="1" x14ac:dyDescent="0.25">
      <c r="U128" s="141">
        <v>124</v>
      </c>
      <c r="V128" s="130">
        <v>3</v>
      </c>
      <c r="W128" s="130">
        <v>5</v>
      </c>
      <c r="X128" s="130">
        <v>16</v>
      </c>
      <c r="Y128" s="130">
        <v>140</v>
      </c>
      <c r="Z128" s="55" t="str">
        <f t="shared" si="13"/>
        <v>17,6</v>
      </c>
      <c r="AO128"/>
      <c r="BC128" s="130"/>
    </row>
    <row r="129" spans="21:55" ht="9.75" customHeight="1" x14ac:dyDescent="0.25">
      <c r="U129" s="141">
        <v>125</v>
      </c>
      <c r="V129" s="130">
        <v>3</v>
      </c>
      <c r="W129" s="130">
        <v>6</v>
      </c>
      <c r="X129" s="130">
        <v>16</v>
      </c>
      <c r="Y129" s="130">
        <v>140</v>
      </c>
      <c r="Z129" s="55" t="str">
        <f t="shared" si="13"/>
        <v>17,7</v>
      </c>
      <c r="AO129"/>
      <c r="BC129" s="130"/>
    </row>
    <row r="130" spans="21:55" ht="9.75" customHeight="1" x14ac:dyDescent="0.25">
      <c r="U130" s="141">
        <v>126</v>
      </c>
      <c r="V130" s="130">
        <v>3</v>
      </c>
      <c r="W130" s="130">
        <v>7</v>
      </c>
      <c r="X130" s="130">
        <v>16</v>
      </c>
      <c r="Y130" s="130">
        <v>140</v>
      </c>
      <c r="Z130" s="55" t="str">
        <f t="shared" si="13"/>
        <v>17,8</v>
      </c>
      <c r="AO130"/>
      <c r="BC130" s="130"/>
    </row>
    <row r="131" spans="21:55" ht="9.75" customHeight="1" x14ac:dyDescent="0.25">
      <c r="U131" s="141">
        <v>127</v>
      </c>
      <c r="V131" s="130">
        <v>3</v>
      </c>
      <c r="W131" s="130">
        <v>8</v>
      </c>
      <c r="X131" s="130">
        <v>16</v>
      </c>
      <c r="Y131" s="130">
        <v>140</v>
      </c>
      <c r="Z131" s="55" t="str">
        <f t="shared" si="13"/>
        <v>17,9</v>
      </c>
      <c r="AO131"/>
      <c r="BC131" s="130"/>
    </row>
    <row r="132" spans="21:55" ht="9.75" customHeight="1" x14ac:dyDescent="0.25">
      <c r="U132" s="141">
        <v>128</v>
      </c>
      <c r="V132" s="130">
        <v>3</v>
      </c>
      <c r="W132" s="130">
        <v>9</v>
      </c>
      <c r="X132" s="130">
        <v>16</v>
      </c>
      <c r="Y132" s="130">
        <v>140</v>
      </c>
      <c r="Z132" s="55" t="str">
        <f t="shared" si="13"/>
        <v>17,10</v>
      </c>
      <c r="AO132"/>
      <c r="BC132" s="130"/>
    </row>
    <row r="133" spans="21:55" ht="9.75" customHeight="1" x14ac:dyDescent="0.25">
      <c r="U133" s="141">
        <v>129</v>
      </c>
      <c r="V133" s="130">
        <v>3</v>
      </c>
      <c r="W133" s="130">
        <v>10</v>
      </c>
      <c r="X133" s="130">
        <v>16</v>
      </c>
      <c r="Y133" s="130">
        <v>140</v>
      </c>
      <c r="Z133" s="55" t="str">
        <f t="shared" ref="Z133:Z173" si="15">_xlfn.CONCAT(X133+1,",",W133+1)</f>
        <v>17,11</v>
      </c>
      <c r="AO133"/>
      <c r="BC133" s="130"/>
    </row>
    <row r="134" spans="21:55" ht="9.75" customHeight="1" x14ac:dyDescent="0.25">
      <c r="U134" s="141">
        <v>130</v>
      </c>
      <c r="V134" s="130">
        <v>3</v>
      </c>
      <c r="W134" s="130">
        <v>11</v>
      </c>
      <c r="X134" s="130">
        <v>16</v>
      </c>
      <c r="Y134" s="130">
        <v>140</v>
      </c>
      <c r="Z134" s="55" t="str">
        <f t="shared" si="15"/>
        <v>17,12</v>
      </c>
      <c r="AO134"/>
      <c r="BC134" s="130"/>
    </row>
    <row r="135" spans="21:55" ht="9.75" customHeight="1" x14ac:dyDescent="0.25">
      <c r="U135" s="141">
        <v>131</v>
      </c>
      <c r="V135" s="130">
        <v>3</v>
      </c>
      <c r="W135" s="130">
        <v>12</v>
      </c>
      <c r="X135" s="130">
        <v>16</v>
      </c>
      <c r="Y135" s="130">
        <v>140</v>
      </c>
      <c r="Z135" s="55" t="str">
        <f t="shared" si="15"/>
        <v>17,13</v>
      </c>
      <c r="AO135"/>
      <c r="BC135" s="130"/>
    </row>
    <row r="136" spans="21:55" ht="9.75" customHeight="1" x14ac:dyDescent="0.25">
      <c r="U136" s="141">
        <v>132</v>
      </c>
      <c r="V136" s="130">
        <v>3</v>
      </c>
      <c r="W136" s="130">
        <v>13</v>
      </c>
      <c r="X136" s="130">
        <v>16</v>
      </c>
      <c r="Y136" s="130">
        <v>140</v>
      </c>
      <c r="Z136" s="55" t="str">
        <f t="shared" si="15"/>
        <v>17,14</v>
      </c>
      <c r="AO136"/>
      <c r="BC136" s="130"/>
    </row>
    <row r="137" spans="21:55" ht="9.75" customHeight="1" x14ac:dyDescent="0.25">
      <c r="U137" s="141">
        <v>133</v>
      </c>
      <c r="V137" s="130">
        <v>3</v>
      </c>
      <c r="W137" s="130">
        <v>14</v>
      </c>
      <c r="X137" s="130">
        <v>16</v>
      </c>
      <c r="Y137" s="130">
        <v>140</v>
      </c>
      <c r="Z137" s="55" t="str">
        <f t="shared" si="15"/>
        <v>17,15</v>
      </c>
      <c r="AO137"/>
      <c r="BC137" s="130"/>
    </row>
    <row r="138" spans="21:55" ht="9.75" customHeight="1" x14ac:dyDescent="0.25">
      <c r="U138" s="141">
        <v>134</v>
      </c>
      <c r="V138" s="130">
        <v>3</v>
      </c>
      <c r="W138" s="130">
        <v>15</v>
      </c>
      <c r="X138" s="130">
        <v>16</v>
      </c>
      <c r="Y138" s="130">
        <v>140</v>
      </c>
      <c r="Z138" s="55" t="str">
        <f t="shared" si="15"/>
        <v>17,16</v>
      </c>
      <c r="AO138"/>
      <c r="BC138" s="130"/>
    </row>
    <row r="139" spans="21:55" ht="9.75" customHeight="1" x14ac:dyDescent="0.25">
      <c r="U139" s="141">
        <v>135</v>
      </c>
      <c r="V139" s="130">
        <v>3</v>
      </c>
      <c r="W139" s="130">
        <v>16</v>
      </c>
      <c r="X139" s="130">
        <v>16</v>
      </c>
      <c r="Y139" s="130">
        <v>140</v>
      </c>
      <c r="Z139" s="55" t="str">
        <f t="shared" si="15"/>
        <v>17,17</v>
      </c>
      <c r="AO139"/>
      <c r="BC139" s="130"/>
    </row>
    <row r="140" spans="21:55" ht="9.75" customHeight="1" x14ac:dyDescent="0.25">
      <c r="U140" s="141">
        <v>136</v>
      </c>
      <c r="V140" s="130">
        <v>4</v>
      </c>
      <c r="W140" s="130">
        <v>0</v>
      </c>
      <c r="X140" s="130">
        <v>0</v>
      </c>
      <c r="Y140" s="130">
        <v>160</v>
      </c>
      <c r="Z140" s="55" t="str">
        <f t="shared" si="15"/>
        <v>1,1</v>
      </c>
      <c r="AO140"/>
      <c r="BC140" s="130"/>
    </row>
    <row r="141" spans="21:55" ht="9.75" customHeight="1" x14ac:dyDescent="0.25">
      <c r="U141" s="141">
        <v>137</v>
      </c>
      <c r="V141" s="130">
        <v>4</v>
      </c>
      <c r="W141" s="130">
        <v>1</v>
      </c>
      <c r="X141" s="130">
        <v>0</v>
      </c>
      <c r="Y141" s="130">
        <v>160</v>
      </c>
      <c r="Z141" s="55" t="str">
        <f t="shared" si="15"/>
        <v>1,2</v>
      </c>
      <c r="AO141"/>
      <c r="BC141" s="130"/>
    </row>
    <row r="142" spans="21:55" ht="9.75" customHeight="1" x14ac:dyDescent="0.25">
      <c r="U142" s="141">
        <v>138</v>
      </c>
      <c r="V142" s="130">
        <v>4</v>
      </c>
      <c r="W142" s="130">
        <v>2</v>
      </c>
      <c r="X142" s="130">
        <v>0</v>
      </c>
      <c r="Y142" s="130">
        <v>160</v>
      </c>
      <c r="Z142" s="55" t="str">
        <f t="shared" si="15"/>
        <v>1,3</v>
      </c>
      <c r="AO142"/>
      <c r="BC142" s="130"/>
    </row>
    <row r="143" spans="21:55" ht="9.75" customHeight="1" x14ac:dyDescent="0.25">
      <c r="U143" s="141">
        <v>139</v>
      </c>
      <c r="V143" s="130">
        <v>4</v>
      </c>
      <c r="W143" s="130">
        <v>3</v>
      </c>
      <c r="X143" s="130">
        <v>0</v>
      </c>
      <c r="Y143" s="130">
        <v>160</v>
      </c>
      <c r="Z143" s="55" t="str">
        <f t="shared" si="15"/>
        <v>1,4</v>
      </c>
      <c r="AO143"/>
      <c r="BC143" s="130"/>
    </row>
    <row r="144" spans="21:55" ht="9.75" customHeight="1" x14ac:dyDescent="0.25">
      <c r="U144" s="141">
        <v>140</v>
      </c>
      <c r="V144" s="130">
        <v>4</v>
      </c>
      <c r="W144" s="130">
        <v>4</v>
      </c>
      <c r="X144" s="130">
        <v>0</v>
      </c>
      <c r="Y144" s="130">
        <v>160</v>
      </c>
      <c r="Z144" s="55" t="str">
        <f t="shared" si="15"/>
        <v>1,5</v>
      </c>
      <c r="AO144"/>
      <c r="BC144" s="130"/>
    </row>
    <row r="145" spans="21:55" ht="9.75" customHeight="1" x14ac:dyDescent="0.25">
      <c r="U145" s="141">
        <v>141</v>
      </c>
      <c r="V145" s="130">
        <v>4</v>
      </c>
      <c r="W145" s="130">
        <v>5</v>
      </c>
      <c r="X145" s="130">
        <v>0</v>
      </c>
      <c r="Y145" s="130">
        <v>160</v>
      </c>
      <c r="Z145" s="55" t="str">
        <f t="shared" si="15"/>
        <v>1,6</v>
      </c>
      <c r="AO145"/>
      <c r="BC145" s="130"/>
    </row>
    <row r="146" spans="21:55" ht="9.75" customHeight="1" x14ac:dyDescent="0.25">
      <c r="U146" s="141">
        <v>142</v>
      </c>
      <c r="V146" s="130">
        <v>4</v>
      </c>
      <c r="W146" s="130">
        <v>6</v>
      </c>
      <c r="X146" s="130">
        <v>0</v>
      </c>
      <c r="Y146" s="130">
        <v>160</v>
      </c>
      <c r="Z146" s="55" t="str">
        <f t="shared" si="15"/>
        <v>1,7</v>
      </c>
      <c r="AO146"/>
      <c r="BC146" s="130"/>
    </row>
    <row r="147" spans="21:55" ht="9.75" customHeight="1" x14ac:dyDescent="0.25">
      <c r="U147" s="141">
        <v>143</v>
      </c>
      <c r="V147" s="130">
        <v>4</v>
      </c>
      <c r="W147" s="130">
        <v>7</v>
      </c>
      <c r="X147" s="130">
        <v>0</v>
      </c>
      <c r="Y147" s="130">
        <v>160</v>
      </c>
      <c r="Z147" s="55" t="str">
        <f t="shared" si="15"/>
        <v>1,8</v>
      </c>
      <c r="AO147"/>
      <c r="BC147" s="130"/>
    </row>
    <row r="148" spans="21:55" ht="9.75" customHeight="1" x14ac:dyDescent="0.25">
      <c r="U148" s="141">
        <v>144</v>
      </c>
      <c r="V148" s="130">
        <v>4</v>
      </c>
      <c r="W148" s="130">
        <v>8</v>
      </c>
      <c r="X148" s="130">
        <v>0</v>
      </c>
      <c r="Y148" s="130">
        <v>160</v>
      </c>
      <c r="Z148" s="55" t="str">
        <f t="shared" si="15"/>
        <v>1,9</v>
      </c>
      <c r="AO148"/>
      <c r="BC148" s="130"/>
    </row>
    <row r="149" spans="21:55" ht="9.75" customHeight="1" x14ac:dyDescent="0.25">
      <c r="U149" s="141">
        <v>145</v>
      </c>
      <c r="V149" s="130">
        <v>4</v>
      </c>
      <c r="W149" s="130">
        <v>9</v>
      </c>
      <c r="X149" s="130">
        <v>0</v>
      </c>
      <c r="Y149" s="130">
        <v>160</v>
      </c>
      <c r="Z149" s="55" t="str">
        <f t="shared" si="15"/>
        <v>1,10</v>
      </c>
      <c r="AO149"/>
      <c r="BC149" s="130"/>
    </row>
    <row r="150" spans="21:55" ht="9.75" customHeight="1" x14ac:dyDescent="0.25">
      <c r="U150" s="141">
        <v>146</v>
      </c>
      <c r="V150" s="130">
        <v>4</v>
      </c>
      <c r="W150" s="130">
        <v>10</v>
      </c>
      <c r="X150" s="130">
        <v>0</v>
      </c>
      <c r="Y150" s="130">
        <v>160</v>
      </c>
      <c r="Z150" s="55" t="str">
        <f t="shared" si="15"/>
        <v>1,11</v>
      </c>
      <c r="AO150"/>
      <c r="BC150" s="130"/>
    </row>
    <row r="151" spans="21:55" ht="9.75" customHeight="1" x14ac:dyDescent="0.25">
      <c r="U151" s="141">
        <v>147</v>
      </c>
      <c r="V151" s="130">
        <v>4</v>
      </c>
      <c r="W151" s="130">
        <v>11</v>
      </c>
      <c r="X151" s="130">
        <v>0</v>
      </c>
      <c r="Y151" s="130">
        <v>160</v>
      </c>
      <c r="Z151" s="55" t="str">
        <f t="shared" si="15"/>
        <v>1,12</v>
      </c>
      <c r="AO151"/>
      <c r="BC151" s="130"/>
    </row>
    <row r="152" spans="21:55" ht="9.75" customHeight="1" x14ac:dyDescent="0.25">
      <c r="U152" s="141">
        <v>148</v>
      </c>
      <c r="V152" s="130">
        <v>4</v>
      </c>
      <c r="W152" s="130">
        <v>12</v>
      </c>
      <c r="X152" s="130">
        <v>0</v>
      </c>
      <c r="Y152" s="130">
        <v>160</v>
      </c>
      <c r="Z152" s="55" t="str">
        <f t="shared" si="15"/>
        <v>1,13</v>
      </c>
      <c r="AO152"/>
      <c r="BC152" s="130"/>
    </row>
    <row r="153" spans="21:55" ht="9.75" customHeight="1" x14ac:dyDescent="0.25">
      <c r="U153" s="141">
        <v>149</v>
      </c>
      <c r="V153" s="130">
        <v>4</v>
      </c>
      <c r="W153" s="130">
        <v>13</v>
      </c>
      <c r="X153" s="130">
        <v>0</v>
      </c>
      <c r="Y153" s="130">
        <v>160</v>
      </c>
      <c r="Z153" s="55" t="str">
        <f t="shared" si="15"/>
        <v>1,14</v>
      </c>
      <c r="AO153"/>
      <c r="BC153" s="130"/>
    </row>
    <row r="154" spans="21:55" ht="9.75" customHeight="1" x14ac:dyDescent="0.25">
      <c r="U154" s="141">
        <v>150</v>
      </c>
      <c r="V154" s="130">
        <v>4</v>
      </c>
      <c r="W154" s="130">
        <v>14</v>
      </c>
      <c r="X154" s="130">
        <v>0</v>
      </c>
      <c r="Y154" s="130">
        <v>160</v>
      </c>
      <c r="Z154" s="55" t="str">
        <f t="shared" si="15"/>
        <v>1,15</v>
      </c>
      <c r="AO154"/>
      <c r="BC154" s="130"/>
    </row>
    <row r="155" spans="21:55" ht="9.75" customHeight="1" x14ac:dyDescent="0.25">
      <c r="U155" s="141">
        <v>151</v>
      </c>
      <c r="V155" s="130">
        <v>4</v>
      </c>
      <c r="W155" s="130">
        <v>15</v>
      </c>
      <c r="X155" s="130">
        <v>0</v>
      </c>
      <c r="Y155" s="130">
        <v>160</v>
      </c>
      <c r="Z155" s="55" t="str">
        <f t="shared" si="15"/>
        <v>1,16</v>
      </c>
      <c r="AO155"/>
      <c r="BC155" s="130"/>
    </row>
    <row r="156" spans="21:55" ht="9.75" customHeight="1" x14ac:dyDescent="0.25">
      <c r="U156" s="141">
        <v>152</v>
      </c>
      <c r="V156" s="130">
        <v>4</v>
      </c>
      <c r="W156" s="130">
        <v>16</v>
      </c>
      <c r="X156" s="130">
        <v>0</v>
      </c>
      <c r="Y156" s="130">
        <v>160</v>
      </c>
      <c r="Z156" s="55" t="str">
        <f t="shared" si="15"/>
        <v>1,17</v>
      </c>
      <c r="AO156"/>
      <c r="BC156" s="130"/>
    </row>
    <row r="157" spans="21:55" ht="9.75" customHeight="1" x14ac:dyDescent="0.25">
      <c r="U157" s="141">
        <v>153</v>
      </c>
      <c r="V157" s="130">
        <v>4</v>
      </c>
      <c r="W157" s="130">
        <v>0</v>
      </c>
      <c r="X157" s="130">
        <v>16</v>
      </c>
      <c r="Y157" s="130">
        <v>140</v>
      </c>
      <c r="Z157" s="55" t="str">
        <f t="shared" si="15"/>
        <v>17,1</v>
      </c>
      <c r="AO157"/>
      <c r="BC157" s="130"/>
    </row>
    <row r="158" spans="21:55" ht="9.75" customHeight="1" x14ac:dyDescent="0.25">
      <c r="U158" s="141">
        <v>154</v>
      </c>
      <c r="V158" s="130">
        <v>4</v>
      </c>
      <c r="W158" s="130">
        <v>1</v>
      </c>
      <c r="X158" s="130">
        <v>16</v>
      </c>
      <c r="Y158" s="130">
        <v>140</v>
      </c>
      <c r="Z158" s="55" t="str">
        <f t="shared" si="15"/>
        <v>17,2</v>
      </c>
      <c r="AO158"/>
      <c r="BC158" s="130"/>
    </row>
    <row r="159" spans="21:55" ht="9.75" customHeight="1" x14ac:dyDescent="0.25">
      <c r="U159" s="141">
        <v>155</v>
      </c>
      <c r="V159" s="130">
        <v>4</v>
      </c>
      <c r="W159" s="130">
        <v>2</v>
      </c>
      <c r="X159" s="130">
        <v>16</v>
      </c>
      <c r="Y159" s="130">
        <v>140</v>
      </c>
      <c r="Z159" s="55" t="str">
        <f t="shared" si="15"/>
        <v>17,3</v>
      </c>
      <c r="AO159"/>
      <c r="BC159" s="130"/>
    </row>
    <row r="160" spans="21:55" ht="9.75" customHeight="1" x14ac:dyDescent="0.25">
      <c r="U160" s="141">
        <v>156</v>
      </c>
      <c r="V160" s="130">
        <v>4</v>
      </c>
      <c r="W160" s="130">
        <v>3</v>
      </c>
      <c r="X160" s="130">
        <v>16</v>
      </c>
      <c r="Y160" s="130">
        <v>140</v>
      </c>
      <c r="Z160" s="55" t="str">
        <f t="shared" si="15"/>
        <v>17,4</v>
      </c>
      <c r="AO160"/>
      <c r="BC160" s="130"/>
    </row>
    <row r="161" spans="21:55" ht="9.75" customHeight="1" x14ac:dyDescent="0.25">
      <c r="U161" s="141">
        <v>157</v>
      </c>
      <c r="V161" s="130">
        <v>4</v>
      </c>
      <c r="W161" s="130">
        <v>4</v>
      </c>
      <c r="X161" s="130">
        <v>16</v>
      </c>
      <c r="Y161" s="130">
        <v>140</v>
      </c>
      <c r="Z161" s="55" t="str">
        <f t="shared" si="15"/>
        <v>17,5</v>
      </c>
      <c r="AO161"/>
      <c r="BC161" s="130"/>
    </row>
    <row r="162" spans="21:55" ht="9.75" customHeight="1" x14ac:dyDescent="0.25">
      <c r="U162" s="141">
        <v>158</v>
      </c>
      <c r="V162" s="130">
        <v>4</v>
      </c>
      <c r="W162" s="130">
        <v>5</v>
      </c>
      <c r="X162" s="130">
        <v>16</v>
      </c>
      <c r="Y162" s="130">
        <v>140</v>
      </c>
      <c r="Z162" s="55" t="str">
        <f t="shared" si="15"/>
        <v>17,6</v>
      </c>
      <c r="AO162"/>
      <c r="BC162" s="130"/>
    </row>
    <row r="163" spans="21:55" ht="9.75" customHeight="1" x14ac:dyDescent="0.25">
      <c r="U163" s="141">
        <v>159</v>
      </c>
      <c r="V163" s="130">
        <v>4</v>
      </c>
      <c r="W163" s="130">
        <v>6</v>
      </c>
      <c r="X163" s="130">
        <v>16</v>
      </c>
      <c r="Y163" s="130">
        <v>140</v>
      </c>
      <c r="Z163" s="55" t="str">
        <f t="shared" si="15"/>
        <v>17,7</v>
      </c>
      <c r="AO163"/>
      <c r="BC163" s="130"/>
    </row>
    <row r="164" spans="21:55" ht="9.75" customHeight="1" x14ac:dyDescent="0.25">
      <c r="U164" s="141">
        <v>160</v>
      </c>
      <c r="V164" s="130">
        <v>4</v>
      </c>
      <c r="W164" s="130">
        <v>7</v>
      </c>
      <c r="X164" s="130">
        <v>16</v>
      </c>
      <c r="Y164" s="130">
        <v>140</v>
      </c>
      <c r="Z164" s="55" t="str">
        <f t="shared" si="15"/>
        <v>17,8</v>
      </c>
      <c r="AO164"/>
      <c r="BC164" s="130"/>
    </row>
    <row r="165" spans="21:55" ht="9.75" customHeight="1" x14ac:dyDescent="0.25">
      <c r="U165" s="141">
        <v>161</v>
      </c>
      <c r="V165" s="130">
        <v>4</v>
      </c>
      <c r="W165" s="130">
        <v>8</v>
      </c>
      <c r="X165" s="130">
        <v>16</v>
      </c>
      <c r="Y165" s="130">
        <v>140</v>
      </c>
      <c r="Z165" s="55" t="str">
        <f t="shared" si="15"/>
        <v>17,9</v>
      </c>
      <c r="AO165"/>
      <c r="BC165" s="130"/>
    </row>
    <row r="166" spans="21:55" ht="9.75" customHeight="1" x14ac:dyDescent="0.25">
      <c r="U166" s="141">
        <v>162</v>
      </c>
      <c r="V166" s="130">
        <v>4</v>
      </c>
      <c r="W166" s="130">
        <v>9</v>
      </c>
      <c r="X166" s="130">
        <v>16</v>
      </c>
      <c r="Y166" s="130">
        <v>140</v>
      </c>
      <c r="Z166" s="55" t="str">
        <f t="shared" si="15"/>
        <v>17,10</v>
      </c>
      <c r="AO166"/>
      <c r="BC166" s="130"/>
    </row>
    <row r="167" spans="21:55" ht="9.75" customHeight="1" x14ac:dyDescent="0.25">
      <c r="U167" s="141">
        <v>163</v>
      </c>
      <c r="V167" s="130">
        <v>4</v>
      </c>
      <c r="W167" s="130">
        <v>10</v>
      </c>
      <c r="X167" s="130">
        <v>16</v>
      </c>
      <c r="Y167" s="130">
        <v>140</v>
      </c>
      <c r="Z167" s="55" t="str">
        <f t="shared" si="15"/>
        <v>17,11</v>
      </c>
      <c r="AO167"/>
      <c r="BC167" s="130"/>
    </row>
    <row r="168" spans="21:55" ht="9.75" customHeight="1" x14ac:dyDescent="0.25">
      <c r="U168" s="141">
        <v>164</v>
      </c>
      <c r="V168" s="130">
        <v>4</v>
      </c>
      <c r="W168" s="130">
        <v>11</v>
      </c>
      <c r="X168" s="130">
        <v>16</v>
      </c>
      <c r="Y168" s="130">
        <v>140</v>
      </c>
      <c r="Z168" s="55" t="str">
        <f t="shared" si="15"/>
        <v>17,12</v>
      </c>
      <c r="AO168"/>
      <c r="BC168" s="130"/>
    </row>
    <row r="169" spans="21:55" ht="9.75" customHeight="1" x14ac:dyDescent="0.25">
      <c r="U169" s="141">
        <v>165</v>
      </c>
      <c r="V169" s="130">
        <v>4</v>
      </c>
      <c r="W169" s="130">
        <v>12</v>
      </c>
      <c r="X169" s="130">
        <v>16</v>
      </c>
      <c r="Y169" s="130">
        <v>140</v>
      </c>
      <c r="Z169" s="55" t="str">
        <f t="shared" si="15"/>
        <v>17,13</v>
      </c>
      <c r="AO169"/>
      <c r="BC169" s="130"/>
    </row>
    <row r="170" spans="21:55" ht="9.75" customHeight="1" x14ac:dyDescent="0.25">
      <c r="U170" s="141">
        <v>166</v>
      </c>
      <c r="V170" s="130">
        <v>4</v>
      </c>
      <c r="W170" s="130">
        <v>13</v>
      </c>
      <c r="X170" s="130">
        <v>16</v>
      </c>
      <c r="Y170" s="130">
        <v>140</v>
      </c>
      <c r="Z170" s="55" t="str">
        <f t="shared" si="15"/>
        <v>17,14</v>
      </c>
      <c r="AO170"/>
      <c r="BC170" s="130"/>
    </row>
    <row r="171" spans="21:55" ht="9.75" customHeight="1" x14ac:dyDescent="0.25">
      <c r="U171" s="141">
        <v>167</v>
      </c>
      <c r="V171" s="130">
        <v>4</v>
      </c>
      <c r="W171" s="130">
        <v>14</v>
      </c>
      <c r="X171" s="130">
        <v>16</v>
      </c>
      <c r="Y171" s="130">
        <v>140</v>
      </c>
      <c r="Z171" s="55" t="str">
        <f t="shared" si="15"/>
        <v>17,15</v>
      </c>
      <c r="AO171"/>
      <c r="BC171" s="130"/>
    </row>
    <row r="172" spans="21:55" ht="9.75" customHeight="1" x14ac:dyDescent="0.25">
      <c r="U172" s="141">
        <v>168</v>
      </c>
      <c r="V172" s="130">
        <v>4</v>
      </c>
      <c r="W172" s="130">
        <v>15</v>
      </c>
      <c r="X172" s="130">
        <v>16</v>
      </c>
      <c r="Y172" s="130">
        <v>140</v>
      </c>
      <c r="Z172" s="55" t="str">
        <f t="shared" si="15"/>
        <v>17,16</v>
      </c>
      <c r="AO172"/>
      <c r="BC172" s="130"/>
    </row>
    <row r="173" spans="21:55" ht="9.75" customHeight="1" x14ac:dyDescent="0.25">
      <c r="U173" s="141">
        <v>169</v>
      </c>
      <c r="V173" s="130">
        <v>4</v>
      </c>
      <c r="W173" s="130">
        <v>16</v>
      </c>
      <c r="X173" s="130">
        <v>16</v>
      </c>
      <c r="Y173" s="130">
        <v>140</v>
      </c>
      <c r="Z173" s="55" t="str">
        <f t="shared" si="15"/>
        <v>17,17</v>
      </c>
      <c r="AO173"/>
      <c r="BC173" s="130"/>
    </row>
    <row r="174" spans="21:55" ht="9.75" customHeight="1" x14ac:dyDescent="0.25">
      <c r="AO174"/>
    </row>
    <row r="175" spans="21:55" ht="9.75" customHeight="1" x14ac:dyDescent="0.25">
      <c r="AO175"/>
    </row>
    <row r="176" spans="21:55" ht="9.75" customHeight="1" x14ac:dyDescent="0.25">
      <c r="AO176"/>
    </row>
    <row r="177" spans="41:41" ht="9.75" customHeight="1" x14ac:dyDescent="0.25">
      <c r="AO177"/>
    </row>
    <row r="178" spans="41:41" ht="9.75" customHeight="1" x14ac:dyDescent="0.25">
      <c r="AO178"/>
    </row>
    <row r="179" spans="41:41" ht="9.75" customHeight="1" x14ac:dyDescent="0.25">
      <c r="AO179"/>
    </row>
    <row r="180" spans="41:41" ht="9.75" customHeight="1" x14ac:dyDescent="0.25">
      <c r="AO180"/>
    </row>
    <row r="181" spans="41:41" ht="9.75" customHeight="1" x14ac:dyDescent="0.25">
      <c r="AO181"/>
    </row>
    <row r="182" spans="41:41" ht="9.75" customHeight="1" x14ac:dyDescent="0.25">
      <c r="AO182"/>
    </row>
    <row r="183" spans="41:41" ht="9.75" customHeight="1" x14ac:dyDescent="0.25">
      <c r="AO183"/>
    </row>
    <row r="184" spans="41:41" ht="9.75" customHeight="1" x14ac:dyDescent="0.25">
      <c r="AO184"/>
    </row>
    <row r="185" spans="41:41" ht="9.75" customHeight="1" x14ac:dyDescent="0.25">
      <c r="AO185"/>
    </row>
    <row r="186" spans="41:41" ht="9.75" customHeight="1" x14ac:dyDescent="0.25">
      <c r="AO186"/>
    </row>
    <row r="187" spans="41:41" ht="9.75" customHeight="1" x14ac:dyDescent="0.25">
      <c r="AO187"/>
    </row>
    <row r="188" spans="41:41" ht="9.75" customHeight="1" x14ac:dyDescent="0.25">
      <c r="AO188"/>
    </row>
    <row r="189" spans="41:41" ht="9.75" customHeight="1" x14ac:dyDescent="0.25">
      <c r="AO189"/>
    </row>
    <row r="190" spans="41:41" ht="9.75" customHeight="1" x14ac:dyDescent="0.25">
      <c r="AO190"/>
    </row>
    <row r="191" spans="41:41" ht="9.75" customHeight="1" x14ac:dyDescent="0.25">
      <c r="AO191"/>
    </row>
    <row r="192" spans="41:41" ht="9.75" customHeight="1" x14ac:dyDescent="0.25">
      <c r="AO192"/>
    </row>
    <row r="193" spans="41:41" ht="9.75" customHeight="1" x14ac:dyDescent="0.25">
      <c r="AO193"/>
    </row>
    <row r="194" spans="41:41" ht="9.75" customHeight="1" x14ac:dyDescent="0.25">
      <c r="AO194"/>
    </row>
    <row r="195" spans="41:41" ht="9.75" customHeight="1" x14ac:dyDescent="0.25">
      <c r="AO195"/>
    </row>
    <row r="196" spans="41:41" ht="9.75" customHeight="1" x14ac:dyDescent="0.25">
      <c r="AO196"/>
    </row>
    <row r="197" spans="41:41" ht="9.75" customHeight="1" x14ac:dyDescent="0.25">
      <c r="AO197"/>
    </row>
    <row r="198" spans="41:41" ht="9.75" customHeight="1" x14ac:dyDescent="0.25">
      <c r="AO198"/>
    </row>
    <row r="199" spans="41:41" ht="9.75" customHeight="1" x14ac:dyDescent="0.25">
      <c r="AO199"/>
    </row>
    <row r="200" spans="41:41" ht="9.75" customHeight="1" x14ac:dyDescent="0.25">
      <c r="AO200"/>
    </row>
    <row r="201" spans="41:41" ht="9.75" customHeight="1" x14ac:dyDescent="0.25">
      <c r="AO201"/>
    </row>
    <row r="202" spans="41:41" ht="9.75" customHeight="1" x14ac:dyDescent="0.25">
      <c r="AO202"/>
    </row>
    <row r="203" spans="41:41" ht="9.75" customHeight="1" x14ac:dyDescent="0.25">
      <c r="AO203"/>
    </row>
    <row r="204" spans="41:41" ht="9.75" customHeight="1" x14ac:dyDescent="0.25">
      <c r="AO204"/>
    </row>
    <row r="205" spans="41:41" ht="9.75" customHeight="1" x14ac:dyDescent="0.25">
      <c r="AO205"/>
    </row>
    <row r="206" spans="41:41" ht="9.75" customHeight="1" x14ac:dyDescent="0.25">
      <c r="AO206"/>
    </row>
    <row r="207" spans="41:41" ht="9.75" customHeight="1" x14ac:dyDescent="0.25">
      <c r="AO207"/>
    </row>
    <row r="208" spans="41:41" ht="9.75" customHeight="1" x14ac:dyDescent="0.25">
      <c r="AO208"/>
    </row>
    <row r="209" spans="41:41" ht="9.75" customHeight="1" x14ac:dyDescent="0.25">
      <c r="AO209"/>
    </row>
    <row r="210" spans="41:41" ht="9.75" customHeight="1" x14ac:dyDescent="0.25">
      <c r="AO210"/>
    </row>
    <row r="211" spans="41:41" ht="9.75" customHeight="1" x14ac:dyDescent="0.25">
      <c r="AO211"/>
    </row>
    <row r="212" spans="41:41" ht="9.75" customHeight="1" x14ac:dyDescent="0.25">
      <c r="AO212"/>
    </row>
    <row r="213" spans="41:41" ht="9.75" customHeight="1" x14ac:dyDescent="0.25">
      <c r="AO213"/>
    </row>
    <row r="214" spans="41:41" ht="9.75" customHeight="1" x14ac:dyDescent="0.25">
      <c r="AO214"/>
    </row>
    <row r="215" spans="41:41" ht="9.75" customHeight="1" x14ac:dyDescent="0.25">
      <c r="AO215"/>
    </row>
    <row r="216" spans="41:41" ht="9.75" customHeight="1" x14ac:dyDescent="0.25">
      <c r="AO216"/>
    </row>
    <row r="217" spans="41:41" ht="9.75" customHeight="1" x14ac:dyDescent="0.25">
      <c r="AO217"/>
    </row>
    <row r="218" spans="41:41" ht="9.75" customHeight="1" x14ac:dyDescent="0.25">
      <c r="AO218"/>
    </row>
    <row r="219" spans="41:41" ht="9.75" customHeight="1" x14ac:dyDescent="0.25">
      <c r="AO219"/>
    </row>
    <row r="220" spans="41:41" ht="9.75" customHeight="1" x14ac:dyDescent="0.25">
      <c r="AO220"/>
    </row>
    <row r="221" spans="41:41" ht="9.75" customHeight="1" x14ac:dyDescent="0.25">
      <c r="AO221"/>
    </row>
    <row r="222" spans="41:41" ht="9.75" customHeight="1" x14ac:dyDescent="0.25">
      <c r="AO222"/>
    </row>
    <row r="223" spans="41:41" ht="9.75" customHeight="1" x14ac:dyDescent="0.25">
      <c r="AO223"/>
    </row>
    <row r="224" spans="41:41" ht="9.75" customHeight="1" x14ac:dyDescent="0.25">
      <c r="AO224"/>
    </row>
    <row r="225" spans="41:41" ht="9.75" customHeight="1" x14ac:dyDescent="0.25">
      <c r="AO225"/>
    </row>
    <row r="226" spans="41:41" ht="9.75" customHeight="1" x14ac:dyDescent="0.25">
      <c r="AO226"/>
    </row>
    <row r="227" spans="41:41" ht="9.75" customHeight="1" x14ac:dyDescent="0.25">
      <c r="AO227"/>
    </row>
    <row r="228" spans="41:41" ht="9.75" customHeight="1" x14ac:dyDescent="0.25">
      <c r="AO228"/>
    </row>
    <row r="229" spans="41:41" ht="9.75" customHeight="1" x14ac:dyDescent="0.25">
      <c r="AO229"/>
    </row>
  </sheetData>
  <conditionalFormatting sqref="A4:A20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{643332A4-88BD-46C1-9389-E4A77EE084D4}</x14:id>
        </ext>
      </extLst>
    </cfRule>
  </conditionalFormatting>
  <conditionalFormatting sqref="B2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4:E44 D43:E4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S2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{0AFCC037-837D-40F7-B51D-387C21A10DC6}</x14:id>
        </ext>
      </extLst>
    </cfRule>
  </conditionalFormatting>
  <conditionalFormatting sqref="C4:S20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3:S39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3:S59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4:AL60 AP4:AP60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4:AR60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{5FD57622-A4F9-4B08-82CB-DA9CF3622428}</x14:id>
        </ext>
      </extLst>
    </cfRule>
  </conditionalFormatting>
  <conditionalFormatting sqref="AT4:AU8">
    <cfRule type="colorScale" priority="4">
      <colorScale>
        <cfvo type="min"/>
        <cfvo type="max"/>
        <color rgb="FFFCFCFF"/>
        <color rgb="FF63BE7B"/>
      </colorScale>
    </cfRule>
  </conditionalFormatting>
  <conditionalFormatting sqref="AX4:AX8">
    <cfRule type="dataBar" priority="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{65B1F2E6-0608-450E-A77B-2EEA2F845F2F}</x14:id>
        </ext>
      </extLst>
    </cfRule>
  </conditionalFormatting>
  <conditionalFormatting sqref="AX9:AZ9">
    <cfRule type="cellIs" dxfId="6" priority="3" operator="greaterThan">
      <formula>1</formula>
    </cfRule>
  </conditionalFormatting>
  <conditionalFormatting sqref="AY6:AZ8 AY4:AY5 AZ3:AZ5">
    <cfRule type="colorScale" priority="5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43332A4-88BD-46C1-9389-E4A77EE084D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A4:A20</xm:sqref>
        </x14:conditionalFormatting>
        <x14:conditionalFormatting xmlns:xm="http://schemas.microsoft.com/office/excel/2006/main">
          <x14:cfRule type="dataBar" id="{0AFCC037-837D-40F7-B51D-387C21A10DC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C2:S2</xm:sqref>
        </x14:conditionalFormatting>
        <x14:conditionalFormatting xmlns:xm="http://schemas.microsoft.com/office/excel/2006/main">
          <x14:cfRule type="dataBar" id="{5FD57622-A4F9-4B08-82CB-DA9CF362242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AQ4:AR60</xm:sqref>
        </x14:conditionalFormatting>
        <x14:conditionalFormatting xmlns:xm="http://schemas.microsoft.com/office/excel/2006/main">
          <x14:cfRule type="dataBar" id="{65B1F2E6-0608-450E-A77B-2EEA2F845F2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AX4:AX8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4CCBC-26FB-4956-A700-7F44E1F804FA}">
  <dimension ref="A1:CC285"/>
  <sheetViews>
    <sheetView zoomScale="145" zoomScaleNormal="145" workbookViewId="0">
      <selection activeCell="Z34" sqref="Z34"/>
    </sheetView>
  </sheetViews>
  <sheetFormatPr defaultRowHeight="6.95" customHeight="1" x14ac:dyDescent="0.25"/>
  <cols>
    <col min="1" max="1" width="4.5703125" customWidth="1"/>
    <col min="2" max="2" width="2" customWidth="1"/>
    <col min="3" max="19" width="1.85546875" customWidth="1"/>
    <col min="20" max="20" width="4.5703125" customWidth="1"/>
    <col min="21" max="21" width="4" style="168" bestFit="1" customWidth="1"/>
    <col min="22" max="22" width="2" style="168" bestFit="1" customWidth="1"/>
    <col min="23" max="24" width="3" style="168" bestFit="1" customWidth="1"/>
    <col min="25" max="25" width="4" style="168" bestFit="1" customWidth="1"/>
    <col min="26" max="26" width="3" style="168" customWidth="1"/>
    <col min="27" max="27" width="4.5703125" customWidth="1"/>
    <col min="28" max="31" width="1.5703125" customWidth="1"/>
    <col min="32" max="32" width="4.85546875" customWidth="1"/>
    <col min="33" max="40" width="2.7109375" customWidth="1"/>
    <col min="41" max="41" width="3" style="168" customWidth="1"/>
    <col min="42" max="44" width="2.7109375" customWidth="1"/>
    <col min="45" max="52" width="2.5703125" style="167" customWidth="1"/>
    <col min="53" max="53" width="2.140625" customWidth="1"/>
    <col min="54" max="67" width="2.42578125" customWidth="1"/>
    <col min="68" max="68" width="4.42578125" customWidth="1"/>
    <col min="69" max="81" width="2.42578125" customWidth="1"/>
  </cols>
  <sheetData>
    <row r="1" spans="1:81" ht="11.25" customHeight="1" x14ac:dyDescent="0.25">
      <c r="A1" s="129" t="s">
        <v>444</v>
      </c>
      <c r="B1" s="169" t="s">
        <v>445</v>
      </c>
      <c r="C1" s="169"/>
      <c r="D1" s="169"/>
      <c r="E1" s="129"/>
      <c r="F1" s="129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169" t="s">
        <v>446</v>
      </c>
      <c r="V1" s="170"/>
      <c r="W1" s="170"/>
      <c r="X1" s="130"/>
      <c r="Y1" s="130"/>
      <c r="Z1" s="130"/>
      <c r="AA1" s="129"/>
      <c r="AB1" s="129" t="s">
        <v>447</v>
      </c>
      <c r="AC1" s="129"/>
      <c r="AD1" s="129"/>
      <c r="AE1" s="129"/>
      <c r="AF1" s="129"/>
      <c r="AG1" s="129"/>
      <c r="AH1" s="94">
        <f>MAX(AH4:AH60)</f>
        <v>102</v>
      </c>
      <c r="AI1" s="129"/>
      <c r="AJ1" s="94"/>
      <c r="AK1" s="129"/>
      <c r="AL1" s="131" t="s">
        <v>448</v>
      </c>
      <c r="AM1" s="94" t="s">
        <v>8</v>
      </c>
      <c r="AN1" s="94" t="s">
        <v>9</v>
      </c>
      <c r="AO1" s="129"/>
      <c r="AP1" s="129"/>
      <c r="AQ1" s="129"/>
      <c r="AR1" s="129"/>
      <c r="AS1" s="169" t="s">
        <v>493</v>
      </c>
      <c r="AT1" s="171"/>
      <c r="AU1" s="171"/>
      <c r="AV1" s="171"/>
      <c r="AW1" s="132"/>
      <c r="AX1" s="132"/>
      <c r="AY1" s="132"/>
      <c r="AZ1" s="132"/>
      <c r="BA1" s="129"/>
      <c r="BB1" s="169" t="s">
        <v>494</v>
      </c>
      <c r="BC1" s="169"/>
      <c r="BD1" s="169"/>
      <c r="BE1" s="169"/>
      <c r="BF1" s="169"/>
      <c r="BG1" s="129"/>
      <c r="BH1" s="129"/>
      <c r="BI1" s="129"/>
      <c r="BJ1" s="129"/>
      <c r="BK1" s="129"/>
      <c r="BL1" s="129"/>
      <c r="BM1" s="129"/>
      <c r="BN1" s="129"/>
      <c r="BO1" s="129"/>
      <c r="BP1" s="129"/>
      <c r="BQ1" s="129"/>
      <c r="BR1" s="129"/>
      <c r="BS1" s="129"/>
      <c r="BT1" s="129"/>
      <c r="BU1" s="129"/>
      <c r="BV1" s="129"/>
      <c r="BW1" s="129"/>
      <c r="BX1" s="129"/>
      <c r="BY1" s="129"/>
      <c r="BZ1" s="129"/>
      <c r="CA1" s="129"/>
      <c r="CB1" s="129"/>
      <c r="CC1" s="129"/>
    </row>
    <row r="2" spans="1:81" ht="6.95" customHeight="1" x14ac:dyDescent="0.25">
      <c r="A2" s="129" t="s">
        <v>451</v>
      </c>
      <c r="B2" s="129" t="s">
        <v>452</v>
      </c>
      <c r="C2" s="144">
        <v>250</v>
      </c>
      <c r="D2" s="144">
        <v>1000</v>
      </c>
      <c r="E2" s="144">
        <v>1000</v>
      </c>
      <c r="F2" s="144">
        <v>1000</v>
      </c>
      <c r="G2" s="144">
        <v>1000</v>
      </c>
      <c r="H2" s="144">
        <v>1000</v>
      </c>
      <c r="I2" s="144">
        <v>500</v>
      </c>
      <c r="J2" s="144">
        <v>500</v>
      </c>
      <c r="K2" s="144">
        <v>500</v>
      </c>
      <c r="L2" s="144">
        <v>500</v>
      </c>
      <c r="M2" s="144">
        <v>500</v>
      </c>
      <c r="N2" s="144">
        <v>1000</v>
      </c>
      <c r="O2" s="144">
        <v>1000</v>
      </c>
      <c r="P2" s="144">
        <v>1000</v>
      </c>
      <c r="Q2" s="144">
        <v>1000</v>
      </c>
      <c r="R2" s="144">
        <v>1000</v>
      </c>
      <c r="S2" s="144">
        <v>250</v>
      </c>
      <c r="T2" s="81"/>
      <c r="U2" s="130"/>
      <c r="V2" s="130"/>
      <c r="W2" s="130"/>
      <c r="X2" s="130"/>
      <c r="Y2" s="121">
        <v>0</v>
      </c>
      <c r="Z2" s="121">
        <v>1</v>
      </c>
      <c r="AA2" s="81"/>
      <c r="AB2" s="81"/>
      <c r="AC2" s="81"/>
      <c r="AD2" s="81"/>
      <c r="AE2" s="81"/>
      <c r="AF2" s="135"/>
      <c r="AG2" s="135" t="s">
        <v>453</v>
      </c>
      <c r="AH2" s="94">
        <f>_xlfn.MINIFS(AH4:AH60,AH4:AH60,"&lt;&gt;0")</f>
        <v>97</v>
      </c>
      <c r="AI2" s="94" t="s">
        <v>242</v>
      </c>
      <c r="AJ2" s="94" t="s">
        <v>242</v>
      </c>
      <c r="AK2" s="94" t="s">
        <v>242</v>
      </c>
      <c r="AL2" s="94" t="s">
        <v>454</v>
      </c>
      <c r="AM2" s="94">
        <v>20</v>
      </c>
      <c r="AN2" s="94">
        <f>COUNT(AN4:AN60)</f>
        <v>57</v>
      </c>
      <c r="AO2" s="121"/>
      <c r="AP2" s="81"/>
      <c r="AQ2" s="81"/>
      <c r="AR2" s="81"/>
      <c r="AS2" s="132"/>
      <c r="AT2" s="132"/>
      <c r="AU2" s="132"/>
      <c r="AV2" s="132"/>
      <c r="AW2" s="132"/>
      <c r="AX2" s="132"/>
      <c r="AY2" s="132"/>
      <c r="AZ2" s="132"/>
      <c r="BA2" s="81"/>
      <c r="BB2" s="170">
        <v>7</v>
      </c>
      <c r="BC2" s="81"/>
      <c r="BD2" s="81"/>
      <c r="BE2" s="81"/>
      <c r="BF2" s="81"/>
      <c r="BG2" s="81"/>
      <c r="BH2" s="81"/>
      <c r="BI2" s="81"/>
      <c r="BJ2" s="81"/>
      <c r="BK2" s="81"/>
      <c r="BL2" s="81"/>
      <c r="BM2" s="81"/>
      <c r="BN2" s="81"/>
      <c r="BO2" s="81"/>
      <c r="BP2" s="81"/>
      <c r="BQ2" s="81"/>
      <c r="BR2" s="81"/>
      <c r="BS2" s="81"/>
      <c r="BT2" s="81"/>
      <c r="BU2" s="81"/>
      <c r="BV2" s="81"/>
      <c r="BW2" s="81"/>
      <c r="BX2" s="81"/>
      <c r="BY2" s="81"/>
      <c r="BZ2" s="81"/>
      <c r="CA2" s="81"/>
      <c r="CB2" s="81"/>
      <c r="CC2" s="81"/>
    </row>
    <row r="3" spans="1:81" ht="6.95" customHeight="1" x14ac:dyDescent="0.25">
      <c r="A3" s="129" t="s">
        <v>455</v>
      </c>
      <c r="B3" s="81"/>
      <c r="C3" s="140">
        <v>0</v>
      </c>
      <c r="D3" s="140">
        <v>1</v>
      </c>
      <c r="E3" s="140">
        <v>2</v>
      </c>
      <c r="F3" s="140">
        <v>3</v>
      </c>
      <c r="G3" s="140">
        <v>4</v>
      </c>
      <c r="H3" s="140">
        <v>5</v>
      </c>
      <c r="I3" s="140">
        <v>6</v>
      </c>
      <c r="J3" s="140">
        <v>7</v>
      </c>
      <c r="K3" s="140">
        <v>8</v>
      </c>
      <c r="L3" s="140">
        <v>9</v>
      </c>
      <c r="M3" s="140">
        <v>10</v>
      </c>
      <c r="N3" s="140">
        <v>11</v>
      </c>
      <c r="O3" s="140">
        <v>12</v>
      </c>
      <c r="P3" s="140">
        <v>13</v>
      </c>
      <c r="Q3" s="140">
        <v>14</v>
      </c>
      <c r="R3" s="140">
        <v>15</v>
      </c>
      <c r="S3" s="140">
        <v>16</v>
      </c>
      <c r="T3" s="81"/>
      <c r="U3" s="141"/>
      <c r="V3" s="141">
        <v>0</v>
      </c>
      <c r="W3" s="141">
        <v>1</v>
      </c>
      <c r="X3" s="141">
        <v>2</v>
      </c>
      <c r="Y3" s="141">
        <v>3</v>
      </c>
      <c r="Z3" s="141"/>
      <c r="AA3" s="81"/>
      <c r="AB3" s="142"/>
      <c r="AC3" s="142" t="s">
        <v>87</v>
      </c>
      <c r="AD3" s="142" t="s">
        <v>88</v>
      </c>
      <c r="AE3" s="142" t="s">
        <v>89</v>
      </c>
      <c r="AF3" s="94" t="s">
        <v>90</v>
      </c>
      <c r="AG3" s="94" t="s">
        <v>91</v>
      </c>
      <c r="AH3" s="94" t="s">
        <v>92</v>
      </c>
      <c r="AI3" s="94" t="s">
        <v>93</v>
      </c>
      <c r="AJ3" s="94" t="s">
        <v>94</v>
      </c>
      <c r="AK3" s="94" t="s">
        <v>64</v>
      </c>
      <c r="AL3" s="142" t="s">
        <v>84</v>
      </c>
      <c r="AM3" s="142" t="s">
        <v>85</v>
      </c>
      <c r="AN3" s="142" t="s">
        <v>86</v>
      </c>
      <c r="AO3" s="121">
        <v>2</v>
      </c>
      <c r="AP3" s="81"/>
      <c r="AQ3" s="81"/>
      <c r="AR3" s="81"/>
      <c r="AS3" s="132"/>
      <c r="AT3" s="172">
        <f>AV57</f>
        <v>130</v>
      </c>
      <c r="AU3" s="132"/>
      <c r="AV3" s="132"/>
      <c r="AW3" s="132"/>
      <c r="AX3" s="144" t="s">
        <v>456</v>
      </c>
      <c r="AY3" s="132"/>
      <c r="AZ3" s="145">
        <v>1</v>
      </c>
      <c r="BA3" s="81"/>
      <c r="BB3" s="81"/>
      <c r="BC3" s="81"/>
      <c r="BD3" s="81"/>
      <c r="BE3" s="81"/>
      <c r="BF3" s="81"/>
      <c r="BG3" s="81"/>
      <c r="BH3" s="81"/>
      <c r="BI3" s="81"/>
      <c r="BJ3" s="81"/>
      <c r="BK3" s="81"/>
      <c r="BL3" s="81"/>
      <c r="BM3" s="81"/>
      <c r="BN3" s="81"/>
      <c r="BO3" s="81"/>
      <c r="BP3" s="81"/>
      <c r="BQ3" s="81"/>
      <c r="BR3" s="81"/>
      <c r="BS3" s="81"/>
      <c r="BT3" s="81"/>
      <c r="BU3" s="81"/>
      <c r="BV3" s="81"/>
      <c r="BW3" s="81"/>
      <c r="BX3" s="81"/>
      <c r="BY3" s="81"/>
      <c r="BZ3" s="81"/>
      <c r="CA3" s="81"/>
      <c r="CB3" s="81"/>
      <c r="CC3" s="81"/>
    </row>
    <row r="4" spans="1:81" ht="6.95" customHeight="1" x14ac:dyDescent="0.25">
      <c r="A4" s="94">
        <v>250</v>
      </c>
      <c r="B4" s="140">
        <v>0</v>
      </c>
      <c r="C4" s="148">
        <v>160</v>
      </c>
      <c r="D4" s="148">
        <v>159.01960784313701</v>
      </c>
      <c r="E4" s="148">
        <v>157.450980392156</v>
      </c>
      <c r="F4" s="148">
        <v>155.88235294117601</v>
      </c>
      <c r="G4" s="148">
        <v>154.31372549019599</v>
      </c>
      <c r="H4" s="148">
        <v>152.74509803921501</v>
      </c>
      <c r="I4" s="148">
        <v>151.56862745097999</v>
      </c>
      <c r="J4" s="148">
        <v>150.78431372548999</v>
      </c>
      <c r="K4" s="148">
        <v>150</v>
      </c>
      <c r="L4" s="148">
        <v>149.21568627450901</v>
      </c>
      <c r="M4" s="148">
        <v>148.43137254901899</v>
      </c>
      <c r="N4" s="148">
        <v>147.254901960784</v>
      </c>
      <c r="O4" s="148">
        <v>145.68627450980301</v>
      </c>
      <c r="P4" s="148">
        <v>144.117647058823</v>
      </c>
      <c r="Q4" s="148">
        <v>142.54901960784301</v>
      </c>
      <c r="R4" s="148">
        <v>140.980392156862</v>
      </c>
      <c r="S4" s="148">
        <v>140</v>
      </c>
      <c r="T4" s="81"/>
      <c r="U4" s="141">
        <v>0</v>
      </c>
      <c r="V4" s="130">
        <v>0</v>
      </c>
      <c r="W4" s="130">
        <v>0</v>
      </c>
      <c r="X4" s="130">
        <v>0</v>
      </c>
      <c r="Y4" s="130">
        <v>160</v>
      </c>
      <c r="Z4" s="55" t="str">
        <f>_xlfn.CONCAT(X4+1,",",W4+1)</f>
        <v>1,1</v>
      </c>
      <c r="AA4" s="81"/>
      <c r="AB4" s="173">
        <v>0</v>
      </c>
      <c r="AC4" s="173">
        <v>0</v>
      </c>
      <c r="AD4" s="173">
        <v>0</v>
      </c>
      <c r="AE4" s="173" t="s">
        <v>222</v>
      </c>
      <c r="AF4" s="145" t="s">
        <v>458</v>
      </c>
      <c r="AG4" s="145">
        <v>0.1</v>
      </c>
      <c r="AH4" s="145">
        <v>102</v>
      </c>
      <c r="AI4" s="145">
        <v>200</v>
      </c>
      <c r="AJ4" s="145">
        <v>500</v>
      </c>
      <c r="AK4" s="145">
        <v>500</v>
      </c>
      <c r="AL4" s="173">
        <v>0</v>
      </c>
      <c r="AM4" s="173">
        <v>5</v>
      </c>
      <c r="AN4" s="173">
        <v>6</v>
      </c>
      <c r="AO4" s="55" t="str">
        <f>_xlfn.CONCAT(AN4+1,",",AM4+1)</f>
        <v>7,6</v>
      </c>
      <c r="AP4" s="90" t="str">
        <f>IF(AF4=$AF$4,"H","")</f>
        <v>H</v>
      </c>
      <c r="AQ4" s="94">
        <f>$AK4-AI4</f>
        <v>300</v>
      </c>
      <c r="AR4" s="94">
        <f>$AK4-AJ4</f>
        <v>0</v>
      </c>
      <c r="AS4" s="132">
        <v>1</v>
      </c>
      <c r="AT4" s="150">
        <v>102</v>
      </c>
      <c r="AU4" s="151">
        <f>AT4</f>
        <v>102</v>
      </c>
      <c r="AV4" s="151">
        <f>AU4-MIN(AU$4:AU$8)+1</f>
        <v>36</v>
      </c>
      <c r="AW4" s="151">
        <f>AT3-AT4</f>
        <v>28</v>
      </c>
      <c r="AX4" s="152">
        <f>AW4/SUM($AW$4:$AW$8)</f>
        <v>0.44444444444444442</v>
      </c>
      <c r="AY4" s="145">
        <v>1</v>
      </c>
      <c r="AZ4" s="145">
        <f>AZ3+1</f>
        <v>2</v>
      </c>
      <c r="BA4" s="81"/>
      <c r="BB4" s="174">
        <v>0</v>
      </c>
      <c r="BC4" s="174">
        <v>0</v>
      </c>
      <c r="BD4" s="134">
        <v>1</v>
      </c>
      <c r="BE4" s="134">
        <v>4</v>
      </c>
      <c r="BF4" s="174">
        <v>1000</v>
      </c>
      <c r="BG4" s="174">
        <v>5</v>
      </c>
      <c r="BH4" s="174">
        <v>1.10344799999999E-3</v>
      </c>
      <c r="BI4" s="174">
        <v>123.948269999999</v>
      </c>
      <c r="BJ4" s="174">
        <v>0.5</v>
      </c>
      <c r="BK4" s="174">
        <v>0.5</v>
      </c>
      <c r="BL4" s="174">
        <v>5.0000001000000002E-2</v>
      </c>
      <c r="BM4" s="174">
        <v>1</v>
      </c>
      <c r="BN4" s="174">
        <v>1</v>
      </c>
      <c r="BO4" s="174">
        <v>0</v>
      </c>
      <c r="BP4" s="55" t="str">
        <f>_xlfn.CONCAT(BE4+1,",",BD4+1)</f>
        <v>5,2</v>
      </c>
      <c r="BQ4" s="144"/>
      <c r="BR4" s="144"/>
      <c r="BS4" s="144"/>
      <c r="BT4" s="144"/>
      <c r="BU4" s="144"/>
      <c r="BV4" s="144"/>
      <c r="BW4" s="144"/>
      <c r="BX4" s="144"/>
      <c r="BY4" s="144"/>
      <c r="BZ4" s="144"/>
      <c r="CA4" s="144"/>
      <c r="CB4" s="144"/>
      <c r="CC4" s="144"/>
    </row>
    <row r="5" spans="1:81" ht="6.95" customHeight="1" x14ac:dyDescent="0.25">
      <c r="A5" s="94">
        <v>1000</v>
      </c>
      <c r="B5" s="140">
        <f>B4+1</f>
        <v>1</v>
      </c>
      <c r="C5" s="148">
        <v>160</v>
      </c>
      <c r="D5" s="148">
        <v>159.01960784313701</v>
      </c>
      <c r="E5" s="148">
        <v>157.450980392156</v>
      </c>
      <c r="F5" s="148">
        <v>155.88235294117601</v>
      </c>
      <c r="G5" s="148">
        <v>154.31372549019599</v>
      </c>
      <c r="H5" s="148">
        <v>152.74509803921501</v>
      </c>
      <c r="I5" s="148">
        <v>151.56862745097999</v>
      </c>
      <c r="J5" s="148">
        <v>150.78431372548999</v>
      </c>
      <c r="K5" s="148">
        <v>150</v>
      </c>
      <c r="L5" s="148">
        <v>149.21568627450901</v>
      </c>
      <c r="M5" s="148">
        <v>148.43137254901899</v>
      </c>
      <c r="N5" s="148">
        <v>147.254901960784</v>
      </c>
      <c r="O5" s="148">
        <v>145.68627450980301</v>
      </c>
      <c r="P5" s="148">
        <v>144.117647058823</v>
      </c>
      <c r="Q5" s="148">
        <v>142.54901960784301</v>
      </c>
      <c r="R5" s="148">
        <v>140.980392156862</v>
      </c>
      <c r="S5" s="148">
        <v>140</v>
      </c>
      <c r="T5" s="81"/>
      <c r="U5" s="141">
        <v>1</v>
      </c>
      <c r="V5" s="130">
        <v>0</v>
      </c>
      <c r="W5" s="130">
        <v>1</v>
      </c>
      <c r="X5" s="130">
        <v>0</v>
      </c>
      <c r="Y5" s="130">
        <v>160</v>
      </c>
      <c r="Z5" s="55" t="str">
        <f t="shared" ref="Z5:Z68" si="0">_xlfn.CONCAT(X5+1,",",W5+1)</f>
        <v>1,2</v>
      </c>
      <c r="AA5" s="81"/>
      <c r="AB5" s="173">
        <v>1</v>
      </c>
      <c r="AC5" s="173">
        <v>0</v>
      </c>
      <c r="AD5" s="173">
        <v>1</v>
      </c>
      <c r="AE5" s="173" t="s">
        <v>120</v>
      </c>
      <c r="AF5" s="145" t="s">
        <v>458</v>
      </c>
      <c r="AG5" s="145">
        <v>0.1</v>
      </c>
      <c r="AH5" s="145">
        <v>102</v>
      </c>
      <c r="AI5" s="145">
        <v>200</v>
      </c>
      <c r="AJ5" s="145">
        <v>500</v>
      </c>
      <c r="AK5" s="145">
        <v>500</v>
      </c>
      <c r="AL5" s="173">
        <v>0</v>
      </c>
      <c r="AM5" s="173">
        <v>6</v>
      </c>
      <c r="AN5" s="173">
        <v>5</v>
      </c>
      <c r="AO5" s="55" t="str">
        <f t="shared" ref="AO5:AO68" si="1">_xlfn.CONCAT(AN5+1,",",AM5+1)</f>
        <v>6,7</v>
      </c>
      <c r="AP5" s="90" t="str">
        <f t="shared" ref="AP5:AP68" si="2">IF(AF5=$AF$4,"H","")</f>
        <v>H</v>
      </c>
      <c r="AQ5" s="94">
        <f t="shared" ref="AQ5:AR60" si="3">$AK5-AI5</f>
        <v>300</v>
      </c>
      <c r="AR5" s="94">
        <f t="shared" si="3"/>
        <v>0</v>
      </c>
      <c r="AS5" s="132">
        <v>2</v>
      </c>
      <c r="AT5" s="154">
        <v>97</v>
      </c>
      <c r="AU5" s="151">
        <f>AT5</f>
        <v>97</v>
      </c>
      <c r="AV5" s="151">
        <f>AU5-MIN(AU$4:AU$8)+1</f>
        <v>31</v>
      </c>
      <c r="AW5" s="151">
        <f>AT4-AT5</f>
        <v>5</v>
      </c>
      <c r="AX5" s="152">
        <f>AW5/SUM($AW$4:$AW$8)</f>
        <v>7.9365079365079361E-2</v>
      </c>
      <c r="AY5" s="145">
        <f>AY4+1</f>
        <v>2</v>
      </c>
      <c r="AZ5" s="145">
        <f>AZ4+1</f>
        <v>3</v>
      </c>
      <c r="BA5" s="81"/>
      <c r="BB5" s="174">
        <v>1</v>
      </c>
      <c r="BC5" s="174">
        <v>0</v>
      </c>
      <c r="BD5" s="134">
        <v>2</v>
      </c>
      <c r="BE5" s="134">
        <v>4</v>
      </c>
      <c r="BF5" s="174">
        <v>1000</v>
      </c>
      <c r="BG5" s="174">
        <v>5</v>
      </c>
      <c r="BH5" s="174">
        <v>1.10344799999999E-3</v>
      </c>
      <c r="BI5" s="174">
        <v>122.84483</v>
      </c>
      <c r="BJ5" s="174">
        <v>0.5</v>
      </c>
      <c r="BK5" s="174">
        <v>0.5</v>
      </c>
      <c r="BL5" s="174">
        <v>5.0000001000000002E-2</v>
      </c>
      <c r="BM5" s="174">
        <v>2</v>
      </c>
      <c r="BN5" s="174">
        <v>1</v>
      </c>
      <c r="BO5" s="174">
        <v>0</v>
      </c>
      <c r="BP5" s="55" t="str">
        <f t="shared" ref="BP5:BP25" si="4">_xlfn.CONCAT(BE5+1,",",BD5+1)</f>
        <v>5,3</v>
      </c>
      <c r="BQ5" s="144"/>
      <c r="BR5" s="144"/>
      <c r="BS5" s="144"/>
      <c r="BT5" s="144"/>
      <c r="BU5" s="144"/>
      <c r="BV5" s="144"/>
      <c r="BW5" s="144"/>
      <c r="BX5" s="144"/>
      <c r="BY5" s="144"/>
      <c r="BZ5" s="144"/>
      <c r="CA5" s="144"/>
      <c r="CB5" s="144"/>
      <c r="CC5" s="144"/>
    </row>
    <row r="6" spans="1:81" ht="6.95" customHeight="1" x14ac:dyDescent="0.25">
      <c r="A6" s="94">
        <v>1000</v>
      </c>
      <c r="B6" s="140">
        <f t="shared" ref="B6:B30" si="5">B5+1</f>
        <v>2</v>
      </c>
      <c r="C6" s="148">
        <v>160</v>
      </c>
      <c r="D6" s="148">
        <v>159.01960784313701</v>
      </c>
      <c r="E6" s="148">
        <v>157.450980392156</v>
      </c>
      <c r="F6" s="148">
        <v>155.88235294117601</v>
      </c>
      <c r="G6" s="148">
        <v>154.31372549019599</v>
      </c>
      <c r="H6" s="148">
        <v>152.74509803921501</v>
      </c>
      <c r="I6" s="148">
        <v>151.56862745097999</v>
      </c>
      <c r="J6" s="148">
        <v>150.78431372548999</v>
      </c>
      <c r="K6" s="148">
        <v>150</v>
      </c>
      <c r="L6" s="148">
        <v>149.21568627450901</v>
      </c>
      <c r="M6" s="148">
        <v>148.43137254901899</v>
      </c>
      <c r="N6" s="148">
        <v>147.254901960784</v>
      </c>
      <c r="O6" s="148">
        <v>145.68627450980301</v>
      </c>
      <c r="P6" s="148">
        <v>144.117647058823</v>
      </c>
      <c r="Q6" s="148">
        <v>142.54901960784301</v>
      </c>
      <c r="R6" s="148">
        <v>140.980392156862</v>
      </c>
      <c r="S6" s="148">
        <v>140</v>
      </c>
      <c r="T6" s="81"/>
      <c r="U6" s="141">
        <v>2</v>
      </c>
      <c r="V6" s="130">
        <v>0</v>
      </c>
      <c r="W6" s="130">
        <v>2</v>
      </c>
      <c r="X6" s="130">
        <v>0</v>
      </c>
      <c r="Y6" s="130">
        <v>160</v>
      </c>
      <c r="Z6" s="55" t="str">
        <f t="shared" si="0"/>
        <v>1,3</v>
      </c>
      <c r="AA6" s="81"/>
      <c r="AB6" s="173">
        <v>2</v>
      </c>
      <c r="AC6" s="173">
        <v>0</v>
      </c>
      <c r="AD6" s="173">
        <v>2</v>
      </c>
      <c r="AE6" s="173" t="s">
        <v>394</v>
      </c>
      <c r="AF6" s="145" t="s">
        <v>460</v>
      </c>
      <c r="AG6" s="145">
        <v>0.1</v>
      </c>
      <c r="AH6" s="145">
        <v>0</v>
      </c>
      <c r="AI6" s="145">
        <v>0</v>
      </c>
      <c r="AJ6" s="145">
        <v>0</v>
      </c>
      <c r="AK6" s="145">
        <v>0</v>
      </c>
      <c r="AL6" s="173">
        <v>1</v>
      </c>
      <c r="AM6" s="173">
        <v>6</v>
      </c>
      <c r="AN6" s="173">
        <v>6</v>
      </c>
      <c r="AO6" s="55" t="str">
        <f t="shared" si="1"/>
        <v>7,7</v>
      </c>
      <c r="AP6" s="90" t="str">
        <f t="shared" si="2"/>
        <v/>
      </c>
      <c r="AQ6" s="94">
        <f t="shared" si="3"/>
        <v>0</v>
      </c>
      <c r="AR6" s="94">
        <f t="shared" si="3"/>
        <v>0</v>
      </c>
      <c r="AS6" s="132">
        <v>3</v>
      </c>
      <c r="AT6" s="154">
        <v>87</v>
      </c>
      <c r="AU6" s="151">
        <f>AT6</f>
        <v>87</v>
      </c>
      <c r="AV6" s="151">
        <f>AU6-MIN(AU$4:AU$8)+1</f>
        <v>21</v>
      </c>
      <c r="AW6" s="151">
        <f>AT5-AT6</f>
        <v>10</v>
      </c>
      <c r="AX6" s="152">
        <f>AW6/SUM($AW$4:$AW$8)</f>
        <v>0.15873015873015872</v>
      </c>
      <c r="AY6" s="145">
        <f>AY5+1</f>
        <v>3</v>
      </c>
      <c r="AZ6" s="145">
        <f>AZ5+1</f>
        <v>4</v>
      </c>
      <c r="BA6" s="81"/>
      <c r="BB6" s="174">
        <v>2</v>
      </c>
      <c r="BC6" s="174">
        <v>0</v>
      </c>
      <c r="BD6" s="134">
        <v>3</v>
      </c>
      <c r="BE6" s="134">
        <v>4</v>
      </c>
      <c r="BF6" s="174">
        <v>1000</v>
      </c>
      <c r="BG6" s="174">
        <v>5</v>
      </c>
      <c r="BH6" s="174">
        <v>1.10344799999999E-3</v>
      </c>
      <c r="BI6" s="174">
        <v>121.74138000000001</v>
      </c>
      <c r="BJ6" s="174">
        <v>0.5</v>
      </c>
      <c r="BK6" s="174">
        <v>0.5</v>
      </c>
      <c r="BL6" s="174">
        <v>5.0000001000000002E-2</v>
      </c>
      <c r="BM6" s="174">
        <v>2</v>
      </c>
      <c r="BN6" s="174">
        <v>1</v>
      </c>
      <c r="BO6" s="174">
        <v>0</v>
      </c>
      <c r="BP6" s="55" t="str">
        <f t="shared" si="4"/>
        <v>5,4</v>
      </c>
      <c r="BQ6" s="144"/>
      <c r="BR6" s="144"/>
      <c r="BS6" s="144"/>
      <c r="BT6" s="144"/>
      <c r="BU6" s="144"/>
      <c r="BV6" s="144"/>
      <c r="BW6" s="144"/>
      <c r="BX6" s="144"/>
      <c r="BY6" s="144"/>
      <c r="BZ6" s="144"/>
      <c r="CA6" s="144"/>
      <c r="CB6" s="144"/>
      <c r="CC6" s="144"/>
    </row>
    <row r="7" spans="1:81" ht="6.95" customHeight="1" x14ac:dyDescent="0.25">
      <c r="A7" s="94">
        <v>1000</v>
      </c>
      <c r="B7" s="140">
        <f t="shared" si="5"/>
        <v>3</v>
      </c>
      <c r="C7" s="148">
        <v>160</v>
      </c>
      <c r="D7" s="148">
        <v>159.01960784313701</v>
      </c>
      <c r="E7" s="148">
        <v>157.450980392156</v>
      </c>
      <c r="F7" s="148">
        <v>155.88235294117601</v>
      </c>
      <c r="G7" s="148">
        <v>154.31372549019599</v>
      </c>
      <c r="H7" s="148">
        <v>152.74509803921501</v>
      </c>
      <c r="I7" s="148">
        <v>151.56862745097999</v>
      </c>
      <c r="J7" s="148">
        <v>150.78431372548999</v>
      </c>
      <c r="K7" s="148">
        <v>150</v>
      </c>
      <c r="L7" s="148">
        <v>149.21568627450901</v>
      </c>
      <c r="M7" s="148">
        <v>148.43137254901899</v>
      </c>
      <c r="N7" s="148">
        <v>147.254901960784</v>
      </c>
      <c r="O7" s="148">
        <v>145.68627450980301</v>
      </c>
      <c r="P7" s="148">
        <v>144.117647058823</v>
      </c>
      <c r="Q7" s="148">
        <v>142.54901960784301</v>
      </c>
      <c r="R7" s="148">
        <v>140.980392156862</v>
      </c>
      <c r="S7" s="148">
        <v>140</v>
      </c>
      <c r="T7" s="81"/>
      <c r="U7" s="141">
        <v>3</v>
      </c>
      <c r="V7" s="130">
        <v>0</v>
      </c>
      <c r="W7" s="130">
        <v>3</v>
      </c>
      <c r="X7" s="130">
        <v>0</v>
      </c>
      <c r="Y7" s="130">
        <v>160</v>
      </c>
      <c r="Z7" s="55" t="str">
        <f t="shared" si="0"/>
        <v>1,4</v>
      </c>
      <c r="AA7" s="81"/>
      <c r="AB7" s="173">
        <v>3</v>
      </c>
      <c r="AC7" s="173">
        <v>0</v>
      </c>
      <c r="AD7" s="173">
        <v>3</v>
      </c>
      <c r="AE7" s="173" t="s">
        <v>136</v>
      </c>
      <c r="AF7" s="145" t="s">
        <v>458</v>
      </c>
      <c r="AG7" s="145">
        <v>0.1</v>
      </c>
      <c r="AH7" s="145">
        <v>102</v>
      </c>
      <c r="AI7" s="145">
        <v>200</v>
      </c>
      <c r="AJ7" s="145">
        <v>500</v>
      </c>
      <c r="AK7" s="145">
        <v>500</v>
      </c>
      <c r="AL7" s="173">
        <v>0</v>
      </c>
      <c r="AM7" s="173">
        <v>5</v>
      </c>
      <c r="AN7" s="173">
        <v>7</v>
      </c>
      <c r="AO7" s="55" t="str">
        <f t="shared" si="1"/>
        <v>8,6</v>
      </c>
      <c r="AP7" s="90" t="str">
        <f t="shared" si="2"/>
        <v>H</v>
      </c>
      <c r="AQ7" s="94">
        <f t="shared" si="3"/>
        <v>300</v>
      </c>
      <c r="AR7" s="94">
        <f t="shared" si="3"/>
        <v>0</v>
      </c>
      <c r="AS7" s="132">
        <v>4</v>
      </c>
      <c r="AT7" s="154">
        <v>77</v>
      </c>
      <c r="AU7" s="151">
        <f>AT7</f>
        <v>77</v>
      </c>
      <c r="AV7" s="151">
        <f>AU7-MIN(AU$4:AU$8)+1</f>
        <v>11</v>
      </c>
      <c r="AW7" s="151">
        <f>AT6-AT7</f>
        <v>10</v>
      </c>
      <c r="AX7" s="152">
        <f>AW7/SUM($AW$4:$AW$8)</f>
        <v>0.15873015873015872</v>
      </c>
      <c r="AY7" s="145">
        <f>AY6+1</f>
        <v>4</v>
      </c>
      <c r="AZ7" s="145">
        <f>AZ6+1</f>
        <v>5</v>
      </c>
      <c r="BA7" s="81"/>
      <c r="BB7" s="174">
        <v>3</v>
      </c>
      <c r="BC7" s="174">
        <v>0</v>
      </c>
      <c r="BD7" s="134">
        <v>3</v>
      </c>
      <c r="BE7" s="134">
        <v>5</v>
      </c>
      <c r="BF7" s="174">
        <v>1000</v>
      </c>
      <c r="BG7" s="174">
        <v>5</v>
      </c>
      <c r="BH7" s="174">
        <v>1.10344799999999E-3</v>
      </c>
      <c r="BI7" s="174">
        <v>120.637929999999</v>
      </c>
      <c r="BJ7" s="174">
        <v>0.5</v>
      </c>
      <c r="BK7" s="174">
        <v>0.5</v>
      </c>
      <c r="BL7" s="174">
        <v>5.0000001000000002E-2</v>
      </c>
      <c r="BM7" s="174">
        <v>2</v>
      </c>
      <c r="BN7" s="174">
        <v>1</v>
      </c>
      <c r="BO7" s="174">
        <v>0</v>
      </c>
      <c r="BP7" s="55" t="str">
        <f t="shared" si="4"/>
        <v>6,4</v>
      </c>
      <c r="BQ7" s="144"/>
      <c r="BR7" s="144"/>
      <c r="BS7" s="144"/>
      <c r="BT7" s="144"/>
      <c r="BU7" s="144"/>
      <c r="BV7" s="144"/>
      <c r="BW7" s="144"/>
      <c r="BX7" s="144"/>
      <c r="BY7" s="144"/>
      <c r="BZ7" s="144"/>
      <c r="CA7" s="144"/>
      <c r="CB7" s="144"/>
      <c r="CC7" s="144"/>
    </row>
    <row r="8" spans="1:81" ht="6.95" customHeight="1" x14ac:dyDescent="0.25">
      <c r="A8" s="94">
        <v>1000</v>
      </c>
      <c r="B8" s="140">
        <f t="shared" si="5"/>
        <v>4</v>
      </c>
      <c r="C8" s="148">
        <v>160</v>
      </c>
      <c r="D8" s="148">
        <v>159.01960784313701</v>
      </c>
      <c r="E8" s="148">
        <v>157.450980392156</v>
      </c>
      <c r="F8" s="148">
        <v>155.88235294117601</v>
      </c>
      <c r="G8" s="148">
        <v>154.31372549019599</v>
      </c>
      <c r="H8" s="148">
        <v>152.74509803921501</v>
      </c>
      <c r="I8" s="148">
        <v>151.56862745097999</v>
      </c>
      <c r="J8" s="148">
        <v>150.78431372548999</v>
      </c>
      <c r="K8" s="148">
        <v>150</v>
      </c>
      <c r="L8" s="148">
        <v>149.21568627450901</v>
      </c>
      <c r="M8" s="148">
        <v>148.43137254901899</v>
      </c>
      <c r="N8" s="148">
        <v>147.254901960784</v>
      </c>
      <c r="O8" s="148">
        <v>145.68627450980301</v>
      </c>
      <c r="P8" s="148">
        <v>144.117647058823</v>
      </c>
      <c r="Q8" s="148">
        <v>142.54901960784301</v>
      </c>
      <c r="R8" s="148">
        <v>140.980392156862</v>
      </c>
      <c r="S8" s="148">
        <v>140</v>
      </c>
      <c r="T8" s="81"/>
      <c r="U8" s="141">
        <v>4</v>
      </c>
      <c r="V8" s="130">
        <v>0</v>
      </c>
      <c r="W8" s="130">
        <v>4</v>
      </c>
      <c r="X8" s="130">
        <v>0</v>
      </c>
      <c r="Y8" s="130">
        <v>160</v>
      </c>
      <c r="Z8" s="55" t="str">
        <f t="shared" si="0"/>
        <v>1,5</v>
      </c>
      <c r="AA8" s="81"/>
      <c r="AB8" s="173">
        <v>4</v>
      </c>
      <c r="AC8" s="173">
        <v>0</v>
      </c>
      <c r="AD8" s="173">
        <v>4</v>
      </c>
      <c r="AE8" s="173" t="s">
        <v>395</v>
      </c>
      <c r="AF8" s="145" t="s">
        <v>460</v>
      </c>
      <c r="AG8" s="145">
        <v>0.1</v>
      </c>
      <c r="AH8" s="145">
        <v>0</v>
      </c>
      <c r="AI8" s="145">
        <v>0</v>
      </c>
      <c r="AJ8" s="145">
        <v>0</v>
      </c>
      <c r="AK8" s="145">
        <v>0</v>
      </c>
      <c r="AL8" s="173">
        <v>1</v>
      </c>
      <c r="AM8" s="173">
        <v>6</v>
      </c>
      <c r="AN8" s="173">
        <v>7</v>
      </c>
      <c r="AO8" s="55" t="str">
        <f t="shared" si="1"/>
        <v>8,7</v>
      </c>
      <c r="AP8" s="90" t="str">
        <f t="shared" si="2"/>
        <v/>
      </c>
      <c r="AQ8" s="94">
        <f t="shared" si="3"/>
        <v>0</v>
      </c>
      <c r="AR8" s="94">
        <f t="shared" si="3"/>
        <v>0</v>
      </c>
      <c r="AS8" s="132">
        <v>5</v>
      </c>
      <c r="AT8" s="154">
        <v>67</v>
      </c>
      <c r="AU8" s="151">
        <f>AT8</f>
        <v>67</v>
      </c>
      <c r="AV8" s="151">
        <f>AU8-MIN(AU$4:AU$8)+1</f>
        <v>1</v>
      </c>
      <c r="AW8" s="151">
        <f>AT7-AT8</f>
        <v>10</v>
      </c>
      <c r="AX8" s="152">
        <f>AW8/SUM($AW$4:$AW$8)</f>
        <v>0.15873015873015872</v>
      </c>
      <c r="AY8" s="145">
        <f>AY7+1</f>
        <v>5</v>
      </c>
      <c r="AZ8" s="145">
        <f>AZ7+1</f>
        <v>6</v>
      </c>
      <c r="BA8" s="81"/>
      <c r="BB8" s="174">
        <v>4</v>
      </c>
      <c r="BC8" s="174">
        <v>0</v>
      </c>
      <c r="BD8" s="134">
        <v>3</v>
      </c>
      <c r="BE8" s="134">
        <v>6</v>
      </c>
      <c r="BF8" s="174">
        <v>500</v>
      </c>
      <c r="BG8" s="174">
        <v>5</v>
      </c>
      <c r="BH8" s="174">
        <v>1.10344799999999E-3</v>
      </c>
      <c r="BI8" s="174">
        <v>119.810349999999</v>
      </c>
      <c r="BJ8" s="174">
        <v>0.5</v>
      </c>
      <c r="BK8" s="174">
        <v>0.5</v>
      </c>
      <c r="BL8" s="174">
        <v>5.0000001000000002E-2</v>
      </c>
      <c r="BM8" s="174">
        <v>2</v>
      </c>
      <c r="BN8" s="174">
        <v>1</v>
      </c>
      <c r="BO8" s="174">
        <v>0</v>
      </c>
      <c r="BP8" s="55" t="str">
        <f t="shared" si="4"/>
        <v>7,4</v>
      </c>
      <c r="BQ8" s="144"/>
      <c r="BR8" s="144"/>
      <c r="BS8" s="144"/>
      <c r="BT8" s="144"/>
      <c r="BU8" s="144"/>
      <c r="BV8" s="144"/>
      <c r="BW8" s="144"/>
      <c r="BX8" s="144"/>
      <c r="BY8" s="144"/>
      <c r="BZ8" s="144"/>
      <c r="CA8" s="144"/>
      <c r="CB8" s="144"/>
      <c r="CC8" s="144"/>
    </row>
    <row r="9" spans="1:81" ht="6.95" customHeight="1" x14ac:dyDescent="0.25">
      <c r="A9" s="94">
        <v>1000</v>
      </c>
      <c r="B9" s="140">
        <f t="shared" si="5"/>
        <v>5</v>
      </c>
      <c r="C9" s="148">
        <v>160</v>
      </c>
      <c r="D9" s="148">
        <v>159.01960784313701</v>
      </c>
      <c r="E9" s="148">
        <v>157.450980392156</v>
      </c>
      <c r="F9" s="148">
        <v>155.88235294117601</v>
      </c>
      <c r="G9" s="148">
        <v>154.31372549019599</v>
      </c>
      <c r="H9" s="148">
        <v>152.74509803921501</v>
      </c>
      <c r="I9" s="148">
        <v>151.56862745097999</v>
      </c>
      <c r="J9" s="148">
        <v>150.78431372548999</v>
      </c>
      <c r="K9" s="148">
        <v>150</v>
      </c>
      <c r="L9" s="148">
        <v>149.21568627450901</v>
      </c>
      <c r="M9" s="148">
        <v>148.43137254901899</v>
      </c>
      <c r="N9" s="148">
        <v>147.254901960784</v>
      </c>
      <c r="O9" s="148">
        <v>145.68627450980301</v>
      </c>
      <c r="P9" s="148">
        <v>144.117647058823</v>
      </c>
      <c r="Q9" s="148">
        <v>142.54901960784301</v>
      </c>
      <c r="R9" s="148">
        <v>140.980392156862</v>
      </c>
      <c r="S9" s="148">
        <v>140</v>
      </c>
      <c r="T9" s="81"/>
      <c r="U9" s="141">
        <v>5</v>
      </c>
      <c r="V9" s="130">
        <v>0</v>
      </c>
      <c r="W9" s="130">
        <v>5</v>
      </c>
      <c r="X9" s="130">
        <v>0</v>
      </c>
      <c r="Y9" s="130">
        <v>160</v>
      </c>
      <c r="Z9" s="55" t="str">
        <f t="shared" si="0"/>
        <v>1,6</v>
      </c>
      <c r="AA9" s="81"/>
      <c r="AB9" s="173">
        <v>5</v>
      </c>
      <c r="AC9" s="173">
        <v>0</v>
      </c>
      <c r="AD9" s="173">
        <v>5</v>
      </c>
      <c r="AE9" s="173" t="s">
        <v>225</v>
      </c>
      <c r="AF9" s="145" t="s">
        <v>458</v>
      </c>
      <c r="AG9" s="145">
        <v>0.1</v>
      </c>
      <c r="AH9" s="145">
        <v>102</v>
      </c>
      <c r="AI9" s="145">
        <v>200</v>
      </c>
      <c r="AJ9" s="145">
        <v>500</v>
      </c>
      <c r="AK9" s="145">
        <v>500</v>
      </c>
      <c r="AL9" s="173">
        <v>0</v>
      </c>
      <c r="AM9" s="173">
        <v>5</v>
      </c>
      <c r="AN9" s="173">
        <v>8</v>
      </c>
      <c r="AO9" s="55" t="str">
        <f t="shared" si="1"/>
        <v>9,6</v>
      </c>
      <c r="AP9" s="90" t="str">
        <f t="shared" si="2"/>
        <v>H</v>
      </c>
      <c r="AQ9" s="94">
        <f t="shared" si="3"/>
        <v>300</v>
      </c>
      <c r="AR9" s="94">
        <f t="shared" si="3"/>
        <v>0</v>
      </c>
      <c r="AS9" s="132"/>
      <c r="AT9" s="132"/>
      <c r="AU9" s="132"/>
      <c r="AV9" s="132"/>
      <c r="AW9" s="132"/>
      <c r="AX9" s="156">
        <f>SUM(AX5:AX8)</f>
        <v>0.55555555555555558</v>
      </c>
      <c r="AY9" s="145"/>
      <c r="AZ9" s="145"/>
      <c r="BA9" s="81"/>
      <c r="BB9" s="174">
        <v>5</v>
      </c>
      <c r="BC9" s="174">
        <v>0</v>
      </c>
      <c r="BD9" s="134">
        <v>3</v>
      </c>
      <c r="BE9" s="134">
        <v>7</v>
      </c>
      <c r="BF9" s="174">
        <v>750</v>
      </c>
      <c r="BG9" s="174">
        <v>5</v>
      </c>
      <c r="BH9" s="174">
        <v>1.10344799999999E-3</v>
      </c>
      <c r="BI9" s="174">
        <v>119.120689999999</v>
      </c>
      <c r="BJ9" s="174">
        <v>0.5</v>
      </c>
      <c r="BK9" s="174">
        <v>0.5</v>
      </c>
      <c r="BL9" s="174">
        <v>5.0000001000000002E-2</v>
      </c>
      <c r="BM9" s="174">
        <v>2</v>
      </c>
      <c r="BN9" s="174">
        <v>1</v>
      </c>
      <c r="BO9" s="174">
        <v>0</v>
      </c>
      <c r="BP9" s="55" t="str">
        <f t="shared" si="4"/>
        <v>8,4</v>
      </c>
      <c r="BQ9" s="144"/>
      <c r="BR9" s="144"/>
      <c r="BS9" s="144"/>
      <c r="BT9" s="144"/>
      <c r="BU9" s="144"/>
      <c r="BV9" s="144"/>
      <c r="BW9" s="144"/>
      <c r="BX9" s="144"/>
      <c r="BY9" s="144"/>
      <c r="BZ9" s="144"/>
      <c r="CA9" s="144"/>
      <c r="CB9" s="144"/>
      <c r="CC9" s="144"/>
    </row>
    <row r="10" spans="1:81" ht="6.95" customHeight="1" x14ac:dyDescent="0.25">
      <c r="A10" s="94">
        <v>500</v>
      </c>
      <c r="B10" s="140">
        <f t="shared" si="5"/>
        <v>6</v>
      </c>
      <c r="C10" s="148">
        <v>160</v>
      </c>
      <c r="D10" s="148">
        <v>159.01960784313701</v>
      </c>
      <c r="E10" s="148">
        <v>157.450980392156</v>
      </c>
      <c r="F10" s="148">
        <v>155.88235294117601</v>
      </c>
      <c r="G10" s="148">
        <v>154.31372549019599</v>
      </c>
      <c r="H10" s="148">
        <v>152.74509803921501</v>
      </c>
      <c r="I10" s="148">
        <v>100</v>
      </c>
      <c r="J10" s="148">
        <v>100</v>
      </c>
      <c r="K10" s="148">
        <v>100</v>
      </c>
      <c r="L10" s="148">
        <v>100</v>
      </c>
      <c r="M10" s="148">
        <v>100</v>
      </c>
      <c r="N10" s="148">
        <v>147.254901960784</v>
      </c>
      <c r="O10" s="148">
        <v>145.68627450980301</v>
      </c>
      <c r="P10" s="148">
        <v>144.117647058823</v>
      </c>
      <c r="Q10" s="148">
        <v>142.54901960784301</v>
      </c>
      <c r="R10" s="148">
        <v>140.980392156862</v>
      </c>
      <c r="S10" s="148">
        <v>140</v>
      </c>
      <c r="T10" s="81"/>
      <c r="U10" s="141">
        <v>6</v>
      </c>
      <c r="V10" s="130">
        <v>0</v>
      </c>
      <c r="W10" s="130">
        <v>6</v>
      </c>
      <c r="X10" s="130">
        <v>0</v>
      </c>
      <c r="Y10" s="130">
        <v>160</v>
      </c>
      <c r="Z10" s="55" t="str">
        <f t="shared" si="0"/>
        <v>1,7</v>
      </c>
      <c r="AA10" s="81"/>
      <c r="AB10" s="173">
        <v>6</v>
      </c>
      <c r="AC10" s="173">
        <v>0</v>
      </c>
      <c r="AD10" s="173">
        <v>6</v>
      </c>
      <c r="AE10" s="173" t="s">
        <v>396</v>
      </c>
      <c r="AF10" s="145" t="s">
        <v>460</v>
      </c>
      <c r="AG10" s="145">
        <v>0.1</v>
      </c>
      <c r="AH10" s="145">
        <v>0</v>
      </c>
      <c r="AI10" s="145">
        <v>0</v>
      </c>
      <c r="AJ10" s="145">
        <v>0</v>
      </c>
      <c r="AK10" s="145">
        <v>0</v>
      </c>
      <c r="AL10" s="173">
        <v>1</v>
      </c>
      <c r="AM10" s="173">
        <v>6</v>
      </c>
      <c r="AN10" s="173">
        <v>8</v>
      </c>
      <c r="AO10" s="55" t="str">
        <f t="shared" si="1"/>
        <v>9,7</v>
      </c>
      <c r="AP10" s="90" t="str">
        <f t="shared" si="2"/>
        <v/>
      </c>
      <c r="AQ10" s="94">
        <f t="shared" si="3"/>
        <v>0</v>
      </c>
      <c r="AR10" s="94">
        <f t="shared" si="3"/>
        <v>0</v>
      </c>
      <c r="AS10" s="132"/>
      <c r="AT10" s="132"/>
      <c r="AU10" s="132"/>
      <c r="AV10" s="132"/>
      <c r="AW10" s="132"/>
      <c r="AX10" s="157"/>
      <c r="AY10" s="145"/>
      <c r="AZ10" s="145"/>
      <c r="BA10" s="81"/>
      <c r="BB10" s="174">
        <v>6</v>
      </c>
      <c r="BC10" s="174">
        <v>0</v>
      </c>
      <c r="BD10" s="134">
        <v>4</v>
      </c>
      <c r="BE10" s="134">
        <v>7</v>
      </c>
      <c r="BF10" s="174">
        <v>1000</v>
      </c>
      <c r="BG10" s="174">
        <v>5</v>
      </c>
      <c r="BH10" s="174">
        <v>1.10344799999999E-3</v>
      </c>
      <c r="BI10" s="174">
        <v>118.155169999999</v>
      </c>
      <c r="BJ10" s="174">
        <v>0.5</v>
      </c>
      <c r="BK10" s="174">
        <v>0.5</v>
      </c>
      <c r="BL10" s="174">
        <v>5.0000001000000002E-2</v>
      </c>
      <c r="BM10" s="174">
        <v>2</v>
      </c>
      <c r="BN10" s="174">
        <v>1</v>
      </c>
      <c r="BO10" s="174">
        <v>0</v>
      </c>
      <c r="BP10" s="55" t="str">
        <f t="shared" si="4"/>
        <v>8,5</v>
      </c>
      <c r="BQ10" s="144"/>
      <c r="BR10" s="144"/>
      <c r="BS10" s="144"/>
      <c r="BT10" s="144"/>
      <c r="BU10" s="144"/>
      <c r="BV10" s="144"/>
      <c r="BW10" s="144"/>
      <c r="BX10" s="144"/>
      <c r="BY10" s="144"/>
      <c r="BZ10" s="144"/>
      <c r="CA10" s="144"/>
      <c r="CB10" s="144"/>
      <c r="CC10" s="144"/>
    </row>
    <row r="11" spans="1:81" ht="6.95" customHeight="1" x14ac:dyDescent="0.25">
      <c r="A11" s="94">
        <v>500</v>
      </c>
      <c r="B11" s="140">
        <f t="shared" si="5"/>
        <v>7</v>
      </c>
      <c r="C11" s="148">
        <v>160</v>
      </c>
      <c r="D11" s="148">
        <v>159.01960784313701</v>
      </c>
      <c r="E11" s="148">
        <v>157.450980392156</v>
      </c>
      <c r="F11" s="148">
        <v>155.88235294117601</v>
      </c>
      <c r="G11" s="148">
        <v>154.31372549019599</v>
      </c>
      <c r="H11" s="148">
        <v>152.74509803921501</v>
      </c>
      <c r="I11" s="148">
        <v>100</v>
      </c>
      <c r="J11" s="148">
        <v>95</v>
      </c>
      <c r="K11" s="148">
        <v>95</v>
      </c>
      <c r="L11" s="148">
        <v>95</v>
      </c>
      <c r="M11" s="148">
        <v>100</v>
      </c>
      <c r="N11" s="148">
        <v>147.254901960784</v>
      </c>
      <c r="O11" s="148">
        <v>145.68627450980301</v>
      </c>
      <c r="P11" s="148">
        <v>144.117647058823</v>
      </c>
      <c r="Q11" s="148">
        <v>142.54901960784301</v>
      </c>
      <c r="R11" s="148">
        <v>140.980392156862</v>
      </c>
      <c r="S11" s="148">
        <v>140</v>
      </c>
      <c r="T11" s="81"/>
      <c r="U11" s="141">
        <v>7</v>
      </c>
      <c r="V11" s="130">
        <v>0</v>
      </c>
      <c r="W11" s="130">
        <v>7</v>
      </c>
      <c r="X11" s="130">
        <v>0</v>
      </c>
      <c r="Y11" s="130">
        <v>160</v>
      </c>
      <c r="Z11" s="55" t="str">
        <f t="shared" si="0"/>
        <v>1,8</v>
      </c>
      <c r="AA11" s="81"/>
      <c r="AB11" s="173">
        <v>7</v>
      </c>
      <c r="AC11" s="173">
        <v>0</v>
      </c>
      <c r="AD11" s="173">
        <v>7</v>
      </c>
      <c r="AE11" s="173" t="s">
        <v>227</v>
      </c>
      <c r="AF11" s="145" t="s">
        <v>458</v>
      </c>
      <c r="AG11" s="145">
        <v>0.1</v>
      </c>
      <c r="AH11" s="145">
        <v>102</v>
      </c>
      <c r="AI11" s="145">
        <v>200</v>
      </c>
      <c r="AJ11" s="145">
        <v>500</v>
      </c>
      <c r="AK11" s="145">
        <v>500</v>
      </c>
      <c r="AL11" s="173">
        <v>0</v>
      </c>
      <c r="AM11" s="173">
        <v>5</v>
      </c>
      <c r="AN11" s="173">
        <v>9</v>
      </c>
      <c r="AO11" s="55" t="str">
        <f t="shared" si="1"/>
        <v>10,6</v>
      </c>
      <c r="AP11" s="90" t="str">
        <f t="shared" si="2"/>
        <v>H</v>
      </c>
      <c r="AQ11" s="94">
        <f t="shared" si="3"/>
        <v>300</v>
      </c>
      <c r="AR11" s="94">
        <f t="shared" si="3"/>
        <v>0</v>
      </c>
      <c r="AS11" s="145"/>
      <c r="AT11" s="145"/>
      <c r="AU11" s="145"/>
      <c r="AV11" s="145"/>
      <c r="AW11" s="145"/>
      <c r="AX11" s="145"/>
      <c r="AY11" s="145"/>
      <c r="AZ11" s="145"/>
      <c r="BA11" s="81"/>
      <c r="BB11" s="174">
        <v>7</v>
      </c>
      <c r="BC11" s="174">
        <v>0</v>
      </c>
      <c r="BD11" s="134">
        <v>5</v>
      </c>
      <c r="BE11" s="134">
        <v>7</v>
      </c>
      <c r="BF11" s="174">
        <v>1000</v>
      </c>
      <c r="BG11" s="174">
        <v>5</v>
      </c>
      <c r="BH11" s="174">
        <v>1.10344799999999E-3</v>
      </c>
      <c r="BI11" s="174">
        <v>117.05173000000001</v>
      </c>
      <c r="BJ11" s="174">
        <v>0.5</v>
      </c>
      <c r="BK11" s="174">
        <v>0.5</v>
      </c>
      <c r="BL11" s="174">
        <v>5.0000001000000002E-2</v>
      </c>
      <c r="BM11" s="174">
        <v>1</v>
      </c>
      <c r="BN11" s="174">
        <v>1</v>
      </c>
      <c r="BO11" s="174">
        <v>0</v>
      </c>
      <c r="BP11" s="55" t="str">
        <f t="shared" si="4"/>
        <v>8,6</v>
      </c>
      <c r="BQ11" s="144"/>
      <c r="BR11" s="144"/>
      <c r="BS11" s="144"/>
      <c r="BT11" s="144"/>
      <c r="BU11" s="144"/>
      <c r="BV11" s="144"/>
      <c r="BW11" s="144"/>
      <c r="BX11" s="144"/>
      <c r="BY11" s="144"/>
      <c r="BZ11" s="144"/>
      <c r="CA11" s="144"/>
      <c r="CB11" s="144"/>
      <c r="CC11" s="144"/>
    </row>
    <row r="12" spans="1:81" ht="6.95" customHeight="1" x14ac:dyDescent="0.25">
      <c r="A12" s="94">
        <v>500</v>
      </c>
      <c r="B12" s="140">
        <f t="shared" si="5"/>
        <v>8</v>
      </c>
      <c r="C12" s="148">
        <v>160</v>
      </c>
      <c r="D12" s="148">
        <v>159.01960784313701</v>
      </c>
      <c r="E12" s="148">
        <v>157.450980392156</v>
      </c>
      <c r="F12" s="148">
        <v>155.88235294117601</v>
      </c>
      <c r="G12" s="148">
        <v>154.31372549019599</v>
      </c>
      <c r="H12" s="148">
        <v>152.74509803921501</v>
      </c>
      <c r="I12" s="148">
        <v>100</v>
      </c>
      <c r="J12" s="148">
        <v>95</v>
      </c>
      <c r="K12" s="148">
        <v>95</v>
      </c>
      <c r="L12" s="148">
        <v>95</v>
      </c>
      <c r="M12" s="148">
        <v>100</v>
      </c>
      <c r="N12" s="148">
        <v>147.254901960784</v>
      </c>
      <c r="O12" s="148">
        <v>145.68627450980301</v>
      </c>
      <c r="P12" s="148">
        <v>144.117647058823</v>
      </c>
      <c r="Q12" s="148">
        <v>142.54901960784301</v>
      </c>
      <c r="R12" s="148">
        <v>140.980392156862</v>
      </c>
      <c r="S12" s="148">
        <v>140</v>
      </c>
      <c r="T12" s="81"/>
      <c r="U12" s="141">
        <v>8</v>
      </c>
      <c r="V12" s="130">
        <v>0</v>
      </c>
      <c r="W12" s="130">
        <v>8</v>
      </c>
      <c r="X12" s="130">
        <v>0</v>
      </c>
      <c r="Y12" s="130">
        <v>160</v>
      </c>
      <c r="Z12" s="55" t="str">
        <f t="shared" si="0"/>
        <v>1,9</v>
      </c>
      <c r="AA12" s="81"/>
      <c r="AB12" s="173">
        <v>8</v>
      </c>
      <c r="AC12" s="173">
        <v>0</v>
      </c>
      <c r="AD12" s="173">
        <v>8</v>
      </c>
      <c r="AE12" s="173" t="s">
        <v>462</v>
      </c>
      <c r="AF12" s="145" t="s">
        <v>460</v>
      </c>
      <c r="AG12" s="145">
        <v>0.1</v>
      </c>
      <c r="AH12" s="145">
        <v>0</v>
      </c>
      <c r="AI12" s="145">
        <v>0</v>
      </c>
      <c r="AJ12" s="145">
        <v>0</v>
      </c>
      <c r="AK12" s="145">
        <v>0</v>
      </c>
      <c r="AL12" s="173">
        <v>1</v>
      </c>
      <c r="AM12" s="173">
        <v>6</v>
      </c>
      <c r="AN12" s="173">
        <v>9</v>
      </c>
      <c r="AO12" s="55" t="str">
        <f t="shared" si="1"/>
        <v>10,7</v>
      </c>
      <c r="AP12" s="90" t="str">
        <f t="shared" si="2"/>
        <v/>
      </c>
      <c r="AQ12" s="94">
        <f t="shared" si="3"/>
        <v>0</v>
      </c>
      <c r="AR12" s="94">
        <f t="shared" si="3"/>
        <v>0</v>
      </c>
      <c r="AS12" s="145"/>
      <c r="AT12" s="145"/>
      <c r="AU12" s="145"/>
      <c r="AV12" s="145"/>
      <c r="AW12" s="145"/>
      <c r="AX12" s="145"/>
      <c r="AY12" s="145"/>
      <c r="AZ12" s="145"/>
      <c r="BA12" s="81"/>
      <c r="BB12" s="174">
        <v>8</v>
      </c>
      <c r="BC12" s="174">
        <v>0</v>
      </c>
      <c r="BD12" s="134">
        <v>11</v>
      </c>
      <c r="BE12" s="134">
        <v>8</v>
      </c>
      <c r="BF12" s="174">
        <v>1000</v>
      </c>
      <c r="BG12" s="174">
        <v>5</v>
      </c>
      <c r="BH12" s="174">
        <v>8.2063199999999898E-4</v>
      </c>
      <c r="BI12" s="174">
        <v>114.439679999999</v>
      </c>
      <c r="BJ12" s="174">
        <v>0.5</v>
      </c>
      <c r="BK12" s="174">
        <v>0.5</v>
      </c>
      <c r="BL12" s="174">
        <v>5.0000001000000002E-2</v>
      </c>
      <c r="BM12" s="174">
        <v>1</v>
      </c>
      <c r="BN12" s="174">
        <v>1</v>
      </c>
      <c r="BO12" s="174">
        <v>0</v>
      </c>
      <c r="BP12" s="55" t="str">
        <f t="shared" si="4"/>
        <v>9,12</v>
      </c>
      <c r="BQ12" s="144"/>
      <c r="BR12" s="144"/>
      <c r="BS12" s="144"/>
      <c r="BT12" s="144"/>
      <c r="BU12" s="144"/>
      <c r="BV12" s="144"/>
      <c r="BW12" s="144"/>
      <c r="BX12" s="144"/>
      <c r="BY12" s="144"/>
      <c r="BZ12" s="144"/>
      <c r="CA12" s="144"/>
      <c r="CB12" s="144"/>
      <c r="CC12" s="144"/>
    </row>
    <row r="13" spans="1:81" ht="6.95" customHeight="1" x14ac:dyDescent="0.25">
      <c r="A13" s="94">
        <v>500</v>
      </c>
      <c r="B13" s="140">
        <f t="shared" si="5"/>
        <v>9</v>
      </c>
      <c r="C13" s="148">
        <v>160</v>
      </c>
      <c r="D13" s="148">
        <v>159.01960784313701</v>
      </c>
      <c r="E13" s="148">
        <v>157.450980392156</v>
      </c>
      <c r="F13" s="148">
        <v>155.88235294117601</v>
      </c>
      <c r="G13" s="148">
        <v>154.31372549019599</v>
      </c>
      <c r="H13" s="148">
        <v>152.74509803921501</v>
      </c>
      <c r="I13" s="148">
        <v>100</v>
      </c>
      <c r="J13" s="148">
        <v>95</v>
      </c>
      <c r="K13" s="148">
        <v>95</v>
      </c>
      <c r="L13" s="148">
        <v>95</v>
      </c>
      <c r="M13" s="148">
        <v>100</v>
      </c>
      <c r="N13" s="148">
        <v>147.254901960784</v>
      </c>
      <c r="O13" s="148">
        <v>145.68627450980301</v>
      </c>
      <c r="P13" s="148">
        <v>144.117647058823</v>
      </c>
      <c r="Q13" s="148">
        <v>142.54901960784301</v>
      </c>
      <c r="R13" s="148">
        <v>140.980392156862</v>
      </c>
      <c r="S13" s="148">
        <v>140</v>
      </c>
      <c r="T13" s="81"/>
      <c r="U13" s="141">
        <v>9</v>
      </c>
      <c r="V13" s="130">
        <v>0</v>
      </c>
      <c r="W13" s="130">
        <v>9</v>
      </c>
      <c r="X13" s="130">
        <v>0</v>
      </c>
      <c r="Y13" s="130">
        <v>160</v>
      </c>
      <c r="Z13" s="55" t="str">
        <f t="shared" si="0"/>
        <v>1,10</v>
      </c>
      <c r="AA13" s="81"/>
      <c r="AB13" s="173">
        <v>9</v>
      </c>
      <c r="AC13" s="173">
        <v>0</v>
      </c>
      <c r="AD13" s="173">
        <v>9</v>
      </c>
      <c r="AE13" s="173" t="s">
        <v>463</v>
      </c>
      <c r="AF13" s="145" t="s">
        <v>458</v>
      </c>
      <c r="AG13" s="145">
        <v>0.1</v>
      </c>
      <c r="AH13" s="145">
        <v>102</v>
      </c>
      <c r="AI13" s="145">
        <v>200</v>
      </c>
      <c r="AJ13" s="145">
        <v>500</v>
      </c>
      <c r="AK13" s="145">
        <v>500</v>
      </c>
      <c r="AL13" s="173">
        <v>0</v>
      </c>
      <c r="AM13" s="173">
        <v>5</v>
      </c>
      <c r="AN13" s="173">
        <v>10</v>
      </c>
      <c r="AO13" s="55" t="str">
        <f t="shared" si="1"/>
        <v>11,6</v>
      </c>
      <c r="AP13" s="90" t="str">
        <f t="shared" si="2"/>
        <v>H</v>
      </c>
      <c r="AQ13" s="94">
        <f t="shared" si="3"/>
        <v>300</v>
      </c>
      <c r="AR13" s="94">
        <f t="shared" si="3"/>
        <v>0</v>
      </c>
      <c r="AS13" s="145"/>
      <c r="AT13" s="145"/>
      <c r="AU13" s="145"/>
      <c r="AV13" s="145"/>
      <c r="AW13" s="145"/>
      <c r="AX13" s="145"/>
      <c r="AY13" s="145"/>
      <c r="AZ13" s="145"/>
      <c r="BA13" s="81"/>
      <c r="BB13" s="174">
        <v>9</v>
      </c>
      <c r="BC13" s="174">
        <v>0</v>
      </c>
      <c r="BD13" s="134">
        <v>12</v>
      </c>
      <c r="BE13" s="134">
        <v>8</v>
      </c>
      <c r="BF13" s="174">
        <v>1000</v>
      </c>
      <c r="BG13" s="174">
        <v>5</v>
      </c>
      <c r="BH13" s="174">
        <v>8.2063199999999898E-4</v>
      </c>
      <c r="BI13" s="174">
        <v>113.61905</v>
      </c>
      <c r="BJ13" s="174">
        <v>0.5</v>
      </c>
      <c r="BK13" s="174">
        <v>0.5</v>
      </c>
      <c r="BL13" s="174">
        <v>5.0000001000000002E-2</v>
      </c>
      <c r="BM13" s="174">
        <v>2</v>
      </c>
      <c r="BN13" s="174">
        <v>1</v>
      </c>
      <c r="BO13" s="174">
        <v>0</v>
      </c>
      <c r="BP13" s="55" t="str">
        <f t="shared" si="4"/>
        <v>9,13</v>
      </c>
      <c r="BQ13" s="144"/>
      <c r="BR13" s="144"/>
      <c r="BS13" s="144"/>
      <c r="BT13" s="144"/>
      <c r="BU13" s="144"/>
      <c r="BV13" s="144"/>
      <c r="BW13" s="144"/>
      <c r="BX13" s="144"/>
      <c r="BY13" s="144"/>
      <c r="BZ13" s="144"/>
      <c r="CA13" s="144"/>
      <c r="CB13" s="144"/>
      <c r="CC13" s="144"/>
    </row>
    <row r="14" spans="1:81" ht="6.95" customHeight="1" x14ac:dyDescent="0.25">
      <c r="A14" s="94">
        <v>500</v>
      </c>
      <c r="B14" s="140">
        <f t="shared" si="5"/>
        <v>10</v>
      </c>
      <c r="C14" s="148">
        <v>160</v>
      </c>
      <c r="D14" s="148">
        <v>159.01960784313701</v>
      </c>
      <c r="E14" s="148">
        <v>157.450980392156</v>
      </c>
      <c r="F14" s="148">
        <v>155.88235294117601</v>
      </c>
      <c r="G14" s="148">
        <v>154.31372549019599</v>
      </c>
      <c r="H14" s="148">
        <v>152.74509803921501</v>
      </c>
      <c r="I14" s="148">
        <v>100</v>
      </c>
      <c r="J14" s="148">
        <v>100</v>
      </c>
      <c r="K14" s="148">
        <v>100</v>
      </c>
      <c r="L14" s="148">
        <v>100</v>
      </c>
      <c r="M14" s="148">
        <v>100</v>
      </c>
      <c r="N14" s="148">
        <v>147.254901960784</v>
      </c>
      <c r="O14" s="148">
        <v>145.68627450980301</v>
      </c>
      <c r="P14" s="148">
        <v>144.117647058823</v>
      </c>
      <c r="Q14" s="148">
        <v>142.54901960784301</v>
      </c>
      <c r="R14" s="148">
        <v>140.980392156862</v>
      </c>
      <c r="S14" s="148">
        <v>140</v>
      </c>
      <c r="T14" s="81"/>
      <c r="U14" s="141">
        <v>10</v>
      </c>
      <c r="V14" s="130">
        <v>0</v>
      </c>
      <c r="W14" s="130">
        <v>10</v>
      </c>
      <c r="X14" s="130">
        <v>0</v>
      </c>
      <c r="Y14" s="130">
        <v>160</v>
      </c>
      <c r="Z14" s="55" t="str">
        <f t="shared" si="0"/>
        <v>1,11</v>
      </c>
      <c r="AA14" s="81"/>
      <c r="AB14" s="173">
        <v>10</v>
      </c>
      <c r="AC14" s="173">
        <v>0</v>
      </c>
      <c r="AD14" s="173">
        <v>10</v>
      </c>
      <c r="AE14" s="173" t="s">
        <v>464</v>
      </c>
      <c r="AF14" s="145" t="s">
        <v>458</v>
      </c>
      <c r="AG14" s="145">
        <v>0.1</v>
      </c>
      <c r="AH14" s="145">
        <v>102</v>
      </c>
      <c r="AI14" s="145">
        <v>200</v>
      </c>
      <c r="AJ14" s="145">
        <v>500</v>
      </c>
      <c r="AK14" s="145">
        <v>500</v>
      </c>
      <c r="AL14" s="173">
        <v>0</v>
      </c>
      <c r="AM14" s="173">
        <v>6</v>
      </c>
      <c r="AN14" s="173">
        <v>11</v>
      </c>
      <c r="AO14" s="55" t="str">
        <f t="shared" si="1"/>
        <v>12,7</v>
      </c>
      <c r="AP14" s="90" t="str">
        <f t="shared" si="2"/>
        <v>H</v>
      </c>
      <c r="AQ14" s="94">
        <f t="shared" si="3"/>
        <v>300</v>
      </c>
      <c r="AR14" s="94">
        <f t="shared" si="3"/>
        <v>0</v>
      </c>
      <c r="AS14" s="145"/>
      <c r="AT14" s="145"/>
      <c r="AU14" s="145"/>
      <c r="AV14" s="145"/>
      <c r="AW14" s="145"/>
      <c r="AX14" s="145"/>
      <c r="AY14" s="145"/>
      <c r="AZ14" s="145"/>
      <c r="BA14" s="81"/>
      <c r="BB14" s="174">
        <v>10</v>
      </c>
      <c r="BC14" s="174">
        <v>0</v>
      </c>
      <c r="BD14" s="134">
        <v>13</v>
      </c>
      <c r="BE14" s="134">
        <v>9</v>
      </c>
      <c r="BF14" s="174">
        <v>559</v>
      </c>
      <c r="BG14" s="174">
        <v>5</v>
      </c>
      <c r="BH14" s="174">
        <v>8.2063199999999898E-4</v>
      </c>
      <c r="BI14" s="174">
        <v>112.97937</v>
      </c>
      <c r="BJ14" s="174">
        <v>0.5</v>
      </c>
      <c r="BK14" s="174">
        <v>0.5</v>
      </c>
      <c r="BL14" s="174">
        <v>5.0000001000000002E-2</v>
      </c>
      <c r="BM14" s="174">
        <v>2</v>
      </c>
      <c r="BN14" s="174">
        <v>1</v>
      </c>
      <c r="BO14" s="174">
        <v>0</v>
      </c>
      <c r="BP14" s="55" t="str">
        <f t="shared" si="4"/>
        <v>10,14</v>
      </c>
      <c r="BQ14" s="144"/>
      <c r="BR14" s="144"/>
      <c r="BS14" s="144"/>
      <c r="BT14" s="144"/>
      <c r="BU14" s="144"/>
      <c r="BV14" s="144"/>
      <c r="BW14" s="144"/>
      <c r="BX14" s="144"/>
      <c r="BY14" s="144"/>
      <c r="BZ14" s="144"/>
      <c r="CA14" s="144"/>
      <c r="CB14" s="144"/>
      <c r="CC14" s="144"/>
    </row>
    <row r="15" spans="1:81" ht="6.95" customHeight="1" x14ac:dyDescent="0.25">
      <c r="A15" s="94">
        <v>1000</v>
      </c>
      <c r="B15" s="140">
        <f t="shared" si="5"/>
        <v>11</v>
      </c>
      <c r="C15" s="148">
        <v>160</v>
      </c>
      <c r="D15" s="148">
        <v>159.01960784313701</v>
      </c>
      <c r="E15" s="148">
        <v>157.450980392156</v>
      </c>
      <c r="F15" s="148">
        <v>155.88235294117601</v>
      </c>
      <c r="G15" s="148">
        <v>154.31372549019599</v>
      </c>
      <c r="H15" s="148">
        <v>152.74509803921501</v>
      </c>
      <c r="I15" s="148">
        <v>151.56862745097999</v>
      </c>
      <c r="J15" s="148">
        <v>150.78431372548999</v>
      </c>
      <c r="K15" s="148">
        <v>150</v>
      </c>
      <c r="L15" s="148">
        <v>149.21568627450901</v>
      </c>
      <c r="M15" s="148">
        <v>148.43137254901899</v>
      </c>
      <c r="N15" s="148">
        <v>147.254901960784</v>
      </c>
      <c r="O15" s="148">
        <v>145.68627450980301</v>
      </c>
      <c r="P15" s="148">
        <v>144.117647058823</v>
      </c>
      <c r="Q15" s="148">
        <v>142.54901960784301</v>
      </c>
      <c r="R15" s="148">
        <v>140.980392156862</v>
      </c>
      <c r="S15" s="148">
        <v>140</v>
      </c>
      <c r="T15" s="81"/>
      <c r="U15" s="141">
        <v>11</v>
      </c>
      <c r="V15" s="130">
        <v>0</v>
      </c>
      <c r="W15" s="130">
        <v>11</v>
      </c>
      <c r="X15" s="130">
        <v>0</v>
      </c>
      <c r="Y15" s="130">
        <v>160</v>
      </c>
      <c r="Z15" s="55" t="str">
        <f t="shared" si="0"/>
        <v>1,12</v>
      </c>
      <c r="AA15" s="81"/>
      <c r="AB15" s="173">
        <v>11</v>
      </c>
      <c r="AC15" s="173">
        <v>0</v>
      </c>
      <c r="AD15" s="173">
        <v>11</v>
      </c>
      <c r="AE15" s="173" t="s">
        <v>465</v>
      </c>
      <c r="AF15" s="145" t="s">
        <v>460</v>
      </c>
      <c r="AG15" s="145">
        <v>0.1</v>
      </c>
      <c r="AH15" s="145">
        <v>0</v>
      </c>
      <c r="AI15" s="145">
        <v>0</v>
      </c>
      <c r="AJ15" s="145">
        <v>0</v>
      </c>
      <c r="AK15" s="145">
        <v>0</v>
      </c>
      <c r="AL15" s="173">
        <v>1</v>
      </c>
      <c r="AM15" s="173">
        <v>6</v>
      </c>
      <c r="AN15" s="173">
        <v>10</v>
      </c>
      <c r="AO15" s="55" t="str">
        <f t="shared" si="1"/>
        <v>11,7</v>
      </c>
      <c r="AP15" s="90" t="str">
        <f t="shared" si="2"/>
        <v/>
      </c>
      <c r="AQ15" s="94">
        <f t="shared" si="3"/>
        <v>0</v>
      </c>
      <c r="AR15" s="94">
        <f t="shared" si="3"/>
        <v>0</v>
      </c>
      <c r="AS15" s="145"/>
      <c r="AT15" s="145"/>
      <c r="AU15" s="145"/>
      <c r="AV15" s="145"/>
      <c r="AW15" s="145"/>
      <c r="AX15" s="145"/>
      <c r="AY15" s="145"/>
      <c r="AZ15" s="145"/>
      <c r="BA15" s="81"/>
      <c r="BB15" s="174">
        <v>11</v>
      </c>
      <c r="BC15" s="174">
        <v>0</v>
      </c>
      <c r="BD15" s="134">
        <v>13</v>
      </c>
      <c r="BE15" s="134">
        <v>9</v>
      </c>
      <c r="BF15" s="174">
        <v>559</v>
      </c>
      <c r="BG15" s="174">
        <v>5</v>
      </c>
      <c r="BH15" s="174">
        <v>8.2063199999999898E-4</v>
      </c>
      <c r="BI15" s="174">
        <v>112.520629999999</v>
      </c>
      <c r="BJ15" s="174">
        <v>0.5</v>
      </c>
      <c r="BK15" s="174">
        <v>0.5</v>
      </c>
      <c r="BL15" s="174">
        <v>5.0000001000000002E-2</v>
      </c>
      <c r="BM15" s="174">
        <v>2</v>
      </c>
      <c r="BN15" s="174">
        <v>1</v>
      </c>
      <c r="BO15" s="174">
        <v>0</v>
      </c>
      <c r="BP15" s="55" t="str">
        <f t="shared" si="4"/>
        <v>10,14</v>
      </c>
      <c r="BQ15" s="144"/>
      <c r="BR15" s="144"/>
      <c r="BS15" s="144"/>
      <c r="BT15" s="144"/>
      <c r="BU15" s="144"/>
      <c r="BV15" s="144"/>
      <c r="BW15" s="144"/>
      <c r="BX15" s="144"/>
      <c r="BY15" s="144"/>
      <c r="BZ15" s="144"/>
      <c r="CA15" s="144"/>
      <c r="CB15" s="144"/>
      <c r="CC15" s="144"/>
    </row>
    <row r="16" spans="1:81" ht="6.95" customHeight="1" x14ac:dyDescent="0.25">
      <c r="A16" s="94">
        <v>1000</v>
      </c>
      <c r="B16" s="140">
        <f t="shared" si="5"/>
        <v>12</v>
      </c>
      <c r="C16" s="148">
        <v>160</v>
      </c>
      <c r="D16" s="148">
        <v>159.01960784313701</v>
      </c>
      <c r="E16" s="148">
        <v>157.450980392156</v>
      </c>
      <c r="F16" s="148">
        <v>155.88235294117601</v>
      </c>
      <c r="G16" s="148">
        <v>154.31372549019599</v>
      </c>
      <c r="H16" s="148">
        <v>152.74509803921501</v>
      </c>
      <c r="I16" s="148">
        <v>151.56862745097999</v>
      </c>
      <c r="J16" s="148">
        <v>150.78431372548999</v>
      </c>
      <c r="K16" s="148">
        <v>150</v>
      </c>
      <c r="L16" s="148">
        <v>149.21568627450901</v>
      </c>
      <c r="M16" s="148">
        <v>148.43137254901899</v>
      </c>
      <c r="N16" s="148">
        <v>147.254901960784</v>
      </c>
      <c r="O16" s="148">
        <v>145.68627450980301</v>
      </c>
      <c r="P16" s="148">
        <v>144.117647058823</v>
      </c>
      <c r="Q16" s="148">
        <v>142.54901960784301</v>
      </c>
      <c r="R16" s="148">
        <v>140.980392156862</v>
      </c>
      <c r="S16" s="148">
        <v>140</v>
      </c>
      <c r="T16" s="81"/>
      <c r="U16" s="141">
        <v>12</v>
      </c>
      <c r="V16" s="130">
        <v>0</v>
      </c>
      <c r="W16" s="130">
        <v>12</v>
      </c>
      <c r="X16" s="130">
        <v>0</v>
      </c>
      <c r="Y16" s="130">
        <v>160</v>
      </c>
      <c r="Z16" s="55" t="str">
        <f t="shared" si="0"/>
        <v>1,13</v>
      </c>
      <c r="AA16" s="81"/>
      <c r="AB16" s="173">
        <v>12</v>
      </c>
      <c r="AC16" s="173">
        <v>0</v>
      </c>
      <c r="AD16" s="173">
        <v>12</v>
      </c>
      <c r="AE16" s="173" t="s">
        <v>123</v>
      </c>
      <c r="AF16" s="145" t="s">
        <v>458</v>
      </c>
      <c r="AG16" s="145">
        <v>0.1</v>
      </c>
      <c r="AH16" s="145">
        <v>102</v>
      </c>
      <c r="AI16" s="145">
        <v>200</v>
      </c>
      <c r="AJ16" s="145">
        <v>500</v>
      </c>
      <c r="AK16" s="145">
        <v>500</v>
      </c>
      <c r="AL16" s="173">
        <v>0</v>
      </c>
      <c r="AM16" s="173">
        <v>7</v>
      </c>
      <c r="AN16" s="173">
        <v>5</v>
      </c>
      <c r="AO16" s="55" t="str">
        <f t="shared" si="1"/>
        <v>6,8</v>
      </c>
      <c r="AP16" s="90" t="str">
        <f t="shared" si="2"/>
        <v>H</v>
      </c>
      <c r="AQ16" s="94">
        <f t="shared" si="3"/>
        <v>300</v>
      </c>
      <c r="AR16" s="94">
        <f t="shared" si="3"/>
        <v>0</v>
      </c>
      <c r="AS16" s="145"/>
      <c r="AT16" s="145"/>
      <c r="AU16" s="145"/>
      <c r="AV16" s="145"/>
      <c r="AW16" s="145"/>
      <c r="AX16" s="145"/>
      <c r="AY16" s="145"/>
      <c r="AZ16" s="145"/>
      <c r="BA16" s="81"/>
      <c r="BB16" s="174">
        <v>12</v>
      </c>
      <c r="BC16" s="174">
        <v>0</v>
      </c>
      <c r="BD16" s="134">
        <v>14</v>
      </c>
      <c r="BE16" s="134">
        <v>9</v>
      </c>
      <c r="BF16" s="174">
        <v>1000</v>
      </c>
      <c r="BG16" s="174">
        <v>5</v>
      </c>
      <c r="BH16" s="174">
        <v>8.2063199999999898E-4</v>
      </c>
      <c r="BI16" s="174">
        <v>111.880949999999</v>
      </c>
      <c r="BJ16" s="174">
        <v>0.5</v>
      </c>
      <c r="BK16" s="174">
        <v>0.5</v>
      </c>
      <c r="BL16" s="174">
        <v>5.0000001000000002E-2</v>
      </c>
      <c r="BM16" s="174">
        <v>2</v>
      </c>
      <c r="BN16" s="174">
        <v>1</v>
      </c>
      <c r="BO16" s="174">
        <v>0</v>
      </c>
      <c r="BP16" s="55" t="str">
        <f t="shared" si="4"/>
        <v>10,15</v>
      </c>
      <c r="BQ16" s="144"/>
      <c r="BR16" s="144"/>
      <c r="BS16" s="144"/>
      <c r="BT16" s="144"/>
      <c r="BU16" s="144"/>
      <c r="BV16" s="144"/>
      <c r="BW16" s="144"/>
      <c r="BX16" s="144"/>
      <c r="BY16" s="144"/>
      <c r="BZ16" s="144"/>
      <c r="CA16" s="144"/>
      <c r="CB16" s="144"/>
      <c r="CC16" s="144"/>
    </row>
    <row r="17" spans="1:81" ht="6.95" customHeight="1" x14ac:dyDescent="0.25">
      <c r="A17" s="94">
        <v>1000</v>
      </c>
      <c r="B17" s="140">
        <f t="shared" si="5"/>
        <v>13</v>
      </c>
      <c r="C17" s="148">
        <v>160</v>
      </c>
      <c r="D17" s="148">
        <v>159.01960784313701</v>
      </c>
      <c r="E17" s="148">
        <v>157.450980392156</v>
      </c>
      <c r="F17" s="148">
        <v>155.88235294117601</v>
      </c>
      <c r="G17" s="148">
        <v>154.31372549019599</v>
      </c>
      <c r="H17" s="148">
        <v>152.74509803921501</v>
      </c>
      <c r="I17" s="148">
        <v>151.56862745097999</v>
      </c>
      <c r="J17" s="148">
        <v>150.78431372548999</v>
      </c>
      <c r="K17" s="148">
        <v>150</v>
      </c>
      <c r="L17" s="148">
        <v>149.21568627450901</v>
      </c>
      <c r="M17" s="148">
        <v>148.43137254901899</v>
      </c>
      <c r="N17" s="148">
        <v>147.254901960784</v>
      </c>
      <c r="O17" s="148">
        <v>145.68627450980301</v>
      </c>
      <c r="P17" s="148">
        <v>144.117647058823</v>
      </c>
      <c r="Q17" s="148">
        <v>142.54901960784301</v>
      </c>
      <c r="R17" s="148">
        <v>140.980392156862</v>
      </c>
      <c r="S17" s="148">
        <v>140</v>
      </c>
      <c r="T17" s="81"/>
      <c r="U17" s="141">
        <v>13</v>
      </c>
      <c r="V17" s="130">
        <v>0</v>
      </c>
      <c r="W17" s="130">
        <v>13</v>
      </c>
      <c r="X17" s="130">
        <v>0</v>
      </c>
      <c r="Y17" s="130">
        <v>160</v>
      </c>
      <c r="Z17" s="55" t="str">
        <f t="shared" si="0"/>
        <v>1,14</v>
      </c>
      <c r="AA17" s="81"/>
      <c r="AB17" s="173">
        <v>13</v>
      </c>
      <c r="AC17" s="173">
        <v>0</v>
      </c>
      <c r="AD17" s="173">
        <v>13</v>
      </c>
      <c r="AE17" s="173" t="s">
        <v>402</v>
      </c>
      <c r="AF17" s="145" t="s">
        <v>460</v>
      </c>
      <c r="AG17" s="145">
        <v>0.1</v>
      </c>
      <c r="AH17" s="145">
        <v>0</v>
      </c>
      <c r="AI17" s="145">
        <v>0</v>
      </c>
      <c r="AJ17" s="145">
        <v>0</v>
      </c>
      <c r="AK17" s="145">
        <v>0</v>
      </c>
      <c r="AL17" s="173">
        <v>1</v>
      </c>
      <c r="AM17" s="173">
        <v>7</v>
      </c>
      <c r="AN17" s="173">
        <v>6</v>
      </c>
      <c r="AO17" s="55" t="str">
        <f t="shared" si="1"/>
        <v>7,8</v>
      </c>
      <c r="AP17" s="90" t="str">
        <f t="shared" si="2"/>
        <v/>
      </c>
      <c r="AQ17" s="94">
        <f t="shared" si="3"/>
        <v>0</v>
      </c>
      <c r="AR17" s="94">
        <f t="shared" si="3"/>
        <v>0</v>
      </c>
      <c r="AS17" s="145"/>
      <c r="AT17" s="145"/>
      <c r="AU17" s="145"/>
      <c r="AV17" s="145"/>
      <c r="AW17" s="145"/>
      <c r="AX17" s="145"/>
      <c r="AY17" s="145"/>
      <c r="AZ17" s="145"/>
      <c r="BA17" s="81"/>
      <c r="BB17" s="174">
        <v>13</v>
      </c>
      <c r="BC17" s="174">
        <v>0</v>
      </c>
      <c r="BD17" s="134">
        <v>15</v>
      </c>
      <c r="BE17" s="134">
        <v>9</v>
      </c>
      <c r="BF17" s="174">
        <v>1000</v>
      </c>
      <c r="BG17" s="174">
        <v>5</v>
      </c>
      <c r="BH17" s="174">
        <v>8.2063199999999898E-4</v>
      </c>
      <c r="BI17" s="174">
        <v>111.06032</v>
      </c>
      <c r="BJ17" s="174">
        <v>0.5</v>
      </c>
      <c r="BK17" s="174">
        <v>0.5</v>
      </c>
      <c r="BL17" s="174">
        <v>5.0000001000000002E-2</v>
      </c>
      <c r="BM17" s="174">
        <v>1</v>
      </c>
      <c r="BN17" s="174">
        <v>1</v>
      </c>
      <c r="BO17" s="174">
        <v>0</v>
      </c>
      <c r="BP17" s="55" t="str">
        <f t="shared" si="4"/>
        <v>10,16</v>
      </c>
      <c r="BQ17" s="144"/>
      <c r="BR17" s="144"/>
      <c r="BS17" s="144"/>
      <c r="BT17" s="144"/>
      <c r="BU17" s="144"/>
      <c r="BV17" s="144"/>
      <c r="BW17" s="144"/>
      <c r="BX17" s="144"/>
      <c r="BY17" s="144"/>
      <c r="BZ17" s="144"/>
      <c r="CA17" s="144"/>
      <c r="CB17" s="144"/>
      <c r="CC17" s="144"/>
    </row>
    <row r="18" spans="1:81" ht="6.95" customHeight="1" x14ac:dyDescent="0.25">
      <c r="A18" s="94">
        <v>1000</v>
      </c>
      <c r="B18" s="140">
        <f t="shared" si="5"/>
        <v>14</v>
      </c>
      <c r="C18" s="148">
        <v>160</v>
      </c>
      <c r="D18" s="148">
        <v>159.01960784313701</v>
      </c>
      <c r="E18" s="148">
        <v>157.450980392156</v>
      </c>
      <c r="F18" s="148">
        <v>155.88235294117601</v>
      </c>
      <c r="G18" s="148">
        <v>154.31372549019599</v>
      </c>
      <c r="H18" s="148">
        <v>152.74509803921501</v>
      </c>
      <c r="I18" s="148">
        <v>151.56862745097999</v>
      </c>
      <c r="J18" s="148">
        <v>150.78431372548999</v>
      </c>
      <c r="K18" s="148">
        <v>150</v>
      </c>
      <c r="L18" s="148">
        <v>149.21568627450901</v>
      </c>
      <c r="M18" s="148">
        <v>148.43137254901899</v>
      </c>
      <c r="N18" s="148">
        <v>147.254901960784</v>
      </c>
      <c r="O18" s="148">
        <v>145.68627450980301</v>
      </c>
      <c r="P18" s="148">
        <v>144.117647058823</v>
      </c>
      <c r="Q18" s="148">
        <v>142.54901960784301</v>
      </c>
      <c r="R18" s="148">
        <v>140.980392156862</v>
      </c>
      <c r="S18" s="148">
        <v>140</v>
      </c>
      <c r="T18" s="81"/>
      <c r="U18" s="141">
        <v>14</v>
      </c>
      <c r="V18" s="130">
        <v>0</v>
      </c>
      <c r="W18" s="130">
        <v>14</v>
      </c>
      <c r="X18" s="130">
        <v>0</v>
      </c>
      <c r="Y18" s="130">
        <v>160</v>
      </c>
      <c r="Z18" s="55" t="str">
        <f t="shared" si="0"/>
        <v>1,15</v>
      </c>
      <c r="AA18" s="81"/>
      <c r="AB18" s="173">
        <v>14</v>
      </c>
      <c r="AC18" s="173">
        <v>0</v>
      </c>
      <c r="AD18" s="173">
        <v>14</v>
      </c>
      <c r="AE18" s="173" t="s">
        <v>466</v>
      </c>
      <c r="AF18" s="145" t="s">
        <v>458</v>
      </c>
      <c r="AG18" s="145">
        <v>0.1</v>
      </c>
      <c r="AH18" s="145">
        <v>102</v>
      </c>
      <c r="AI18" s="145">
        <v>200</v>
      </c>
      <c r="AJ18" s="145">
        <v>500</v>
      </c>
      <c r="AK18" s="145">
        <v>500</v>
      </c>
      <c r="AL18" s="173">
        <v>0</v>
      </c>
      <c r="AM18" s="173">
        <v>7</v>
      </c>
      <c r="AN18" s="173">
        <v>11</v>
      </c>
      <c r="AO18" s="55" t="str">
        <f t="shared" si="1"/>
        <v>12,8</v>
      </c>
      <c r="AP18" s="90" t="str">
        <f t="shared" si="2"/>
        <v>H</v>
      </c>
      <c r="AQ18" s="94">
        <f t="shared" si="3"/>
        <v>300</v>
      </c>
      <c r="AR18" s="94">
        <f t="shared" si="3"/>
        <v>0</v>
      </c>
      <c r="AS18" s="145"/>
      <c r="AT18" s="145"/>
      <c r="AU18" s="145"/>
      <c r="AV18" s="145"/>
      <c r="AW18" s="145"/>
      <c r="AX18" s="145"/>
      <c r="AY18" s="145"/>
      <c r="AZ18" s="145"/>
      <c r="BA18" s="81"/>
      <c r="BB18" s="174">
        <v>14</v>
      </c>
      <c r="BC18" s="174">
        <v>0</v>
      </c>
      <c r="BD18" s="134">
        <v>21</v>
      </c>
      <c r="BE18" s="134">
        <v>9</v>
      </c>
      <c r="BF18" s="174">
        <v>1000</v>
      </c>
      <c r="BG18" s="174">
        <v>5</v>
      </c>
      <c r="BH18" s="174">
        <v>9.4581999999999902E-4</v>
      </c>
      <c r="BI18" s="174">
        <v>108.95569</v>
      </c>
      <c r="BJ18" s="174">
        <v>0.5</v>
      </c>
      <c r="BK18" s="174">
        <v>0.5</v>
      </c>
      <c r="BL18" s="174">
        <v>5.0000001000000002E-2</v>
      </c>
      <c r="BM18" s="174">
        <v>1</v>
      </c>
      <c r="BN18" s="174">
        <v>1</v>
      </c>
      <c r="BO18" s="174">
        <v>0</v>
      </c>
      <c r="BP18" s="55" t="str">
        <f t="shared" si="4"/>
        <v>10,22</v>
      </c>
      <c r="BQ18" s="144"/>
      <c r="BR18" s="144"/>
      <c r="BS18" s="144"/>
      <c r="BT18" s="144"/>
      <c r="BU18" s="144"/>
      <c r="BV18" s="144"/>
      <c r="BW18" s="144"/>
      <c r="BX18" s="144"/>
      <c r="BY18" s="144"/>
      <c r="BZ18" s="144"/>
      <c r="CA18" s="144"/>
      <c r="CB18" s="144"/>
      <c r="CC18" s="144"/>
    </row>
    <row r="19" spans="1:81" ht="6.95" customHeight="1" x14ac:dyDescent="0.25">
      <c r="A19" s="94">
        <v>1000</v>
      </c>
      <c r="B19" s="140">
        <f t="shared" si="5"/>
        <v>15</v>
      </c>
      <c r="C19" s="148">
        <v>160</v>
      </c>
      <c r="D19" s="148">
        <v>159.01960784313701</v>
      </c>
      <c r="E19" s="148">
        <v>157.450980392156</v>
      </c>
      <c r="F19" s="148">
        <v>155.88235294117601</v>
      </c>
      <c r="G19" s="148">
        <v>154.31372549019599</v>
      </c>
      <c r="H19" s="148">
        <v>152.74509803921501</v>
      </c>
      <c r="I19" s="148">
        <v>151.56862745097999</v>
      </c>
      <c r="J19" s="148">
        <v>150.78431372548999</v>
      </c>
      <c r="K19" s="148">
        <v>150</v>
      </c>
      <c r="L19" s="148">
        <v>149.21568627450901</v>
      </c>
      <c r="M19" s="148">
        <v>148.43137254901899</v>
      </c>
      <c r="N19" s="148">
        <v>147.254901960784</v>
      </c>
      <c r="O19" s="148">
        <v>145.68627450980301</v>
      </c>
      <c r="P19" s="148">
        <v>144.117647058823</v>
      </c>
      <c r="Q19" s="148">
        <v>142.54901960784301</v>
      </c>
      <c r="R19" s="148">
        <v>140.980392156862</v>
      </c>
      <c r="S19" s="148">
        <v>140</v>
      </c>
      <c r="T19" s="81"/>
      <c r="U19" s="141">
        <v>15</v>
      </c>
      <c r="V19" s="130">
        <v>0</v>
      </c>
      <c r="W19" s="130">
        <v>15</v>
      </c>
      <c r="X19" s="130">
        <v>0</v>
      </c>
      <c r="Y19" s="130">
        <v>160</v>
      </c>
      <c r="Z19" s="55" t="str">
        <f t="shared" si="0"/>
        <v>1,16</v>
      </c>
      <c r="AA19" s="81"/>
      <c r="AB19" s="173">
        <v>15</v>
      </c>
      <c r="AC19" s="173">
        <v>0</v>
      </c>
      <c r="AD19" s="173">
        <v>15</v>
      </c>
      <c r="AE19" s="173" t="s">
        <v>467</v>
      </c>
      <c r="AF19" s="145" t="s">
        <v>460</v>
      </c>
      <c r="AG19" s="145">
        <v>0.1</v>
      </c>
      <c r="AH19" s="145">
        <v>0</v>
      </c>
      <c r="AI19" s="145">
        <v>0</v>
      </c>
      <c r="AJ19" s="145">
        <v>0</v>
      </c>
      <c r="AK19" s="145">
        <v>0</v>
      </c>
      <c r="AL19" s="173">
        <v>1</v>
      </c>
      <c r="AM19" s="173">
        <v>7</v>
      </c>
      <c r="AN19" s="173">
        <v>10</v>
      </c>
      <c r="AO19" s="55" t="str">
        <f t="shared" si="1"/>
        <v>11,8</v>
      </c>
      <c r="AP19" s="90" t="str">
        <f t="shared" si="2"/>
        <v/>
      </c>
      <c r="AQ19" s="94">
        <f t="shared" si="3"/>
        <v>0</v>
      </c>
      <c r="AR19" s="94">
        <f t="shared" si="3"/>
        <v>0</v>
      </c>
      <c r="AS19" s="145"/>
      <c r="AT19" s="145"/>
      <c r="AU19" s="145"/>
      <c r="AV19" s="145"/>
      <c r="AW19" s="145"/>
      <c r="AX19" s="145"/>
      <c r="AY19" s="145"/>
      <c r="AZ19" s="145"/>
      <c r="BA19" s="81"/>
      <c r="BB19" s="174">
        <v>15</v>
      </c>
      <c r="BC19" s="174">
        <v>0</v>
      </c>
      <c r="BD19" s="134">
        <v>22</v>
      </c>
      <c r="BE19" s="134">
        <v>9</v>
      </c>
      <c r="BF19" s="174">
        <v>750</v>
      </c>
      <c r="BG19" s="174">
        <v>5</v>
      </c>
      <c r="BH19" s="174">
        <v>9.4581999999999902E-4</v>
      </c>
      <c r="BI19" s="174">
        <v>108.1281</v>
      </c>
      <c r="BJ19" s="174">
        <v>0.5</v>
      </c>
      <c r="BK19" s="174">
        <v>0.5</v>
      </c>
      <c r="BL19" s="174">
        <v>5.0000001000000002E-2</v>
      </c>
      <c r="BM19" s="174">
        <v>2</v>
      </c>
      <c r="BN19" s="174">
        <v>1</v>
      </c>
      <c r="BO19" s="174">
        <v>0</v>
      </c>
      <c r="BP19" s="55" t="str">
        <f t="shared" si="4"/>
        <v>10,23</v>
      </c>
      <c r="BQ19" s="144"/>
      <c r="BR19" s="144"/>
      <c r="BS19" s="144"/>
      <c r="BT19" s="144"/>
      <c r="BU19" s="144"/>
      <c r="BV19" s="144"/>
      <c r="BW19" s="144"/>
      <c r="BX19" s="144"/>
      <c r="BY19" s="144"/>
      <c r="BZ19" s="144"/>
      <c r="CA19" s="144"/>
      <c r="CB19" s="144"/>
      <c r="CC19" s="144"/>
    </row>
    <row r="20" spans="1:81" ht="6.95" customHeight="1" x14ac:dyDescent="0.25">
      <c r="A20" s="94">
        <v>250</v>
      </c>
      <c r="B20" s="140">
        <f t="shared" si="5"/>
        <v>16</v>
      </c>
      <c r="C20" s="148">
        <v>160</v>
      </c>
      <c r="D20" s="148">
        <v>159.01960784313701</v>
      </c>
      <c r="E20" s="148">
        <v>157.450980392156</v>
      </c>
      <c r="F20" s="148">
        <v>155.88235294117601</v>
      </c>
      <c r="G20" s="148">
        <v>154.31372549019599</v>
      </c>
      <c r="H20" s="148">
        <v>152.74509803921501</v>
      </c>
      <c r="I20" s="148">
        <v>100</v>
      </c>
      <c r="J20" s="148">
        <v>100</v>
      </c>
      <c r="K20" s="148">
        <v>100</v>
      </c>
      <c r="L20" s="148">
        <v>100</v>
      </c>
      <c r="M20" s="148">
        <v>100</v>
      </c>
      <c r="N20" s="148">
        <v>147.254901960784</v>
      </c>
      <c r="O20" s="148">
        <v>145.68627450980301</v>
      </c>
      <c r="P20" s="148">
        <v>144.117647058823</v>
      </c>
      <c r="Q20" s="148">
        <v>142.54901960784301</v>
      </c>
      <c r="R20" s="148">
        <v>140.980392156862</v>
      </c>
      <c r="S20" s="148">
        <v>140</v>
      </c>
      <c r="T20" s="81"/>
      <c r="U20" s="141">
        <v>16</v>
      </c>
      <c r="V20" s="130">
        <v>0</v>
      </c>
      <c r="W20" s="130">
        <v>16</v>
      </c>
      <c r="X20" s="130">
        <v>0</v>
      </c>
      <c r="Y20" s="130">
        <v>160</v>
      </c>
      <c r="Z20" s="55" t="str">
        <f t="shared" si="0"/>
        <v>1,17</v>
      </c>
      <c r="AA20" s="81"/>
      <c r="AB20" s="173">
        <v>16</v>
      </c>
      <c r="AC20" s="173">
        <v>0</v>
      </c>
      <c r="AD20" s="173">
        <v>16</v>
      </c>
      <c r="AE20" s="173" t="s">
        <v>166</v>
      </c>
      <c r="AF20" s="145" t="s">
        <v>458</v>
      </c>
      <c r="AG20" s="145">
        <v>0.1</v>
      </c>
      <c r="AH20" s="145">
        <v>102</v>
      </c>
      <c r="AI20" s="145">
        <v>200</v>
      </c>
      <c r="AJ20" s="145">
        <v>500</v>
      </c>
      <c r="AK20" s="145">
        <v>500</v>
      </c>
      <c r="AL20" s="173">
        <v>0</v>
      </c>
      <c r="AM20" s="173">
        <v>8</v>
      </c>
      <c r="AN20" s="173">
        <v>5</v>
      </c>
      <c r="AO20" s="55" t="str">
        <f t="shared" si="1"/>
        <v>6,9</v>
      </c>
      <c r="AP20" s="90" t="str">
        <f t="shared" si="2"/>
        <v>H</v>
      </c>
      <c r="AQ20" s="94">
        <f t="shared" si="3"/>
        <v>300</v>
      </c>
      <c r="AR20" s="94">
        <f t="shared" si="3"/>
        <v>0</v>
      </c>
      <c r="AS20" s="145"/>
      <c r="AT20" s="145"/>
      <c r="AU20" s="145"/>
      <c r="AV20" s="145"/>
      <c r="AW20" s="145"/>
      <c r="AX20" s="145"/>
      <c r="AY20" s="145"/>
      <c r="AZ20" s="145"/>
      <c r="BA20" s="81"/>
      <c r="BB20" s="174">
        <v>16</v>
      </c>
      <c r="BC20" s="174">
        <v>0</v>
      </c>
      <c r="BD20" s="134">
        <v>22</v>
      </c>
      <c r="BE20" s="134">
        <v>10</v>
      </c>
      <c r="BF20" s="174">
        <v>500</v>
      </c>
      <c r="BG20" s="174">
        <v>5</v>
      </c>
      <c r="BH20" s="174">
        <v>9.4581999999999902E-4</v>
      </c>
      <c r="BI20" s="174">
        <v>107.536959999999</v>
      </c>
      <c r="BJ20" s="174">
        <v>0.5</v>
      </c>
      <c r="BK20" s="174">
        <v>0.5</v>
      </c>
      <c r="BL20" s="174">
        <v>5.0000001000000002E-2</v>
      </c>
      <c r="BM20" s="174">
        <v>2</v>
      </c>
      <c r="BN20" s="174">
        <v>1</v>
      </c>
      <c r="BO20" s="174">
        <v>0</v>
      </c>
      <c r="BP20" s="55" t="str">
        <f t="shared" si="4"/>
        <v>11,23</v>
      </c>
      <c r="BQ20" s="144"/>
      <c r="BR20" s="144"/>
      <c r="BS20" s="144"/>
      <c r="BT20" s="144"/>
      <c r="BU20" s="144"/>
      <c r="BV20" s="144"/>
      <c r="BW20" s="144"/>
      <c r="BX20" s="144"/>
      <c r="BY20" s="144"/>
      <c r="BZ20" s="144"/>
      <c r="CA20" s="144"/>
      <c r="CB20" s="144"/>
      <c r="CC20" s="144"/>
    </row>
    <row r="21" spans="1:81" ht="6.95" customHeight="1" x14ac:dyDescent="0.25">
      <c r="A21" s="94">
        <v>250</v>
      </c>
      <c r="B21" s="140">
        <f t="shared" si="5"/>
        <v>17</v>
      </c>
      <c r="C21" s="148">
        <v>160</v>
      </c>
      <c r="D21" s="148">
        <v>159.01960784313701</v>
      </c>
      <c r="E21" s="148">
        <v>157.450980392156</v>
      </c>
      <c r="F21" s="148">
        <v>155.88235294117601</v>
      </c>
      <c r="G21" s="148">
        <v>154.31372549019599</v>
      </c>
      <c r="H21" s="148">
        <v>152.74509803921501</v>
      </c>
      <c r="I21" s="148">
        <v>100</v>
      </c>
      <c r="J21" s="148">
        <v>95</v>
      </c>
      <c r="K21" s="148">
        <v>95</v>
      </c>
      <c r="L21" s="148">
        <v>95</v>
      </c>
      <c r="M21" s="148">
        <v>100</v>
      </c>
      <c r="N21" s="148">
        <v>147.254901960784</v>
      </c>
      <c r="O21" s="148">
        <v>145.68627450980301</v>
      </c>
      <c r="P21" s="148">
        <v>144.117647058823</v>
      </c>
      <c r="Q21" s="148">
        <v>142.54901960784301</v>
      </c>
      <c r="R21" s="148">
        <v>140.980392156862</v>
      </c>
      <c r="S21" s="148">
        <v>140</v>
      </c>
      <c r="T21" s="81"/>
      <c r="U21" s="141">
        <v>17</v>
      </c>
      <c r="V21" s="130">
        <v>0</v>
      </c>
      <c r="W21" s="130">
        <v>17</v>
      </c>
      <c r="X21" s="130">
        <v>0</v>
      </c>
      <c r="Y21" s="130">
        <v>160</v>
      </c>
      <c r="Z21" s="55" t="str">
        <f t="shared" si="0"/>
        <v>1,18</v>
      </c>
      <c r="AA21" s="81"/>
      <c r="AB21" s="173">
        <v>17</v>
      </c>
      <c r="AC21" s="173">
        <v>0</v>
      </c>
      <c r="AD21" s="173">
        <v>17</v>
      </c>
      <c r="AE21" s="173" t="s">
        <v>410</v>
      </c>
      <c r="AF21" s="145" t="s">
        <v>460</v>
      </c>
      <c r="AG21" s="145">
        <v>0.1</v>
      </c>
      <c r="AH21" s="145">
        <v>0</v>
      </c>
      <c r="AI21" s="145">
        <v>0</v>
      </c>
      <c r="AJ21" s="145">
        <v>0</v>
      </c>
      <c r="AK21" s="145">
        <v>0</v>
      </c>
      <c r="AL21" s="173">
        <v>1</v>
      </c>
      <c r="AM21" s="173">
        <v>8</v>
      </c>
      <c r="AN21" s="173">
        <v>6</v>
      </c>
      <c r="AO21" s="55" t="str">
        <f t="shared" si="1"/>
        <v>7,9</v>
      </c>
      <c r="AP21" s="90" t="str">
        <f t="shared" si="2"/>
        <v/>
      </c>
      <c r="AQ21" s="94">
        <f t="shared" si="3"/>
        <v>0</v>
      </c>
      <c r="AR21" s="94">
        <f t="shared" si="3"/>
        <v>0</v>
      </c>
      <c r="AS21" s="145"/>
      <c r="AT21" s="145"/>
      <c r="AU21" s="145"/>
      <c r="AV21" s="145"/>
      <c r="AW21" s="145"/>
      <c r="AX21" s="145"/>
      <c r="AY21" s="145"/>
      <c r="AZ21" s="145"/>
      <c r="BA21" s="81"/>
      <c r="BB21" s="174">
        <v>17</v>
      </c>
      <c r="BC21" s="174">
        <v>0</v>
      </c>
      <c r="BD21" s="134">
        <v>22</v>
      </c>
      <c r="BE21" s="134">
        <v>11</v>
      </c>
      <c r="BF21" s="174">
        <v>1000</v>
      </c>
      <c r="BG21" s="174">
        <v>5</v>
      </c>
      <c r="BH21" s="174">
        <v>9.4581999999999902E-4</v>
      </c>
      <c r="BI21" s="174">
        <v>106.82759</v>
      </c>
      <c r="BJ21" s="174">
        <v>0.5</v>
      </c>
      <c r="BK21" s="174">
        <v>0.5</v>
      </c>
      <c r="BL21" s="174">
        <v>5.0000001000000002E-2</v>
      </c>
      <c r="BM21" s="174">
        <v>2</v>
      </c>
      <c r="BN21" s="174">
        <v>1</v>
      </c>
      <c r="BO21" s="174">
        <v>0</v>
      </c>
      <c r="BP21" s="55" t="str">
        <f t="shared" si="4"/>
        <v>12,23</v>
      </c>
      <c r="BQ21" s="144"/>
      <c r="BR21" s="144"/>
      <c r="BS21" s="144"/>
      <c r="BT21" s="144"/>
      <c r="BU21" s="144"/>
      <c r="BV21" s="144"/>
      <c r="BW21" s="144"/>
      <c r="BX21" s="144"/>
      <c r="BY21" s="144"/>
      <c r="BZ21" s="144"/>
      <c r="CA21" s="144"/>
      <c r="CB21" s="144"/>
      <c r="CC21" s="144"/>
    </row>
    <row r="22" spans="1:81" ht="6.95" customHeight="1" x14ac:dyDescent="0.25">
      <c r="A22" s="94">
        <v>250</v>
      </c>
      <c r="B22" s="140">
        <f t="shared" si="5"/>
        <v>18</v>
      </c>
      <c r="C22" s="148">
        <v>160</v>
      </c>
      <c r="D22" s="148">
        <v>159.01960784313701</v>
      </c>
      <c r="E22" s="148">
        <v>157.450980392156</v>
      </c>
      <c r="F22" s="148">
        <v>155.88235294117601</v>
      </c>
      <c r="G22" s="148">
        <v>154.31372549019599</v>
      </c>
      <c r="H22" s="148">
        <v>152.74509803921501</v>
      </c>
      <c r="I22" s="148">
        <v>100</v>
      </c>
      <c r="J22" s="148">
        <v>95</v>
      </c>
      <c r="K22" s="148">
        <v>95</v>
      </c>
      <c r="L22" s="148">
        <v>95</v>
      </c>
      <c r="M22" s="148">
        <v>100</v>
      </c>
      <c r="N22" s="148">
        <v>147.254901960784</v>
      </c>
      <c r="O22" s="148">
        <v>145.68627450980301</v>
      </c>
      <c r="P22" s="148">
        <v>144.117647058823</v>
      </c>
      <c r="Q22" s="148">
        <v>142.54901960784301</v>
      </c>
      <c r="R22" s="148">
        <v>140.980392156862</v>
      </c>
      <c r="S22" s="148">
        <v>140</v>
      </c>
      <c r="T22" s="81"/>
      <c r="U22" s="141">
        <v>18</v>
      </c>
      <c r="V22" s="130">
        <v>0</v>
      </c>
      <c r="W22" s="130">
        <v>18</v>
      </c>
      <c r="X22" s="130">
        <v>0</v>
      </c>
      <c r="Y22" s="130">
        <v>160</v>
      </c>
      <c r="Z22" s="55" t="str">
        <f t="shared" si="0"/>
        <v>1,19</v>
      </c>
      <c r="AA22" s="81"/>
      <c r="AB22" s="173">
        <v>18</v>
      </c>
      <c r="AC22" s="173">
        <v>0</v>
      </c>
      <c r="AD22" s="173">
        <v>18</v>
      </c>
      <c r="AE22" s="173" t="s">
        <v>468</v>
      </c>
      <c r="AF22" s="145" t="s">
        <v>458</v>
      </c>
      <c r="AG22" s="145">
        <v>0.1</v>
      </c>
      <c r="AH22" s="145">
        <v>102</v>
      </c>
      <c r="AI22" s="145">
        <v>200</v>
      </c>
      <c r="AJ22" s="145">
        <v>500</v>
      </c>
      <c r="AK22" s="145">
        <v>500</v>
      </c>
      <c r="AL22" s="173">
        <v>0</v>
      </c>
      <c r="AM22" s="173">
        <v>8</v>
      </c>
      <c r="AN22" s="173">
        <v>11</v>
      </c>
      <c r="AO22" s="55" t="str">
        <f t="shared" si="1"/>
        <v>12,9</v>
      </c>
      <c r="AP22" s="90" t="str">
        <f t="shared" si="2"/>
        <v>H</v>
      </c>
      <c r="AQ22" s="94">
        <f t="shared" si="3"/>
        <v>300</v>
      </c>
      <c r="AR22" s="94">
        <f t="shared" si="3"/>
        <v>0</v>
      </c>
      <c r="AS22" s="145"/>
      <c r="AT22" s="145"/>
      <c r="AU22" s="145"/>
      <c r="AV22" s="145"/>
      <c r="AW22" s="145"/>
      <c r="AX22" s="145"/>
      <c r="AY22" s="145"/>
      <c r="AZ22" s="145"/>
      <c r="BA22" s="81"/>
      <c r="BB22" s="174">
        <v>18</v>
      </c>
      <c r="BC22" s="174">
        <v>0</v>
      </c>
      <c r="BD22" s="134">
        <v>22</v>
      </c>
      <c r="BE22" s="134">
        <v>12</v>
      </c>
      <c r="BF22" s="174">
        <v>1000</v>
      </c>
      <c r="BG22" s="174">
        <v>5</v>
      </c>
      <c r="BH22" s="174">
        <v>9.4581999999999902E-4</v>
      </c>
      <c r="BI22" s="174">
        <v>105.88177</v>
      </c>
      <c r="BJ22" s="174">
        <v>0.5</v>
      </c>
      <c r="BK22" s="174">
        <v>0.5</v>
      </c>
      <c r="BL22" s="174">
        <v>5.0000001000000002E-2</v>
      </c>
      <c r="BM22" s="174">
        <v>2</v>
      </c>
      <c r="BN22" s="174">
        <v>1</v>
      </c>
      <c r="BO22" s="174">
        <v>0</v>
      </c>
      <c r="BP22" s="55" t="str">
        <f t="shared" si="4"/>
        <v>13,23</v>
      </c>
      <c r="BQ22" s="144"/>
      <c r="BR22" s="144"/>
      <c r="BS22" s="144"/>
      <c r="BT22" s="144"/>
      <c r="BU22" s="144"/>
      <c r="BV22" s="144"/>
      <c r="BW22" s="144"/>
      <c r="BX22" s="144"/>
      <c r="BY22" s="144"/>
      <c r="BZ22" s="144"/>
      <c r="CA22" s="144"/>
      <c r="CB22" s="144"/>
      <c r="CC22" s="144"/>
    </row>
    <row r="23" spans="1:81" ht="6.95" customHeight="1" x14ac:dyDescent="0.25">
      <c r="A23" s="94">
        <v>250</v>
      </c>
      <c r="B23" s="140">
        <f t="shared" si="5"/>
        <v>19</v>
      </c>
      <c r="C23" s="148">
        <v>160</v>
      </c>
      <c r="D23" s="148">
        <v>159.01960784313701</v>
      </c>
      <c r="E23" s="148">
        <v>157.450980392156</v>
      </c>
      <c r="F23" s="148">
        <v>155.88235294117601</v>
      </c>
      <c r="G23" s="148">
        <v>154.31372549019599</v>
      </c>
      <c r="H23" s="148">
        <v>152.74509803921501</v>
      </c>
      <c r="I23" s="148">
        <v>100</v>
      </c>
      <c r="J23" s="148">
        <v>95</v>
      </c>
      <c r="K23" s="148">
        <v>95</v>
      </c>
      <c r="L23" s="148">
        <v>95</v>
      </c>
      <c r="M23" s="148">
        <v>100</v>
      </c>
      <c r="N23" s="148">
        <v>147.254901960784</v>
      </c>
      <c r="O23" s="148">
        <v>145.68627450980301</v>
      </c>
      <c r="P23" s="148">
        <v>144.117647058823</v>
      </c>
      <c r="Q23" s="148">
        <v>142.54901960784301</v>
      </c>
      <c r="R23" s="148">
        <v>140.980392156862</v>
      </c>
      <c r="S23" s="148">
        <v>140</v>
      </c>
      <c r="T23" s="81"/>
      <c r="U23" s="141">
        <v>19</v>
      </c>
      <c r="V23" s="130">
        <v>0</v>
      </c>
      <c r="W23" s="130">
        <v>19</v>
      </c>
      <c r="X23" s="130">
        <v>0</v>
      </c>
      <c r="Y23" s="130">
        <v>160</v>
      </c>
      <c r="Z23" s="55" t="str">
        <f t="shared" si="0"/>
        <v>1,20</v>
      </c>
      <c r="AA23" s="81"/>
      <c r="AB23" s="173">
        <v>19</v>
      </c>
      <c r="AC23" s="173">
        <v>0</v>
      </c>
      <c r="AD23" s="173">
        <v>19</v>
      </c>
      <c r="AE23" s="173" t="s">
        <v>469</v>
      </c>
      <c r="AF23" s="145" t="s">
        <v>460</v>
      </c>
      <c r="AG23" s="145">
        <v>0.1</v>
      </c>
      <c r="AH23" s="145">
        <v>0</v>
      </c>
      <c r="AI23" s="145">
        <v>0</v>
      </c>
      <c r="AJ23" s="145">
        <v>0</v>
      </c>
      <c r="AK23" s="145">
        <v>0</v>
      </c>
      <c r="AL23" s="173">
        <v>1</v>
      </c>
      <c r="AM23" s="173">
        <v>8</v>
      </c>
      <c r="AN23" s="173">
        <v>10</v>
      </c>
      <c r="AO23" s="55" t="str">
        <f t="shared" si="1"/>
        <v>11,9</v>
      </c>
      <c r="AP23" s="90" t="str">
        <f t="shared" si="2"/>
        <v/>
      </c>
      <c r="AQ23" s="94">
        <f t="shared" si="3"/>
        <v>0</v>
      </c>
      <c r="AR23" s="94">
        <f t="shared" si="3"/>
        <v>0</v>
      </c>
      <c r="AS23" s="145"/>
      <c r="AT23" s="145"/>
      <c r="AU23" s="145"/>
      <c r="AV23" s="145"/>
      <c r="AW23" s="145"/>
      <c r="AX23" s="145"/>
      <c r="AY23" s="145"/>
      <c r="AZ23" s="145"/>
      <c r="BA23" s="81"/>
      <c r="BB23" s="174">
        <v>19</v>
      </c>
      <c r="BC23" s="174">
        <v>0</v>
      </c>
      <c r="BD23" s="134">
        <v>22</v>
      </c>
      <c r="BE23" s="134">
        <v>13</v>
      </c>
      <c r="BF23" s="174">
        <v>1000</v>
      </c>
      <c r="BG23" s="174">
        <v>5</v>
      </c>
      <c r="BH23" s="174">
        <v>9.4581999999999902E-4</v>
      </c>
      <c r="BI23" s="174">
        <v>104.93595000000001</v>
      </c>
      <c r="BJ23" s="174">
        <v>0.5</v>
      </c>
      <c r="BK23" s="174">
        <v>0.5</v>
      </c>
      <c r="BL23" s="174">
        <v>5.0000001000000002E-2</v>
      </c>
      <c r="BM23" s="174">
        <v>2</v>
      </c>
      <c r="BN23" s="174">
        <v>1</v>
      </c>
      <c r="BO23" s="174">
        <v>0</v>
      </c>
      <c r="BP23" s="55" t="str">
        <f t="shared" si="4"/>
        <v>14,23</v>
      </c>
      <c r="BQ23" s="144"/>
      <c r="BR23" s="144"/>
      <c r="BS23" s="144"/>
      <c r="BT23" s="144"/>
      <c r="BU23" s="144"/>
      <c r="BV23" s="144"/>
      <c r="BW23" s="144"/>
      <c r="BX23" s="144"/>
      <c r="BY23" s="144"/>
      <c r="BZ23" s="144"/>
      <c r="CA23" s="144"/>
      <c r="CB23" s="144"/>
      <c r="CC23" s="144"/>
    </row>
    <row r="24" spans="1:81" ht="6.95" customHeight="1" x14ac:dyDescent="0.25">
      <c r="A24" s="94">
        <v>250</v>
      </c>
      <c r="B24" s="140">
        <f t="shared" si="5"/>
        <v>20</v>
      </c>
      <c r="C24" s="148">
        <v>160</v>
      </c>
      <c r="D24" s="148">
        <v>159.01960784313701</v>
      </c>
      <c r="E24" s="148">
        <v>157.450980392156</v>
      </c>
      <c r="F24" s="148">
        <v>155.88235294117601</v>
      </c>
      <c r="G24" s="148">
        <v>154.31372549019599</v>
      </c>
      <c r="H24" s="148">
        <v>152.74509803921501</v>
      </c>
      <c r="I24" s="148">
        <v>100</v>
      </c>
      <c r="J24" s="148">
        <v>100</v>
      </c>
      <c r="K24" s="148">
        <v>100</v>
      </c>
      <c r="L24" s="148">
        <v>100</v>
      </c>
      <c r="M24" s="148">
        <v>100</v>
      </c>
      <c r="N24" s="148">
        <v>147.254901960784</v>
      </c>
      <c r="O24" s="148">
        <v>145.68627450980301</v>
      </c>
      <c r="P24" s="148">
        <v>144.117647058823</v>
      </c>
      <c r="Q24" s="148">
        <v>142.54901960784301</v>
      </c>
      <c r="R24" s="148">
        <v>140.980392156862</v>
      </c>
      <c r="S24" s="148">
        <v>140</v>
      </c>
      <c r="T24" s="81"/>
      <c r="U24" s="141">
        <v>20</v>
      </c>
      <c r="V24" s="130">
        <v>0</v>
      </c>
      <c r="W24" s="130">
        <v>20</v>
      </c>
      <c r="X24" s="130">
        <v>0</v>
      </c>
      <c r="Y24" s="130">
        <v>160</v>
      </c>
      <c r="Z24" s="55" t="str">
        <f t="shared" si="0"/>
        <v>1,21</v>
      </c>
      <c r="AA24" s="81"/>
      <c r="AB24" s="173">
        <v>20</v>
      </c>
      <c r="AC24" s="173">
        <v>0</v>
      </c>
      <c r="AD24" s="173">
        <v>20</v>
      </c>
      <c r="AE24" s="173" t="s">
        <v>284</v>
      </c>
      <c r="AF24" s="145" t="s">
        <v>458</v>
      </c>
      <c r="AG24" s="145">
        <v>0.1</v>
      </c>
      <c r="AH24" s="145">
        <v>102</v>
      </c>
      <c r="AI24" s="145">
        <v>200</v>
      </c>
      <c r="AJ24" s="145">
        <v>500</v>
      </c>
      <c r="AK24" s="145">
        <v>500</v>
      </c>
      <c r="AL24" s="173">
        <v>0</v>
      </c>
      <c r="AM24" s="173">
        <v>9</v>
      </c>
      <c r="AN24" s="173">
        <v>5</v>
      </c>
      <c r="AO24" s="55" t="str">
        <f t="shared" si="1"/>
        <v>6,10</v>
      </c>
      <c r="AP24" s="90" t="str">
        <f t="shared" si="2"/>
        <v>H</v>
      </c>
      <c r="AQ24" s="94">
        <f t="shared" si="3"/>
        <v>300</v>
      </c>
      <c r="AR24" s="94">
        <f t="shared" si="3"/>
        <v>0</v>
      </c>
      <c r="AS24" s="145"/>
      <c r="AT24" s="145"/>
      <c r="AU24" s="145"/>
      <c r="AV24" s="145"/>
      <c r="AW24" s="145"/>
      <c r="AX24" s="145"/>
      <c r="AY24" s="145"/>
      <c r="AZ24" s="145"/>
      <c r="BA24" s="81"/>
      <c r="BB24" s="174">
        <v>20</v>
      </c>
      <c r="BC24" s="174">
        <v>0</v>
      </c>
      <c r="BD24" s="134">
        <v>22</v>
      </c>
      <c r="BE24" s="134">
        <v>14</v>
      </c>
      <c r="BF24" s="174">
        <v>1000</v>
      </c>
      <c r="BG24" s="174">
        <v>5</v>
      </c>
      <c r="BH24" s="174">
        <v>9.4581999999999902E-4</v>
      </c>
      <c r="BI24" s="174">
        <v>103.990139999999</v>
      </c>
      <c r="BJ24" s="174">
        <v>0.5</v>
      </c>
      <c r="BK24" s="174">
        <v>0.5</v>
      </c>
      <c r="BL24" s="174">
        <v>5.0000001000000002E-2</v>
      </c>
      <c r="BM24" s="174">
        <v>2</v>
      </c>
      <c r="BN24" s="174">
        <v>1</v>
      </c>
      <c r="BO24" s="174">
        <v>0</v>
      </c>
      <c r="BP24" s="55" t="str">
        <f t="shared" si="4"/>
        <v>15,23</v>
      </c>
      <c r="BQ24" s="144"/>
      <c r="BR24" s="144"/>
      <c r="BS24" s="144"/>
      <c r="BT24" s="144"/>
      <c r="BU24" s="144"/>
      <c r="BV24" s="144"/>
      <c r="BW24" s="144"/>
      <c r="BX24" s="144"/>
      <c r="BY24" s="144"/>
      <c r="BZ24" s="144"/>
      <c r="CA24" s="144"/>
      <c r="CB24" s="144"/>
      <c r="CC24" s="144"/>
    </row>
    <row r="25" spans="1:81" ht="6.95" customHeight="1" x14ac:dyDescent="0.25">
      <c r="A25" s="94">
        <v>250</v>
      </c>
      <c r="B25" s="140">
        <f t="shared" si="5"/>
        <v>21</v>
      </c>
      <c r="C25" s="148">
        <v>160</v>
      </c>
      <c r="D25" s="148">
        <v>159.01960784313701</v>
      </c>
      <c r="E25" s="148">
        <v>157.450980392156</v>
      </c>
      <c r="F25" s="148">
        <v>155.88235294117601</v>
      </c>
      <c r="G25" s="148">
        <v>154.31372549019599</v>
      </c>
      <c r="H25" s="148">
        <v>152.74509803921501</v>
      </c>
      <c r="I25" s="148">
        <v>151.56862745097999</v>
      </c>
      <c r="J25" s="148">
        <v>150.78431372548999</v>
      </c>
      <c r="K25" s="148">
        <v>150</v>
      </c>
      <c r="L25" s="148">
        <v>149.21568627450901</v>
      </c>
      <c r="M25" s="148">
        <v>148.43137254901899</v>
      </c>
      <c r="N25" s="148">
        <v>147.254901960784</v>
      </c>
      <c r="O25" s="148">
        <v>145.68627450980301</v>
      </c>
      <c r="P25" s="148">
        <v>144.117647058823</v>
      </c>
      <c r="Q25" s="148">
        <v>142.54901960784301</v>
      </c>
      <c r="R25" s="148">
        <v>140.980392156862</v>
      </c>
      <c r="S25" s="148">
        <v>140</v>
      </c>
      <c r="T25" s="81"/>
      <c r="U25" s="141">
        <v>21</v>
      </c>
      <c r="V25" s="130">
        <v>0</v>
      </c>
      <c r="W25" s="130">
        <v>21</v>
      </c>
      <c r="X25" s="130">
        <v>0</v>
      </c>
      <c r="Y25" s="130">
        <v>160</v>
      </c>
      <c r="Z25" s="55" t="str">
        <f t="shared" si="0"/>
        <v>1,22</v>
      </c>
      <c r="AA25" s="81"/>
      <c r="AB25" s="173">
        <v>21</v>
      </c>
      <c r="AC25" s="173">
        <v>0</v>
      </c>
      <c r="AD25" s="173">
        <v>21</v>
      </c>
      <c r="AE25" s="173" t="s">
        <v>470</v>
      </c>
      <c r="AF25" s="145" t="s">
        <v>460</v>
      </c>
      <c r="AG25" s="145">
        <v>0.1</v>
      </c>
      <c r="AH25" s="145">
        <v>0</v>
      </c>
      <c r="AI25" s="145">
        <v>0</v>
      </c>
      <c r="AJ25" s="145">
        <v>0</v>
      </c>
      <c r="AK25" s="145">
        <v>0</v>
      </c>
      <c r="AL25" s="173">
        <v>1</v>
      </c>
      <c r="AM25" s="173">
        <v>9</v>
      </c>
      <c r="AN25" s="173">
        <v>6</v>
      </c>
      <c r="AO25" s="55" t="str">
        <f t="shared" si="1"/>
        <v>7,10</v>
      </c>
      <c r="AP25" s="90" t="str">
        <f t="shared" si="2"/>
        <v/>
      </c>
      <c r="AQ25" s="94">
        <f t="shared" si="3"/>
        <v>0</v>
      </c>
      <c r="AR25" s="94">
        <f t="shared" si="3"/>
        <v>0</v>
      </c>
      <c r="AS25" s="145"/>
      <c r="AT25" s="145"/>
      <c r="AU25" s="145"/>
      <c r="AV25" s="145"/>
      <c r="AW25" s="145"/>
      <c r="AX25" s="145"/>
      <c r="AY25" s="145"/>
      <c r="AZ25" s="145"/>
      <c r="BA25" s="81"/>
      <c r="BB25" s="174">
        <v>21</v>
      </c>
      <c r="BC25" s="174">
        <v>0</v>
      </c>
      <c r="BD25" s="134">
        <v>22</v>
      </c>
      <c r="BE25" s="134">
        <v>15</v>
      </c>
      <c r="BF25" s="174">
        <v>1000</v>
      </c>
      <c r="BG25" s="174">
        <v>5</v>
      </c>
      <c r="BH25" s="174">
        <v>9.4581999999999902E-4</v>
      </c>
      <c r="BI25" s="174">
        <v>103.044309999999</v>
      </c>
      <c r="BJ25" s="174">
        <v>0.5</v>
      </c>
      <c r="BK25" s="174">
        <v>0.5</v>
      </c>
      <c r="BL25" s="174">
        <v>5.0000001000000002E-2</v>
      </c>
      <c r="BM25" s="174">
        <v>1</v>
      </c>
      <c r="BN25" s="174">
        <v>1</v>
      </c>
      <c r="BO25" s="174">
        <v>0</v>
      </c>
      <c r="BP25" s="55" t="str">
        <f t="shared" si="4"/>
        <v>16,23</v>
      </c>
      <c r="BQ25" s="144"/>
      <c r="BR25" s="144"/>
      <c r="BS25" s="144"/>
      <c r="BT25" s="144"/>
      <c r="BU25" s="144"/>
      <c r="BV25" s="144"/>
      <c r="BW25" s="144"/>
      <c r="BX25" s="144"/>
      <c r="BY25" s="144"/>
      <c r="BZ25" s="144"/>
      <c r="CA25" s="144"/>
      <c r="CB25" s="144"/>
      <c r="CC25" s="144"/>
    </row>
    <row r="26" spans="1:81" ht="6.95" customHeight="1" x14ac:dyDescent="0.25">
      <c r="A26" s="94">
        <v>250</v>
      </c>
      <c r="B26" s="140">
        <f t="shared" si="5"/>
        <v>22</v>
      </c>
      <c r="C26" s="148">
        <v>160</v>
      </c>
      <c r="D26" s="148">
        <v>159.01960784313701</v>
      </c>
      <c r="E26" s="148">
        <v>157.450980392156</v>
      </c>
      <c r="F26" s="148">
        <v>155.88235294117601</v>
      </c>
      <c r="G26" s="148">
        <v>154.31372549019599</v>
      </c>
      <c r="H26" s="148">
        <v>152.74509803921501</v>
      </c>
      <c r="I26" s="148">
        <v>151.56862745097999</v>
      </c>
      <c r="J26" s="148">
        <v>150.78431372548999</v>
      </c>
      <c r="K26" s="148">
        <v>150</v>
      </c>
      <c r="L26" s="148">
        <v>149.21568627450901</v>
      </c>
      <c r="M26" s="148">
        <v>148.43137254901899</v>
      </c>
      <c r="N26" s="148">
        <v>147.254901960784</v>
      </c>
      <c r="O26" s="148">
        <v>145.68627450980301</v>
      </c>
      <c r="P26" s="148">
        <v>144.117647058823</v>
      </c>
      <c r="Q26" s="148">
        <v>142.54901960784301</v>
      </c>
      <c r="R26" s="148">
        <v>140.980392156862</v>
      </c>
      <c r="S26" s="148">
        <v>140</v>
      </c>
      <c r="T26" s="81"/>
      <c r="U26" s="141">
        <v>22</v>
      </c>
      <c r="V26" s="130">
        <v>0</v>
      </c>
      <c r="W26" s="130">
        <v>22</v>
      </c>
      <c r="X26" s="130">
        <v>0</v>
      </c>
      <c r="Y26" s="130">
        <v>160</v>
      </c>
      <c r="Z26" s="55" t="str">
        <f t="shared" si="0"/>
        <v>1,23</v>
      </c>
      <c r="AA26" s="81"/>
      <c r="AB26" s="173">
        <v>22</v>
      </c>
      <c r="AC26" s="173">
        <v>0</v>
      </c>
      <c r="AD26" s="173">
        <v>22</v>
      </c>
      <c r="AE26" s="173" t="s">
        <v>471</v>
      </c>
      <c r="AF26" s="145" t="s">
        <v>458</v>
      </c>
      <c r="AG26" s="145">
        <v>0.1</v>
      </c>
      <c r="AH26" s="145">
        <v>102</v>
      </c>
      <c r="AI26" s="145">
        <v>200</v>
      </c>
      <c r="AJ26" s="145">
        <v>500</v>
      </c>
      <c r="AK26" s="145">
        <v>500</v>
      </c>
      <c r="AL26" s="173">
        <v>0</v>
      </c>
      <c r="AM26" s="173">
        <v>9</v>
      </c>
      <c r="AN26" s="173">
        <v>11</v>
      </c>
      <c r="AO26" s="55" t="str">
        <f t="shared" si="1"/>
        <v>12,10</v>
      </c>
      <c r="AP26" s="90" t="str">
        <f t="shared" si="2"/>
        <v>H</v>
      </c>
      <c r="AQ26" s="94">
        <f t="shared" si="3"/>
        <v>300</v>
      </c>
      <c r="AR26" s="94">
        <f t="shared" si="3"/>
        <v>0</v>
      </c>
      <c r="AS26" s="145"/>
      <c r="AT26" s="145"/>
      <c r="AU26" s="145"/>
      <c r="AV26" s="145"/>
      <c r="AW26" s="145"/>
      <c r="AX26" s="145"/>
      <c r="AY26" s="145"/>
      <c r="AZ26" s="145"/>
      <c r="BA26" s="81"/>
      <c r="BB26" s="81"/>
      <c r="BC26" s="81"/>
      <c r="BD26" s="81"/>
      <c r="BE26" s="81"/>
      <c r="BF26" s="81"/>
      <c r="BG26" s="81"/>
      <c r="BH26" s="81"/>
      <c r="BI26" s="81"/>
      <c r="BJ26" s="81"/>
      <c r="BK26" s="81"/>
      <c r="BL26" s="81"/>
      <c r="BM26" s="81"/>
      <c r="BN26" s="81"/>
      <c r="BO26" s="81"/>
      <c r="BP26" s="81"/>
      <c r="BQ26" s="81"/>
      <c r="BR26" s="81"/>
      <c r="BS26" s="81"/>
      <c r="BT26" s="81"/>
      <c r="BU26" s="81"/>
      <c r="BV26" s="81"/>
      <c r="BW26" s="81"/>
      <c r="BX26" s="81"/>
      <c r="BY26" s="81"/>
      <c r="BZ26" s="81"/>
      <c r="CA26" s="81"/>
      <c r="CB26" s="81"/>
      <c r="CC26" s="81"/>
    </row>
    <row r="27" spans="1:81" ht="6.95" customHeight="1" x14ac:dyDescent="0.25">
      <c r="A27" s="94">
        <v>250</v>
      </c>
      <c r="B27" s="140">
        <f t="shared" si="5"/>
        <v>23</v>
      </c>
      <c r="C27" s="148">
        <v>160</v>
      </c>
      <c r="D27" s="148">
        <v>159.01960784313701</v>
      </c>
      <c r="E27" s="148">
        <v>157.450980392156</v>
      </c>
      <c r="F27" s="148">
        <v>155.88235294117601</v>
      </c>
      <c r="G27" s="148">
        <v>154.31372549019599</v>
      </c>
      <c r="H27" s="148">
        <v>152.74509803921501</v>
      </c>
      <c r="I27" s="148">
        <v>151.56862745097999</v>
      </c>
      <c r="J27" s="148">
        <v>150.78431372548999</v>
      </c>
      <c r="K27" s="148">
        <v>150</v>
      </c>
      <c r="L27" s="148">
        <v>149.21568627450901</v>
      </c>
      <c r="M27" s="148">
        <v>148.43137254901899</v>
      </c>
      <c r="N27" s="148">
        <v>147.254901960784</v>
      </c>
      <c r="O27" s="148">
        <v>145.68627450980301</v>
      </c>
      <c r="P27" s="148">
        <v>144.117647058823</v>
      </c>
      <c r="Q27" s="148">
        <v>142.54901960784301</v>
      </c>
      <c r="R27" s="148">
        <v>140.980392156862</v>
      </c>
      <c r="S27" s="148">
        <v>140</v>
      </c>
      <c r="T27" s="81"/>
      <c r="U27" s="141">
        <v>23</v>
      </c>
      <c r="V27" s="130">
        <v>0</v>
      </c>
      <c r="W27" s="130">
        <v>23</v>
      </c>
      <c r="X27" s="130">
        <v>0</v>
      </c>
      <c r="Y27" s="130">
        <v>160</v>
      </c>
      <c r="Z27" s="55" t="str">
        <f t="shared" si="0"/>
        <v>1,24</v>
      </c>
      <c r="AA27" s="81"/>
      <c r="AB27" s="173">
        <v>23</v>
      </c>
      <c r="AC27" s="173">
        <v>0</v>
      </c>
      <c r="AD27" s="173">
        <v>23</v>
      </c>
      <c r="AE27" s="173" t="s">
        <v>472</v>
      </c>
      <c r="AF27" s="145" t="s">
        <v>460</v>
      </c>
      <c r="AG27" s="145">
        <v>0.1</v>
      </c>
      <c r="AH27" s="145">
        <v>0</v>
      </c>
      <c r="AI27" s="145">
        <v>0</v>
      </c>
      <c r="AJ27" s="145">
        <v>0</v>
      </c>
      <c r="AK27" s="145">
        <v>0</v>
      </c>
      <c r="AL27" s="173">
        <v>1</v>
      </c>
      <c r="AM27" s="173">
        <v>9</v>
      </c>
      <c r="AN27" s="173">
        <v>10</v>
      </c>
      <c r="AO27" s="55" t="str">
        <f t="shared" si="1"/>
        <v>11,10</v>
      </c>
      <c r="AP27" s="90" t="str">
        <f t="shared" si="2"/>
        <v/>
      </c>
      <c r="AQ27" s="94">
        <f t="shared" si="3"/>
        <v>0</v>
      </c>
      <c r="AR27" s="94">
        <f t="shared" si="3"/>
        <v>0</v>
      </c>
      <c r="AS27" s="145"/>
      <c r="AT27" s="145"/>
      <c r="AU27" s="145"/>
      <c r="AV27" s="145"/>
      <c r="AW27" s="145"/>
      <c r="AX27" s="145"/>
      <c r="AY27" s="145"/>
      <c r="AZ27" s="145"/>
      <c r="BA27" s="81"/>
      <c r="BB27" s="175" t="s">
        <v>495</v>
      </c>
      <c r="BC27" s="175"/>
      <c r="BD27" s="175"/>
      <c r="BE27" s="175"/>
      <c r="BF27" s="175"/>
      <c r="BG27" s="175"/>
      <c r="BH27" s="175"/>
      <c r="BI27" s="175"/>
      <c r="BJ27" s="176"/>
      <c r="BK27" s="176"/>
      <c r="BL27" s="81"/>
      <c r="BM27" s="81"/>
      <c r="BN27" s="81"/>
      <c r="BO27" s="81"/>
      <c r="BP27" s="81"/>
      <c r="BQ27" s="81"/>
      <c r="BR27" s="81"/>
      <c r="BS27" s="81"/>
      <c r="BT27" s="81"/>
      <c r="BU27" s="81"/>
      <c r="BV27" s="81"/>
      <c r="BW27" s="81"/>
      <c r="BX27" s="81"/>
      <c r="BY27" s="81"/>
      <c r="BZ27" s="81"/>
      <c r="CA27" s="81"/>
      <c r="CB27" s="81"/>
      <c r="CC27" s="81"/>
    </row>
    <row r="28" spans="1:81" ht="6.95" customHeight="1" x14ac:dyDescent="0.25">
      <c r="A28" s="94">
        <v>250</v>
      </c>
      <c r="B28" s="140">
        <f t="shared" si="5"/>
        <v>24</v>
      </c>
      <c r="C28" s="148">
        <v>160</v>
      </c>
      <c r="D28" s="148">
        <v>159.01960784313701</v>
      </c>
      <c r="E28" s="148">
        <v>157.450980392156</v>
      </c>
      <c r="F28" s="148">
        <v>155.88235294117601</v>
      </c>
      <c r="G28" s="148">
        <v>154.31372549019599</v>
      </c>
      <c r="H28" s="148">
        <v>152.74509803921501</v>
      </c>
      <c r="I28" s="148">
        <v>151.56862745097999</v>
      </c>
      <c r="J28" s="148">
        <v>150.78431372548999</v>
      </c>
      <c r="K28" s="148">
        <v>150</v>
      </c>
      <c r="L28" s="148">
        <v>149.21568627450901</v>
      </c>
      <c r="M28" s="148">
        <v>148.43137254901899</v>
      </c>
      <c r="N28" s="148">
        <v>147.254901960784</v>
      </c>
      <c r="O28" s="148">
        <v>145.68627450980301</v>
      </c>
      <c r="P28" s="148">
        <v>144.117647058823</v>
      </c>
      <c r="Q28" s="148">
        <v>142.54901960784301</v>
      </c>
      <c r="R28" s="148">
        <v>140.980392156862</v>
      </c>
      <c r="S28" s="148">
        <v>140</v>
      </c>
      <c r="T28" s="81"/>
      <c r="U28" s="141">
        <v>24</v>
      </c>
      <c r="V28" s="130">
        <v>0</v>
      </c>
      <c r="W28" s="130">
        <v>24</v>
      </c>
      <c r="X28" s="130">
        <v>0</v>
      </c>
      <c r="Y28" s="130">
        <v>160</v>
      </c>
      <c r="Z28" s="55" t="str">
        <f t="shared" si="0"/>
        <v>1,25</v>
      </c>
      <c r="AA28" s="81"/>
      <c r="AB28" s="173">
        <v>24</v>
      </c>
      <c r="AC28" s="173">
        <v>0</v>
      </c>
      <c r="AD28" s="173">
        <v>24</v>
      </c>
      <c r="AE28" s="173" t="s">
        <v>292</v>
      </c>
      <c r="AF28" s="145" t="s">
        <v>458</v>
      </c>
      <c r="AG28" s="145">
        <v>0.1</v>
      </c>
      <c r="AH28" s="145">
        <v>102</v>
      </c>
      <c r="AI28" s="145">
        <v>200</v>
      </c>
      <c r="AJ28" s="145">
        <v>500</v>
      </c>
      <c r="AK28" s="145">
        <v>500</v>
      </c>
      <c r="AL28" s="173">
        <v>0</v>
      </c>
      <c r="AM28" s="173">
        <v>10</v>
      </c>
      <c r="AN28" s="173">
        <v>5</v>
      </c>
      <c r="AO28" s="55" t="str">
        <f t="shared" si="1"/>
        <v>6,11</v>
      </c>
      <c r="AP28" s="90" t="str">
        <f t="shared" si="2"/>
        <v>H</v>
      </c>
      <c r="AQ28" s="94">
        <f t="shared" si="3"/>
        <v>300</v>
      </c>
      <c r="AR28" s="94">
        <f t="shared" si="3"/>
        <v>0</v>
      </c>
      <c r="AS28" s="145"/>
      <c r="AT28" s="145"/>
      <c r="AU28" s="145"/>
      <c r="AV28" s="145"/>
      <c r="AW28" s="145"/>
      <c r="AX28" s="145"/>
      <c r="AY28" s="145"/>
      <c r="AZ28" s="145"/>
      <c r="BA28" s="81"/>
      <c r="BB28" s="174" t="s">
        <v>496</v>
      </c>
      <c r="BC28" s="174">
        <v>7</v>
      </c>
      <c r="BD28" s="174" t="s">
        <v>497</v>
      </c>
      <c r="BE28" s="174">
        <v>0</v>
      </c>
      <c r="BF28" s="174" t="s">
        <v>498</v>
      </c>
      <c r="BG28" s="174">
        <v>1</v>
      </c>
      <c r="BH28" s="174"/>
      <c r="BI28" s="174" t="s">
        <v>499</v>
      </c>
      <c r="BJ28" s="176"/>
      <c r="BK28" s="174" t="s">
        <v>500</v>
      </c>
      <c r="BL28" s="81"/>
      <c r="BM28" s="81"/>
      <c r="BN28" s="81"/>
      <c r="BO28" s="81"/>
      <c r="BP28" s="81"/>
      <c r="BQ28" s="81"/>
      <c r="BR28" s="81"/>
      <c r="BS28" s="81"/>
      <c r="BT28" s="81"/>
      <c r="BU28" s="81"/>
      <c r="BV28" s="81"/>
      <c r="BW28" s="81"/>
      <c r="BX28" s="81"/>
      <c r="BY28" s="81"/>
      <c r="BZ28" s="81"/>
      <c r="CA28" s="81"/>
      <c r="CB28" s="81"/>
      <c r="CC28" s="81"/>
    </row>
    <row r="29" spans="1:81" ht="6.95" customHeight="1" x14ac:dyDescent="0.25">
      <c r="A29" s="94">
        <v>250</v>
      </c>
      <c r="B29" s="140">
        <f t="shared" si="5"/>
        <v>25</v>
      </c>
      <c r="C29" s="148">
        <v>160</v>
      </c>
      <c r="D29" s="148">
        <v>159.01960784313701</v>
      </c>
      <c r="E29" s="148">
        <v>157.450980392156</v>
      </c>
      <c r="F29" s="148">
        <v>155.88235294117601</v>
      </c>
      <c r="G29" s="148">
        <v>154.31372549019599</v>
      </c>
      <c r="H29" s="148">
        <v>152.74509803921501</v>
      </c>
      <c r="I29" s="148">
        <v>151.56862745097999</v>
      </c>
      <c r="J29" s="148">
        <v>150.78431372548999</v>
      </c>
      <c r="K29" s="148">
        <v>150</v>
      </c>
      <c r="L29" s="148">
        <v>149.21568627450901</v>
      </c>
      <c r="M29" s="148">
        <v>148.43137254901899</v>
      </c>
      <c r="N29" s="148">
        <v>147.254901960784</v>
      </c>
      <c r="O29" s="148">
        <v>145.68627450980301</v>
      </c>
      <c r="P29" s="148">
        <v>144.117647058823</v>
      </c>
      <c r="Q29" s="148">
        <v>142.54901960784301</v>
      </c>
      <c r="R29" s="148">
        <v>140.980392156862</v>
      </c>
      <c r="S29" s="148">
        <v>140</v>
      </c>
      <c r="T29" s="81"/>
      <c r="U29" s="141">
        <v>25</v>
      </c>
      <c r="V29" s="130">
        <v>0</v>
      </c>
      <c r="W29" s="130">
        <v>25</v>
      </c>
      <c r="X29" s="130">
        <v>0</v>
      </c>
      <c r="Y29" s="130">
        <v>160</v>
      </c>
      <c r="Z29" s="55" t="str">
        <f t="shared" si="0"/>
        <v>1,26</v>
      </c>
      <c r="AA29" s="81"/>
      <c r="AB29" s="173">
        <v>25</v>
      </c>
      <c r="AC29" s="173">
        <v>0</v>
      </c>
      <c r="AD29" s="173">
        <v>25</v>
      </c>
      <c r="AE29" s="173" t="s">
        <v>169</v>
      </c>
      <c r="AF29" s="145" t="s">
        <v>458</v>
      </c>
      <c r="AG29" s="145">
        <v>0.1</v>
      </c>
      <c r="AH29" s="145">
        <v>102</v>
      </c>
      <c r="AI29" s="145">
        <v>200</v>
      </c>
      <c r="AJ29" s="145">
        <v>500</v>
      </c>
      <c r="AK29" s="145">
        <v>500</v>
      </c>
      <c r="AL29" s="173">
        <v>0</v>
      </c>
      <c r="AM29" s="173">
        <v>11</v>
      </c>
      <c r="AN29" s="173">
        <v>6</v>
      </c>
      <c r="AO29" s="55" t="str">
        <f t="shared" si="1"/>
        <v>7,12</v>
      </c>
      <c r="AP29" s="90" t="str">
        <f t="shared" si="2"/>
        <v>H</v>
      </c>
      <c r="AQ29" s="94">
        <f t="shared" si="3"/>
        <v>300</v>
      </c>
      <c r="AR29" s="94">
        <f t="shared" si="3"/>
        <v>0</v>
      </c>
      <c r="AS29" s="145"/>
      <c r="AT29" s="145"/>
      <c r="AU29" s="145"/>
      <c r="AV29" s="145"/>
      <c r="AW29" s="145"/>
      <c r="AX29" s="145"/>
      <c r="AY29" s="145"/>
      <c r="AZ29" s="145"/>
      <c r="BA29" s="81"/>
      <c r="BB29" s="174" t="s">
        <v>497</v>
      </c>
      <c r="BC29" s="174">
        <v>0</v>
      </c>
      <c r="BD29" s="174" t="s">
        <v>496</v>
      </c>
      <c r="BE29" s="174">
        <v>8</v>
      </c>
      <c r="BF29" s="174" t="s">
        <v>498</v>
      </c>
      <c r="BG29" s="174">
        <v>1</v>
      </c>
      <c r="BH29" s="176"/>
      <c r="BI29" s="174" t="s">
        <v>499</v>
      </c>
      <c r="BJ29" s="176"/>
      <c r="BK29" s="176"/>
      <c r="BL29" s="81"/>
      <c r="BM29" s="81"/>
      <c r="BN29" s="81"/>
      <c r="BO29" s="81"/>
      <c r="BP29" s="81"/>
      <c r="BQ29" s="81"/>
      <c r="BR29" s="81"/>
      <c r="BS29" s="81"/>
      <c r="BT29" s="81"/>
      <c r="BU29" s="81"/>
      <c r="BV29" s="81"/>
      <c r="BW29" s="81"/>
      <c r="BX29" s="81"/>
      <c r="BY29" s="81"/>
      <c r="BZ29" s="81"/>
      <c r="CA29" s="81"/>
      <c r="CB29" s="81"/>
      <c r="CC29" s="81"/>
    </row>
    <row r="30" spans="1:81" ht="6.95" customHeight="1" x14ac:dyDescent="0.25">
      <c r="A30" s="94">
        <v>250</v>
      </c>
      <c r="B30" s="140">
        <f t="shared" si="5"/>
        <v>26</v>
      </c>
      <c r="C30" s="148">
        <v>160</v>
      </c>
      <c r="D30" s="148">
        <v>159.01960784313701</v>
      </c>
      <c r="E30" s="148">
        <v>157.450980392156</v>
      </c>
      <c r="F30" s="148">
        <v>155.88235294117601</v>
      </c>
      <c r="G30" s="148">
        <v>154.31372549019599</v>
      </c>
      <c r="H30" s="148">
        <v>152.74509803921501</v>
      </c>
      <c r="I30" s="148">
        <v>151.56862745097999</v>
      </c>
      <c r="J30" s="148">
        <v>150.78431372548999</v>
      </c>
      <c r="K30" s="148">
        <v>150</v>
      </c>
      <c r="L30" s="148">
        <v>149.21568627450901</v>
      </c>
      <c r="M30" s="148">
        <v>148.43137254901899</v>
      </c>
      <c r="N30" s="148">
        <v>147.254901960784</v>
      </c>
      <c r="O30" s="148">
        <v>145.68627450980301</v>
      </c>
      <c r="P30" s="148">
        <v>144.117647058823</v>
      </c>
      <c r="Q30" s="148">
        <v>142.54901960784301</v>
      </c>
      <c r="R30" s="148">
        <v>140.980392156862</v>
      </c>
      <c r="S30" s="148">
        <v>140</v>
      </c>
      <c r="T30" s="81"/>
      <c r="U30" s="141">
        <v>26</v>
      </c>
      <c r="V30" s="130">
        <v>0</v>
      </c>
      <c r="W30" s="130">
        <v>26</v>
      </c>
      <c r="X30" s="130">
        <v>0</v>
      </c>
      <c r="Y30" s="130">
        <v>160</v>
      </c>
      <c r="Z30" s="55" t="str">
        <f t="shared" si="0"/>
        <v>1,27</v>
      </c>
      <c r="AA30" s="81"/>
      <c r="AB30" s="173">
        <v>26</v>
      </c>
      <c r="AC30" s="173">
        <v>0</v>
      </c>
      <c r="AD30" s="173">
        <v>26</v>
      </c>
      <c r="AE30" s="173" t="s">
        <v>473</v>
      </c>
      <c r="AF30" s="145" t="s">
        <v>460</v>
      </c>
      <c r="AG30" s="145">
        <v>0.1</v>
      </c>
      <c r="AH30" s="145">
        <v>0</v>
      </c>
      <c r="AI30" s="145">
        <v>0</v>
      </c>
      <c r="AJ30" s="145">
        <v>0</v>
      </c>
      <c r="AK30" s="145">
        <v>0</v>
      </c>
      <c r="AL30" s="173">
        <v>1</v>
      </c>
      <c r="AM30" s="173">
        <v>10</v>
      </c>
      <c r="AN30" s="173">
        <v>6</v>
      </c>
      <c r="AO30" s="55" t="str">
        <f t="shared" si="1"/>
        <v>7,11</v>
      </c>
      <c r="AP30" s="90" t="str">
        <f t="shared" si="2"/>
        <v/>
      </c>
      <c r="AQ30" s="94">
        <f t="shared" si="3"/>
        <v>0</v>
      </c>
      <c r="AR30" s="94">
        <f t="shared" si="3"/>
        <v>0</v>
      </c>
      <c r="AS30" s="145"/>
      <c r="AT30" s="145"/>
      <c r="AU30" s="145"/>
      <c r="AV30" s="145"/>
      <c r="AW30" s="145"/>
      <c r="AX30" s="145"/>
      <c r="AY30" s="145"/>
      <c r="AZ30" s="145"/>
      <c r="BA30" s="81"/>
      <c r="BB30" s="174" t="s">
        <v>496</v>
      </c>
      <c r="BC30" s="174">
        <v>13</v>
      </c>
      <c r="BD30" s="174" t="s">
        <v>497</v>
      </c>
      <c r="BE30" s="174">
        <v>1</v>
      </c>
      <c r="BF30" s="174" t="s">
        <v>498</v>
      </c>
      <c r="BG30" s="174">
        <v>1</v>
      </c>
      <c r="BH30" s="176"/>
      <c r="BI30" s="176"/>
      <c r="BJ30" s="176"/>
      <c r="BK30" s="176"/>
      <c r="BL30" s="81"/>
      <c r="BM30" s="81"/>
      <c r="BN30" s="81"/>
      <c r="BO30" s="81"/>
      <c r="BP30" s="81"/>
      <c r="BQ30" s="81"/>
      <c r="BR30" s="81"/>
      <c r="BS30" s="81"/>
      <c r="BT30" s="81"/>
      <c r="BU30" s="81"/>
      <c r="BV30" s="81"/>
      <c r="BW30" s="81"/>
      <c r="BX30" s="81"/>
      <c r="BY30" s="81"/>
      <c r="BZ30" s="81"/>
      <c r="CA30" s="81"/>
      <c r="CB30" s="81"/>
      <c r="CC30" s="81"/>
    </row>
    <row r="31" spans="1:81" ht="6.95" customHeight="1" x14ac:dyDescent="0.25">
      <c r="A31" s="81"/>
      <c r="B31" s="81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81"/>
      <c r="S31" s="81"/>
      <c r="T31" s="81"/>
      <c r="U31" s="141">
        <v>27</v>
      </c>
      <c r="V31" s="130">
        <v>0</v>
      </c>
      <c r="W31" s="130">
        <v>0</v>
      </c>
      <c r="X31" s="130">
        <v>16</v>
      </c>
      <c r="Y31" s="130">
        <v>140</v>
      </c>
      <c r="Z31" s="55" t="str">
        <f t="shared" si="0"/>
        <v>17,1</v>
      </c>
      <c r="AA31" s="81"/>
      <c r="AB31" s="173">
        <v>27</v>
      </c>
      <c r="AC31" s="173">
        <v>0</v>
      </c>
      <c r="AD31" s="173">
        <v>27</v>
      </c>
      <c r="AE31" s="173" t="s">
        <v>303</v>
      </c>
      <c r="AF31" s="145" t="s">
        <v>458</v>
      </c>
      <c r="AG31" s="145">
        <v>0.1</v>
      </c>
      <c r="AH31" s="145">
        <v>102</v>
      </c>
      <c r="AI31" s="145">
        <v>200</v>
      </c>
      <c r="AJ31" s="145">
        <v>500</v>
      </c>
      <c r="AK31" s="145">
        <v>500</v>
      </c>
      <c r="AL31" s="173">
        <v>0</v>
      </c>
      <c r="AM31" s="173">
        <v>11</v>
      </c>
      <c r="AN31" s="173">
        <v>7</v>
      </c>
      <c r="AO31" s="55" t="str">
        <f t="shared" si="1"/>
        <v>8,12</v>
      </c>
      <c r="AP31" s="90" t="str">
        <f t="shared" si="2"/>
        <v>H</v>
      </c>
      <c r="AQ31" s="94">
        <f t="shared" si="3"/>
        <v>300</v>
      </c>
      <c r="AR31" s="94">
        <f t="shared" si="3"/>
        <v>0</v>
      </c>
      <c r="AS31" s="145"/>
      <c r="AT31" s="145"/>
      <c r="AU31" s="145"/>
      <c r="AV31" s="145"/>
      <c r="AW31" s="145"/>
      <c r="AX31" s="145"/>
      <c r="AY31" s="145"/>
      <c r="AZ31" s="145"/>
      <c r="BA31" s="81"/>
      <c r="BB31" s="174" t="s">
        <v>497</v>
      </c>
      <c r="BC31" s="174">
        <v>1</v>
      </c>
      <c r="BD31" s="174" t="s">
        <v>496</v>
      </c>
      <c r="BE31" s="174">
        <v>14</v>
      </c>
      <c r="BF31" s="174" t="s">
        <v>498</v>
      </c>
      <c r="BG31" s="174">
        <v>0.5</v>
      </c>
      <c r="BH31" s="176"/>
      <c r="BI31" s="176"/>
      <c r="BJ31" s="176"/>
      <c r="BK31" s="176"/>
      <c r="BL31" s="81"/>
      <c r="BM31" s="81"/>
      <c r="BN31" s="81"/>
      <c r="BO31" s="81"/>
      <c r="BP31" s="81"/>
      <c r="BQ31" s="81"/>
      <c r="BR31" s="81"/>
      <c r="BS31" s="81"/>
      <c r="BT31" s="81"/>
      <c r="BU31" s="81"/>
      <c r="BV31" s="81"/>
      <c r="BW31" s="81"/>
      <c r="BX31" s="81"/>
      <c r="BY31" s="81"/>
      <c r="BZ31" s="81"/>
      <c r="CA31" s="81"/>
      <c r="CB31" s="81"/>
      <c r="CC31" s="81"/>
    </row>
    <row r="32" spans="1:81" ht="9" customHeight="1" x14ac:dyDescent="0.25">
      <c r="A32" s="81"/>
      <c r="B32" s="158"/>
      <c r="C32" s="159">
        <v>1</v>
      </c>
      <c r="D32" s="159">
        <f t="shared" ref="D32:Q32" si="6">C32+1</f>
        <v>2</v>
      </c>
      <c r="E32" s="159">
        <f t="shared" si="6"/>
        <v>3</v>
      </c>
      <c r="F32" s="159">
        <f t="shared" si="6"/>
        <v>4</v>
      </c>
      <c r="G32" s="159">
        <f t="shared" si="6"/>
        <v>5</v>
      </c>
      <c r="H32" s="159">
        <f t="shared" si="6"/>
        <v>6</v>
      </c>
      <c r="I32" s="159">
        <f t="shared" si="6"/>
        <v>7</v>
      </c>
      <c r="J32" s="159">
        <f t="shared" si="6"/>
        <v>8</v>
      </c>
      <c r="K32" s="159">
        <f t="shared" si="6"/>
        <v>9</v>
      </c>
      <c r="L32" s="159">
        <f t="shared" si="6"/>
        <v>10</v>
      </c>
      <c r="M32" s="159">
        <f t="shared" si="6"/>
        <v>11</v>
      </c>
      <c r="N32" s="159">
        <f t="shared" si="6"/>
        <v>12</v>
      </c>
      <c r="O32" s="159">
        <f t="shared" si="6"/>
        <v>13</v>
      </c>
      <c r="P32" s="159">
        <f t="shared" si="6"/>
        <v>14</v>
      </c>
      <c r="Q32" s="159">
        <f t="shared" si="6"/>
        <v>15</v>
      </c>
      <c r="R32" s="159">
        <f>Q32+1</f>
        <v>16</v>
      </c>
      <c r="S32" s="159">
        <f>R32+1</f>
        <v>17</v>
      </c>
      <c r="T32" s="81"/>
      <c r="U32" s="141">
        <v>28</v>
      </c>
      <c r="V32" s="130">
        <v>0</v>
      </c>
      <c r="W32" s="130">
        <v>1</v>
      </c>
      <c r="X32" s="130">
        <v>16</v>
      </c>
      <c r="Y32" s="130">
        <v>140</v>
      </c>
      <c r="Z32" s="55" t="str">
        <f t="shared" si="0"/>
        <v>17,2</v>
      </c>
      <c r="AA32" s="81"/>
      <c r="AB32" s="173">
        <v>28</v>
      </c>
      <c r="AC32" s="173">
        <v>0</v>
      </c>
      <c r="AD32" s="173">
        <v>28</v>
      </c>
      <c r="AE32" s="173" t="s">
        <v>474</v>
      </c>
      <c r="AF32" s="145" t="s">
        <v>460</v>
      </c>
      <c r="AG32" s="145">
        <v>0.1</v>
      </c>
      <c r="AH32" s="145">
        <v>0</v>
      </c>
      <c r="AI32" s="145">
        <v>0</v>
      </c>
      <c r="AJ32" s="145">
        <v>0</v>
      </c>
      <c r="AK32" s="145">
        <v>0</v>
      </c>
      <c r="AL32" s="173">
        <v>1</v>
      </c>
      <c r="AM32" s="173">
        <v>10</v>
      </c>
      <c r="AN32" s="173">
        <v>7</v>
      </c>
      <c r="AO32" s="55" t="str">
        <f t="shared" si="1"/>
        <v>8,11</v>
      </c>
      <c r="AP32" s="90" t="str">
        <f t="shared" si="2"/>
        <v/>
      </c>
      <c r="AQ32" s="94">
        <f t="shared" si="3"/>
        <v>0</v>
      </c>
      <c r="AR32" s="94">
        <f t="shared" si="3"/>
        <v>0</v>
      </c>
      <c r="AS32" s="145"/>
      <c r="AT32" s="145"/>
      <c r="AU32" s="145"/>
      <c r="AV32" s="145"/>
      <c r="AW32" s="145"/>
      <c r="AX32" s="145"/>
      <c r="AY32" s="145"/>
      <c r="AZ32" s="145"/>
      <c r="BA32" s="81"/>
      <c r="BB32" s="81"/>
      <c r="BC32" s="81"/>
      <c r="BD32" s="81"/>
      <c r="BE32" s="81"/>
      <c r="BF32" s="81"/>
      <c r="BG32" s="81"/>
      <c r="BH32" s="81"/>
      <c r="BI32" s="81"/>
      <c r="BJ32" s="81"/>
      <c r="BK32" s="81"/>
      <c r="BL32" s="81"/>
      <c r="BM32" s="81"/>
      <c r="BN32" s="81"/>
      <c r="BO32" s="81"/>
      <c r="BP32" s="81"/>
      <c r="BQ32" s="81"/>
      <c r="BR32" s="81"/>
      <c r="BS32" s="81"/>
      <c r="BT32" s="81"/>
      <c r="BU32" s="81"/>
      <c r="BV32" s="81"/>
      <c r="BW32" s="81"/>
      <c r="BX32" s="81"/>
      <c r="BY32" s="81"/>
      <c r="BZ32" s="81"/>
      <c r="CA32" s="81"/>
      <c r="CB32" s="81"/>
      <c r="CC32" s="81"/>
    </row>
    <row r="33" spans="1:81" ht="6.95" customHeight="1" x14ac:dyDescent="0.25">
      <c r="A33" s="81">
        <v>107</v>
      </c>
      <c r="B33" s="159">
        <v>1</v>
      </c>
      <c r="C33" s="148">
        <f>IF(C4&lt;=$I$10,C4,IF(ISNUMBER(MATCH('15'!C67,$Z$4:$Z$370,0)),$Z$2,IF(ISNUMBER(MATCH('15'!C67,$BP$4:$BP$370,0)),$AO$3,IF(ISNUMBER(MATCH('15'!C67,$AO$3:$AO$368,0)),$AM$2,$Y$2))))</f>
        <v>1</v>
      </c>
      <c r="D33" s="148">
        <f>IF(D4&lt;=$I$10,D4,IF(ISNUMBER(MATCH('15'!D67,$Z$4:$Z$370,0)),$Z$2,IF(ISNUMBER(MATCH('15'!D67,$BP$4:$BP$370,0)),$AO$3,IF(ISNUMBER(MATCH('15'!D67,$AO$3:$AO$368,0)),$AM$2,$Y$2))))</f>
        <v>0</v>
      </c>
      <c r="E33" s="148">
        <f>IF(E4&lt;=$I$10,E4,IF(ISNUMBER(MATCH('15'!E67,$Z$4:$Z$370,0)),$Z$2,IF(ISNUMBER(MATCH('15'!E67,$BP$4:$BP$370,0)),$AO$3,IF(ISNUMBER(MATCH('15'!E67,$AO$3:$AO$368,0)),$AM$2,$Y$2))))</f>
        <v>0</v>
      </c>
      <c r="F33" s="148">
        <f>IF(F4&lt;=$I$10,F4,IF(ISNUMBER(MATCH('15'!F67,$Z$4:$Z$370,0)),$Z$2,IF(ISNUMBER(MATCH('15'!F67,$BP$4:$BP$370,0)),$AO$3,IF(ISNUMBER(MATCH('15'!F67,$AO$3:$AO$368,0)),$AM$2,$Y$2))))</f>
        <v>0</v>
      </c>
      <c r="G33" s="148">
        <f>IF(G4&lt;=$I$10,G4,IF(ISNUMBER(MATCH('15'!G67,$Z$4:$Z$370,0)),$Z$2,IF(ISNUMBER(MATCH('15'!G67,$BP$4:$BP$370,0)),$AO$3,IF(ISNUMBER(MATCH('15'!G67,$AO$3:$AO$368,0)),$AM$2,$Y$2))))</f>
        <v>0</v>
      </c>
      <c r="H33" s="148">
        <f>IF(H4&lt;=$I$10,H4,IF(ISNUMBER(MATCH('15'!H67,$Z$4:$Z$370,0)),$Z$2,IF(ISNUMBER(MATCH('15'!H67,$BP$4:$BP$370,0)),$AO$3,IF(ISNUMBER(MATCH('15'!H67,$AO$3:$AO$368,0)),$AM$2,$Y$2))))</f>
        <v>0</v>
      </c>
      <c r="I33" s="148">
        <f>IF(I4&lt;=$I$10,I4,IF(ISNUMBER(MATCH('15'!I67,$Z$4:$Z$370,0)),$Z$2,IF(ISNUMBER(MATCH('15'!I67,$BP$4:$BP$370,0)),$AO$3,IF(ISNUMBER(MATCH('15'!I67,$AO$3:$AO$368,0)),$AM$2,$Y$2))))</f>
        <v>0</v>
      </c>
      <c r="J33" s="148">
        <f>IF(J4&lt;=$I$10,J4,IF(ISNUMBER(MATCH('15'!J67,$Z$4:$Z$370,0)),$Z$2,IF(ISNUMBER(MATCH('15'!J67,$BP$4:$BP$370,0)),$AO$3,IF(ISNUMBER(MATCH('15'!J67,$AO$3:$AO$368,0)),$AM$2,$Y$2))))</f>
        <v>0</v>
      </c>
      <c r="K33" s="148">
        <f>IF(K4&lt;=$I$10,K4,IF(ISNUMBER(MATCH('15'!K67,$Z$4:$Z$370,0)),$Z$2,IF(ISNUMBER(MATCH('15'!K67,$BP$4:$BP$370,0)),$AO$3,IF(ISNUMBER(MATCH('15'!K67,$AO$3:$AO$368,0)),$AM$2,$Y$2))))</f>
        <v>0</v>
      </c>
      <c r="L33" s="148">
        <f>IF(L4&lt;=$I$10,L4,IF(ISNUMBER(MATCH('15'!L67,$Z$4:$Z$370,0)),$Z$2,IF(ISNUMBER(MATCH('15'!L67,$BP$4:$BP$370,0)),$AO$3,IF(ISNUMBER(MATCH('15'!L67,$AO$3:$AO$368,0)),$AM$2,$Y$2))))</f>
        <v>0</v>
      </c>
      <c r="M33" s="148">
        <f>IF(M4&lt;=$I$10,M4,IF(ISNUMBER(MATCH('15'!M67,$Z$4:$Z$370,0)),$Z$2,IF(ISNUMBER(MATCH('15'!M67,$BP$4:$BP$370,0)),$AO$3,IF(ISNUMBER(MATCH('15'!M67,$AO$3:$AO$368,0)),$AM$2,$Y$2))))</f>
        <v>0</v>
      </c>
      <c r="N33" s="148">
        <f>IF(N4&lt;=$I$10,N4,IF(ISNUMBER(MATCH('15'!N67,$Z$4:$Z$370,0)),$Z$2,IF(ISNUMBER(MATCH('15'!N67,$BP$4:$BP$370,0)),$AO$3,IF(ISNUMBER(MATCH('15'!N67,$AO$3:$AO$368,0)),$AM$2,$Y$2))))</f>
        <v>0</v>
      </c>
      <c r="O33" s="148">
        <f>IF(O4&lt;=$I$10,O4,IF(ISNUMBER(MATCH('15'!O67,$Z$4:$Z$370,0)),$Z$2,IF(ISNUMBER(MATCH('15'!O67,$BP$4:$BP$370,0)),$AO$3,IF(ISNUMBER(MATCH('15'!O67,$AO$3:$AO$368,0)),$AM$2,$Y$2))))</f>
        <v>0</v>
      </c>
      <c r="P33" s="148">
        <f>IF(P4&lt;=$I$10,P4,IF(ISNUMBER(MATCH('15'!P67,$Z$4:$Z$370,0)),$Z$2,IF(ISNUMBER(MATCH('15'!P67,$BP$4:$BP$370,0)),$AO$3,IF(ISNUMBER(MATCH('15'!P67,$AO$3:$AO$368,0)),$AM$2,$Y$2))))</f>
        <v>0</v>
      </c>
      <c r="Q33" s="148">
        <f>IF(Q4&lt;=$I$10,Q4,IF(ISNUMBER(MATCH('15'!Q67,$Z$4:$Z$370,0)),$Z$2,IF(ISNUMBER(MATCH('15'!Q67,$BP$4:$BP$370,0)),$AO$3,IF(ISNUMBER(MATCH('15'!Q67,$AO$3:$AO$368,0)),$AM$2,$Y$2))))</f>
        <v>0</v>
      </c>
      <c r="R33" s="148">
        <f>IF(R4&lt;=$I$10,R4,IF(ISNUMBER(MATCH('15'!R67,$Z$4:$Z$370,0)),$Z$2,IF(ISNUMBER(MATCH('15'!R67,$BP$4:$BP$370,0)),$AO$3,IF(ISNUMBER(MATCH('15'!R67,$AO$3:$AO$368,0)),$AM$2,$Y$2))))</f>
        <v>0</v>
      </c>
      <c r="S33" s="148">
        <f>IF(S4&lt;=$I$10,S4,IF(ISNUMBER(MATCH('15'!S67,$Z$4:$Z$370,0)),$Z$2,IF(ISNUMBER(MATCH('15'!S67,$BP$4:$BP$370,0)),$AO$3,IF(ISNUMBER(MATCH('15'!S67,$AO$3:$AO$368,0)),$AM$2,$Y$2))))</f>
        <v>1</v>
      </c>
      <c r="T33" s="81"/>
      <c r="U33" s="141">
        <v>29</v>
      </c>
      <c r="V33" s="130">
        <v>0</v>
      </c>
      <c r="W33" s="130">
        <v>2</v>
      </c>
      <c r="X33" s="130">
        <v>16</v>
      </c>
      <c r="Y33" s="130">
        <v>140</v>
      </c>
      <c r="Z33" s="55" t="str">
        <f t="shared" si="0"/>
        <v>17,3</v>
      </c>
      <c r="AA33" s="81"/>
      <c r="AB33" s="173">
        <v>29</v>
      </c>
      <c r="AC33" s="173">
        <v>0</v>
      </c>
      <c r="AD33" s="173">
        <v>29</v>
      </c>
      <c r="AE33" s="173" t="s">
        <v>305</v>
      </c>
      <c r="AF33" s="145" t="s">
        <v>458</v>
      </c>
      <c r="AG33" s="145">
        <v>0.1</v>
      </c>
      <c r="AH33" s="145">
        <v>102</v>
      </c>
      <c r="AI33" s="145">
        <v>200</v>
      </c>
      <c r="AJ33" s="145">
        <v>500</v>
      </c>
      <c r="AK33" s="145">
        <v>500</v>
      </c>
      <c r="AL33" s="173">
        <v>0</v>
      </c>
      <c r="AM33" s="173">
        <v>11</v>
      </c>
      <c r="AN33" s="173">
        <v>8</v>
      </c>
      <c r="AO33" s="55" t="str">
        <f t="shared" si="1"/>
        <v>9,12</v>
      </c>
      <c r="AP33" s="90" t="str">
        <f t="shared" si="2"/>
        <v>H</v>
      </c>
      <c r="AQ33" s="94">
        <f t="shared" si="3"/>
        <v>300</v>
      </c>
      <c r="AR33" s="94">
        <f t="shared" si="3"/>
        <v>0</v>
      </c>
      <c r="AS33" s="145"/>
      <c r="AT33" s="145"/>
      <c r="AU33" s="145"/>
      <c r="AV33" s="145"/>
      <c r="AW33" s="145"/>
      <c r="AX33" s="145"/>
      <c r="AY33" s="145"/>
      <c r="AZ33" s="145"/>
      <c r="BA33" s="81"/>
      <c r="BB33" s="175" t="s">
        <v>501</v>
      </c>
      <c r="BC33" s="175"/>
      <c r="BD33" s="175"/>
      <c r="BE33" s="175"/>
      <c r="BF33" s="175"/>
      <c r="BG33" s="175"/>
      <c r="BH33" s="175"/>
      <c r="BI33" s="175"/>
      <c r="BJ33" s="81"/>
      <c r="BK33" s="81"/>
      <c r="BL33" s="81"/>
      <c r="BM33" s="81"/>
      <c r="BN33" s="81"/>
      <c r="BO33" s="81"/>
      <c r="BP33" s="81"/>
      <c r="BQ33" s="81"/>
      <c r="BR33" s="81"/>
      <c r="BS33" s="81"/>
      <c r="BT33" s="81"/>
      <c r="BU33" s="81"/>
      <c r="BV33" s="81"/>
      <c r="BW33" s="81"/>
      <c r="BX33" s="81"/>
      <c r="BY33" s="81"/>
      <c r="BZ33" s="81"/>
      <c r="CA33" s="81"/>
      <c r="CB33" s="81"/>
      <c r="CC33" s="81"/>
    </row>
    <row r="34" spans="1:81" ht="6.95" customHeight="1" x14ac:dyDescent="0.25">
      <c r="A34" s="81">
        <v>97</v>
      </c>
      <c r="B34" s="159">
        <f t="shared" ref="B34:B58" si="7">B33+1</f>
        <v>2</v>
      </c>
      <c r="C34" s="148">
        <f>IF(C5&lt;=$I$10,C5,IF(ISNUMBER(MATCH('15'!C68,$Z$4:$Z$370,0)),$Z$2,IF(ISNUMBER(MATCH('15'!C68,$BP$4:$BP$370,0)),$AO$3,IF(ISNUMBER(MATCH('15'!C68,$AO$3:$AO$368,0)),$AM$2,$Y$2))))</f>
        <v>1</v>
      </c>
      <c r="D34" s="148">
        <f>IF(D5&lt;=$I$10,D5,IF(ISNUMBER(MATCH('15'!D68,$Z$4:$Z$370,0)),$Z$2,IF(ISNUMBER(MATCH('15'!D68,$BP$4:$BP$370,0)),$AO$3,IF(ISNUMBER(MATCH('15'!D68,$AO$3:$AO$368,0)),$AM$2,$Y$2))))</f>
        <v>0</v>
      </c>
      <c r="E34" s="148">
        <f>IF(E5&lt;=$I$10,E5,IF(ISNUMBER(MATCH('15'!E68,$Z$4:$Z$370,0)),$Z$2,IF(ISNUMBER(MATCH('15'!E68,$BP$4:$BP$370,0)),$AO$3,IF(ISNUMBER(MATCH('15'!E68,$AO$3:$AO$368,0)),$AM$2,$Y$2))))</f>
        <v>0</v>
      </c>
      <c r="F34" s="148">
        <f>IF(F5&lt;=$I$10,F5,IF(ISNUMBER(MATCH('15'!F68,$Z$4:$Z$370,0)),$Z$2,IF(ISNUMBER(MATCH('15'!F68,$BP$4:$BP$370,0)),$AO$3,IF(ISNUMBER(MATCH('15'!F68,$AO$3:$AO$368,0)),$AM$2,$Y$2))))</f>
        <v>0</v>
      </c>
      <c r="G34" s="148">
        <f>IF(G5&lt;=$I$10,G5,IF(ISNUMBER(MATCH('15'!G68,$Z$4:$Z$370,0)),$Z$2,IF(ISNUMBER(MATCH('15'!G68,$BP$4:$BP$370,0)),$AO$3,IF(ISNUMBER(MATCH('15'!G68,$AO$3:$AO$368,0)),$AM$2,$Y$2))))</f>
        <v>2</v>
      </c>
      <c r="H34" s="148">
        <f>IF(H5&lt;=$I$10,H5,IF(ISNUMBER(MATCH('15'!H68,$Z$4:$Z$370,0)),$Z$2,IF(ISNUMBER(MATCH('15'!H68,$BP$4:$BP$370,0)),$AO$3,IF(ISNUMBER(MATCH('15'!H68,$AO$3:$AO$368,0)),$AM$2,$Y$2))))</f>
        <v>0</v>
      </c>
      <c r="I34" s="148">
        <f>IF(I5&lt;=$I$10,I5,IF(ISNUMBER(MATCH('15'!I68,$Z$4:$Z$370,0)),$Z$2,IF(ISNUMBER(MATCH('15'!I68,$BP$4:$BP$370,0)),$AO$3,IF(ISNUMBER(MATCH('15'!I68,$AO$3:$AO$368,0)),$AM$2,$Y$2))))</f>
        <v>0</v>
      </c>
      <c r="J34" s="148">
        <f>IF(J5&lt;=$I$10,J5,IF(ISNUMBER(MATCH('15'!J68,$Z$4:$Z$370,0)),$Z$2,IF(ISNUMBER(MATCH('15'!J68,$BP$4:$BP$370,0)),$AO$3,IF(ISNUMBER(MATCH('15'!J68,$AO$3:$AO$368,0)),$AM$2,$Y$2))))</f>
        <v>0</v>
      </c>
      <c r="K34" s="148">
        <f>IF(K5&lt;=$I$10,K5,IF(ISNUMBER(MATCH('15'!K68,$Z$4:$Z$370,0)),$Z$2,IF(ISNUMBER(MATCH('15'!K68,$BP$4:$BP$370,0)),$AO$3,IF(ISNUMBER(MATCH('15'!K68,$AO$3:$AO$368,0)),$AM$2,$Y$2))))</f>
        <v>0</v>
      </c>
      <c r="L34" s="148">
        <f>IF(L5&lt;=$I$10,L5,IF(ISNUMBER(MATCH('15'!L68,$Z$4:$Z$370,0)),$Z$2,IF(ISNUMBER(MATCH('15'!L68,$BP$4:$BP$370,0)),$AO$3,IF(ISNUMBER(MATCH('15'!L68,$AO$3:$AO$368,0)),$AM$2,$Y$2))))</f>
        <v>0</v>
      </c>
      <c r="M34" s="148">
        <f>IF(M5&lt;=$I$10,M5,IF(ISNUMBER(MATCH('15'!M68,$Z$4:$Z$370,0)),$Z$2,IF(ISNUMBER(MATCH('15'!M68,$BP$4:$BP$370,0)),$AO$3,IF(ISNUMBER(MATCH('15'!M68,$AO$3:$AO$368,0)),$AM$2,$Y$2))))</f>
        <v>0</v>
      </c>
      <c r="N34" s="148">
        <f>IF(N5&lt;=$I$10,N5,IF(ISNUMBER(MATCH('15'!N68,$Z$4:$Z$370,0)),$Z$2,IF(ISNUMBER(MATCH('15'!N68,$BP$4:$BP$370,0)),$AO$3,IF(ISNUMBER(MATCH('15'!N68,$AO$3:$AO$368,0)),$AM$2,$Y$2))))</f>
        <v>0</v>
      </c>
      <c r="O34" s="148">
        <f>IF(O5&lt;=$I$10,O5,IF(ISNUMBER(MATCH('15'!O68,$Z$4:$Z$370,0)),$Z$2,IF(ISNUMBER(MATCH('15'!O68,$BP$4:$BP$370,0)),$AO$3,IF(ISNUMBER(MATCH('15'!O68,$AO$3:$AO$368,0)),$AM$2,$Y$2))))</f>
        <v>0</v>
      </c>
      <c r="P34" s="148">
        <f>IF(P5&lt;=$I$10,P5,IF(ISNUMBER(MATCH('15'!P68,$Z$4:$Z$370,0)),$Z$2,IF(ISNUMBER(MATCH('15'!P68,$BP$4:$BP$370,0)),$AO$3,IF(ISNUMBER(MATCH('15'!P68,$AO$3:$AO$368,0)),$AM$2,$Y$2))))</f>
        <v>0</v>
      </c>
      <c r="Q34" s="148">
        <f>IF(Q5&lt;=$I$10,Q5,IF(ISNUMBER(MATCH('15'!Q68,$Z$4:$Z$370,0)),$Z$2,IF(ISNUMBER(MATCH('15'!Q68,$BP$4:$BP$370,0)),$AO$3,IF(ISNUMBER(MATCH('15'!Q68,$AO$3:$AO$368,0)),$AM$2,$Y$2))))</f>
        <v>0</v>
      </c>
      <c r="R34" s="148">
        <f>IF(R5&lt;=$I$10,R5,IF(ISNUMBER(MATCH('15'!R68,$Z$4:$Z$370,0)),$Z$2,IF(ISNUMBER(MATCH('15'!R68,$BP$4:$BP$370,0)),$AO$3,IF(ISNUMBER(MATCH('15'!R68,$AO$3:$AO$368,0)),$AM$2,$Y$2))))</f>
        <v>0</v>
      </c>
      <c r="S34" s="148">
        <f>IF(S5&lt;=$I$10,S5,IF(ISNUMBER(MATCH('15'!S68,$Z$4:$Z$370,0)),$Z$2,IF(ISNUMBER(MATCH('15'!S68,$BP$4:$BP$370,0)),$AO$3,IF(ISNUMBER(MATCH('15'!S68,$AO$3:$AO$368,0)),$AM$2,$Y$2))))</f>
        <v>1</v>
      </c>
      <c r="T34" s="81"/>
      <c r="U34" s="141">
        <v>30</v>
      </c>
      <c r="V34" s="130">
        <v>0</v>
      </c>
      <c r="W34" s="130">
        <v>3</v>
      </c>
      <c r="X34" s="130">
        <v>16</v>
      </c>
      <c r="Y34" s="130">
        <v>140</v>
      </c>
      <c r="Z34" s="55" t="str">
        <f t="shared" si="0"/>
        <v>17,4</v>
      </c>
      <c r="AA34" s="81"/>
      <c r="AB34" s="173">
        <v>30</v>
      </c>
      <c r="AC34" s="173">
        <v>0</v>
      </c>
      <c r="AD34" s="173">
        <v>30</v>
      </c>
      <c r="AE34" s="173" t="s">
        <v>422</v>
      </c>
      <c r="AF34" s="145" t="s">
        <v>460</v>
      </c>
      <c r="AG34" s="145">
        <v>0.1</v>
      </c>
      <c r="AH34" s="145">
        <v>0</v>
      </c>
      <c r="AI34" s="145">
        <v>0</v>
      </c>
      <c r="AJ34" s="145">
        <v>0</v>
      </c>
      <c r="AK34" s="145">
        <v>0</v>
      </c>
      <c r="AL34" s="173">
        <v>1</v>
      </c>
      <c r="AM34" s="173">
        <v>10</v>
      </c>
      <c r="AN34" s="173">
        <v>8</v>
      </c>
      <c r="AO34" s="55" t="str">
        <f t="shared" si="1"/>
        <v>9,11</v>
      </c>
      <c r="AP34" s="90" t="str">
        <f t="shared" si="2"/>
        <v/>
      </c>
      <c r="AQ34" s="94">
        <f t="shared" si="3"/>
        <v>0</v>
      </c>
      <c r="AR34" s="94">
        <f t="shared" si="3"/>
        <v>0</v>
      </c>
      <c r="AS34" s="145"/>
      <c r="AT34" s="145"/>
      <c r="AU34" s="145"/>
      <c r="AV34" s="145"/>
      <c r="AW34" s="145"/>
      <c r="AX34" s="145"/>
      <c r="AY34" s="145"/>
      <c r="AZ34" s="145"/>
      <c r="BA34" s="81"/>
      <c r="BB34" s="177">
        <v>0</v>
      </c>
      <c r="BC34" s="177">
        <v>0</v>
      </c>
      <c r="BD34" s="177">
        <v>-1</v>
      </c>
      <c r="BE34" s="177" t="s">
        <v>502</v>
      </c>
      <c r="BF34" s="177">
        <v>114.85</v>
      </c>
      <c r="BG34" s="177">
        <v>5</v>
      </c>
      <c r="BH34" s="177">
        <v>0.05</v>
      </c>
      <c r="BI34" s="177">
        <v>8.2063244190062E-4</v>
      </c>
      <c r="BJ34" s="81"/>
      <c r="BK34" s="81"/>
      <c r="BL34" s="81"/>
      <c r="BM34" s="81"/>
      <c r="BN34" s="81"/>
      <c r="BO34" s="81"/>
      <c r="BP34" s="81"/>
      <c r="BQ34" s="81"/>
      <c r="BR34" s="81"/>
      <c r="BS34" s="81"/>
      <c r="BT34" s="81"/>
      <c r="BU34" s="81"/>
      <c r="BV34" s="81"/>
      <c r="BW34" s="81"/>
      <c r="BX34" s="81"/>
      <c r="BY34" s="81"/>
      <c r="BZ34" s="81"/>
      <c r="CA34" s="81"/>
      <c r="CB34" s="81"/>
      <c r="CC34" s="81"/>
    </row>
    <row r="35" spans="1:81" ht="6.95" customHeight="1" x14ac:dyDescent="0.25">
      <c r="A35" s="81">
        <v>87</v>
      </c>
      <c r="B35" s="159">
        <f t="shared" si="7"/>
        <v>3</v>
      </c>
      <c r="C35" s="148">
        <f>IF(C6&lt;=$I$10,C6,IF(ISNUMBER(MATCH('15'!C69,$Z$4:$Z$370,0)),$Z$2,IF(ISNUMBER(MATCH('15'!C69,$BP$4:$BP$370,0)),$AO$3,IF(ISNUMBER(MATCH('15'!C69,$AO$3:$AO$368,0)),$AM$2,$Y$2))))</f>
        <v>1</v>
      </c>
      <c r="D35" s="148">
        <f>IF(D6&lt;=$I$10,D6,IF(ISNUMBER(MATCH('15'!D69,$Z$4:$Z$370,0)),$Z$2,IF(ISNUMBER(MATCH('15'!D69,$BP$4:$BP$370,0)),$AO$3,IF(ISNUMBER(MATCH('15'!D69,$AO$3:$AO$368,0)),$AM$2,$Y$2))))</f>
        <v>0</v>
      </c>
      <c r="E35" s="148">
        <f>IF(E6&lt;=$I$10,E6,IF(ISNUMBER(MATCH('15'!E69,$Z$4:$Z$370,0)),$Z$2,IF(ISNUMBER(MATCH('15'!E69,$BP$4:$BP$370,0)),$AO$3,IF(ISNUMBER(MATCH('15'!E69,$AO$3:$AO$368,0)),$AM$2,$Y$2))))</f>
        <v>0</v>
      </c>
      <c r="F35" s="148">
        <f>IF(F6&lt;=$I$10,F6,IF(ISNUMBER(MATCH('15'!F69,$Z$4:$Z$370,0)),$Z$2,IF(ISNUMBER(MATCH('15'!F69,$BP$4:$BP$370,0)),$AO$3,IF(ISNUMBER(MATCH('15'!F69,$AO$3:$AO$368,0)),$AM$2,$Y$2))))</f>
        <v>0</v>
      </c>
      <c r="G35" s="148">
        <f>IF(G6&lt;=$I$10,G6,IF(ISNUMBER(MATCH('15'!G69,$Z$4:$Z$370,0)),$Z$2,IF(ISNUMBER(MATCH('15'!G69,$BP$4:$BP$370,0)),$AO$3,IF(ISNUMBER(MATCH('15'!G69,$AO$3:$AO$368,0)),$AM$2,$Y$2))))</f>
        <v>2</v>
      </c>
      <c r="H35" s="148">
        <f>IF(H6&lt;=$I$10,H6,IF(ISNUMBER(MATCH('15'!H69,$Z$4:$Z$370,0)),$Z$2,IF(ISNUMBER(MATCH('15'!H69,$BP$4:$BP$370,0)),$AO$3,IF(ISNUMBER(MATCH('15'!H69,$AO$3:$AO$368,0)),$AM$2,$Y$2))))</f>
        <v>0</v>
      </c>
      <c r="I35" s="148">
        <f>IF(I6&lt;=$I$10,I6,IF(ISNUMBER(MATCH('15'!I69,$Z$4:$Z$370,0)),$Z$2,IF(ISNUMBER(MATCH('15'!I69,$BP$4:$BP$370,0)),$AO$3,IF(ISNUMBER(MATCH('15'!I69,$AO$3:$AO$368,0)),$AM$2,$Y$2))))</f>
        <v>0</v>
      </c>
      <c r="J35" s="148">
        <f>IF(J6&lt;=$I$10,J6,IF(ISNUMBER(MATCH('15'!J69,$Z$4:$Z$370,0)),$Z$2,IF(ISNUMBER(MATCH('15'!J69,$BP$4:$BP$370,0)),$AO$3,IF(ISNUMBER(MATCH('15'!J69,$AO$3:$AO$368,0)),$AM$2,$Y$2))))</f>
        <v>0</v>
      </c>
      <c r="K35" s="148">
        <f>IF(K6&lt;=$I$10,K6,IF(ISNUMBER(MATCH('15'!K69,$Z$4:$Z$370,0)),$Z$2,IF(ISNUMBER(MATCH('15'!K69,$BP$4:$BP$370,0)),$AO$3,IF(ISNUMBER(MATCH('15'!K69,$AO$3:$AO$368,0)),$AM$2,$Y$2))))</f>
        <v>0</v>
      </c>
      <c r="L35" s="148">
        <f>IF(L6&lt;=$I$10,L6,IF(ISNUMBER(MATCH('15'!L69,$Z$4:$Z$370,0)),$Z$2,IF(ISNUMBER(MATCH('15'!L69,$BP$4:$BP$370,0)),$AO$3,IF(ISNUMBER(MATCH('15'!L69,$AO$3:$AO$368,0)),$AM$2,$Y$2))))</f>
        <v>0</v>
      </c>
      <c r="M35" s="148">
        <f>IF(M6&lt;=$I$10,M6,IF(ISNUMBER(MATCH('15'!M69,$Z$4:$Z$370,0)),$Z$2,IF(ISNUMBER(MATCH('15'!M69,$BP$4:$BP$370,0)),$AO$3,IF(ISNUMBER(MATCH('15'!M69,$AO$3:$AO$368,0)),$AM$2,$Y$2))))</f>
        <v>0</v>
      </c>
      <c r="N35" s="148">
        <f>IF(N6&lt;=$I$10,N6,IF(ISNUMBER(MATCH('15'!N69,$Z$4:$Z$370,0)),$Z$2,IF(ISNUMBER(MATCH('15'!N69,$BP$4:$BP$370,0)),$AO$3,IF(ISNUMBER(MATCH('15'!N69,$AO$3:$AO$368,0)),$AM$2,$Y$2))))</f>
        <v>0</v>
      </c>
      <c r="O35" s="148">
        <f>IF(O6&lt;=$I$10,O6,IF(ISNUMBER(MATCH('15'!O69,$Z$4:$Z$370,0)),$Z$2,IF(ISNUMBER(MATCH('15'!O69,$BP$4:$BP$370,0)),$AO$3,IF(ISNUMBER(MATCH('15'!O69,$AO$3:$AO$368,0)),$AM$2,$Y$2))))</f>
        <v>0</v>
      </c>
      <c r="P35" s="148">
        <f>IF(P6&lt;=$I$10,P6,IF(ISNUMBER(MATCH('15'!P69,$Z$4:$Z$370,0)),$Z$2,IF(ISNUMBER(MATCH('15'!P69,$BP$4:$BP$370,0)),$AO$3,IF(ISNUMBER(MATCH('15'!P69,$AO$3:$AO$368,0)),$AM$2,$Y$2))))</f>
        <v>0</v>
      </c>
      <c r="Q35" s="148">
        <f>IF(Q6&lt;=$I$10,Q6,IF(ISNUMBER(MATCH('15'!Q69,$Z$4:$Z$370,0)),$Z$2,IF(ISNUMBER(MATCH('15'!Q69,$BP$4:$BP$370,0)),$AO$3,IF(ISNUMBER(MATCH('15'!Q69,$AO$3:$AO$368,0)),$AM$2,$Y$2))))</f>
        <v>0</v>
      </c>
      <c r="R35" s="148">
        <f>IF(R6&lt;=$I$10,R6,IF(ISNUMBER(MATCH('15'!R69,$Z$4:$Z$370,0)),$Z$2,IF(ISNUMBER(MATCH('15'!R69,$BP$4:$BP$370,0)),$AO$3,IF(ISNUMBER(MATCH('15'!R69,$AO$3:$AO$368,0)),$AM$2,$Y$2))))</f>
        <v>0</v>
      </c>
      <c r="S35" s="148">
        <f>IF(S6&lt;=$I$10,S6,IF(ISNUMBER(MATCH('15'!S69,$Z$4:$Z$370,0)),$Z$2,IF(ISNUMBER(MATCH('15'!S69,$BP$4:$BP$370,0)),$AO$3,IF(ISNUMBER(MATCH('15'!S69,$AO$3:$AO$368,0)),$AM$2,$Y$2))))</f>
        <v>1</v>
      </c>
      <c r="T35" s="81"/>
      <c r="U35" s="141">
        <v>31</v>
      </c>
      <c r="V35" s="130">
        <v>0</v>
      </c>
      <c r="W35" s="130">
        <v>4</v>
      </c>
      <c r="X35" s="130">
        <v>16</v>
      </c>
      <c r="Y35" s="130">
        <v>140</v>
      </c>
      <c r="Z35" s="55" t="str">
        <f t="shared" si="0"/>
        <v>17,5</v>
      </c>
      <c r="AA35" s="81"/>
      <c r="AB35" s="173">
        <v>31</v>
      </c>
      <c r="AC35" s="173">
        <v>0</v>
      </c>
      <c r="AD35" s="173">
        <v>31</v>
      </c>
      <c r="AE35" s="173" t="s">
        <v>475</v>
      </c>
      <c r="AF35" s="145" t="s">
        <v>458</v>
      </c>
      <c r="AG35" s="145">
        <v>0.1</v>
      </c>
      <c r="AH35" s="145">
        <v>102</v>
      </c>
      <c r="AI35" s="145">
        <v>200</v>
      </c>
      <c r="AJ35" s="145">
        <v>500</v>
      </c>
      <c r="AK35" s="145">
        <v>500</v>
      </c>
      <c r="AL35" s="173">
        <v>0</v>
      </c>
      <c r="AM35" s="173">
        <v>11</v>
      </c>
      <c r="AN35" s="173">
        <v>9</v>
      </c>
      <c r="AO35" s="55" t="str">
        <f t="shared" si="1"/>
        <v>10,12</v>
      </c>
      <c r="AP35" s="90" t="str">
        <f t="shared" si="2"/>
        <v>H</v>
      </c>
      <c r="AQ35" s="94">
        <f t="shared" si="3"/>
        <v>300</v>
      </c>
      <c r="AR35" s="94">
        <f t="shared" si="3"/>
        <v>0</v>
      </c>
      <c r="AS35" s="145"/>
      <c r="AT35" s="145"/>
      <c r="AU35" s="145"/>
      <c r="AV35" s="145"/>
      <c r="AW35" s="145"/>
      <c r="AX35" s="145"/>
      <c r="AY35" s="145"/>
      <c r="AZ35" s="145"/>
      <c r="BA35" s="81"/>
      <c r="BB35" s="177">
        <v>1</v>
      </c>
      <c r="BC35" s="177">
        <v>1</v>
      </c>
      <c r="BD35" s="177">
        <v>-1</v>
      </c>
      <c r="BE35" s="177" t="s">
        <v>502</v>
      </c>
      <c r="BF35" s="177">
        <v>109.4286</v>
      </c>
      <c r="BG35" s="177">
        <v>5</v>
      </c>
      <c r="BH35" s="177">
        <v>0.05</v>
      </c>
      <c r="BI35" s="177">
        <v>9.4581971643492504E-4</v>
      </c>
      <c r="BJ35" s="81"/>
      <c r="BK35" s="81"/>
      <c r="BL35" s="81"/>
      <c r="BM35" s="81"/>
      <c r="BN35" s="81"/>
      <c r="BO35" s="81"/>
      <c r="BP35" s="81"/>
      <c r="BQ35" s="81"/>
      <c r="BR35" s="81"/>
      <c r="BS35" s="81"/>
      <c r="BT35" s="81"/>
      <c r="BU35" s="81"/>
      <c r="BV35" s="81"/>
      <c r="BW35" s="81"/>
      <c r="BX35" s="81"/>
      <c r="BY35" s="81"/>
      <c r="BZ35" s="81"/>
      <c r="CA35" s="81"/>
      <c r="CB35" s="81"/>
      <c r="CC35" s="81"/>
    </row>
    <row r="36" spans="1:81" ht="6.95" customHeight="1" x14ac:dyDescent="0.25">
      <c r="A36" s="81">
        <v>77</v>
      </c>
      <c r="B36" s="159">
        <f t="shared" si="7"/>
        <v>4</v>
      </c>
      <c r="C36" s="148">
        <f>IF(C7&lt;=$I$10,C7,IF(ISNUMBER(MATCH('15'!C70,$Z$4:$Z$370,0)),$Z$2,IF(ISNUMBER(MATCH('15'!C70,$BP$4:$BP$370,0)),$AO$3,IF(ISNUMBER(MATCH('15'!C70,$AO$3:$AO$368,0)),$AM$2,$Y$2))))</f>
        <v>1</v>
      </c>
      <c r="D36" s="148">
        <f>IF(D7&lt;=$I$10,D7,IF(ISNUMBER(MATCH('15'!D70,$Z$4:$Z$370,0)),$Z$2,IF(ISNUMBER(MATCH('15'!D70,$BP$4:$BP$370,0)),$AO$3,IF(ISNUMBER(MATCH('15'!D70,$AO$3:$AO$368,0)),$AM$2,$Y$2))))</f>
        <v>0</v>
      </c>
      <c r="E36" s="148">
        <f>IF(E7&lt;=$I$10,E7,IF(ISNUMBER(MATCH('15'!E70,$Z$4:$Z$370,0)),$Z$2,IF(ISNUMBER(MATCH('15'!E70,$BP$4:$BP$370,0)),$AO$3,IF(ISNUMBER(MATCH('15'!E70,$AO$3:$AO$368,0)),$AM$2,$Y$2))))</f>
        <v>0</v>
      </c>
      <c r="F36" s="148">
        <f>IF(F7&lt;=$I$10,F7,IF(ISNUMBER(MATCH('15'!F70,$Z$4:$Z$370,0)),$Z$2,IF(ISNUMBER(MATCH('15'!F70,$BP$4:$BP$370,0)),$AO$3,IF(ISNUMBER(MATCH('15'!F70,$AO$3:$AO$368,0)),$AM$2,$Y$2))))</f>
        <v>0</v>
      </c>
      <c r="G36" s="148">
        <f>IF(G7&lt;=$I$10,G7,IF(ISNUMBER(MATCH('15'!G70,$Z$4:$Z$370,0)),$Z$2,IF(ISNUMBER(MATCH('15'!G70,$BP$4:$BP$370,0)),$AO$3,IF(ISNUMBER(MATCH('15'!G70,$AO$3:$AO$368,0)),$AM$2,$Y$2))))</f>
        <v>2</v>
      </c>
      <c r="H36" s="148">
        <f>IF(H7&lt;=$I$10,H7,IF(ISNUMBER(MATCH('15'!H70,$Z$4:$Z$370,0)),$Z$2,IF(ISNUMBER(MATCH('15'!H70,$BP$4:$BP$370,0)),$AO$3,IF(ISNUMBER(MATCH('15'!H70,$AO$3:$AO$368,0)),$AM$2,$Y$2))))</f>
        <v>2</v>
      </c>
      <c r="I36" s="148">
        <f>IF(I7&lt;=$I$10,I7,IF(ISNUMBER(MATCH('15'!I70,$Z$4:$Z$370,0)),$Z$2,IF(ISNUMBER(MATCH('15'!I70,$BP$4:$BP$370,0)),$AO$3,IF(ISNUMBER(MATCH('15'!I70,$AO$3:$AO$368,0)),$AM$2,$Y$2))))</f>
        <v>2</v>
      </c>
      <c r="J36" s="148">
        <f>IF(J7&lt;=$I$10,J7,IF(ISNUMBER(MATCH('15'!J70,$Z$4:$Z$370,0)),$Z$2,IF(ISNUMBER(MATCH('15'!J70,$BP$4:$BP$370,0)),$AO$3,IF(ISNUMBER(MATCH('15'!J70,$AO$3:$AO$368,0)),$AM$2,$Y$2))))</f>
        <v>2</v>
      </c>
      <c r="K36" s="148">
        <f>IF(K7&lt;=$I$10,K7,IF(ISNUMBER(MATCH('15'!K70,$Z$4:$Z$370,0)),$Z$2,IF(ISNUMBER(MATCH('15'!K70,$BP$4:$BP$370,0)),$AO$3,IF(ISNUMBER(MATCH('15'!K70,$AO$3:$AO$368,0)),$AM$2,$Y$2))))</f>
        <v>0</v>
      </c>
      <c r="L36" s="148">
        <f>IF(L7&lt;=$I$10,L7,IF(ISNUMBER(MATCH('15'!L70,$Z$4:$Z$370,0)),$Z$2,IF(ISNUMBER(MATCH('15'!L70,$BP$4:$BP$370,0)),$AO$3,IF(ISNUMBER(MATCH('15'!L70,$AO$3:$AO$368,0)),$AM$2,$Y$2))))</f>
        <v>0</v>
      </c>
      <c r="M36" s="148">
        <f>IF(M7&lt;=$I$10,M7,IF(ISNUMBER(MATCH('15'!M70,$Z$4:$Z$370,0)),$Z$2,IF(ISNUMBER(MATCH('15'!M70,$BP$4:$BP$370,0)),$AO$3,IF(ISNUMBER(MATCH('15'!M70,$AO$3:$AO$368,0)),$AM$2,$Y$2))))</f>
        <v>0</v>
      </c>
      <c r="N36" s="148">
        <f>IF(N7&lt;=$I$10,N7,IF(ISNUMBER(MATCH('15'!N70,$Z$4:$Z$370,0)),$Z$2,IF(ISNUMBER(MATCH('15'!N70,$BP$4:$BP$370,0)),$AO$3,IF(ISNUMBER(MATCH('15'!N70,$AO$3:$AO$368,0)),$AM$2,$Y$2))))</f>
        <v>0</v>
      </c>
      <c r="O36" s="148">
        <f>IF(O7&lt;=$I$10,O7,IF(ISNUMBER(MATCH('15'!O70,$Z$4:$Z$370,0)),$Z$2,IF(ISNUMBER(MATCH('15'!O70,$BP$4:$BP$370,0)),$AO$3,IF(ISNUMBER(MATCH('15'!O70,$AO$3:$AO$368,0)),$AM$2,$Y$2))))</f>
        <v>0</v>
      </c>
      <c r="P36" s="148">
        <f>IF(P7&lt;=$I$10,P7,IF(ISNUMBER(MATCH('15'!P70,$Z$4:$Z$370,0)),$Z$2,IF(ISNUMBER(MATCH('15'!P70,$BP$4:$BP$370,0)),$AO$3,IF(ISNUMBER(MATCH('15'!P70,$AO$3:$AO$368,0)),$AM$2,$Y$2))))</f>
        <v>0</v>
      </c>
      <c r="Q36" s="148">
        <f>IF(Q7&lt;=$I$10,Q7,IF(ISNUMBER(MATCH('15'!Q70,$Z$4:$Z$370,0)),$Z$2,IF(ISNUMBER(MATCH('15'!Q70,$BP$4:$BP$370,0)),$AO$3,IF(ISNUMBER(MATCH('15'!Q70,$AO$3:$AO$368,0)),$AM$2,$Y$2))))</f>
        <v>0</v>
      </c>
      <c r="R36" s="148">
        <f>IF(R7&lt;=$I$10,R7,IF(ISNUMBER(MATCH('15'!R70,$Z$4:$Z$370,0)),$Z$2,IF(ISNUMBER(MATCH('15'!R70,$BP$4:$BP$370,0)),$AO$3,IF(ISNUMBER(MATCH('15'!R70,$AO$3:$AO$368,0)),$AM$2,$Y$2))))</f>
        <v>0</v>
      </c>
      <c r="S36" s="148">
        <f>IF(S7&lt;=$I$10,S7,IF(ISNUMBER(MATCH('15'!S70,$Z$4:$Z$370,0)),$Z$2,IF(ISNUMBER(MATCH('15'!S70,$BP$4:$BP$370,0)),$AO$3,IF(ISNUMBER(MATCH('15'!S70,$AO$3:$AO$368,0)),$AM$2,$Y$2))))</f>
        <v>1</v>
      </c>
      <c r="T36" s="81"/>
      <c r="U36" s="141">
        <v>32</v>
      </c>
      <c r="V36" s="130">
        <v>0</v>
      </c>
      <c r="W36" s="130">
        <v>5</v>
      </c>
      <c r="X36" s="130">
        <v>16</v>
      </c>
      <c r="Y36" s="130">
        <v>140</v>
      </c>
      <c r="Z36" s="55" t="str">
        <f t="shared" si="0"/>
        <v>17,6</v>
      </c>
      <c r="AA36" s="160"/>
      <c r="AB36" s="173">
        <v>32</v>
      </c>
      <c r="AC36" s="173">
        <v>0</v>
      </c>
      <c r="AD36" s="173">
        <v>32</v>
      </c>
      <c r="AE36" s="173" t="s">
        <v>476</v>
      </c>
      <c r="AF36" s="145" t="s">
        <v>460</v>
      </c>
      <c r="AG36" s="145">
        <v>0.1</v>
      </c>
      <c r="AH36" s="145">
        <v>0</v>
      </c>
      <c r="AI36" s="145">
        <v>0</v>
      </c>
      <c r="AJ36" s="145">
        <v>0</v>
      </c>
      <c r="AK36" s="145">
        <v>0</v>
      </c>
      <c r="AL36" s="173">
        <v>1</v>
      </c>
      <c r="AM36" s="173">
        <v>10</v>
      </c>
      <c r="AN36" s="173">
        <v>9</v>
      </c>
      <c r="AO36" s="55" t="str">
        <f t="shared" si="1"/>
        <v>10,11</v>
      </c>
      <c r="AP36" s="90" t="str">
        <f t="shared" si="2"/>
        <v/>
      </c>
      <c r="AQ36" s="94">
        <f t="shared" si="3"/>
        <v>0</v>
      </c>
      <c r="AR36" s="94">
        <f t="shared" si="3"/>
        <v>0</v>
      </c>
      <c r="AS36" s="145"/>
      <c r="AT36" s="145"/>
      <c r="AU36" s="145"/>
      <c r="AV36" s="145"/>
      <c r="AW36" s="145"/>
      <c r="AX36" s="145"/>
      <c r="AY36" s="145"/>
      <c r="AZ36" s="145"/>
      <c r="BA36" s="160"/>
      <c r="BB36" s="160"/>
      <c r="BC36" s="160"/>
      <c r="BD36" s="160"/>
      <c r="BE36" s="160"/>
      <c r="BF36" s="160"/>
      <c r="BG36" s="160"/>
      <c r="BH36" s="160"/>
      <c r="BI36" s="160"/>
      <c r="BJ36" s="160"/>
      <c r="BK36" s="160"/>
      <c r="BL36" s="160"/>
      <c r="BM36" s="160"/>
      <c r="BN36" s="160"/>
      <c r="BO36" s="160"/>
      <c r="BP36" s="160"/>
      <c r="BQ36" s="160"/>
      <c r="BR36" s="160"/>
      <c r="BS36" s="160"/>
      <c r="BT36" s="160"/>
      <c r="BU36" s="160"/>
      <c r="BV36" s="160"/>
      <c r="BW36" s="160"/>
      <c r="BX36" s="160"/>
      <c r="BY36" s="160"/>
      <c r="BZ36" s="160"/>
      <c r="CA36" s="160"/>
      <c r="CB36" s="160"/>
      <c r="CC36" s="160"/>
    </row>
    <row r="37" spans="1:81" ht="6.95" customHeight="1" x14ac:dyDescent="0.25">
      <c r="A37" s="81">
        <v>67</v>
      </c>
      <c r="B37" s="159">
        <f t="shared" si="7"/>
        <v>5</v>
      </c>
      <c r="C37" s="148">
        <f>IF(C8&lt;=$I$10,C8,IF(ISNUMBER(MATCH('15'!C71,$Z$4:$Z$370,0)),$Z$2,IF(ISNUMBER(MATCH('15'!C71,$BP$4:$BP$370,0)),$AO$3,IF(ISNUMBER(MATCH('15'!C71,$AO$3:$AO$368,0)),$AM$2,$Y$2))))</f>
        <v>1</v>
      </c>
      <c r="D37" s="148">
        <f>IF(D8&lt;=$I$10,D8,IF(ISNUMBER(MATCH('15'!D71,$Z$4:$Z$370,0)),$Z$2,IF(ISNUMBER(MATCH('15'!D71,$BP$4:$BP$370,0)),$AO$3,IF(ISNUMBER(MATCH('15'!D71,$AO$3:$AO$368,0)),$AM$2,$Y$2))))</f>
        <v>0</v>
      </c>
      <c r="E37" s="148">
        <f>IF(E8&lt;=$I$10,E8,IF(ISNUMBER(MATCH('15'!E71,$Z$4:$Z$370,0)),$Z$2,IF(ISNUMBER(MATCH('15'!E71,$BP$4:$BP$370,0)),$AO$3,IF(ISNUMBER(MATCH('15'!E71,$AO$3:$AO$368,0)),$AM$2,$Y$2))))</f>
        <v>0</v>
      </c>
      <c r="F37" s="148">
        <f>IF(F8&lt;=$I$10,F8,IF(ISNUMBER(MATCH('15'!F71,$Z$4:$Z$370,0)),$Z$2,IF(ISNUMBER(MATCH('15'!F71,$BP$4:$BP$370,0)),$AO$3,IF(ISNUMBER(MATCH('15'!F71,$AO$3:$AO$368,0)),$AM$2,$Y$2))))</f>
        <v>0</v>
      </c>
      <c r="G37" s="148">
        <f>IF(G8&lt;=$I$10,G8,IF(ISNUMBER(MATCH('15'!G71,$Z$4:$Z$370,0)),$Z$2,IF(ISNUMBER(MATCH('15'!G71,$BP$4:$BP$370,0)),$AO$3,IF(ISNUMBER(MATCH('15'!G71,$AO$3:$AO$368,0)),$AM$2,$Y$2))))</f>
        <v>0</v>
      </c>
      <c r="H37" s="148">
        <f>IF(H8&lt;=$I$10,H8,IF(ISNUMBER(MATCH('15'!H71,$Z$4:$Z$370,0)),$Z$2,IF(ISNUMBER(MATCH('15'!H71,$BP$4:$BP$370,0)),$AO$3,IF(ISNUMBER(MATCH('15'!H71,$AO$3:$AO$368,0)),$AM$2,$Y$2))))</f>
        <v>0</v>
      </c>
      <c r="I37" s="148">
        <f>IF(I8&lt;=$I$10,I8,IF(ISNUMBER(MATCH('15'!I71,$Z$4:$Z$370,0)),$Z$2,IF(ISNUMBER(MATCH('15'!I71,$BP$4:$BP$370,0)),$AO$3,IF(ISNUMBER(MATCH('15'!I71,$AO$3:$AO$368,0)),$AM$2,$Y$2))))</f>
        <v>0</v>
      </c>
      <c r="J37" s="148">
        <f>IF(J8&lt;=$I$10,J8,IF(ISNUMBER(MATCH('15'!J71,$Z$4:$Z$370,0)),$Z$2,IF(ISNUMBER(MATCH('15'!J71,$BP$4:$BP$370,0)),$AO$3,IF(ISNUMBER(MATCH('15'!J71,$AO$3:$AO$368,0)),$AM$2,$Y$2))))</f>
        <v>2</v>
      </c>
      <c r="K37" s="148">
        <f>IF(K8&lt;=$I$10,K8,IF(ISNUMBER(MATCH('15'!K71,$Z$4:$Z$370,0)),$Z$2,IF(ISNUMBER(MATCH('15'!K71,$BP$4:$BP$370,0)),$AO$3,IF(ISNUMBER(MATCH('15'!K71,$AO$3:$AO$368,0)),$AM$2,$Y$2))))</f>
        <v>0</v>
      </c>
      <c r="L37" s="148">
        <f>IF(L8&lt;=$I$10,L8,IF(ISNUMBER(MATCH('15'!L71,$Z$4:$Z$370,0)),$Z$2,IF(ISNUMBER(MATCH('15'!L71,$BP$4:$BP$370,0)),$AO$3,IF(ISNUMBER(MATCH('15'!L71,$AO$3:$AO$368,0)),$AM$2,$Y$2))))</f>
        <v>0</v>
      </c>
      <c r="M37" s="148">
        <f>IF(M8&lt;=$I$10,M8,IF(ISNUMBER(MATCH('15'!M71,$Z$4:$Z$370,0)),$Z$2,IF(ISNUMBER(MATCH('15'!M71,$BP$4:$BP$370,0)),$AO$3,IF(ISNUMBER(MATCH('15'!M71,$AO$3:$AO$368,0)),$AM$2,$Y$2))))</f>
        <v>0</v>
      </c>
      <c r="N37" s="148">
        <f>IF(N8&lt;=$I$10,N8,IF(ISNUMBER(MATCH('15'!N71,$Z$4:$Z$370,0)),$Z$2,IF(ISNUMBER(MATCH('15'!N71,$BP$4:$BP$370,0)),$AO$3,IF(ISNUMBER(MATCH('15'!N71,$AO$3:$AO$368,0)),$AM$2,$Y$2))))</f>
        <v>0</v>
      </c>
      <c r="O37" s="148">
        <f>IF(O8&lt;=$I$10,O8,IF(ISNUMBER(MATCH('15'!O71,$Z$4:$Z$370,0)),$Z$2,IF(ISNUMBER(MATCH('15'!O71,$BP$4:$BP$370,0)),$AO$3,IF(ISNUMBER(MATCH('15'!O71,$AO$3:$AO$368,0)),$AM$2,$Y$2))))</f>
        <v>0</v>
      </c>
      <c r="P37" s="148">
        <f>IF(P8&lt;=$I$10,P8,IF(ISNUMBER(MATCH('15'!P71,$Z$4:$Z$370,0)),$Z$2,IF(ISNUMBER(MATCH('15'!P71,$BP$4:$BP$370,0)),$AO$3,IF(ISNUMBER(MATCH('15'!P71,$AO$3:$AO$368,0)),$AM$2,$Y$2))))</f>
        <v>0</v>
      </c>
      <c r="Q37" s="148">
        <f>IF(Q8&lt;=$I$10,Q8,IF(ISNUMBER(MATCH('15'!Q71,$Z$4:$Z$370,0)),$Z$2,IF(ISNUMBER(MATCH('15'!Q71,$BP$4:$BP$370,0)),$AO$3,IF(ISNUMBER(MATCH('15'!Q71,$AO$3:$AO$368,0)),$AM$2,$Y$2))))</f>
        <v>0</v>
      </c>
      <c r="R37" s="148">
        <f>IF(R8&lt;=$I$10,R8,IF(ISNUMBER(MATCH('15'!R71,$Z$4:$Z$370,0)),$Z$2,IF(ISNUMBER(MATCH('15'!R71,$BP$4:$BP$370,0)),$AO$3,IF(ISNUMBER(MATCH('15'!R71,$AO$3:$AO$368,0)),$AM$2,$Y$2))))</f>
        <v>0</v>
      </c>
      <c r="S37" s="148">
        <f>IF(S8&lt;=$I$10,S8,IF(ISNUMBER(MATCH('15'!S71,$Z$4:$Z$370,0)),$Z$2,IF(ISNUMBER(MATCH('15'!S71,$BP$4:$BP$370,0)),$AO$3,IF(ISNUMBER(MATCH('15'!S71,$AO$3:$AO$368,0)),$AM$2,$Y$2))))</f>
        <v>1</v>
      </c>
      <c r="T37" s="81"/>
      <c r="U37" s="141">
        <v>33</v>
      </c>
      <c r="V37" s="130">
        <v>0</v>
      </c>
      <c r="W37" s="130">
        <v>6</v>
      </c>
      <c r="X37" s="130">
        <v>16</v>
      </c>
      <c r="Y37" s="130">
        <v>140</v>
      </c>
      <c r="Z37" s="55" t="str">
        <f t="shared" si="0"/>
        <v>17,7</v>
      </c>
      <c r="AA37" s="160"/>
      <c r="AB37" s="173">
        <v>33</v>
      </c>
      <c r="AC37" s="173">
        <v>0</v>
      </c>
      <c r="AD37" s="173">
        <v>33</v>
      </c>
      <c r="AE37" s="173" t="s">
        <v>477</v>
      </c>
      <c r="AF37" s="145" t="s">
        <v>458</v>
      </c>
      <c r="AG37" s="145">
        <v>0.1</v>
      </c>
      <c r="AH37" s="145">
        <v>102</v>
      </c>
      <c r="AI37" s="145">
        <v>200</v>
      </c>
      <c r="AJ37" s="145">
        <v>500</v>
      </c>
      <c r="AK37" s="145">
        <v>500</v>
      </c>
      <c r="AL37" s="173">
        <v>0</v>
      </c>
      <c r="AM37" s="173">
        <v>10</v>
      </c>
      <c r="AN37" s="173">
        <v>11</v>
      </c>
      <c r="AO37" s="55" t="str">
        <f t="shared" si="1"/>
        <v>12,11</v>
      </c>
      <c r="AP37" s="90" t="str">
        <f t="shared" si="2"/>
        <v>H</v>
      </c>
      <c r="AQ37" s="94">
        <f t="shared" si="3"/>
        <v>300</v>
      </c>
      <c r="AR37" s="94">
        <f t="shared" si="3"/>
        <v>0</v>
      </c>
      <c r="AS37" s="145"/>
      <c r="AT37" s="145"/>
      <c r="AU37" s="145"/>
      <c r="AV37" s="145"/>
      <c r="AW37" s="145"/>
      <c r="AX37" s="145"/>
      <c r="AY37" s="145"/>
      <c r="AZ37" s="145"/>
      <c r="BA37" s="160"/>
      <c r="BB37" s="175" t="s">
        <v>503</v>
      </c>
      <c r="BC37" s="175"/>
      <c r="BD37" s="175"/>
      <c r="BE37" s="175"/>
      <c r="BF37" s="175"/>
      <c r="BG37" s="175"/>
      <c r="BH37" s="175"/>
      <c r="BI37" s="175"/>
      <c r="BJ37" s="160"/>
      <c r="BK37" s="160"/>
      <c r="BL37" s="160"/>
      <c r="BM37" s="160"/>
      <c r="BN37" s="160"/>
      <c r="BO37" s="160"/>
      <c r="BP37" s="160"/>
      <c r="BQ37" s="160"/>
      <c r="BR37" s="160"/>
      <c r="BS37" s="160"/>
      <c r="BT37" s="160"/>
      <c r="BU37" s="160"/>
      <c r="BV37" s="160"/>
      <c r="BW37" s="160"/>
      <c r="BX37" s="160"/>
      <c r="BY37" s="160"/>
      <c r="BZ37" s="160"/>
      <c r="CA37" s="160"/>
      <c r="CB37" s="160"/>
      <c r="CC37" s="160"/>
    </row>
    <row r="38" spans="1:81" ht="6.95" customHeight="1" x14ac:dyDescent="0.25">
      <c r="A38" s="81"/>
      <c r="B38" s="159">
        <f t="shared" si="7"/>
        <v>6</v>
      </c>
      <c r="C38" s="148">
        <f>IF(C9&lt;=$I$10,C9,IF(ISNUMBER(MATCH('15'!C72,$Z$4:$Z$370,0)),$Z$2,IF(ISNUMBER(MATCH('15'!C72,$BP$4:$BP$370,0)),$AO$3,IF(ISNUMBER(MATCH('15'!C72,$AO$3:$AO$368,0)),$AM$2,$Y$2))))</f>
        <v>1</v>
      </c>
      <c r="D38" s="148">
        <f>IF(D9&lt;=$I$10,D9,IF(ISNUMBER(MATCH('15'!D72,$Z$4:$Z$370,0)),$Z$2,IF(ISNUMBER(MATCH('15'!D72,$BP$4:$BP$370,0)),$AO$3,IF(ISNUMBER(MATCH('15'!D72,$AO$3:$AO$368,0)),$AM$2,$Y$2))))</f>
        <v>0</v>
      </c>
      <c r="E38" s="148">
        <f>IF(E9&lt;=$I$10,E9,IF(ISNUMBER(MATCH('15'!E72,$Z$4:$Z$370,0)),$Z$2,IF(ISNUMBER(MATCH('15'!E72,$BP$4:$BP$370,0)),$AO$3,IF(ISNUMBER(MATCH('15'!E72,$AO$3:$AO$368,0)),$AM$2,$Y$2))))</f>
        <v>0</v>
      </c>
      <c r="F38" s="148">
        <f>IF(F9&lt;=$I$10,F9,IF(ISNUMBER(MATCH('15'!F72,$Z$4:$Z$370,0)),$Z$2,IF(ISNUMBER(MATCH('15'!F72,$BP$4:$BP$370,0)),$AO$3,IF(ISNUMBER(MATCH('15'!F72,$AO$3:$AO$368,0)),$AM$2,$Y$2))))</f>
        <v>0</v>
      </c>
      <c r="G38" s="148">
        <f>IF(G9&lt;=$I$10,G9,IF(ISNUMBER(MATCH('15'!G72,$Z$4:$Z$370,0)),$Z$2,IF(ISNUMBER(MATCH('15'!G72,$BP$4:$BP$370,0)),$AO$3,IF(ISNUMBER(MATCH('15'!G72,$AO$3:$AO$368,0)),$AM$2,$Y$2))))</f>
        <v>0</v>
      </c>
      <c r="H38" s="148">
        <f>IF(H9&lt;=$I$10,H9,IF(ISNUMBER(MATCH('15'!H72,$Z$4:$Z$370,0)),$Z$2,IF(ISNUMBER(MATCH('15'!H72,$BP$4:$BP$370,0)),$AO$3,IF(ISNUMBER(MATCH('15'!H72,$AO$3:$AO$368,0)),$AM$2,$Y$2))))</f>
        <v>0</v>
      </c>
      <c r="I38" s="148">
        <f>IF(I9&lt;=$I$10,I9,IF(ISNUMBER(MATCH('15'!I72,$Z$4:$Z$370,0)),$Z$2,IF(ISNUMBER(MATCH('15'!I72,$BP$4:$BP$370,0)),$AO$3,IF(ISNUMBER(MATCH('15'!I72,$AO$3:$AO$368,0)),$AM$2,$Y$2))))</f>
        <v>20</v>
      </c>
      <c r="J38" s="148">
        <f>IF(J9&lt;=$I$10,J9,IF(ISNUMBER(MATCH('15'!J72,$Z$4:$Z$370,0)),$Z$2,IF(ISNUMBER(MATCH('15'!J72,$BP$4:$BP$370,0)),$AO$3,IF(ISNUMBER(MATCH('15'!J72,$AO$3:$AO$368,0)),$AM$2,$Y$2))))</f>
        <v>2</v>
      </c>
      <c r="K38" s="148">
        <f>IF(K9&lt;=$I$10,K9,IF(ISNUMBER(MATCH('15'!K72,$Z$4:$Z$370,0)),$Z$2,IF(ISNUMBER(MATCH('15'!K72,$BP$4:$BP$370,0)),$AO$3,IF(ISNUMBER(MATCH('15'!K72,$AO$3:$AO$368,0)),$AM$2,$Y$2))))</f>
        <v>20</v>
      </c>
      <c r="L38" s="148">
        <f>IF(L9&lt;=$I$10,L9,IF(ISNUMBER(MATCH('15'!L72,$Z$4:$Z$370,0)),$Z$2,IF(ISNUMBER(MATCH('15'!L72,$BP$4:$BP$370,0)),$AO$3,IF(ISNUMBER(MATCH('15'!L72,$AO$3:$AO$368,0)),$AM$2,$Y$2))))</f>
        <v>20</v>
      </c>
      <c r="M38" s="148">
        <f>IF(M9&lt;=$I$10,M9,IF(ISNUMBER(MATCH('15'!M72,$Z$4:$Z$370,0)),$Z$2,IF(ISNUMBER(MATCH('15'!M72,$BP$4:$BP$370,0)),$AO$3,IF(ISNUMBER(MATCH('15'!M72,$AO$3:$AO$368,0)),$AM$2,$Y$2))))</f>
        <v>20</v>
      </c>
      <c r="N38" s="148">
        <f>IF(N9&lt;=$I$10,N9,IF(ISNUMBER(MATCH('15'!N72,$Z$4:$Z$370,0)),$Z$2,IF(ISNUMBER(MATCH('15'!N72,$BP$4:$BP$370,0)),$AO$3,IF(ISNUMBER(MATCH('15'!N72,$AO$3:$AO$368,0)),$AM$2,$Y$2))))</f>
        <v>0</v>
      </c>
      <c r="O38" s="148">
        <f>IF(O9&lt;=$I$10,O9,IF(ISNUMBER(MATCH('15'!O72,$Z$4:$Z$370,0)),$Z$2,IF(ISNUMBER(MATCH('15'!O72,$BP$4:$BP$370,0)),$AO$3,IF(ISNUMBER(MATCH('15'!O72,$AO$3:$AO$368,0)),$AM$2,$Y$2))))</f>
        <v>0</v>
      </c>
      <c r="P38" s="148">
        <f>IF(P9&lt;=$I$10,P9,IF(ISNUMBER(MATCH('15'!P72,$Z$4:$Z$370,0)),$Z$2,IF(ISNUMBER(MATCH('15'!P72,$BP$4:$BP$370,0)),$AO$3,IF(ISNUMBER(MATCH('15'!P72,$AO$3:$AO$368,0)),$AM$2,$Y$2))))</f>
        <v>0</v>
      </c>
      <c r="Q38" s="148">
        <f>IF(Q9&lt;=$I$10,Q9,IF(ISNUMBER(MATCH('15'!Q72,$Z$4:$Z$370,0)),$Z$2,IF(ISNUMBER(MATCH('15'!Q72,$BP$4:$BP$370,0)),$AO$3,IF(ISNUMBER(MATCH('15'!Q72,$AO$3:$AO$368,0)),$AM$2,$Y$2))))</f>
        <v>0</v>
      </c>
      <c r="R38" s="148">
        <f>IF(R9&lt;=$I$10,R9,IF(ISNUMBER(MATCH('15'!R72,$Z$4:$Z$370,0)),$Z$2,IF(ISNUMBER(MATCH('15'!R72,$BP$4:$BP$370,0)),$AO$3,IF(ISNUMBER(MATCH('15'!R72,$AO$3:$AO$368,0)),$AM$2,$Y$2))))</f>
        <v>0</v>
      </c>
      <c r="S38" s="148">
        <f>IF(S9&lt;=$I$10,S9,IF(ISNUMBER(MATCH('15'!S72,$Z$4:$Z$370,0)),$Z$2,IF(ISNUMBER(MATCH('15'!S72,$BP$4:$BP$370,0)),$AO$3,IF(ISNUMBER(MATCH('15'!S72,$AO$3:$AO$368,0)),$AM$2,$Y$2))))</f>
        <v>1</v>
      </c>
      <c r="T38" s="81"/>
      <c r="U38" s="141">
        <v>34</v>
      </c>
      <c r="V38" s="130">
        <v>0</v>
      </c>
      <c r="W38" s="130">
        <v>7</v>
      </c>
      <c r="X38" s="130">
        <v>16</v>
      </c>
      <c r="Y38" s="130">
        <v>140</v>
      </c>
      <c r="Z38" s="55" t="str">
        <f t="shared" si="0"/>
        <v>17,8</v>
      </c>
      <c r="AA38" s="160"/>
      <c r="AB38" s="173">
        <v>34</v>
      </c>
      <c r="AC38" s="173">
        <v>0</v>
      </c>
      <c r="AD38" s="173">
        <v>34</v>
      </c>
      <c r="AE38" s="173" t="s">
        <v>478</v>
      </c>
      <c r="AF38" s="145" t="s">
        <v>458</v>
      </c>
      <c r="AG38" s="145">
        <v>0.1</v>
      </c>
      <c r="AH38" s="145">
        <v>102</v>
      </c>
      <c r="AI38" s="145">
        <v>200</v>
      </c>
      <c r="AJ38" s="145">
        <v>500</v>
      </c>
      <c r="AK38" s="145">
        <v>500</v>
      </c>
      <c r="AL38" s="173">
        <v>0</v>
      </c>
      <c r="AM38" s="173">
        <v>11</v>
      </c>
      <c r="AN38" s="173">
        <v>10</v>
      </c>
      <c r="AO38" s="55" t="str">
        <f t="shared" si="1"/>
        <v>11,12</v>
      </c>
      <c r="AP38" s="90" t="str">
        <f t="shared" si="2"/>
        <v>H</v>
      </c>
      <c r="AQ38" s="94">
        <f t="shared" si="3"/>
        <v>300</v>
      </c>
      <c r="AR38" s="94">
        <f t="shared" si="3"/>
        <v>0</v>
      </c>
      <c r="AS38" s="145"/>
      <c r="AT38" s="145"/>
      <c r="AU38" s="145"/>
      <c r="AV38" s="145"/>
      <c r="AW38" s="145"/>
      <c r="AX38" s="145"/>
      <c r="AY38" s="145"/>
      <c r="AZ38" s="145"/>
      <c r="BA38" s="160"/>
      <c r="BB38" s="177">
        <v>0</v>
      </c>
      <c r="BC38" s="177" t="s">
        <v>504</v>
      </c>
      <c r="BD38" s="177">
        <v>1.1599999999999999E-2</v>
      </c>
      <c r="BE38" s="177"/>
      <c r="BF38" s="177"/>
      <c r="BG38" s="177"/>
      <c r="BH38" s="177"/>
      <c r="BI38" s="177"/>
      <c r="BJ38" s="160"/>
      <c r="BK38" s="160"/>
      <c r="BL38" s="160"/>
      <c r="BM38" s="160"/>
      <c r="BN38" s="160"/>
      <c r="BO38" s="160"/>
      <c r="BP38" s="160"/>
      <c r="BQ38" s="160"/>
      <c r="BR38" s="160"/>
      <c r="BS38" s="160"/>
      <c r="BT38" s="160"/>
      <c r="BU38" s="160"/>
      <c r="BV38" s="160"/>
      <c r="BW38" s="160"/>
      <c r="BX38" s="160"/>
      <c r="BY38" s="160"/>
      <c r="BZ38" s="160"/>
      <c r="CA38" s="160"/>
      <c r="CB38" s="160"/>
      <c r="CC38" s="160"/>
    </row>
    <row r="39" spans="1:81" ht="6.95" customHeight="1" x14ac:dyDescent="0.25">
      <c r="A39" s="81"/>
      <c r="B39" s="159">
        <f t="shared" si="7"/>
        <v>7</v>
      </c>
      <c r="C39" s="148">
        <f>IF(C10&lt;=$I$10,C10,IF(ISNUMBER(MATCH('15'!C73,$Z$4:$Z$370,0)),$Z$2,IF(ISNUMBER(MATCH('15'!C73,$BP$4:$BP$370,0)),$AO$3,IF(ISNUMBER(MATCH('15'!C73,$AO$3:$AO$368,0)),$AM$2,$Y$2))))</f>
        <v>1</v>
      </c>
      <c r="D39" s="148">
        <f>IF(D10&lt;=$I$10,D10,IF(ISNUMBER(MATCH('15'!D73,$Z$4:$Z$370,0)),$Z$2,IF(ISNUMBER(MATCH('15'!D73,$BP$4:$BP$370,0)),$AO$3,IF(ISNUMBER(MATCH('15'!D73,$AO$3:$AO$368,0)),$AM$2,$Y$2))))</f>
        <v>0</v>
      </c>
      <c r="E39" s="148">
        <f>IF(E10&lt;=$I$10,E10,IF(ISNUMBER(MATCH('15'!E73,$Z$4:$Z$370,0)),$Z$2,IF(ISNUMBER(MATCH('15'!E73,$BP$4:$BP$370,0)),$AO$3,IF(ISNUMBER(MATCH('15'!E73,$AO$3:$AO$368,0)),$AM$2,$Y$2))))</f>
        <v>0</v>
      </c>
      <c r="F39" s="148">
        <f>IF(F10&lt;=$I$10,F10,IF(ISNUMBER(MATCH('15'!F73,$Z$4:$Z$370,0)),$Z$2,IF(ISNUMBER(MATCH('15'!F73,$BP$4:$BP$370,0)),$AO$3,IF(ISNUMBER(MATCH('15'!F73,$AO$3:$AO$368,0)),$AM$2,$Y$2))))</f>
        <v>0</v>
      </c>
      <c r="G39" s="148">
        <f>IF(G10&lt;=$I$10,G10,IF(ISNUMBER(MATCH('15'!G73,$Z$4:$Z$370,0)),$Z$2,IF(ISNUMBER(MATCH('15'!G73,$BP$4:$BP$370,0)),$AO$3,IF(ISNUMBER(MATCH('15'!G73,$AO$3:$AO$368,0)),$AM$2,$Y$2))))</f>
        <v>0</v>
      </c>
      <c r="H39" s="148">
        <f>IF(H10&lt;=$I$10,H10,IF(ISNUMBER(MATCH('15'!H73,$Z$4:$Z$370,0)),$Z$2,IF(ISNUMBER(MATCH('15'!H73,$BP$4:$BP$370,0)),$AO$3,IF(ISNUMBER(MATCH('15'!H73,$AO$3:$AO$368,0)),$AM$2,$Y$2))))</f>
        <v>20</v>
      </c>
      <c r="I39" s="148">
        <f>IF(I10&lt;=$I$10,I10,IF(ISNUMBER(MATCH('15'!I73,$Z$4:$Z$370,0)),$Z$2,IF(ISNUMBER(MATCH('15'!I73,$BP$4:$BP$370,0)),$AO$3,IF(ISNUMBER(MATCH('15'!I73,$AO$3:$AO$368,0)),$AM$2,$Y$2))))</f>
        <v>100</v>
      </c>
      <c r="J39" s="148">
        <f>IF(J10&lt;=$I$10,J10,IF(ISNUMBER(MATCH('15'!J73,$Z$4:$Z$370,0)),$Z$2,IF(ISNUMBER(MATCH('15'!J73,$BP$4:$BP$370,0)),$AO$3,IF(ISNUMBER(MATCH('15'!J73,$AO$3:$AO$368,0)),$AM$2,$Y$2))))</f>
        <v>100</v>
      </c>
      <c r="K39" s="148">
        <f>IF(K10&lt;=$I$10,K10,IF(ISNUMBER(MATCH('15'!K73,$Z$4:$Z$370,0)),$Z$2,IF(ISNUMBER(MATCH('15'!K73,$BP$4:$BP$370,0)),$AO$3,IF(ISNUMBER(MATCH('15'!K73,$AO$3:$AO$368,0)),$AM$2,$Y$2))))</f>
        <v>100</v>
      </c>
      <c r="L39" s="148">
        <f>IF(L10&lt;=$I$10,L10,IF(ISNUMBER(MATCH('15'!L73,$Z$4:$Z$370,0)),$Z$2,IF(ISNUMBER(MATCH('15'!L73,$BP$4:$BP$370,0)),$AO$3,IF(ISNUMBER(MATCH('15'!L73,$AO$3:$AO$368,0)),$AM$2,$Y$2))))</f>
        <v>100</v>
      </c>
      <c r="M39" s="148">
        <f>IF(M10&lt;=$I$10,M10,IF(ISNUMBER(MATCH('15'!M73,$Z$4:$Z$370,0)),$Z$2,IF(ISNUMBER(MATCH('15'!M73,$BP$4:$BP$370,0)),$AO$3,IF(ISNUMBER(MATCH('15'!M73,$AO$3:$AO$368,0)),$AM$2,$Y$2))))</f>
        <v>100</v>
      </c>
      <c r="N39" s="148">
        <f>IF(N10&lt;=$I$10,N10,IF(ISNUMBER(MATCH('15'!N73,$Z$4:$Z$370,0)),$Z$2,IF(ISNUMBER(MATCH('15'!N73,$BP$4:$BP$370,0)),$AO$3,IF(ISNUMBER(MATCH('15'!N73,$AO$3:$AO$368,0)),$AM$2,$Y$2))))</f>
        <v>20</v>
      </c>
      <c r="O39" s="148">
        <f>IF(O10&lt;=$I$10,O10,IF(ISNUMBER(MATCH('15'!O73,$Z$4:$Z$370,0)),$Z$2,IF(ISNUMBER(MATCH('15'!O73,$BP$4:$BP$370,0)),$AO$3,IF(ISNUMBER(MATCH('15'!O73,$AO$3:$AO$368,0)),$AM$2,$Y$2))))</f>
        <v>0</v>
      </c>
      <c r="P39" s="148">
        <f>IF(P10&lt;=$I$10,P10,IF(ISNUMBER(MATCH('15'!P73,$Z$4:$Z$370,0)),$Z$2,IF(ISNUMBER(MATCH('15'!P73,$BP$4:$BP$370,0)),$AO$3,IF(ISNUMBER(MATCH('15'!P73,$AO$3:$AO$368,0)),$AM$2,$Y$2))))</f>
        <v>0</v>
      </c>
      <c r="Q39" s="148">
        <f>IF(Q10&lt;=$I$10,Q10,IF(ISNUMBER(MATCH('15'!Q73,$Z$4:$Z$370,0)),$Z$2,IF(ISNUMBER(MATCH('15'!Q73,$BP$4:$BP$370,0)),$AO$3,IF(ISNUMBER(MATCH('15'!Q73,$AO$3:$AO$368,0)),$AM$2,$Y$2))))</f>
        <v>0</v>
      </c>
      <c r="R39" s="148">
        <f>IF(R10&lt;=$I$10,R10,IF(ISNUMBER(MATCH('15'!R73,$Z$4:$Z$370,0)),$Z$2,IF(ISNUMBER(MATCH('15'!R73,$BP$4:$BP$370,0)),$AO$3,IF(ISNUMBER(MATCH('15'!R73,$AO$3:$AO$368,0)),$AM$2,$Y$2))))</f>
        <v>0</v>
      </c>
      <c r="S39" s="148">
        <f>IF(S10&lt;=$I$10,S10,IF(ISNUMBER(MATCH('15'!S73,$Z$4:$Z$370,0)),$Z$2,IF(ISNUMBER(MATCH('15'!S73,$BP$4:$BP$370,0)),$AO$3,IF(ISNUMBER(MATCH('15'!S73,$AO$3:$AO$368,0)),$AM$2,$Y$2))))</f>
        <v>1</v>
      </c>
      <c r="T39" s="81"/>
      <c r="U39" s="141">
        <v>35</v>
      </c>
      <c r="V39" s="130">
        <v>0</v>
      </c>
      <c r="W39" s="130">
        <v>8</v>
      </c>
      <c r="X39" s="130">
        <v>16</v>
      </c>
      <c r="Y39" s="130">
        <v>140</v>
      </c>
      <c r="Z39" s="55" t="str">
        <f t="shared" si="0"/>
        <v>17,9</v>
      </c>
      <c r="AA39" s="160"/>
      <c r="AB39" s="173">
        <v>35</v>
      </c>
      <c r="AC39" s="173">
        <v>0</v>
      </c>
      <c r="AD39" s="173">
        <v>35</v>
      </c>
      <c r="AE39" s="173" t="s">
        <v>480</v>
      </c>
      <c r="AF39" s="145" t="s">
        <v>460</v>
      </c>
      <c r="AG39" s="145">
        <v>0.1</v>
      </c>
      <c r="AH39" s="145">
        <v>0</v>
      </c>
      <c r="AI39" s="145">
        <v>0</v>
      </c>
      <c r="AJ39" s="145">
        <v>0</v>
      </c>
      <c r="AK39" s="145">
        <v>0</v>
      </c>
      <c r="AL39" s="173">
        <v>1</v>
      </c>
      <c r="AM39" s="173">
        <v>10</v>
      </c>
      <c r="AN39" s="173">
        <v>10</v>
      </c>
      <c r="AO39" s="55" t="str">
        <f t="shared" si="1"/>
        <v>11,11</v>
      </c>
      <c r="AP39" s="90" t="str">
        <f t="shared" si="2"/>
        <v/>
      </c>
      <c r="AQ39" s="94">
        <f t="shared" si="3"/>
        <v>0</v>
      </c>
      <c r="AR39" s="94">
        <f t="shared" si="3"/>
        <v>0</v>
      </c>
      <c r="AS39" s="145"/>
      <c r="AT39" s="145"/>
      <c r="AU39" s="145"/>
      <c r="AV39" s="145"/>
      <c r="AW39" s="145"/>
      <c r="AX39" s="145"/>
      <c r="AY39" s="145"/>
      <c r="AZ39" s="145"/>
      <c r="BA39" s="160"/>
      <c r="BB39" s="177">
        <v>0</v>
      </c>
      <c r="BC39" s="177" t="s">
        <v>505</v>
      </c>
      <c r="BD39" s="177">
        <v>1.03E-2</v>
      </c>
      <c r="BE39" s="177"/>
      <c r="BF39" s="177"/>
      <c r="BG39" s="177"/>
      <c r="BH39" s="177"/>
      <c r="BI39" s="177"/>
      <c r="BJ39" s="160"/>
      <c r="BK39" s="160"/>
      <c r="BL39" s="160"/>
      <c r="BM39" s="160"/>
      <c r="BN39" s="160"/>
      <c r="BO39" s="160"/>
      <c r="BP39" s="160"/>
      <c r="BQ39" s="160"/>
      <c r="BR39" s="160"/>
      <c r="BS39" s="160"/>
      <c r="BT39" s="160"/>
      <c r="BU39" s="160"/>
      <c r="BV39" s="160"/>
      <c r="BW39" s="160"/>
      <c r="BX39" s="160"/>
      <c r="BY39" s="160"/>
      <c r="BZ39" s="160"/>
      <c r="CA39" s="160"/>
      <c r="CB39" s="160"/>
      <c r="CC39" s="160"/>
    </row>
    <row r="40" spans="1:81" ht="6.95" customHeight="1" x14ac:dyDescent="0.25">
      <c r="A40" s="81"/>
      <c r="B40" s="159">
        <f t="shared" si="7"/>
        <v>8</v>
      </c>
      <c r="C40" s="148">
        <f>IF(C11&lt;=$I$10,C11,IF(ISNUMBER(MATCH('15'!C74,$Z$4:$Z$370,0)),$Z$2,IF(ISNUMBER(MATCH('15'!C74,$BP$4:$BP$370,0)),$AO$3,IF(ISNUMBER(MATCH('15'!C74,$AO$3:$AO$368,0)),$AM$2,$Y$2))))</f>
        <v>1</v>
      </c>
      <c r="D40" s="148">
        <f>IF(D11&lt;=$I$10,D11,IF(ISNUMBER(MATCH('15'!D74,$Z$4:$Z$370,0)),$Z$2,IF(ISNUMBER(MATCH('15'!D74,$BP$4:$BP$370,0)),$AO$3,IF(ISNUMBER(MATCH('15'!D74,$AO$3:$AO$368,0)),$AM$2,$Y$2))))</f>
        <v>0</v>
      </c>
      <c r="E40" s="148">
        <f>IF(E11&lt;=$I$10,E11,IF(ISNUMBER(MATCH('15'!E74,$Z$4:$Z$370,0)),$Z$2,IF(ISNUMBER(MATCH('15'!E74,$BP$4:$BP$370,0)),$AO$3,IF(ISNUMBER(MATCH('15'!E74,$AO$3:$AO$368,0)),$AM$2,$Y$2))))</f>
        <v>0</v>
      </c>
      <c r="F40" s="148">
        <f>IF(F11&lt;=$I$10,F11,IF(ISNUMBER(MATCH('15'!F74,$Z$4:$Z$370,0)),$Z$2,IF(ISNUMBER(MATCH('15'!F74,$BP$4:$BP$370,0)),$AO$3,IF(ISNUMBER(MATCH('15'!F74,$AO$3:$AO$368,0)),$AM$2,$Y$2))))</f>
        <v>0</v>
      </c>
      <c r="G40" s="148">
        <f>IF(G11&lt;=$I$10,G11,IF(ISNUMBER(MATCH('15'!G74,$Z$4:$Z$370,0)),$Z$2,IF(ISNUMBER(MATCH('15'!G74,$BP$4:$BP$370,0)),$AO$3,IF(ISNUMBER(MATCH('15'!G74,$AO$3:$AO$368,0)),$AM$2,$Y$2))))</f>
        <v>0</v>
      </c>
      <c r="H40" s="148">
        <f>IF(H11&lt;=$I$10,H11,IF(ISNUMBER(MATCH('15'!H74,$Z$4:$Z$370,0)),$Z$2,IF(ISNUMBER(MATCH('15'!H74,$BP$4:$BP$370,0)),$AO$3,IF(ISNUMBER(MATCH('15'!H74,$AO$3:$AO$368,0)),$AM$2,$Y$2))))</f>
        <v>20</v>
      </c>
      <c r="I40" s="148">
        <f>IF(I11&lt;=$I$10,I11,IF(ISNUMBER(MATCH('15'!I74,$Z$4:$Z$370,0)),$Z$2,IF(ISNUMBER(MATCH('15'!I74,$BP$4:$BP$370,0)),$AO$3,IF(ISNUMBER(MATCH('15'!I74,$AO$3:$AO$368,0)),$AM$2,$Y$2))))</f>
        <v>100</v>
      </c>
      <c r="J40" s="148">
        <f>IF(J11&lt;=$I$10,J11,IF(ISNUMBER(MATCH('15'!J74,$Z$4:$Z$370,0)),$Z$2,IF(ISNUMBER(MATCH('15'!J74,$BP$4:$BP$370,0)),$AO$3,IF(ISNUMBER(MATCH('15'!J74,$AO$3:$AO$368,0)),$AM$2,$Y$2))))</f>
        <v>95</v>
      </c>
      <c r="K40" s="148">
        <f>IF(K11&lt;=$I$10,K11,IF(ISNUMBER(MATCH('15'!K74,$Z$4:$Z$370,0)),$Z$2,IF(ISNUMBER(MATCH('15'!K74,$BP$4:$BP$370,0)),$AO$3,IF(ISNUMBER(MATCH('15'!K74,$AO$3:$AO$368,0)),$AM$2,$Y$2))))</f>
        <v>95</v>
      </c>
      <c r="L40" s="148">
        <f>IF(L11&lt;=$I$10,L11,IF(ISNUMBER(MATCH('15'!L74,$Z$4:$Z$370,0)),$Z$2,IF(ISNUMBER(MATCH('15'!L74,$BP$4:$BP$370,0)),$AO$3,IF(ISNUMBER(MATCH('15'!L74,$AO$3:$AO$368,0)),$AM$2,$Y$2))))</f>
        <v>95</v>
      </c>
      <c r="M40" s="148">
        <f>IF(M11&lt;=$I$10,M11,IF(ISNUMBER(MATCH('15'!M74,$Z$4:$Z$370,0)),$Z$2,IF(ISNUMBER(MATCH('15'!M74,$BP$4:$BP$370,0)),$AO$3,IF(ISNUMBER(MATCH('15'!M74,$AO$3:$AO$368,0)),$AM$2,$Y$2))))</f>
        <v>100</v>
      </c>
      <c r="N40" s="148">
        <f>IF(N11&lt;=$I$10,N11,IF(ISNUMBER(MATCH('15'!N74,$Z$4:$Z$370,0)),$Z$2,IF(ISNUMBER(MATCH('15'!N74,$BP$4:$BP$370,0)),$AO$3,IF(ISNUMBER(MATCH('15'!N74,$AO$3:$AO$368,0)),$AM$2,$Y$2))))</f>
        <v>20</v>
      </c>
      <c r="O40" s="148">
        <f>IF(O11&lt;=$I$10,O11,IF(ISNUMBER(MATCH('15'!O74,$Z$4:$Z$370,0)),$Z$2,IF(ISNUMBER(MATCH('15'!O74,$BP$4:$BP$370,0)),$AO$3,IF(ISNUMBER(MATCH('15'!O74,$AO$3:$AO$368,0)),$AM$2,$Y$2))))</f>
        <v>0</v>
      </c>
      <c r="P40" s="148">
        <f>IF(P11&lt;=$I$10,P11,IF(ISNUMBER(MATCH('15'!P74,$Z$4:$Z$370,0)),$Z$2,IF(ISNUMBER(MATCH('15'!P74,$BP$4:$BP$370,0)),$AO$3,IF(ISNUMBER(MATCH('15'!P74,$AO$3:$AO$368,0)),$AM$2,$Y$2))))</f>
        <v>0</v>
      </c>
      <c r="Q40" s="148">
        <f>IF(Q11&lt;=$I$10,Q11,IF(ISNUMBER(MATCH('15'!Q74,$Z$4:$Z$370,0)),$Z$2,IF(ISNUMBER(MATCH('15'!Q74,$BP$4:$BP$370,0)),$AO$3,IF(ISNUMBER(MATCH('15'!Q74,$AO$3:$AO$368,0)),$AM$2,$Y$2))))</f>
        <v>0</v>
      </c>
      <c r="R40" s="148">
        <f>IF(R11&lt;=$I$10,R11,IF(ISNUMBER(MATCH('15'!R74,$Z$4:$Z$370,0)),$Z$2,IF(ISNUMBER(MATCH('15'!R74,$BP$4:$BP$370,0)),$AO$3,IF(ISNUMBER(MATCH('15'!R74,$AO$3:$AO$368,0)),$AM$2,$Y$2))))</f>
        <v>0</v>
      </c>
      <c r="S40" s="148">
        <f>IF(S11&lt;=$I$10,S11,IF(ISNUMBER(MATCH('15'!S74,$Z$4:$Z$370,0)),$Z$2,IF(ISNUMBER(MATCH('15'!S74,$BP$4:$BP$370,0)),$AO$3,IF(ISNUMBER(MATCH('15'!S74,$AO$3:$AO$368,0)),$AM$2,$Y$2))))</f>
        <v>1</v>
      </c>
      <c r="T40" s="81"/>
      <c r="U40" s="141">
        <v>36</v>
      </c>
      <c r="V40" s="130">
        <v>0</v>
      </c>
      <c r="W40" s="130">
        <v>9</v>
      </c>
      <c r="X40" s="130">
        <v>16</v>
      </c>
      <c r="Y40" s="130">
        <v>140</v>
      </c>
      <c r="Z40" s="55" t="str">
        <f t="shared" si="0"/>
        <v>17,10</v>
      </c>
      <c r="AA40" s="160"/>
      <c r="AB40" s="173">
        <v>36</v>
      </c>
      <c r="AC40" s="173">
        <v>0</v>
      </c>
      <c r="AD40" s="173">
        <v>36</v>
      </c>
      <c r="AE40" s="173" t="s">
        <v>395</v>
      </c>
      <c r="AF40" s="145" t="s">
        <v>458</v>
      </c>
      <c r="AG40" s="145">
        <v>0.1</v>
      </c>
      <c r="AH40" s="145">
        <v>97</v>
      </c>
      <c r="AI40" s="145">
        <v>102</v>
      </c>
      <c r="AJ40" s="145">
        <v>250</v>
      </c>
      <c r="AK40" s="145">
        <v>500</v>
      </c>
      <c r="AL40" s="173">
        <v>1</v>
      </c>
      <c r="AM40" s="173">
        <v>6</v>
      </c>
      <c r="AN40" s="173">
        <v>7</v>
      </c>
      <c r="AO40" s="55" t="str">
        <f t="shared" si="1"/>
        <v>8,7</v>
      </c>
      <c r="AP40" s="90" t="str">
        <f t="shared" si="2"/>
        <v>H</v>
      </c>
      <c r="AQ40" s="94">
        <f t="shared" si="3"/>
        <v>398</v>
      </c>
      <c r="AR40" s="94">
        <f t="shared" si="3"/>
        <v>250</v>
      </c>
      <c r="AS40" s="145"/>
      <c r="AT40" s="145"/>
      <c r="AU40" s="145"/>
      <c r="AV40" s="145"/>
      <c r="AW40" s="145"/>
      <c r="AX40" s="145"/>
      <c r="AY40" s="145"/>
      <c r="AZ40" s="145"/>
      <c r="BA40" s="160"/>
      <c r="BB40" s="177">
        <v>1</v>
      </c>
      <c r="BC40" s="177" t="s">
        <v>504</v>
      </c>
      <c r="BD40" s="177">
        <v>1.1599999999999999E-2</v>
      </c>
      <c r="BE40" s="177"/>
      <c r="BF40" s="177"/>
      <c r="BG40" s="177"/>
      <c r="BH40" s="177"/>
      <c r="BI40" s="177"/>
      <c r="BJ40" s="160"/>
      <c r="BK40" s="160"/>
      <c r="BL40" s="160"/>
      <c r="BM40" s="160"/>
      <c r="BN40" s="160"/>
      <c r="BO40" s="160"/>
      <c r="BP40" s="160"/>
      <c r="BQ40" s="160"/>
      <c r="BR40" s="160"/>
      <c r="BS40" s="160"/>
      <c r="BT40" s="160"/>
      <c r="BU40" s="160"/>
      <c r="BV40" s="160"/>
      <c r="BW40" s="160"/>
      <c r="BX40" s="160"/>
      <c r="BY40" s="160"/>
      <c r="BZ40" s="160"/>
      <c r="CA40" s="160"/>
      <c r="CB40" s="160"/>
      <c r="CC40" s="160"/>
    </row>
    <row r="41" spans="1:81" ht="6.95" customHeight="1" x14ac:dyDescent="0.25">
      <c r="A41" s="81"/>
      <c r="B41" s="159">
        <f t="shared" si="7"/>
        <v>9</v>
      </c>
      <c r="C41" s="148">
        <f>IF(C12&lt;=$I$10,C12,IF(ISNUMBER(MATCH('15'!C75,$Z$4:$Z$370,0)),$Z$2,IF(ISNUMBER(MATCH('15'!C75,$BP$4:$BP$370,0)),$AO$3,IF(ISNUMBER(MATCH('15'!C75,$AO$3:$AO$368,0)),$AM$2,$Y$2))))</f>
        <v>1</v>
      </c>
      <c r="D41" s="148">
        <f>IF(D12&lt;=$I$10,D12,IF(ISNUMBER(MATCH('15'!D75,$Z$4:$Z$370,0)),$Z$2,IF(ISNUMBER(MATCH('15'!D75,$BP$4:$BP$370,0)),$AO$3,IF(ISNUMBER(MATCH('15'!D75,$AO$3:$AO$368,0)),$AM$2,$Y$2))))</f>
        <v>0</v>
      </c>
      <c r="E41" s="148">
        <f>IF(E12&lt;=$I$10,E12,IF(ISNUMBER(MATCH('15'!E75,$Z$4:$Z$370,0)),$Z$2,IF(ISNUMBER(MATCH('15'!E75,$BP$4:$BP$370,0)),$AO$3,IF(ISNUMBER(MATCH('15'!E75,$AO$3:$AO$368,0)),$AM$2,$Y$2))))</f>
        <v>0</v>
      </c>
      <c r="F41" s="148">
        <f>IF(F12&lt;=$I$10,F12,IF(ISNUMBER(MATCH('15'!F75,$Z$4:$Z$370,0)),$Z$2,IF(ISNUMBER(MATCH('15'!F75,$BP$4:$BP$370,0)),$AO$3,IF(ISNUMBER(MATCH('15'!F75,$AO$3:$AO$368,0)),$AM$2,$Y$2))))</f>
        <v>0</v>
      </c>
      <c r="G41" s="148">
        <f>IF(G12&lt;=$I$10,G12,IF(ISNUMBER(MATCH('15'!G75,$Z$4:$Z$370,0)),$Z$2,IF(ISNUMBER(MATCH('15'!G75,$BP$4:$BP$370,0)),$AO$3,IF(ISNUMBER(MATCH('15'!G75,$AO$3:$AO$368,0)),$AM$2,$Y$2))))</f>
        <v>0</v>
      </c>
      <c r="H41" s="148">
        <f>IF(H12&lt;=$I$10,H12,IF(ISNUMBER(MATCH('15'!H75,$Z$4:$Z$370,0)),$Z$2,IF(ISNUMBER(MATCH('15'!H75,$BP$4:$BP$370,0)),$AO$3,IF(ISNUMBER(MATCH('15'!H75,$AO$3:$AO$368,0)),$AM$2,$Y$2))))</f>
        <v>20</v>
      </c>
      <c r="I41" s="148">
        <f>IF(I12&lt;=$I$10,I12,IF(ISNUMBER(MATCH('15'!I75,$Z$4:$Z$370,0)),$Z$2,IF(ISNUMBER(MATCH('15'!I75,$BP$4:$BP$370,0)),$AO$3,IF(ISNUMBER(MATCH('15'!I75,$AO$3:$AO$368,0)),$AM$2,$Y$2))))</f>
        <v>100</v>
      </c>
      <c r="J41" s="148">
        <f>IF(J12&lt;=$I$10,J12,IF(ISNUMBER(MATCH('15'!J75,$Z$4:$Z$370,0)),$Z$2,IF(ISNUMBER(MATCH('15'!J75,$BP$4:$BP$370,0)),$AO$3,IF(ISNUMBER(MATCH('15'!J75,$AO$3:$AO$368,0)),$AM$2,$Y$2))))</f>
        <v>95</v>
      </c>
      <c r="K41" s="148">
        <f>IF(K12&lt;=$I$10,K12,IF(ISNUMBER(MATCH('15'!K75,$Z$4:$Z$370,0)),$Z$2,IF(ISNUMBER(MATCH('15'!K75,$BP$4:$BP$370,0)),$AO$3,IF(ISNUMBER(MATCH('15'!K75,$AO$3:$AO$368,0)),$AM$2,$Y$2))))</f>
        <v>95</v>
      </c>
      <c r="L41" s="148">
        <f>IF(L12&lt;=$I$10,L12,IF(ISNUMBER(MATCH('15'!L75,$Z$4:$Z$370,0)),$Z$2,IF(ISNUMBER(MATCH('15'!L75,$BP$4:$BP$370,0)),$AO$3,IF(ISNUMBER(MATCH('15'!L75,$AO$3:$AO$368,0)),$AM$2,$Y$2))))</f>
        <v>95</v>
      </c>
      <c r="M41" s="148">
        <f>IF(M12&lt;=$I$10,M12,IF(ISNUMBER(MATCH('15'!M75,$Z$4:$Z$370,0)),$Z$2,IF(ISNUMBER(MATCH('15'!M75,$BP$4:$BP$370,0)),$AO$3,IF(ISNUMBER(MATCH('15'!M75,$AO$3:$AO$368,0)),$AM$2,$Y$2))))</f>
        <v>100</v>
      </c>
      <c r="N41" s="148">
        <f>IF(N12&lt;=$I$10,N12,IF(ISNUMBER(MATCH('15'!N75,$Z$4:$Z$370,0)),$Z$2,IF(ISNUMBER(MATCH('15'!N75,$BP$4:$BP$370,0)),$AO$3,IF(ISNUMBER(MATCH('15'!N75,$AO$3:$AO$368,0)),$AM$2,$Y$2))))</f>
        <v>20</v>
      </c>
      <c r="O41" s="148">
        <f>IF(O12&lt;=$I$10,O12,IF(ISNUMBER(MATCH('15'!O75,$Z$4:$Z$370,0)),$Z$2,IF(ISNUMBER(MATCH('15'!O75,$BP$4:$BP$370,0)),$AO$3,IF(ISNUMBER(MATCH('15'!O75,$AO$3:$AO$368,0)),$AM$2,$Y$2))))</f>
        <v>0</v>
      </c>
      <c r="P41" s="148">
        <f>IF(P12&lt;=$I$10,P12,IF(ISNUMBER(MATCH('15'!P75,$Z$4:$Z$370,0)),$Z$2,IF(ISNUMBER(MATCH('15'!P75,$BP$4:$BP$370,0)),$AO$3,IF(ISNUMBER(MATCH('15'!P75,$AO$3:$AO$368,0)),$AM$2,$Y$2))))</f>
        <v>0</v>
      </c>
      <c r="Q41" s="148">
        <f>IF(Q12&lt;=$I$10,Q12,IF(ISNUMBER(MATCH('15'!Q75,$Z$4:$Z$370,0)),$Z$2,IF(ISNUMBER(MATCH('15'!Q75,$BP$4:$BP$370,0)),$AO$3,IF(ISNUMBER(MATCH('15'!Q75,$AO$3:$AO$368,0)),$AM$2,$Y$2))))</f>
        <v>0</v>
      </c>
      <c r="R41" s="148">
        <f>IF(R12&lt;=$I$10,R12,IF(ISNUMBER(MATCH('15'!R75,$Z$4:$Z$370,0)),$Z$2,IF(ISNUMBER(MATCH('15'!R75,$BP$4:$BP$370,0)),$AO$3,IF(ISNUMBER(MATCH('15'!R75,$AO$3:$AO$368,0)),$AM$2,$Y$2))))</f>
        <v>0</v>
      </c>
      <c r="S41" s="148">
        <f>IF(S12&lt;=$I$10,S12,IF(ISNUMBER(MATCH('15'!S75,$Z$4:$Z$370,0)),$Z$2,IF(ISNUMBER(MATCH('15'!S75,$BP$4:$BP$370,0)),$AO$3,IF(ISNUMBER(MATCH('15'!S75,$AO$3:$AO$368,0)),$AM$2,$Y$2))))</f>
        <v>1</v>
      </c>
      <c r="T41" s="81"/>
      <c r="U41" s="141">
        <v>37</v>
      </c>
      <c r="V41" s="130">
        <v>0</v>
      </c>
      <c r="W41" s="130">
        <v>10</v>
      </c>
      <c r="X41" s="130">
        <v>16</v>
      </c>
      <c r="Y41" s="130">
        <v>140</v>
      </c>
      <c r="Z41" s="55" t="str">
        <f t="shared" si="0"/>
        <v>17,11</v>
      </c>
      <c r="AA41" s="160"/>
      <c r="AB41" s="173">
        <v>37</v>
      </c>
      <c r="AC41" s="173">
        <v>0</v>
      </c>
      <c r="AD41" s="173">
        <v>37</v>
      </c>
      <c r="AE41" s="173" t="s">
        <v>402</v>
      </c>
      <c r="AF41" s="145" t="s">
        <v>458</v>
      </c>
      <c r="AG41" s="145">
        <v>0.1</v>
      </c>
      <c r="AH41" s="145">
        <v>97</v>
      </c>
      <c r="AI41" s="145">
        <v>102</v>
      </c>
      <c r="AJ41" s="145">
        <v>250</v>
      </c>
      <c r="AK41" s="145">
        <v>500</v>
      </c>
      <c r="AL41" s="173">
        <v>1</v>
      </c>
      <c r="AM41" s="173">
        <v>7</v>
      </c>
      <c r="AN41" s="173">
        <v>6</v>
      </c>
      <c r="AO41" s="55" t="str">
        <f t="shared" si="1"/>
        <v>7,8</v>
      </c>
      <c r="AP41" s="90" t="str">
        <f t="shared" si="2"/>
        <v>H</v>
      </c>
      <c r="AQ41" s="94">
        <f t="shared" si="3"/>
        <v>398</v>
      </c>
      <c r="AR41" s="94">
        <f t="shared" si="3"/>
        <v>250</v>
      </c>
      <c r="AS41" s="145"/>
      <c r="AT41" s="145"/>
      <c r="AU41" s="145"/>
      <c r="AV41" s="145"/>
      <c r="AW41" s="145"/>
      <c r="AX41" s="145"/>
      <c r="AY41" s="145"/>
      <c r="AZ41" s="145"/>
      <c r="BA41" s="160"/>
      <c r="BB41" s="177">
        <v>1</v>
      </c>
      <c r="BC41" s="177" t="s">
        <v>505</v>
      </c>
      <c r="BD41" s="177">
        <v>1.03E-2</v>
      </c>
      <c r="BE41" s="177"/>
      <c r="BF41" s="177"/>
      <c r="BG41" s="177"/>
      <c r="BH41" s="177"/>
      <c r="BI41" s="177"/>
      <c r="BJ41" s="160"/>
      <c r="BK41" s="160"/>
      <c r="BL41" s="160"/>
      <c r="BM41" s="160"/>
      <c r="BN41" s="160"/>
      <c r="BO41" s="160"/>
      <c r="BP41" s="160"/>
      <c r="BQ41" s="160"/>
      <c r="BR41" s="160"/>
      <c r="BS41" s="160"/>
      <c r="BT41" s="160"/>
      <c r="BU41" s="160"/>
      <c r="BV41" s="160"/>
      <c r="BW41" s="160"/>
      <c r="BX41" s="160"/>
      <c r="BY41" s="160"/>
      <c r="BZ41" s="160"/>
      <c r="CA41" s="160"/>
      <c r="CB41" s="160"/>
      <c r="CC41" s="160"/>
    </row>
    <row r="42" spans="1:81" ht="6.95" customHeight="1" x14ac:dyDescent="0.25">
      <c r="A42" s="81"/>
      <c r="B42" s="159">
        <f t="shared" si="7"/>
        <v>10</v>
      </c>
      <c r="C42" s="148">
        <f>IF(C13&lt;=$I$10,C13,IF(ISNUMBER(MATCH('15'!C76,$Z$4:$Z$370,0)),$Z$2,IF(ISNUMBER(MATCH('15'!C76,$BP$4:$BP$370,0)),$AO$3,IF(ISNUMBER(MATCH('15'!C76,$AO$3:$AO$368,0)),$AM$2,$Y$2))))</f>
        <v>1</v>
      </c>
      <c r="D42" s="148">
        <f>IF(D13&lt;=$I$10,D13,IF(ISNUMBER(MATCH('15'!D76,$Z$4:$Z$370,0)),$Z$2,IF(ISNUMBER(MATCH('15'!D76,$BP$4:$BP$370,0)),$AO$3,IF(ISNUMBER(MATCH('15'!D76,$AO$3:$AO$368,0)),$AM$2,$Y$2))))</f>
        <v>0</v>
      </c>
      <c r="E42" s="148">
        <f>IF(E13&lt;=$I$10,E13,IF(ISNUMBER(MATCH('15'!E76,$Z$4:$Z$370,0)),$Z$2,IF(ISNUMBER(MATCH('15'!E76,$BP$4:$BP$370,0)),$AO$3,IF(ISNUMBER(MATCH('15'!E76,$AO$3:$AO$368,0)),$AM$2,$Y$2))))</f>
        <v>0</v>
      </c>
      <c r="F42" s="148">
        <f>IF(F13&lt;=$I$10,F13,IF(ISNUMBER(MATCH('15'!F76,$Z$4:$Z$370,0)),$Z$2,IF(ISNUMBER(MATCH('15'!F76,$BP$4:$BP$370,0)),$AO$3,IF(ISNUMBER(MATCH('15'!F76,$AO$3:$AO$368,0)),$AM$2,$Y$2))))</f>
        <v>0</v>
      </c>
      <c r="G42" s="148">
        <f>IF(G13&lt;=$I$10,G13,IF(ISNUMBER(MATCH('15'!G76,$Z$4:$Z$370,0)),$Z$2,IF(ISNUMBER(MATCH('15'!G76,$BP$4:$BP$370,0)),$AO$3,IF(ISNUMBER(MATCH('15'!G76,$AO$3:$AO$368,0)),$AM$2,$Y$2))))</f>
        <v>0</v>
      </c>
      <c r="H42" s="148">
        <f>IF(H13&lt;=$I$10,H13,IF(ISNUMBER(MATCH('15'!H76,$Z$4:$Z$370,0)),$Z$2,IF(ISNUMBER(MATCH('15'!H76,$BP$4:$BP$370,0)),$AO$3,IF(ISNUMBER(MATCH('15'!H76,$AO$3:$AO$368,0)),$AM$2,$Y$2))))</f>
        <v>20</v>
      </c>
      <c r="I42" s="148">
        <f>IF(I13&lt;=$I$10,I13,IF(ISNUMBER(MATCH('15'!I76,$Z$4:$Z$370,0)),$Z$2,IF(ISNUMBER(MATCH('15'!I76,$BP$4:$BP$370,0)),$AO$3,IF(ISNUMBER(MATCH('15'!I76,$AO$3:$AO$368,0)),$AM$2,$Y$2))))</f>
        <v>100</v>
      </c>
      <c r="J42" s="148">
        <f>IF(J13&lt;=$I$10,J13,IF(ISNUMBER(MATCH('15'!J76,$Z$4:$Z$370,0)),$Z$2,IF(ISNUMBER(MATCH('15'!J76,$BP$4:$BP$370,0)),$AO$3,IF(ISNUMBER(MATCH('15'!J76,$AO$3:$AO$368,0)),$AM$2,$Y$2))))</f>
        <v>95</v>
      </c>
      <c r="K42" s="148">
        <f>IF(K13&lt;=$I$10,K13,IF(ISNUMBER(MATCH('15'!K76,$Z$4:$Z$370,0)),$Z$2,IF(ISNUMBER(MATCH('15'!K76,$BP$4:$BP$370,0)),$AO$3,IF(ISNUMBER(MATCH('15'!K76,$AO$3:$AO$368,0)),$AM$2,$Y$2))))</f>
        <v>95</v>
      </c>
      <c r="L42" s="148">
        <f>IF(L13&lt;=$I$10,L13,IF(ISNUMBER(MATCH('15'!L76,$Z$4:$Z$370,0)),$Z$2,IF(ISNUMBER(MATCH('15'!L76,$BP$4:$BP$370,0)),$AO$3,IF(ISNUMBER(MATCH('15'!L76,$AO$3:$AO$368,0)),$AM$2,$Y$2))))</f>
        <v>95</v>
      </c>
      <c r="M42" s="148">
        <f>IF(M13&lt;=$I$10,M13,IF(ISNUMBER(MATCH('15'!M76,$Z$4:$Z$370,0)),$Z$2,IF(ISNUMBER(MATCH('15'!M76,$BP$4:$BP$370,0)),$AO$3,IF(ISNUMBER(MATCH('15'!M76,$AO$3:$AO$368,0)),$AM$2,$Y$2))))</f>
        <v>100</v>
      </c>
      <c r="N42" s="148">
        <f>IF(N13&lt;=$I$10,N13,IF(ISNUMBER(MATCH('15'!N76,$Z$4:$Z$370,0)),$Z$2,IF(ISNUMBER(MATCH('15'!N76,$BP$4:$BP$370,0)),$AO$3,IF(ISNUMBER(MATCH('15'!N76,$AO$3:$AO$368,0)),$AM$2,$Y$2))))</f>
        <v>20</v>
      </c>
      <c r="O42" s="148">
        <f>IF(O13&lt;=$I$10,O13,IF(ISNUMBER(MATCH('15'!O76,$Z$4:$Z$370,0)),$Z$2,IF(ISNUMBER(MATCH('15'!O76,$BP$4:$BP$370,0)),$AO$3,IF(ISNUMBER(MATCH('15'!O76,$AO$3:$AO$368,0)),$AM$2,$Y$2))))</f>
        <v>0</v>
      </c>
      <c r="P42" s="148">
        <f>IF(P13&lt;=$I$10,P13,IF(ISNUMBER(MATCH('15'!P76,$Z$4:$Z$370,0)),$Z$2,IF(ISNUMBER(MATCH('15'!P76,$BP$4:$BP$370,0)),$AO$3,IF(ISNUMBER(MATCH('15'!P76,$AO$3:$AO$368,0)),$AM$2,$Y$2))))</f>
        <v>0</v>
      </c>
      <c r="Q42" s="148">
        <f>IF(Q13&lt;=$I$10,Q13,IF(ISNUMBER(MATCH('15'!Q76,$Z$4:$Z$370,0)),$Z$2,IF(ISNUMBER(MATCH('15'!Q76,$BP$4:$BP$370,0)),$AO$3,IF(ISNUMBER(MATCH('15'!Q76,$AO$3:$AO$368,0)),$AM$2,$Y$2))))</f>
        <v>0</v>
      </c>
      <c r="R42" s="148">
        <f>IF(R13&lt;=$I$10,R13,IF(ISNUMBER(MATCH('15'!R76,$Z$4:$Z$370,0)),$Z$2,IF(ISNUMBER(MATCH('15'!R76,$BP$4:$BP$370,0)),$AO$3,IF(ISNUMBER(MATCH('15'!R76,$AO$3:$AO$368,0)),$AM$2,$Y$2))))</f>
        <v>0</v>
      </c>
      <c r="S42" s="148">
        <f>IF(S13&lt;=$I$10,S13,IF(ISNUMBER(MATCH('15'!S76,$Z$4:$Z$370,0)),$Z$2,IF(ISNUMBER(MATCH('15'!S76,$BP$4:$BP$370,0)),$AO$3,IF(ISNUMBER(MATCH('15'!S76,$AO$3:$AO$368,0)),$AM$2,$Y$2))))</f>
        <v>1</v>
      </c>
      <c r="T42" s="81"/>
      <c r="U42" s="141">
        <v>38</v>
      </c>
      <c r="V42" s="130">
        <v>0</v>
      </c>
      <c r="W42" s="130">
        <v>11</v>
      </c>
      <c r="X42" s="130">
        <v>16</v>
      </c>
      <c r="Y42" s="130">
        <v>140</v>
      </c>
      <c r="Z42" s="55" t="str">
        <f t="shared" si="0"/>
        <v>17,12</v>
      </c>
      <c r="AA42" s="160"/>
      <c r="AB42" s="173">
        <v>38</v>
      </c>
      <c r="AC42" s="173">
        <v>0</v>
      </c>
      <c r="AD42" s="173">
        <v>38</v>
      </c>
      <c r="AE42" s="173" t="s">
        <v>484</v>
      </c>
      <c r="AF42" s="145" t="s">
        <v>460</v>
      </c>
      <c r="AG42" s="145">
        <v>0.1</v>
      </c>
      <c r="AH42" s="145">
        <v>0</v>
      </c>
      <c r="AI42" s="145">
        <v>0</v>
      </c>
      <c r="AJ42" s="145">
        <v>0</v>
      </c>
      <c r="AK42" s="145">
        <v>0</v>
      </c>
      <c r="AL42" s="173">
        <v>2</v>
      </c>
      <c r="AM42" s="173">
        <v>7</v>
      </c>
      <c r="AN42" s="173">
        <v>7</v>
      </c>
      <c r="AO42" s="55" t="str">
        <f t="shared" si="1"/>
        <v>8,8</v>
      </c>
      <c r="AP42" s="90" t="str">
        <f t="shared" si="2"/>
        <v/>
      </c>
      <c r="AQ42" s="94">
        <f t="shared" si="3"/>
        <v>0</v>
      </c>
      <c r="AR42" s="94">
        <f t="shared" si="3"/>
        <v>0</v>
      </c>
      <c r="AS42" s="145"/>
      <c r="AT42" s="145"/>
      <c r="AU42" s="145"/>
      <c r="AV42" s="145"/>
      <c r="AW42" s="145"/>
      <c r="AX42" s="145"/>
      <c r="AY42" s="145"/>
      <c r="AZ42" s="145"/>
      <c r="BA42" s="160"/>
      <c r="BB42" s="160"/>
      <c r="BC42" s="160"/>
      <c r="BD42" s="160"/>
      <c r="BE42" s="160"/>
      <c r="BF42" s="160"/>
      <c r="BG42" s="160"/>
      <c r="BH42" s="160"/>
      <c r="BI42" s="160"/>
      <c r="BJ42" s="160"/>
      <c r="BK42" s="160"/>
      <c r="BL42" s="160"/>
      <c r="BM42" s="160"/>
      <c r="BN42" s="160"/>
      <c r="BO42" s="160"/>
      <c r="BP42" s="160"/>
      <c r="BQ42" s="160"/>
      <c r="BR42" s="160"/>
      <c r="BS42" s="160"/>
      <c r="BT42" s="160"/>
      <c r="BU42" s="160"/>
      <c r="BV42" s="160"/>
      <c r="BW42" s="160"/>
      <c r="BX42" s="160"/>
      <c r="BY42" s="160"/>
      <c r="BZ42" s="160"/>
      <c r="CA42" s="160"/>
      <c r="CB42" s="160"/>
      <c r="CC42" s="160"/>
    </row>
    <row r="43" spans="1:81" ht="6.95" customHeight="1" x14ac:dyDescent="0.25">
      <c r="A43" s="81"/>
      <c r="B43" s="159">
        <f t="shared" si="7"/>
        <v>11</v>
      </c>
      <c r="C43" s="148">
        <f>IF(C14&lt;=$I$10,C14,IF(ISNUMBER(MATCH('15'!C77,$Z$4:$Z$370,0)),$Z$2,IF(ISNUMBER(MATCH('15'!C77,$BP$4:$BP$370,0)),$AO$3,IF(ISNUMBER(MATCH('15'!C77,$AO$3:$AO$368,0)),$AM$2,$Y$2))))</f>
        <v>1</v>
      </c>
      <c r="D43" s="148">
        <f>IF(D14&lt;=$I$10,D14,IF(ISNUMBER(MATCH('15'!D77,$Z$4:$Z$370,0)),$Z$2,IF(ISNUMBER(MATCH('15'!D77,$BP$4:$BP$370,0)),$AO$3,IF(ISNUMBER(MATCH('15'!D77,$AO$3:$AO$368,0)),$AM$2,$Y$2))))</f>
        <v>0</v>
      </c>
      <c r="E43" s="148">
        <f>IF(E14&lt;=$I$10,E14,IF(ISNUMBER(MATCH('15'!E77,$Z$4:$Z$370,0)),$Z$2,IF(ISNUMBER(MATCH('15'!E77,$BP$4:$BP$370,0)),$AO$3,IF(ISNUMBER(MATCH('15'!E77,$AO$3:$AO$368,0)),$AM$2,$Y$2))))</f>
        <v>0</v>
      </c>
      <c r="F43" s="148">
        <f>IF(F14&lt;=$I$10,F14,IF(ISNUMBER(MATCH('15'!F77,$Z$4:$Z$370,0)),$Z$2,IF(ISNUMBER(MATCH('15'!F77,$BP$4:$BP$370,0)),$AO$3,IF(ISNUMBER(MATCH('15'!F77,$AO$3:$AO$368,0)),$AM$2,$Y$2))))</f>
        <v>0</v>
      </c>
      <c r="G43" s="148">
        <f>IF(G14&lt;=$I$10,G14,IF(ISNUMBER(MATCH('15'!G77,$Z$4:$Z$370,0)),$Z$2,IF(ISNUMBER(MATCH('15'!G77,$BP$4:$BP$370,0)),$AO$3,IF(ISNUMBER(MATCH('15'!G77,$AO$3:$AO$368,0)),$AM$2,$Y$2))))</f>
        <v>0</v>
      </c>
      <c r="H43" s="148">
        <f>IF(H14&lt;=$I$10,H14,IF(ISNUMBER(MATCH('15'!H77,$Z$4:$Z$370,0)),$Z$2,IF(ISNUMBER(MATCH('15'!H77,$BP$4:$BP$370,0)),$AO$3,IF(ISNUMBER(MATCH('15'!H77,$AO$3:$AO$368,0)),$AM$2,$Y$2))))</f>
        <v>20</v>
      </c>
      <c r="I43" s="148">
        <f>IF(I14&lt;=$I$10,I14,IF(ISNUMBER(MATCH('15'!I77,$Z$4:$Z$370,0)),$Z$2,IF(ISNUMBER(MATCH('15'!I77,$BP$4:$BP$370,0)),$AO$3,IF(ISNUMBER(MATCH('15'!I77,$AO$3:$AO$368,0)),$AM$2,$Y$2))))</f>
        <v>100</v>
      </c>
      <c r="J43" s="148">
        <f>IF(J14&lt;=$I$10,J14,IF(ISNUMBER(MATCH('15'!J77,$Z$4:$Z$370,0)),$Z$2,IF(ISNUMBER(MATCH('15'!J77,$BP$4:$BP$370,0)),$AO$3,IF(ISNUMBER(MATCH('15'!J77,$AO$3:$AO$368,0)),$AM$2,$Y$2))))</f>
        <v>100</v>
      </c>
      <c r="K43" s="148">
        <f>IF(K14&lt;=$I$10,K14,IF(ISNUMBER(MATCH('15'!K77,$Z$4:$Z$370,0)),$Z$2,IF(ISNUMBER(MATCH('15'!K77,$BP$4:$BP$370,0)),$AO$3,IF(ISNUMBER(MATCH('15'!K77,$AO$3:$AO$368,0)),$AM$2,$Y$2))))</f>
        <v>100</v>
      </c>
      <c r="L43" s="148">
        <f>IF(L14&lt;=$I$10,L14,IF(ISNUMBER(MATCH('15'!L77,$Z$4:$Z$370,0)),$Z$2,IF(ISNUMBER(MATCH('15'!L77,$BP$4:$BP$370,0)),$AO$3,IF(ISNUMBER(MATCH('15'!L77,$AO$3:$AO$368,0)),$AM$2,$Y$2))))</f>
        <v>100</v>
      </c>
      <c r="M43" s="148">
        <f>IF(M14&lt;=$I$10,M14,IF(ISNUMBER(MATCH('15'!M77,$Z$4:$Z$370,0)),$Z$2,IF(ISNUMBER(MATCH('15'!M77,$BP$4:$BP$370,0)),$AO$3,IF(ISNUMBER(MATCH('15'!M77,$AO$3:$AO$368,0)),$AM$2,$Y$2))))</f>
        <v>100</v>
      </c>
      <c r="N43" s="148">
        <f>IF(N14&lt;=$I$10,N14,IF(ISNUMBER(MATCH('15'!N77,$Z$4:$Z$370,0)),$Z$2,IF(ISNUMBER(MATCH('15'!N77,$BP$4:$BP$370,0)),$AO$3,IF(ISNUMBER(MATCH('15'!N77,$AO$3:$AO$368,0)),$AM$2,$Y$2))))</f>
        <v>20</v>
      </c>
      <c r="O43" s="148">
        <f>IF(O14&lt;=$I$10,O14,IF(ISNUMBER(MATCH('15'!O77,$Z$4:$Z$370,0)),$Z$2,IF(ISNUMBER(MATCH('15'!O77,$BP$4:$BP$370,0)),$AO$3,IF(ISNUMBER(MATCH('15'!O77,$AO$3:$AO$368,0)),$AM$2,$Y$2))))</f>
        <v>0</v>
      </c>
      <c r="P43" s="148">
        <f>IF(P14&lt;=$I$10,P14,IF(ISNUMBER(MATCH('15'!P77,$Z$4:$Z$370,0)),$Z$2,IF(ISNUMBER(MATCH('15'!P77,$BP$4:$BP$370,0)),$AO$3,IF(ISNUMBER(MATCH('15'!P77,$AO$3:$AO$368,0)),$AM$2,$Y$2))))</f>
        <v>0</v>
      </c>
      <c r="Q43" s="148">
        <f>IF(Q14&lt;=$I$10,Q14,IF(ISNUMBER(MATCH('15'!Q77,$Z$4:$Z$370,0)),$Z$2,IF(ISNUMBER(MATCH('15'!Q77,$BP$4:$BP$370,0)),$AO$3,IF(ISNUMBER(MATCH('15'!Q77,$AO$3:$AO$368,0)),$AM$2,$Y$2))))</f>
        <v>0</v>
      </c>
      <c r="R43" s="148">
        <f>IF(R14&lt;=$I$10,R14,IF(ISNUMBER(MATCH('15'!R77,$Z$4:$Z$370,0)),$Z$2,IF(ISNUMBER(MATCH('15'!R77,$BP$4:$BP$370,0)),$AO$3,IF(ISNUMBER(MATCH('15'!R77,$AO$3:$AO$368,0)),$AM$2,$Y$2))))</f>
        <v>0</v>
      </c>
      <c r="S43" s="148">
        <f>IF(S14&lt;=$I$10,S14,IF(ISNUMBER(MATCH('15'!S77,$Z$4:$Z$370,0)),$Z$2,IF(ISNUMBER(MATCH('15'!S77,$BP$4:$BP$370,0)),$AO$3,IF(ISNUMBER(MATCH('15'!S77,$AO$3:$AO$368,0)),$AM$2,$Y$2))))</f>
        <v>1</v>
      </c>
      <c r="T43" s="81"/>
      <c r="U43" s="141">
        <v>39</v>
      </c>
      <c r="V43" s="130">
        <v>0</v>
      </c>
      <c r="W43" s="130">
        <v>12</v>
      </c>
      <c r="X43" s="130">
        <v>16</v>
      </c>
      <c r="Y43" s="130">
        <v>140</v>
      </c>
      <c r="Z43" s="55" t="str">
        <f t="shared" si="0"/>
        <v>17,13</v>
      </c>
      <c r="AA43" s="162"/>
      <c r="AB43" s="178">
        <v>39</v>
      </c>
      <c r="AC43" s="178">
        <v>0</v>
      </c>
      <c r="AD43" s="178">
        <v>39</v>
      </c>
      <c r="AE43" s="178" t="s">
        <v>396</v>
      </c>
      <c r="AF43" s="179" t="s">
        <v>458</v>
      </c>
      <c r="AG43" s="179">
        <v>0.1</v>
      </c>
      <c r="AH43" s="179">
        <v>97</v>
      </c>
      <c r="AI43" s="179">
        <v>102</v>
      </c>
      <c r="AJ43" s="179">
        <v>250</v>
      </c>
      <c r="AK43" s="179">
        <v>500</v>
      </c>
      <c r="AL43" s="178">
        <v>1</v>
      </c>
      <c r="AM43" s="178">
        <v>6</v>
      </c>
      <c r="AN43" s="178">
        <v>8</v>
      </c>
      <c r="AO43" s="55" t="str">
        <f t="shared" si="1"/>
        <v>9,7</v>
      </c>
      <c r="AP43" s="90" t="str">
        <f t="shared" si="2"/>
        <v>H</v>
      </c>
      <c r="AQ43" s="94">
        <f t="shared" si="3"/>
        <v>398</v>
      </c>
      <c r="AR43" s="94">
        <f t="shared" si="3"/>
        <v>250</v>
      </c>
      <c r="AS43" s="145"/>
      <c r="AT43" s="145"/>
      <c r="AU43" s="145"/>
      <c r="AV43" s="145"/>
      <c r="AW43" s="145"/>
      <c r="AX43" s="145"/>
      <c r="AY43" s="145"/>
      <c r="AZ43" s="145"/>
      <c r="BA43" s="162"/>
      <c r="BB43" s="162"/>
      <c r="BC43" s="162"/>
      <c r="BD43" s="162"/>
      <c r="BE43" s="162"/>
      <c r="BF43" s="162"/>
      <c r="BG43" s="162"/>
      <c r="BH43" s="162"/>
      <c r="BI43" s="162"/>
      <c r="BJ43" s="162"/>
      <c r="BK43" s="162"/>
      <c r="BL43" s="162"/>
      <c r="BM43" s="162"/>
      <c r="BN43" s="162"/>
      <c r="BO43" s="162"/>
      <c r="BP43" s="162"/>
      <c r="BQ43" s="162"/>
      <c r="BR43" s="162"/>
      <c r="BS43" s="162"/>
      <c r="BT43" s="162"/>
      <c r="BU43" s="162"/>
      <c r="BV43" s="162"/>
      <c r="BW43" s="162"/>
      <c r="BX43" s="162"/>
      <c r="BY43" s="162"/>
      <c r="BZ43" s="162"/>
      <c r="CA43" s="162"/>
      <c r="CB43" s="162"/>
      <c r="CC43" s="162"/>
    </row>
    <row r="44" spans="1:81" ht="6.95" customHeight="1" x14ac:dyDescent="0.25">
      <c r="A44" s="81"/>
      <c r="B44" s="159">
        <f t="shared" si="7"/>
        <v>12</v>
      </c>
      <c r="C44" s="148">
        <f>IF(C15&lt;=$I$10,C15,IF(ISNUMBER(MATCH('15'!C78,$Z$4:$Z$370,0)),$Z$2,IF(ISNUMBER(MATCH('15'!C78,$BP$4:$BP$370,0)),$AO$3,IF(ISNUMBER(MATCH('15'!C78,$AO$3:$AO$368,0)),$AM$2,$Y$2))))</f>
        <v>1</v>
      </c>
      <c r="D44" s="148">
        <f>IF(D15&lt;=$I$10,D15,IF(ISNUMBER(MATCH('15'!D78,$Z$4:$Z$370,0)),$Z$2,IF(ISNUMBER(MATCH('15'!D78,$BP$4:$BP$370,0)),$AO$3,IF(ISNUMBER(MATCH('15'!D78,$AO$3:$AO$368,0)),$AM$2,$Y$2))))</f>
        <v>0</v>
      </c>
      <c r="E44" s="148">
        <f>IF(E15&lt;=$I$10,E15,IF(ISNUMBER(MATCH('15'!E78,$Z$4:$Z$370,0)),$Z$2,IF(ISNUMBER(MATCH('15'!E78,$BP$4:$BP$370,0)),$AO$3,IF(ISNUMBER(MATCH('15'!E78,$AO$3:$AO$368,0)),$AM$2,$Y$2))))</f>
        <v>0</v>
      </c>
      <c r="F44" s="148">
        <f>IF(F15&lt;=$I$10,F15,IF(ISNUMBER(MATCH('15'!F78,$Z$4:$Z$370,0)),$Z$2,IF(ISNUMBER(MATCH('15'!F78,$BP$4:$BP$370,0)),$AO$3,IF(ISNUMBER(MATCH('15'!F78,$AO$3:$AO$368,0)),$AM$2,$Y$2))))</f>
        <v>0</v>
      </c>
      <c r="G44" s="148">
        <f>IF(G15&lt;=$I$10,G15,IF(ISNUMBER(MATCH('15'!G78,$Z$4:$Z$370,0)),$Z$2,IF(ISNUMBER(MATCH('15'!G78,$BP$4:$BP$370,0)),$AO$3,IF(ISNUMBER(MATCH('15'!G78,$AO$3:$AO$368,0)),$AM$2,$Y$2))))</f>
        <v>0</v>
      </c>
      <c r="H44" s="148">
        <f>IF(H15&lt;=$I$10,H15,IF(ISNUMBER(MATCH('15'!H78,$Z$4:$Z$370,0)),$Z$2,IF(ISNUMBER(MATCH('15'!H78,$BP$4:$BP$370,0)),$AO$3,IF(ISNUMBER(MATCH('15'!H78,$AO$3:$AO$368,0)),$AM$2,$Y$2))))</f>
        <v>0</v>
      </c>
      <c r="I44" s="148">
        <f>IF(I15&lt;=$I$10,I15,IF(ISNUMBER(MATCH('15'!I78,$Z$4:$Z$370,0)),$Z$2,IF(ISNUMBER(MATCH('15'!I78,$BP$4:$BP$370,0)),$AO$3,IF(ISNUMBER(MATCH('15'!I78,$AO$3:$AO$368,0)),$AM$2,$Y$2))))</f>
        <v>20</v>
      </c>
      <c r="J44" s="148">
        <f>IF(J15&lt;=$I$10,J15,IF(ISNUMBER(MATCH('15'!J78,$Z$4:$Z$370,0)),$Z$2,IF(ISNUMBER(MATCH('15'!J78,$BP$4:$BP$370,0)),$AO$3,IF(ISNUMBER(MATCH('15'!J78,$AO$3:$AO$368,0)),$AM$2,$Y$2))))</f>
        <v>20</v>
      </c>
      <c r="K44" s="148">
        <f>IF(K15&lt;=$I$10,K15,IF(ISNUMBER(MATCH('15'!K78,$Z$4:$Z$370,0)),$Z$2,IF(ISNUMBER(MATCH('15'!K78,$BP$4:$BP$370,0)),$AO$3,IF(ISNUMBER(MATCH('15'!K78,$AO$3:$AO$368,0)),$AM$2,$Y$2))))</f>
        <v>2</v>
      </c>
      <c r="L44" s="148">
        <f>IF(L15&lt;=$I$10,L15,IF(ISNUMBER(MATCH('15'!L78,$Z$4:$Z$370,0)),$Z$2,IF(ISNUMBER(MATCH('15'!L78,$BP$4:$BP$370,0)),$AO$3,IF(ISNUMBER(MATCH('15'!L78,$AO$3:$AO$368,0)),$AM$2,$Y$2))))</f>
        <v>20</v>
      </c>
      <c r="M44" s="148">
        <f>IF(M15&lt;=$I$10,M15,IF(ISNUMBER(MATCH('15'!M78,$Z$4:$Z$370,0)),$Z$2,IF(ISNUMBER(MATCH('15'!M78,$BP$4:$BP$370,0)),$AO$3,IF(ISNUMBER(MATCH('15'!M78,$AO$3:$AO$368,0)),$AM$2,$Y$2))))</f>
        <v>20</v>
      </c>
      <c r="N44" s="148">
        <f>IF(N15&lt;=$I$10,N15,IF(ISNUMBER(MATCH('15'!N78,$Z$4:$Z$370,0)),$Z$2,IF(ISNUMBER(MATCH('15'!N78,$BP$4:$BP$370,0)),$AO$3,IF(ISNUMBER(MATCH('15'!N78,$AO$3:$AO$368,0)),$AM$2,$Y$2))))</f>
        <v>0</v>
      </c>
      <c r="O44" s="148">
        <f>IF(O15&lt;=$I$10,O15,IF(ISNUMBER(MATCH('15'!O78,$Z$4:$Z$370,0)),$Z$2,IF(ISNUMBER(MATCH('15'!O78,$BP$4:$BP$370,0)),$AO$3,IF(ISNUMBER(MATCH('15'!O78,$AO$3:$AO$368,0)),$AM$2,$Y$2))))</f>
        <v>0</v>
      </c>
      <c r="P44" s="148">
        <f>IF(P15&lt;=$I$10,P15,IF(ISNUMBER(MATCH('15'!P78,$Z$4:$Z$370,0)),$Z$2,IF(ISNUMBER(MATCH('15'!P78,$BP$4:$BP$370,0)),$AO$3,IF(ISNUMBER(MATCH('15'!P78,$AO$3:$AO$368,0)),$AM$2,$Y$2))))</f>
        <v>0</v>
      </c>
      <c r="Q44" s="148">
        <f>IF(Q15&lt;=$I$10,Q15,IF(ISNUMBER(MATCH('15'!Q78,$Z$4:$Z$370,0)),$Z$2,IF(ISNUMBER(MATCH('15'!Q78,$BP$4:$BP$370,0)),$AO$3,IF(ISNUMBER(MATCH('15'!Q78,$AO$3:$AO$368,0)),$AM$2,$Y$2))))</f>
        <v>0</v>
      </c>
      <c r="R44" s="148">
        <f>IF(R15&lt;=$I$10,R15,IF(ISNUMBER(MATCH('15'!R78,$Z$4:$Z$370,0)),$Z$2,IF(ISNUMBER(MATCH('15'!R78,$BP$4:$BP$370,0)),$AO$3,IF(ISNUMBER(MATCH('15'!R78,$AO$3:$AO$368,0)),$AM$2,$Y$2))))</f>
        <v>0</v>
      </c>
      <c r="S44" s="148">
        <f>IF(S15&lt;=$I$10,S15,IF(ISNUMBER(MATCH('15'!S78,$Z$4:$Z$370,0)),$Z$2,IF(ISNUMBER(MATCH('15'!S78,$BP$4:$BP$370,0)),$AO$3,IF(ISNUMBER(MATCH('15'!S78,$AO$3:$AO$368,0)),$AM$2,$Y$2))))</f>
        <v>1</v>
      </c>
      <c r="T44" s="81"/>
      <c r="U44" s="141">
        <v>40</v>
      </c>
      <c r="V44" s="130">
        <v>0</v>
      </c>
      <c r="W44" s="130">
        <v>13</v>
      </c>
      <c r="X44" s="130">
        <v>16</v>
      </c>
      <c r="Y44" s="130">
        <v>140</v>
      </c>
      <c r="Z44" s="55" t="str">
        <f t="shared" si="0"/>
        <v>17,14</v>
      </c>
      <c r="AA44" s="162"/>
      <c r="AB44" s="178">
        <v>40</v>
      </c>
      <c r="AC44" s="178">
        <v>0</v>
      </c>
      <c r="AD44" s="178">
        <v>40</v>
      </c>
      <c r="AE44" s="178" t="s">
        <v>485</v>
      </c>
      <c r="AF44" s="179" t="s">
        <v>460</v>
      </c>
      <c r="AG44" s="179">
        <v>0.1</v>
      </c>
      <c r="AH44" s="179">
        <v>0</v>
      </c>
      <c r="AI44" s="179">
        <v>0</v>
      </c>
      <c r="AJ44" s="179">
        <v>0</v>
      </c>
      <c r="AK44" s="179">
        <v>0</v>
      </c>
      <c r="AL44" s="178">
        <v>2</v>
      </c>
      <c r="AM44" s="178">
        <v>7</v>
      </c>
      <c r="AN44" s="178">
        <v>8</v>
      </c>
      <c r="AO44" s="55" t="str">
        <f t="shared" si="1"/>
        <v>9,8</v>
      </c>
      <c r="AP44" s="90" t="str">
        <f t="shared" si="2"/>
        <v/>
      </c>
      <c r="AQ44" s="94">
        <f t="shared" si="3"/>
        <v>0</v>
      </c>
      <c r="AR44" s="94">
        <f t="shared" si="3"/>
        <v>0</v>
      </c>
      <c r="AS44" s="145"/>
      <c r="AT44" s="145"/>
      <c r="AU44" s="145"/>
      <c r="AV44" s="145"/>
      <c r="AW44" s="145"/>
      <c r="AX44" s="145"/>
      <c r="AY44" s="145"/>
      <c r="AZ44" s="145"/>
      <c r="BA44" s="162"/>
      <c r="BB44" s="162"/>
      <c r="BC44" s="162"/>
      <c r="BD44" s="162"/>
      <c r="BE44" s="162"/>
      <c r="BF44" s="162"/>
      <c r="BG44" s="162"/>
      <c r="BH44" s="162"/>
      <c r="BI44" s="162"/>
      <c r="BJ44" s="162"/>
      <c r="BK44" s="162"/>
      <c r="BL44" s="162"/>
      <c r="BM44" s="162"/>
      <c r="BN44" s="162"/>
      <c r="BO44" s="162"/>
      <c r="BP44" s="162"/>
      <c r="BQ44" s="162"/>
      <c r="BR44" s="162"/>
      <c r="BS44" s="162"/>
      <c r="BT44" s="162"/>
      <c r="BU44" s="162"/>
      <c r="BV44" s="162"/>
      <c r="BW44" s="162"/>
      <c r="BX44" s="162"/>
      <c r="BY44" s="162"/>
      <c r="BZ44" s="162"/>
      <c r="CA44" s="162"/>
      <c r="CB44" s="162"/>
      <c r="CC44" s="162"/>
    </row>
    <row r="45" spans="1:81" ht="6.95" customHeight="1" x14ac:dyDescent="0.25">
      <c r="A45" s="81"/>
      <c r="B45" s="159">
        <f t="shared" si="7"/>
        <v>13</v>
      </c>
      <c r="C45" s="148">
        <f>IF(C16&lt;=$I$10,C16,IF(ISNUMBER(MATCH('15'!C79,$Z$4:$Z$370,0)),$Z$2,IF(ISNUMBER(MATCH('15'!C79,$BP$4:$BP$370,0)),$AO$3,IF(ISNUMBER(MATCH('15'!C79,$AO$3:$AO$368,0)),$AM$2,$Y$2))))</f>
        <v>1</v>
      </c>
      <c r="D45" s="148">
        <f>IF(D16&lt;=$I$10,D16,IF(ISNUMBER(MATCH('15'!D79,$Z$4:$Z$370,0)),$Z$2,IF(ISNUMBER(MATCH('15'!D79,$BP$4:$BP$370,0)),$AO$3,IF(ISNUMBER(MATCH('15'!D79,$AO$3:$AO$368,0)),$AM$2,$Y$2))))</f>
        <v>0</v>
      </c>
      <c r="E45" s="148">
        <f>IF(E16&lt;=$I$10,E16,IF(ISNUMBER(MATCH('15'!E79,$Z$4:$Z$370,0)),$Z$2,IF(ISNUMBER(MATCH('15'!E79,$BP$4:$BP$370,0)),$AO$3,IF(ISNUMBER(MATCH('15'!E79,$AO$3:$AO$368,0)),$AM$2,$Y$2))))</f>
        <v>0</v>
      </c>
      <c r="F45" s="148">
        <f>IF(F16&lt;=$I$10,F16,IF(ISNUMBER(MATCH('15'!F79,$Z$4:$Z$370,0)),$Z$2,IF(ISNUMBER(MATCH('15'!F79,$BP$4:$BP$370,0)),$AO$3,IF(ISNUMBER(MATCH('15'!F79,$AO$3:$AO$368,0)),$AM$2,$Y$2))))</f>
        <v>0</v>
      </c>
      <c r="G45" s="148">
        <f>IF(G16&lt;=$I$10,G16,IF(ISNUMBER(MATCH('15'!G79,$Z$4:$Z$370,0)),$Z$2,IF(ISNUMBER(MATCH('15'!G79,$BP$4:$BP$370,0)),$AO$3,IF(ISNUMBER(MATCH('15'!G79,$AO$3:$AO$368,0)),$AM$2,$Y$2))))</f>
        <v>0</v>
      </c>
      <c r="H45" s="148">
        <f>IF(H16&lt;=$I$10,H16,IF(ISNUMBER(MATCH('15'!H79,$Z$4:$Z$370,0)),$Z$2,IF(ISNUMBER(MATCH('15'!H79,$BP$4:$BP$370,0)),$AO$3,IF(ISNUMBER(MATCH('15'!H79,$AO$3:$AO$368,0)),$AM$2,$Y$2))))</f>
        <v>0</v>
      </c>
      <c r="I45" s="148">
        <f>IF(I16&lt;=$I$10,I16,IF(ISNUMBER(MATCH('15'!I79,$Z$4:$Z$370,0)),$Z$2,IF(ISNUMBER(MATCH('15'!I79,$BP$4:$BP$370,0)),$AO$3,IF(ISNUMBER(MATCH('15'!I79,$AO$3:$AO$368,0)),$AM$2,$Y$2))))</f>
        <v>0</v>
      </c>
      <c r="J45" s="148">
        <f>IF(J16&lt;=$I$10,J16,IF(ISNUMBER(MATCH('15'!J79,$Z$4:$Z$370,0)),$Z$2,IF(ISNUMBER(MATCH('15'!J79,$BP$4:$BP$370,0)),$AO$3,IF(ISNUMBER(MATCH('15'!J79,$AO$3:$AO$368,0)),$AM$2,$Y$2))))</f>
        <v>0</v>
      </c>
      <c r="K45" s="148">
        <f>IF(K16&lt;=$I$10,K16,IF(ISNUMBER(MATCH('15'!K79,$Z$4:$Z$370,0)),$Z$2,IF(ISNUMBER(MATCH('15'!K79,$BP$4:$BP$370,0)),$AO$3,IF(ISNUMBER(MATCH('15'!K79,$AO$3:$AO$368,0)),$AM$2,$Y$2))))</f>
        <v>2</v>
      </c>
      <c r="L45" s="148">
        <f>IF(L16&lt;=$I$10,L16,IF(ISNUMBER(MATCH('15'!L79,$Z$4:$Z$370,0)),$Z$2,IF(ISNUMBER(MATCH('15'!L79,$BP$4:$BP$370,0)),$AO$3,IF(ISNUMBER(MATCH('15'!L79,$AO$3:$AO$368,0)),$AM$2,$Y$2))))</f>
        <v>0</v>
      </c>
      <c r="M45" s="148">
        <f>IF(M16&lt;=$I$10,M16,IF(ISNUMBER(MATCH('15'!M79,$Z$4:$Z$370,0)),$Z$2,IF(ISNUMBER(MATCH('15'!M79,$BP$4:$BP$370,0)),$AO$3,IF(ISNUMBER(MATCH('15'!M79,$AO$3:$AO$368,0)),$AM$2,$Y$2))))</f>
        <v>0</v>
      </c>
      <c r="N45" s="148">
        <f>IF(N16&lt;=$I$10,N16,IF(ISNUMBER(MATCH('15'!N79,$Z$4:$Z$370,0)),$Z$2,IF(ISNUMBER(MATCH('15'!N79,$BP$4:$BP$370,0)),$AO$3,IF(ISNUMBER(MATCH('15'!N79,$AO$3:$AO$368,0)),$AM$2,$Y$2))))</f>
        <v>0</v>
      </c>
      <c r="O45" s="148">
        <f>IF(O16&lt;=$I$10,O16,IF(ISNUMBER(MATCH('15'!O79,$Z$4:$Z$370,0)),$Z$2,IF(ISNUMBER(MATCH('15'!O79,$BP$4:$BP$370,0)),$AO$3,IF(ISNUMBER(MATCH('15'!O79,$AO$3:$AO$368,0)),$AM$2,$Y$2))))</f>
        <v>0</v>
      </c>
      <c r="P45" s="148">
        <f>IF(P16&lt;=$I$10,P16,IF(ISNUMBER(MATCH('15'!P79,$Z$4:$Z$370,0)),$Z$2,IF(ISNUMBER(MATCH('15'!P79,$BP$4:$BP$370,0)),$AO$3,IF(ISNUMBER(MATCH('15'!P79,$AO$3:$AO$368,0)),$AM$2,$Y$2))))</f>
        <v>0</v>
      </c>
      <c r="Q45" s="148">
        <f>IF(Q16&lt;=$I$10,Q16,IF(ISNUMBER(MATCH('15'!Q79,$Z$4:$Z$370,0)),$Z$2,IF(ISNUMBER(MATCH('15'!Q79,$BP$4:$BP$370,0)),$AO$3,IF(ISNUMBER(MATCH('15'!Q79,$AO$3:$AO$368,0)),$AM$2,$Y$2))))</f>
        <v>0</v>
      </c>
      <c r="R45" s="148">
        <f>IF(R16&lt;=$I$10,R16,IF(ISNUMBER(MATCH('15'!R79,$Z$4:$Z$370,0)),$Z$2,IF(ISNUMBER(MATCH('15'!R79,$BP$4:$BP$370,0)),$AO$3,IF(ISNUMBER(MATCH('15'!R79,$AO$3:$AO$368,0)),$AM$2,$Y$2))))</f>
        <v>0</v>
      </c>
      <c r="S45" s="148">
        <f>IF(S16&lt;=$I$10,S16,IF(ISNUMBER(MATCH('15'!S79,$Z$4:$Z$370,0)),$Z$2,IF(ISNUMBER(MATCH('15'!S79,$BP$4:$BP$370,0)),$AO$3,IF(ISNUMBER(MATCH('15'!S79,$AO$3:$AO$368,0)),$AM$2,$Y$2))))</f>
        <v>1</v>
      </c>
      <c r="T45" s="81"/>
      <c r="U45" s="141">
        <v>41</v>
      </c>
      <c r="V45" s="130">
        <v>0</v>
      </c>
      <c r="W45" s="130">
        <v>14</v>
      </c>
      <c r="X45" s="130">
        <v>16</v>
      </c>
      <c r="Y45" s="130">
        <v>140</v>
      </c>
      <c r="Z45" s="55" t="str">
        <f t="shared" si="0"/>
        <v>17,15</v>
      </c>
      <c r="AA45" s="162"/>
      <c r="AB45" s="178">
        <v>41</v>
      </c>
      <c r="AC45" s="178">
        <v>0</v>
      </c>
      <c r="AD45" s="178">
        <v>41</v>
      </c>
      <c r="AE45" s="178" t="s">
        <v>462</v>
      </c>
      <c r="AF45" s="179" t="s">
        <v>458</v>
      </c>
      <c r="AG45" s="179">
        <v>0.1</v>
      </c>
      <c r="AH45" s="179">
        <v>97</v>
      </c>
      <c r="AI45" s="179">
        <v>102</v>
      </c>
      <c r="AJ45" s="179">
        <v>250</v>
      </c>
      <c r="AK45" s="179">
        <v>500</v>
      </c>
      <c r="AL45" s="178">
        <v>1</v>
      </c>
      <c r="AM45" s="178">
        <v>6</v>
      </c>
      <c r="AN45" s="178">
        <v>9</v>
      </c>
      <c r="AO45" s="55" t="str">
        <f t="shared" si="1"/>
        <v>10,7</v>
      </c>
      <c r="AP45" s="90" t="str">
        <f t="shared" si="2"/>
        <v>H</v>
      </c>
      <c r="AQ45" s="94">
        <f t="shared" si="3"/>
        <v>398</v>
      </c>
      <c r="AR45" s="94">
        <f t="shared" si="3"/>
        <v>250</v>
      </c>
      <c r="AS45" s="145"/>
      <c r="AT45" s="145"/>
      <c r="AU45" s="145"/>
      <c r="AV45" s="145"/>
      <c r="AW45" s="145"/>
      <c r="AX45" s="145"/>
      <c r="AY45" s="145"/>
      <c r="AZ45" s="145"/>
      <c r="BA45" s="162"/>
      <c r="BB45" s="162"/>
      <c r="BC45" s="162"/>
      <c r="BD45" s="162"/>
      <c r="BE45" s="162"/>
      <c r="BF45" s="162"/>
      <c r="BG45" s="162"/>
      <c r="BH45" s="162"/>
      <c r="BI45" s="162"/>
      <c r="BJ45" s="162"/>
      <c r="BK45" s="162"/>
      <c r="BL45" s="162"/>
      <c r="BM45" s="162"/>
      <c r="BN45" s="162"/>
      <c r="BO45" s="162"/>
      <c r="BP45" s="162"/>
      <c r="BQ45" s="162"/>
      <c r="BR45" s="162"/>
      <c r="BS45" s="162"/>
      <c r="BT45" s="162"/>
      <c r="BU45" s="162"/>
      <c r="BV45" s="162"/>
      <c r="BW45" s="162"/>
      <c r="BX45" s="162"/>
      <c r="BY45" s="162"/>
      <c r="BZ45" s="162"/>
      <c r="CA45" s="162"/>
      <c r="CB45" s="162"/>
      <c r="CC45" s="162"/>
    </row>
    <row r="46" spans="1:81" ht="6.95" customHeight="1" x14ac:dyDescent="0.25">
      <c r="A46" s="160"/>
      <c r="B46" s="159">
        <f t="shared" si="7"/>
        <v>14</v>
      </c>
      <c r="C46" s="148">
        <f>IF(C17&lt;=$I$10,C17,IF(ISNUMBER(MATCH('15'!C80,$Z$4:$Z$370,0)),$Z$2,IF(ISNUMBER(MATCH('15'!C80,$BP$4:$BP$370,0)),$AO$3,IF(ISNUMBER(MATCH('15'!C80,$AO$3:$AO$368,0)),$AM$2,$Y$2))))</f>
        <v>1</v>
      </c>
      <c r="D46" s="148">
        <f>IF(D17&lt;=$I$10,D17,IF(ISNUMBER(MATCH('15'!D80,$Z$4:$Z$370,0)),$Z$2,IF(ISNUMBER(MATCH('15'!D80,$BP$4:$BP$370,0)),$AO$3,IF(ISNUMBER(MATCH('15'!D80,$AO$3:$AO$368,0)),$AM$2,$Y$2))))</f>
        <v>0</v>
      </c>
      <c r="E46" s="148">
        <f>IF(E17&lt;=$I$10,E17,IF(ISNUMBER(MATCH('15'!E80,$Z$4:$Z$370,0)),$Z$2,IF(ISNUMBER(MATCH('15'!E80,$BP$4:$BP$370,0)),$AO$3,IF(ISNUMBER(MATCH('15'!E80,$AO$3:$AO$368,0)),$AM$2,$Y$2))))</f>
        <v>0</v>
      </c>
      <c r="F46" s="148">
        <f>IF(F17&lt;=$I$10,F17,IF(ISNUMBER(MATCH('15'!F80,$Z$4:$Z$370,0)),$Z$2,IF(ISNUMBER(MATCH('15'!F80,$BP$4:$BP$370,0)),$AO$3,IF(ISNUMBER(MATCH('15'!F80,$AO$3:$AO$368,0)),$AM$2,$Y$2))))</f>
        <v>0</v>
      </c>
      <c r="G46" s="148">
        <f>IF(G17&lt;=$I$10,G17,IF(ISNUMBER(MATCH('15'!G80,$Z$4:$Z$370,0)),$Z$2,IF(ISNUMBER(MATCH('15'!G80,$BP$4:$BP$370,0)),$AO$3,IF(ISNUMBER(MATCH('15'!G80,$AO$3:$AO$368,0)),$AM$2,$Y$2))))</f>
        <v>0</v>
      </c>
      <c r="H46" s="148">
        <f>IF(H17&lt;=$I$10,H17,IF(ISNUMBER(MATCH('15'!H80,$Z$4:$Z$370,0)),$Z$2,IF(ISNUMBER(MATCH('15'!H80,$BP$4:$BP$370,0)),$AO$3,IF(ISNUMBER(MATCH('15'!H80,$AO$3:$AO$368,0)),$AM$2,$Y$2))))</f>
        <v>0</v>
      </c>
      <c r="I46" s="148">
        <f>IF(I17&lt;=$I$10,I17,IF(ISNUMBER(MATCH('15'!I80,$Z$4:$Z$370,0)),$Z$2,IF(ISNUMBER(MATCH('15'!I80,$BP$4:$BP$370,0)),$AO$3,IF(ISNUMBER(MATCH('15'!I80,$AO$3:$AO$368,0)),$AM$2,$Y$2))))</f>
        <v>0</v>
      </c>
      <c r="J46" s="148">
        <f>IF(J17&lt;=$I$10,J17,IF(ISNUMBER(MATCH('15'!J80,$Z$4:$Z$370,0)),$Z$2,IF(ISNUMBER(MATCH('15'!J80,$BP$4:$BP$370,0)),$AO$3,IF(ISNUMBER(MATCH('15'!J80,$AO$3:$AO$368,0)),$AM$2,$Y$2))))</f>
        <v>0</v>
      </c>
      <c r="K46" s="148">
        <f>IF(K17&lt;=$I$10,K17,IF(ISNUMBER(MATCH('15'!K80,$Z$4:$Z$370,0)),$Z$2,IF(ISNUMBER(MATCH('15'!K80,$BP$4:$BP$370,0)),$AO$3,IF(ISNUMBER(MATCH('15'!K80,$AO$3:$AO$368,0)),$AM$2,$Y$2))))</f>
        <v>0</v>
      </c>
      <c r="L46" s="148">
        <f>IF(L17&lt;=$I$10,L17,IF(ISNUMBER(MATCH('15'!L80,$Z$4:$Z$370,0)),$Z$2,IF(ISNUMBER(MATCH('15'!L80,$BP$4:$BP$370,0)),$AO$3,IF(ISNUMBER(MATCH('15'!L80,$AO$3:$AO$368,0)),$AM$2,$Y$2))))</f>
        <v>2</v>
      </c>
      <c r="M46" s="148">
        <f>IF(M17&lt;=$I$10,M17,IF(ISNUMBER(MATCH('15'!M80,$Z$4:$Z$370,0)),$Z$2,IF(ISNUMBER(MATCH('15'!M80,$BP$4:$BP$370,0)),$AO$3,IF(ISNUMBER(MATCH('15'!M80,$AO$3:$AO$368,0)),$AM$2,$Y$2))))</f>
        <v>0</v>
      </c>
      <c r="N46" s="148">
        <f>IF(N17&lt;=$I$10,N17,IF(ISNUMBER(MATCH('15'!N80,$Z$4:$Z$370,0)),$Z$2,IF(ISNUMBER(MATCH('15'!N80,$BP$4:$BP$370,0)),$AO$3,IF(ISNUMBER(MATCH('15'!N80,$AO$3:$AO$368,0)),$AM$2,$Y$2))))</f>
        <v>0</v>
      </c>
      <c r="O46" s="148">
        <f>IF(O17&lt;=$I$10,O17,IF(ISNUMBER(MATCH('15'!O80,$Z$4:$Z$370,0)),$Z$2,IF(ISNUMBER(MATCH('15'!O80,$BP$4:$BP$370,0)),$AO$3,IF(ISNUMBER(MATCH('15'!O80,$AO$3:$AO$368,0)),$AM$2,$Y$2))))</f>
        <v>0</v>
      </c>
      <c r="P46" s="148">
        <f>IF(P17&lt;=$I$10,P17,IF(ISNUMBER(MATCH('15'!P80,$Z$4:$Z$370,0)),$Z$2,IF(ISNUMBER(MATCH('15'!P80,$BP$4:$BP$370,0)),$AO$3,IF(ISNUMBER(MATCH('15'!P80,$AO$3:$AO$368,0)),$AM$2,$Y$2))))</f>
        <v>0</v>
      </c>
      <c r="Q46" s="148">
        <f>IF(Q17&lt;=$I$10,Q17,IF(ISNUMBER(MATCH('15'!Q80,$Z$4:$Z$370,0)),$Z$2,IF(ISNUMBER(MATCH('15'!Q80,$BP$4:$BP$370,0)),$AO$3,IF(ISNUMBER(MATCH('15'!Q80,$AO$3:$AO$368,0)),$AM$2,$Y$2))))</f>
        <v>0</v>
      </c>
      <c r="R46" s="148">
        <f>IF(R17&lt;=$I$10,R17,IF(ISNUMBER(MATCH('15'!R80,$Z$4:$Z$370,0)),$Z$2,IF(ISNUMBER(MATCH('15'!R80,$BP$4:$BP$370,0)),$AO$3,IF(ISNUMBER(MATCH('15'!R80,$AO$3:$AO$368,0)),$AM$2,$Y$2))))</f>
        <v>0</v>
      </c>
      <c r="S46" s="148">
        <f>IF(S17&lt;=$I$10,S17,IF(ISNUMBER(MATCH('15'!S80,$Z$4:$Z$370,0)),$Z$2,IF(ISNUMBER(MATCH('15'!S80,$BP$4:$BP$370,0)),$AO$3,IF(ISNUMBER(MATCH('15'!S80,$AO$3:$AO$368,0)),$AM$2,$Y$2))))</f>
        <v>1</v>
      </c>
      <c r="T46" s="160"/>
      <c r="U46" s="141">
        <v>42</v>
      </c>
      <c r="V46" s="130">
        <v>0</v>
      </c>
      <c r="W46" s="130">
        <v>15</v>
      </c>
      <c r="X46" s="130">
        <v>16</v>
      </c>
      <c r="Y46" s="130">
        <v>140</v>
      </c>
      <c r="Z46" s="55" t="str">
        <f t="shared" si="0"/>
        <v>17,16</v>
      </c>
      <c r="AA46" s="162"/>
      <c r="AB46" s="178">
        <v>42</v>
      </c>
      <c r="AC46" s="178">
        <v>0</v>
      </c>
      <c r="AD46" s="178">
        <v>42</v>
      </c>
      <c r="AE46" s="178" t="s">
        <v>467</v>
      </c>
      <c r="AF46" s="179" t="s">
        <v>458</v>
      </c>
      <c r="AG46" s="179">
        <v>0.1</v>
      </c>
      <c r="AH46" s="179">
        <v>97</v>
      </c>
      <c r="AI46" s="179">
        <v>102</v>
      </c>
      <c r="AJ46" s="179">
        <v>250</v>
      </c>
      <c r="AK46" s="179">
        <v>500</v>
      </c>
      <c r="AL46" s="178">
        <v>1</v>
      </c>
      <c r="AM46" s="178">
        <v>7</v>
      </c>
      <c r="AN46" s="178">
        <v>10</v>
      </c>
      <c r="AO46" s="55" t="str">
        <f t="shared" si="1"/>
        <v>11,8</v>
      </c>
      <c r="AP46" s="90" t="str">
        <f t="shared" si="2"/>
        <v>H</v>
      </c>
      <c r="AQ46" s="94">
        <f t="shared" si="3"/>
        <v>398</v>
      </c>
      <c r="AR46" s="94">
        <f t="shared" si="3"/>
        <v>250</v>
      </c>
      <c r="AS46" s="145"/>
      <c r="AT46" s="145"/>
      <c r="AU46" s="145"/>
      <c r="AV46" s="145"/>
      <c r="AW46" s="145"/>
      <c r="AX46" s="145"/>
      <c r="AY46" s="145"/>
      <c r="AZ46" s="145"/>
      <c r="BA46" s="162"/>
      <c r="BB46" s="162"/>
      <c r="BC46" s="162"/>
      <c r="BD46" s="162"/>
      <c r="BE46" s="162"/>
      <c r="BF46" s="162"/>
      <c r="BG46" s="162"/>
      <c r="BH46" s="162"/>
      <c r="BI46" s="162"/>
      <c r="BJ46" s="162"/>
      <c r="BK46" s="162"/>
      <c r="BL46" s="162"/>
      <c r="BM46" s="162"/>
      <c r="BN46" s="162"/>
      <c r="BO46" s="162"/>
      <c r="BP46" s="162"/>
      <c r="BQ46" s="162"/>
      <c r="BR46" s="162"/>
      <c r="BS46" s="162"/>
      <c r="BT46" s="162"/>
      <c r="BU46" s="162"/>
      <c r="BV46" s="162"/>
      <c r="BW46" s="162"/>
      <c r="BX46" s="162"/>
      <c r="BY46" s="162"/>
      <c r="BZ46" s="162"/>
      <c r="CA46" s="162"/>
      <c r="CB46" s="162"/>
      <c r="CC46" s="162"/>
    </row>
    <row r="47" spans="1:81" ht="6.95" customHeight="1" x14ac:dyDescent="0.25">
      <c r="A47" s="160"/>
      <c r="B47" s="159">
        <f t="shared" si="7"/>
        <v>15</v>
      </c>
      <c r="C47" s="148">
        <f>IF(C18&lt;=$I$10,C18,IF(ISNUMBER(MATCH('15'!C81,$Z$4:$Z$370,0)),$Z$2,IF(ISNUMBER(MATCH('15'!C81,$BP$4:$BP$370,0)),$AO$3,IF(ISNUMBER(MATCH('15'!C81,$AO$3:$AO$368,0)),$AM$2,$Y$2))))</f>
        <v>1</v>
      </c>
      <c r="D47" s="148">
        <f>IF(D18&lt;=$I$10,D18,IF(ISNUMBER(MATCH('15'!D81,$Z$4:$Z$370,0)),$Z$2,IF(ISNUMBER(MATCH('15'!D81,$BP$4:$BP$370,0)),$AO$3,IF(ISNUMBER(MATCH('15'!D81,$AO$3:$AO$368,0)),$AM$2,$Y$2))))</f>
        <v>0</v>
      </c>
      <c r="E47" s="148">
        <f>IF(E18&lt;=$I$10,E18,IF(ISNUMBER(MATCH('15'!E81,$Z$4:$Z$370,0)),$Z$2,IF(ISNUMBER(MATCH('15'!E81,$BP$4:$BP$370,0)),$AO$3,IF(ISNUMBER(MATCH('15'!E81,$AO$3:$AO$368,0)),$AM$2,$Y$2))))</f>
        <v>0</v>
      </c>
      <c r="F47" s="148">
        <f>IF(F18&lt;=$I$10,F18,IF(ISNUMBER(MATCH('15'!F81,$Z$4:$Z$370,0)),$Z$2,IF(ISNUMBER(MATCH('15'!F81,$BP$4:$BP$370,0)),$AO$3,IF(ISNUMBER(MATCH('15'!F81,$AO$3:$AO$368,0)),$AM$2,$Y$2))))</f>
        <v>0</v>
      </c>
      <c r="G47" s="148">
        <f>IF(G18&lt;=$I$10,G18,IF(ISNUMBER(MATCH('15'!G81,$Z$4:$Z$370,0)),$Z$2,IF(ISNUMBER(MATCH('15'!G81,$BP$4:$BP$370,0)),$AO$3,IF(ISNUMBER(MATCH('15'!G81,$AO$3:$AO$368,0)),$AM$2,$Y$2))))</f>
        <v>0</v>
      </c>
      <c r="H47" s="148">
        <f>IF(H18&lt;=$I$10,H18,IF(ISNUMBER(MATCH('15'!H81,$Z$4:$Z$370,0)),$Z$2,IF(ISNUMBER(MATCH('15'!H81,$BP$4:$BP$370,0)),$AO$3,IF(ISNUMBER(MATCH('15'!H81,$AO$3:$AO$368,0)),$AM$2,$Y$2))))</f>
        <v>0</v>
      </c>
      <c r="I47" s="148">
        <f>IF(I18&lt;=$I$10,I18,IF(ISNUMBER(MATCH('15'!I81,$Z$4:$Z$370,0)),$Z$2,IF(ISNUMBER(MATCH('15'!I81,$BP$4:$BP$370,0)),$AO$3,IF(ISNUMBER(MATCH('15'!I81,$AO$3:$AO$368,0)),$AM$2,$Y$2))))</f>
        <v>0</v>
      </c>
      <c r="J47" s="148">
        <f>IF(J18&lt;=$I$10,J18,IF(ISNUMBER(MATCH('15'!J81,$Z$4:$Z$370,0)),$Z$2,IF(ISNUMBER(MATCH('15'!J81,$BP$4:$BP$370,0)),$AO$3,IF(ISNUMBER(MATCH('15'!J81,$AO$3:$AO$368,0)),$AM$2,$Y$2))))</f>
        <v>0</v>
      </c>
      <c r="K47" s="148">
        <f>IF(K18&lt;=$I$10,K18,IF(ISNUMBER(MATCH('15'!K81,$Z$4:$Z$370,0)),$Z$2,IF(ISNUMBER(MATCH('15'!K81,$BP$4:$BP$370,0)),$AO$3,IF(ISNUMBER(MATCH('15'!K81,$AO$3:$AO$368,0)),$AM$2,$Y$2))))</f>
        <v>0</v>
      </c>
      <c r="L47" s="148">
        <f>IF(L18&lt;=$I$10,L18,IF(ISNUMBER(MATCH('15'!L81,$Z$4:$Z$370,0)),$Z$2,IF(ISNUMBER(MATCH('15'!L81,$BP$4:$BP$370,0)),$AO$3,IF(ISNUMBER(MATCH('15'!L81,$AO$3:$AO$368,0)),$AM$2,$Y$2))))</f>
        <v>2</v>
      </c>
      <c r="M47" s="148">
        <f>IF(M18&lt;=$I$10,M18,IF(ISNUMBER(MATCH('15'!M81,$Z$4:$Z$370,0)),$Z$2,IF(ISNUMBER(MATCH('15'!M81,$BP$4:$BP$370,0)),$AO$3,IF(ISNUMBER(MATCH('15'!M81,$AO$3:$AO$368,0)),$AM$2,$Y$2))))</f>
        <v>0</v>
      </c>
      <c r="N47" s="148">
        <f>IF(N18&lt;=$I$10,N18,IF(ISNUMBER(MATCH('15'!N81,$Z$4:$Z$370,0)),$Z$2,IF(ISNUMBER(MATCH('15'!N81,$BP$4:$BP$370,0)),$AO$3,IF(ISNUMBER(MATCH('15'!N81,$AO$3:$AO$368,0)),$AM$2,$Y$2))))</f>
        <v>0</v>
      </c>
      <c r="O47" s="148">
        <f>IF(O18&lt;=$I$10,O18,IF(ISNUMBER(MATCH('15'!O81,$Z$4:$Z$370,0)),$Z$2,IF(ISNUMBER(MATCH('15'!O81,$BP$4:$BP$370,0)),$AO$3,IF(ISNUMBER(MATCH('15'!O81,$AO$3:$AO$368,0)),$AM$2,$Y$2))))</f>
        <v>0</v>
      </c>
      <c r="P47" s="148">
        <f>IF(P18&lt;=$I$10,P18,IF(ISNUMBER(MATCH('15'!P81,$Z$4:$Z$370,0)),$Z$2,IF(ISNUMBER(MATCH('15'!P81,$BP$4:$BP$370,0)),$AO$3,IF(ISNUMBER(MATCH('15'!P81,$AO$3:$AO$368,0)),$AM$2,$Y$2))))</f>
        <v>0</v>
      </c>
      <c r="Q47" s="148">
        <f>IF(Q18&lt;=$I$10,Q18,IF(ISNUMBER(MATCH('15'!Q81,$Z$4:$Z$370,0)),$Z$2,IF(ISNUMBER(MATCH('15'!Q81,$BP$4:$BP$370,0)),$AO$3,IF(ISNUMBER(MATCH('15'!Q81,$AO$3:$AO$368,0)),$AM$2,$Y$2))))</f>
        <v>0</v>
      </c>
      <c r="R47" s="148">
        <f>IF(R18&lt;=$I$10,R18,IF(ISNUMBER(MATCH('15'!R81,$Z$4:$Z$370,0)),$Z$2,IF(ISNUMBER(MATCH('15'!R81,$BP$4:$BP$370,0)),$AO$3,IF(ISNUMBER(MATCH('15'!R81,$AO$3:$AO$368,0)),$AM$2,$Y$2))))</f>
        <v>0</v>
      </c>
      <c r="S47" s="148">
        <f>IF(S18&lt;=$I$10,S18,IF(ISNUMBER(MATCH('15'!S81,$Z$4:$Z$370,0)),$Z$2,IF(ISNUMBER(MATCH('15'!S81,$BP$4:$BP$370,0)),$AO$3,IF(ISNUMBER(MATCH('15'!S81,$AO$3:$AO$368,0)),$AM$2,$Y$2))))</f>
        <v>1</v>
      </c>
      <c r="T47" s="160"/>
      <c r="U47" s="141">
        <v>43</v>
      </c>
      <c r="V47" s="130">
        <v>0</v>
      </c>
      <c r="W47" s="130">
        <v>16</v>
      </c>
      <c r="X47" s="130">
        <v>16</v>
      </c>
      <c r="Y47" s="130">
        <v>140</v>
      </c>
      <c r="Z47" s="55" t="str">
        <f t="shared" si="0"/>
        <v>17,17</v>
      </c>
      <c r="AA47" s="162"/>
      <c r="AB47" s="178">
        <v>43</v>
      </c>
      <c r="AC47" s="178">
        <v>0</v>
      </c>
      <c r="AD47" s="178">
        <v>43</v>
      </c>
      <c r="AE47" s="178" t="s">
        <v>486</v>
      </c>
      <c r="AF47" s="179" t="s">
        <v>460</v>
      </c>
      <c r="AG47" s="179">
        <v>0.1</v>
      </c>
      <c r="AH47" s="179">
        <v>0</v>
      </c>
      <c r="AI47" s="179">
        <v>0</v>
      </c>
      <c r="AJ47" s="179">
        <v>0</v>
      </c>
      <c r="AK47" s="179">
        <v>0</v>
      </c>
      <c r="AL47" s="178">
        <v>2</v>
      </c>
      <c r="AM47" s="178">
        <v>7</v>
      </c>
      <c r="AN47" s="178">
        <v>9</v>
      </c>
      <c r="AO47" s="55" t="str">
        <f t="shared" si="1"/>
        <v>10,8</v>
      </c>
      <c r="AP47" s="90" t="str">
        <f t="shared" si="2"/>
        <v/>
      </c>
      <c r="AQ47" s="94">
        <f t="shared" si="3"/>
        <v>0</v>
      </c>
      <c r="AR47" s="94">
        <f t="shared" si="3"/>
        <v>0</v>
      </c>
      <c r="AS47" s="145"/>
      <c r="AT47" s="145"/>
      <c r="AU47" s="145"/>
      <c r="AV47" s="145"/>
      <c r="AW47" s="145"/>
      <c r="AX47" s="145"/>
      <c r="AY47" s="145"/>
      <c r="AZ47" s="145"/>
      <c r="BA47" s="162"/>
      <c r="BB47" s="162"/>
      <c r="BC47" s="162"/>
      <c r="BD47" s="162"/>
      <c r="BE47" s="162"/>
      <c r="BF47" s="162"/>
      <c r="BG47" s="162"/>
      <c r="BH47" s="162"/>
      <c r="BI47" s="162"/>
      <c r="BJ47" s="162"/>
      <c r="BK47" s="162"/>
      <c r="BL47" s="162"/>
      <c r="BM47" s="162"/>
      <c r="BN47" s="162"/>
      <c r="BO47" s="162"/>
      <c r="BP47" s="162"/>
      <c r="BQ47" s="162"/>
      <c r="BR47" s="162"/>
      <c r="BS47" s="162"/>
      <c r="BT47" s="162"/>
      <c r="BU47" s="162"/>
      <c r="BV47" s="162"/>
      <c r="BW47" s="162"/>
      <c r="BX47" s="162"/>
      <c r="BY47" s="162"/>
      <c r="BZ47" s="162"/>
      <c r="CA47" s="162"/>
      <c r="CB47" s="162"/>
      <c r="CC47" s="162"/>
    </row>
    <row r="48" spans="1:81" ht="6.95" customHeight="1" x14ac:dyDescent="0.25">
      <c r="A48" s="160"/>
      <c r="B48" s="159">
        <f t="shared" si="7"/>
        <v>16</v>
      </c>
      <c r="C48" s="148">
        <f>IF(C19&lt;=$I$10,C19,IF(ISNUMBER(MATCH('15'!C82,$Z$4:$Z$370,0)),$Z$2,IF(ISNUMBER(MATCH('15'!C82,$BP$4:$BP$370,0)),$AO$3,IF(ISNUMBER(MATCH('15'!C82,$AO$3:$AO$368,0)),$AM$2,$Y$2))))</f>
        <v>1</v>
      </c>
      <c r="D48" s="148">
        <f>IF(D19&lt;=$I$10,D19,IF(ISNUMBER(MATCH('15'!D82,$Z$4:$Z$370,0)),$Z$2,IF(ISNUMBER(MATCH('15'!D82,$BP$4:$BP$370,0)),$AO$3,IF(ISNUMBER(MATCH('15'!D82,$AO$3:$AO$368,0)),$AM$2,$Y$2))))</f>
        <v>0</v>
      </c>
      <c r="E48" s="148">
        <f>IF(E19&lt;=$I$10,E19,IF(ISNUMBER(MATCH('15'!E82,$Z$4:$Z$370,0)),$Z$2,IF(ISNUMBER(MATCH('15'!E82,$BP$4:$BP$370,0)),$AO$3,IF(ISNUMBER(MATCH('15'!E82,$AO$3:$AO$368,0)),$AM$2,$Y$2))))</f>
        <v>0</v>
      </c>
      <c r="F48" s="148">
        <f>IF(F19&lt;=$I$10,F19,IF(ISNUMBER(MATCH('15'!F82,$Z$4:$Z$370,0)),$Z$2,IF(ISNUMBER(MATCH('15'!F82,$BP$4:$BP$370,0)),$AO$3,IF(ISNUMBER(MATCH('15'!F82,$AO$3:$AO$368,0)),$AM$2,$Y$2))))</f>
        <v>0</v>
      </c>
      <c r="G48" s="148">
        <f>IF(G19&lt;=$I$10,G19,IF(ISNUMBER(MATCH('15'!G82,$Z$4:$Z$370,0)),$Z$2,IF(ISNUMBER(MATCH('15'!G82,$BP$4:$BP$370,0)),$AO$3,IF(ISNUMBER(MATCH('15'!G82,$AO$3:$AO$368,0)),$AM$2,$Y$2))))</f>
        <v>0</v>
      </c>
      <c r="H48" s="148">
        <f>IF(H19&lt;=$I$10,H19,IF(ISNUMBER(MATCH('15'!H82,$Z$4:$Z$370,0)),$Z$2,IF(ISNUMBER(MATCH('15'!H82,$BP$4:$BP$370,0)),$AO$3,IF(ISNUMBER(MATCH('15'!H82,$AO$3:$AO$368,0)),$AM$2,$Y$2))))</f>
        <v>0</v>
      </c>
      <c r="I48" s="148">
        <f>IF(I19&lt;=$I$10,I19,IF(ISNUMBER(MATCH('15'!I82,$Z$4:$Z$370,0)),$Z$2,IF(ISNUMBER(MATCH('15'!I82,$BP$4:$BP$370,0)),$AO$3,IF(ISNUMBER(MATCH('15'!I82,$AO$3:$AO$368,0)),$AM$2,$Y$2))))</f>
        <v>20</v>
      </c>
      <c r="J48" s="148">
        <f>IF(J19&lt;=$I$10,J19,IF(ISNUMBER(MATCH('15'!J82,$Z$4:$Z$370,0)),$Z$2,IF(ISNUMBER(MATCH('15'!J82,$BP$4:$BP$370,0)),$AO$3,IF(ISNUMBER(MATCH('15'!J82,$AO$3:$AO$368,0)),$AM$2,$Y$2))))</f>
        <v>20</v>
      </c>
      <c r="K48" s="148">
        <f>IF(K19&lt;=$I$10,K19,IF(ISNUMBER(MATCH('15'!K82,$Z$4:$Z$370,0)),$Z$2,IF(ISNUMBER(MATCH('15'!K82,$BP$4:$BP$370,0)),$AO$3,IF(ISNUMBER(MATCH('15'!K82,$AO$3:$AO$368,0)),$AM$2,$Y$2))))</f>
        <v>20</v>
      </c>
      <c r="L48" s="148">
        <f>IF(L19&lt;=$I$10,L19,IF(ISNUMBER(MATCH('15'!L82,$Z$4:$Z$370,0)),$Z$2,IF(ISNUMBER(MATCH('15'!L82,$BP$4:$BP$370,0)),$AO$3,IF(ISNUMBER(MATCH('15'!L82,$AO$3:$AO$368,0)),$AM$2,$Y$2))))</f>
        <v>2</v>
      </c>
      <c r="M48" s="148">
        <f>IF(M19&lt;=$I$10,M19,IF(ISNUMBER(MATCH('15'!M82,$Z$4:$Z$370,0)),$Z$2,IF(ISNUMBER(MATCH('15'!M82,$BP$4:$BP$370,0)),$AO$3,IF(ISNUMBER(MATCH('15'!M82,$AO$3:$AO$368,0)),$AM$2,$Y$2))))</f>
        <v>20</v>
      </c>
      <c r="N48" s="148">
        <f>IF(N19&lt;=$I$10,N19,IF(ISNUMBER(MATCH('15'!N82,$Z$4:$Z$370,0)),$Z$2,IF(ISNUMBER(MATCH('15'!N82,$BP$4:$BP$370,0)),$AO$3,IF(ISNUMBER(MATCH('15'!N82,$AO$3:$AO$368,0)),$AM$2,$Y$2))))</f>
        <v>0</v>
      </c>
      <c r="O48" s="148">
        <f>IF(O19&lt;=$I$10,O19,IF(ISNUMBER(MATCH('15'!O82,$Z$4:$Z$370,0)),$Z$2,IF(ISNUMBER(MATCH('15'!O82,$BP$4:$BP$370,0)),$AO$3,IF(ISNUMBER(MATCH('15'!O82,$AO$3:$AO$368,0)),$AM$2,$Y$2))))</f>
        <v>0</v>
      </c>
      <c r="P48" s="148">
        <f>IF(P19&lt;=$I$10,P19,IF(ISNUMBER(MATCH('15'!P82,$Z$4:$Z$370,0)),$Z$2,IF(ISNUMBER(MATCH('15'!P82,$BP$4:$BP$370,0)),$AO$3,IF(ISNUMBER(MATCH('15'!P82,$AO$3:$AO$368,0)),$AM$2,$Y$2))))</f>
        <v>0</v>
      </c>
      <c r="Q48" s="148">
        <f>IF(Q19&lt;=$I$10,Q19,IF(ISNUMBER(MATCH('15'!Q82,$Z$4:$Z$370,0)),$Z$2,IF(ISNUMBER(MATCH('15'!Q82,$BP$4:$BP$370,0)),$AO$3,IF(ISNUMBER(MATCH('15'!Q82,$AO$3:$AO$368,0)),$AM$2,$Y$2))))</f>
        <v>0</v>
      </c>
      <c r="R48" s="148">
        <f>IF(R19&lt;=$I$10,R19,IF(ISNUMBER(MATCH('15'!R82,$Z$4:$Z$370,0)),$Z$2,IF(ISNUMBER(MATCH('15'!R82,$BP$4:$BP$370,0)),$AO$3,IF(ISNUMBER(MATCH('15'!R82,$AO$3:$AO$368,0)),$AM$2,$Y$2))))</f>
        <v>0</v>
      </c>
      <c r="S48" s="148">
        <f>IF(S19&lt;=$I$10,S19,IF(ISNUMBER(MATCH('15'!S82,$Z$4:$Z$370,0)),$Z$2,IF(ISNUMBER(MATCH('15'!S82,$BP$4:$BP$370,0)),$AO$3,IF(ISNUMBER(MATCH('15'!S82,$AO$3:$AO$368,0)),$AM$2,$Y$2))))</f>
        <v>1</v>
      </c>
      <c r="T48" s="160"/>
      <c r="U48" s="141">
        <v>44</v>
      </c>
      <c r="V48" s="130">
        <v>0</v>
      </c>
      <c r="W48" s="130">
        <v>17</v>
      </c>
      <c r="X48" s="130">
        <v>16</v>
      </c>
      <c r="Y48" s="130">
        <v>140</v>
      </c>
      <c r="Z48" s="55" t="str">
        <f t="shared" si="0"/>
        <v>17,18</v>
      </c>
      <c r="AA48" s="162"/>
      <c r="AB48" s="178">
        <v>44</v>
      </c>
      <c r="AC48" s="178">
        <v>0</v>
      </c>
      <c r="AD48" s="178">
        <v>44</v>
      </c>
      <c r="AE48" s="178" t="s">
        <v>410</v>
      </c>
      <c r="AF48" s="179" t="s">
        <v>458</v>
      </c>
      <c r="AG48" s="179">
        <v>0.1</v>
      </c>
      <c r="AH48" s="179">
        <v>97</v>
      </c>
      <c r="AI48" s="179">
        <v>102</v>
      </c>
      <c r="AJ48" s="179">
        <v>250</v>
      </c>
      <c r="AK48" s="179">
        <v>500</v>
      </c>
      <c r="AL48" s="178">
        <v>1</v>
      </c>
      <c r="AM48" s="178">
        <v>8</v>
      </c>
      <c r="AN48" s="178">
        <v>6</v>
      </c>
      <c r="AO48" s="55" t="str">
        <f t="shared" si="1"/>
        <v>7,9</v>
      </c>
      <c r="AP48" s="90" t="str">
        <f t="shared" si="2"/>
        <v>H</v>
      </c>
      <c r="AQ48" s="94">
        <f t="shared" si="3"/>
        <v>398</v>
      </c>
      <c r="AR48" s="94">
        <f t="shared" si="3"/>
        <v>250</v>
      </c>
      <c r="AS48" s="145"/>
      <c r="AT48" s="145"/>
      <c r="AU48" s="145"/>
      <c r="AV48" s="145"/>
      <c r="AW48" s="145"/>
      <c r="AX48" s="145"/>
      <c r="AY48" s="145"/>
      <c r="AZ48" s="145"/>
      <c r="BA48" s="162"/>
      <c r="BB48" s="162"/>
      <c r="BC48" s="162"/>
      <c r="BD48" s="162"/>
      <c r="BE48" s="162"/>
      <c r="BF48" s="162"/>
      <c r="BG48" s="162"/>
      <c r="BH48" s="162"/>
      <c r="BI48" s="162"/>
      <c r="BJ48" s="162"/>
      <c r="BK48" s="162"/>
      <c r="BL48" s="162"/>
      <c r="BM48" s="162"/>
      <c r="BN48" s="162"/>
      <c r="BO48" s="162"/>
      <c r="BP48" s="162"/>
      <c r="BQ48" s="162"/>
      <c r="BR48" s="162"/>
      <c r="BS48" s="162"/>
      <c r="BT48" s="162"/>
      <c r="BU48" s="162"/>
      <c r="BV48" s="162"/>
      <c r="BW48" s="162"/>
      <c r="BX48" s="162"/>
      <c r="BY48" s="162"/>
      <c r="BZ48" s="162"/>
      <c r="CA48" s="162"/>
      <c r="CB48" s="162"/>
      <c r="CC48" s="162"/>
    </row>
    <row r="49" spans="1:81" ht="6.95" customHeight="1" x14ac:dyDescent="0.25">
      <c r="A49" s="160"/>
      <c r="B49" s="159">
        <f t="shared" si="7"/>
        <v>17</v>
      </c>
      <c r="C49" s="148">
        <f>IF(C20&lt;=$I$10,C20,IF(ISNUMBER(MATCH('15'!C83,$Z$4:$Z$370,0)),$Z$2,IF(ISNUMBER(MATCH('15'!C83,$BP$4:$BP$370,0)),$AO$3,IF(ISNUMBER(MATCH('15'!C83,$AO$3:$AO$368,0)),$AM$2,$Y$2))))</f>
        <v>1</v>
      </c>
      <c r="D49" s="148">
        <f>IF(D20&lt;=$I$10,D20,IF(ISNUMBER(MATCH('15'!D83,$Z$4:$Z$370,0)),$Z$2,IF(ISNUMBER(MATCH('15'!D83,$BP$4:$BP$370,0)),$AO$3,IF(ISNUMBER(MATCH('15'!D83,$AO$3:$AO$368,0)),$AM$2,$Y$2))))</f>
        <v>0</v>
      </c>
      <c r="E49" s="148">
        <f>IF(E20&lt;=$I$10,E20,IF(ISNUMBER(MATCH('15'!E83,$Z$4:$Z$370,0)),$Z$2,IF(ISNUMBER(MATCH('15'!E83,$BP$4:$BP$370,0)),$AO$3,IF(ISNUMBER(MATCH('15'!E83,$AO$3:$AO$368,0)),$AM$2,$Y$2))))</f>
        <v>0</v>
      </c>
      <c r="F49" s="148">
        <f>IF(F20&lt;=$I$10,F20,IF(ISNUMBER(MATCH('15'!F83,$Z$4:$Z$370,0)),$Z$2,IF(ISNUMBER(MATCH('15'!F83,$BP$4:$BP$370,0)),$AO$3,IF(ISNUMBER(MATCH('15'!F83,$AO$3:$AO$368,0)),$AM$2,$Y$2))))</f>
        <v>0</v>
      </c>
      <c r="G49" s="148">
        <f>IF(G20&lt;=$I$10,G20,IF(ISNUMBER(MATCH('15'!G83,$Z$4:$Z$370,0)),$Z$2,IF(ISNUMBER(MATCH('15'!G83,$BP$4:$BP$370,0)),$AO$3,IF(ISNUMBER(MATCH('15'!G83,$AO$3:$AO$368,0)),$AM$2,$Y$2))))</f>
        <v>0</v>
      </c>
      <c r="H49" s="148">
        <f>IF(H20&lt;=$I$10,H20,IF(ISNUMBER(MATCH('15'!H83,$Z$4:$Z$370,0)),$Z$2,IF(ISNUMBER(MATCH('15'!H83,$BP$4:$BP$370,0)),$AO$3,IF(ISNUMBER(MATCH('15'!H83,$AO$3:$AO$368,0)),$AM$2,$Y$2))))</f>
        <v>20</v>
      </c>
      <c r="I49" s="148">
        <f>IF(I20&lt;=$I$10,I20,IF(ISNUMBER(MATCH('15'!I83,$Z$4:$Z$370,0)),$Z$2,IF(ISNUMBER(MATCH('15'!I83,$BP$4:$BP$370,0)),$AO$3,IF(ISNUMBER(MATCH('15'!I83,$AO$3:$AO$368,0)),$AM$2,$Y$2))))</f>
        <v>100</v>
      </c>
      <c r="J49" s="148">
        <f>IF(J20&lt;=$I$10,J20,IF(ISNUMBER(MATCH('15'!J83,$Z$4:$Z$370,0)),$Z$2,IF(ISNUMBER(MATCH('15'!J83,$BP$4:$BP$370,0)),$AO$3,IF(ISNUMBER(MATCH('15'!J83,$AO$3:$AO$368,0)),$AM$2,$Y$2))))</f>
        <v>100</v>
      </c>
      <c r="K49" s="148">
        <f>IF(K20&lt;=$I$10,K20,IF(ISNUMBER(MATCH('15'!K83,$Z$4:$Z$370,0)),$Z$2,IF(ISNUMBER(MATCH('15'!K83,$BP$4:$BP$370,0)),$AO$3,IF(ISNUMBER(MATCH('15'!K83,$AO$3:$AO$368,0)),$AM$2,$Y$2))))</f>
        <v>100</v>
      </c>
      <c r="L49" s="148">
        <f>IF(L20&lt;=$I$10,L20,IF(ISNUMBER(MATCH('15'!L83,$Z$4:$Z$370,0)),$Z$2,IF(ISNUMBER(MATCH('15'!L83,$BP$4:$BP$370,0)),$AO$3,IF(ISNUMBER(MATCH('15'!L83,$AO$3:$AO$368,0)),$AM$2,$Y$2))))</f>
        <v>100</v>
      </c>
      <c r="M49" s="148">
        <f>IF(M20&lt;=$I$10,M20,IF(ISNUMBER(MATCH('15'!M83,$Z$4:$Z$370,0)),$Z$2,IF(ISNUMBER(MATCH('15'!M83,$BP$4:$BP$370,0)),$AO$3,IF(ISNUMBER(MATCH('15'!M83,$AO$3:$AO$368,0)),$AM$2,$Y$2))))</f>
        <v>100</v>
      </c>
      <c r="N49" s="148">
        <f>IF(N20&lt;=$I$10,N20,IF(ISNUMBER(MATCH('15'!N83,$Z$4:$Z$370,0)),$Z$2,IF(ISNUMBER(MATCH('15'!N83,$BP$4:$BP$370,0)),$AO$3,IF(ISNUMBER(MATCH('15'!N83,$AO$3:$AO$368,0)),$AM$2,$Y$2))))</f>
        <v>20</v>
      </c>
      <c r="O49" s="148">
        <f>IF(O20&lt;=$I$10,O20,IF(ISNUMBER(MATCH('15'!O83,$Z$4:$Z$370,0)),$Z$2,IF(ISNUMBER(MATCH('15'!O83,$BP$4:$BP$370,0)),$AO$3,IF(ISNUMBER(MATCH('15'!O83,$AO$3:$AO$368,0)),$AM$2,$Y$2))))</f>
        <v>0</v>
      </c>
      <c r="P49" s="148">
        <f>IF(P20&lt;=$I$10,P20,IF(ISNUMBER(MATCH('15'!P83,$Z$4:$Z$370,0)),$Z$2,IF(ISNUMBER(MATCH('15'!P83,$BP$4:$BP$370,0)),$AO$3,IF(ISNUMBER(MATCH('15'!P83,$AO$3:$AO$368,0)),$AM$2,$Y$2))))</f>
        <v>0</v>
      </c>
      <c r="Q49" s="148">
        <f>IF(Q20&lt;=$I$10,Q20,IF(ISNUMBER(MATCH('15'!Q83,$Z$4:$Z$370,0)),$Z$2,IF(ISNUMBER(MATCH('15'!Q83,$BP$4:$BP$370,0)),$AO$3,IF(ISNUMBER(MATCH('15'!Q83,$AO$3:$AO$368,0)),$AM$2,$Y$2))))</f>
        <v>0</v>
      </c>
      <c r="R49" s="148">
        <f>IF(R20&lt;=$I$10,R20,IF(ISNUMBER(MATCH('15'!R83,$Z$4:$Z$370,0)),$Z$2,IF(ISNUMBER(MATCH('15'!R83,$BP$4:$BP$370,0)),$AO$3,IF(ISNUMBER(MATCH('15'!R83,$AO$3:$AO$368,0)),$AM$2,$Y$2))))</f>
        <v>0</v>
      </c>
      <c r="S49" s="148">
        <f>IF(S20&lt;=$I$10,S20,IF(ISNUMBER(MATCH('15'!S83,$Z$4:$Z$370,0)),$Z$2,IF(ISNUMBER(MATCH('15'!S83,$BP$4:$BP$370,0)),$AO$3,IF(ISNUMBER(MATCH('15'!S83,$AO$3:$AO$368,0)),$AM$2,$Y$2))))</f>
        <v>1</v>
      </c>
      <c r="T49" s="160"/>
      <c r="U49" s="141">
        <v>45</v>
      </c>
      <c r="V49" s="130">
        <v>0</v>
      </c>
      <c r="W49" s="130">
        <v>18</v>
      </c>
      <c r="X49" s="130">
        <v>16</v>
      </c>
      <c r="Y49" s="130">
        <v>140</v>
      </c>
      <c r="Z49" s="55" t="str">
        <f t="shared" si="0"/>
        <v>17,19</v>
      </c>
      <c r="AA49" s="162"/>
      <c r="AB49" s="178">
        <v>45</v>
      </c>
      <c r="AC49" s="178">
        <v>0</v>
      </c>
      <c r="AD49" s="178">
        <v>45</v>
      </c>
      <c r="AE49" s="178" t="s">
        <v>487</v>
      </c>
      <c r="AF49" s="179" t="s">
        <v>460</v>
      </c>
      <c r="AG49" s="179">
        <v>0.1</v>
      </c>
      <c r="AH49" s="179">
        <v>0</v>
      </c>
      <c r="AI49" s="179">
        <v>0</v>
      </c>
      <c r="AJ49" s="179">
        <v>0</v>
      </c>
      <c r="AK49" s="179">
        <v>0</v>
      </c>
      <c r="AL49" s="178">
        <v>2</v>
      </c>
      <c r="AM49" s="178">
        <v>8</v>
      </c>
      <c r="AN49" s="178">
        <v>7</v>
      </c>
      <c r="AO49" s="55" t="str">
        <f t="shared" si="1"/>
        <v>8,9</v>
      </c>
      <c r="AP49" s="90" t="str">
        <f t="shared" si="2"/>
        <v/>
      </c>
      <c r="AQ49" s="94">
        <f t="shared" si="3"/>
        <v>0</v>
      </c>
      <c r="AR49" s="94">
        <f t="shared" si="3"/>
        <v>0</v>
      </c>
      <c r="AS49" s="145"/>
      <c r="AT49" s="145"/>
      <c r="AU49" s="145"/>
      <c r="AV49" s="145"/>
      <c r="AW49" s="145"/>
      <c r="AX49" s="145"/>
      <c r="AY49" s="145"/>
      <c r="AZ49" s="145"/>
      <c r="BA49" s="162"/>
      <c r="BB49" s="162"/>
      <c r="BC49" s="162"/>
      <c r="BD49" s="162"/>
      <c r="BE49" s="162"/>
      <c r="BF49" s="162"/>
      <c r="BG49" s="162"/>
      <c r="BH49" s="162"/>
      <c r="BI49" s="162"/>
      <c r="BJ49" s="162"/>
      <c r="BK49" s="162"/>
      <c r="BL49" s="162"/>
      <c r="BM49" s="162"/>
      <c r="BN49" s="162"/>
      <c r="BO49" s="162"/>
      <c r="BP49" s="162"/>
      <c r="BQ49" s="162"/>
      <c r="BR49" s="162"/>
      <c r="BS49" s="162"/>
      <c r="BT49" s="162"/>
      <c r="BU49" s="162"/>
      <c r="BV49" s="162"/>
      <c r="BW49" s="162"/>
      <c r="BX49" s="162"/>
      <c r="BY49" s="162"/>
      <c r="BZ49" s="162"/>
      <c r="CA49" s="162"/>
      <c r="CB49" s="162"/>
      <c r="CC49" s="162"/>
    </row>
    <row r="50" spans="1:81" ht="6.95" customHeight="1" x14ac:dyDescent="0.25">
      <c r="A50" s="160"/>
      <c r="B50" s="159">
        <f t="shared" si="7"/>
        <v>18</v>
      </c>
      <c r="C50" s="148">
        <f>IF(C21&lt;=$I$10,C21,IF(ISNUMBER(MATCH('15'!C84,$Z$4:$Z$370,0)),$Z$2,IF(ISNUMBER(MATCH('15'!C84,$BP$4:$BP$370,0)),$AO$3,IF(ISNUMBER(MATCH('15'!C84,$AO$3:$AO$368,0)),$AM$2,$Y$2))))</f>
        <v>1</v>
      </c>
      <c r="D50" s="148">
        <f>IF(D21&lt;=$I$10,D21,IF(ISNUMBER(MATCH('15'!D84,$Z$4:$Z$370,0)),$Z$2,IF(ISNUMBER(MATCH('15'!D84,$BP$4:$BP$370,0)),$AO$3,IF(ISNUMBER(MATCH('15'!D84,$AO$3:$AO$368,0)),$AM$2,$Y$2))))</f>
        <v>0</v>
      </c>
      <c r="E50" s="148">
        <f>IF(E21&lt;=$I$10,E21,IF(ISNUMBER(MATCH('15'!E84,$Z$4:$Z$370,0)),$Z$2,IF(ISNUMBER(MATCH('15'!E84,$BP$4:$BP$370,0)),$AO$3,IF(ISNUMBER(MATCH('15'!E84,$AO$3:$AO$368,0)),$AM$2,$Y$2))))</f>
        <v>0</v>
      </c>
      <c r="F50" s="148">
        <f>IF(F21&lt;=$I$10,F21,IF(ISNUMBER(MATCH('15'!F84,$Z$4:$Z$370,0)),$Z$2,IF(ISNUMBER(MATCH('15'!F84,$BP$4:$BP$370,0)),$AO$3,IF(ISNUMBER(MATCH('15'!F84,$AO$3:$AO$368,0)),$AM$2,$Y$2))))</f>
        <v>0</v>
      </c>
      <c r="G50" s="148">
        <f>IF(G21&lt;=$I$10,G21,IF(ISNUMBER(MATCH('15'!G84,$Z$4:$Z$370,0)),$Z$2,IF(ISNUMBER(MATCH('15'!G84,$BP$4:$BP$370,0)),$AO$3,IF(ISNUMBER(MATCH('15'!G84,$AO$3:$AO$368,0)),$AM$2,$Y$2))))</f>
        <v>0</v>
      </c>
      <c r="H50" s="148">
        <f>IF(H21&lt;=$I$10,H21,IF(ISNUMBER(MATCH('15'!H84,$Z$4:$Z$370,0)),$Z$2,IF(ISNUMBER(MATCH('15'!H84,$BP$4:$BP$370,0)),$AO$3,IF(ISNUMBER(MATCH('15'!H84,$AO$3:$AO$368,0)),$AM$2,$Y$2))))</f>
        <v>20</v>
      </c>
      <c r="I50" s="148">
        <f>IF(I21&lt;=$I$10,I21,IF(ISNUMBER(MATCH('15'!I84,$Z$4:$Z$370,0)),$Z$2,IF(ISNUMBER(MATCH('15'!I84,$BP$4:$BP$370,0)),$AO$3,IF(ISNUMBER(MATCH('15'!I84,$AO$3:$AO$368,0)),$AM$2,$Y$2))))</f>
        <v>100</v>
      </c>
      <c r="J50" s="148">
        <f>IF(J21&lt;=$I$10,J21,IF(ISNUMBER(MATCH('15'!J84,$Z$4:$Z$370,0)),$Z$2,IF(ISNUMBER(MATCH('15'!J84,$BP$4:$BP$370,0)),$AO$3,IF(ISNUMBER(MATCH('15'!J84,$AO$3:$AO$368,0)),$AM$2,$Y$2))))</f>
        <v>95</v>
      </c>
      <c r="K50" s="148">
        <f>IF(K21&lt;=$I$10,K21,IF(ISNUMBER(MATCH('15'!K84,$Z$4:$Z$370,0)),$Z$2,IF(ISNUMBER(MATCH('15'!K84,$BP$4:$BP$370,0)),$AO$3,IF(ISNUMBER(MATCH('15'!K84,$AO$3:$AO$368,0)),$AM$2,$Y$2))))</f>
        <v>95</v>
      </c>
      <c r="L50" s="148">
        <f>IF(L21&lt;=$I$10,L21,IF(ISNUMBER(MATCH('15'!L84,$Z$4:$Z$370,0)),$Z$2,IF(ISNUMBER(MATCH('15'!L84,$BP$4:$BP$370,0)),$AO$3,IF(ISNUMBER(MATCH('15'!L84,$AO$3:$AO$368,0)),$AM$2,$Y$2))))</f>
        <v>95</v>
      </c>
      <c r="M50" s="148">
        <f>IF(M21&lt;=$I$10,M21,IF(ISNUMBER(MATCH('15'!M84,$Z$4:$Z$370,0)),$Z$2,IF(ISNUMBER(MATCH('15'!M84,$BP$4:$BP$370,0)),$AO$3,IF(ISNUMBER(MATCH('15'!M84,$AO$3:$AO$368,0)),$AM$2,$Y$2))))</f>
        <v>100</v>
      </c>
      <c r="N50" s="148">
        <f>IF(N21&lt;=$I$10,N21,IF(ISNUMBER(MATCH('15'!N84,$Z$4:$Z$370,0)),$Z$2,IF(ISNUMBER(MATCH('15'!N84,$BP$4:$BP$370,0)),$AO$3,IF(ISNUMBER(MATCH('15'!N84,$AO$3:$AO$368,0)),$AM$2,$Y$2))))</f>
        <v>20</v>
      </c>
      <c r="O50" s="148">
        <f>IF(O21&lt;=$I$10,O21,IF(ISNUMBER(MATCH('15'!O84,$Z$4:$Z$370,0)),$Z$2,IF(ISNUMBER(MATCH('15'!O84,$BP$4:$BP$370,0)),$AO$3,IF(ISNUMBER(MATCH('15'!O84,$AO$3:$AO$368,0)),$AM$2,$Y$2))))</f>
        <v>0</v>
      </c>
      <c r="P50" s="148">
        <f>IF(P21&lt;=$I$10,P21,IF(ISNUMBER(MATCH('15'!P84,$Z$4:$Z$370,0)),$Z$2,IF(ISNUMBER(MATCH('15'!P84,$BP$4:$BP$370,0)),$AO$3,IF(ISNUMBER(MATCH('15'!P84,$AO$3:$AO$368,0)),$AM$2,$Y$2))))</f>
        <v>0</v>
      </c>
      <c r="Q50" s="148">
        <f>IF(Q21&lt;=$I$10,Q21,IF(ISNUMBER(MATCH('15'!Q84,$Z$4:$Z$370,0)),$Z$2,IF(ISNUMBER(MATCH('15'!Q84,$BP$4:$BP$370,0)),$AO$3,IF(ISNUMBER(MATCH('15'!Q84,$AO$3:$AO$368,0)),$AM$2,$Y$2))))</f>
        <v>0</v>
      </c>
      <c r="R50" s="148">
        <f>IF(R21&lt;=$I$10,R21,IF(ISNUMBER(MATCH('15'!R84,$Z$4:$Z$370,0)),$Z$2,IF(ISNUMBER(MATCH('15'!R84,$BP$4:$BP$370,0)),$AO$3,IF(ISNUMBER(MATCH('15'!R84,$AO$3:$AO$368,0)),$AM$2,$Y$2))))</f>
        <v>0</v>
      </c>
      <c r="S50" s="148">
        <f>IF(S21&lt;=$I$10,S21,IF(ISNUMBER(MATCH('15'!S84,$Z$4:$Z$370,0)),$Z$2,IF(ISNUMBER(MATCH('15'!S84,$BP$4:$BP$370,0)),$AO$3,IF(ISNUMBER(MATCH('15'!S84,$AO$3:$AO$368,0)),$AM$2,$Y$2))))</f>
        <v>1</v>
      </c>
      <c r="T50" s="160"/>
      <c r="U50" s="141">
        <v>46</v>
      </c>
      <c r="V50" s="130">
        <v>0</v>
      </c>
      <c r="W50" s="130">
        <v>19</v>
      </c>
      <c r="X50" s="130">
        <v>16</v>
      </c>
      <c r="Y50" s="130">
        <v>140</v>
      </c>
      <c r="Z50" s="55" t="str">
        <f t="shared" si="0"/>
        <v>17,20</v>
      </c>
      <c r="AA50" s="162"/>
      <c r="AB50" s="178">
        <v>46</v>
      </c>
      <c r="AC50" s="178">
        <v>0</v>
      </c>
      <c r="AD50" s="178">
        <v>46</v>
      </c>
      <c r="AE50" s="178" t="s">
        <v>488</v>
      </c>
      <c r="AF50" s="179" t="s">
        <v>460</v>
      </c>
      <c r="AG50" s="179">
        <v>0.1</v>
      </c>
      <c r="AH50" s="179">
        <v>0</v>
      </c>
      <c r="AI50" s="179">
        <v>0</v>
      </c>
      <c r="AJ50" s="179">
        <v>0</v>
      </c>
      <c r="AK50" s="179">
        <v>0</v>
      </c>
      <c r="AL50" s="178">
        <v>2</v>
      </c>
      <c r="AM50" s="178">
        <v>8</v>
      </c>
      <c r="AN50" s="178">
        <v>8</v>
      </c>
      <c r="AO50" s="55" t="str">
        <f t="shared" si="1"/>
        <v>9,9</v>
      </c>
      <c r="AP50" s="90" t="str">
        <f t="shared" si="2"/>
        <v/>
      </c>
      <c r="AQ50" s="94">
        <f t="shared" si="3"/>
        <v>0</v>
      </c>
      <c r="AR50" s="94">
        <f t="shared" si="3"/>
        <v>0</v>
      </c>
      <c r="AS50" s="145"/>
      <c r="AT50" s="145"/>
      <c r="AU50" s="145"/>
      <c r="AV50" s="145"/>
      <c r="AW50" s="145"/>
      <c r="AX50" s="145"/>
      <c r="AY50" s="145"/>
      <c r="AZ50" s="145"/>
      <c r="BA50" s="162"/>
      <c r="BB50" s="162"/>
      <c r="BC50" s="162"/>
      <c r="BD50" s="162"/>
      <c r="BE50" s="162"/>
      <c r="BF50" s="162"/>
      <c r="BG50" s="162"/>
      <c r="BH50" s="162"/>
      <c r="BI50" s="162"/>
      <c r="BJ50" s="162"/>
      <c r="BK50" s="162"/>
      <c r="BL50" s="162"/>
      <c r="BM50" s="162"/>
      <c r="BN50" s="162"/>
      <c r="BO50" s="162"/>
      <c r="BP50" s="162"/>
      <c r="BQ50" s="162"/>
      <c r="BR50" s="162"/>
      <c r="BS50" s="162"/>
      <c r="BT50" s="162"/>
      <c r="BU50" s="162"/>
      <c r="BV50" s="162"/>
      <c r="BW50" s="162"/>
      <c r="BX50" s="162"/>
      <c r="BY50" s="162"/>
      <c r="BZ50" s="162"/>
      <c r="CA50" s="162"/>
      <c r="CB50" s="162"/>
      <c r="CC50" s="162"/>
    </row>
    <row r="51" spans="1:81" ht="6.95" customHeight="1" x14ac:dyDescent="0.25">
      <c r="A51" s="160"/>
      <c r="B51" s="159">
        <f t="shared" si="7"/>
        <v>19</v>
      </c>
      <c r="C51" s="148">
        <f>IF(C22&lt;=$I$10,C22,IF(ISNUMBER(MATCH('15'!C85,$Z$4:$Z$370,0)),$Z$2,IF(ISNUMBER(MATCH('15'!C85,$BP$4:$BP$370,0)),$AO$3,IF(ISNUMBER(MATCH('15'!C85,$AO$3:$AO$368,0)),$AM$2,$Y$2))))</f>
        <v>1</v>
      </c>
      <c r="D51" s="148">
        <f>IF(D22&lt;=$I$10,D22,IF(ISNUMBER(MATCH('15'!D85,$Z$4:$Z$370,0)),$Z$2,IF(ISNUMBER(MATCH('15'!D85,$BP$4:$BP$370,0)),$AO$3,IF(ISNUMBER(MATCH('15'!D85,$AO$3:$AO$368,0)),$AM$2,$Y$2))))</f>
        <v>0</v>
      </c>
      <c r="E51" s="148">
        <f>IF(E22&lt;=$I$10,E22,IF(ISNUMBER(MATCH('15'!E85,$Z$4:$Z$370,0)),$Z$2,IF(ISNUMBER(MATCH('15'!E85,$BP$4:$BP$370,0)),$AO$3,IF(ISNUMBER(MATCH('15'!E85,$AO$3:$AO$368,0)),$AM$2,$Y$2))))</f>
        <v>0</v>
      </c>
      <c r="F51" s="148">
        <f>IF(F22&lt;=$I$10,F22,IF(ISNUMBER(MATCH('15'!F85,$Z$4:$Z$370,0)),$Z$2,IF(ISNUMBER(MATCH('15'!F85,$BP$4:$BP$370,0)),$AO$3,IF(ISNUMBER(MATCH('15'!F85,$AO$3:$AO$368,0)),$AM$2,$Y$2))))</f>
        <v>0</v>
      </c>
      <c r="G51" s="148">
        <f>IF(G22&lt;=$I$10,G22,IF(ISNUMBER(MATCH('15'!G85,$Z$4:$Z$370,0)),$Z$2,IF(ISNUMBER(MATCH('15'!G85,$BP$4:$BP$370,0)),$AO$3,IF(ISNUMBER(MATCH('15'!G85,$AO$3:$AO$368,0)),$AM$2,$Y$2))))</f>
        <v>0</v>
      </c>
      <c r="H51" s="148">
        <f>IF(H22&lt;=$I$10,H22,IF(ISNUMBER(MATCH('15'!H85,$Z$4:$Z$370,0)),$Z$2,IF(ISNUMBER(MATCH('15'!H85,$BP$4:$BP$370,0)),$AO$3,IF(ISNUMBER(MATCH('15'!H85,$AO$3:$AO$368,0)),$AM$2,$Y$2))))</f>
        <v>20</v>
      </c>
      <c r="I51" s="148">
        <f>IF(I22&lt;=$I$10,I22,IF(ISNUMBER(MATCH('15'!I85,$Z$4:$Z$370,0)),$Z$2,IF(ISNUMBER(MATCH('15'!I85,$BP$4:$BP$370,0)),$AO$3,IF(ISNUMBER(MATCH('15'!I85,$AO$3:$AO$368,0)),$AM$2,$Y$2))))</f>
        <v>100</v>
      </c>
      <c r="J51" s="148">
        <f>IF(J22&lt;=$I$10,J22,IF(ISNUMBER(MATCH('15'!J85,$Z$4:$Z$370,0)),$Z$2,IF(ISNUMBER(MATCH('15'!J85,$BP$4:$BP$370,0)),$AO$3,IF(ISNUMBER(MATCH('15'!J85,$AO$3:$AO$368,0)),$AM$2,$Y$2))))</f>
        <v>95</v>
      </c>
      <c r="K51" s="148">
        <f>IF(K22&lt;=$I$10,K22,IF(ISNUMBER(MATCH('15'!K85,$Z$4:$Z$370,0)),$Z$2,IF(ISNUMBER(MATCH('15'!K85,$BP$4:$BP$370,0)),$AO$3,IF(ISNUMBER(MATCH('15'!K85,$AO$3:$AO$368,0)),$AM$2,$Y$2))))</f>
        <v>95</v>
      </c>
      <c r="L51" s="148">
        <f>IF(L22&lt;=$I$10,L22,IF(ISNUMBER(MATCH('15'!L85,$Z$4:$Z$370,0)),$Z$2,IF(ISNUMBER(MATCH('15'!L85,$BP$4:$BP$370,0)),$AO$3,IF(ISNUMBER(MATCH('15'!L85,$AO$3:$AO$368,0)),$AM$2,$Y$2))))</f>
        <v>95</v>
      </c>
      <c r="M51" s="148">
        <f>IF(M22&lt;=$I$10,M22,IF(ISNUMBER(MATCH('15'!M85,$Z$4:$Z$370,0)),$Z$2,IF(ISNUMBER(MATCH('15'!M85,$BP$4:$BP$370,0)),$AO$3,IF(ISNUMBER(MATCH('15'!M85,$AO$3:$AO$368,0)),$AM$2,$Y$2))))</f>
        <v>100</v>
      </c>
      <c r="N51" s="148">
        <f>IF(N22&lt;=$I$10,N22,IF(ISNUMBER(MATCH('15'!N85,$Z$4:$Z$370,0)),$Z$2,IF(ISNUMBER(MATCH('15'!N85,$BP$4:$BP$370,0)),$AO$3,IF(ISNUMBER(MATCH('15'!N85,$AO$3:$AO$368,0)),$AM$2,$Y$2))))</f>
        <v>20</v>
      </c>
      <c r="O51" s="148">
        <f>IF(O22&lt;=$I$10,O22,IF(ISNUMBER(MATCH('15'!O85,$Z$4:$Z$370,0)),$Z$2,IF(ISNUMBER(MATCH('15'!O85,$BP$4:$BP$370,0)),$AO$3,IF(ISNUMBER(MATCH('15'!O85,$AO$3:$AO$368,0)),$AM$2,$Y$2))))</f>
        <v>0</v>
      </c>
      <c r="P51" s="148">
        <f>IF(P22&lt;=$I$10,P22,IF(ISNUMBER(MATCH('15'!P85,$Z$4:$Z$370,0)),$Z$2,IF(ISNUMBER(MATCH('15'!P85,$BP$4:$BP$370,0)),$AO$3,IF(ISNUMBER(MATCH('15'!P85,$AO$3:$AO$368,0)),$AM$2,$Y$2))))</f>
        <v>0</v>
      </c>
      <c r="Q51" s="148">
        <f>IF(Q22&lt;=$I$10,Q22,IF(ISNUMBER(MATCH('15'!Q85,$Z$4:$Z$370,0)),$Z$2,IF(ISNUMBER(MATCH('15'!Q85,$BP$4:$BP$370,0)),$AO$3,IF(ISNUMBER(MATCH('15'!Q85,$AO$3:$AO$368,0)),$AM$2,$Y$2))))</f>
        <v>0</v>
      </c>
      <c r="R51" s="148">
        <f>IF(R22&lt;=$I$10,R22,IF(ISNUMBER(MATCH('15'!R85,$Z$4:$Z$370,0)),$Z$2,IF(ISNUMBER(MATCH('15'!R85,$BP$4:$BP$370,0)),$AO$3,IF(ISNUMBER(MATCH('15'!R85,$AO$3:$AO$368,0)),$AM$2,$Y$2))))</f>
        <v>0</v>
      </c>
      <c r="S51" s="148">
        <f>IF(S22&lt;=$I$10,S22,IF(ISNUMBER(MATCH('15'!S85,$Z$4:$Z$370,0)),$Z$2,IF(ISNUMBER(MATCH('15'!S85,$BP$4:$BP$370,0)),$AO$3,IF(ISNUMBER(MATCH('15'!S85,$AO$3:$AO$368,0)),$AM$2,$Y$2))))</f>
        <v>1</v>
      </c>
      <c r="T51" s="160"/>
      <c r="U51" s="141">
        <v>47</v>
      </c>
      <c r="V51" s="130">
        <v>0</v>
      </c>
      <c r="W51" s="130">
        <v>20</v>
      </c>
      <c r="X51" s="130">
        <v>16</v>
      </c>
      <c r="Y51" s="130">
        <v>140</v>
      </c>
      <c r="Z51" s="55" t="str">
        <f t="shared" si="0"/>
        <v>17,21</v>
      </c>
      <c r="AA51" s="162"/>
      <c r="AB51" s="178">
        <v>47</v>
      </c>
      <c r="AC51" s="178">
        <v>0</v>
      </c>
      <c r="AD51" s="178">
        <v>47</v>
      </c>
      <c r="AE51" s="178" t="s">
        <v>469</v>
      </c>
      <c r="AF51" s="179" t="s">
        <v>458</v>
      </c>
      <c r="AG51" s="179">
        <v>0.1</v>
      </c>
      <c r="AH51" s="179">
        <v>97</v>
      </c>
      <c r="AI51" s="179">
        <v>102</v>
      </c>
      <c r="AJ51" s="179">
        <v>250</v>
      </c>
      <c r="AK51" s="179">
        <v>500</v>
      </c>
      <c r="AL51" s="178">
        <v>1</v>
      </c>
      <c r="AM51" s="178">
        <v>8</v>
      </c>
      <c r="AN51" s="178">
        <v>10</v>
      </c>
      <c r="AO51" s="55" t="str">
        <f t="shared" si="1"/>
        <v>11,9</v>
      </c>
      <c r="AP51" s="90" t="str">
        <f t="shared" si="2"/>
        <v>H</v>
      </c>
      <c r="AQ51" s="94">
        <f t="shared" si="3"/>
        <v>398</v>
      </c>
      <c r="AR51" s="94">
        <f t="shared" si="3"/>
        <v>250</v>
      </c>
      <c r="AS51" s="145"/>
      <c r="AT51" s="145"/>
      <c r="AU51" s="145"/>
      <c r="AV51" s="145"/>
      <c r="AW51" s="145"/>
      <c r="AX51" s="145"/>
      <c r="AY51" s="145"/>
      <c r="AZ51" s="145"/>
      <c r="BA51" s="162"/>
      <c r="BB51" s="162"/>
      <c r="BC51" s="162"/>
      <c r="BD51" s="162"/>
      <c r="BE51" s="162"/>
      <c r="BF51" s="162"/>
      <c r="BG51" s="162"/>
      <c r="BH51" s="162"/>
      <c r="BI51" s="162"/>
      <c r="BJ51" s="162"/>
      <c r="BK51" s="162"/>
      <c r="BL51" s="162"/>
      <c r="BM51" s="162"/>
      <c r="BN51" s="162"/>
      <c r="BO51" s="162"/>
      <c r="BP51" s="162"/>
      <c r="BQ51" s="162"/>
      <c r="BR51" s="162"/>
      <c r="BS51" s="162"/>
      <c r="BT51" s="162"/>
      <c r="BU51" s="162"/>
      <c r="BV51" s="162"/>
      <c r="BW51" s="162"/>
      <c r="BX51" s="162"/>
      <c r="BY51" s="162"/>
      <c r="BZ51" s="162"/>
      <c r="CA51" s="162"/>
      <c r="CB51" s="162"/>
      <c r="CC51" s="162"/>
    </row>
    <row r="52" spans="1:81" ht="6.95" customHeight="1" x14ac:dyDescent="0.25">
      <c r="A52" s="160"/>
      <c r="B52" s="159">
        <f t="shared" si="7"/>
        <v>20</v>
      </c>
      <c r="C52" s="148">
        <f>IF(C23&lt;=$I$10,C23,IF(ISNUMBER(MATCH('15'!C86,$Z$4:$Z$370,0)),$Z$2,IF(ISNUMBER(MATCH('15'!C86,$BP$4:$BP$370,0)),$AO$3,IF(ISNUMBER(MATCH('15'!C86,$AO$3:$AO$368,0)),$AM$2,$Y$2))))</f>
        <v>1</v>
      </c>
      <c r="D52" s="148">
        <f>IF(D23&lt;=$I$10,D23,IF(ISNUMBER(MATCH('15'!D86,$Z$4:$Z$370,0)),$Z$2,IF(ISNUMBER(MATCH('15'!D86,$BP$4:$BP$370,0)),$AO$3,IF(ISNUMBER(MATCH('15'!D86,$AO$3:$AO$368,0)),$AM$2,$Y$2))))</f>
        <v>0</v>
      </c>
      <c r="E52" s="148">
        <f>IF(E23&lt;=$I$10,E23,IF(ISNUMBER(MATCH('15'!E86,$Z$4:$Z$370,0)),$Z$2,IF(ISNUMBER(MATCH('15'!E86,$BP$4:$BP$370,0)),$AO$3,IF(ISNUMBER(MATCH('15'!E86,$AO$3:$AO$368,0)),$AM$2,$Y$2))))</f>
        <v>0</v>
      </c>
      <c r="F52" s="148">
        <f>IF(F23&lt;=$I$10,F23,IF(ISNUMBER(MATCH('15'!F86,$Z$4:$Z$370,0)),$Z$2,IF(ISNUMBER(MATCH('15'!F86,$BP$4:$BP$370,0)),$AO$3,IF(ISNUMBER(MATCH('15'!F86,$AO$3:$AO$368,0)),$AM$2,$Y$2))))</f>
        <v>0</v>
      </c>
      <c r="G52" s="148">
        <f>IF(G23&lt;=$I$10,G23,IF(ISNUMBER(MATCH('15'!G86,$Z$4:$Z$370,0)),$Z$2,IF(ISNUMBER(MATCH('15'!G86,$BP$4:$BP$370,0)),$AO$3,IF(ISNUMBER(MATCH('15'!G86,$AO$3:$AO$368,0)),$AM$2,$Y$2))))</f>
        <v>0</v>
      </c>
      <c r="H52" s="148">
        <f>IF(H23&lt;=$I$10,H23,IF(ISNUMBER(MATCH('15'!H86,$Z$4:$Z$370,0)),$Z$2,IF(ISNUMBER(MATCH('15'!H86,$BP$4:$BP$370,0)),$AO$3,IF(ISNUMBER(MATCH('15'!H86,$AO$3:$AO$368,0)),$AM$2,$Y$2))))</f>
        <v>20</v>
      </c>
      <c r="I52" s="148">
        <f>IF(I23&lt;=$I$10,I23,IF(ISNUMBER(MATCH('15'!I86,$Z$4:$Z$370,0)),$Z$2,IF(ISNUMBER(MATCH('15'!I86,$BP$4:$BP$370,0)),$AO$3,IF(ISNUMBER(MATCH('15'!I86,$AO$3:$AO$368,0)),$AM$2,$Y$2))))</f>
        <v>100</v>
      </c>
      <c r="J52" s="148">
        <f>IF(J23&lt;=$I$10,J23,IF(ISNUMBER(MATCH('15'!J86,$Z$4:$Z$370,0)),$Z$2,IF(ISNUMBER(MATCH('15'!J86,$BP$4:$BP$370,0)),$AO$3,IF(ISNUMBER(MATCH('15'!J86,$AO$3:$AO$368,0)),$AM$2,$Y$2))))</f>
        <v>95</v>
      </c>
      <c r="K52" s="148">
        <f>IF(K23&lt;=$I$10,K23,IF(ISNUMBER(MATCH('15'!K86,$Z$4:$Z$370,0)),$Z$2,IF(ISNUMBER(MATCH('15'!K86,$BP$4:$BP$370,0)),$AO$3,IF(ISNUMBER(MATCH('15'!K86,$AO$3:$AO$368,0)),$AM$2,$Y$2))))</f>
        <v>95</v>
      </c>
      <c r="L52" s="148">
        <f>IF(L23&lt;=$I$10,L23,IF(ISNUMBER(MATCH('15'!L86,$Z$4:$Z$370,0)),$Z$2,IF(ISNUMBER(MATCH('15'!L86,$BP$4:$BP$370,0)),$AO$3,IF(ISNUMBER(MATCH('15'!L86,$AO$3:$AO$368,0)),$AM$2,$Y$2))))</f>
        <v>95</v>
      </c>
      <c r="M52" s="148">
        <f>IF(M23&lt;=$I$10,M23,IF(ISNUMBER(MATCH('15'!M86,$Z$4:$Z$370,0)),$Z$2,IF(ISNUMBER(MATCH('15'!M86,$BP$4:$BP$370,0)),$AO$3,IF(ISNUMBER(MATCH('15'!M86,$AO$3:$AO$368,0)),$AM$2,$Y$2))))</f>
        <v>100</v>
      </c>
      <c r="N52" s="148">
        <f>IF(N23&lt;=$I$10,N23,IF(ISNUMBER(MATCH('15'!N86,$Z$4:$Z$370,0)),$Z$2,IF(ISNUMBER(MATCH('15'!N86,$BP$4:$BP$370,0)),$AO$3,IF(ISNUMBER(MATCH('15'!N86,$AO$3:$AO$368,0)),$AM$2,$Y$2))))</f>
        <v>20</v>
      </c>
      <c r="O52" s="148">
        <f>IF(O23&lt;=$I$10,O23,IF(ISNUMBER(MATCH('15'!O86,$Z$4:$Z$370,0)),$Z$2,IF(ISNUMBER(MATCH('15'!O86,$BP$4:$BP$370,0)),$AO$3,IF(ISNUMBER(MATCH('15'!O86,$AO$3:$AO$368,0)),$AM$2,$Y$2))))</f>
        <v>0</v>
      </c>
      <c r="P52" s="148">
        <f>IF(P23&lt;=$I$10,P23,IF(ISNUMBER(MATCH('15'!P86,$Z$4:$Z$370,0)),$Z$2,IF(ISNUMBER(MATCH('15'!P86,$BP$4:$BP$370,0)),$AO$3,IF(ISNUMBER(MATCH('15'!P86,$AO$3:$AO$368,0)),$AM$2,$Y$2))))</f>
        <v>0</v>
      </c>
      <c r="Q52" s="148">
        <f>IF(Q23&lt;=$I$10,Q23,IF(ISNUMBER(MATCH('15'!Q86,$Z$4:$Z$370,0)),$Z$2,IF(ISNUMBER(MATCH('15'!Q86,$BP$4:$BP$370,0)),$AO$3,IF(ISNUMBER(MATCH('15'!Q86,$AO$3:$AO$368,0)),$AM$2,$Y$2))))</f>
        <v>0</v>
      </c>
      <c r="R52" s="148">
        <f>IF(R23&lt;=$I$10,R23,IF(ISNUMBER(MATCH('15'!R86,$Z$4:$Z$370,0)),$Z$2,IF(ISNUMBER(MATCH('15'!R86,$BP$4:$BP$370,0)),$AO$3,IF(ISNUMBER(MATCH('15'!R86,$AO$3:$AO$368,0)),$AM$2,$Y$2))))</f>
        <v>0</v>
      </c>
      <c r="S52" s="148">
        <f>IF(S23&lt;=$I$10,S23,IF(ISNUMBER(MATCH('15'!S86,$Z$4:$Z$370,0)),$Z$2,IF(ISNUMBER(MATCH('15'!S86,$BP$4:$BP$370,0)),$AO$3,IF(ISNUMBER(MATCH('15'!S86,$AO$3:$AO$368,0)),$AM$2,$Y$2))))</f>
        <v>1</v>
      </c>
      <c r="T52" s="160"/>
      <c r="U52" s="141">
        <v>48</v>
      </c>
      <c r="V52" s="130">
        <v>0</v>
      </c>
      <c r="W52" s="130">
        <v>21</v>
      </c>
      <c r="X52" s="130">
        <v>16</v>
      </c>
      <c r="Y52" s="130">
        <v>140</v>
      </c>
      <c r="Z52" s="55" t="str">
        <f t="shared" si="0"/>
        <v>17,22</v>
      </c>
      <c r="AA52" s="162"/>
      <c r="AB52" s="178">
        <v>48</v>
      </c>
      <c r="AC52" s="178">
        <v>0</v>
      </c>
      <c r="AD52" s="178">
        <v>48</v>
      </c>
      <c r="AE52" s="178" t="s">
        <v>489</v>
      </c>
      <c r="AF52" s="179" t="s">
        <v>460</v>
      </c>
      <c r="AG52" s="179">
        <v>0.1</v>
      </c>
      <c r="AH52" s="179">
        <v>0</v>
      </c>
      <c r="AI52" s="179">
        <v>0</v>
      </c>
      <c r="AJ52" s="179">
        <v>0</v>
      </c>
      <c r="AK52" s="179">
        <v>0</v>
      </c>
      <c r="AL52" s="178">
        <v>2</v>
      </c>
      <c r="AM52" s="178">
        <v>8</v>
      </c>
      <c r="AN52" s="178">
        <v>9</v>
      </c>
      <c r="AO52" s="55" t="str">
        <f t="shared" si="1"/>
        <v>10,9</v>
      </c>
      <c r="AP52" s="90" t="str">
        <f t="shared" si="2"/>
        <v/>
      </c>
      <c r="AQ52" s="94">
        <f t="shared" si="3"/>
        <v>0</v>
      </c>
      <c r="AR52" s="94">
        <f t="shared" si="3"/>
        <v>0</v>
      </c>
      <c r="AS52" s="145"/>
      <c r="AT52" s="145"/>
      <c r="AU52" s="145"/>
      <c r="AV52" s="145"/>
      <c r="AW52" s="145"/>
      <c r="AX52" s="145"/>
      <c r="AY52" s="145"/>
      <c r="AZ52" s="145"/>
      <c r="BA52" s="162"/>
      <c r="BB52" s="162"/>
      <c r="BC52" s="162"/>
      <c r="BD52" s="162"/>
      <c r="BE52" s="162"/>
      <c r="BF52" s="162"/>
      <c r="BG52" s="162"/>
      <c r="BH52" s="162"/>
      <c r="BI52" s="162"/>
      <c r="BJ52" s="162"/>
      <c r="BK52" s="162"/>
      <c r="BL52" s="162"/>
      <c r="BM52" s="162"/>
      <c r="BN52" s="162"/>
      <c r="BO52" s="162"/>
      <c r="BP52" s="162"/>
      <c r="BQ52" s="162"/>
      <c r="BR52" s="162"/>
      <c r="BS52" s="162"/>
      <c r="BT52" s="162"/>
      <c r="BU52" s="162"/>
      <c r="BV52" s="162"/>
      <c r="BW52" s="162"/>
      <c r="BX52" s="162"/>
      <c r="BY52" s="162"/>
      <c r="BZ52" s="162"/>
      <c r="CA52" s="162"/>
      <c r="CB52" s="162"/>
      <c r="CC52" s="162"/>
    </row>
    <row r="53" spans="1:81" ht="6.95" customHeight="1" x14ac:dyDescent="0.25">
      <c r="A53" s="160"/>
      <c r="B53" s="159">
        <f t="shared" si="7"/>
        <v>21</v>
      </c>
      <c r="C53" s="148">
        <f>IF(C24&lt;=$I$10,C24,IF(ISNUMBER(MATCH('15'!C87,$Z$4:$Z$370,0)),$Z$2,IF(ISNUMBER(MATCH('15'!C87,$BP$4:$BP$370,0)),$AO$3,IF(ISNUMBER(MATCH('15'!C87,$AO$3:$AO$368,0)),$AM$2,$Y$2))))</f>
        <v>1</v>
      </c>
      <c r="D53" s="148">
        <f>IF(D24&lt;=$I$10,D24,IF(ISNUMBER(MATCH('15'!D87,$Z$4:$Z$370,0)),$Z$2,IF(ISNUMBER(MATCH('15'!D87,$BP$4:$BP$370,0)),$AO$3,IF(ISNUMBER(MATCH('15'!D87,$AO$3:$AO$368,0)),$AM$2,$Y$2))))</f>
        <v>0</v>
      </c>
      <c r="E53" s="148">
        <f>IF(E24&lt;=$I$10,E24,IF(ISNUMBER(MATCH('15'!E87,$Z$4:$Z$370,0)),$Z$2,IF(ISNUMBER(MATCH('15'!E87,$BP$4:$BP$370,0)),$AO$3,IF(ISNUMBER(MATCH('15'!E87,$AO$3:$AO$368,0)),$AM$2,$Y$2))))</f>
        <v>0</v>
      </c>
      <c r="F53" s="148">
        <f>IF(F24&lt;=$I$10,F24,IF(ISNUMBER(MATCH('15'!F87,$Z$4:$Z$370,0)),$Z$2,IF(ISNUMBER(MATCH('15'!F87,$BP$4:$BP$370,0)),$AO$3,IF(ISNUMBER(MATCH('15'!F87,$AO$3:$AO$368,0)),$AM$2,$Y$2))))</f>
        <v>0</v>
      </c>
      <c r="G53" s="148">
        <f>IF(G24&lt;=$I$10,G24,IF(ISNUMBER(MATCH('15'!G87,$Z$4:$Z$370,0)),$Z$2,IF(ISNUMBER(MATCH('15'!G87,$BP$4:$BP$370,0)),$AO$3,IF(ISNUMBER(MATCH('15'!G87,$AO$3:$AO$368,0)),$AM$2,$Y$2))))</f>
        <v>0</v>
      </c>
      <c r="H53" s="148">
        <f>IF(H24&lt;=$I$10,H24,IF(ISNUMBER(MATCH('15'!H87,$Z$4:$Z$370,0)),$Z$2,IF(ISNUMBER(MATCH('15'!H87,$BP$4:$BP$370,0)),$AO$3,IF(ISNUMBER(MATCH('15'!H87,$AO$3:$AO$368,0)),$AM$2,$Y$2))))</f>
        <v>20</v>
      </c>
      <c r="I53" s="148">
        <f>IF(I24&lt;=$I$10,I24,IF(ISNUMBER(MATCH('15'!I87,$Z$4:$Z$370,0)),$Z$2,IF(ISNUMBER(MATCH('15'!I87,$BP$4:$BP$370,0)),$AO$3,IF(ISNUMBER(MATCH('15'!I87,$AO$3:$AO$368,0)),$AM$2,$Y$2))))</f>
        <v>100</v>
      </c>
      <c r="J53" s="148">
        <f>IF(J24&lt;=$I$10,J24,IF(ISNUMBER(MATCH('15'!J87,$Z$4:$Z$370,0)),$Z$2,IF(ISNUMBER(MATCH('15'!J87,$BP$4:$BP$370,0)),$AO$3,IF(ISNUMBER(MATCH('15'!J87,$AO$3:$AO$368,0)),$AM$2,$Y$2))))</f>
        <v>100</v>
      </c>
      <c r="K53" s="148">
        <f>IF(K24&lt;=$I$10,K24,IF(ISNUMBER(MATCH('15'!K87,$Z$4:$Z$370,0)),$Z$2,IF(ISNUMBER(MATCH('15'!K87,$BP$4:$BP$370,0)),$AO$3,IF(ISNUMBER(MATCH('15'!K87,$AO$3:$AO$368,0)),$AM$2,$Y$2))))</f>
        <v>100</v>
      </c>
      <c r="L53" s="148">
        <f>IF(L24&lt;=$I$10,L24,IF(ISNUMBER(MATCH('15'!L87,$Z$4:$Z$370,0)),$Z$2,IF(ISNUMBER(MATCH('15'!L87,$BP$4:$BP$370,0)),$AO$3,IF(ISNUMBER(MATCH('15'!L87,$AO$3:$AO$368,0)),$AM$2,$Y$2))))</f>
        <v>100</v>
      </c>
      <c r="M53" s="148">
        <f>IF(M24&lt;=$I$10,M24,IF(ISNUMBER(MATCH('15'!M87,$Z$4:$Z$370,0)),$Z$2,IF(ISNUMBER(MATCH('15'!M87,$BP$4:$BP$370,0)),$AO$3,IF(ISNUMBER(MATCH('15'!M87,$AO$3:$AO$368,0)),$AM$2,$Y$2))))</f>
        <v>100</v>
      </c>
      <c r="N53" s="148">
        <f>IF(N24&lt;=$I$10,N24,IF(ISNUMBER(MATCH('15'!N87,$Z$4:$Z$370,0)),$Z$2,IF(ISNUMBER(MATCH('15'!N87,$BP$4:$BP$370,0)),$AO$3,IF(ISNUMBER(MATCH('15'!N87,$AO$3:$AO$368,0)),$AM$2,$Y$2))))</f>
        <v>20</v>
      </c>
      <c r="O53" s="148">
        <f>IF(O24&lt;=$I$10,O24,IF(ISNUMBER(MATCH('15'!O87,$Z$4:$Z$370,0)),$Z$2,IF(ISNUMBER(MATCH('15'!O87,$BP$4:$BP$370,0)),$AO$3,IF(ISNUMBER(MATCH('15'!O87,$AO$3:$AO$368,0)),$AM$2,$Y$2))))</f>
        <v>0</v>
      </c>
      <c r="P53" s="148">
        <f>IF(P24&lt;=$I$10,P24,IF(ISNUMBER(MATCH('15'!P87,$Z$4:$Z$370,0)),$Z$2,IF(ISNUMBER(MATCH('15'!P87,$BP$4:$BP$370,0)),$AO$3,IF(ISNUMBER(MATCH('15'!P87,$AO$3:$AO$368,0)),$AM$2,$Y$2))))</f>
        <v>0</v>
      </c>
      <c r="Q53" s="148">
        <f>IF(Q24&lt;=$I$10,Q24,IF(ISNUMBER(MATCH('15'!Q87,$Z$4:$Z$370,0)),$Z$2,IF(ISNUMBER(MATCH('15'!Q87,$BP$4:$BP$370,0)),$AO$3,IF(ISNUMBER(MATCH('15'!Q87,$AO$3:$AO$368,0)),$AM$2,$Y$2))))</f>
        <v>0</v>
      </c>
      <c r="R53" s="148">
        <f>IF(R24&lt;=$I$10,R24,IF(ISNUMBER(MATCH('15'!R87,$Z$4:$Z$370,0)),$Z$2,IF(ISNUMBER(MATCH('15'!R87,$BP$4:$BP$370,0)),$AO$3,IF(ISNUMBER(MATCH('15'!R87,$AO$3:$AO$368,0)),$AM$2,$Y$2))))</f>
        <v>0</v>
      </c>
      <c r="S53" s="148">
        <f>IF(S24&lt;=$I$10,S24,IF(ISNUMBER(MATCH('15'!S87,$Z$4:$Z$370,0)),$Z$2,IF(ISNUMBER(MATCH('15'!S87,$BP$4:$BP$370,0)),$AO$3,IF(ISNUMBER(MATCH('15'!S87,$AO$3:$AO$368,0)),$AM$2,$Y$2))))</f>
        <v>1</v>
      </c>
      <c r="T53" s="160"/>
      <c r="U53" s="141">
        <v>49</v>
      </c>
      <c r="V53" s="130">
        <v>0</v>
      </c>
      <c r="W53" s="130">
        <v>22</v>
      </c>
      <c r="X53" s="130">
        <v>16</v>
      </c>
      <c r="Y53" s="130">
        <v>140</v>
      </c>
      <c r="Z53" s="55" t="str">
        <f t="shared" si="0"/>
        <v>17,23</v>
      </c>
      <c r="AA53" s="162"/>
      <c r="AB53" s="178">
        <v>49</v>
      </c>
      <c r="AC53" s="178">
        <v>0</v>
      </c>
      <c r="AD53" s="178">
        <v>49</v>
      </c>
      <c r="AE53" s="178" t="s">
        <v>470</v>
      </c>
      <c r="AF53" s="179" t="s">
        <v>458</v>
      </c>
      <c r="AG53" s="179">
        <v>0.1</v>
      </c>
      <c r="AH53" s="179">
        <v>97</v>
      </c>
      <c r="AI53" s="179">
        <v>102</v>
      </c>
      <c r="AJ53" s="179">
        <v>250</v>
      </c>
      <c r="AK53" s="179">
        <v>500</v>
      </c>
      <c r="AL53" s="178">
        <v>1</v>
      </c>
      <c r="AM53" s="178">
        <v>9</v>
      </c>
      <c r="AN53" s="178">
        <v>6</v>
      </c>
      <c r="AO53" s="55" t="str">
        <f t="shared" si="1"/>
        <v>7,10</v>
      </c>
      <c r="AP53" s="90" t="str">
        <f t="shared" si="2"/>
        <v>H</v>
      </c>
      <c r="AQ53" s="94">
        <f t="shared" si="3"/>
        <v>398</v>
      </c>
      <c r="AR53" s="94">
        <f t="shared" si="3"/>
        <v>250</v>
      </c>
      <c r="AS53" s="145"/>
      <c r="AT53" s="145"/>
      <c r="AU53" s="145"/>
      <c r="AV53" s="145"/>
      <c r="AW53" s="145"/>
      <c r="AX53" s="145"/>
      <c r="AY53" s="145"/>
      <c r="AZ53" s="145"/>
      <c r="BA53" s="162"/>
      <c r="BB53" s="162"/>
      <c r="BC53" s="162"/>
      <c r="BD53" s="162"/>
      <c r="BE53" s="162"/>
      <c r="BF53" s="162"/>
      <c r="BG53" s="162"/>
      <c r="BH53" s="162"/>
      <c r="BI53" s="162"/>
      <c r="BJ53" s="162"/>
      <c r="BK53" s="162"/>
      <c r="BL53" s="162"/>
      <c r="BM53" s="162"/>
      <c r="BN53" s="162"/>
      <c r="BO53" s="162"/>
      <c r="BP53" s="162"/>
      <c r="BQ53" s="162"/>
      <c r="BR53" s="162"/>
      <c r="BS53" s="162"/>
      <c r="BT53" s="162"/>
      <c r="BU53" s="162"/>
      <c r="BV53" s="162"/>
      <c r="BW53" s="162"/>
      <c r="BX53" s="162"/>
      <c r="BY53" s="162"/>
      <c r="BZ53" s="162"/>
      <c r="CA53" s="162"/>
      <c r="CB53" s="162"/>
      <c r="CC53" s="162"/>
    </row>
    <row r="54" spans="1:81" ht="6.95" customHeight="1" x14ac:dyDescent="0.25">
      <c r="A54" s="160"/>
      <c r="B54" s="159">
        <f t="shared" si="7"/>
        <v>22</v>
      </c>
      <c r="C54" s="148">
        <f>IF(C25&lt;=$I$10,C25,IF(ISNUMBER(MATCH('15'!C88,$Z$4:$Z$370,0)),$Z$2,IF(ISNUMBER(MATCH('15'!C88,$BP$4:$BP$370,0)),$AO$3,IF(ISNUMBER(MATCH('15'!C88,$AO$3:$AO$368,0)),$AM$2,$Y$2))))</f>
        <v>1</v>
      </c>
      <c r="D54" s="148">
        <f>IF(D25&lt;=$I$10,D25,IF(ISNUMBER(MATCH('15'!D88,$Z$4:$Z$370,0)),$Z$2,IF(ISNUMBER(MATCH('15'!D88,$BP$4:$BP$370,0)),$AO$3,IF(ISNUMBER(MATCH('15'!D88,$AO$3:$AO$368,0)),$AM$2,$Y$2))))</f>
        <v>0</v>
      </c>
      <c r="E54" s="148">
        <f>IF(E25&lt;=$I$10,E25,IF(ISNUMBER(MATCH('15'!E88,$Z$4:$Z$370,0)),$Z$2,IF(ISNUMBER(MATCH('15'!E88,$BP$4:$BP$370,0)),$AO$3,IF(ISNUMBER(MATCH('15'!E88,$AO$3:$AO$368,0)),$AM$2,$Y$2))))</f>
        <v>0</v>
      </c>
      <c r="F54" s="148">
        <f>IF(F25&lt;=$I$10,F25,IF(ISNUMBER(MATCH('15'!F88,$Z$4:$Z$370,0)),$Z$2,IF(ISNUMBER(MATCH('15'!F88,$BP$4:$BP$370,0)),$AO$3,IF(ISNUMBER(MATCH('15'!F88,$AO$3:$AO$368,0)),$AM$2,$Y$2))))</f>
        <v>0</v>
      </c>
      <c r="G54" s="148">
        <f>IF(G25&lt;=$I$10,G25,IF(ISNUMBER(MATCH('15'!G88,$Z$4:$Z$370,0)),$Z$2,IF(ISNUMBER(MATCH('15'!G88,$BP$4:$BP$370,0)),$AO$3,IF(ISNUMBER(MATCH('15'!G88,$AO$3:$AO$368,0)),$AM$2,$Y$2))))</f>
        <v>0</v>
      </c>
      <c r="H54" s="148">
        <f>IF(H25&lt;=$I$10,H25,IF(ISNUMBER(MATCH('15'!H88,$Z$4:$Z$370,0)),$Z$2,IF(ISNUMBER(MATCH('15'!H88,$BP$4:$BP$370,0)),$AO$3,IF(ISNUMBER(MATCH('15'!H88,$AO$3:$AO$368,0)),$AM$2,$Y$2))))</f>
        <v>0</v>
      </c>
      <c r="I54" s="148">
        <f>IF(I25&lt;=$I$10,I25,IF(ISNUMBER(MATCH('15'!I88,$Z$4:$Z$370,0)),$Z$2,IF(ISNUMBER(MATCH('15'!I88,$BP$4:$BP$370,0)),$AO$3,IF(ISNUMBER(MATCH('15'!I88,$AO$3:$AO$368,0)),$AM$2,$Y$2))))</f>
        <v>20</v>
      </c>
      <c r="J54" s="148">
        <f>IF(J25&lt;=$I$10,J25,IF(ISNUMBER(MATCH('15'!J88,$Z$4:$Z$370,0)),$Z$2,IF(ISNUMBER(MATCH('15'!J88,$BP$4:$BP$370,0)),$AO$3,IF(ISNUMBER(MATCH('15'!J88,$AO$3:$AO$368,0)),$AM$2,$Y$2))))</f>
        <v>20</v>
      </c>
      <c r="K54" s="148">
        <f>IF(K25&lt;=$I$10,K25,IF(ISNUMBER(MATCH('15'!K88,$Z$4:$Z$370,0)),$Z$2,IF(ISNUMBER(MATCH('15'!K88,$BP$4:$BP$370,0)),$AO$3,IF(ISNUMBER(MATCH('15'!K88,$AO$3:$AO$368,0)),$AM$2,$Y$2))))</f>
        <v>20</v>
      </c>
      <c r="L54" s="148">
        <f>IF(L25&lt;=$I$10,L25,IF(ISNUMBER(MATCH('15'!L88,$Z$4:$Z$370,0)),$Z$2,IF(ISNUMBER(MATCH('15'!L88,$BP$4:$BP$370,0)),$AO$3,IF(ISNUMBER(MATCH('15'!L88,$AO$3:$AO$368,0)),$AM$2,$Y$2))))</f>
        <v>2</v>
      </c>
      <c r="M54" s="148">
        <f>IF(M25&lt;=$I$10,M25,IF(ISNUMBER(MATCH('15'!M88,$Z$4:$Z$370,0)),$Z$2,IF(ISNUMBER(MATCH('15'!M88,$BP$4:$BP$370,0)),$AO$3,IF(ISNUMBER(MATCH('15'!M88,$AO$3:$AO$368,0)),$AM$2,$Y$2))))</f>
        <v>20</v>
      </c>
      <c r="N54" s="148">
        <f>IF(N25&lt;=$I$10,N25,IF(ISNUMBER(MATCH('15'!N88,$Z$4:$Z$370,0)),$Z$2,IF(ISNUMBER(MATCH('15'!N88,$BP$4:$BP$370,0)),$AO$3,IF(ISNUMBER(MATCH('15'!N88,$AO$3:$AO$368,0)),$AM$2,$Y$2))))</f>
        <v>0</v>
      </c>
      <c r="O54" s="148">
        <f>IF(O25&lt;=$I$10,O25,IF(ISNUMBER(MATCH('15'!O88,$Z$4:$Z$370,0)),$Z$2,IF(ISNUMBER(MATCH('15'!O88,$BP$4:$BP$370,0)),$AO$3,IF(ISNUMBER(MATCH('15'!O88,$AO$3:$AO$368,0)),$AM$2,$Y$2))))</f>
        <v>0</v>
      </c>
      <c r="P54" s="148">
        <f>IF(P25&lt;=$I$10,P25,IF(ISNUMBER(MATCH('15'!P88,$Z$4:$Z$370,0)),$Z$2,IF(ISNUMBER(MATCH('15'!P88,$BP$4:$BP$370,0)),$AO$3,IF(ISNUMBER(MATCH('15'!P88,$AO$3:$AO$368,0)),$AM$2,$Y$2))))</f>
        <v>0</v>
      </c>
      <c r="Q54" s="148">
        <f>IF(Q25&lt;=$I$10,Q25,IF(ISNUMBER(MATCH('15'!Q88,$Z$4:$Z$370,0)),$Z$2,IF(ISNUMBER(MATCH('15'!Q88,$BP$4:$BP$370,0)),$AO$3,IF(ISNUMBER(MATCH('15'!Q88,$AO$3:$AO$368,0)),$AM$2,$Y$2))))</f>
        <v>0</v>
      </c>
      <c r="R54" s="148">
        <f>IF(R25&lt;=$I$10,R25,IF(ISNUMBER(MATCH('15'!R88,$Z$4:$Z$370,0)),$Z$2,IF(ISNUMBER(MATCH('15'!R88,$BP$4:$BP$370,0)),$AO$3,IF(ISNUMBER(MATCH('15'!R88,$AO$3:$AO$368,0)),$AM$2,$Y$2))))</f>
        <v>0</v>
      </c>
      <c r="S54" s="148">
        <f>IF(S25&lt;=$I$10,S25,IF(ISNUMBER(MATCH('15'!S88,$Z$4:$Z$370,0)),$Z$2,IF(ISNUMBER(MATCH('15'!S88,$BP$4:$BP$370,0)),$AO$3,IF(ISNUMBER(MATCH('15'!S88,$AO$3:$AO$368,0)),$AM$2,$Y$2))))</f>
        <v>1</v>
      </c>
      <c r="T54" s="160"/>
      <c r="U54" s="141">
        <v>50</v>
      </c>
      <c r="V54" s="130">
        <v>0</v>
      </c>
      <c r="W54" s="130">
        <v>23</v>
      </c>
      <c r="X54" s="130">
        <v>16</v>
      </c>
      <c r="Y54" s="130">
        <v>140</v>
      </c>
      <c r="Z54" s="55" t="str">
        <f t="shared" si="0"/>
        <v>17,24</v>
      </c>
      <c r="AA54" s="162"/>
      <c r="AB54" s="178">
        <v>50</v>
      </c>
      <c r="AC54" s="178">
        <v>0</v>
      </c>
      <c r="AD54" s="178">
        <v>50</v>
      </c>
      <c r="AE54" s="178" t="s">
        <v>474</v>
      </c>
      <c r="AF54" s="179" t="s">
        <v>458</v>
      </c>
      <c r="AG54" s="179">
        <v>0.1</v>
      </c>
      <c r="AH54" s="179">
        <v>97</v>
      </c>
      <c r="AI54" s="179">
        <v>102</v>
      </c>
      <c r="AJ54" s="179">
        <v>250</v>
      </c>
      <c r="AK54" s="179">
        <v>500</v>
      </c>
      <c r="AL54" s="178">
        <v>1</v>
      </c>
      <c r="AM54" s="178">
        <v>10</v>
      </c>
      <c r="AN54" s="178">
        <v>7</v>
      </c>
      <c r="AO54" s="55" t="str">
        <f t="shared" si="1"/>
        <v>8,11</v>
      </c>
      <c r="AP54" s="90" t="str">
        <f t="shared" si="2"/>
        <v>H</v>
      </c>
      <c r="AQ54" s="94">
        <f t="shared" si="3"/>
        <v>398</v>
      </c>
      <c r="AR54" s="94">
        <f t="shared" si="3"/>
        <v>250</v>
      </c>
      <c r="AS54" s="145"/>
      <c r="AT54" s="145"/>
      <c r="AU54" s="145"/>
      <c r="AV54" s="145"/>
      <c r="AW54" s="145"/>
      <c r="AX54" s="145"/>
      <c r="AY54" s="145"/>
      <c r="AZ54" s="145"/>
      <c r="BA54" s="162"/>
      <c r="BB54" s="162"/>
      <c r="BC54" s="162"/>
      <c r="BD54" s="162"/>
      <c r="BE54" s="162"/>
      <c r="BF54" s="162"/>
      <c r="BG54" s="162"/>
      <c r="BH54" s="162"/>
      <c r="BI54" s="162"/>
      <c r="BJ54" s="162"/>
      <c r="BK54" s="162"/>
      <c r="BL54" s="162"/>
      <c r="BM54" s="162"/>
      <c r="BN54" s="162"/>
      <c r="BO54" s="162"/>
      <c r="BP54" s="162"/>
      <c r="BQ54" s="162"/>
      <c r="BR54" s="162"/>
      <c r="BS54" s="162"/>
      <c r="BT54" s="162"/>
      <c r="BU54" s="162"/>
      <c r="BV54" s="162"/>
      <c r="BW54" s="162"/>
      <c r="BX54" s="162"/>
      <c r="BY54" s="162"/>
      <c r="BZ54" s="162"/>
      <c r="CA54" s="162"/>
      <c r="CB54" s="162"/>
      <c r="CC54" s="162"/>
    </row>
    <row r="55" spans="1:81" ht="6.95" customHeight="1" x14ac:dyDescent="0.25">
      <c r="A55" s="160"/>
      <c r="B55" s="159">
        <f t="shared" si="7"/>
        <v>23</v>
      </c>
      <c r="C55" s="148">
        <f>IF(C26&lt;=$I$10,C26,IF(ISNUMBER(MATCH('15'!C89,$Z$4:$Z$370,0)),$Z$2,IF(ISNUMBER(MATCH('15'!C89,$BP$4:$BP$370,0)),$AO$3,IF(ISNUMBER(MATCH('15'!C89,$AO$3:$AO$368,0)),$AM$2,$Y$2))))</f>
        <v>1</v>
      </c>
      <c r="D55" s="148">
        <f>IF(D26&lt;=$I$10,D26,IF(ISNUMBER(MATCH('15'!D89,$Z$4:$Z$370,0)),$Z$2,IF(ISNUMBER(MATCH('15'!D89,$BP$4:$BP$370,0)),$AO$3,IF(ISNUMBER(MATCH('15'!D89,$AO$3:$AO$368,0)),$AM$2,$Y$2))))</f>
        <v>0</v>
      </c>
      <c r="E55" s="148">
        <f>IF(E26&lt;=$I$10,E26,IF(ISNUMBER(MATCH('15'!E89,$Z$4:$Z$370,0)),$Z$2,IF(ISNUMBER(MATCH('15'!E89,$BP$4:$BP$370,0)),$AO$3,IF(ISNUMBER(MATCH('15'!E89,$AO$3:$AO$368,0)),$AM$2,$Y$2))))</f>
        <v>0</v>
      </c>
      <c r="F55" s="148">
        <f>IF(F26&lt;=$I$10,F26,IF(ISNUMBER(MATCH('15'!F89,$Z$4:$Z$370,0)),$Z$2,IF(ISNUMBER(MATCH('15'!F89,$BP$4:$BP$370,0)),$AO$3,IF(ISNUMBER(MATCH('15'!F89,$AO$3:$AO$368,0)),$AM$2,$Y$2))))</f>
        <v>0</v>
      </c>
      <c r="G55" s="148">
        <f>IF(G26&lt;=$I$10,G26,IF(ISNUMBER(MATCH('15'!G89,$Z$4:$Z$370,0)),$Z$2,IF(ISNUMBER(MATCH('15'!G89,$BP$4:$BP$370,0)),$AO$3,IF(ISNUMBER(MATCH('15'!G89,$AO$3:$AO$368,0)),$AM$2,$Y$2))))</f>
        <v>0</v>
      </c>
      <c r="H55" s="148">
        <f>IF(H26&lt;=$I$10,H26,IF(ISNUMBER(MATCH('15'!H89,$Z$4:$Z$370,0)),$Z$2,IF(ISNUMBER(MATCH('15'!H89,$BP$4:$BP$370,0)),$AO$3,IF(ISNUMBER(MATCH('15'!H89,$AO$3:$AO$368,0)),$AM$2,$Y$2))))</f>
        <v>0</v>
      </c>
      <c r="I55" s="148">
        <f>IF(I26&lt;=$I$10,I26,IF(ISNUMBER(MATCH('15'!I89,$Z$4:$Z$370,0)),$Z$2,IF(ISNUMBER(MATCH('15'!I89,$BP$4:$BP$370,0)),$AO$3,IF(ISNUMBER(MATCH('15'!I89,$AO$3:$AO$368,0)),$AM$2,$Y$2))))</f>
        <v>0</v>
      </c>
      <c r="J55" s="148">
        <f>IF(J26&lt;=$I$10,J26,IF(ISNUMBER(MATCH('15'!J89,$Z$4:$Z$370,0)),$Z$2,IF(ISNUMBER(MATCH('15'!J89,$BP$4:$BP$370,0)),$AO$3,IF(ISNUMBER(MATCH('15'!J89,$AO$3:$AO$368,0)),$AM$2,$Y$2))))</f>
        <v>0</v>
      </c>
      <c r="K55" s="148">
        <f>IF(K26&lt;=$I$10,K26,IF(ISNUMBER(MATCH('15'!K89,$Z$4:$Z$370,0)),$Z$2,IF(ISNUMBER(MATCH('15'!K89,$BP$4:$BP$370,0)),$AO$3,IF(ISNUMBER(MATCH('15'!K89,$AO$3:$AO$368,0)),$AM$2,$Y$2))))</f>
        <v>0</v>
      </c>
      <c r="L55" s="148">
        <f>IF(L26&lt;=$I$10,L26,IF(ISNUMBER(MATCH('15'!L89,$Z$4:$Z$370,0)),$Z$2,IF(ISNUMBER(MATCH('15'!L89,$BP$4:$BP$370,0)),$AO$3,IF(ISNUMBER(MATCH('15'!L89,$AO$3:$AO$368,0)),$AM$2,$Y$2))))</f>
        <v>2</v>
      </c>
      <c r="M55" s="148">
        <f>IF(M26&lt;=$I$10,M26,IF(ISNUMBER(MATCH('15'!M89,$Z$4:$Z$370,0)),$Z$2,IF(ISNUMBER(MATCH('15'!M89,$BP$4:$BP$370,0)),$AO$3,IF(ISNUMBER(MATCH('15'!M89,$AO$3:$AO$368,0)),$AM$2,$Y$2))))</f>
        <v>2</v>
      </c>
      <c r="N55" s="148">
        <f>IF(N26&lt;=$I$10,N26,IF(ISNUMBER(MATCH('15'!N89,$Z$4:$Z$370,0)),$Z$2,IF(ISNUMBER(MATCH('15'!N89,$BP$4:$BP$370,0)),$AO$3,IF(ISNUMBER(MATCH('15'!N89,$AO$3:$AO$368,0)),$AM$2,$Y$2))))</f>
        <v>2</v>
      </c>
      <c r="O55" s="148">
        <f>IF(O26&lt;=$I$10,O26,IF(ISNUMBER(MATCH('15'!O89,$Z$4:$Z$370,0)),$Z$2,IF(ISNUMBER(MATCH('15'!O89,$BP$4:$BP$370,0)),$AO$3,IF(ISNUMBER(MATCH('15'!O89,$AO$3:$AO$368,0)),$AM$2,$Y$2))))</f>
        <v>2</v>
      </c>
      <c r="P55" s="148">
        <f>IF(P26&lt;=$I$10,P26,IF(ISNUMBER(MATCH('15'!P89,$Z$4:$Z$370,0)),$Z$2,IF(ISNUMBER(MATCH('15'!P89,$BP$4:$BP$370,0)),$AO$3,IF(ISNUMBER(MATCH('15'!P89,$AO$3:$AO$368,0)),$AM$2,$Y$2))))</f>
        <v>2</v>
      </c>
      <c r="Q55" s="148">
        <f>IF(Q26&lt;=$I$10,Q26,IF(ISNUMBER(MATCH('15'!Q89,$Z$4:$Z$370,0)),$Z$2,IF(ISNUMBER(MATCH('15'!Q89,$BP$4:$BP$370,0)),$AO$3,IF(ISNUMBER(MATCH('15'!Q89,$AO$3:$AO$368,0)),$AM$2,$Y$2))))</f>
        <v>2</v>
      </c>
      <c r="R55" s="148">
        <f>IF(R26&lt;=$I$10,R26,IF(ISNUMBER(MATCH('15'!R89,$Z$4:$Z$370,0)),$Z$2,IF(ISNUMBER(MATCH('15'!R89,$BP$4:$BP$370,0)),$AO$3,IF(ISNUMBER(MATCH('15'!R89,$AO$3:$AO$368,0)),$AM$2,$Y$2))))</f>
        <v>2</v>
      </c>
      <c r="S55" s="148">
        <f>IF(S26&lt;=$I$10,S26,IF(ISNUMBER(MATCH('15'!S89,$Z$4:$Z$370,0)),$Z$2,IF(ISNUMBER(MATCH('15'!S89,$BP$4:$BP$370,0)),$AO$3,IF(ISNUMBER(MATCH('15'!S89,$AO$3:$AO$368,0)),$AM$2,$Y$2))))</f>
        <v>1</v>
      </c>
      <c r="T55" s="160"/>
      <c r="U55" s="141">
        <v>51</v>
      </c>
      <c r="V55" s="130">
        <v>0</v>
      </c>
      <c r="W55" s="130">
        <v>24</v>
      </c>
      <c r="X55" s="130">
        <v>16</v>
      </c>
      <c r="Y55" s="130">
        <v>140</v>
      </c>
      <c r="Z55" s="55" t="str">
        <f t="shared" si="0"/>
        <v>17,25</v>
      </c>
      <c r="AA55" s="162"/>
      <c r="AB55" s="178">
        <v>51</v>
      </c>
      <c r="AC55" s="178">
        <v>0</v>
      </c>
      <c r="AD55" s="178">
        <v>51</v>
      </c>
      <c r="AE55" s="178" t="s">
        <v>490</v>
      </c>
      <c r="AF55" s="179" t="s">
        <v>460</v>
      </c>
      <c r="AG55" s="179">
        <v>0.1</v>
      </c>
      <c r="AH55" s="179">
        <v>0</v>
      </c>
      <c r="AI55" s="179">
        <v>0</v>
      </c>
      <c r="AJ55" s="179">
        <v>0</v>
      </c>
      <c r="AK55" s="179">
        <v>0</v>
      </c>
      <c r="AL55" s="178">
        <v>2</v>
      </c>
      <c r="AM55" s="178">
        <v>9</v>
      </c>
      <c r="AN55" s="178">
        <v>7</v>
      </c>
      <c r="AO55" s="55" t="str">
        <f t="shared" si="1"/>
        <v>8,10</v>
      </c>
      <c r="AP55" s="90" t="str">
        <f t="shared" si="2"/>
        <v/>
      </c>
      <c r="AQ55" s="94">
        <f t="shared" si="3"/>
        <v>0</v>
      </c>
      <c r="AR55" s="94">
        <f t="shared" si="3"/>
        <v>0</v>
      </c>
      <c r="AS55" s="145"/>
      <c r="AT55" s="145"/>
      <c r="AU55" s="145"/>
      <c r="AV55" s="145"/>
      <c r="AW55" s="145"/>
      <c r="AX55" s="145"/>
      <c r="AY55" s="145"/>
      <c r="AZ55" s="145"/>
      <c r="BA55" s="162"/>
      <c r="BB55" s="162"/>
      <c r="BC55" s="162"/>
      <c r="BD55" s="162"/>
      <c r="BE55" s="162"/>
      <c r="BF55" s="162"/>
      <c r="BG55" s="162"/>
      <c r="BH55" s="162"/>
      <c r="BI55" s="162"/>
      <c r="BJ55" s="162"/>
      <c r="BK55" s="162"/>
      <c r="BL55" s="162"/>
      <c r="BM55" s="162"/>
      <c r="BN55" s="162"/>
      <c r="BO55" s="162"/>
      <c r="BP55" s="162"/>
      <c r="BQ55" s="162"/>
      <c r="BR55" s="162"/>
      <c r="BS55" s="162"/>
      <c r="BT55" s="162"/>
      <c r="BU55" s="162"/>
      <c r="BV55" s="162"/>
      <c r="BW55" s="162"/>
      <c r="BX55" s="162"/>
      <c r="BY55" s="162"/>
      <c r="BZ55" s="162"/>
      <c r="CA55" s="162"/>
      <c r="CB55" s="162"/>
      <c r="CC55" s="162"/>
    </row>
    <row r="56" spans="1:81" ht="6.95" customHeight="1" x14ac:dyDescent="0.25">
      <c r="A56" s="160"/>
      <c r="B56" s="159">
        <f t="shared" si="7"/>
        <v>24</v>
      </c>
      <c r="C56" s="148">
        <f>IF(C27&lt;=$I$10,C27,IF(ISNUMBER(MATCH('15'!C90,$Z$4:$Z$370,0)),$Z$2,IF(ISNUMBER(MATCH('15'!C90,$BP$4:$BP$370,0)),$AO$3,IF(ISNUMBER(MATCH('15'!C90,$AO$3:$AO$368,0)),$AM$2,$Y$2))))</f>
        <v>1</v>
      </c>
      <c r="D56" s="148">
        <f>IF(D27&lt;=$I$10,D27,IF(ISNUMBER(MATCH('15'!D90,$Z$4:$Z$370,0)),$Z$2,IF(ISNUMBER(MATCH('15'!D90,$BP$4:$BP$370,0)),$AO$3,IF(ISNUMBER(MATCH('15'!D90,$AO$3:$AO$368,0)),$AM$2,$Y$2))))</f>
        <v>0</v>
      </c>
      <c r="E56" s="148">
        <f>IF(E27&lt;=$I$10,E27,IF(ISNUMBER(MATCH('15'!E90,$Z$4:$Z$370,0)),$Z$2,IF(ISNUMBER(MATCH('15'!E90,$BP$4:$BP$370,0)),$AO$3,IF(ISNUMBER(MATCH('15'!E90,$AO$3:$AO$368,0)),$AM$2,$Y$2))))</f>
        <v>0</v>
      </c>
      <c r="F56" s="148">
        <f>IF(F27&lt;=$I$10,F27,IF(ISNUMBER(MATCH('15'!F90,$Z$4:$Z$370,0)),$Z$2,IF(ISNUMBER(MATCH('15'!F90,$BP$4:$BP$370,0)),$AO$3,IF(ISNUMBER(MATCH('15'!F90,$AO$3:$AO$368,0)),$AM$2,$Y$2))))</f>
        <v>0</v>
      </c>
      <c r="G56" s="148">
        <f>IF(G27&lt;=$I$10,G27,IF(ISNUMBER(MATCH('15'!G90,$Z$4:$Z$370,0)),$Z$2,IF(ISNUMBER(MATCH('15'!G90,$BP$4:$BP$370,0)),$AO$3,IF(ISNUMBER(MATCH('15'!G90,$AO$3:$AO$368,0)),$AM$2,$Y$2))))</f>
        <v>0</v>
      </c>
      <c r="H56" s="148">
        <f>IF(H27&lt;=$I$10,H27,IF(ISNUMBER(MATCH('15'!H90,$Z$4:$Z$370,0)),$Z$2,IF(ISNUMBER(MATCH('15'!H90,$BP$4:$BP$370,0)),$AO$3,IF(ISNUMBER(MATCH('15'!H90,$AO$3:$AO$368,0)),$AM$2,$Y$2))))</f>
        <v>0</v>
      </c>
      <c r="I56" s="148">
        <f>IF(I27&lt;=$I$10,I27,IF(ISNUMBER(MATCH('15'!I90,$Z$4:$Z$370,0)),$Z$2,IF(ISNUMBER(MATCH('15'!I90,$BP$4:$BP$370,0)),$AO$3,IF(ISNUMBER(MATCH('15'!I90,$AO$3:$AO$368,0)),$AM$2,$Y$2))))</f>
        <v>0</v>
      </c>
      <c r="J56" s="148">
        <f>IF(J27&lt;=$I$10,J27,IF(ISNUMBER(MATCH('15'!J90,$Z$4:$Z$370,0)),$Z$2,IF(ISNUMBER(MATCH('15'!J90,$BP$4:$BP$370,0)),$AO$3,IF(ISNUMBER(MATCH('15'!J90,$AO$3:$AO$368,0)),$AM$2,$Y$2))))</f>
        <v>0</v>
      </c>
      <c r="K56" s="148">
        <f>IF(K27&lt;=$I$10,K27,IF(ISNUMBER(MATCH('15'!K90,$Z$4:$Z$370,0)),$Z$2,IF(ISNUMBER(MATCH('15'!K90,$BP$4:$BP$370,0)),$AO$3,IF(ISNUMBER(MATCH('15'!K90,$AO$3:$AO$368,0)),$AM$2,$Y$2))))</f>
        <v>0</v>
      </c>
      <c r="L56" s="148">
        <f>IF(L27&lt;=$I$10,L27,IF(ISNUMBER(MATCH('15'!L90,$Z$4:$Z$370,0)),$Z$2,IF(ISNUMBER(MATCH('15'!L90,$BP$4:$BP$370,0)),$AO$3,IF(ISNUMBER(MATCH('15'!L90,$AO$3:$AO$368,0)),$AM$2,$Y$2))))</f>
        <v>0</v>
      </c>
      <c r="M56" s="148">
        <f>IF(M27&lt;=$I$10,M27,IF(ISNUMBER(MATCH('15'!M90,$Z$4:$Z$370,0)),$Z$2,IF(ISNUMBER(MATCH('15'!M90,$BP$4:$BP$370,0)),$AO$3,IF(ISNUMBER(MATCH('15'!M90,$AO$3:$AO$368,0)),$AM$2,$Y$2))))</f>
        <v>0</v>
      </c>
      <c r="N56" s="148">
        <f>IF(N27&lt;=$I$10,N27,IF(ISNUMBER(MATCH('15'!N90,$Z$4:$Z$370,0)),$Z$2,IF(ISNUMBER(MATCH('15'!N90,$BP$4:$BP$370,0)),$AO$3,IF(ISNUMBER(MATCH('15'!N90,$AO$3:$AO$368,0)),$AM$2,$Y$2))))</f>
        <v>0</v>
      </c>
      <c r="O56" s="148">
        <f>IF(O27&lt;=$I$10,O27,IF(ISNUMBER(MATCH('15'!O90,$Z$4:$Z$370,0)),$Z$2,IF(ISNUMBER(MATCH('15'!O90,$BP$4:$BP$370,0)),$AO$3,IF(ISNUMBER(MATCH('15'!O90,$AO$3:$AO$368,0)),$AM$2,$Y$2))))</f>
        <v>0</v>
      </c>
      <c r="P56" s="148">
        <f>IF(P27&lt;=$I$10,P27,IF(ISNUMBER(MATCH('15'!P90,$Z$4:$Z$370,0)),$Z$2,IF(ISNUMBER(MATCH('15'!P90,$BP$4:$BP$370,0)),$AO$3,IF(ISNUMBER(MATCH('15'!P90,$AO$3:$AO$368,0)),$AM$2,$Y$2))))</f>
        <v>0</v>
      </c>
      <c r="Q56" s="148">
        <f>IF(Q27&lt;=$I$10,Q27,IF(ISNUMBER(MATCH('15'!Q90,$Z$4:$Z$370,0)),$Z$2,IF(ISNUMBER(MATCH('15'!Q90,$BP$4:$BP$370,0)),$AO$3,IF(ISNUMBER(MATCH('15'!Q90,$AO$3:$AO$368,0)),$AM$2,$Y$2))))</f>
        <v>0</v>
      </c>
      <c r="R56" s="148">
        <f>IF(R27&lt;=$I$10,R27,IF(ISNUMBER(MATCH('15'!R90,$Z$4:$Z$370,0)),$Z$2,IF(ISNUMBER(MATCH('15'!R90,$BP$4:$BP$370,0)),$AO$3,IF(ISNUMBER(MATCH('15'!R90,$AO$3:$AO$368,0)),$AM$2,$Y$2))))</f>
        <v>0</v>
      </c>
      <c r="S56" s="148">
        <f>IF(S27&lt;=$I$10,S27,IF(ISNUMBER(MATCH('15'!S90,$Z$4:$Z$370,0)),$Z$2,IF(ISNUMBER(MATCH('15'!S90,$BP$4:$BP$370,0)),$AO$3,IF(ISNUMBER(MATCH('15'!S90,$AO$3:$AO$368,0)),$AM$2,$Y$2))))</f>
        <v>1</v>
      </c>
      <c r="T56" s="160"/>
      <c r="U56" s="141">
        <v>52</v>
      </c>
      <c r="V56" s="130">
        <v>0</v>
      </c>
      <c r="W56" s="130">
        <v>25</v>
      </c>
      <c r="X56" s="130">
        <v>16</v>
      </c>
      <c r="Y56" s="130">
        <v>140</v>
      </c>
      <c r="Z56" s="55" t="str">
        <f t="shared" si="0"/>
        <v>17,26</v>
      </c>
      <c r="AA56" s="162"/>
      <c r="AB56" s="178">
        <v>52</v>
      </c>
      <c r="AC56" s="178">
        <v>0</v>
      </c>
      <c r="AD56" s="178">
        <v>52</v>
      </c>
      <c r="AE56" s="178" t="s">
        <v>422</v>
      </c>
      <c r="AF56" s="179" t="s">
        <v>458</v>
      </c>
      <c r="AG56" s="179">
        <v>0.1</v>
      </c>
      <c r="AH56" s="179">
        <v>97</v>
      </c>
      <c r="AI56" s="179">
        <v>102</v>
      </c>
      <c r="AJ56" s="179">
        <v>250</v>
      </c>
      <c r="AK56" s="179">
        <v>500</v>
      </c>
      <c r="AL56" s="178">
        <v>1</v>
      </c>
      <c r="AM56" s="178">
        <v>10</v>
      </c>
      <c r="AN56" s="178">
        <v>8</v>
      </c>
      <c r="AO56" s="55" t="str">
        <f t="shared" si="1"/>
        <v>9,11</v>
      </c>
      <c r="AP56" s="90" t="str">
        <f t="shared" si="2"/>
        <v>H</v>
      </c>
      <c r="AQ56" s="94">
        <f t="shared" si="3"/>
        <v>398</v>
      </c>
      <c r="AR56" s="94">
        <f t="shared" si="3"/>
        <v>250</v>
      </c>
      <c r="AS56" s="145"/>
      <c r="AT56" s="145"/>
      <c r="AU56" s="145"/>
      <c r="AV56" s="145"/>
      <c r="AW56" s="145"/>
      <c r="AX56" s="145"/>
      <c r="AY56" s="145"/>
      <c r="AZ56" s="145"/>
      <c r="BA56" s="162"/>
      <c r="BB56" s="162"/>
      <c r="BC56" s="162"/>
      <c r="BD56" s="162"/>
      <c r="BE56" s="162"/>
      <c r="BF56" s="162"/>
      <c r="BG56" s="162"/>
      <c r="BH56" s="162"/>
      <c r="BI56" s="162"/>
      <c r="BJ56" s="162"/>
      <c r="BK56" s="162"/>
      <c r="BL56" s="162"/>
      <c r="BM56" s="162"/>
      <c r="BN56" s="162"/>
      <c r="BO56" s="162"/>
      <c r="BP56" s="162"/>
      <c r="BQ56" s="162"/>
      <c r="BR56" s="162"/>
      <c r="BS56" s="162"/>
      <c r="BT56" s="162"/>
      <c r="BU56" s="162"/>
      <c r="BV56" s="162"/>
      <c r="BW56" s="162"/>
      <c r="BX56" s="162"/>
      <c r="BY56" s="162"/>
      <c r="BZ56" s="162"/>
      <c r="CA56" s="162"/>
      <c r="CB56" s="162"/>
      <c r="CC56" s="162"/>
    </row>
    <row r="57" spans="1:81" ht="6.95" customHeight="1" x14ac:dyDescent="0.25">
      <c r="A57" s="160"/>
      <c r="B57" s="159">
        <f t="shared" si="7"/>
        <v>25</v>
      </c>
      <c r="C57" s="148">
        <f>IF(C28&lt;=$I$10,C28,IF(ISNUMBER(MATCH('15'!C91,$Z$4:$Z$370,0)),$Z$2,IF(ISNUMBER(MATCH('15'!C91,$BP$4:$BP$370,0)),$AO$3,IF(ISNUMBER(MATCH('15'!C91,$AO$3:$AO$368,0)),$AM$2,$Y$2))))</f>
        <v>1</v>
      </c>
      <c r="D57" s="148">
        <f>IF(D28&lt;=$I$10,D28,IF(ISNUMBER(MATCH('15'!D91,$Z$4:$Z$370,0)),$Z$2,IF(ISNUMBER(MATCH('15'!D91,$BP$4:$BP$370,0)),$AO$3,IF(ISNUMBER(MATCH('15'!D91,$AO$3:$AO$368,0)),$AM$2,$Y$2))))</f>
        <v>0</v>
      </c>
      <c r="E57" s="148">
        <f>IF(E28&lt;=$I$10,E28,IF(ISNUMBER(MATCH('15'!E91,$Z$4:$Z$370,0)),$Z$2,IF(ISNUMBER(MATCH('15'!E91,$BP$4:$BP$370,0)),$AO$3,IF(ISNUMBER(MATCH('15'!E91,$AO$3:$AO$368,0)),$AM$2,$Y$2))))</f>
        <v>0</v>
      </c>
      <c r="F57" s="148">
        <f>IF(F28&lt;=$I$10,F28,IF(ISNUMBER(MATCH('15'!F91,$Z$4:$Z$370,0)),$Z$2,IF(ISNUMBER(MATCH('15'!F91,$BP$4:$BP$370,0)),$AO$3,IF(ISNUMBER(MATCH('15'!F91,$AO$3:$AO$368,0)),$AM$2,$Y$2))))</f>
        <v>0</v>
      </c>
      <c r="G57" s="148">
        <f>IF(G28&lt;=$I$10,G28,IF(ISNUMBER(MATCH('15'!G91,$Z$4:$Z$370,0)),$Z$2,IF(ISNUMBER(MATCH('15'!G91,$BP$4:$BP$370,0)),$AO$3,IF(ISNUMBER(MATCH('15'!G91,$AO$3:$AO$368,0)),$AM$2,$Y$2))))</f>
        <v>0</v>
      </c>
      <c r="H57" s="148">
        <f>IF(H28&lt;=$I$10,H28,IF(ISNUMBER(MATCH('15'!H91,$Z$4:$Z$370,0)),$Z$2,IF(ISNUMBER(MATCH('15'!H91,$BP$4:$BP$370,0)),$AO$3,IF(ISNUMBER(MATCH('15'!H91,$AO$3:$AO$368,0)),$AM$2,$Y$2))))</f>
        <v>0</v>
      </c>
      <c r="I57" s="148">
        <f>IF(I28&lt;=$I$10,I28,IF(ISNUMBER(MATCH('15'!I91,$Z$4:$Z$370,0)),$Z$2,IF(ISNUMBER(MATCH('15'!I91,$BP$4:$BP$370,0)),$AO$3,IF(ISNUMBER(MATCH('15'!I91,$AO$3:$AO$368,0)),$AM$2,$Y$2))))</f>
        <v>0</v>
      </c>
      <c r="J57" s="148">
        <f>IF(J28&lt;=$I$10,J28,IF(ISNUMBER(MATCH('15'!J91,$Z$4:$Z$370,0)),$Z$2,IF(ISNUMBER(MATCH('15'!J91,$BP$4:$BP$370,0)),$AO$3,IF(ISNUMBER(MATCH('15'!J91,$AO$3:$AO$368,0)),$AM$2,$Y$2))))</f>
        <v>0</v>
      </c>
      <c r="K57" s="148">
        <f>IF(K28&lt;=$I$10,K28,IF(ISNUMBER(MATCH('15'!K91,$Z$4:$Z$370,0)),$Z$2,IF(ISNUMBER(MATCH('15'!K91,$BP$4:$BP$370,0)),$AO$3,IF(ISNUMBER(MATCH('15'!K91,$AO$3:$AO$368,0)),$AM$2,$Y$2))))</f>
        <v>0</v>
      </c>
      <c r="L57" s="148">
        <f>IF(L28&lt;=$I$10,L28,IF(ISNUMBER(MATCH('15'!L91,$Z$4:$Z$370,0)),$Z$2,IF(ISNUMBER(MATCH('15'!L91,$BP$4:$BP$370,0)),$AO$3,IF(ISNUMBER(MATCH('15'!L91,$AO$3:$AO$368,0)),$AM$2,$Y$2))))</f>
        <v>0</v>
      </c>
      <c r="M57" s="148">
        <f>IF(M28&lt;=$I$10,M28,IF(ISNUMBER(MATCH('15'!M91,$Z$4:$Z$370,0)),$Z$2,IF(ISNUMBER(MATCH('15'!M91,$BP$4:$BP$370,0)),$AO$3,IF(ISNUMBER(MATCH('15'!M91,$AO$3:$AO$368,0)),$AM$2,$Y$2))))</f>
        <v>0</v>
      </c>
      <c r="N57" s="148">
        <f>IF(N28&lt;=$I$10,N28,IF(ISNUMBER(MATCH('15'!N91,$Z$4:$Z$370,0)),$Z$2,IF(ISNUMBER(MATCH('15'!N91,$BP$4:$BP$370,0)),$AO$3,IF(ISNUMBER(MATCH('15'!N91,$AO$3:$AO$368,0)),$AM$2,$Y$2))))</f>
        <v>0</v>
      </c>
      <c r="O57" s="148">
        <f>IF(O28&lt;=$I$10,O28,IF(ISNUMBER(MATCH('15'!O91,$Z$4:$Z$370,0)),$Z$2,IF(ISNUMBER(MATCH('15'!O91,$BP$4:$BP$370,0)),$AO$3,IF(ISNUMBER(MATCH('15'!O91,$AO$3:$AO$368,0)),$AM$2,$Y$2))))</f>
        <v>0</v>
      </c>
      <c r="P57" s="148">
        <f>IF(P28&lt;=$I$10,P28,IF(ISNUMBER(MATCH('15'!P91,$Z$4:$Z$370,0)),$Z$2,IF(ISNUMBER(MATCH('15'!P91,$BP$4:$BP$370,0)),$AO$3,IF(ISNUMBER(MATCH('15'!P91,$AO$3:$AO$368,0)),$AM$2,$Y$2))))</f>
        <v>0</v>
      </c>
      <c r="Q57" s="148">
        <f>IF(Q28&lt;=$I$10,Q28,IF(ISNUMBER(MATCH('15'!Q91,$Z$4:$Z$370,0)),$Z$2,IF(ISNUMBER(MATCH('15'!Q91,$BP$4:$BP$370,0)),$AO$3,IF(ISNUMBER(MATCH('15'!Q91,$AO$3:$AO$368,0)),$AM$2,$Y$2))))</f>
        <v>0</v>
      </c>
      <c r="R57" s="148">
        <f>IF(R28&lt;=$I$10,R28,IF(ISNUMBER(MATCH('15'!R91,$Z$4:$Z$370,0)),$Z$2,IF(ISNUMBER(MATCH('15'!R91,$BP$4:$BP$370,0)),$AO$3,IF(ISNUMBER(MATCH('15'!R91,$AO$3:$AO$368,0)),$AM$2,$Y$2))))</f>
        <v>0</v>
      </c>
      <c r="S57" s="148">
        <f>IF(S28&lt;=$I$10,S28,IF(ISNUMBER(MATCH('15'!S91,$Z$4:$Z$370,0)),$Z$2,IF(ISNUMBER(MATCH('15'!S91,$BP$4:$BP$370,0)),$AO$3,IF(ISNUMBER(MATCH('15'!S91,$AO$3:$AO$368,0)),$AM$2,$Y$2))))</f>
        <v>1</v>
      </c>
      <c r="T57" s="160"/>
      <c r="U57" s="141">
        <v>53</v>
      </c>
      <c r="V57" s="130">
        <v>0</v>
      </c>
      <c r="W57" s="130">
        <v>26</v>
      </c>
      <c r="X57" s="130">
        <v>16</v>
      </c>
      <c r="Y57" s="130">
        <v>140</v>
      </c>
      <c r="Z57" s="55" t="str">
        <f t="shared" si="0"/>
        <v>17,27</v>
      </c>
      <c r="AA57" s="162"/>
      <c r="AB57" s="178">
        <v>53</v>
      </c>
      <c r="AC57" s="178">
        <v>0</v>
      </c>
      <c r="AD57" s="178">
        <v>53</v>
      </c>
      <c r="AE57" s="178" t="s">
        <v>491</v>
      </c>
      <c r="AF57" s="179" t="s">
        <v>460</v>
      </c>
      <c r="AG57" s="179">
        <v>0.1</v>
      </c>
      <c r="AH57" s="179">
        <v>0</v>
      </c>
      <c r="AI57" s="179">
        <v>0</v>
      </c>
      <c r="AJ57" s="179">
        <v>0</v>
      </c>
      <c r="AK57" s="179">
        <v>0</v>
      </c>
      <c r="AL57" s="178">
        <v>2</v>
      </c>
      <c r="AM57" s="178">
        <v>9</v>
      </c>
      <c r="AN57" s="178">
        <v>8</v>
      </c>
      <c r="AO57" s="55" t="str">
        <f t="shared" si="1"/>
        <v>9,10</v>
      </c>
      <c r="AP57" s="90" t="str">
        <f t="shared" si="2"/>
        <v/>
      </c>
      <c r="AQ57" s="94">
        <f t="shared" si="3"/>
        <v>0</v>
      </c>
      <c r="AR57" s="94">
        <f t="shared" si="3"/>
        <v>0</v>
      </c>
      <c r="AS57" s="145"/>
      <c r="AT57" s="180" t="s">
        <v>506</v>
      </c>
      <c r="AU57" s="181"/>
      <c r="AV57" s="181">
        <v>130</v>
      </c>
      <c r="AW57" s="181">
        <f>AV57</f>
        <v>130</v>
      </c>
      <c r="AX57" s="145"/>
      <c r="AY57" s="145"/>
      <c r="AZ57" s="145"/>
      <c r="BA57" s="162"/>
      <c r="BB57" s="162"/>
      <c r="BC57" s="162"/>
      <c r="BD57" s="162"/>
      <c r="BE57" s="162"/>
      <c r="BF57" s="162"/>
      <c r="BG57" s="162"/>
      <c r="BH57" s="162"/>
      <c r="BI57" s="162"/>
      <c r="BJ57" s="162"/>
      <c r="BK57" s="162"/>
      <c r="BL57" s="162"/>
      <c r="BM57" s="162"/>
      <c r="BN57" s="162"/>
      <c r="BO57" s="162"/>
      <c r="BP57" s="162"/>
      <c r="BQ57" s="162"/>
      <c r="BR57" s="162"/>
      <c r="BS57" s="162"/>
      <c r="BT57" s="162"/>
      <c r="BU57" s="162"/>
      <c r="BV57" s="162"/>
      <c r="BW57" s="162"/>
      <c r="BX57" s="162"/>
      <c r="BY57" s="162"/>
      <c r="BZ57" s="162"/>
      <c r="CA57" s="162"/>
      <c r="CB57" s="162"/>
      <c r="CC57" s="162"/>
    </row>
    <row r="58" spans="1:81" ht="6.95" customHeight="1" x14ac:dyDescent="0.25">
      <c r="A58" s="160"/>
      <c r="B58" s="159">
        <f t="shared" si="7"/>
        <v>26</v>
      </c>
      <c r="C58" s="148">
        <f>IF(C29&lt;=$I$10,C29,IF(ISNUMBER(MATCH('15'!C92,$Z$4:$Z$370,0)),$Z$2,IF(ISNUMBER(MATCH('15'!C92,$BP$4:$BP$370,0)),$AO$3,IF(ISNUMBER(MATCH('15'!C92,$AO$3:$AO$368,0)),$AM$2,$Y$2))))</f>
        <v>1</v>
      </c>
      <c r="D58" s="148">
        <f>IF(D29&lt;=$I$10,D29,IF(ISNUMBER(MATCH('15'!D92,$Z$4:$Z$370,0)),$Z$2,IF(ISNUMBER(MATCH('15'!D92,$BP$4:$BP$370,0)),$AO$3,IF(ISNUMBER(MATCH('15'!D92,$AO$3:$AO$368,0)),$AM$2,$Y$2))))</f>
        <v>0</v>
      </c>
      <c r="E58" s="148">
        <f>IF(E29&lt;=$I$10,E29,IF(ISNUMBER(MATCH('15'!E92,$Z$4:$Z$370,0)),$Z$2,IF(ISNUMBER(MATCH('15'!E92,$BP$4:$BP$370,0)),$AO$3,IF(ISNUMBER(MATCH('15'!E92,$AO$3:$AO$368,0)),$AM$2,$Y$2))))</f>
        <v>0</v>
      </c>
      <c r="F58" s="148">
        <f>IF(F29&lt;=$I$10,F29,IF(ISNUMBER(MATCH('15'!F92,$Z$4:$Z$370,0)),$Z$2,IF(ISNUMBER(MATCH('15'!F92,$BP$4:$BP$370,0)),$AO$3,IF(ISNUMBER(MATCH('15'!F92,$AO$3:$AO$368,0)),$AM$2,$Y$2))))</f>
        <v>0</v>
      </c>
      <c r="G58" s="148">
        <f>IF(G29&lt;=$I$10,G29,IF(ISNUMBER(MATCH('15'!G92,$Z$4:$Z$370,0)),$Z$2,IF(ISNUMBER(MATCH('15'!G92,$BP$4:$BP$370,0)),$AO$3,IF(ISNUMBER(MATCH('15'!G92,$AO$3:$AO$368,0)),$AM$2,$Y$2))))</f>
        <v>0</v>
      </c>
      <c r="H58" s="148">
        <f>IF(H29&lt;=$I$10,H29,IF(ISNUMBER(MATCH('15'!H92,$Z$4:$Z$370,0)),$Z$2,IF(ISNUMBER(MATCH('15'!H92,$BP$4:$BP$370,0)),$AO$3,IF(ISNUMBER(MATCH('15'!H92,$AO$3:$AO$368,0)),$AM$2,$Y$2))))</f>
        <v>0</v>
      </c>
      <c r="I58" s="148">
        <f>IF(I29&lt;=$I$10,I29,IF(ISNUMBER(MATCH('15'!I92,$Z$4:$Z$370,0)),$Z$2,IF(ISNUMBER(MATCH('15'!I92,$BP$4:$BP$370,0)),$AO$3,IF(ISNUMBER(MATCH('15'!I92,$AO$3:$AO$368,0)),$AM$2,$Y$2))))</f>
        <v>0</v>
      </c>
      <c r="J58" s="148">
        <f>IF(J29&lt;=$I$10,J29,IF(ISNUMBER(MATCH('15'!J92,$Z$4:$Z$370,0)),$Z$2,IF(ISNUMBER(MATCH('15'!J92,$BP$4:$BP$370,0)),$AO$3,IF(ISNUMBER(MATCH('15'!J92,$AO$3:$AO$368,0)),$AM$2,$Y$2))))</f>
        <v>0</v>
      </c>
      <c r="K58" s="148">
        <f>IF(K29&lt;=$I$10,K29,IF(ISNUMBER(MATCH('15'!K92,$Z$4:$Z$370,0)),$Z$2,IF(ISNUMBER(MATCH('15'!K92,$BP$4:$BP$370,0)),$AO$3,IF(ISNUMBER(MATCH('15'!K92,$AO$3:$AO$368,0)),$AM$2,$Y$2))))</f>
        <v>0</v>
      </c>
      <c r="L58" s="148">
        <f>IF(L29&lt;=$I$10,L29,IF(ISNUMBER(MATCH('15'!L92,$Z$4:$Z$370,0)),$Z$2,IF(ISNUMBER(MATCH('15'!L92,$BP$4:$BP$370,0)),$AO$3,IF(ISNUMBER(MATCH('15'!L92,$AO$3:$AO$368,0)),$AM$2,$Y$2))))</f>
        <v>0</v>
      </c>
      <c r="M58" s="148">
        <f>IF(M29&lt;=$I$10,M29,IF(ISNUMBER(MATCH('15'!M92,$Z$4:$Z$370,0)),$Z$2,IF(ISNUMBER(MATCH('15'!M92,$BP$4:$BP$370,0)),$AO$3,IF(ISNUMBER(MATCH('15'!M92,$AO$3:$AO$368,0)),$AM$2,$Y$2))))</f>
        <v>0</v>
      </c>
      <c r="N58" s="148">
        <f>IF(N29&lt;=$I$10,N29,IF(ISNUMBER(MATCH('15'!N92,$Z$4:$Z$370,0)),$Z$2,IF(ISNUMBER(MATCH('15'!N92,$BP$4:$BP$370,0)),$AO$3,IF(ISNUMBER(MATCH('15'!N92,$AO$3:$AO$368,0)),$AM$2,$Y$2))))</f>
        <v>0</v>
      </c>
      <c r="O58" s="148">
        <f>IF(O29&lt;=$I$10,O29,IF(ISNUMBER(MATCH('15'!O92,$Z$4:$Z$370,0)),$Z$2,IF(ISNUMBER(MATCH('15'!O92,$BP$4:$BP$370,0)),$AO$3,IF(ISNUMBER(MATCH('15'!O92,$AO$3:$AO$368,0)),$AM$2,$Y$2))))</f>
        <v>0</v>
      </c>
      <c r="P58" s="148">
        <f>IF(P29&lt;=$I$10,P29,IF(ISNUMBER(MATCH('15'!P92,$Z$4:$Z$370,0)),$Z$2,IF(ISNUMBER(MATCH('15'!P92,$BP$4:$BP$370,0)),$AO$3,IF(ISNUMBER(MATCH('15'!P92,$AO$3:$AO$368,0)),$AM$2,$Y$2))))</f>
        <v>0</v>
      </c>
      <c r="Q58" s="148">
        <f>IF(Q29&lt;=$I$10,Q29,IF(ISNUMBER(MATCH('15'!Q92,$Z$4:$Z$370,0)),$Z$2,IF(ISNUMBER(MATCH('15'!Q92,$BP$4:$BP$370,0)),$AO$3,IF(ISNUMBER(MATCH('15'!Q92,$AO$3:$AO$368,0)),$AM$2,$Y$2))))</f>
        <v>0</v>
      </c>
      <c r="R58" s="148">
        <f>IF(R29&lt;=$I$10,R29,IF(ISNUMBER(MATCH('15'!R92,$Z$4:$Z$370,0)),$Z$2,IF(ISNUMBER(MATCH('15'!R92,$BP$4:$BP$370,0)),$AO$3,IF(ISNUMBER(MATCH('15'!R92,$AO$3:$AO$368,0)),$AM$2,$Y$2))))</f>
        <v>0</v>
      </c>
      <c r="S58" s="148">
        <f>IF(S29&lt;=$I$10,S29,IF(ISNUMBER(MATCH('15'!S92,$Z$4:$Z$370,0)),$Z$2,IF(ISNUMBER(MATCH('15'!S92,$BP$4:$BP$370,0)),$AO$3,IF(ISNUMBER(MATCH('15'!S92,$AO$3:$AO$368,0)),$AM$2,$Y$2))))</f>
        <v>1</v>
      </c>
      <c r="T58" s="160"/>
      <c r="U58" s="141">
        <v>54</v>
      </c>
      <c r="V58" s="130">
        <v>1</v>
      </c>
      <c r="W58" s="130">
        <v>0</v>
      </c>
      <c r="X58" s="130">
        <v>0</v>
      </c>
      <c r="Y58" s="130">
        <v>160</v>
      </c>
      <c r="Z58" s="55" t="str">
        <f t="shared" si="0"/>
        <v>1,1</v>
      </c>
      <c r="AA58" s="162"/>
      <c r="AB58" s="178">
        <v>54</v>
      </c>
      <c r="AC58" s="178">
        <v>0</v>
      </c>
      <c r="AD58" s="178">
        <v>54</v>
      </c>
      <c r="AE58" s="178" t="s">
        <v>472</v>
      </c>
      <c r="AF58" s="179" t="s">
        <v>458</v>
      </c>
      <c r="AG58" s="179">
        <v>0.1</v>
      </c>
      <c r="AH58" s="179">
        <v>97</v>
      </c>
      <c r="AI58" s="179">
        <v>102</v>
      </c>
      <c r="AJ58" s="179">
        <v>250</v>
      </c>
      <c r="AK58" s="179">
        <v>500</v>
      </c>
      <c r="AL58" s="178">
        <v>1</v>
      </c>
      <c r="AM58" s="178">
        <v>9</v>
      </c>
      <c r="AN58" s="178">
        <v>10</v>
      </c>
      <c r="AO58" s="55" t="str">
        <f t="shared" si="1"/>
        <v>11,10</v>
      </c>
      <c r="AP58" s="90" t="str">
        <f t="shared" si="2"/>
        <v>H</v>
      </c>
      <c r="AQ58" s="94">
        <f t="shared" si="3"/>
        <v>398</v>
      </c>
      <c r="AR58" s="94">
        <f t="shared" si="3"/>
        <v>250</v>
      </c>
      <c r="AS58" s="145"/>
      <c r="AT58" s="145"/>
      <c r="AU58" s="145" t="s">
        <v>481</v>
      </c>
      <c r="AV58" s="151">
        <f>MAX($C$4:$S$30)</f>
        <v>160</v>
      </c>
      <c r="AW58" s="145">
        <f>AV58</f>
        <v>160</v>
      </c>
      <c r="AX58" s="145"/>
      <c r="AY58" s="145"/>
      <c r="AZ58" s="145"/>
      <c r="BA58" s="162"/>
      <c r="BB58" s="162"/>
      <c r="BC58" s="162"/>
      <c r="BD58" s="162"/>
      <c r="BE58" s="162"/>
      <c r="BF58" s="162"/>
      <c r="BG58" s="162"/>
      <c r="BH58" s="162"/>
      <c r="BI58" s="162"/>
      <c r="BJ58" s="162"/>
      <c r="BK58" s="162"/>
      <c r="BL58" s="162"/>
      <c r="BM58" s="162"/>
      <c r="BN58" s="162"/>
      <c r="BO58" s="162"/>
      <c r="BP58" s="162"/>
      <c r="BQ58" s="162"/>
      <c r="BR58" s="162"/>
      <c r="BS58" s="162"/>
      <c r="BT58" s="162"/>
      <c r="BU58" s="162"/>
      <c r="BV58" s="162"/>
      <c r="BW58" s="162"/>
      <c r="BX58" s="162"/>
      <c r="BY58" s="162"/>
      <c r="BZ58" s="162"/>
      <c r="CA58" s="162"/>
      <c r="CB58" s="162"/>
      <c r="CC58" s="162"/>
    </row>
    <row r="59" spans="1:81" ht="6.95" customHeight="1" x14ac:dyDescent="0.25">
      <c r="A59" s="160"/>
      <c r="B59" s="162"/>
      <c r="C59" s="162"/>
      <c r="D59" s="162"/>
      <c r="E59" s="162"/>
      <c r="F59" s="162"/>
      <c r="G59" s="162"/>
      <c r="H59" s="162"/>
      <c r="I59" s="162"/>
      <c r="J59" s="162"/>
      <c r="K59" s="162"/>
      <c r="L59" s="162"/>
      <c r="M59" s="162"/>
      <c r="N59" s="162"/>
      <c r="O59" s="162"/>
      <c r="P59" s="162"/>
      <c r="Q59" s="162"/>
      <c r="R59" s="162"/>
      <c r="S59" s="162"/>
      <c r="T59" s="160"/>
      <c r="U59" s="141">
        <v>55</v>
      </c>
      <c r="V59" s="130">
        <v>1</v>
      </c>
      <c r="W59" s="130">
        <v>1</v>
      </c>
      <c r="X59" s="130">
        <v>0</v>
      </c>
      <c r="Y59" s="130">
        <v>160</v>
      </c>
      <c r="Z59" s="55" t="str">
        <f t="shared" si="0"/>
        <v>1,2</v>
      </c>
      <c r="AA59" s="162"/>
      <c r="AB59" s="178">
        <v>55</v>
      </c>
      <c r="AC59" s="178">
        <v>0</v>
      </c>
      <c r="AD59" s="178">
        <v>55</v>
      </c>
      <c r="AE59" s="178" t="s">
        <v>476</v>
      </c>
      <c r="AF59" s="179" t="s">
        <v>458</v>
      </c>
      <c r="AG59" s="179">
        <v>0.1</v>
      </c>
      <c r="AH59" s="179">
        <v>97</v>
      </c>
      <c r="AI59" s="179">
        <v>102</v>
      </c>
      <c r="AJ59" s="179">
        <v>250</v>
      </c>
      <c r="AK59" s="179">
        <v>500</v>
      </c>
      <c r="AL59" s="178">
        <v>1</v>
      </c>
      <c r="AM59" s="178">
        <v>10</v>
      </c>
      <c r="AN59" s="178">
        <v>9</v>
      </c>
      <c r="AO59" s="55" t="str">
        <f t="shared" si="1"/>
        <v>10,11</v>
      </c>
      <c r="AP59" s="90" t="str">
        <f t="shared" si="2"/>
        <v>H</v>
      </c>
      <c r="AQ59" s="94">
        <f t="shared" si="3"/>
        <v>398</v>
      </c>
      <c r="AR59" s="94">
        <f t="shared" si="3"/>
        <v>250</v>
      </c>
      <c r="AS59" s="145"/>
      <c r="AT59" s="145"/>
      <c r="AU59" s="145" t="s">
        <v>482</v>
      </c>
      <c r="AV59" s="151">
        <f>MEDIAN($C$4:$S$30)</f>
        <v>149.21568627450901</v>
      </c>
      <c r="AW59" s="145">
        <f>AV59</f>
        <v>149.21568627450901</v>
      </c>
      <c r="AX59" s="145"/>
      <c r="AY59" s="145"/>
      <c r="AZ59" s="145"/>
      <c r="BA59" s="162"/>
      <c r="BB59" s="162"/>
      <c r="BC59" s="162"/>
      <c r="BD59" s="162"/>
      <c r="BE59" s="162"/>
      <c r="BF59" s="162"/>
      <c r="BG59" s="162"/>
      <c r="BH59" s="162"/>
      <c r="BI59" s="162"/>
      <c r="BJ59" s="162"/>
      <c r="BK59" s="162"/>
      <c r="BL59" s="162"/>
      <c r="BM59" s="162"/>
      <c r="BN59" s="162"/>
      <c r="BO59" s="162"/>
      <c r="BP59" s="162"/>
      <c r="BQ59" s="162"/>
      <c r="BR59" s="162"/>
      <c r="BS59" s="162"/>
      <c r="BT59" s="162"/>
      <c r="BU59" s="162"/>
      <c r="BV59" s="162"/>
      <c r="BW59" s="162"/>
      <c r="BX59" s="162"/>
      <c r="BY59" s="162"/>
      <c r="BZ59" s="162"/>
      <c r="CA59" s="162"/>
      <c r="CB59" s="162"/>
      <c r="CC59" s="162"/>
    </row>
    <row r="60" spans="1:81" ht="6.95" customHeight="1" x14ac:dyDescent="0.25">
      <c r="A60" s="160"/>
      <c r="B60" s="162"/>
      <c r="C60" s="162"/>
      <c r="D60" s="162"/>
      <c r="E60" s="162"/>
      <c r="F60" s="162"/>
      <c r="G60" s="162"/>
      <c r="H60" s="162"/>
      <c r="I60" s="162"/>
      <c r="J60" s="162"/>
      <c r="K60" s="162"/>
      <c r="L60" s="162"/>
      <c r="M60" s="162"/>
      <c r="N60" s="162"/>
      <c r="O60" s="162"/>
      <c r="P60" s="162"/>
      <c r="Q60" s="162"/>
      <c r="R60" s="162"/>
      <c r="S60" s="162"/>
      <c r="T60" s="160"/>
      <c r="U60" s="141">
        <v>56</v>
      </c>
      <c r="V60" s="130">
        <v>1</v>
      </c>
      <c r="W60" s="130">
        <v>2</v>
      </c>
      <c r="X60" s="130">
        <v>0</v>
      </c>
      <c r="Y60" s="130">
        <v>160</v>
      </c>
      <c r="Z60" s="55" t="str">
        <f t="shared" si="0"/>
        <v>1,3</v>
      </c>
      <c r="AA60" s="162"/>
      <c r="AB60" s="178">
        <v>56</v>
      </c>
      <c r="AC60" s="178">
        <v>0</v>
      </c>
      <c r="AD60" s="178">
        <v>56</v>
      </c>
      <c r="AE60" s="178" t="s">
        <v>492</v>
      </c>
      <c r="AF60" s="179" t="s">
        <v>460</v>
      </c>
      <c r="AG60" s="179">
        <v>0.1</v>
      </c>
      <c r="AH60" s="179">
        <v>0</v>
      </c>
      <c r="AI60" s="179">
        <v>0</v>
      </c>
      <c r="AJ60" s="179">
        <v>0</v>
      </c>
      <c r="AK60" s="179">
        <v>0</v>
      </c>
      <c r="AL60" s="173">
        <v>2</v>
      </c>
      <c r="AM60" s="173">
        <v>9</v>
      </c>
      <c r="AN60" s="173">
        <v>9</v>
      </c>
      <c r="AO60" s="55" t="str">
        <f t="shared" si="1"/>
        <v>10,10</v>
      </c>
      <c r="AP60" s="90" t="str">
        <f t="shared" si="2"/>
        <v/>
      </c>
      <c r="AQ60" s="94">
        <f t="shared" si="3"/>
        <v>0</v>
      </c>
      <c r="AR60" s="94">
        <f t="shared" si="3"/>
        <v>0</v>
      </c>
      <c r="AS60" s="145"/>
      <c r="AT60" s="145"/>
      <c r="AU60" s="145" t="s">
        <v>483</v>
      </c>
      <c r="AV60" s="151">
        <f>MIN($C$4:$S$30)</f>
        <v>95</v>
      </c>
      <c r="AW60" s="145">
        <f>AV60</f>
        <v>95</v>
      </c>
      <c r="AX60" s="145"/>
      <c r="AY60" s="145"/>
      <c r="AZ60" s="145"/>
      <c r="BA60" s="162"/>
      <c r="BB60" s="162"/>
      <c r="BC60" s="162"/>
      <c r="BD60" s="162"/>
      <c r="BE60" s="162"/>
      <c r="BF60" s="162"/>
      <c r="BG60" s="162"/>
      <c r="BH60" s="162"/>
      <c r="BI60" s="162"/>
      <c r="BJ60" s="162"/>
      <c r="BK60" s="162"/>
      <c r="BL60" s="162"/>
      <c r="BM60" s="162"/>
      <c r="BN60" s="162"/>
      <c r="BO60" s="162"/>
      <c r="BP60" s="162"/>
      <c r="BQ60" s="162"/>
      <c r="BR60" s="162"/>
      <c r="BS60" s="162"/>
      <c r="BT60" s="162"/>
      <c r="BU60" s="162"/>
      <c r="BV60" s="162"/>
      <c r="BW60" s="162"/>
      <c r="BX60" s="162"/>
      <c r="BY60" s="162"/>
      <c r="BZ60" s="162"/>
      <c r="CA60" s="162"/>
      <c r="CB60" s="162"/>
      <c r="CC60" s="162"/>
    </row>
    <row r="61" spans="1:81" ht="6.95" customHeight="1" x14ac:dyDescent="0.25">
      <c r="A61" s="160"/>
      <c r="B61" s="162"/>
      <c r="C61" s="162"/>
      <c r="D61" s="162"/>
      <c r="E61" s="162"/>
      <c r="F61" s="162"/>
      <c r="G61" s="162"/>
      <c r="H61" s="162"/>
      <c r="I61" s="162"/>
      <c r="J61" s="162"/>
      <c r="K61" s="162"/>
      <c r="L61" s="162"/>
      <c r="M61" s="162"/>
      <c r="N61" s="162"/>
      <c r="O61" s="162"/>
      <c r="P61" s="162"/>
      <c r="Q61" s="162"/>
      <c r="R61" s="162"/>
      <c r="S61" s="162"/>
      <c r="T61" s="160"/>
      <c r="U61" s="141">
        <v>57</v>
      </c>
      <c r="V61" s="130">
        <v>1</v>
      </c>
      <c r="W61" s="130">
        <v>3</v>
      </c>
      <c r="X61" s="130">
        <v>0</v>
      </c>
      <c r="Y61" s="130">
        <v>160</v>
      </c>
      <c r="Z61" s="55" t="str">
        <f t="shared" si="0"/>
        <v>1,4</v>
      </c>
      <c r="AA61" s="162"/>
      <c r="AB61" s="178">
        <v>57</v>
      </c>
      <c r="AC61" s="178">
        <v>1</v>
      </c>
      <c r="AD61" s="178">
        <v>0</v>
      </c>
      <c r="AE61" s="178" t="s">
        <v>507</v>
      </c>
      <c r="AF61" s="179" t="s">
        <v>458</v>
      </c>
      <c r="AG61" s="179">
        <v>0.1</v>
      </c>
      <c r="AH61" s="179">
        <v>102</v>
      </c>
      <c r="AI61" s="179">
        <v>200</v>
      </c>
      <c r="AJ61" s="179">
        <v>500</v>
      </c>
      <c r="AK61" s="179">
        <v>500</v>
      </c>
      <c r="AL61" s="178">
        <v>0</v>
      </c>
      <c r="AM61" s="178">
        <v>15</v>
      </c>
      <c r="AN61" s="178">
        <v>6</v>
      </c>
      <c r="AO61" s="55" t="str">
        <f t="shared" si="1"/>
        <v>7,16</v>
      </c>
      <c r="AP61" s="90" t="str">
        <f t="shared" si="2"/>
        <v>H</v>
      </c>
      <c r="AQ61" s="94">
        <f t="shared" ref="AQ61:AR117" si="8">$AK61-AI61</f>
        <v>300</v>
      </c>
      <c r="AR61" s="94">
        <f t="shared" si="8"/>
        <v>0</v>
      </c>
      <c r="AS61" s="145"/>
      <c r="AT61" s="145"/>
      <c r="AU61" s="145"/>
      <c r="AV61" s="151"/>
      <c r="AW61" s="145"/>
      <c r="AX61" s="145"/>
      <c r="AY61" s="145"/>
      <c r="AZ61" s="145"/>
      <c r="BA61" s="162"/>
      <c r="BB61" s="162"/>
      <c r="BC61" s="162"/>
      <c r="BD61" s="162"/>
      <c r="BE61" s="162"/>
      <c r="BF61" s="162"/>
      <c r="BG61" s="162"/>
      <c r="BH61" s="162"/>
      <c r="BI61" s="162"/>
      <c r="BJ61" s="162"/>
      <c r="BK61" s="162"/>
      <c r="BL61" s="162"/>
      <c r="BM61" s="162"/>
      <c r="BN61" s="162"/>
      <c r="BO61" s="162"/>
      <c r="BP61" s="162"/>
      <c r="BQ61" s="162"/>
      <c r="BR61" s="162"/>
      <c r="BS61" s="162"/>
      <c r="BT61" s="162"/>
      <c r="BU61" s="162"/>
      <c r="BV61" s="162"/>
      <c r="BW61" s="162"/>
      <c r="BX61" s="162"/>
      <c r="BY61" s="162"/>
      <c r="BZ61" s="162"/>
      <c r="CA61" s="162"/>
      <c r="CB61" s="162"/>
      <c r="CC61" s="162"/>
    </row>
    <row r="62" spans="1:81" ht="6.95" customHeight="1" x14ac:dyDescent="0.25">
      <c r="A62" s="160"/>
      <c r="B62" s="162"/>
      <c r="C62" s="162"/>
      <c r="D62" s="162"/>
      <c r="E62" s="162"/>
      <c r="F62" s="162"/>
      <c r="G62" s="162"/>
      <c r="H62" s="162"/>
      <c r="I62" s="162"/>
      <c r="J62" s="162"/>
      <c r="K62" s="162"/>
      <c r="L62" s="162"/>
      <c r="M62" s="162"/>
      <c r="N62" s="162"/>
      <c r="O62" s="162"/>
      <c r="P62" s="162"/>
      <c r="Q62" s="162"/>
      <c r="R62" s="162"/>
      <c r="S62" s="162"/>
      <c r="T62" s="160"/>
      <c r="U62" s="141">
        <v>58</v>
      </c>
      <c r="V62" s="130">
        <v>1</v>
      </c>
      <c r="W62" s="130">
        <v>4</v>
      </c>
      <c r="X62" s="130">
        <v>0</v>
      </c>
      <c r="Y62" s="130">
        <v>160</v>
      </c>
      <c r="Z62" s="55" t="str">
        <f t="shared" si="0"/>
        <v>1,5</v>
      </c>
      <c r="AA62" s="162"/>
      <c r="AB62" s="178">
        <v>58</v>
      </c>
      <c r="AC62" s="178">
        <v>1</v>
      </c>
      <c r="AD62" s="178">
        <v>1</v>
      </c>
      <c r="AE62" s="178" t="s">
        <v>508</v>
      </c>
      <c r="AF62" s="179" t="s">
        <v>458</v>
      </c>
      <c r="AG62" s="179">
        <v>0.1</v>
      </c>
      <c r="AH62" s="179">
        <v>102</v>
      </c>
      <c r="AI62" s="179">
        <v>200</v>
      </c>
      <c r="AJ62" s="179">
        <v>500</v>
      </c>
      <c r="AK62" s="179">
        <v>500</v>
      </c>
      <c r="AL62" s="178">
        <v>0</v>
      </c>
      <c r="AM62" s="178">
        <v>16</v>
      </c>
      <c r="AN62" s="178">
        <v>5</v>
      </c>
      <c r="AO62" s="55" t="str">
        <f t="shared" si="1"/>
        <v>6,17</v>
      </c>
      <c r="AP62" s="90" t="str">
        <f t="shared" si="2"/>
        <v>H</v>
      </c>
      <c r="AQ62" s="94">
        <f t="shared" si="8"/>
        <v>300</v>
      </c>
      <c r="AR62" s="94">
        <f t="shared" si="8"/>
        <v>0</v>
      </c>
      <c r="AS62" s="145"/>
      <c r="AT62" s="145"/>
      <c r="AU62" s="145"/>
      <c r="AV62" s="151"/>
      <c r="AW62" s="145"/>
      <c r="AX62" s="145"/>
      <c r="AY62" s="145"/>
      <c r="AZ62" s="145"/>
      <c r="BA62" s="162"/>
      <c r="BB62" s="162"/>
      <c r="BC62" s="162"/>
      <c r="BD62" s="162"/>
      <c r="BE62" s="162"/>
      <c r="BF62" s="162"/>
      <c r="BG62" s="162"/>
      <c r="BH62" s="162"/>
      <c r="BI62" s="162"/>
      <c r="BJ62" s="162"/>
      <c r="BK62" s="162"/>
      <c r="BL62" s="162"/>
      <c r="BM62" s="162"/>
      <c r="BN62" s="162"/>
      <c r="BO62" s="162"/>
      <c r="BP62" s="162"/>
      <c r="BQ62" s="162"/>
      <c r="BR62" s="162"/>
      <c r="BS62" s="162"/>
      <c r="BT62" s="162"/>
      <c r="BU62" s="162"/>
      <c r="BV62" s="162"/>
      <c r="BW62" s="162"/>
      <c r="BX62" s="162"/>
      <c r="BY62" s="162"/>
      <c r="BZ62" s="162"/>
      <c r="CA62" s="162"/>
      <c r="CB62" s="162"/>
      <c r="CC62" s="162"/>
    </row>
    <row r="63" spans="1:81" ht="6.95" customHeight="1" x14ac:dyDescent="0.25">
      <c r="A63" s="160"/>
      <c r="B63" s="162"/>
      <c r="C63" s="162"/>
      <c r="D63" s="162"/>
      <c r="E63" s="162"/>
      <c r="F63" s="162"/>
      <c r="G63" s="162"/>
      <c r="H63" s="162"/>
      <c r="I63" s="162"/>
      <c r="J63" s="162"/>
      <c r="K63" s="162"/>
      <c r="L63" s="162"/>
      <c r="M63" s="162"/>
      <c r="N63" s="162"/>
      <c r="O63" s="162"/>
      <c r="P63" s="162"/>
      <c r="Q63" s="162"/>
      <c r="R63" s="162"/>
      <c r="S63" s="162"/>
      <c r="T63" s="160"/>
      <c r="U63" s="141">
        <v>59</v>
      </c>
      <c r="V63" s="130">
        <v>1</v>
      </c>
      <c r="W63" s="130">
        <v>5</v>
      </c>
      <c r="X63" s="130">
        <v>0</v>
      </c>
      <c r="Y63" s="130">
        <v>160</v>
      </c>
      <c r="Z63" s="55" t="str">
        <f t="shared" si="0"/>
        <v>1,6</v>
      </c>
      <c r="AA63" s="162"/>
      <c r="AB63" s="178">
        <v>59</v>
      </c>
      <c r="AC63" s="178">
        <v>1</v>
      </c>
      <c r="AD63" s="178">
        <v>2</v>
      </c>
      <c r="AE63" s="178" t="s">
        <v>509</v>
      </c>
      <c r="AF63" s="179" t="s">
        <v>460</v>
      </c>
      <c r="AG63" s="179">
        <v>0.1</v>
      </c>
      <c r="AH63" s="179">
        <v>0</v>
      </c>
      <c r="AI63" s="179">
        <v>0</v>
      </c>
      <c r="AJ63" s="179">
        <v>0</v>
      </c>
      <c r="AK63" s="179">
        <v>0</v>
      </c>
      <c r="AL63" s="178">
        <v>1</v>
      </c>
      <c r="AM63" s="178">
        <v>16</v>
      </c>
      <c r="AN63" s="178">
        <v>6</v>
      </c>
      <c r="AO63" s="55" t="str">
        <f t="shared" si="1"/>
        <v>7,17</v>
      </c>
      <c r="AP63" s="90" t="str">
        <f t="shared" si="2"/>
        <v/>
      </c>
      <c r="AQ63" s="94">
        <f t="shared" si="8"/>
        <v>0</v>
      </c>
      <c r="AR63" s="94">
        <f t="shared" si="8"/>
        <v>0</v>
      </c>
      <c r="AS63" s="145"/>
      <c r="AT63" s="145"/>
      <c r="AU63" s="145"/>
      <c r="AV63" s="151"/>
      <c r="AW63" s="145"/>
      <c r="AX63" s="145"/>
      <c r="AY63" s="145"/>
      <c r="AZ63" s="145"/>
      <c r="BA63" s="162"/>
      <c r="BB63" s="162"/>
      <c r="BC63" s="162"/>
      <c r="BD63" s="162"/>
      <c r="BE63" s="162"/>
      <c r="BF63" s="162"/>
      <c r="BG63" s="162"/>
      <c r="BH63" s="162"/>
      <c r="BI63" s="162"/>
      <c r="BJ63" s="162"/>
      <c r="BK63" s="162"/>
      <c r="BL63" s="162"/>
      <c r="BM63" s="162"/>
      <c r="BN63" s="162"/>
      <c r="BO63" s="162"/>
      <c r="BP63" s="162"/>
      <c r="BQ63" s="162"/>
      <c r="BR63" s="162"/>
      <c r="BS63" s="162"/>
      <c r="BT63" s="162"/>
      <c r="BU63" s="162"/>
      <c r="BV63" s="162"/>
      <c r="BW63" s="162"/>
      <c r="BX63" s="162"/>
      <c r="BY63" s="162"/>
      <c r="BZ63" s="162"/>
      <c r="CA63" s="162"/>
      <c r="CB63" s="162"/>
      <c r="CC63" s="162"/>
    </row>
    <row r="64" spans="1:81" ht="6.95" customHeight="1" x14ac:dyDescent="0.25">
      <c r="A64" s="160"/>
      <c r="B64" s="162"/>
      <c r="C64" s="162"/>
      <c r="D64" s="162"/>
      <c r="E64" s="162"/>
      <c r="F64" s="162"/>
      <c r="G64" s="162"/>
      <c r="H64" s="162"/>
      <c r="I64" s="162"/>
      <c r="J64" s="162"/>
      <c r="K64" s="162"/>
      <c r="L64" s="162"/>
      <c r="M64" s="162"/>
      <c r="N64" s="162"/>
      <c r="O64" s="162"/>
      <c r="P64" s="162"/>
      <c r="Q64" s="162"/>
      <c r="R64" s="162"/>
      <c r="S64" s="162"/>
      <c r="T64" s="160"/>
      <c r="U64" s="141">
        <v>60</v>
      </c>
      <c r="V64" s="130">
        <v>1</v>
      </c>
      <c r="W64" s="130">
        <v>6</v>
      </c>
      <c r="X64" s="130">
        <v>0</v>
      </c>
      <c r="Y64" s="130">
        <v>160</v>
      </c>
      <c r="Z64" s="55" t="str">
        <f t="shared" si="0"/>
        <v>1,7</v>
      </c>
      <c r="AA64" s="162"/>
      <c r="AB64" s="178">
        <v>60</v>
      </c>
      <c r="AC64" s="178">
        <v>1</v>
      </c>
      <c r="AD64" s="178">
        <v>3</v>
      </c>
      <c r="AE64" s="178" t="s">
        <v>510</v>
      </c>
      <c r="AF64" s="179" t="s">
        <v>458</v>
      </c>
      <c r="AG64" s="179">
        <v>0.1</v>
      </c>
      <c r="AH64" s="179">
        <v>102</v>
      </c>
      <c r="AI64" s="179">
        <v>200</v>
      </c>
      <c r="AJ64" s="179">
        <v>500</v>
      </c>
      <c r="AK64" s="179">
        <v>500</v>
      </c>
      <c r="AL64" s="178">
        <v>0</v>
      </c>
      <c r="AM64" s="178">
        <v>15</v>
      </c>
      <c r="AN64" s="178">
        <v>7</v>
      </c>
      <c r="AO64" s="55" t="str">
        <f t="shared" si="1"/>
        <v>8,16</v>
      </c>
      <c r="AP64" s="90" t="str">
        <f t="shared" si="2"/>
        <v>H</v>
      </c>
      <c r="AQ64" s="94">
        <f t="shared" si="8"/>
        <v>300</v>
      </c>
      <c r="AR64" s="94">
        <f t="shared" si="8"/>
        <v>0</v>
      </c>
      <c r="AS64" s="145"/>
      <c r="AT64" s="145"/>
      <c r="AU64" s="145"/>
      <c r="AV64" s="151"/>
      <c r="AW64" s="145"/>
      <c r="AX64" s="145"/>
      <c r="AY64" s="145"/>
      <c r="AZ64" s="145"/>
      <c r="BA64" s="162"/>
      <c r="BB64" s="162"/>
      <c r="BC64" s="162"/>
      <c r="BD64" s="162"/>
      <c r="BE64" s="162"/>
      <c r="BF64" s="162"/>
      <c r="BG64" s="162"/>
      <c r="BH64" s="162"/>
      <c r="BI64" s="162"/>
      <c r="BJ64" s="162"/>
      <c r="BK64" s="162"/>
      <c r="BL64" s="162"/>
      <c r="BM64" s="162"/>
      <c r="BN64" s="162"/>
      <c r="BO64" s="162"/>
      <c r="BP64" s="162"/>
      <c r="BQ64" s="162"/>
      <c r="BR64" s="162"/>
      <c r="BS64" s="162"/>
      <c r="BT64" s="162"/>
      <c r="BU64" s="162"/>
      <c r="BV64" s="162"/>
      <c r="BW64" s="162"/>
      <c r="BX64" s="162"/>
      <c r="BY64" s="162"/>
      <c r="BZ64" s="162"/>
      <c r="CA64" s="162"/>
      <c r="CB64" s="162"/>
      <c r="CC64" s="162"/>
    </row>
    <row r="65" spans="1:81" ht="6.95" customHeight="1" x14ac:dyDescent="0.25">
      <c r="A65" s="160"/>
      <c r="B65" s="162"/>
      <c r="C65" s="159">
        <v>1</v>
      </c>
      <c r="D65" s="159">
        <f t="shared" ref="D65:Q65" si="9">C65+1</f>
        <v>2</v>
      </c>
      <c r="E65" s="159">
        <f t="shared" si="9"/>
        <v>3</v>
      </c>
      <c r="F65" s="159">
        <f t="shared" si="9"/>
        <v>4</v>
      </c>
      <c r="G65" s="159">
        <f t="shared" si="9"/>
        <v>5</v>
      </c>
      <c r="H65" s="159">
        <f t="shared" si="9"/>
        <v>6</v>
      </c>
      <c r="I65" s="159">
        <f t="shared" si="9"/>
        <v>7</v>
      </c>
      <c r="J65" s="159">
        <f t="shared" si="9"/>
        <v>8</v>
      </c>
      <c r="K65" s="159">
        <f t="shared" si="9"/>
        <v>9</v>
      </c>
      <c r="L65" s="159">
        <f t="shared" si="9"/>
        <v>10</v>
      </c>
      <c r="M65" s="159">
        <f t="shared" si="9"/>
        <v>11</v>
      </c>
      <c r="N65" s="159">
        <f t="shared" si="9"/>
        <v>12</v>
      </c>
      <c r="O65" s="159">
        <f t="shared" si="9"/>
        <v>13</v>
      </c>
      <c r="P65" s="159">
        <f t="shared" si="9"/>
        <v>14</v>
      </c>
      <c r="Q65" s="159">
        <f t="shared" si="9"/>
        <v>15</v>
      </c>
      <c r="R65" s="159">
        <f>Q65+1</f>
        <v>16</v>
      </c>
      <c r="S65" s="159">
        <f>R65+1</f>
        <v>17</v>
      </c>
      <c r="T65" s="160"/>
      <c r="U65" s="141">
        <v>61</v>
      </c>
      <c r="V65" s="130">
        <v>1</v>
      </c>
      <c r="W65" s="130">
        <v>7</v>
      </c>
      <c r="X65" s="130">
        <v>0</v>
      </c>
      <c r="Y65" s="130">
        <v>160</v>
      </c>
      <c r="Z65" s="55" t="str">
        <f t="shared" si="0"/>
        <v>1,8</v>
      </c>
      <c r="AA65" s="162"/>
      <c r="AB65" s="178">
        <v>61</v>
      </c>
      <c r="AC65" s="178">
        <v>1</v>
      </c>
      <c r="AD65" s="178">
        <v>4</v>
      </c>
      <c r="AE65" s="178" t="s">
        <v>511</v>
      </c>
      <c r="AF65" s="179" t="s">
        <v>460</v>
      </c>
      <c r="AG65" s="179">
        <v>0.1</v>
      </c>
      <c r="AH65" s="179">
        <v>0</v>
      </c>
      <c r="AI65" s="179">
        <v>0</v>
      </c>
      <c r="AJ65" s="179">
        <v>0</v>
      </c>
      <c r="AK65" s="179">
        <v>0</v>
      </c>
      <c r="AL65" s="178">
        <v>1</v>
      </c>
      <c r="AM65" s="178">
        <v>16</v>
      </c>
      <c r="AN65" s="178">
        <v>7</v>
      </c>
      <c r="AO65" s="55" t="str">
        <f t="shared" si="1"/>
        <v>8,17</v>
      </c>
      <c r="AP65" s="90" t="str">
        <f t="shared" si="2"/>
        <v/>
      </c>
      <c r="AQ65" s="94">
        <f t="shared" si="8"/>
        <v>0</v>
      </c>
      <c r="AR65" s="94">
        <f t="shared" si="8"/>
        <v>0</v>
      </c>
      <c r="AS65" s="145"/>
      <c r="AT65" s="145"/>
      <c r="AU65" s="145"/>
      <c r="AV65" s="151"/>
      <c r="AW65" s="145"/>
      <c r="AX65" s="145"/>
      <c r="AY65" s="145"/>
      <c r="AZ65" s="145"/>
      <c r="BA65" s="162"/>
      <c r="BB65" s="162"/>
      <c r="BC65" s="162"/>
      <c r="BD65" s="162"/>
      <c r="BE65" s="162"/>
      <c r="BF65" s="162"/>
      <c r="BG65" s="162"/>
      <c r="BH65" s="162"/>
      <c r="BI65" s="162"/>
      <c r="BJ65" s="162"/>
      <c r="BK65" s="162"/>
      <c r="BL65" s="162"/>
      <c r="BM65" s="162"/>
      <c r="BN65" s="162"/>
      <c r="BO65" s="162"/>
      <c r="BP65" s="162"/>
      <c r="BQ65" s="162"/>
      <c r="BR65" s="162"/>
      <c r="BS65" s="162"/>
      <c r="BT65" s="162"/>
      <c r="BU65" s="162"/>
      <c r="BV65" s="162"/>
      <c r="BW65" s="162"/>
      <c r="BX65" s="162"/>
      <c r="BY65" s="162"/>
      <c r="BZ65" s="162"/>
      <c r="CA65" s="162"/>
      <c r="CB65" s="162"/>
      <c r="CC65" s="162"/>
    </row>
    <row r="66" spans="1:81" ht="6.95" customHeight="1" x14ac:dyDescent="0.25">
      <c r="A66" s="160"/>
      <c r="B66" s="160"/>
      <c r="C66" s="26">
        <f>ROW()</f>
        <v>66</v>
      </c>
      <c r="D66" s="26">
        <f>ROW()</f>
        <v>66</v>
      </c>
      <c r="E66" s="26">
        <f>ROW()</f>
        <v>66</v>
      </c>
      <c r="F66" s="26">
        <f>ROW()</f>
        <v>66</v>
      </c>
      <c r="G66" s="26">
        <f>ROW()</f>
        <v>66</v>
      </c>
      <c r="H66" s="26">
        <f>ROW()</f>
        <v>66</v>
      </c>
      <c r="I66" s="26">
        <f>ROW()</f>
        <v>66</v>
      </c>
      <c r="J66" s="26">
        <f>ROW()</f>
        <v>66</v>
      </c>
      <c r="K66" s="26">
        <f>ROW()</f>
        <v>66</v>
      </c>
      <c r="L66" s="26">
        <f>ROW()</f>
        <v>66</v>
      </c>
      <c r="M66" s="26">
        <f>ROW()</f>
        <v>66</v>
      </c>
      <c r="N66" s="26">
        <f>ROW()</f>
        <v>66</v>
      </c>
      <c r="O66" s="26">
        <f>ROW()</f>
        <v>66</v>
      </c>
      <c r="P66" s="26">
        <f>ROW()</f>
        <v>66</v>
      </c>
      <c r="Q66" s="26">
        <f>ROW()</f>
        <v>66</v>
      </c>
      <c r="R66" s="26">
        <f>ROW()</f>
        <v>66</v>
      </c>
      <c r="S66" s="26">
        <f>ROW()</f>
        <v>66</v>
      </c>
      <c r="T66" s="160"/>
      <c r="U66" s="141">
        <v>62</v>
      </c>
      <c r="V66" s="130">
        <v>1</v>
      </c>
      <c r="W66" s="130">
        <v>8</v>
      </c>
      <c r="X66" s="130">
        <v>0</v>
      </c>
      <c r="Y66" s="130">
        <v>160</v>
      </c>
      <c r="Z66" s="55" t="str">
        <f t="shared" si="0"/>
        <v>1,9</v>
      </c>
      <c r="AA66" s="162"/>
      <c r="AB66" s="178">
        <v>62</v>
      </c>
      <c r="AC66" s="178">
        <v>1</v>
      </c>
      <c r="AD66" s="178">
        <v>5</v>
      </c>
      <c r="AE66" s="178" t="s">
        <v>512</v>
      </c>
      <c r="AF66" s="179" t="s">
        <v>458</v>
      </c>
      <c r="AG66" s="179">
        <v>0.1</v>
      </c>
      <c r="AH66" s="179">
        <v>102</v>
      </c>
      <c r="AI66" s="179">
        <v>200</v>
      </c>
      <c r="AJ66" s="179">
        <v>500</v>
      </c>
      <c r="AK66" s="179">
        <v>500</v>
      </c>
      <c r="AL66" s="178">
        <v>0</v>
      </c>
      <c r="AM66" s="178">
        <v>15</v>
      </c>
      <c r="AN66" s="178">
        <v>8</v>
      </c>
      <c r="AO66" s="55" t="str">
        <f t="shared" si="1"/>
        <v>9,16</v>
      </c>
      <c r="AP66" s="90" t="str">
        <f t="shared" si="2"/>
        <v>H</v>
      </c>
      <c r="AQ66" s="94">
        <f t="shared" si="8"/>
        <v>300</v>
      </c>
      <c r="AR66" s="94">
        <f t="shared" si="8"/>
        <v>0</v>
      </c>
      <c r="AS66" s="145"/>
      <c r="AT66" s="145"/>
      <c r="AU66" s="145"/>
      <c r="AV66" s="151"/>
      <c r="AW66" s="145"/>
      <c r="AX66" s="145"/>
      <c r="AY66" s="145"/>
      <c r="AZ66" s="145"/>
      <c r="BA66" s="162"/>
      <c r="BB66" s="162"/>
      <c r="BC66" s="162"/>
      <c r="BD66" s="162"/>
      <c r="BE66" s="162"/>
      <c r="BF66" s="162"/>
      <c r="BG66" s="162"/>
      <c r="BH66" s="162"/>
      <c r="BI66" s="162"/>
      <c r="BJ66" s="162"/>
      <c r="BK66" s="162"/>
      <c r="BL66" s="162"/>
      <c r="BM66" s="162"/>
      <c r="BN66" s="162"/>
      <c r="BO66" s="162"/>
      <c r="BP66" s="162"/>
      <c r="BQ66" s="162"/>
      <c r="BR66" s="162"/>
      <c r="BS66" s="162"/>
      <c r="BT66" s="162"/>
      <c r="BU66" s="162"/>
      <c r="BV66" s="162"/>
      <c r="BW66" s="162"/>
      <c r="BX66" s="162"/>
      <c r="BY66" s="162"/>
      <c r="BZ66" s="162"/>
      <c r="CA66" s="162"/>
      <c r="CB66" s="162"/>
      <c r="CC66" s="162"/>
    </row>
    <row r="67" spans="1:81" ht="6.95" customHeight="1" x14ac:dyDescent="0.25">
      <c r="A67" s="159">
        <v>1</v>
      </c>
      <c r="B67" s="26">
        <f>COLUMN()</f>
        <v>2</v>
      </c>
      <c r="C67" s="56" t="str">
        <f t="shared" ref="C67:R82" si="10">_xlfn.CONCAT(COLUMN()-$B67,",",ROW()-C$66)</f>
        <v>1,1</v>
      </c>
      <c r="D67" s="56" t="str">
        <f t="shared" si="10"/>
        <v>2,1</v>
      </c>
      <c r="E67" s="56" t="str">
        <f t="shared" si="10"/>
        <v>3,1</v>
      </c>
      <c r="F67" s="56" t="str">
        <f t="shared" si="10"/>
        <v>4,1</v>
      </c>
      <c r="G67" s="56" t="str">
        <f t="shared" si="10"/>
        <v>5,1</v>
      </c>
      <c r="H67" s="56" t="str">
        <f t="shared" si="10"/>
        <v>6,1</v>
      </c>
      <c r="I67" s="56" t="str">
        <f t="shared" si="10"/>
        <v>7,1</v>
      </c>
      <c r="J67" s="56" t="str">
        <f t="shared" si="10"/>
        <v>8,1</v>
      </c>
      <c r="K67" s="56" t="str">
        <f t="shared" si="10"/>
        <v>9,1</v>
      </c>
      <c r="L67" s="56" t="str">
        <f t="shared" si="10"/>
        <v>10,1</v>
      </c>
      <c r="M67" s="56" t="str">
        <f t="shared" si="10"/>
        <v>11,1</v>
      </c>
      <c r="N67" s="56" t="str">
        <f t="shared" si="10"/>
        <v>12,1</v>
      </c>
      <c r="O67" s="56" t="str">
        <f t="shared" si="10"/>
        <v>13,1</v>
      </c>
      <c r="P67" s="56" t="str">
        <f t="shared" si="10"/>
        <v>14,1</v>
      </c>
      <c r="Q67" s="56" t="str">
        <f t="shared" si="10"/>
        <v>15,1</v>
      </c>
      <c r="R67" s="56" t="str">
        <f t="shared" si="10"/>
        <v>16,1</v>
      </c>
      <c r="S67" s="56" t="str">
        <f t="shared" ref="M67:S82" si="11">_xlfn.CONCAT(COLUMN()-$B67,",",ROW()-S$66)</f>
        <v>17,1</v>
      </c>
      <c r="T67" s="162"/>
      <c r="U67" s="141">
        <v>63</v>
      </c>
      <c r="V67" s="130">
        <v>1</v>
      </c>
      <c r="W67" s="130">
        <v>9</v>
      </c>
      <c r="X67" s="130">
        <v>0</v>
      </c>
      <c r="Y67" s="130">
        <v>160</v>
      </c>
      <c r="Z67" s="55" t="str">
        <f t="shared" si="0"/>
        <v>1,10</v>
      </c>
      <c r="AA67" s="162"/>
      <c r="AB67" s="178">
        <v>63</v>
      </c>
      <c r="AC67" s="178">
        <v>1</v>
      </c>
      <c r="AD67" s="178">
        <v>6</v>
      </c>
      <c r="AE67" s="178" t="s">
        <v>513</v>
      </c>
      <c r="AF67" s="179" t="s">
        <v>460</v>
      </c>
      <c r="AG67" s="179">
        <v>0.1</v>
      </c>
      <c r="AH67" s="179">
        <v>0</v>
      </c>
      <c r="AI67" s="179">
        <v>0</v>
      </c>
      <c r="AJ67" s="179">
        <v>0</v>
      </c>
      <c r="AK67" s="179">
        <v>0</v>
      </c>
      <c r="AL67" s="178">
        <v>1</v>
      </c>
      <c r="AM67" s="178">
        <v>16</v>
      </c>
      <c r="AN67" s="178">
        <v>8</v>
      </c>
      <c r="AO67" s="55" t="str">
        <f t="shared" si="1"/>
        <v>9,17</v>
      </c>
      <c r="AP67" s="90" t="str">
        <f t="shared" si="2"/>
        <v/>
      </c>
      <c r="AQ67" s="94">
        <f t="shared" si="8"/>
        <v>0</v>
      </c>
      <c r="AR67" s="94">
        <f t="shared" si="8"/>
        <v>0</v>
      </c>
      <c r="AS67" s="145"/>
      <c r="AT67" s="145"/>
      <c r="AU67" s="145"/>
      <c r="AV67" s="151"/>
      <c r="AW67" s="145"/>
      <c r="AX67" s="145"/>
      <c r="AY67" s="145"/>
      <c r="AZ67" s="145"/>
      <c r="BA67" s="162"/>
      <c r="BB67" s="162"/>
      <c r="BC67" s="162"/>
      <c r="BD67" s="162"/>
      <c r="BE67" s="162"/>
      <c r="BF67" s="162"/>
      <c r="BG67" s="162"/>
      <c r="BH67" s="162"/>
      <c r="BI67" s="162"/>
      <c r="BJ67" s="162"/>
      <c r="BK67" s="162"/>
      <c r="BL67" s="162"/>
      <c r="BM67" s="162"/>
      <c r="BN67" s="162"/>
      <c r="BO67" s="162"/>
      <c r="BP67" s="162"/>
      <c r="BQ67" s="162"/>
      <c r="BR67" s="162"/>
      <c r="BS67" s="162"/>
      <c r="BT67" s="162"/>
      <c r="BU67" s="162"/>
      <c r="BV67" s="162"/>
      <c r="BW67" s="162"/>
      <c r="BX67" s="162"/>
      <c r="BY67" s="162"/>
      <c r="BZ67" s="162"/>
      <c r="CA67" s="162"/>
      <c r="CB67" s="162"/>
      <c r="CC67" s="162"/>
    </row>
    <row r="68" spans="1:81" ht="6.95" customHeight="1" x14ac:dyDescent="0.25">
      <c r="A68" s="159">
        <f t="shared" ref="A68:A81" si="12">A67+1</f>
        <v>2</v>
      </c>
      <c r="B68" s="26">
        <f>COLUMN()</f>
        <v>2</v>
      </c>
      <c r="C68" s="56" t="str">
        <f t="shared" si="10"/>
        <v>1,2</v>
      </c>
      <c r="D68" s="56" t="str">
        <f t="shared" si="10"/>
        <v>2,2</v>
      </c>
      <c r="E68" s="56" t="str">
        <f t="shared" si="10"/>
        <v>3,2</v>
      </c>
      <c r="F68" s="56" t="str">
        <f t="shared" si="10"/>
        <v>4,2</v>
      </c>
      <c r="G68" s="56" t="str">
        <f t="shared" si="10"/>
        <v>5,2</v>
      </c>
      <c r="H68" s="56" t="str">
        <f t="shared" si="10"/>
        <v>6,2</v>
      </c>
      <c r="I68" s="56" t="str">
        <f t="shared" si="10"/>
        <v>7,2</v>
      </c>
      <c r="J68" s="56" t="str">
        <f t="shared" si="10"/>
        <v>8,2</v>
      </c>
      <c r="K68" s="56" t="str">
        <f t="shared" si="10"/>
        <v>9,2</v>
      </c>
      <c r="L68" s="56" t="str">
        <f t="shared" si="10"/>
        <v>10,2</v>
      </c>
      <c r="M68" s="56" t="str">
        <f t="shared" si="11"/>
        <v>11,2</v>
      </c>
      <c r="N68" s="56" t="str">
        <f t="shared" si="11"/>
        <v>12,2</v>
      </c>
      <c r="O68" s="56" t="str">
        <f t="shared" si="11"/>
        <v>13,2</v>
      </c>
      <c r="P68" s="56" t="str">
        <f t="shared" si="11"/>
        <v>14,2</v>
      </c>
      <c r="Q68" s="56" t="str">
        <f t="shared" si="11"/>
        <v>15,2</v>
      </c>
      <c r="R68" s="56" t="str">
        <f t="shared" si="11"/>
        <v>16,2</v>
      </c>
      <c r="S68" s="56" t="str">
        <f t="shared" si="11"/>
        <v>17,2</v>
      </c>
      <c r="T68" s="162"/>
      <c r="U68" s="141">
        <v>64</v>
      </c>
      <c r="V68" s="130">
        <v>1</v>
      </c>
      <c r="W68" s="130">
        <v>10</v>
      </c>
      <c r="X68" s="130">
        <v>0</v>
      </c>
      <c r="Y68" s="130">
        <v>160</v>
      </c>
      <c r="Z68" s="55" t="str">
        <f t="shared" si="0"/>
        <v>1,11</v>
      </c>
      <c r="AA68" s="162"/>
      <c r="AB68" s="178">
        <v>64</v>
      </c>
      <c r="AC68" s="178">
        <v>1</v>
      </c>
      <c r="AD68" s="178">
        <v>7</v>
      </c>
      <c r="AE68" s="178" t="s">
        <v>514</v>
      </c>
      <c r="AF68" s="179" t="s">
        <v>458</v>
      </c>
      <c r="AG68" s="179">
        <v>0.1</v>
      </c>
      <c r="AH68" s="179">
        <v>102</v>
      </c>
      <c r="AI68" s="179">
        <v>200</v>
      </c>
      <c r="AJ68" s="179">
        <v>500</v>
      </c>
      <c r="AK68" s="179">
        <v>500</v>
      </c>
      <c r="AL68" s="178">
        <v>0</v>
      </c>
      <c r="AM68" s="178">
        <v>15</v>
      </c>
      <c r="AN68" s="178">
        <v>9</v>
      </c>
      <c r="AO68" s="55" t="str">
        <f t="shared" si="1"/>
        <v>10,16</v>
      </c>
      <c r="AP68" s="90" t="str">
        <f t="shared" si="2"/>
        <v>H</v>
      </c>
      <c r="AQ68" s="94">
        <f t="shared" si="8"/>
        <v>300</v>
      </c>
      <c r="AR68" s="94">
        <f t="shared" si="8"/>
        <v>0</v>
      </c>
      <c r="AS68" s="145"/>
      <c r="AT68" s="145"/>
      <c r="AU68" s="145"/>
      <c r="AV68" s="151"/>
      <c r="AW68" s="145"/>
      <c r="AX68" s="145"/>
      <c r="AY68" s="145"/>
      <c r="AZ68" s="145"/>
      <c r="BA68" s="162"/>
      <c r="BB68" s="162"/>
      <c r="BC68" s="162"/>
      <c r="BD68" s="162"/>
      <c r="BE68" s="162"/>
      <c r="BF68" s="162"/>
      <c r="BG68" s="162"/>
      <c r="BH68" s="162"/>
      <c r="BI68" s="162"/>
      <c r="BJ68" s="162"/>
      <c r="BK68" s="162"/>
      <c r="BL68" s="162"/>
      <c r="BM68" s="162"/>
      <c r="BN68" s="162"/>
      <c r="BO68" s="162"/>
      <c r="BP68" s="162"/>
      <c r="BQ68" s="162"/>
      <c r="BR68" s="162"/>
      <c r="BS68" s="162"/>
      <c r="BT68" s="162"/>
      <c r="BU68" s="162"/>
      <c r="BV68" s="162"/>
      <c r="BW68" s="162"/>
      <c r="BX68" s="162"/>
      <c r="BY68" s="162"/>
      <c r="BZ68" s="162"/>
      <c r="CA68" s="162"/>
      <c r="CB68" s="162"/>
      <c r="CC68" s="162"/>
    </row>
    <row r="69" spans="1:81" ht="6.95" customHeight="1" x14ac:dyDescent="0.25">
      <c r="A69" s="159">
        <f t="shared" si="12"/>
        <v>3</v>
      </c>
      <c r="B69" s="26">
        <f>COLUMN()</f>
        <v>2</v>
      </c>
      <c r="C69" s="56" t="str">
        <f t="shared" si="10"/>
        <v>1,3</v>
      </c>
      <c r="D69" s="56" t="str">
        <f t="shared" si="10"/>
        <v>2,3</v>
      </c>
      <c r="E69" s="56" t="str">
        <f t="shared" si="10"/>
        <v>3,3</v>
      </c>
      <c r="F69" s="56" t="str">
        <f t="shared" si="10"/>
        <v>4,3</v>
      </c>
      <c r="G69" s="56" t="str">
        <f t="shared" si="10"/>
        <v>5,3</v>
      </c>
      <c r="H69" s="56" t="str">
        <f t="shared" si="10"/>
        <v>6,3</v>
      </c>
      <c r="I69" s="56" t="str">
        <f t="shared" si="10"/>
        <v>7,3</v>
      </c>
      <c r="J69" s="56" t="str">
        <f t="shared" si="10"/>
        <v>8,3</v>
      </c>
      <c r="K69" s="56" t="str">
        <f t="shared" si="10"/>
        <v>9,3</v>
      </c>
      <c r="L69" s="56" t="str">
        <f t="shared" si="10"/>
        <v>10,3</v>
      </c>
      <c r="M69" s="56" t="str">
        <f t="shared" si="11"/>
        <v>11,3</v>
      </c>
      <c r="N69" s="56" t="str">
        <f t="shared" si="11"/>
        <v>12,3</v>
      </c>
      <c r="O69" s="56" t="str">
        <f t="shared" si="11"/>
        <v>13,3</v>
      </c>
      <c r="P69" s="56" t="str">
        <f t="shared" si="11"/>
        <v>14,3</v>
      </c>
      <c r="Q69" s="56" t="str">
        <f t="shared" si="11"/>
        <v>15,3</v>
      </c>
      <c r="R69" s="56" t="str">
        <f t="shared" si="11"/>
        <v>16,3</v>
      </c>
      <c r="S69" s="56" t="str">
        <f t="shared" si="11"/>
        <v>17,3</v>
      </c>
      <c r="T69" s="162"/>
      <c r="U69" s="141">
        <v>65</v>
      </c>
      <c r="V69" s="130">
        <v>1</v>
      </c>
      <c r="W69" s="130">
        <v>11</v>
      </c>
      <c r="X69" s="130">
        <v>0</v>
      </c>
      <c r="Y69" s="130">
        <v>160</v>
      </c>
      <c r="Z69" s="55" t="str">
        <f t="shared" ref="Z69:Z132" si="13">_xlfn.CONCAT(X69+1,",",W69+1)</f>
        <v>1,12</v>
      </c>
      <c r="AA69" s="162"/>
      <c r="AB69" s="178">
        <v>65</v>
      </c>
      <c r="AC69" s="178">
        <v>1</v>
      </c>
      <c r="AD69" s="178">
        <v>8</v>
      </c>
      <c r="AE69" s="178" t="s">
        <v>515</v>
      </c>
      <c r="AF69" s="179" t="s">
        <v>460</v>
      </c>
      <c r="AG69" s="179">
        <v>0.1</v>
      </c>
      <c r="AH69" s="179">
        <v>0</v>
      </c>
      <c r="AI69" s="179">
        <v>0</v>
      </c>
      <c r="AJ69" s="179">
        <v>0</v>
      </c>
      <c r="AK69" s="179">
        <v>0</v>
      </c>
      <c r="AL69" s="178">
        <v>1</v>
      </c>
      <c r="AM69" s="178">
        <v>16</v>
      </c>
      <c r="AN69" s="178">
        <v>9</v>
      </c>
      <c r="AO69" s="55" t="str">
        <f t="shared" ref="AO69:AO115" si="14">_xlfn.CONCAT(AN69+1,",",AM69+1)</f>
        <v>10,17</v>
      </c>
      <c r="AP69" s="90" t="str">
        <f t="shared" ref="AP69:AP115" si="15">IF(AF69=$AF$4,"H","")</f>
        <v/>
      </c>
      <c r="AQ69" s="94">
        <f t="shared" si="8"/>
        <v>0</v>
      </c>
      <c r="AR69" s="94">
        <f t="shared" si="8"/>
        <v>0</v>
      </c>
      <c r="AS69" s="145"/>
      <c r="AT69" s="145"/>
      <c r="AU69" s="145"/>
      <c r="AV69" s="151"/>
      <c r="AW69" s="145"/>
      <c r="AX69" s="145"/>
      <c r="AY69" s="145"/>
      <c r="AZ69" s="145"/>
      <c r="BA69" s="162"/>
      <c r="BB69" s="162"/>
      <c r="BC69" s="162"/>
      <c r="BD69" s="162"/>
      <c r="BE69" s="162"/>
      <c r="BF69" s="162"/>
      <c r="BG69" s="162"/>
      <c r="BH69" s="162"/>
      <c r="BI69" s="162"/>
      <c r="BJ69" s="162"/>
      <c r="BK69" s="162"/>
      <c r="BL69" s="162"/>
      <c r="BM69" s="162"/>
      <c r="BN69" s="162"/>
      <c r="BO69" s="162"/>
      <c r="BP69" s="162"/>
      <c r="BQ69" s="162"/>
      <c r="BR69" s="162"/>
      <c r="BS69" s="162"/>
      <c r="BT69" s="162"/>
      <c r="BU69" s="162"/>
      <c r="BV69" s="162"/>
      <c r="BW69" s="162"/>
      <c r="BX69" s="162"/>
      <c r="BY69" s="162"/>
      <c r="BZ69" s="162"/>
      <c r="CA69" s="162"/>
      <c r="CB69" s="162"/>
      <c r="CC69" s="162"/>
    </row>
    <row r="70" spans="1:81" ht="6.95" customHeight="1" x14ac:dyDescent="0.25">
      <c r="A70" s="159">
        <f t="shared" si="12"/>
        <v>4</v>
      </c>
      <c r="B70" s="26">
        <f>COLUMN()</f>
        <v>2</v>
      </c>
      <c r="C70" s="56" t="str">
        <f t="shared" si="10"/>
        <v>1,4</v>
      </c>
      <c r="D70" s="56" t="str">
        <f t="shared" si="10"/>
        <v>2,4</v>
      </c>
      <c r="E70" s="56" t="str">
        <f t="shared" si="10"/>
        <v>3,4</v>
      </c>
      <c r="F70" s="56" t="str">
        <f t="shared" si="10"/>
        <v>4,4</v>
      </c>
      <c r="G70" s="56" t="str">
        <f t="shared" si="10"/>
        <v>5,4</v>
      </c>
      <c r="H70" s="56" t="str">
        <f t="shared" si="10"/>
        <v>6,4</v>
      </c>
      <c r="I70" s="56" t="str">
        <f t="shared" si="10"/>
        <v>7,4</v>
      </c>
      <c r="J70" s="56" t="str">
        <f t="shared" si="10"/>
        <v>8,4</v>
      </c>
      <c r="K70" s="56" t="str">
        <f t="shared" si="10"/>
        <v>9,4</v>
      </c>
      <c r="L70" s="56" t="str">
        <f t="shared" si="10"/>
        <v>10,4</v>
      </c>
      <c r="M70" s="56" t="str">
        <f t="shared" si="11"/>
        <v>11,4</v>
      </c>
      <c r="N70" s="56" t="str">
        <f t="shared" si="11"/>
        <v>12,4</v>
      </c>
      <c r="O70" s="56" t="str">
        <f t="shared" si="11"/>
        <v>13,4</v>
      </c>
      <c r="P70" s="56" t="str">
        <f t="shared" si="11"/>
        <v>14,4</v>
      </c>
      <c r="Q70" s="56" t="str">
        <f t="shared" si="11"/>
        <v>15,4</v>
      </c>
      <c r="R70" s="56" t="str">
        <f t="shared" si="11"/>
        <v>16,4</v>
      </c>
      <c r="S70" s="56" t="str">
        <f t="shared" si="11"/>
        <v>17,4</v>
      </c>
      <c r="T70" s="162"/>
      <c r="U70" s="141">
        <v>66</v>
      </c>
      <c r="V70" s="130">
        <v>1</v>
      </c>
      <c r="W70" s="130">
        <v>12</v>
      </c>
      <c r="X70" s="130">
        <v>0</v>
      </c>
      <c r="Y70" s="130">
        <v>160</v>
      </c>
      <c r="Z70" s="55" t="str">
        <f t="shared" si="13"/>
        <v>1,13</v>
      </c>
      <c r="AA70" s="162"/>
      <c r="AB70" s="178">
        <v>66</v>
      </c>
      <c r="AC70" s="178">
        <v>1</v>
      </c>
      <c r="AD70" s="178">
        <v>9</v>
      </c>
      <c r="AE70" s="178" t="s">
        <v>516</v>
      </c>
      <c r="AF70" s="179" t="s">
        <v>458</v>
      </c>
      <c r="AG70" s="179">
        <v>0.1</v>
      </c>
      <c r="AH70" s="179">
        <v>102</v>
      </c>
      <c r="AI70" s="179">
        <v>200</v>
      </c>
      <c r="AJ70" s="179">
        <v>500</v>
      </c>
      <c r="AK70" s="179">
        <v>500</v>
      </c>
      <c r="AL70" s="178">
        <v>0</v>
      </c>
      <c r="AM70" s="178">
        <v>15</v>
      </c>
      <c r="AN70" s="178">
        <v>10</v>
      </c>
      <c r="AO70" s="55" t="str">
        <f t="shared" si="14"/>
        <v>11,16</v>
      </c>
      <c r="AP70" s="90" t="str">
        <f t="shared" si="15"/>
        <v>H</v>
      </c>
      <c r="AQ70" s="94">
        <f t="shared" si="8"/>
        <v>300</v>
      </c>
      <c r="AR70" s="94">
        <f t="shared" si="8"/>
        <v>0</v>
      </c>
      <c r="AS70" s="145"/>
      <c r="AT70" s="145"/>
      <c r="AU70" s="145"/>
      <c r="AV70" s="151"/>
      <c r="AW70" s="145"/>
      <c r="AX70" s="145"/>
      <c r="AY70" s="145"/>
      <c r="AZ70" s="145"/>
      <c r="BA70" s="162"/>
      <c r="BB70" s="162"/>
      <c r="BC70" s="162"/>
      <c r="BD70" s="162"/>
      <c r="BE70" s="162"/>
      <c r="BF70" s="162"/>
      <c r="BG70" s="162"/>
      <c r="BH70" s="162"/>
      <c r="BI70" s="162"/>
      <c r="BJ70" s="162"/>
      <c r="BK70" s="162"/>
      <c r="BL70" s="162"/>
      <c r="BM70" s="162"/>
      <c r="BN70" s="162"/>
      <c r="BO70" s="162"/>
      <c r="BP70" s="162"/>
      <c r="BQ70" s="162"/>
      <c r="BR70" s="162"/>
      <c r="BS70" s="162"/>
      <c r="BT70" s="162"/>
      <c r="BU70" s="162"/>
      <c r="BV70" s="162"/>
      <c r="BW70" s="162"/>
      <c r="BX70" s="162"/>
      <c r="BY70" s="162"/>
      <c r="BZ70" s="162"/>
      <c r="CA70" s="162"/>
      <c r="CB70" s="162"/>
      <c r="CC70" s="162"/>
    </row>
    <row r="71" spans="1:81" ht="6.95" customHeight="1" x14ac:dyDescent="0.25">
      <c r="A71" s="159">
        <f t="shared" si="12"/>
        <v>5</v>
      </c>
      <c r="B71" s="26">
        <f>COLUMN()</f>
        <v>2</v>
      </c>
      <c r="C71" s="56" t="str">
        <f t="shared" si="10"/>
        <v>1,5</v>
      </c>
      <c r="D71" s="56" t="str">
        <f t="shared" si="10"/>
        <v>2,5</v>
      </c>
      <c r="E71" s="56" t="str">
        <f t="shared" si="10"/>
        <v>3,5</v>
      </c>
      <c r="F71" s="56" t="str">
        <f t="shared" si="10"/>
        <v>4,5</v>
      </c>
      <c r="G71" s="56" t="str">
        <f t="shared" si="10"/>
        <v>5,5</v>
      </c>
      <c r="H71" s="56" t="str">
        <f t="shared" si="10"/>
        <v>6,5</v>
      </c>
      <c r="I71" s="56" t="str">
        <f t="shared" si="10"/>
        <v>7,5</v>
      </c>
      <c r="J71" s="56" t="str">
        <f t="shared" si="10"/>
        <v>8,5</v>
      </c>
      <c r="K71" s="56" t="str">
        <f t="shared" si="10"/>
        <v>9,5</v>
      </c>
      <c r="L71" s="56" t="str">
        <f t="shared" si="10"/>
        <v>10,5</v>
      </c>
      <c r="M71" s="56" t="str">
        <f t="shared" si="11"/>
        <v>11,5</v>
      </c>
      <c r="N71" s="56" t="str">
        <f t="shared" si="11"/>
        <v>12,5</v>
      </c>
      <c r="O71" s="56" t="str">
        <f t="shared" si="11"/>
        <v>13,5</v>
      </c>
      <c r="P71" s="56" t="str">
        <f t="shared" si="11"/>
        <v>14,5</v>
      </c>
      <c r="Q71" s="56" t="str">
        <f t="shared" si="11"/>
        <v>15,5</v>
      </c>
      <c r="R71" s="56" t="str">
        <f t="shared" si="11"/>
        <v>16,5</v>
      </c>
      <c r="S71" s="56" t="str">
        <f t="shared" si="11"/>
        <v>17,5</v>
      </c>
      <c r="T71" s="162"/>
      <c r="U71" s="141">
        <v>67</v>
      </c>
      <c r="V71" s="130">
        <v>1</v>
      </c>
      <c r="W71" s="130">
        <v>13</v>
      </c>
      <c r="X71" s="130">
        <v>0</v>
      </c>
      <c r="Y71" s="130">
        <v>160</v>
      </c>
      <c r="Z71" s="55" t="str">
        <f t="shared" si="13"/>
        <v>1,14</v>
      </c>
      <c r="AA71" s="162"/>
      <c r="AB71" s="178">
        <v>67</v>
      </c>
      <c r="AC71" s="178">
        <v>1</v>
      </c>
      <c r="AD71" s="178">
        <v>10</v>
      </c>
      <c r="AE71" s="178" t="s">
        <v>517</v>
      </c>
      <c r="AF71" s="179" t="s">
        <v>458</v>
      </c>
      <c r="AG71" s="179">
        <v>0.1</v>
      </c>
      <c r="AH71" s="179">
        <v>102</v>
      </c>
      <c r="AI71" s="179">
        <v>200</v>
      </c>
      <c r="AJ71" s="179">
        <v>500</v>
      </c>
      <c r="AK71" s="179">
        <v>500</v>
      </c>
      <c r="AL71" s="178">
        <v>0</v>
      </c>
      <c r="AM71" s="178">
        <v>16</v>
      </c>
      <c r="AN71" s="178">
        <v>11</v>
      </c>
      <c r="AO71" s="55" t="str">
        <f t="shared" si="14"/>
        <v>12,17</v>
      </c>
      <c r="AP71" s="90" t="str">
        <f t="shared" si="15"/>
        <v>H</v>
      </c>
      <c r="AQ71" s="94">
        <f t="shared" si="8"/>
        <v>300</v>
      </c>
      <c r="AR71" s="94">
        <f t="shared" si="8"/>
        <v>0</v>
      </c>
      <c r="AS71" s="145"/>
      <c r="AT71" s="145"/>
      <c r="AU71" s="145"/>
      <c r="AV71" s="151"/>
      <c r="AW71" s="145"/>
      <c r="AX71" s="145"/>
      <c r="AY71" s="145"/>
      <c r="AZ71" s="145"/>
      <c r="BA71" s="162"/>
      <c r="BB71" s="162"/>
      <c r="BC71" s="162"/>
      <c r="BD71" s="162"/>
      <c r="BE71" s="162"/>
      <c r="BF71" s="162"/>
      <c r="BG71" s="162"/>
      <c r="BH71" s="162"/>
      <c r="BI71" s="162"/>
      <c r="BJ71" s="162"/>
      <c r="BK71" s="162"/>
      <c r="BL71" s="162"/>
      <c r="BM71" s="162"/>
      <c r="BN71" s="162"/>
      <c r="BO71" s="162"/>
      <c r="BP71" s="162"/>
      <c r="BQ71" s="162"/>
      <c r="BR71" s="162"/>
      <c r="BS71" s="162"/>
      <c r="BT71" s="162"/>
      <c r="BU71" s="162"/>
      <c r="BV71" s="162"/>
      <c r="BW71" s="162"/>
      <c r="BX71" s="162"/>
      <c r="BY71" s="162"/>
      <c r="BZ71" s="162"/>
      <c r="CA71" s="162"/>
      <c r="CB71" s="162"/>
      <c r="CC71" s="162"/>
    </row>
    <row r="72" spans="1:81" ht="6.95" customHeight="1" x14ac:dyDescent="0.25">
      <c r="A72" s="159">
        <f t="shared" si="12"/>
        <v>6</v>
      </c>
      <c r="B72" s="26">
        <f>COLUMN()</f>
        <v>2</v>
      </c>
      <c r="C72" s="56" t="str">
        <f t="shared" si="10"/>
        <v>1,6</v>
      </c>
      <c r="D72" s="56" t="str">
        <f t="shared" si="10"/>
        <v>2,6</v>
      </c>
      <c r="E72" s="56" t="str">
        <f t="shared" si="10"/>
        <v>3,6</v>
      </c>
      <c r="F72" s="56" t="str">
        <f t="shared" si="10"/>
        <v>4,6</v>
      </c>
      <c r="G72" s="56" t="str">
        <f t="shared" si="10"/>
        <v>5,6</v>
      </c>
      <c r="H72" s="56" t="str">
        <f t="shared" si="10"/>
        <v>6,6</v>
      </c>
      <c r="I72" s="56" t="str">
        <f t="shared" si="10"/>
        <v>7,6</v>
      </c>
      <c r="J72" s="56" t="str">
        <f t="shared" si="10"/>
        <v>8,6</v>
      </c>
      <c r="K72" s="56" t="str">
        <f t="shared" si="10"/>
        <v>9,6</v>
      </c>
      <c r="L72" s="56" t="str">
        <f t="shared" si="10"/>
        <v>10,6</v>
      </c>
      <c r="M72" s="56" t="str">
        <f t="shared" si="11"/>
        <v>11,6</v>
      </c>
      <c r="N72" s="56" t="str">
        <f t="shared" si="11"/>
        <v>12,6</v>
      </c>
      <c r="O72" s="56" t="str">
        <f t="shared" si="11"/>
        <v>13,6</v>
      </c>
      <c r="P72" s="56" t="str">
        <f t="shared" si="11"/>
        <v>14,6</v>
      </c>
      <c r="Q72" s="56" t="str">
        <f t="shared" si="11"/>
        <v>15,6</v>
      </c>
      <c r="R72" s="56" t="str">
        <f t="shared" si="11"/>
        <v>16,6</v>
      </c>
      <c r="S72" s="56" t="str">
        <f t="shared" si="11"/>
        <v>17,6</v>
      </c>
      <c r="T72" s="162"/>
      <c r="U72" s="141">
        <v>68</v>
      </c>
      <c r="V72" s="130">
        <v>1</v>
      </c>
      <c r="W72" s="130">
        <v>14</v>
      </c>
      <c r="X72" s="130">
        <v>0</v>
      </c>
      <c r="Y72" s="130">
        <v>160</v>
      </c>
      <c r="Z72" s="55" t="str">
        <f t="shared" si="13"/>
        <v>1,15</v>
      </c>
      <c r="AA72" s="162"/>
      <c r="AB72" s="178">
        <v>68</v>
      </c>
      <c r="AC72" s="178">
        <v>1</v>
      </c>
      <c r="AD72" s="178">
        <v>11</v>
      </c>
      <c r="AE72" s="178" t="s">
        <v>518</v>
      </c>
      <c r="AF72" s="179" t="s">
        <v>460</v>
      </c>
      <c r="AG72" s="179">
        <v>0.1</v>
      </c>
      <c r="AH72" s="179">
        <v>0</v>
      </c>
      <c r="AI72" s="179">
        <v>0</v>
      </c>
      <c r="AJ72" s="179">
        <v>0</v>
      </c>
      <c r="AK72" s="179">
        <v>0</v>
      </c>
      <c r="AL72" s="178">
        <v>1</v>
      </c>
      <c r="AM72" s="178">
        <v>16</v>
      </c>
      <c r="AN72" s="178">
        <v>10</v>
      </c>
      <c r="AO72" s="55" t="str">
        <f t="shared" si="14"/>
        <v>11,17</v>
      </c>
      <c r="AP72" s="90" t="str">
        <f t="shared" si="15"/>
        <v/>
      </c>
      <c r="AQ72" s="94">
        <f t="shared" si="8"/>
        <v>0</v>
      </c>
      <c r="AR72" s="94">
        <f t="shared" si="8"/>
        <v>0</v>
      </c>
      <c r="AS72" s="145"/>
      <c r="AT72" s="145"/>
      <c r="AU72" s="145"/>
      <c r="AV72" s="151"/>
      <c r="AW72" s="145"/>
      <c r="AX72" s="145"/>
      <c r="AY72" s="145"/>
      <c r="AZ72" s="145"/>
      <c r="BA72" s="162"/>
      <c r="BB72" s="162"/>
      <c r="BC72" s="162"/>
      <c r="BD72" s="162"/>
      <c r="BE72" s="162"/>
      <c r="BF72" s="162"/>
      <c r="BG72" s="162"/>
      <c r="BH72" s="162"/>
      <c r="BI72" s="162"/>
      <c r="BJ72" s="162"/>
      <c r="BK72" s="162"/>
      <c r="BL72" s="162"/>
      <c r="BM72" s="162"/>
      <c r="BN72" s="162"/>
      <c r="BO72" s="162"/>
      <c r="BP72" s="162"/>
      <c r="BQ72" s="162"/>
      <c r="BR72" s="162"/>
      <c r="BS72" s="162"/>
      <c r="BT72" s="162"/>
      <c r="BU72" s="162"/>
      <c r="BV72" s="162"/>
      <c r="BW72" s="162"/>
      <c r="BX72" s="162"/>
      <c r="BY72" s="162"/>
      <c r="BZ72" s="162"/>
      <c r="CA72" s="162"/>
      <c r="CB72" s="162"/>
      <c r="CC72" s="162"/>
    </row>
    <row r="73" spans="1:81" ht="6.95" customHeight="1" x14ac:dyDescent="0.25">
      <c r="A73" s="159">
        <f t="shared" si="12"/>
        <v>7</v>
      </c>
      <c r="B73" s="26">
        <f>COLUMN()</f>
        <v>2</v>
      </c>
      <c r="C73" s="56" t="str">
        <f t="shared" si="10"/>
        <v>1,7</v>
      </c>
      <c r="D73" s="56" t="str">
        <f t="shared" si="10"/>
        <v>2,7</v>
      </c>
      <c r="E73" s="56" t="str">
        <f t="shared" si="10"/>
        <v>3,7</v>
      </c>
      <c r="F73" s="56" t="str">
        <f t="shared" si="10"/>
        <v>4,7</v>
      </c>
      <c r="G73" s="56" t="str">
        <f t="shared" si="10"/>
        <v>5,7</v>
      </c>
      <c r="H73" s="56" t="str">
        <f t="shared" si="10"/>
        <v>6,7</v>
      </c>
      <c r="I73" s="56" t="str">
        <f t="shared" si="10"/>
        <v>7,7</v>
      </c>
      <c r="J73" s="56" t="str">
        <f t="shared" si="10"/>
        <v>8,7</v>
      </c>
      <c r="K73" s="56" t="str">
        <f t="shared" si="10"/>
        <v>9,7</v>
      </c>
      <c r="L73" s="56" t="str">
        <f t="shared" si="10"/>
        <v>10,7</v>
      </c>
      <c r="M73" s="56" t="str">
        <f t="shared" si="11"/>
        <v>11,7</v>
      </c>
      <c r="N73" s="56" t="str">
        <f t="shared" si="11"/>
        <v>12,7</v>
      </c>
      <c r="O73" s="56" t="str">
        <f t="shared" si="11"/>
        <v>13,7</v>
      </c>
      <c r="P73" s="56" t="str">
        <f t="shared" si="11"/>
        <v>14,7</v>
      </c>
      <c r="Q73" s="56" t="str">
        <f t="shared" si="11"/>
        <v>15,7</v>
      </c>
      <c r="R73" s="56" t="str">
        <f t="shared" si="11"/>
        <v>16,7</v>
      </c>
      <c r="S73" s="56" t="str">
        <f t="shared" si="11"/>
        <v>17,7</v>
      </c>
      <c r="T73" s="162"/>
      <c r="U73" s="141">
        <v>69</v>
      </c>
      <c r="V73" s="130">
        <v>1</v>
      </c>
      <c r="W73" s="130">
        <v>15</v>
      </c>
      <c r="X73" s="130">
        <v>0</v>
      </c>
      <c r="Y73" s="130">
        <v>160</v>
      </c>
      <c r="Z73" s="55" t="str">
        <f t="shared" si="13"/>
        <v>1,16</v>
      </c>
      <c r="AA73" s="162"/>
      <c r="AB73" s="178">
        <v>69</v>
      </c>
      <c r="AC73" s="178">
        <v>1</v>
      </c>
      <c r="AD73" s="178">
        <v>12</v>
      </c>
      <c r="AE73" s="178" t="s">
        <v>519</v>
      </c>
      <c r="AF73" s="179" t="s">
        <v>458</v>
      </c>
      <c r="AG73" s="179">
        <v>0.1</v>
      </c>
      <c r="AH73" s="179">
        <v>102</v>
      </c>
      <c r="AI73" s="179">
        <v>200</v>
      </c>
      <c r="AJ73" s="179">
        <v>500</v>
      </c>
      <c r="AK73" s="179">
        <v>500</v>
      </c>
      <c r="AL73" s="178">
        <v>0</v>
      </c>
      <c r="AM73" s="178">
        <v>17</v>
      </c>
      <c r="AN73" s="178">
        <v>5</v>
      </c>
      <c r="AO73" s="55" t="str">
        <f t="shared" si="14"/>
        <v>6,18</v>
      </c>
      <c r="AP73" s="90" t="str">
        <f t="shared" si="15"/>
        <v>H</v>
      </c>
      <c r="AQ73" s="94">
        <f t="shared" si="8"/>
        <v>300</v>
      </c>
      <c r="AR73" s="94">
        <f t="shared" si="8"/>
        <v>0</v>
      </c>
      <c r="AS73" s="145"/>
      <c r="AT73" s="145"/>
      <c r="AU73" s="145"/>
      <c r="AV73" s="151"/>
      <c r="AW73" s="145"/>
      <c r="AX73" s="145"/>
      <c r="AY73" s="145"/>
      <c r="AZ73" s="145"/>
      <c r="BA73" s="162"/>
      <c r="BB73" s="162"/>
      <c r="BC73" s="162"/>
      <c r="BD73" s="162"/>
      <c r="BE73" s="162"/>
      <c r="BF73" s="162"/>
      <c r="BG73" s="162"/>
      <c r="BH73" s="162"/>
      <c r="BI73" s="162"/>
      <c r="BJ73" s="162"/>
      <c r="BK73" s="162"/>
      <c r="BL73" s="162"/>
      <c r="BM73" s="162"/>
      <c r="BN73" s="162"/>
      <c r="BO73" s="162"/>
      <c r="BP73" s="162"/>
      <c r="BQ73" s="162"/>
      <c r="BR73" s="162"/>
      <c r="BS73" s="162"/>
      <c r="BT73" s="162"/>
      <c r="BU73" s="162"/>
      <c r="BV73" s="162"/>
      <c r="BW73" s="162"/>
      <c r="BX73" s="162"/>
      <c r="BY73" s="162"/>
      <c r="BZ73" s="162"/>
      <c r="CA73" s="162"/>
      <c r="CB73" s="162"/>
      <c r="CC73" s="162"/>
    </row>
    <row r="74" spans="1:81" ht="6.95" customHeight="1" x14ac:dyDescent="0.25">
      <c r="A74" s="159">
        <f t="shared" si="12"/>
        <v>8</v>
      </c>
      <c r="B74" s="26">
        <f>COLUMN()</f>
        <v>2</v>
      </c>
      <c r="C74" s="56" t="str">
        <f t="shared" si="10"/>
        <v>1,8</v>
      </c>
      <c r="D74" s="56" t="str">
        <f t="shared" si="10"/>
        <v>2,8</v>
      </c>
      <c r="E74" s="56" t="str">
        <f t="shared" si="10"/>
        <v>3,8</v>
      </c>
      <c r="F74" s="56" t="str">
        <f t="shared" si="10"/>
        <v>4,8</v>
      </c>
      <c r="G74" s="56" t="str">
        <f t="shared" si="10"/>
        <v>5,8</v>
      </c>
      <c r="H74" s="56" t="str">
        <f t="shared" si="10"/>
        <v>6,8</v>
      </c>
      <c r="I74" s="56" t="str">
        <f t="shared" si="10"/>
        <v>7,8</v>
      </c>
      <c r="J74" s="56" t="str">
        <f t="shared" si="10"/>
        <v>8,8</v>
      </c>
      <c r="K74" s="56" t="str">
        <f t="shared" si="10"/>
        <v>9,8</v>
      </c>
      <c r="L74" s="56" t="str">
        <f t="shared" si="10"/>
        <v>10,8</v>
      </c>
      <c r="M74" s="56" t="str">
        <f t="shared" si="11"/>
        <v>11,8</v>
      </c>
      <c r="N74" s="56" t="str">
        <f t="shared" si="11"/>
        <v>12,8</v>
      </c>
      <c r="O74" s="56" t="str">
        <f t="shared" si="11"/>
        <v>13,8</v>
      </c>
      <c r="P74" s="56" t="str">
        <f t="shared" si="11"/>
        <v>14,8</v>
      </c>
      <c r="Q74" s="56" t="str">
        <f t="shared" si="11"/>
        <v>15,8</v>
      </c>
      <c r="R74" s="56" t="str">
        <f t="shared" si="11"/>
        <v>16,8</v>
      </c>
      <c r="S74" s="56" t="str">
        <f t="shared" si="11"/>
        <v>17,8</v>
      </c>
      <c r="T74" s="162"/>
      <c r="U74" s="141">
        <v>70</v>
      </c>
      <c r="V74" s="130">
        <v>1</v>
      </c>
      <c r="W74" s="130">
        <v>16</v>
      </c>
      <c r="X74" s="130">
        <v>0</v>
      </c>
      <c r="Y74" s="130">
        <v>160</v>
      </c>
      <c r="Z74" s="55" t="str">
        <f t="shared" si="13"/>
        <v>1,17</v>
      </c>
      <c r="AA74" s="162"/>
      <c r="AB74" s="178">
        <v>70</v>
      </c>
      <c r="AC74" s="178">
        <v>1</v>
      </c>
      <c r="AD74" s="178">
        <v>13</v>
      </c>
      <c r="AE74" s="178" t="s">
        <v>520</v>
      </c>
      <c r="AF74" s="179" t="s">
        <v>460</v>
      </c>
      <c r="AG74" s="179">
        <v>0.1</v>
      </c>
      <c r="AH74" s="179">
        <v>0</v>
      </c>
      <c r="AI74" s="179">
        <v>0</v>
      </c>
      <c r="AJ74" s="179">
        <v>0</v>
      </c>
      <c r="AK74" s="179">
        <v>0</v>
      </c>
      <c r="AL74" s="178">
        <v>1</v>
      </c>
      <c r="AM74" s="178">
        <v>17</v>
      </c>
      <c r="AN74" s="178">
        <v>6</v>
      </c>
      <c r="AO74" s="55" t="str">
        <f t="shared" si="14"/>
        <v>7,18</v>
      </c>
      <c r="AP74" s="90" t="str">
        <f t="shared" si="15"/>
        <v/>
      </c>
      <c r="AQ74" s="94">
        <f t="shared" si="8"/>
        <v>0</v>
      </c>
      <c r="AR74" s="94">
        <f t="shared" si="8"/>
        <v>0</v>
      </c>
      <c r="AS74" s="145"/>
      <c r="AT74" s="145"/>
      <c r="AU74" s="145"/>
      <c r="AV74" s="151"/>
      <c r="AW74" s="145"/>
      <c r="AX74" s="145"/>
      <c r="AY74" s="145"/>
      <c r="AZ74" s="145"/>
      <c r="BA74" s="162"/>
      <c r="BB74" s="162"/>
      <c r="BC74" s="162"/>
      <c r="BD74" s="162"/>
      <c r="BE74" s="162"/>
      <c r="BF74" s="162"/>
      <c r="BG74" s="162"/>
      <c r="BH74" s="162"/>
      <c r="BI74" s="162"/>
      <c r="BJ74" s="162"/>
      <c r="BK74" s="162"/>
      <c r="BL74" s="162"/>
      <c r="BM74" s="162"/>
      <c r="BN74" s="162"/>
      <c r="BO74" s="162"/>
      <c r="BP74" s="162"/>
      <c r="BQ74" s="162"/>
      <c r="BR74" s="162"/>
      <c r="BS74" s="162"/>
      <c r="BT74" s="162"/>
      <c r="BU74" s="162"/>
      <c r="BV74" s="162"/>
      <c r="BW74" s="162"/>
      <c r="BX74" s="162"/>
      <c r="BY74" s="162"/>
      <c r="BZ74" s="162"/>
      <c r="CA74" s="162"/>
      <c r="CB74" s="162"/>
      <c r="CC74" s="162"/>
    </row>
    <row r="75" spans="1:81" ht="6.95" customHeight="1" x14ac:dyDescent="0.25">
      <c r="A75" s="159">
        <f t="shared" si="12"/>
        <v>9</v>
      </c>
      <c r="B75" s="26">
        <f>COLUMN()</f>
        <v>2</v>
      </c>
      <c r="C75" s="56" t="str">
        <f t="shared" si="10"/>
        <v>1,9</v>
      </c>
      <c r="D75" s="56" t="str">
        <f t="shared" si="10"/>
        <v>2,9</v>
      </c>
      <c r="E75" s="56" t="str">
        <f t="shared" si="10"/>
        <v>3,9</v>
      </c>
      <c r="F75" s="56" t="str">
        <f t="shared" si="10"/>
        <v>4,9</v>
      </c>
      <c r="G75" s="56" t="str">
        <f t="shared" si="10"/>
        <v>5,9</v>
      </c>
      <c r="H75" s="56" t="str">
        <f t="shared" si="10"/>
        <v>6,9</v>
      </c>
      <c r="I75" s="56" t="str">
        <f t="shared" si="10"/>
        <v>7,9</v>
      </c>
      <c r="J75" s="56" t="str">
        <f t="shared" si="10"/>
        <v>8,9</v>
      </c>
      <c r="K75" s="56" t="str">
        <f t="shared" si="10"/>
        <v>9,9</v>
      </c>
      <c r="L75" s="56" t="str">
        <f t="shared" si="10"/>
        <v>10,9</v>
      </c>
      <c r="M75" s="56" t="str">
        <f t="shared" si="11"/>
        <v>11,9</v>
      </c>
      <c r="N75" s="56" t="str">
        <f t="shared" si="11"/>
        <v>12,9</v>
      </c>
      <c r="O75" s="56" t="str">
        <f t="shared" si="11"/>
        <v>13,9</v>
      </c>
      <c r="P75" s="56" t="str">
        <f t="shared" si="11"/>
        <v>14,9</v>
      </c>
      <c r="Q75" s="56" t="str">
        <f t="shared" si="11"/>
        <v>15,9</v>
      </c>
      <c r="R75" s="56" t="str">
        <f t="shared" si="11"/>
        <v>16,9</v>
      </c>
      <c r="S75" s="56" t="str">
        <f t="shared" si="11"/>
        <v>17,9</v>
      </c>
      <c r="T75" s="162"/>
      <c r="U75" s="141">
        <v>71</v>
      </c>
      <c r="V75" s="130">
        <v>1</v>
      </c>
      <c r="W75" s="130">
        <v>17</v>
      </c>
      <c r="X75" s="130">
        <v>0</v>
      </c>
      <c r="Y75" s="130">
        <v>160</v>
      </c>
      <c r="Z75" s="55" t="str">
        <f t="shared" si="13"/>
        <v>1,18</v>
      </c>
      <c r="AA75" s="162"/>
      <c r="AB75" s="178">
        <v>71</v>
      </c>
      <c r="AC75" s="178">
        <v>1</v>
      </c>
      <c r="AD75" s="178">
        <v>14</v>
      </c>
      <c r="AE75" s="178" t="s">
        <v>521</v>
      </c>
      <c r="AF75" s="179" t="s">
        <v>458</v>
      </c>
      <c r="AG75" s="179">
        <v>0.1</v>
      </c>
      <c r="AH75" s="179">
        <v>102</v>
      </c>
      <c r="AI75" s="179">
        <v>200</v>
      </c>
      <c r="AJ75" s="179">
        <v>500</v>
      </c>
      <c r="AK75" s="179">
        <v>500</v>
      </c>
      <c r="AL75" s="178">
        <v>0</v>
      </c>
      <c r="AM75" s="178">
        <v>17</v>
      </c>
      <c r="AN75" s="178">
        <v>11</v>
      </c>
      <c r="AO75" s="55" t="str">
        <f t="shared" si="14"/>
        <v>12,18</v>
      </c>
      <c r="AP75" s="90" t="str">
        <f t="shared" si="15"/>
        <v>H</v>
      </c>
      <c r="AQ75" s="94">
        <f t="shared" si="8"/>
        <v>300</v>
      </c>
      <c r="AR75" s="94">
        <f t="shared" si="8"/>
        <v>0</v>
      </c>
      <c r="AS75" s="145"/>
      <c r="AT75" s="145"/>
      <c r="AU75" s="145"/>
      <c r="AV75" s="151"/>
      <c r="AW75" s="145"/>
      <c r="AX75" s="145"/>
      <c r="AY75" s="145"/>
      <c r="AZ75" s="145"/>
      <c r="BA75" s="162"/>
      <c r="BB75" s="162"/>
      <c r="BC75" s="162"/>
      <c r="BD75" s="162"/>
      <c r="BE75" s="162"/>
      <c r="BF75" s="162"/>
      <c r="BG75" s="162"/>
      <c r="BH75" s="162"/>
      <c r="BI75" s="162"/>
      <c r="BJ75" s="162"/>
      <c r="BK75" s="162"/>
      <c r="BL75" s="162"/>
      <c r="BM75" s="162"/>
      <c r="BN75" s="162"/>
      <c r="BO75" s="162"/>
      <c r="BP75" s="162"/>
      <c r="BQ75" s="162"/>
      <c r="BR75" s="162"/>
      <c r="BS75" s="162"/>
      <c r="BT75" s="162"/>
      <c r="BU75" s="162"/>
      <c r="BV75" s="162"/>
      <c r="BW75" s="162"/>
      <c r="BX75" s="162"/>
      <c r="BY75" s="162"/>
      <c r="BZ75" s="162"/>
      <c r="CA75" s="162"/>
      <c r="CB75" s="162"/>
      <c r="CC75" s="162"/>
    </row>
    <row r="76" spans="1:81" ht="6.95" customHeight="1" x14ac:dyDescent="0.25">
      <c r="A76" s="159">
        <f t="shared" si="12"/>
        <v>10</v>
      </c>
      <c r="B76" s="26">
        <f>COLUMN()</f>
        <v>2</v>
      </c>
      <c r="C76" s="56" t="str">
        <f t="shared" si="10"/>
        <v>1,10</v>
      </c>
      <c r="D76" s="56" t="str">
        <f t="shared" si="10"/>
        <v>2,10</v>
      </c>
      <c r="E76" s="56" t="str">
        <f t="shared" si="10"/>
        <v>3,10</v>
      </c>
      <c r="F76" s="56" t="str">
        <f t="shared" si="10"/>
        <v>4,10</v>
      </c>
      <c r="G76" s="56" t="str">
        <f t="shared" si="10"/>
        <v>5,10</v>
      </c>
      <c r="H76" s="56" t="str">
        <f t="shared" si="10"/>
        <v>6,10</v>
      </c>
      <c r="I76" s="56" t="str">
        <f t="shared" si="10"/>
        <v>7,10</v>
      </c>
      <c r="J76" s="56" t="str">
        <f t="shared" si="10"/>
        <v>8,10</v>
      </c>
      <c r="K76" s="56" t="str">
        <f t="shared" si="10"/>
        <v>9,10</v>
      </c>
      <c r="L76" s="56" t="str">
        <f t="shared" si="10"/>
        <v>10,10</v>
      </c>
      <c r="M76" s="56" t="str">
        <f t="shared" si="11"/>
        <v>11,10</v>
      </c>
      <c r="N76" s="56" t="str">
        <f t="shared" si="11"/>
        <v>12,10</v>
      </c>
      <c r="O76" s="56" t="str">
        <f t="shared" si="11"/>
        <v>13,10</v>
      </c>
      <c r="P76" s="56" t="str">
        <f t="shared" si="11"/>
        <v>14,10</v>
      </c>
      <c r="Q76" s="56" t="str">
        <f t="shared" si="11"/>
        <v>15,10</v>
      </c>
      <c r="R76" s="56" t="str">
        <f t="shared" si="11"/>
        <v>16,10</v>
      </c>
      <c r="S76" s="56" t="str">
        <f t="shared" si="11"/>
        <v>17,10</v>
      </c>
      <c r="T76" s="162"/>
      <c r="U76" s="141">
        <v>72</v>
      </c>
      <c r="V76" s="130">
        <v>1</v>
      </c>
      <c r="W76" s="130">
        <v>18</v>
      </c>
      <c r="X76" s="130">
        <v>0</v>
      </c>
      <c r="Y76" s="130">
        <v>160</v>
      </c>
      <c r="Z76" s="55" t="str">
        <f t="shared" si="13"/>
        <v>1,19</v>
      </c>
      <c r="AA76" s="162"/>
      <c r="AB76" s="178">
        <v>72</v>
      </c>
      <c r="AC76" s="178">
        <v>1</v>
      </c>
      <c r="AD76" s="178">
        <v>15</v>
      </c>
      <c r="AE76" s="178" t="s">
        <v>522</v>
      </c>
      <c r="AF76" s="179" t="s">
        <v>460</v>
      </c>
      <c r="AG76" s="179">
        <v>0.1</v>
      </c>
      <c r="AH76" s="179">
        <v>0</v>
      </c>
      <c r="AI76" s="179">
        <v>0</v>
      </c>
      <c r="AJ76" s="179">
        <v>0</v>
      </c>
      <c r="AK76" s="179">
        <v>0</v>
      </c>
      <c r="AL76" s="178">
        <v>1</v>
      </c>
      <c r="AM76" s="178">
        <v>17</v>
      </c>
      <c r="AN76" s="178">
        <v>10</v>
      </c>
      <c r="AO76" s="55" t="str">
        <f t="shared" si="14"/>
        <v>11,18</v>
      </c>
      <c r="AP76" s="90" t="str">
        <f t="shared" si="15"/>
        <v/>
      </c>
      <c r="AQ76" s="94">
        <f t="shared" si="8"/>
        <v>0</v>
      </c>
      <c r="AR76" s="94">
        <f t="shared" si="8"/>
        <v>0</v>
      </c>
      <c r="AS76" s="145"/>
      <c r="AT76" s="145"/>
      <c r="AU76" s="145"/>
      <c r="AV76" s="151"/>
      <c r="AW76" s="145"/>
      <c r="AX76" s="145"/>
      <c r="AY76" s="145"/>
      <c r="AZ76" s="145"/>
      <c r="BA76" s="162"/>
      <c r="BB76" s="162"/>
      <c r="BC76" s="162"/>
      <c r="BD76" s="162"/>
      <c r="BE76" s="162"/>
      <c r="BF76" s="162"/>
      <c r="BG76" s="162"/>
      <c r="BH76" s="162"/>
      <c r="BI76" s="162"/>
      <c r="BJ76" s="162"/>
      <c r="BK76" s="162"/>
      <c r="BL76" s="162"/>
      <c r="BM76" s="162"/>
      <c r="BN76" s="162"/>
      <c r="BO76" s="162"/>
      <c r="BP76" s="162"/>
      <c r="BQ76" s="162"/>
      <c r="BR76" s="162"/>
      <c r="BS76" s="162"/>
      <c r="BT76" s="162"/>
      <c r="BU76" s="162"/>
      <c r="BV76" s="162"/>
      <c r="BW76" s="162"/>
      <c r="BX76" s="162"/>
      <c r="BY76" s="162"/>
      <c r="BZ76" s="162"/>
      <c r="CA76" s="162"/>
      <c r="CB76" s="162"/>
      <c r="CC76" s="162"/>
    </row>
    <row r="77" spans="1:81" ht="6.95" customHeight="1" x14ac:dyDescent="0.25">
      <c r="A77" s="159">
        <f t="shared" si="12"/>
        <v>11</v>
      </c>
      <c r="B77" s="26">
        <f>COLUMN()</f>
        <v>2</v>
      </c>
      <c r="C77" s="56" t="str">
        <f t="shared" si="10"/>
        <v>1,11</v>
      </c>
      <c r="D77" s="56" t="str">
        <f t="shared" si="10"/>
        <v>2,11</v>
      </c>
      <c r="E77" s="56" t="str">
        <f t="shared" si="10"/>
        <v>3,11</v>
      </c>
      <c r="F77" s="56" t="str">
        <f t="shared" si="10"/>
        <v>4,11</v>
      </c>
      <c r="G77" s="56" t="str">
        <f t="shared" si="10"/>
        <v>5,11</v>
      </c>
      <c r="H77" s="56" t="str">
        <f t="shared" si="10"/>
        <v>6,11</v>
      </c>
      <c r="I77" s="56" t="str">
        <f t="shared" si="10"/>
        <v>7,11</v>
      </c>
      <c r="J77" s="56" t="str">
        <f t="shared" si="10"/>
        <v>8,11</v>
      </c>
      <c r="K77" s="56" t="str">
        <f t="shared" si="10"/>
        <v>9,11</v>
      </c>
      <c r="L77" s="56" t="str">
        <f t="shared" si="10"/>
        <v>10,11</v>
      </c>
      <c r="M77" s="56" t="str">
        <f t="shared" si="11"/>
        <v>11,11</v>
      </c>
      <c r="N77" s="56" t="str">
        <f t="shared" si="11"/>
        <v>12,11</v>
      </c>
      <c r="O77" s="56" t="str">
        <f t="shared" si="11"/>
        <v>13,11</v>
      </c>
      <c r="P77" s="56" t="str">
        <f t="shared" si="11"/>
        <v>14,11</v>
      </c>
      <c r="Q77" s="56" t="str">
        <f t="shared" si="11"/>
        <v>15,11</v>
      </c>
      <c r="R77" s="56" t="str">
        <f t="shared" si="11"/>
        <v>16,11</v>
      </c>
      <c r="S77" s="56" t="str">
        <f t="shared" si="11"/>
        <v>17,11</v>
      </c>
      <c r="T77" s="162"/>
      <c r="U77" s="141">
        <v>73</v>
      </c>
      <c r="V77" s="130">
        <v>1</v>
      </c>
      <c r="W77" s="130">
        <v>19</v>
      </c>
      <c r="X77" s="130">
        <v>0</v>
      </c>
      <c r="Y77" s="130">
        <v>160</v>
      </c>
      <c r="Z77" s="55" t="str">
        <f t="shared" si="13"/>
        <v>1,20</v>
      </c>
      <c r="AA77" s="162"/>
      <c r="AB77" s="178">
        <v>73</v>
      </c>
      <c r="AC77" s="178">
        <v>1</v>
      </c>
      <c r="AD77" s="178">
        <v>16</v>
      </c>
      <c r="AE77" s="178" t="s">
        <v>523</v>
      </c>
      <c r="AF77" s="179" t="s">
        <v>458</v>
      </c>
      <c r="AG77" s="179">
        <v>0.1</v>
      </c>
      <c r="AH77" s="179">
        <v>102</v>
      </c>
      <c r="AI77" s="179">
        <v>200</v>
      </c>
      <c r="AJ77" s="179">
        <v>500</v>
      </c>
      <c r="AK77" s="179">
        <v>500</v>
      </c>
      <c r="AL77" s="178">
        <v>0</v>
      </c>
      <c r="AM77" s="178">
        <v>18</v>
      </c>
      <c r="AN77" s="178">
        <v>5</v>
      </c>
      <c r="AO77" s="55" t="str">
        <f t="shared" si="14"/>
        <v>6,19</v>
      </c>
      <c r="AP77" s="90" t="str">
        <f t="shared" si="15"/>
        <v>H</v>
      </c>
      <c r="AQ77" s="94">
        <f t="shared" si="8"/>
        <v>300</v>
      </c>
      <c r="AR77" s="94">
        <f t="shared" si="8"/>
        <v>0</v>
      </c>
      <c r="AS77" s="145"/>
      <c r="AT77" s="145"/>
      <c r="AU77" s="145"/>
      <c r="AV77" s="151"/>
      <c r="AW77" s="145"/>
      <c r="AX77" s="145"/>
      <c r="AY77" s="145"/>
      <c r="AZ77" s="145"/>
      <c r="BA77" s="162"/>
      <c r="BB77" s="162"/>
      <c r="BC77" s="162"/>
      <c r="BD77" s="162"/>
      <c r="BE77" s="162"/>
      <c r="BF77" s="162"/>
      <c r="BG77" s="162"/>
      <c r="BH77" s="162"/>
      <c r="BI77" s="162"/>
      <c r="BJ77" s="162"/>
      <c r="BK77" s="162"/>
      <c r="BL77" s="162"/>
      <c r="BM77" s="162"/>
      <c r="BN77" s="162"/>
      <c r="BO77" s="162"/>
      <c r="BP77" s="162"/>
      <c r="BQ77" s="162"/>
      <c r="BR77" s="162"/>
      <c r="BS77" s="162"/>
      <c r="BT77" s="162"/>
      <c r="BU77" s="162"/>
      <c r="BV77" s="162"/>
      <c r="BW77" s="162"/>
      <c r="BX77" s="162"/>
      <c r="BY77" s="162"/>
      <c r="BZ77" s="162"/>
      <c r="CA77" s="162"/>
      <c r="CB77" s="162"/>
      <c r="CC77" s="162"/>
    </row>
    <row r="78" spans="1:81" ht="6.95" customHeight="1" x14ac:dyDescent="0.25">
      <c r="A78" s="159">
        <f t="shared" si="12"/>
        <v>12</v>
      </c>
      <c r="B78" s="26">
        <f>COLUMN()</f>
        <v>2</v>
      </c>
      <c r="C78" s="56" t="str">
        <f t="shared" si="10"/>
        <v>1,12</v>
      </c>
      <c r="D78" s="56" t="str">
        <f t="shared" si="10"/>
        <v>2,12</v>
      </c>
      <c r="E78" s="56" t="str">
        <f t="shared" si="10"/>
        <v>3,12</v>
      </c>
      <c r="F78" s="56" t="str">
        <f t="shared" si="10"/>
        <v>4,12</v>
      </c>
      <c r="G78" s="56" t="str">
        <f t="shared" si="10"/>
        <v>5,12</v>
      </c>
      <c r="H78" s="56" t="str">
        <f t="shared" si="10"/>
        <v>6,12</v>
      </c>
      <c r="I78" s="56" t="str">
        <f t="shared" si="10"/>
        <v>7,12</v>
      </c>
      <c r="J78" s="56" t="str">
        <f t="shared" si="10"/>
        <v>8,12</v>
      </c>
      <c r="K78" s="56" t="str">
        <f t="shared" si="10"/>
        <v>9,12</v>
      </c>
      <c r="L78" s="56" t="str">
        <f t="shared" si="10"/>
        <v>10,12</v>
      </c>
      <c r="M78" s="56" t="str">
        <f t="shared" si="11"/>
        <v>11,12</v>
      </c>
      <c r="N78" s="56" t="str">
        <f t="shared" si="11"/>
        <v>12,12</v>
      </c>
      <c r="O78" s="56" t="str">
        <f t="shared" si="11"/>
        <v>13,12</v>
      </c>
      <c r="P78" s="56" t="str">
        <f t="shared" si="11"/>
        <v>14,12</v>
      </c>
      <c r="Q78" s="56" t="str">
        <f t="shared" si="11"/>
        <v>15,12</v>
      </c>
      <c r="R78" s="56" t="str">
        <f t="shared" si="11"/>
        <v>16,12</v>
      </c>
      <c r="S78" s="56" t="str">
        <f t="shared" si="11"/>
        <v>17,12</v>
      </c>
      <c r="T78" s="162"/>
      <c r="U78" s="141">
        <v>74</v>
      </c>
      <c r="V78" s="130">
        <v>1</v>
      </c>
      <c r="W78" s="130">
        <v>20</v>
      </c>
      <c r="X78" s="130">
        <v>0</v>
      </c>
      <c r="Y78" s="130">
        <v>160</v>
      </c>
      <c r="Z78" s="55" t="str">
        <f t="shared" si="13"/>
        <v>1,21</v>
      </c>
      <c r="AA78" s="162"/>
      <c r="AB78" s="178">
        <v>74</v>
      </c>
      <c r="AC78" s="178">
        <v>1</v>
      </c>
      <c r="AD78" s="178">
        <v>17</v>
      </c>
      <c r="AE78" s="178" t="s">
        <v>524</v>
      </c>
      <c r="AF78" s="179" t="s">
        <v>460</v>
      </c>
      <c r="AG78" s="179">
        <v>0.1</v>
      </c>
      <c r="AH78" s="179">
        <v>0</v>
      </c>
      <c r="AI78" s="179">
        <v>0</v>
      </c>
      <c r="AJ78" s="179">
        <v>0</v>
      </c>
      <c r="AK78" s="179">
        <v>0</v>
      </c>
      <c r="AL78" s="178">
        <v>1</v>
      </c>
      <c r="AM78" s="178">
        <v>18</v>
      </c>
      <c r="AN78" s="178">
        <v>6</v>
      </c>
      <c r="AO78" s="55" t="str">
        <f t="shared" si="14"/>
        <v>7,19</v>
      </c>
      <c r="AP78" s="90" t="str">
        <f t="shared" si="15"/>
        <v/>
      </c>
      <c r="AQ78" s="94">
        <f t="shared" si="8"/>
        <v>0</v>
      </c>
      <c r="AR78" s="94">
        <f t="shared" si="8"/>
        <v>0</v>
      </c>
      <c r="AS78" s="145"/>
      <c r="AT78" s="145"/>
      <c r="AU78" s="145"/>
      <c r="AV78" s="151"/>
      <c r="AW78" s="145"/>
      <c r="AX78" s="145"/>
      <c r="AY78" s="145"/>
      <c r="AZ78" s="145"/>
      <c r="BA78" s="162"/>
      <c r="BB78" s="162"/>
      <c r="BC78" s="162"/>
      <c r="BD78" s="162"/>
      <c r="BE78" s="162"/>
      <c r="BF78" s="162"/>
      <c r="BG78" s="162"/>
      <c r="BH78" s="162"/>
      <c r="BI78" s="162"/>
      <c r="BJ78" s="162"/>
      <c r="BK78" s="162"/>
      <c r="BL78" s="162"/>
      <c r="BM78" s="162"/>
      <c r="BN78" s="162"/>
      <c r="BO78" s="162"/>
      <c r="BP78" s="162"/>
      <c r="BQ78" s="162"/>
      <c r="BR78" s="162"/>
      <c r="BS78" s="162"/>
      <c r="BT78" s="162"/>
      <c r="BU78" s="162"/>
      <c r="BV78" s="162"/>
      <c r="BW78" s="162"/>
      <c r="BX78" s="162"/>
      <c r="BY78" s="162"/>
      <c r="BZ78" s="162"/>
      <c r="CA78" s="162"/>
      <c r="CB78" s="162"/>
      <c r="CC78" s="162"/>
    </row>
    <row r="79" spans="1:81" ht="6.95" customHeight="1" x14ac:dyDescent="0.25">
      <c r="A79" s="159">
        <f t="shared" si="12"/>
        <v>13</v>
      </c>
      <c r="B79" s="26">
        <f>COLUMN()</f>
        <v>2</v>
      </c>
      <c r="C79" s="56" t="str">
        <f t="shared" si="10"/>
        <v>1,13</v>
      </c>
      <c r="D79" s="56" t="str">
        <f t="shared" si="10"/>
        <v>2,13</v>
      </c>
      <c r="E79" s="56" t="str">
        <f t="shared" si="10"/>
        <v>3,13</v>
      </c>
      <c r="F79" s="56" t="str">
        <f t="shared" si="10"/>
        <v>4,13</v>
      </c>
      <c r="G79" s="56" t="str">
        <f t="shared" si="10"/>
        <v>5,13</v>
      </c>
      <c r="H79" s="56" t="str">
        <f t="shared" si="10"/>
        <v>6,13</v>
      </c>
      <c r="I79" s="56" t="str">
        <f t="shared" si="10"/>
        <v>7,13</v>
      </c>
      <c r="J79" s="56" t="str">
        <f t="shared" si="10"/>
        <v>8,13</v>
      </c>
      <c r="K79" s="56" t="str">
        <f t="shared" si="10"/>
        <v>9,13</v>
      </c>
      <c r="L79" s="56" t="str">
        <f t="shared" si="10"/>
        <v>10,13</v>
      </c>
      <c r="M79" s="56" t="str">
        <f t="shared" si="11"/>
        <v>11,13</v>
      </c>
      <c r="N79" s="56" t="str">
        <f t="shared" si="11"/>
        <v>12,13</v>
      </c>
      <c r="O79" s="56" t="str">
        <f t="shared" si="11"/>
        <v>13,13</v>
      </c>
      <c r="P79" s="56" t="str">
        <f t="shared" si="11"/>
        <v>14,13</v>
      </c>
      <c r="Q79" s="56" t="str">
        <f t="shared" si="11"/>
        <v>15,13</v>
      </c>
      <c r="R79" s="56" t="str">
        <f t="shared" si="11"/>
        <v>16,13</v>
      </c>
      <c r="S79" s="56" t="str">
        <f t="shared" si="11"/>
        <v>17,13</v>
      </c>
      <c r="T79" s="162"/>
      <c r="U79" s="141">
        <v>75</v>
      </c>
      <c r="V79" s="130">
        <v>1</v>
      </c>
      <c r="W79" s="130">
        <v>21</v>
      </c>
      <c r="X79" s="130">
        <v>0</v>
      </c>
      <c r="Y79" s="130">
        <v>160</v>
      </c>
      <c r="Z79" s="55" t="str">
        <f t="shared" si="13"/>
        <v>1,22</v>
      </c>
      <c r="AA79" s="162"/>
      <c r="AB79" s="178">
        <v>75</v>
      </c>
      <c r="AC79" s="178">
        <v>1</v>
      </c>
      <c r="AD79" s="178">
        <v>18</v>
      </c>
      <c r="AE79" s="178" t="s">
        <v>525</v>
      </c>
      <c r="AF79" s="179" t="s">
        <v>458</v>
      </c>
      <c r="AG79" s="179">
        <v>0.1</v>
      </c>
      <c r="AH79" s="179">
        <v>102</v>
      </c>
      <c r="AI79" s="179">
        <v>200</v>
      </c>
      <c r="AJ79" s="179">
        <v>500</v>
      </c>
      <c r="AK79" s="179">
        <v>500</v>
      </c>
      <c r="AL79" s="178">
        <v>0</v>
      </c>
      <c r="AM79" s="178">
        <v>18</v>
      </c>
      <c r="AN79" s="178">
        <v>11</v>
      </c>
      <c r="AO79" s="55" t="str">
        <f t="shared" si="14"/>
        <v>12,19</v>
      </c>
      <c r="AP79" s="90" t="str">
        <f t="shared" si="15"/>
        <v>H</v>
      </c>
      <c r="AQ79" s="94">
        <f t="shared" si="8"/>
        <v>300</v>
      </c>
      <c r="AR79" s="94">
        <f t="shared" si="8"/>
        <v>0</v>
      </c>
      <c r="AS79" s="145"/>
      <c r="AT79" s="145"/>
      <c r="AU79" s="145"/>
      <c r="AV79" s="151"/>
      <c r="AW79" s="145"/>
      <c r="AX79" s="145"/>
      <c r="AY79" s="145"/>
      <c r="AZ79" s="145"/>
      <c r="BA79" s="162"/>
      <c r="BB79" s="162"/>
      <c r="BC79" s="162"/>
      <c r="BD79" s="162"/>
      <c r="BE79" s="162"/>
      <c r="BF79" s="162"/>
      <c r="BG79" s="162"/>
      <c r="BH79" s="162"/>
      <c r="BI79" s="162"/>
      <c r="BJ79" s="162"/>
      <c r="BK79" s="162"/>
      <c r="BL79" s="162"/>
      <c r="BM79" s="162"/>
      <c r="BN79" s="162"/>
      <c r="BO79" s="162"/>
      <c r="BP79" s="162"/>
      <c r="BQ79" s="162"/>
      <c r="BR79" s="162"/>
      <c r="BS79" s="162"/>
      <c r="BT79" s="162"/>
      <c r="BU79" s="162"/>
      <c r="BV79" s="162"/>
      <c r="BW79" s="162"/>
      <c r="BX79" s="162"/>
      <c r="BY79" s="162"/>
      <c r="BZ79" s="162"/>
      <c r="CA79" s="162"/>
      <c r="CB79" s="162"/>
      <c r="CC79" s="162"/>
    </row>
    <row r="80" spans="1:81" ht="6.95" customHeight="1" x14ac:dyDescent="0.25">
      <c r="A80" s="159">
        <f t="shared" si="12"/>
        <v>14</v>
      </c>
      <c r="B80" s="26">
        <f>COLUMN()</f>
        <v>2</v>
      </c>
      <c r="C80" s="56" t="str">
        <f t="shared" si="10"/>
        <v>1,14</v>
      </c>
      <c r="D80" s="56" t="str">
        <f t="shared" si="10"/>
        <v>2,14</v>
      </c>
      <c r="E80" s="56" t="str">
        <f t="shared" si="10"/>
        <v>3,14</v>
      </c>
      <c r="F80" s="56" t="str">
        <f t="shared" si="10"/>
        <v>4,14</v>
      </c>
      <c r="G80" s="56" t="str">
        <f t="shared" si="10"/>
        <v>5,14</v>
      </c>
      <c r="H80" s="56" t="str">
        <f t="shared" si="10"/>
        <v>6,14</v>
      </c>
      <c r="I80" s="56" t="str">
        <f t="shared" si="10"/>
        <v>7,14</v>
      </c>
      <c r="J80" s="56" t="str">
        <f t="shared" si="10"/>
        <v>8,14</v>
      </c>
      <c r="K80" s="56" t="str">
        <f t="shared" si="10"/>
        <v>9,14</v>
      </c>
      <c r="L80" s="56" t="str">
        <f t="shared" si="10"/>
        <v>10,14</v>
      </c>
      <c r="M80" s="56" t="str">
        <f t="shared" si="11"/>
        <v>11,14</v>
      </c>
      <c r="N80" s="56" t="str">
        <f t="shared" si="11"/>
        <v>12,14</v>
      </c>
      <c r="O80" s="56" t="str">
        <f t="shared" si="11"/>
        <v>13,14</v>
      </c>
      <c r="P80" s="56" t="str">
        <f t="shared" si="11"/>
        <v>14,14</v>
      </c>
      <c r="Q80" s="56" t="str">
        <f t="shared" si="11"/>
        <v>15,14</v>
      </c>
      <c r="R80" s="56" t="str">
        <f t="shared" si="11"/>
        <v>16,14</v>
      </c>
      <c r="S80" s="56" t="str">
        <f t="shared" si="11"/>
        <v>17,14</v>
      </c>
      <c r="T80" s="162"/>
      <c r="U80" s="141">
        <v>76</v>
      </c>
      <c r="V80" s="130">
        <v>1</v>
      </c>
      <c r="W80" s="130">
        <v>22</v>
      </c>
      <c r="X80" s="130">
        <v>0</v>
      </c>
      <c r="Y80" s="130">
        <v>160</v>
      </c>
      <c r="Z80" s="55" t="str">
        <f t="shared" si="13"/>
        <v>1,23</v>
      </c>
      <c r="AA80" s="162"/>
      <c r="AB80" s="178">
        <v>76</v>
      </c>
      <c r="AC80" s="178">
        <v>1</v>
      </c>
      <c r="AD80" s="178">
        <v>19</v>
      </c>
      <c r="AE80" s="178" t="s">
        <v>526</v>
      </c>
      <c r="AF80" s="179" t="s">
        <v>460</v>
      </c>
      <c r="AG80" s="179">
        <v>0.1</v>
      </c>
      <c r="AH80" s="179">
        <v>0</v>
      </c>
      <c r="AI80" s="179">
        <v>0</v>
      </c>
      <c r="AJ80" s="179">
        <v>0</v>
      </c>
      <c r="AK80" s="179">
        <v>0</v>
      </c>
      <c r="AL80" s="178">
        <v>1</v>
      </c>
      <c r="AM80" s="178">
        <v>18</v>
      </c>
      <c r="AN80" s="178">
        <v>10</v>
      </c>
      <c r="AO80" s="55" t="str">
        <f t="shared" si="14"/>
        <v>11,19</v>
      </c>
      <c r="AP80" s="90" t="str">
        <f t="shared" si="15"/>
        <v/>
      </c>
      <c r="AQ80" s="94">
        <f t="shared" si="8"/>
        <v>0</v>
      </c>
      <c r="AR80" s="94">
        <f t="shared" si="8"/>
        <v>0</v>
      </c>
      <c r="AS80" s="145"/>
      <c r="AT80" s="145"/>
      <c r="AU80" s="145"/>
      <c r="AV80" s="151"/>
      <c r="AW80" s="145"/>
      <c r="AX80" s="145"/>
      <c r="AY80" s="145"/>
      <c r="AZ80" s="145"/>
      <c r="BA80" s="162"/>
      <c r="BB80" s="162"/>
      <c r="BC80" s="162"/>
      <c r="BD80" s="162"/>
      <c r="BE80" s="162"/>
      <c r="BF80" s="162"/>
      <c r="BG80" s="162"/>
      <c r="BH80" s="162"/>
      <c r="BI80" s="162"/>
      <c r="BJ80" s="162"/>
      <c r="BK80" s="162"/>
      <c r="BL80" s="162"/>
      <c r="BM80" s="162"/>
      <c r="BN80" s="162"/>
      <c r="BO80" s="162"/>
      <c r="BP80" s="162"/>
      <c r="BQ80" s="162"/>
      <c r="BR80" s="162"/>
      <c r="BS80" s="162"/>
      <c r="BT80" s="162"/>
      <c r="BU80" s="162"/>
      <c r="BV80" s="162"/>
      <c r="BW80" s="162"/>
      <c r="BX80" s="162"/>
      <c r="BY80" s="162"/>
      <c r="BZ80" s="162"/>
      <c r="CA80" s="162"/>
      <c r="CB80" s="162"/>
      <c r="CC80" s="162"/>
    </row>
    <row r="81" spans="1:81" ht="6.95" customHeight="1" x14ac:dyDescent="0.25">
      <c r="A81" s="159">
        <f t="shared" si="12"/>
        <v>15</v>
      </c>
      <c r="B81" s="26">
        <f>COLUMN()</f>
        <v>2</v>
      </c>
      <c r="C81" s="56" t="str">
        <f t="shared" si="10"/>
        <v>1,15</v>
      </c>
      <c r="D81" s="56" t="str">
        <f t="shared" si="10"/>
        <v>2,15</v>
      </c>
      <c r="E81" s="56" t="str">
        <f t="shared" si="10"/>
        <v>3,15</v>
      </c>
      <c r="F81" s="56" t="str">
        <f t="shared" si="10"/>
        <v>4,15</v>
      </c>
      <c r="G81" s="56" t="str">
        <f t="shared" si="10"/>
        <v>5,15</v>
      </c>
      <c r="H81" s="56" t="str">
        <f t="shared" si="10"/>
        <v>6,15</v>
      </c>
      <c r="I81" s="56" t="str">
        <f t="shared" si="10"/>
        <v>7,15</v>
      </c>
      <c r="J81" s="56" t="str">
        <f t="shared" si="10"/>
        <v>8,15</v>
      </c>
      <c r="K81" s="56" t="str">
        <f t="shared" si="10"/>
        <v>9,15</v>
      </c>
      <c r="L81" s="56" t="str">
        <f t="shared" si="10"/>
        <v>10,15</v>
      </c>
      <c r="M81" s="56" t="str">
        <f t="shared" si="11"/>
        <v>11,15</v>
      </c>
      <c r="N81" s="56" t="str">
        <f t="shared" si="11"/>
        <v>12,15</v>
      </c>
      <c r="O81" s="56" t="str">
        <f t="shared" si="11"/>
        <v>13,15</v>
      </c>
      <c r="P81" s="56" t="str">
        <f t="shared" si="11"/>
        <v>14,15</v>
      </c>
      <c r="Q81" s="56" t="str">
        <f t="shared" si="11"/>
        <v>15,15</v>
      </c>
      <c r="R81" s="56" t="str">
        <f t="shared" si="11"/>
        <v>16,15</v>
      </c>
      <c r="S81" s="56" t="str">
        <f t="shared" si="11"/>
        <v>17,15</v>
      </c>
      <c r="T81" s="162"/>
      <c r="U81" s="141">
        <v>77</v>
      </c>
      <c r="V81" s="130">
        <v>1</v>
      </c>
      <c r="W81" s="130">
        <v>23</v>
      </c>
      <c r="X81" s="130">
        <v>0</v>
      </c>
      <c r="Y81" s="130">
        <v>160</v>
      </c>
      <c r="Z81" s="55" t="str">
        <f t="shared" si="13"/>
        <v>1,24</v>
      </c>
      <c r="AA81" s="162"/>
      <c r="AB81" s="178">
        <v>77</v>
      </c>
      <c r="AC81" s="178">
        <v>1</v>
      </c>
      <c r="AD81" s="178">
        <v>20</v>
      </c>
      <c r="AE81" s="178" t="s">
        <v>527</v>
      </c>
      <c r="AF81" s="179" t="s">
        <v>458</v>
      </c>
      <c r="AG81" s="179">
        <v>0.1</v>
      </c>
      <c r="AH81" s="179">
        <v>102</v>
      </c>
      <c r="AI81" s="179">
        <v>200</v>
      </c>
      <c r="AJ81" s="179">
        <v>500</v>
      </c>
      <c r="AK81" s="179">
        <v>500</v>
      </c>
      <c r="AL81" s="178">
        <v>0</v>
      </c>
      <c r="AM81" s="178">
        <v>19</v>
      </c>
      <c r="AN81" s="178">
        <v>5</v>
      </c>
      <c r="AO81" s="55" t="str">
        <f t="shared" si="14"/>
        <v>6,20</v>
      </c>
      <c r="AP81" s="90" t="str">
        <f t="shared" si="15"/>
        <v>H</v>
      </c>
      <c r="AQ81" s="94">
        <f t="shared" si="8"/>
        <v>300</v>
      </c>
      <c r="AR81" s="94">
        <f t="shared" si="8"/>
        <v>0</v>
      </c>
      <c r="AS81" s="145"/>
      <c r="AT81" s="145"/>
      <c r="AU81" s="145"/>
      <c r="AV81" s="151"/>
      <c r="AW81" s="145"/>
      <c r="AX81" s="145"/>
      <c r="AY81" s="145"/>
      <c r="AZ81" s="145"/>
      <c r="BA81" s="162"/>
      <c r="BB81" s="162"/>
      <c r="BC81" s="162"/>
      <c r="BD81" s="162"/>
      <c r="BE81" s="162"/>
      <c r="BF81" s="162"/>
      <c r="BG81" s="162"/>
      <c r="BH81" s="162"/>
      <c r="BI81" s="162"/>
      <c r="BJ81" s="162"/>
      <c r="BK81" s="162"/>
      <c r="BL81" s="162"/>
      <c r="BM81" s="162"/>
      <c r="BN81" s="162"/>
      <c r="BO81" s="162"/>
      <c r="BP81" s="162"/>
      <c r="BQ81" s="162"/>
      <c r="BR81" s="162"/>
      <c r="BS81" s="162"/>
      <c r="BT81" s="162"/>
      <c r="BU81" s="162"/>
      <c r="BV81" s="162"/>
      <c r="BW81" s="162"/>
      <c r="BX81" s="162"/>
      <c r="BY81" s="162"/>
      <c r="BZ81" s="162"/>
      <c r="CA81" s="162"/>
      <c r="CB81" s="162"/>
      <c r="CC81" s="162"/>
    </row>
    <row r="82" spans="1:81" ht="6.95" customHeight="1" x14ac:dyDescent="0.25">
      <c r="A82" s="159">
        <f>A81+1</f>
        <v>16</v>
      </c>
      <c r="B82" s="26">
        <f>COLUMN()</f>
        <v>2</v>
      </c>
      <c r="C82" s="56" t="str">
        <f t="shared" si="10"/>
        <v>1,16</v>
      </c>
      <c r="D82" s="56" t="str">
        <f t="shared" si="10"/>
        <v>2,16</v>
      </c>
      <c r="E82" s="56" t="str">
        <f t="shared" si="10"/>
        <v>3,16</v>
      </c>
      <c r="F82" s="56" t="str">
        <f t="shared" si="10"/>
        <v>4,16</v>
      </c>
      <c r="G82" s="56" t="str">
        <f t="shared" si="10"/>
        <v>5,16</v>
      </c>
      <c r="H82" s="56" t="str">
        <f t="shared" si="10"/>
        <v>6,16</v>
      </c>
      <c r="I82" s="56" t="str">
        <f t="shared" si="10"/>
        <v>7,16</v>
      </c>
      <c r="J82" s="56" t="str">
        <f t="shared" si="10"/>
        <v>8,16</v>
      </c>
      <c r="K82" s="56" t="str">
        <f t="shared" si="10"/>
        <v>9,16</v>
      </c>
      <c r="L82" s="56" t="str">
        <f t="shared" si="10"/>
        <v>10,16</v>
      </c>
      <c r="M82" s="56" t="str">
        <f t="shared" si="11"/>
        <v>11,16</v>
      </c>
      <c r="N82" s="56" t="str">
        <f t="shared" si="11"/>
        <v>12,16</v>
      </c>
      <c r="O82" s="56" t="str">
        <f t="shared" si="11"/>
        <v>13,16</v>
      </c>
      <c r="P82" s="56" t="str">
        <f t="shared" si="11"/>
        <v>14,16</v>
      </c>
      <c r="Q82" s="56" t="str">
        <f t="shared" si="11"/>
        <v>15,16</v>
      </c>
      <c r="R82" s="56" t="str">
        <f t="shared" si="11"/>
        <v>16,16</v>
      </c>
      <c r="S82" s="56" t="str">
        <f t="shared" si="11"/>
        <v>17,16</v>
      </c>
      <c r="T82" s="162"/>
      <c r="U82" s="141">
        <v>78</v>
      </c>
      <c r="V82" s="130">
        <v>1</v>
      </c>
      <c r="W82" s="130">
        <v>24</v>
      </c>
      <c r="X82" s="130">
        <v>0</v>
      </c>
      <c r="Y82" s="130">
        <v>160</v>
      </c>
      <c r="Z82" s="55" t="str">
        <f t="shared" si="13"/>
        <v>1,25</v>
      </c>
      <c r="AA82" s="162"/>
      <c r="AB82" s="178">
        <v>78</v>
      </c>
      <c r="AC82" s="178">
        <v>1</v>
      </c>
      <c r="AD82" s="178">
        <v>21</v>
      </c>
      <c r="AE82" s="178" t="s">
        <v>528</v>
      </c>
      <c r="AF82" s="179" t="s">
        <v>460</v>
      </c>
      <c r="AG82" s="179">
        <v>0.1</v>
      </c>
      <c r="AH82" s="179">
        <v>0</v>
      </c>
      <c r="AI82" s="179">
        <v>0</v>
      </c>
      <c r="AJ82" s="179">
        <v>0</v>
      </c>
      <c r="AK82" s="179">
        <v>0</v>
      </c>
      <c r="AL82" s="178">
        <v>1</v>
      </c>
      <c r="AM82" s="178">
        <v>19</v>
      </c>
      <c r="AN82" s="178">
        <v>6</v>
      </c>
      <c r="AO82" s="55" t="str">
        <f t="shared" si="14"/>
        <v>7,20</v>
      </c>
      <c r="AP82" s="90" t="str">
        <f t="shared" si="15"/>
        <v/>
      </c>
      <c r="AQ82" s="94">
        <f t="shared" si="8"/>
        <v>0</v>
      </c>
      <c r="AR82" s="94">
        <f t="shared" si="8"/>
        <v>0</v>
      </c>
      <c r="AS82" s="145"/>
      <c r="AT82" s="145"/>
      <c r="AU82" s="145"/>
      <c r="AV82" s="151"/>
      <c r="AW82" s="145"/>
      <c r="AX82" s="145"/>
      <c r="AY82" s="145"/>
      <c r="AZ82" s="145"/>
      <c r="BA82" s="162"/>
      <c r="BB82" s="162"/>
      <c r="BC82" s="162"/>
      <c r="BD82" s="162"/>
      <c r="BE82" s="162"/>
      <c r="BF82" s="162"/>
      <c r="BG82" s="162"/>
      <c r="BH82" s="162"/>
      <c r="BI82" s="162"/>
      <c r="BJ82" s="162"/>
      <c r="BK82" s="162"/>
      <c r="BL82" s="162"/>
      <c r="BM82" s="162"/>
      <c r="BN82" s="162"/>
      <c r="BO82" s="162"/>
      <c r="BP82" s="162"/>
      <c r="BQ82" s="162"/>
      <c r="BR82" s="162"/>
      <c r="BS82" s="162"/>
      <c r="BT82" s="162"/>
      <c r="BU82" s="162"/>
      <c r="BV82" s="162"/>
      <c r="BW82" s="162"/>
      <c r="BX82" s="162"/>
      <c r="BY82" s="162"/>
      <c r="BZ82" s="162"/>
      <c r="CA82" s="162"/>
      <c r="CB82" s="162"/>
      <c r="CC82" s="162"/>
    </row>
    <row r="83" spans="1:81" ht="6.95" customHeight="1" x14ac:dyDescent="0.25">
      <c r="A83" s="159">
        <f>A82+1</f>
        <v>17</v>
      </c>
      <c r="B83" s="26">
        <f>COLUMN()</f>
        <v>2</v>
      </c>
      <c r="C83" s="56" t="str">
        <f t="shared" ref="C83:R92" si="16">_xlfn.CONCAT(COLUMN()-$B83,",",ROW()-C$66)</f>
        <v>1,17</v>
      </c>
      <c r="D83" s="56" t="str">
        <f t="shared" si="16"/>
        <v>2,17</v>
      </c>
      <c r="E83" s="56" t="str">
        <f t="shared" si="16"/>
        <v>3,17</v>
      </c>
      <c r="F83" s="56" t="str">
        <f t="shared" si="16"/>
        <v>4,17</v>
      </c>
      <c r="G83" s="56" t="str">
        <f t="shared" si="16"/>
        <v>5,17</v>
      </c>
      <c r="H83" s="56" t="str">
        <f t="shared" si="16"/>
        <v>6,17</v>
      </c>
      <c r="I83" s="56" t="str">
        <f t="shared" si="16"/>
        <v>7,17</v>
      </c>
      <c r="J83" s="56" t="str">
        <f t="shared" si="16"/>
        <v>8,17</v>
      </c>
      <c r="K83" s="56" t="str">
        <f t="shared" si="16"/>
        <v>9,17</v>
      </c>
      <c r="L83" s="56" t="str">
        <f t="shared" si="16"/>
        <v>10,17</v>
      </c>
      <c r="M83" s="56" t="str">
        <f t="shared" si="16"/>
        <v>11,17</v>
      </c>
      <c r="N83" s="56" t="str">
        <f t="shared" si="16"/>
        <v>12,17</v>
      </c>
      <c r="O83" s="56" t="str">
        <f t="shared" si="16"/>
        <v>13,17</v>
      </c>
      <c r="P83" s="56" t="str">
        <f t="shared" si="16"/>
        <v>14,17</v>
      </c>
      <c r="Q83" s="56" t="str">
        <f t="shared" si="16"/>
        <v>15,17</v>
      </c>
      <c r="R83" s="56" t="str">
        <f t="shared" si="16"/>
        <v>16,17</v>
      </c>
      <c r="S83" s="56" t="str">
        <f t="shared" ref="M83:S92" si="17">_xlfn.CONCAT(COLUMN()-$B83,",",ROW()-S$66)</f>
        <v>17,17</v>
      </c>
      <c r="T83" s="162"/>
      <c r="U83" s="141">
        <v>79</v>
      </c>
      <c r="V83" s="130">
        <v>1</v>
      </c>
      <c r="W83" s="130">
        <v>25</v>
      </c>
      <c r="X83" s="130">
        <v>0</v>
      </c>
      <c r="Y83" s="130">
        <v>160</v>
      </c>
      <c r="Z83" s="55" t="str">
        <f t="shared" si="13"/>
        <v>1,26</v>
      </c>
      <c r="AA83" s="162"/>
      <c r="AB83" s="178">
        <v>79</v>
      </c>
      <c r="AC83" s="178">
        <v>1</v>
      </c>
      <c r="AD83" s="178">
        <v>22</v>
      </c>
      <c r="AE83" s="178" t="s">
        <v>529</v>
      </c>
      <c r="AF83" s="179" t="s">
        <v>458</v>
      </c>
      <c r="AG83" s="179">
        <v>0.1</v>
      </c>
      <c r="AH83" s="179">
        <v>102</v>
      </c>
      <c r="AI83" s="179">
        <v>200</v>
      </c>
      <c r="AJ83" s="179">
        <v>500</v>
      </c>
      <c r="AK83" s="179">
        <v>500</v>
      </c>
      <c r="AL83" s="178">
        <v>0</v>
      </c>
      <c r="AM83" s="178">
        <v>19</v>
      </c>
      <c r="AN83" s="178">
        <v>11</v>
      </c>
      <c r="AO83" s="55" t="str">
        <f t="shared" si="14"/>
        <v>12,20</v>
      </c>
      <c r="AP83" s="90" t="str">
        <f t="shared" si="15"/>
        <v>H</v>
      </c>
      <c r="AQ83" s="94">
        <f t="shared" si="8"/>
        <v>300</v>
      </c>
      <c r="AR83" s="94">
        <f t="shared" si="8"/>
        <v>0</v>
      </c>
      <c r="AS83" s="145"/>
      <c r="AT83" s="145"/>
      <c r="AU83" s="145"/>
      <c r="AV83" s="151"/>
      <c r="AW83" s="145"/>
      <c r="AX83" s="145"/>
      <c r="AY83" s="145"/>
      <c r="AZ83" s="145"/>
      <c r="BA83" s="162"/>
      <c r="BB83" s="162"/>
      <c r="BC83" s="162"/>
      <c r="BD83" s="162"/>
      <c r="BE83" s="162"/>
      <c r="BF83" s="162"/>
      <c r="BG83" s="162"/>
      <c r="BH83" s="162"/>
      <c r="BI83" s="162"/>
      <c r="BJ83" s="162"/>
      <c r="BK83" s="162"/>
      <c r="BL83" s="162"/>
      <c r="BM83" s="162"/>
      <c r="BN83" s="162"/>
      <c r="BO83" s="162"/>
      <c r="BP83" s="162"/>
      <c r="BQ83" s="162"/>
      <c r="BR83" s="162"/>
      <c r="BS83" s="162"/>
      <c r="BT83" s="162"/>
      <c r="BU83" s="162"/>
      <c r="BV83" s="162"/>
      <c r="BW83" s="162"/>
      <c r="BX83" s="162"/>
      <c r="BY83" s="162"/>
      <c r="BZ83" s="162"/>
      <c r="CA83" s="162"/>
      <c r="CB83" s="162"/>
      <c r="CC83" s="162"/>
    </row>
    <row r="84" spans="1:81" ht="6.95" customHeight="1" x14ac:dyDescent="0.25">
      <c r="A84" s="159">
        <f t="shared" ref="A84:A92" si="18">A83+1</f>
        <v>18</v>
      </c>
      <c r="B84" s="26">
        <f>COLUMN()</f>
        <v>2</v>
      </c>
      <c r="C84" s="56" t="str">
        <f t="shared" si="16"/>
        <v>1,18</v>
      </c>
      <c r="D84" s="56" t="str">
        <f t="shared" si="16"/>
        <v>2,18</v>
      </c>
      <c r="E84" s="56" t="str">
        <f t="shared" si="16"/>
        <v>3,18</v>
      </c>
      <c r="F84" s="56" t="str">
        <f t="shared" si="16"/>
        <v>4,18</v>
      </c>
      <c r="G84" s="56" t="str">
        <f t="shared" si="16"/>
        <v>5,18</v>
      </c>
      <c r="H84" s="56" t="str">
        <f t="shared" si="16"/>
        <v>6,18</v>
      </c>
      <c r="I84" s="56" t="str">
        <f t="shared" si="16"/>
        <v>7,18</v>
      </c>
      <c r="J84" s="56" t="str">
        <f t="shared" si="16"/>
        <v>8,18</v>
      </c>
      <c r="K84" s="56" t="str">
        <f t="shared" si="16"/>
        <v>9,18</v>
      </c>
      <c r="L84" s="56" t="str">
        <f t="shared" si="16"/>
        <v>10,18</v>
      </c>
      <c r="M84" s="56" t="str">
        <f t="shared" si="17"/>
        <v>11,18</v>
      </c>
      <c r="N84" s="56" t="str">
        <f t="shared" si="17"/>
        <v>12,18</v>
      </c>
      <c r="O84" s="56" t="str">
        <f t="shared" si="17"/>
        <v>13,18</v>
      </c>
      <c r="P84" s="56" t="str">
        <f t="shared" si="17"/>
        <v>14,18</v>
      </c>
      <c r="Q84" s="56" t="str">
        <f t="shared" si="17"/>
        <v>15,18</v>
      </c>
      <c r="R84" s="56" t="str">
        <f t="shared" si="17"/>
        <v>16,18</v>
      </c>
      <c r="S84" s="56" t="str">
        <f t="shared" si="17"/>
        <v>17,18</v>
      </c>
      <c r="T84" s="162"/>
      <c r="U84" s="141">
        <v>80</v>
      </c>
      <c r="V84" s="130">
        <v>1</v>
      </c>
      <c r="W84" s="130">
        <v>26</v>
      </c>
      <c r="X84" s="130">
        <v>0</v>
      </c>
      <c r="Y84" s="130">
        <v>160</v>
      </c>
      <c r="Z84" s="55" t="str">
        <f t="shared" si="13"/>
        <v>1,27</v>
      </c>
      <c r="AA84" s="162"/>
      <c r="AB84" s="178">
        <v>80</v>
      </c>
      <c r="AC84" s="178">
        <v>1</v>
      </c>
      <c r="AD84" s="178">
        <v>23</v>
      </c>
      <c r="AE84" s="178" t="s">
        <v>530</v>
      </c>
      <c r="AF84" s="179" t="s">
        <v>460</v>
      </c>
      <c r="AG84" s="179">
        <v>0.1</v>
      </c>
      <c r="AH84" s="179">
        <v>0</v>
      </c>
      <c r="AI84" s="179">
        <v>0</v>
      </c>
      <c r="AJ84" s="179">
        <v>0</v>
      </c>
      <c r="AK84" s="179">
        <v>0</v>
      </c>
      <c r="AL84" s="178">
        <v>1</v>
      </c>
      <c r="AM84" s="178">
        <v>19</v>
      </c>
      <c r="AN84" s="178">
        <v>10</v>
      </c>
      <c r="AO84" s="55" t="str">
        <f t="shared" si="14"/>
        <v>11,20</v>
      </c>
      <c r="AP84" s="90" t="str">
        <f t="shared" si="15"/>
        <v/>
      </c>
      <c r="AQ84" s="94">
        <f t="shared" si="8"/>
        <v>0</v>
      </c>
      <c r="AR84" s="94">
        <f t="shared" si="8"/>
        <v>0</v>
      </c>
      <c r="AS84" s="145"/>
      <c r="AT84" s="145"/>
      <c r="AU84" s="145"/>
      <c r="AV84" s="151"/>
      <c r="AW84" s="145"/>
      <c r="AX84" s="145"/>
      <c r="AY84" s="145"/>
      <c r="AZ84" s="145"/>
      <c r="BA84" s="162"/>
      <c r="BB84" s="162"/>
      <c r="BC84" s="162"/>
      <c r="BD84" s="162"/>
      <c r="BE84" s="162"/>
      <c r="BF84" s="162"/>
      <c r="BG84" s="162"/>
      <c r="BH84" s="162"/>
      <c r="BI84" s="162"/>
      <c r="BJ84" s="162"/>
      <c r="BK84" s="162"/>
      <c r="BL84" s="162"/>
      <c r="BM84" s="162"/>
      <c r="BN84" s="162"/>
      <c r="BO84" s="162"/>
      <c r="BP84" s="162"/>
      <c r="BQ84" s="162"/>
      <c r="BR84" s="162"/>
      <c r="BS84" s="162"/>
      <c r="BT84" s="162"/>
      <c r="BU84" s="162"/>
      <c r="BV84" s="162"/>
      <c r="BW84" s="162"/>
      <c r="BX84" s="162"/>
      <c r="BY84" s="162"/>
      <c r="BZ84" s="162"/>
      <c r="CA84" s="162"/>
      <c r="CB84" s="162"/>
      <c r="CC84" s="162"/>
    </row>
    <row r="85" spans="1:81" ht="6.95" customHeight="1" x14ac:dyDescent="0.25">
      <c r="A85" s="159">
        <f t="shared" si="18"/>
        <v>19</v>
      </c>
      <c r="B85" s="26">
        <f>COLUMN()</f>
        <v>2</v>
      </c>
      <c r="C85" s="56" t="str">
        <f t="shared" si="16"/>
        <v>1,19</v>
      </c>
      <c r="D85" s="56" t="str">
        <f t="shared" si="16"/>
        <v>2,19</v>
      </c>
      <c r="E85" s="56" t="str">
        <f t="shared" si="16"/>
        <v>3,19</v>
      </c>
      <c r="F85" s="56" t="str">
        <f t="shared" si="16"/>
        <v>4,19</v>
      </c>
      <c r="G85" s="56" t="str">
        <f t="shared" si="16"/>
        <v>5,19</v>
      </c>
      <c r="H85" s="56" t="str">
        <f t="shared" si="16"/>
        <v>6,19</v>
      </c>
      <c r="I85" s="56" t="str">
        <f t="shared" si="16"/>
        <v>7,19</v>
      </c>
      <c r="J85" s="56" t="str">
        <f t="shared" si="16"/>
        <v>8,19</v>
      </c>
      <c r="K85" s="56" t="str">
        <f t="shared" si="16"/>
        <v>9,19</v>
      </c>
      <c r="L85" s="56" t="str">
        <f t="shared" si="16"/>
        <v>10,19</v>
      </c>
      <c r="M85" s="56" t="str">
        <f t="shared" si="17"/>
        <v>11,19</v>
      </c>
      <c r="N85" s="56" t="str">
        <f t="shared" si="17"/>
        <v>12,19</v>
      </c>
      <c r="O85" s="56" t="str">
        <f t="shared" si="17"/>
        <v>13,19</v>
      </c>
      <c r="P85" s="56" t="str">
        <f t="shared" si="17"/>
        <v>14,19</v>
      </c>
      <c r="Q85" s="56" t="str">
        <f t="shared" si="17"/>
        <v>15,19</v>
      </c>
      <c r="R85" s="56" t="str">
        <f t="shared" si="17"/>
        <v>16,19</v>
      </c>
      <c r="S85" s="56" t="str">
        <f t="shared" si="17"/>
        <v>17,19</v>
      </c>
      <c r="T85" s="162"/>
      <c r="U85" s="141">
        <v>81</v>
      </c>
      <c r="V85" s="130">
        <v>1</v>
      </c>
      <c r="W85" s="130">
        <v>0</v>
      </c>
      <c r="X85" s="130">
        <v>16</v>
      </c>
      <c r="Y85" s="130">
        <v>140</v>
      </c>
      <c r="Z85" s="55" t="str">
        <f t="shared" si="13"/>
        <v>17,1</v>
      </c>
      <c r="AA85" s="162"/>
      <c r="AB85" s="178">
        <v>81</v>
      </c>
      <c r="AC85" s="178">
        <v>1</v>
      </c>
      <c r="AD85" s="178">
        <v>24</v>
      </c>
      <c r="AE85" s="178" t="s">
        <v>531</v>
      </c>
      <c r="AF85" s="179" t="s">
        <v>458</v>
      </c>
      <c r="AG85" s="179">
        <v>0.1</v>
      </c>
      <c r="AH85" s="179">
        <v>102</v>
      </c>
      <c r="AI85" s="179">
        <v>200</v>
      </c>
      <c r="AJ85" s="179">
        <v>500</v>
      </c>
      <c r="AK85" s="179">
        <v>500</v>
      </c>
      <c r="AL85" s="178">
        <v>0</v>
      </c>
      <c r="AM85" s="178">
        <v>20</v>
      </c>
      <c r="AN85" s="178">
        <v>5</v>
      </c>
      <c r="AO85" s="55" t="str">
        <f t="shared" si="14"/>
        <v>6,21</v>
      </c>
      <c r="AP85" s="90" t="str">
        <f t="shared" si="15"/>
        <v>H</v>
      </c>
      <c r="AQ85" s="94">
        <f t="shared" si="8"/>
        <v>300</v>
      </c>
      <c r="AR85" s="94">
        <f t="shared" si="8"/>
        <v>0</v>
      </c>
      <c r="AS85" s="145"/>
      <c r="AT85" s="145"/>
      <c r="AU85" s="145"/>
      <c r="AV85" s="151"/>
      <c r="AW85" s="145"/>
      <c r="AX85" s="145"/>
      <c r="AY85" s="145"/>
      <c r="AZ85" s="145"/>
      <c r="BA85" s="162"/>
      <c r="BB85" s="162"/>
      <c r="BC85" s="162"/>
      <c r="BD85" s="162"/>
      <c r="BE85" s="162"/>
      <c r="BF85" s="162"/>
      <c r="BG85" s="162"/>
      <c r="BH85" s="162"/>
      <c r="BI85" s="162"/>
      <c r="BJ85" s="162"/>
      <c r="BK85" s="162"/>
      <c r="BL85" s="162"/>
      <c r="BM85" s="162"/>
      <c r="BN85" s="162"/>
      <c r="BO85" s="162"/>
      <c r="BP85" s="162"/>
      <c r="BQ85" s="162"/>
      <c r="BR85" s="162"/>
      <c r="BS85" s="162"/>
      <c r="BT85" s="162"/>
      <c r="BU85" s="162"/>
      <c r="BV85" s="162"/>
      <c r="BW85" s="162"/>
      <c r="BX85" s="162"/>
      <c r="BY85" s="162"/>
      <c r="BZ85" s="162"/>
      <c r="CA85" s="162"/>
      <c r="CB85" s="162"/>
      <c r="CC85" s="162"/>
    </row>
    <row r="86" spans="1:81" ht="6.95" customHeight="1" x14ac:dyDescent="0.25">
      <c r="A86" s="159">
        <f t="shared" si="18"/>
        <v>20</v>
      </c>
      <c r="B86" s="26">
        <f>COLUMN()</f>
        <v>2</v>
      </c>
      <c r="C86" s="56" t="str">
        <f t="shared" si="16"/>
        <v>1,20</v>
      </c>
      <c r="D86" s="56" t="str">
        <f t="shared" si="16"/>
        <v>2,20</v>
      </c>
      <c r="E86" s="56" t="str">
        <f t="shared" si="16"/>
        <v>3,20</v>
      </c>
      <c r="F86" s="56" t="str">
        <f t="shared" si="16"/>
        <v>4,20</v>
      </c>
      <c r="G86" s="56" t="str">
        <f t="shared" si="16"/>
        <v>5,20</v>
      </c>
      <c r="H86" s="56" t="str">
        <f t="shared" si="16"/>
        <v>6,20</v>
      </c>
      <c r="I86" s="56" t="str">
        <f t="shared" si="16"/>
        <v>7,20</v>
      </c>
      <c r="J86" s="56" t="str">
        <f t="shared" si="16"/>
        <v>8,20</v>
      </c>
      <c r="K86" s="56" t="str">
        <f t="shared" si="16"/>
        <v>9,20</v>
      </c>
      <c r="L86" s="56" t="str">
        <f t="shared" si="16"/>
        <v>10,20</v>
      </c>
      <c r="M86" s="56" t="str">
        <f t="shared" si="17"/>
        <v>11,20</v>
      </c>
      <c r="N86" s="56" t="str">
        <f t="shared" si="17"/>
        <v>12,20</v>
      </c>
      <c r="O86" s="56" t="str">
        <f t="shared" si="17"/>
        <v>13,20</v>
      </c>
      <c r="P86" s="56" t="str">
        <f t="shared" si="17"/>
        <v>14,20</v>
      </c>
      <c r="Q86" s="56" t="str">
        <f t="shared" si="17"/>
        <v>15,20</v>
      </c>
      <c r="R86" s="56" t="str">
        <f t="shared" si="17"/>
        <v>16,20</v>
      </c>
      <c r="S86" s="56" t="str">
        <f t="shared" si="17"/>
        <v>17,20</v>
      </c>
      <c r="T86" s="162"/>
      <c r="U86" s="141">
        <v>82</v>
      </c>
      <c r="V86" s="130">
        <v>1</v>
      </c>
      <c r="W86" s="130">
        <v>1</v>
      </c>
      <c r="X86" s="130">
        <v>16</v>
      </c>
      <c r="Y86" s="130">
        <v>140</v>
      </c>
      <c r="Z86" s="55" t="str">
        <f t="shared" si="13"/>
        <v>17,2</v>
      </c>
      <c r="AA86" s="162"/>
      <c r="AB86" s="178">
        <v>82</v>
      </c>
      <c r="AC86" s="178">
        <v>1</v>
      </c>
      <c r="AD86" s="178">
        <v>25</v>
      </c>
      <c r="AE86" s="178" t="s">
        <v>532</v>
      </c>
      <c r="AF86" s="179" t="s">
        <v>458</v>
      </c>
      <c r="AG86" s="179">
        <v>0.1</v>
      </c>
      <c r="AH86" s="179">
        <v>102</v>
      </c>
      <c r="AI86" s="179">
        <v>200</v>
      </c>
      <c r="AJ86" s="179">
        <v>500</v>
      </c>
      <c r="AK86" s="179">
        <v>500</v>
      </c>
      <c r="AL86" s="178">
        <v>0</v>
      </c>
      <c r="AM86" s="178">
        <v>21</v>
      </c>
      <c r="AN86" s="178">
        <v>6</v>
      </c>
      <c r="AO86" s="55" t="str">
        <f t="shared" si="14"/>
        <v>7,22</v>
      </c>
      <c r="AP86" s="90" t="str">
        <f t="shared" si="15"/>
        <v>H</v>
      </c>
      <c r="AQ86" s="94">
        <f t="shared" si="8"/>
        <v>300</v>
      </c>
      <c r="AR86" s="94">
        <f t="shared" si="8"/>
        <v>0</v>
      </c>
      <c r="AS86" s="145"/>
      <c r="AT86" s="145"/>
      <c r="AU86" s="145"/>
      <c r="AV86" s="151"/>
      <c r="AW86" s="145"/>
      <c r="AX86" s="145"/>
      <c r="AY86" s="145"/>
      <c r="AZ86" s="145"/>
      <c r="BA86" s="162"/>
      <c r="BB86" s="162"/>
      <c r="BC86" s="162"/>
      <c r="BD86" s="162"/>
      <c r="BE86" s="162"/>
      <c r="BF86" s="162"/>
      <c r="BG86" s="162"/>
      <c r="BH86" s="162"/>
      <c r="BI86" s="162"/>
      <c r="BJ86" s="162"/>
      <c r="BK86" s="162"/>
      <c r="BL86" s="162"/>
      <c r="BM86" s="162"/>
      <c r="BN86" s="162"/>
      <c r="BO86" s="162"/>
      <c r="BP86" s="162"/>
      <c r="BQ86" s="162"/>
      <c r="BR86" s="162"/>
      <c r="BS86" s="162"/>
      <c r="BT86" s="162"/>
      <c r="BU86" s="162"/>
      <c r="BV86" s="162"/>
      <c r="BW86" s="162"/>
      <c r="BX86" s="162"/>
      <c r="BY86" s="162"/>
      <c r="BZ86" s="162"/>
      <c r="CA86" s="162"/>
      <c r="CB86" s="162"/>
      <c r="CC86" s="162"/>
    </row>
    <row r="87" spans="1:81" ht="6.95" customHeight="1" x14ac:dyDescent="0.25">
      <c r="A87" s="159">
        <f t="shared" si="18"/>
        <v>21</v>
      </c>
      <c r="B87" s="26">
        <f>COLUMN()</f>
        <v>2</v>
      </c>
      <c r="C87" s="56" t="str">
        <f t="shared" si="16"/>
        <v>1,21</v>
      </c>
      <c r="D87" s="56" t="str">
        <f t="shared" si="16"/>
        <v>2,21</v>
      </c>
      <c r="E87" s="56" t="str">
        <f t="shared" si="16"/>
        <v>3,21</v>
      </c>
      <c r="F87" s="56" t="str">
        <f t="shared" si="16"/>
        <v>4,21</v>
      </c>
      <c r="G87" s="56" t="str">
        <f t="shared" si="16"/>
        <v>5,21</v>
      </c>
      <c r="H87" s="56" t="str">
        <f t="shared" si="16"/>
        <v>6,21</v>
      </c>
      <c r="I87" s="56" t="str">
        <f t="shared" si="16"/>
        <v>7,21</v>
      </c>
      <c r="J87" s="56" t="str">
        <f t="shared" si="16"/>
        <v>8,21</v>
      </c>
      <c r="K87" s="56" t="str">
        <f t="shared" si="16"/>
        <v>9,21</v>
      </c>
      <c r="L87" s="56" t="str">
        <f t="shared" si="16"/>
        <v>10,21</v>
      </c>
      <c r="M87" s="56" t="str">
        <f t="shared" si="17"/>
        <v>11,21</v>
      </c>
      <c r="N87" s="56" t="str">
        <f t="shared" si="17"/>
        <v>12,21</v>
      </c>
      <c r="O87" s="56" t="str">
        <f t="shared" si="17"/>
        <v>13,21</v>
      </c>
      <c r="P87" s="56" t="str">
        <f t="shared" si="17"/>
        <v>14,21</v>
      </c>
      <c r="Q87" s="56" t="str">
        <f t="shared" si="17"/>
        <v>15,21</v>
      </c>
      <c r="R87" s="56" t="str">
        <f t="shared" si="17"/>
        <v>16,21</v>
      </c>
      <c r="S87" s="56" t="str">
        <f t="shared" si="17"/>
        <v>17,21</v>
      </c>
      <c r="T87" s="162"/>
      <c r="U87" s="141">
        <v>83</v>
      </c>
      <c r="V87" s="130">
        <v>1</v>
      </c>
      <c r="W87" s="130">
        <v>2</v>
      </c>
      <c r="X87" s="130">
        <v>16</v>
      </c>
      <c r="Y87" s="130">
        <v>140</v>
      </c>
      <c r="Z87" s="55" t="str">
        <f t="shared" si="13"/>
        <v>17,3</v>
      </c>
      <c r="AA87" s="162"/>
      <c r="AB87" s="178">
        <v>83</v>
      </c>
      <c r="AC87" s="178">
        <v>1</v>
      </c>
      <c r="AD87" s="178">
        <v>26</v>
      </c>
      <c r="AE87" s="178" t="s">
        <v>533</v>
      </c>
      <c r="AF87" s="179" t="s">
        <v>460</v>
      </c>
      <c r="AG87" s="179">
        <v>0.1</v>
      </c>
      <c r="AH87" s="179">
        <v>0</v>
      </c>
      <c r="AI87" s="179">
        <v>0</v>
      </c>
      <c r="AJ87" s="179">
        <v>0</v>
      </c>
      <c r="AK87" s="179">
        <v>0</v>
      </c>
      <c r="AL87" s="178">
        <v>1</v>
      </c>
      <c r="AM87" s="178">
        <v>20</v>
      </c>
      <c r="AN87" s="178">
        <v>6</v>
      </c>
      <c r="AO87" s="55" t="str">
        <f t="shared" si="14"/>
        <v>7,21</v>
      </c>
      <c r="AP87" s="90" t="str">
        <f t="shared" si="15"/>
        <v/>
      </c>
      <c r="AQ87" s="94">
        <f t="shared" si="8"/>
        <v>0</v>
      </c>
      <c r="AR87" s="94">
        <f t="shared" si="8"/>
        <v>0</v>
      </c>
      <c r="AS87" s="145"/>
      <c r="AT87" s="145"/>
      <c r="AU87" s="145"/>
      <c r="AV87" s="151"/>
      <c r="AW87" s="145"/>
      <c r="AX87" s="145"/>
      <c r="AY87" s="145"/>
      <c r="AZ87" s="145"/>
      <c r="BA87" s="162"/>
      <c r="BB87" s="162"/>
      <c r="BC87" s="162"/>
      <c r="BD87" s="162"/>
      <c r="BE87" s="162"/>
      <c r="BF87" s="162"/>
      <c r="BG87" s="162"/>
      <c r="BH87" s="162"/>
      <c r="BI87" s="162"/>
      <c r="BJ87" s="162"/>
      <c r="BK87" s="162"/>
      <c r="BL87" s="162"/>
      <c r="BM87" s="162"/>
      <c r="BN87" s="162"/>
      <c r="BO87" s="162"/>
      <c r="BP87" s="162"/>
      <c r="BQ87" s="162"/>
      <c r="BR87" s="162"/>
      <c r="BS87" s="162"/>
      <c r="BT87" s="162"/>
      <c r="BU87" s="162"/>
      <c r="BV87" s="162"/>
      <c r="BW87" s="162"/>
      <c r="BX87" s="162"/>
      <c r="BY87" s="162"/>
      <c r="BZ87" s="162"/>
      <c r="CA87" s="162"/>
      <c r="CB87" s="162"/>
      <c r="CC87" s="162"/>
    </row>
    <row r="88" spans="1:81" ht="6.95" customHeight="1" x14ac:dyDescent="0.25">
      <c r="A88" s="159">
        <f t="shared" si="18"/>
        <v>22</v>
      </c>
      <c r="B88" s="26">
        <f>COLUMN()</f>
        <v>2</v>
      </c>
      <c r="C88" s="56" t="str">
        <f t="shared" si="16"/>
        <v>1,22</v>
      </c>
      <c r="D88" s="56" t="str">
        <f t="shared" si="16"/>
        <v>2,22</v>
      </c>
      <c r="E88" s="56" t="str">
        <f t="shared" si="16"/>
        <v>3,22</v>
      </c>
      <c r="F88" s="56" t="str">
        <f t="shared" si="16"/>
        <v>4,22</v>
      </c>
      <c r="G88" s="56" t="str">
        <f t="shared" si="16"/>
        <v>5,22</v>
      </c>
      <c r="H88" s="56" t="str">
        <f t="shared" si="16"/>
        <v>6,22</v>
      </c>
      <c r="I88" s="56" t="str">
        <f t="shared" si="16"/>
        <v>7,22</v>
      </c>
      <c r="J88" s="56" t="str">
        <f t="shared" si="16"/>
        <v>8,22</v>
      </c>
      <c r="K88" s="56" t="str">
        <f t="shared" si="16"/>
        <v>9,22</v>
      </c>
      <c r="L88" s="56" t="str">
        <f t="shared" si="16"/>
        <v>10,22</v>
      </c>
      <c r="M88" s="56" t="str">
        <f t="shared" si="17"/>
        <v>11,22</v>
      </c>
      <c r="N88" s="56" t="str">
        <f t="shared" si="17"/>
        <v>12,22</v>
      </c>
      <c r="O88" s="56" t="str">
        <f t="shared" si="17"/>
        <v>13,22</v>
      </c>
      <c r="P88" s="56" t="str">
        <f t="shared" si="17"/>
        <v>14,22</v>
      </c>
      <c r="Q88" s="56" t="str">
        <f t="shared" si="17"/>
        <v>15,22</v>
      </c>
      <c r="R88" s="56" t="str">
        <f t="shared" si="17"/>
        <v>16,22</v>
      </c>
      <c r="S88" s="56" t="str">
        <f t="shared" si="17"/>
        <v>17,22</v>
      </c>
      <c r="T88" s="162"/>
      <c r="U88" s="141">
        <v>84</v>
      </c>
      <c r="V88" s="130">
        <v>1</v>
      </c>
      <c r="W88" s="130">
        <v>3</v>
      </c>
      <c r="X88" s="130">
        <v>16</v>
      </c>
      <c r="Y88" s="130">
        <v>140</v>
      </c>
      <c r="Z88" s="55" t="str">
        <f t="shared" si="13"/>
        <v>17,4</v>
      </c>
      <c r="AA88" s="162"/>
      <c r="AB88" s="178">
        <v>84</v>
      </c>
      <c r="AC88" s="178">
        <v>1</v>
      </c>
      <c r="AD88" s="178">
        <v>27</v>
      </c>
      <c r="AE88" s="178" t="s">
        <v>534</v>
      </c>
      <c r="AF88" s="179" t="s">
        <v>458</v>
      </c>
      <c r="AG88" s="179">
        <v>0.1</v>
      </c>
      <c r="AH88" s="179">
        <v>102</v>
      </c>
      <c r="AI88" s="179">
        <v>200</v>
      </c>
      <c r="AJ88" s="179">
        <v>500</v>
      </c>
      <c r="AK88" s="179">
        <v>500</v>
      </c>
      <c r="AL88" s="178">
        <v>0</v>
      </c>
      <c r="AM88" s="178">
        <v>21</v>
      </c>
      <c r="AN88" s="178">
        <v>7</v>
      </c>
      <c r="AO88" s="55" t="str">
        <f t="shared" si="14"/>
        <v>8,22</v>
      </c>
      <c r="AP88" s="90" t="str">
        <f t="shared" si="15"/>
        <v>H</v>
      </c>
      <c r="AQ88" s="94">
        <f t="shared" si="8"/>
        <v>300</v>
      </c>
      <c r="AR88" s="94">
        <f t="shared" si="8"/>
        <v>0</v>
      </c>
      <c r="AS88" s="145"/>
      <c r="AT88" s="145"/>
      <c r="AU88" s="145"/>
      <c r="AV88" s="151"/>
      <c r="AW88" s="145"/>
      <c r="AX88" s="145"/>
      <c r="AY88" s="145"/>
      <c r="AZ88" s="145"/>
      <c r="BA88" s="162"/>
      <c r="BB88" s="162"/>
      <c r="BC88" s="162"/>
      <c r="BD88" s="162"/>
      <c r="BE88" s="162"/>
      <c r="BF88" s="162"/>
      <c r="BG88" s="162"/>
      <c r="BH88" s="162"/>
      <c r="BI88" s="162"/>
      <c r="BJ88" s="162"/>
      <c r="BK88" s="162"/>
      <c r="BL88" s="162"/>
      <c r="BM88" s="162"/>
      <c r="BN88" s="162"/>
      <c r="BO88" s="162"/>
      <c r="BP88" s="162"/>
      <c r="BQ88" s="162"/>
      <c r="BR88" s="162"/>
      <c r="BS88" s="162"/>
      <c r="BT88" s="162"/>
      <c r="BU88" s="162"/>
      <c r="BV88" s="162"/>
      <c r="BW88" s="162"/>
      <c r="BX88" s="162"/>
      <c r="BY88" s="162"/>
      <c r="BZ88" s="162"/>
      <c r="CA88" s="162"/>
      <c r="CB88" s="162"/>
      <c r="CC88" s="162"/>
    </row>
    <row r="89" spans="1:81" ht="6.95" customHeight="1" x14ac:dyDescent="0.25">
      <c r="A89" s="159">
        <f t="shared" si="18"/>
        <v>23</v>
      </c>
      <c r="B89" s="26">
        <f>COLUMN()</f>
        <v>2</v>
      </c>
      <c r="C89" s="56" t="str">
        <f t="shared" si="16"/>
        <v>1,23</v>
      </c>
      <c r="D89" s="56" t="str">
        <f t="shared" si="16"/>
        <v>2,23</v>
      </c>
      <c r="E89" s="56" t="str">
        <f t="shared" si="16"/>
        <v>3,23</v>
      </c>
      <c r="F89" s="56" t="str">
        <f t="shared" si="16"/>
        <v>4,23</v>
      </c>
      <c r="G89" s="56" t="str">
        <f t="shared" si="16"/>
        <v>5,23</v>
      </c>
      <c r="H89" s="56" t="str">
        <f t="shared" si="16"/>
        <v>6,23</v>
      </c>
      <c r="I89" s="56" t="str">
        <f t="shared" si="16"/>
        <v>7,23</v>
      </c>
      <c r="J89" s="56" t="str">
        <f t="shared" si="16"/>
        <v>8,23</v>
      </c>
      <c r="K89" s="56" t="str">
        <f t="shared" si="16"/>
        <v>9,23</v>
      </c>
      <c r="L89" s="56" t="str">
        <f t="shared" si="16"/>
        <v>10,23</v>
      </c>
      <c r="M89" s="56" t="str">
        <f t="shared" si="17"/>
        <v>11,23</v>
      </c>
      <c r="N89" s="56" t="str">
        <f t="shared" si="17"/>
        <v>12,23</v>
      </c>
      <c r="O89" s="56" t="str">
        <f t="shared" si="17"/>
        <v>13,23</v>
      </c>
      <c r="P89" s="56" t="str">
        <f t="shared" si="17"/>
        <v>14,23</v>
      </c>
      <c r="Q89" s="56" t="str">
        <f t="shared" si="17"/>
        <v>15,23</v>
      </c>
      <c r="R89" s="56" t="str">
        <f t="shared" si="17"/>
        <v>16,23</v>
      </c>
      <c r="S89" s="56" t="str">
        <f t="shared" si="17"/>
        <v>17,23</v>
      </c>
      <c r="T89" s="162"/>
      <c r="U89" s="141">
        <v>85</v>
      </c>
      <c r="V89" s="130">
        <v>1</v>
      </c>
      <c r="W89" s="130">
        <v>4</v>
      </c>
      <c r="X89" s="130">
        <v>16</v>
      </c>
      <c r="Y89" s="130">
        <v>140</v>
      </c>
      <c r="Z89" s="55" t="str">
        <f t="shared" si="13"/>
        <v>17,5</v>
      </c>
      <c r="AA89" s="162"/>
      <c r="AB89" s="178">
        <v>85</v>
      </c>
      <c r="AC89" s="178">
        <v>1</v>
      </c>
      <c r="AD89" s="178">
        <v>28</v>
      </c>
      <c r="AE89" s="178" t="s">
        <v>535</v>
      </c>
      <c r="AF89" s="179" t="s">
        <v>460</v>
      </c>
      <c r="AG89" s="179">
        <v>0.1</v>
      </c>
      <c r="AH89" s="179">
        <v>0</v>
      </c>
      <c r="AI89" s="179">
        <v>0</v>
      </c>
      <c r="AJ89" s="179">
        <v>0</v>
      </c>
      <c r="AK89" s="179">
        <v>0</v>
      </c>
      <c r="AL89" s="178">
        <v>1</v>
      </c>
      <c r="AM89" s="178">
        <v>20</v>
      </c>
      <c r="AN89" s="178">
        <v>7</v>
      </c>
      <c r="AO89" s="55" t="str">
        <f t="shared" si="14"/>
        <v>8,21</v>
      </c>
      <c r="AP89" s="90" t="str">
        <f t="shared" si="15"/>
        <v/>
      </c>
      <c r="AQ89" s="94">
        <f t="shared" si="8"/>
        <v>0</v>
      </c>
      <c r="AR89" s="94">
        <f t="shared" si="8"/>
        <v>0</v>
      </c>
      <c r="AS89" s="145"/>
      <c r="AT89" s="145"/>
      <c r="AU89" s="145"/>
      <c r="AV89" s="151"/>
      <c r="AW89" s="145"/>
      <c r="AX89" s="145"/>
      <c r="AY89" s="145"/>
      <c r="AZ89" s="145"/>
      <c r="BA89" s="162"/>
      <c r="BB89" s="162"/>
      <c r="BC89" s="162"/>
      <c r="BD89" s="162"/>
      <c r="BE89" s="162"/>
      <c r="BF89" s="162"/>
      <c r="BG89" s="162"/>
      <c r="BH89" s="162"/>
      <c r="BI89" s="162"/>
      <c r="BJ89" s="162"/>
      <c r="BK89" s="162"/>
      <c r="BL89" s="162"/>
      <c r="BM89" s="162"/>
      <c r="BN89" s="162"/>
      <c r="BO89" s="162"/>
      <c r="BP89" s="162"/>
      <c r="BQ89" s="162"/>
      <c r="BR89" s="162"/>
      <c r="BS89" s="162"/>
      <c r="BT89" s="162"/>
      <c r="BU89" s="162"/>
      <c r="BV89" s="162"/>
      <c r="BW89" s="162"/>
      <c r="BX89" s="162"/>
      <c r="BY89" s="162"/>
      <c r="BZ89" s="162"/>
      <c r="CA89" s="162"/>
      <c r="CB89" s="162"/>
      <c r="CC89" s="162"/>
    </row>
    <row r="90" spans="1:81" ht="6.95" customHeight="1" x14ac:dyDescent="0.25">
      <c r="A90" s="159">
        <f t="shared" si="18"/>
        <v>24</v>
      </c>
      <c r="B90" s="26">
        <f>COLUMN()</f>
        <v>2</v>
      </c>
      <c r="C90" s="56" t="str">
        <f t="shared" si="16"/>
        <v>1,24</v>
      </c>
      <c r="D90" s="56" t="str">
        <f t="shared" si="16"/>
        <v>2,24</v>
      </c>
      <c r="E90" s="56" t="str">
        <f t="shared" si="16"/>
        <v>3,24</v>
      </c>
      <c r="F90" s="56" t="str">
        <f t="shared" si="16"/>
        <v>4,24</v>
      </c>
      <c r="G90" s="56" t="str">
        <f t="shared" si="16"/>
        <v>5,24</v>
      </c>
      <c r="H90" s="56" t="str">
        <f t="shared" si="16"/>
        <v>6,24</v>
      </c>
      <c r="I90" s="56" t="str">
        <f t="shared" si="16"/>
        <v>7,24</v>
      </c>
      <c r="J90" s="56" t="str">
        <f t="shared" si="16"/>
        <v>8,24</v>
      </c>
      <c r="K90" s="56" t="str">
        <f t="shared" si="16"/>
        <v>9,24</v>
      </c>
      <c r="L90" s="56" t="str">
        <f t="shared" si="16"/>
        <v>10,24</v>
      </c>
      <c r="M90" s="56" t="str">
        <f t="shared" si="17"/>
        <v>11,24</v>
      </c>
      <c r="N90" s="56" t="str">
        <f t="shared" si="17"/>
        <v>12,24</v>
      </c>
      <c r="O90" s="56" t="str">
        <f t="shared" si="17"/>
        <v>13,24</v>
      </c>
      <c r="P90" s="56" t="str">
        <f t="shared" si="17"/>
        <v>14,24</v>
      </c>
      <c r="Q90" s="56" t="str">
        <f t="shared" si="17"/>
        <v>15,24</v>
      </c>
      <c r="R90" s="56" t="str">
        <f t="shared" si="17"/>
        <v>16,24</v>
      </c>
      <c r="S90" s="56" t="str">
        <f t="shared" si="17"/>
        <v>17,24</v>
      </c>
      <c r="T90" s="162"/>
      <c r="U90" s="141">
        <v>86</v>
      </c>
      <c r="V90" s="130">
        <v>1</v>
      </c>
      <c r="W90" s="130">
        <v>5</v>
      </c>
      <c r="X90" s="130">
        <v>16</v>
      </c>
      <c r="Y90" s="130">
        <v>140</v>
      </c>
      <c r="Z90" s="55" t="str">
        <f t="shared" si="13"/>
        <v>17,6</v>
      </c>
      <c r="AA90" s="162"/>
      <c r="AB90" s="178">
        <v>86</v>
      </c>
      <c r="AC90" s="178">
        <v>1</v>
      </c>
      <c r="AD90" s="178">
        <v>29</v>
      </c>
      <c r="AE90" s="178" t="s">
        <v>536</v>
      </c>
      <c r="AF90" s="179" t="s">
        <v>458</v>
      </c>
      <c r="AG90" s="179">
        <v>0.1</v>
      </c>
      <c r="AH90" s="179">
        <v>102</v>
      </c>
      <c r="AI90" s="179">
        <v>200</v>
      </c>
      <c r="AJ90" s="179">
        <v>500</v>
      </c>
      <c r="AK90" s="179">
        <v>500</v>
      </c>
      <c r="AL90" s="178">
        <v>0</v>
      </c>
      <c r="AM90" s="178">
        <v>21</v>
      </c>
      <c r="AN90" s="178">
        <v>8</v>
      </c>
      <c r="AO90" s="55" t="str">
        <f t="shared" si="14"/>
        <v>9,22</v>
      </c>
      <c r="AP90" s="90" t="str">
        <f t="shared" si="15"/>
        <v>H</v>
      </c>
      <c r="AQ90" s="94">
        <f t="shared" si="8"/>
        <v>300</v>
      </c>
      <c r="AR90" s="94">
        <f t="shared" si="8"/>
        <v>0</v>
      </c>
      <c r="AS90" s="145"/>
      <c r="AT90" s="145"/>
      <c r="AU90" s="145"/>
      <c r="AV90" s="151"/>
      <c r="AW90" s="145"/>
      <c r="AX90" s="145"/>
      <c r="AY90" s="145"/>
      <c r="AZ90" s="145"/>
      <c r="BA90" s="162"/>
      <c r="BB90" s="162"/>
      <c r="BC90" s="162"/>
      <c r="BD90" s="162"/>
      <c r="BE90" s="162"/>
      <c r="BF90" s="162"/>
      <c r="BG90" s="162"/>
      <c r="BH90" s="162"/>
      <c r="BI90" s="162"/>
      <c r="BJ90" s="162"/>
      <c r="BK90" s="162"/>
      <c r="BL90" s="162"/>
      <c r="BM90" s="162"/>
      <c r="BN90" s="162"/>
      <c r="BO90" s="162"/>
      <c r="BP90" s="162"/>
      <c r="BQ90" s="162"/>
      <c r="BR90" s="162"/>
      <c r="BS90" s="162"/>
      <c r="BT90" s="162"/>
      <c r="BU90" s="162"/>
      <c r="BV90" s="162"/>
      <c r="BW90" s="162"/>
      <c r="BX90" s="162"/>
      <c r="BY90" s="162"/>
      <c r="BZ90" s="162"/>
      <c r="CA90" s="162"/>
      <c r="CB90" s="162"/>
      <c r="CC90" s="162"/>
    </row>
    <row r="91" spans="1:81" ht="6.95" customHeight="1" x14ac:dyDescent="0.25">
      <c r="A91" s="159">
        <f t="shared" si="18"/>
        <v>25</v>
      </c>
      <c r="B91" s="26">
        <f>COLUMN()</f>
        <v>2</v>
      </c>
      <c r="C91" s="56" t="str">
        <f t="shared" si="16"/>
        <v>1,25</v>
      </c>
      <c r="D91" s="56" t="str">
        <f t="shared" si="16"/>
        <v>2,25</v>
      </c>
      <c r="E91" s="56" t="str">
        <f t="shared" si="16"/>
        <v>3,25</v>
      </c>
      <c r="F91" s="56" t="str">
        <f t="shared" si="16"/>
        <v>4,25</v>
      </c>
      <c r="G91" s="56" t="str">
        <f t="shared" si="16"/>
        <v>5,25</v>
      </c>
      <c r="H91" s="56" t="str">
        <f t="shared" si="16"/>
        <v>6,25</v>
      </c>
      <c r="I91" s="56" t="str">
        <f t="shared" si="16"/>
        <v>7,25</v>
      </c>
      <c r="J91" s="56" t="str">
        <f t="shared" si="16"/>
        <v>8,25</v>
      </c>
      <c r="K91" s="56" t="str">
        <f t="shared" si="16"/>
        <v>9,25</v>
      </c>
      <c r="L91" s="56" t="str">
        <f t="shared" si="16"/>
        <v>10,25</v>
      </c>
      <c r="M91" s="56" t="str">
        <f t="shared" si="17"/>
        <v>11,25</v>
      </c>
      <c r="N91" s="56" t="str">
        <f t="shared" si="17"/>
        <v>12,25</v>
      </c>
      <c r="O91" s="56" t="str">
        <f t="shared" si="17"/>
        <v>13,25</v>
      </c>
      <c r="P91" s="56" t="str">
        <f t="shared" si="17"/>
        <v>14,25</v>
      </c>
      <c r="Q91" s="56" t="str">
        <f t="shared" si="17"/>
        <v>15,25</v>
      </c>
      <c r="R91" s="56" t="str">
        <f t="shared" si="17"/>
        <v>16,25</v>
      </c>
      <c r="S91" s="56" t="str">
        <f t="shared" si="17"/>
        <v>17,25</v>
      </c>
      <c r="T91" s="162"/>
      <c r="U91" s="141">
        <v>87</v>
      </c>
      <c r="V91" s="130">
        <v>1</v>
      </c>
      <c r="W91" s="130">
        <v>6</v>
      </c>
      <c r="X91" s="130">
        <v>16</v>
      </c>
      <c r="Y91" s="130">
        <v>140</v>
      </c>
      <c r="Z91" s="55" t="str">
        <f t="shared" si="13"/>
        <v>17,7</v>
      </c>
      <c r="AA91" s="162"/>
      <c r="AB91" s="178">
        <v>87</v>
      </c>
      <c r="AC91" s="178">
        <v>1</v>
      </c>
      <c r="AD91" s="178">
        <v>30</v>
      </c>
      <c r="AE91" s="178" t="s">
        <v>537</v>
      </c>
      <c r="AF91" s="179" t="s">
        <v>460</v>
      </c>
      <c r="AG91" s="179">
        <v>0.1</v>
      </c>
      <c r="AH91" s="179">
        <v>0</v>
      </c>
      <c r="AI91" s="179">
        <v>0</v>
      </c>
      <c r="AJ91" s="179">
        <v>0</v>
      </c>
      <c r="AK91" s="179">
        <v>0</v>
      </c>
      <c r="AL91" s="178">
        <v>1</v>
      </c>
      <c r="AM91" s="178">
        <v>20</v>
      </c>
      <c r="AN91" s="178">
        <v>8</v>
      </c>
      <c r="AO91" s="55" t="str">
        <f t="shared" si="14"/>
        <v>9,21</v>
      </c>
      <c r="AP91" s="90" t="str">
        <f t="shared" si="15"/>
        <v/>
      </c>
      <c r="AQ91" s="94">
        <f t="shared" si="8"/>
        <v>0</v>
      </c>
      <c r="AR91" s="94">
        <f t="shared" si="8"/>
        <v>0</v>
      </c>
      <c r="AS91" s="145"/>
      <c r="AT91" s="145"/>
      <c r="AU91" s="145"/>
      <c r="AV91" s="151"/>
      <c r="AW91" s="145"/>
      <c r="AX91" s="145"/>
      <c r="AY91" s="145"/>
      <c r="AZ91" s="145"/>
      <c r="BA91" s="162"/>
      <c r="BB91" s="162"/>
      <c r="BC91" s="162"/>
      <c r="BD91" s="162"/>
      <c r="BE91" s="162"/>
      <c r="BF91" s="162"/>
      <c r="BG91" s="162"/>
      <c r="BH91" s="162"/>
      <c r="BI91" s="162"/>
      <c r="BJ91" s="162"/>
      <c r="BK91" s="162"/>
      <c r="BL91" s="162"/>
      <c r="BM91" s="162"/>
      <c r="BN91" s="162"/>
      <c r="BO91" s="162"/>
      <c r="BP91" s="162"/>
      <c r="BQ91" s="162"/>
      <c r="BR91" s="162"/>
      <c r="BS91" s="162"/>
      <c r="BT91" s="162"/>
      <c r="BU91" s="162"/>
      <c r="BV91" s="162"/>
      <c r="BW91" s="162"/>
      <c r="BX91" s="162"/>
      <c r="BY91" s="162"/>
      <c r="BZ91" s="162"/>
      <c r="CA91" s="162"/>
      <c r="CB91" s="162"/>
      <c r="CC91" s="162"/>
    </row>
    <row r="92" spans="1:81" ht="6.95" customHeight="1" x14ac:dyDescent="0.25">
      <c r="A92" s="159">
        <f t="shared" si="18"/>
        <v>26</v>
      </c>
      <c r="B92" s="26">
        <f>COLUMN()</f>
        <v>2</v>
      </c>
      <c r="C92" s="56" t="str">
        <f t="shared" si="16"/>
        <v>1,26</v>
      </c>
      <c r="D92" s="56" t="str">
        <f t="shared" si="16"/>
        <v>2,26</v>
      </c>
      <c r="E92" s="56" t="str">
        <f t="shared" si="16"/>
        <v>3,26</v>
      </c>
      <c r="F92" s="56" t="str">
        <f t="shared" si="16"/>
        <v>4,26</v>
      </c>
      <c r="G92" s="56" t="str">
        <f t="shared" si="16"/>
        <v>5,26</v>
      </c>
      <c r="H92" s="56" t="str">
        <f t="shared" si="16"/>
        <v>6,26</v>
      </c>
      <c r="I92" s="56" t="str">
        <f t="shared" si="16"/>
        <v>7,26</v>
      </c>
      <c r="J92" s="56" t="str">
        <f t="shared" si="16"/>
        <v>8,26</v>
      </c>
      <c r="K92" s="56" t="str">
        <f t="shared" si="16"/>
        <v>9,26</v>
      </c>
      <c r="L92" s="56" t="str">
        <f t="shared" si="16"/>
        <v>10,26</v>
      </c>
      <c r="M92" s="56" t="str">
        <f t="shared" si="17"/>
        <v>11,26</v>
      </c>
      <c r="N92" s="56" t="str">
        <f t="shared" si="17"/>
        <v>12,26</v>
      </c>
      <c r="O92" s="56" t="str">
        <f t="shared" si="17"/>
        <v>13,26</v>
      </c>
      <c r="P92" s="56" t="str">
        <f t="shared" si="17"/>
        <v>14,26</v>
      </c>
      <c r="Q92" s="56" t="str">
        <f t="shared" si="17"/>
        <v>15,26</v>
      </c>
      <c r="R92" s="56" t="str">
        <f t="shared" si="17"/>
        <v>16,26</v>
      </c>
      <c r="S92" s="56" t="str">
        <f t="shared" si="17"/>
        <v>17,26</v>
      </c>
      <c r="T92" s="162"/>
      <c r="U92" s="141">
        <v>88</v>
      </c>
      <c r="V92" s="130">
        <v>1</v>
      </c>
      <c r="W92" s="130">
        <v>7</v>
      </c>
      <c r="X92" s="130">
        <v>16</v>
      </c>
      <c r="Y92" s="130">
        <v>140</v>
      </c>
      <c r="Z92" s="55" t="str">
        <f t="shared" si="13"/>
        <v>17,8</v>
      </c>
      <c r="AA92" s="162"/>
      <c r="AB92" s="178">
        <v>88</v>
      </c>
      <c r="AC92" s="178">
        <v>1</v>
      </c>
      <c r="AD92" s="178">
        <v>31</v>
      </c>
      <c r="AE92" s="178" t="s">
        <v>538</v>
      </c>
      <c r="AF92" s="179" t="s">
        <v>458</v>
      </c>
      <c r="AG92" s="179">
        <v>0.1</v>
      </c>
      <c r="AH92" s="179">
        <v>102</v>
      </c>
      <c r="AI92" s="179">
        <v>200</v>
      </c>
      <c r="AJ92" s="179">
        <v>500</v>
      </c>
      <c r="AK92" s="179">
        <v>500</v>
      </c>
      <c r="AL92" s="178">
        <v>0</v>
      </c>
      <c r="AM92" s="178">
        <v>21</v>
      </c>
      <c r="AN92" s="178">
        <v>9</v>
      </c>
      <c r="AO92" s="55" t="str">
        <f t="shared" si="14"/>
        <v>10,22</v>
      </c>
      <c r="AP92" s="90" t="str">
        <f t="shared" si="15"/>
        <v>H</v>
      </c>
      <c r="AQ92" s="94">
        <f t="shared" si="8"/>
        <v>300</v>
      </c>
      <c r="AR92" s="94">
        <f t="shared" si="8"/>
        <v>0</v>
      </c>
      <c r="AS92" s="145"/>
      <c r="AT92" s="145"/>
      <c r="AU92" s="145"/>
      <c r="AV92" s="151"/>
      <c r="AW92" s="145"/>
      <c r="AX92" s="145"/>
      <c r="AY92" s="145"/>
      <c r="AZ92" s="145"/>
      <c r="BA92" s="162"/>
      <c r="BB92" s="162"/>
      <c r="BC92" s="162"/>
      <c r="BD92" s="162"/>
      <c r="BE92" s="162"/>
      <c r="BF92" s="162"/>
      <c r="BG92" s="162"/>
      <c r="BH92" s="162"/>
      <c r="BI92" s="162"/>
      <c r="BJ92" s="162"/>
      <c r="BK92" s="162"/>
      <c r="BL92" s="162"/>
      <c r="BM92" s="162"/>
      <c r="BN92" s="162"/>
      <c r="BO92" s="162"/>
      <c r="BP92" s="162"/>
      <c r="BQ92" s="162"/>
      <c r="BR92" s="162"/>
      <c r="BS92" s="162"/>
      <c r="BT92" s="162"/>
      <c r="BU92" s="162"/>
      <c r="BV92" s="162"/>
      <c r="BW92" s="162"/>
      <c r="BX92" s="162"/>
      <c r="BY92" s="162"/>
      <c r="BZ92" s="162"/>
      <c r="CA92" s="162"/>
      <c r="CB92" s="162"/>
      <c r="CC92" s="162"/>
    </row>
    <row r="93" spans="1:81" ht="6.95" customHeight="1" x14ac:dyDescent="0.25">
      <c r="A93" s="162"/>
      <c r="B93" s="162"/>
      <c r="C93" s="162"/>
      <c r="D93" s="162"/>
      <c r="E93" s="162"/>
      <c r="F93" s="162"/>
      <c r="G93" s="162"/>
      <c r="H93" s="162"/>
      <c r="I93" s="162"/>
      <c r="J93" s="162"/>
      <c r="K93" s="162"/>
      <c r="L93" s="162"/>
      <c r="M93" s="162"/>
      <c r="N93" s="162"/>
      <c r="O93" s="162"/>
      <c r="P93" s="162"/>
      <c r="Q93" s="162"/>
      <c r="R93" s="162"/>
      <c r="S93" s="162"/>
      <c r="T93" s="162"/>
      <c r="U93" s="141">
        <v>89</v>
      </c>
      <c r="V93" s="130">
        <v>1</v>
      </c>
      <c r="W93" s="130">
        <v>8</v>
      </c>
      <c r="X93" s="130">
        <v>16</v>
      </c>
      <c r="Y93" s="130">
        <v>140</v>
      </c>
      <c r="Z93" s="55" t="str">
        <f t="shared" si="13"/>
        <v>17,9</v>
      </c>
      <c r="AA93" s="162"/>
      <c r="AB93" s="178">
        <v>89</v>
      </c>
      <c r="AC93" s="178">
        <v>1</v>
      </c>
      <c r="AD93" s="178">
        <v>32</v>
      </c>
      <c r="AE93" s="178" t="s">
        <v>539</v>
      </c>
      <c r="AF93" s="179" t="s">
        <v>460</v>
      </c>
      <c r="AG93" s="179">
        <v>0.1</v>
      </c>
      <c r="AH93" s="179">
        <v>0</v>
      </c>
      <c r="AI93" s="179">
        <v>0</v>
      </c>
      <c r="AJ93" s="179">
        <v>0</v>
      </c>
      <c r="AK93" s="179">
        <v>0</v>
      </c>
      <c r="AL93" s="178">
        <v>1</v>
      </c>
      <c r="AM93" s="178">
        <v>20</v>
      </c>
      <c r="AN93" s="178">
        <v>9</v>
      </c>
      <c r="AO93" s="55" t="str">
        <f t="shared" si="14"/>
        <v>10,21</v>
      </c>
      <c r="AP93" s="90" t="str">
        <f t="shared" si="15"/>
        <v/>
      </c>
      <c r="AQ93" s="94">
        <f t="shared" si="8"/>
        <v>0</v>
      </c>
      <c r="AR93" s="94">
        <f t="shared" si="8"/>
        <v>0</v>
      </c>
      <c r="AS93" s="145"/>
      <c r="AT93" s="145"/>
      <c r="AU93" s="145"/>
      <c r="AV93" s="151"/>
      <c r="AW93" s="145"/>
      <c r="AX93" s="145"/>
      <c r="AY93" s="145"/>
      <c r="AZ93" s="145"/>
      <c r="BA93" s="162"/>
      <c r="BB93" s="162"/>
      <c r="BC93" s="162"/>
      <c r="BD93" s="162"/>
      <c r="BE93" s="162"/>
      <c r="BF93" s="162"/>
      <c r="BG93" s="162"/>
      <c r="BH93" s="162"/>
      <c r="BI93" s="162"/>
      <c r="BJ93" s="162"/>
      <c r="BK93" s="162"/>
      <c r="BL93" s="162"/>
      <c r="BM93" s="162"/>
      <c r="BN93" s="162"/>
      <c r="BO93" s="162"/>
      <c r="BP93" s="162"/>
      <c r="BQ93" s="162"/>
      <c r="BR93" s="162"/>
      <c r="BS93" s="162"/>
      <c r="BT93" s="162"/>
      <c r="BU93" s="162"/>
      <c r="BV93" s="162"/>
      <c r="BW93" s="162"/>
      <c r="BX93" s="162"/>
      <c r="BY93" s="162"/>
      <c r="BZ93" s="162"/>
      <c r="CA93" s="162"/>
      <c r="CB93" s="162"/>
      <c r="CC93" s="162"/>
    </row>
    <row r="94" spans="1:81" ht="6.95" customHeight="1" x14ac:dyDescent="0.25">
      <c r="A94" s="162"/>
      <c r="B94" s="162"/>
      <c r="C94" s="162"/>
      <c r="D94" s="162"/>
      <c r="E94" s="162"/>
      <c r="F94" s="162"/>
      <c r="G94" s="162"/>
      <c r="H94" s="162"/>
      <c r="I94" s="162"/>
      <c r="J94" s="162"/>
      <c r="K94" s="162"/>
      <c r="L94" s="162"/>
      <c r="M94" s="162"/>
      <c r="N94" s="162"/>
      <c r="O94" s="162"/>
      <c r="P94" s="162"/>
      <c r="Q94" s="162"/>
      <c r="R94" s="162"/>
      <c r="S94" s="162"/>
      <c r="T94" s="162"/>
      <c r="U94" s="141">
        <v>90</v>
      </c>
      <c r="V94" s="130">
        <v>1</v>
      </c>
      <c r="W94" s="130">
        <v>9</v>
      </c>
      <c r="X94" s="130">
        <v>16</v>
      </c>
      <c r="Y94" s="130">
        <v>140</v>
      </c>
      <c r="Z94" s="55" t="str">
        <f t="shared" si="13"/>
        <v>17,10</v>
      </c>
      <c r="AA94" s="162"/>
      <c r="AB94" s="178">
        <v>90</v>
      </c>
      <c r="AC94" s="178">
        <v>1</v>
      </c>
      <c r="AD94" s="178">
        <v>33</v>
      </c>
      <c r="AE94" s="178" t="s">
        <v>540</v>
      </c>
      <c r="AF94" s="179" t="s">
        <v>458</v>
      </c>
      <c r="AG94" s="179">
        <v>0.1</v>
      </c>
      <c r="AH94" s="179">
        <v>102</v>
      </c>
      <c r="AI94" s="179">
        <v>200</v>
      </c>
      <c r="AJ94" s="179">
        <v>500</v>
      </c>
      <c r="AK94" s="179">
        <v>500</v>
      </c>
      <c r="AL94" s="178">
        <v>0</v>
      </c>
      <c r="AM94" s="178">
        <v>20</v>
      </c>
      <c r="AN94" s="178">
        <v>11</v>
      </c>
      <c r="AO94" s="55" t="str">
        <f t="shared" si="14"/>
        <v>12,21</v>
      </c>
      <c r="AP94" s="90" t="str">
        <f t="shared" si="15"/>
        <v>H</v>
      </c>
      <c r="AQ94" s="94">
        <f t="shared" si="8"/>
        <v>300</v>
      </c>
      <c r="AR94" s="94">
        <f t="shared" si="8"/>
        <v>0</v>
      </c>
      <c r="AS94" s="145"/>
      <c r="AT94" s="145"/>
      <c r="AU94" s="145"/>
      <c r="AV94" s="151"/>
      <c r="AW94" s="145"/>
      <c r="AX94" s="145"/>
      <c r="AY94" s="145"/>
      <c r="AZ94" s="145"/>
      <c r="BA94" s="162"/>
      <c r="BB94" s="162"/>
      <c r="BC94" s="162"/>
      <c r="BD94" s="162"/>
      <c r="BE94" s="162"/>
      <c r="BF94" s="162"/>
      <c r="BG94" s="162"/>
      <c r="BH94" s="162"/>
      <c r="BI94" s="162"/>
      <c r="BJ94" s="162"/>
      <c r="BK94" s="162"/>
      <c r="BL94" s="162"/>
      <c r="BM94" s="162"/>
      <c r="BN94" s="162"/>
      <c r="BO94" s="162"/>
      <c r="BP94" s="162"/>
      <c r="BQ94" s="162"/>
      <c r="BR94" s="162"/>
      <c r="BS94" s="162"/>
      <c r="BT94" s="162"/>
      <c r="BU94" s="162"/>
      <c r="BV94" s="162"/>
      <c r="BW94" s="162"/>
      <c r="BX94" s="162"/>
      <c r="BY94" s="162"/>
      <c r="BZ94" s="162"/>
      <c r="CA94" s="162"/>
      <c r="CB94" s="162"/>
      <c r="CC94" s="162"/>
    </row>
    <row r="95" spans="1:81" ht="6.95" customHeight="1" x14ac:dyDescent="0.25">
      <c r="A95" s="162"/>
      <c r="B95" s="162"/>
      <c r="C95" s="162"/>
      <c r="D95" s="162"/>
      <c r="E95" s="162"/>
      <c r="F95" s="162"/>
      <c r="G95" s="162"/>
      <c r="H95" s="162"/>
      <c r="I95" s="162"/>
      <c r="J95" s="162"/>
      <c r="K95" s="162"/>
      <c r="L95" s="162"/>
      <c r="M95" s="162"/>
      <c r="N95" s="162"/>
      <c r="O95" s="162"/>
      <c r="P95" s="162"/>
      <c r="Q95" s="162"/>
      <c r="R95" s="162"/>
      <c r="S95" s="162"/>
      <c r="T95" s="162"/>
      <c r="U95" s="141">
        <v>91</v>
      </c>
      <c r="V95" s="130">
        <v>1</v>
      </c>
      <c r="W95" s="130">
        <v>10</v>
      </c>
      <c r="X95" s="130">
        <v>16</v>
      </c>
      <c r="Y95" s="130">
        <v>140</v>
      </c>
      <c r="Z95" s="55" t="str">
        <f t="shared" si="13"/>
        <v>17,11</v>
      </c>
      <c r="AA95" s="162"/>
      <c r="AB95" s="178">
        <v>91</v>
      </c>
      <c r="AC95" s="178">
        <v>1</v>
      </c>
      <c r="AD95" s="178">
        <v>34</v>
      </c>
      <c r="AE95" s="178" t="s">
        <v>541</v>
      </c>
      <c r="AF95" s="179" t="s">
        <v>458</v>
      </c>
      <c r="AG95" s="179">
        <v>0.1</v>
      </c>
      <c r="AH95" s="179">
        <v>102</v>
      </c>
      <c r="AI95" s="179">
        <v>200</v>
      </c>
      <c r="AJ95" s="179">
        <v>500</v>
      </c>
      <c r="AK95" s="179">
        <v>500</v>
      </c>
      <c r="AL95" s="178">
        <v>0</v>
      </c>
      <c r="AM95" s="178">
        <v>21</v>
      </c>
      <c r="AN95" s="178">
        <v>10</v>
      </c>
      <c r="AO95" s="55" t="str">
        <f t="shared" si="14"/>
        <v>11,22</v>
      </c>
      <c r="AP95" s="90" t="str">
        <f t="shared" si="15"/>
        <v>H</v>
      </c>
      <c r="AQ95" s="94">
        <f t="shared" si="8"/>
        <v>300</v>
      </c>
      <c r="AR95" s="94">
        <f t="shared" si="8"/>
        <v>0</v>
      </c>
      <c r="AS95" s="145"/>
      <c r="AT95" s="145"/>
      <c r="AU95" s="145"/>
      <c r="AV95" s="151"/>
      <c r="AW95" s="145"/>
      <c r="AX95" s="145"/>
      <c r="AY95" s="145"/>
      <c r="AZ95" s="145"/>
      <c r="BA95" s="162"/>
      <c r="BB95" s="162"/>
      <c r="BC95" s="162"/>
      <c r="BD95" s="162"/>
      <c r="BE95" s="162"/>
      <c r="BF95" s="162"/>
      <c r="BG95" s="162"/>
      <c r="BH95" s="162"/>
      <c r="BI95" s="162"/>
      <c r="BJ95" s="162"/>
      <c r="BK95" s="162"/>
      <c r="BL95" s="162"/>
      <c r="BM95" s="162"/>
      <c r="BN95" s="162"/>
      <c r="BO95" s="162"/>
      <c r="BP95" s="162"/>
      <c r="BQ95" s="162"/>
      <c r="BR95" s="162"/>
      <c r="BS95" s="162"/>
      <c r="BT95" s="162"/>
      <c r="BU95" s="162"/>
      <c r="BV95" s="162"/>
      <c r="BW95" s="162"/>
      <c r="BX95" s="162"/>
      <c r="BY95" s="162"/>
      <c r="BZ95" s="162"/>
      <c r="CA95" s="162"/>
      <c r="CB95" s="162"/>
      <c r="CC95" s="162"/>
    </row>
    <row r="96" spans="1:81" ht="6.95" customHeight="1" x14ac:dyDescent="0.25">
      <c r="A96" s="162"/>
      <c r="B96" s="162"/>
      <c r="C96" s="162"/>
      <c r="D96" s="162"/>
      <c r="E96" s="162"/>
      <c r="F96" s="162"/>
      <c r="G96" s="162"/>
      <c r="H96" s="162"/>
      <c r="I96" s="162"/>
      <c r="J96" s="162"/>
      <c r="K96" s="162"/>
      <c r="L96" s="162"/>
      <c r="M96" s="162"/>
      <c r="N96" s="162"/>
      <c r="O96" s="162"/>
      <c r="P96" s="162"/>
      <c r="Q96" s="162"/>
      <c r="R96" s="162"/>
      <c r="S96" s="162"/>
      <c r="T96" s="162"/>
      <c r="U96" s="141">
        <v>92</v>
      </c>
      <c r="V96" s="130">
        <v>1</v>
      </c>
      <c r="W96" s="130">
        <v>11</v>
      </c>
      <c r="X96" s="130">
        <v>16</v>
      </c>
      <c r="Y96" s="130">
        <v>140</v>
      </c>
      <c r="Z96" s="55" t="str">
        <f t="shared" si="13"/>
        <v>17,12</v>
      </c>
      <c r="AA96" s="162"/>
      <c r="AB96" s="178">
        <v>92</v>
      </c>
      <c r="AC96" s="178">
        <v>1</v>
      </c>
      <c r="AD96" s="178">
        <v>35</v>
      </c>
      <c r="AE96" s="178" t="s">
        <v>542</v>
      </c>
      <c r="AF96" s="179" t="s">
        <v>460</v>
      </c>
      <c r="AG96" s="179">
        <v>0.1</v>
      </c>
      <c r="AH96" s="179">
        <v>0</v>
      </c>
      <c r="AI96" s="179">
        <v>0</v>
      </c>
      <c r="AJ96" s="179">
        <v>0</v>
      </c>
      <c r="AK96" s="179">
        <v>0</v>
      </c>
      <c r="AL96" s="178">
        <v>1</v>
      </c>
      <c r="AM96" s="178">
        <v>20</v>
      </c>
      <c r="AN96" s="178">
        <v>10</v>
      </c>
      <c r="AO96" s="55" t="str">
        <f t="shared" si="14"/>
        <v>11,21</v>
      </c>
      <c r="AP96" s="90" t="str">
        <f t="shared" si="15"/>
        <v/>
      </c>
      <c r="AQ96" s="94">
        <f t="shared" si="8"/>
        <v>0</v>
      </c>
      <c r="AR96" s="94">
        <f t="shared" si="8"/>
        <v>0</v>
      </c>
      <c r="AS96" s="145"/>
      <c r="AT96" s="145"/>
      <c r="AU96" s="145"/>
      <c r="AV96" s="151"/>
      <c r="AW96" s="145"/>
      <c r="AX96" s="145"/>
      <c r="AY96" s="145"/>
      <c r="AZ96" s="145"/>
      <c r="BA96" s="162"/>
      <c r="BB96" s="162"/>
      <c r="BC96" s="162"/>
      <c r="BD96" s="162"/>
      <c r="BE96" s="162"/>
      <c r="BF96" s="162"/>
      <c r="BG96" s="162"/>
      <c r="BH96" s="162"/>
      <c r="BI96" s="162"/>
      <c r="BJ96" s="162"/>
      <c r="BK96" s="162"/>
      <c r="BL96" s="162"/>
      <c r="BM96" s="162"/>
      <c r="BN96" s="162"/>
      <c r="BO96" s="162"/>
      <c r="BP96" s="162"/>
      <c r="BQ96" s="162"/>
      <c r="BR96" s="162"/>
      <c r="BS96" s="162"/>
      <c r="BT96" s="162"/>
      <c r="BU96" s="162"/>
      <c r="BV96" s="162"/>
      <c r="BW96" s="162"/>
      <c r="BX96" s="162"/>
      <c r="BY96" s="162"/>
      <c r="BZ96" s="162"/>
      <c r="CA96" s="162"/>
      <c r="CB96" s="162"/>
      <c r="CC96" s="162"/>
    </row>
    <row r="97" spans="1:81" ht="6.95" customHeight="1" x14ac:dyDescent="0.25">
      <c r="A97" s="162"/>
      <c r="B97" s="162"/>
      <c r="C97" s="162"/>
      <c r="D97" s="162"/>
      <c r="E97" s="162"/>
      <c r="F97" s="162"/>
      <c r="G97" s="162"/>
      <c r="H97" s="162"/>
      <c r="I97" s="162"/>
      <c r="J97" s="162"/>
      <c r="K97" s="162"/>
      <c r="L97" s="162"/>
      <c r="M97" s="162"/>
      <c r="N97" s="162"/>
      <c r="O97" s="162"/>
      <c r="P97" s="162"/>
      <c r="Q97" s="162"/>
      <c r="R97" s="162"/>
      <c r="S97" s="162"/>
      <c r="T97" s="162"/>
      <c r="U97" s="141">
        <v>93</v>
      </c>
      <c r="V97" s="130">
        <v>1</v>
      </c>
      <c r="W97" s="130">
        <v>12</v>
      </c>
      <c r="X97" s="130">
        <v>16</v>
      </c>
      <c r="Y97" s="130">
        <v>140</v>
      </c>
      <c r="Z97" s="55" t="str">
        <f t="shared" si="13"/>
        <v>17,13</v>
      </c>
      <c r="AA97" s="162"/>
      <c r="AB97" s="178">
        <v>93</v>
      </c>
      <c r="AC97" s="178">
        <v>1</v>
      </c>
      <c r="AD97" s="178">
        <v>36</v>
      </c>
      <c r="AE97" s="178" t="s">
        <v>511</v>
      </c>
      <c r="AF97" s="179" t="s">
        <v>458</v>
      </c>
      <c r="AG97" s="179">
        <v>0.1</v>
      </c>
      <c r="AH97" s="179">
        <v>97</v>
      </c>
      <c r="AI97" s="179">
        <v>102</v>
      </c>
      <c r="AJ97" s="179">
        <v>250</v>
      </c>
      <c r="AK97" s="179">
        <v>500</v>
      </c>
      <c r="AL97" s="178">
        <v>1</v>
      </c>
      <c r="AM97" s="178">
        <v>16</v>
      </c>
      <c r="AN97" s="178">
        <v>7</v>
      </c>
      <c r="AO97" s="55" t="str">
        <f t="shared" si="14"/>
        <v>8,17</v>
      </c>
      <c r="AP97" s="90" t="str">
        <f t="shared" si="15"/>
        <v>H</v>
      </c>
      <c r="AQ97" s="94">
        <f t="shared" si="8"/>
        <v>398</v>
      </c>
      <c r="AR97" s="94">
        <f t="shared" si="8"/>
        <v>250</v>
      </c>
      <c r="AS97" s="145"/>
      <c r="AT97" s="145"/>
      <c r="AU97" s="145"/>
      <c r="AV97" s="151"/>
      <c r="AW97" s="145"/>
      <c r="AX97" s="145"/>
      <c r="AY97" s="145"/>
      <c r="AZ97" s="145"/>
      <c r="BA97" s="162"/>
      <c r="BB97" s="162"/>
      <c r="BC97" s="162"/>
      <c r="BD97" s="162"/>
      <c r="BE97" s="162"/>
      <c r="BF97" s="162"/>
      <c r="BG97" s="162"/>
      <c r="BH97" s="162"/>
      <c r="BI97" s="162"/>
      <c r="BJ97" s="162"/>
      <c r="BK97" s="162"/>
      <c r="BL97" s="162"/>
      <c r="BM97" s="162"/>
      <c r="BN97" s="162"/>
      <c r="BO97" s="162"/>
      <c r="BP97" s="162"/>
      <c r="BQ97" s="162"/>
      <c r="BR97" s="162"/>
      <c r="BS97" s="162"/>
      <c r="BT97" s="162"/>
      <c r="BU97" s="162"/>
      <c r="BV97" s="162"/>
      <c r="BW97" s="162"/>
      <c r="BX97" s="162"/>
      <c r="BY97" s="162"/>
      <c r="BZ97" s="162"/>
      <c r="CA97" s="162"/>
      <c r="CB97" s="162"/>
      <c r="CC97" s="162"/>
    </row>
    <row r="98" spans="1:81" ht="6.95" customHeight="1" x14ac:dyDescent="0.25">
      <c r="U98" s="141">
        <v>94</v>
      </c>
      <c r="V98" s="130">
        <v>1</v>
      </c>
      <c r="W98" s="130">
        <v>13</v>
      </c>
      <c r="X98" s="130">
        <v>16</v>
      </c>
      <c r="Y98" s="130">
        <v>140</v>
      </c>
      <c r="Z98" s="55" t="str">
        <f t="shared" si="13"/>
        <v>17,14</v>
      </c>
      <c r="AA98" s="162"/>
      <c r="AB98" s="178">
        <v>94</v>
      </c>
      <c r="AC98" s="178">
        <v>1</v>
      </c>
      <c r="AD98" s="178">
        <v>37</v>
      </c>
      <c r="AE98" s="178" t="s">
        <v>520</v>
      </c>
      <c r="AF98" s="179" t="s">
        <v>458</v>
      </c>
      <c r="AG98" s="179">
        <v>0.1</v>
      </c>
      <c r="AH98" s="179">
        <v>97</v>
      </c>
      <c r="AI98" s="179">
        <v>102</v>
      </c>
      <c r="AJ98" s="179">
        <v>250</v>
      </c>
      <c r="AK98" s="179">
        <v>500</v>
      </c>
      <c r="AL98" s="178">
        <v>1</v>
      </c>
      <c r="AM98" s="178">
        <v>17</v>
      </c>
      <c r="AN98" s="178">
        <v>6</v>
      </c>
      <c r="AO98" s="55" t="str">
        <f t="shared" si="14"/>
        <v>7,18</v>
      </c>
      <c r="AP98" s="90" t="str">
        <f t="shared" si="15"/>
        <v>H</v>
      </c>
      <c r="AQ98" s="94">
        <f t="shared" si="8"/>
        <v>398</v>
      </c>
      <c r="AR98" s="94">
        <f t="shared" si="8"/>
        <v>250</v>
      </c>
      <c r="AS98" s="145"/>
      <c r="AT98" s="145"/>
      <c r="AU98" s="145"/>
      <c r="AV98" s="151"/>
      <c r="AW98" s="145"/>
      <c r="AX98" s="145"/>
      <c r="AY98" s="145"/>
      <c r="AZ98" s="145"/>
      <c r="BA98" s="162"/>
      <c r="BB98" s="162"/>
      <c r="BC98" s="162"/>
      <c r="BD98" s="162"/>
      <c r="BE98" s="162"/>
      <c r="BF98" s="162"/>
      <c r="BG98" s="162"/>
      <c r="BH98" s="162"/>
      <c r="BI98" s="162"/>
      <c r="BJ98" s="162"/>
      <c r="BK98" s="162"/>
      <c r="BL98" s="162"/>
      <c r="BM98" s="162"/>
      <c r="BN98" s="162"/>
      <c r="BO98" s="162"/>
      <c r="BP98" s="162"/>
      <c r="BQ98" s="162"/>
      <c r="BR98" s="162"/>
      <c r="BS98" s="162"/>
      <c r="BT98" s="162"/>
      <c r="BU98" s="162"/>
      <c r="BV98" s="162"/>
      <c r="BW98" s="162"/>
      <c r="BX98" s="162"/>
      <c r="BY98" s="162"/>
      <c r="BZ98" s="162"/>
      <c r="CA98" s="162"/>
      <c r="CB98" s="162"/>
      <c r="CC98" s="162"/>
    </row>
    <row r="99" spans="1:81" ht="6.95" customHeight="1" x14ac:dyDescent="0.25">
      <c r="U99" s="141">
        <v>95</v>
      </c>
      <c r="V99" s="130">
        <v>1</v>
      </c>
      <c r="W99" s="130">
        <v>14</v>
      </c>
      <c r="X99" s="130">
        <v>16</v>
      </c>
      <c r="Y99" s="130">
        <v>140</v>
      </c>
      <c r="Z99" s="55" t="str">
        <f t="shared" si="13"/>
        <v>17,15</v>
      </c>
      <c r="AA99" s="162"/>
      <c r="AB99" s="178">
        <v>95</v>
      </c>
      <c r="AC99" s="178">
        <v>1</v>
      </c>
      <c r="AD99" s="178">
        <v>38</v>
      </c>
      <c r="AE99" s="178" t="s">
        <v>543</v>
      </c>
      <c r="AF99" s="179" t="s">
        <v>460</v>
      </c>
      <c r="AG99" s="179">
        <v>0.1</v>
      </c>
      <c r="AH99" s="179">
        <v>0</v>
      </c>
      <c r="AI99" s="179">
        <v>0</v>
      </c>
      <c r="AJ99" s="179">
        <v>0</v>
      </c>
      <c r="AK99" s="179">
        <v>0</v>
      </c>
      <c r="AL99" s="178">
        <v>2</v>
      </c>
      <c r="AM99" s="178">
        <v>17</v>
      </c>
      <c r="AN99" s="178">
        <v>7</v>
      </c>
      <c r="AO99" s="55" t="str">
        <f t="shared" si="14"/>
        <v>8,18</v>
      </c>
      <c r="AP99" s="90" t="str">
        <f t="shared" si="15"/>
        <v/>
      </c>
      <c r="AQ99" s="94">
        <f t="shared" si="8"/>
        <v>0</v>
      </c>
      <c r="AR99" s="94">
        <f t="shared" si="8"/>
        <v>0</v>
      </c>
      <c r="AS99" s="145"/>
      <c r="AT99" s="145"/>
      <c r="AU99" s="145"/>
      <c r="AV99" s="151"/>
      <c r="AW99" s="145"/>
      <c r="AX99" s="145"/>
      <c r="AY99" s="145"/>
      <c r="AZ99" s="145"/>
      <c r="BA99" s="162"/>
      <c r="BB99" s="162"/>
      <c r="BC99" s="162"/>
      <c r="BD99" s="162"/>
      <c r="BE99" s="162"/>
      <c r="BF99" s="162"/>
      <c r="BG99" s="162"/>
      <c r="BH99" s="162"/>
      <c r="BI99" s="162"/>
      <c r="BJ99" s="162"/>
      <c r="BK99" s="162"/>
      <c r="BL99" s="162"/>
      <c r="BM99" s="162"/>
      <c r="BN99" s="162"/>
      <c r="BO99" s="162"/>
      <c r="BP99" s="162"/>
      <c r="BQ99" s="162"/>
      <c r="BR99" s="162"/>
      <c r="BS99" s="162"/>
      <c r="BT99" s="162"/>
      <c r="BU99" s="162"/>
      <c r="BV99" s="162"/>
      <c r="BW99" s="162"/>
      <c r="BX99" s="162"/>
      <c r="BY99" s="162"/>
      <c r="BZ99" s="162"/>
      <c r="CA99" s="162"/>
      <c r="CB99" s="162"/>
      <c r="CC99" s="162"/>
    </row>
    <row r="100" spans="1:81" ht="6.95" customHeight="1" x14ac:dyDescent="0.25">
      <c r="U100" s="141">
        <v>96</v>
      </c>
      <c r="V100" s="130">
        <v>1</v>
      </c>
      <c r="W100" s="130">
        <v>15</v>
      </c>
      <c r="X100" s="130">
        <v>16</v>
      </c>
      <c r="Y100" s="130">
        <v>140</v>
      </c>
      <c r="Z100" s="55" t="str">
        <f t="shared" si="13"/>
        <v>17,16</v>
      </c>
      <c r="AA100" s="162"/>
      <c r="AB100" s="178">
        <v>96</v>
      </c>
      <c r="AC100" s="178">
        <v>1</v>
      </c>
      <c r="AD100" s="178">
        <v>39</v>
      </c>
      <c r="AE100" s="178" t="s">
        <v>513</v>
      </c>
      <c r="AF100" s="179" t="s">
        <v>458</v>
      </c>
      <c r="AG100" s="179">
        <v>0.1</v>
      </c>
      <c r="AH100" s="179">
        <v>97</v>
      </c>
      <c r="AI100" s="179">
        <v>102</v>
      </c>
      <c r="AJ100" s="179">
        <v>250</v>
      </c>
      <c r="AK100" s="179">
        <v>500</v>
      </c>
      <c r="AL100" s="178">
        <v>1</v>
      </c>
      <c r="AM100" s="178">
        <v>16</v>
      </c>
      <c r="AN100" s="178">
        <v>8</v>
      </c>
      <c r="AO100" s="55" t="str">
        <f t="shared" si="14"/>
        <v>9,17</v>
      </c>
      <c r="AP100" s="90" t="str">
        <f t="shared" si="15"/>
        <v>H</v>
      </c>
      <c r="AQ100" s="94">
        <f t="shared" si="8"/>
        <v>398</v>
      </c>
      <c r="AR100" s="94">
        <f t="shared" si="8"/>
        <v>250</v>
      </c>
      <c r="AS100" s="145"/>
      <c r="AT100" s="145"/>
      <c r="AU100" s="145"/>
      <c r="AV100" s="151"/>
      <c r="AW100" s="145"/>
      <c r="AX100" s="145"/>
      <c r="AY100" s="145"/>
      <c r="AZ100" s="145"/>
      <c r="BA100" s="162"/>
      <c r="BB100" s="162"/>
      <c r="BC100" s="162"/>
      <c r="BD100" s="162"/>
      <c r="BE100" s="162"/>
      <c r="BF100" s="162"/>
      <c r="BG100" s="162"/>
      <c r="BH100" s="162"/>
      <c r="BI100" s="162"/>
      <c r="BJ100" s="162"/>
      <c r="BK100" s="162"/>
      <c r="BL100" s="162"/>
      <c r="BM100" s="162"/>
      <c r="BN100" s="162"/>
      <c r="BO100" s="162"/>
      <c r="BP100" s="162"/>
      <c r="BQ100" s="162"/>
      <c r="BR100" s="162"/>
      <c r="BS100" s="162"/>
      <c r="BT100" s="162"/>
      <c r="BU100" s="162"/>
      <c r="BV100" s="162"/>
      <c r="BW100" s="162"/>
      <c r="BX100" s="162"/>
      <c r="BY100" s="162"/>
      <c r="BZ100" s="162"/>
      <c r="CA100" s="162"/>
      <c r="CB100" s="162"/>
      <c r="CC100" s="162"/>
    </row>
    <row r="101" spans="1:81" ht="6.95" customHeight="1" x14ac:dyDescent="0.25">
      <c r="U101" s="141">
        <v>97</v>
      </c>
      <c r="V101" s="130">
        <v>1</v>
      </c>
      <c r="W101" s="130">
        <v>16</v>
      </c>
      <c r="X101" s="130">
        <v>16</v>
      </c>
      <c r="Y101" s="130">
        <v>140</v>
      </c>
      <c r="Z101" s="55" t="str">
        <f t="shared" si="13"/>
        <v>17,17</v>
      </c>
      <c r="AA101" s="162"/>
      <c r="AB101" s="178">
        <v>97</v>
      </c>
      <c r="AC101" s="178">
        <v>1</v>
      </c>
      <c r="AD101" s="178">
        <v>40</v>
      </c>
      <c r="AE101" s="178" t="s">
        <v>544</v>
      </c>
      <c r="AF101" s="179" t="s">
        <v>460</v>
      </c>
      <c r="AG101" s="179">
        <v>0.1</v>
      </c>
      <c r="AH101" s="179">
        <v>0</v>
      </c>
      <c r="AI101" s="179">
        <v>0</v>
      </c>
      <c r="AJ101" s="179">
        <v>0</v>
      </c>
      <c r="AK101" s="179">
        <v>0</v>
      </c>
      <c r="AL101" s="178">
        <v>2</v>
      </c>
      <c r="AM101" s="178">
        <v>17</v>
      </c>
      <c r="AN101" s="178">
        <v>8</v>
      </c>
      <c r="AO101" s="55" t="str">
        <f t="shared" si="14"/>
        <v>9,18</v>
      </c>
      <c r="AP101" s="90" t="str">
        <f t="shared" si="15"/>
        <v/>
      </c>
      <c r="AQ101" s="94">
        <f t="shared" si="8"/>
        <v>0</v>
      </c>
      <c r="AR101" s="94">
        <f t="shared" si="8"/>
        <v>0</v>
      </c>
      <c r="AS101" s="145"/>
      <c r="AT101" s="145"/>
      <c r="AU101" s="145"/>
      <c r="AV101" s="151"/>
      <c r="AW101" s="145"/>
      <c r="AX101" s="145"/>
      <c r="AY101" s="145"/>
      <c r="AZ101" s="145"/>
      <c r="BA101" s="162"/>
      <c r="BB101" s="162"/>
      <c r="BC101" s="162"/>
      <c r="BD101" s="162"/>
      <c r="BE101" s="162"/>
      <c r="BF101" s="162"/>
      <c r="BG101" s="162"/>
      <c r="BH101" s="162"/>
      <c r="BI101" s="162"/>
      <c r="BJ101" s="162"/>
      <c r="BK101" s="162"/>
      <c r="BL101" s="162"/>
      <c r="BM101" s="162"/>
      <c r="BN101" s="162"/>
      <c r="BO101" s="162"/>
      <c r="BP101" s="162"/>
      <c r="BQ101" s="162"/>
      <c r="BR101" s="162"/>
      <c r="BS101" s="162"/>
      <c r="BT101" s="162"/>
      <c r="BU101" s="162"/>
      <c r="BV101" s="162"/>
      <c r="BW101" s="162"/>
      <c r="BX101" s="162"/>
      <c r="BY101" s="162"/>
      <c r="BZ101" s="162"/>
      <c r="CA101" s="162"/>
      <c r="CB101" s="162"/>
      <c r="CC101" s="162"/>
    </row>
    <row r="102" spans="1:81" ht="6.95" customHeight="1" x14ac:dyDescent="0.25">
      <c r="U102" s="141">
        <v>98</v>
      </c>
      <c r="V102" s="130">
        <v>1</v>
      </c>
      <c r="W102" s="130">
        <v>17</v>
      </c>
      <c r="X102" s="130">
        <v>16</v>
      </c>
      <c r="Y102" s="130">
        <v>140</v>
      </c>
      <c r="Z102" s="55" t="str">
        <f t="shared" si="13"/>
        <v>17,18</v>
      </c>
      <c r="AA102" s="162"/>
      <c r="AB102" s="178">
        <v>98</v>
      </c>
      <c r="AC102" s="178">
        <v>1</v>
      </c>
      <c r="AD102" s="178">
        <v>41</v>
      </c>
      <c r="AE102" s="178" t="s">
        <v>515</v>
      </c>
      <c r="AF102" s="179" t="s">
        <v>458</v>
      </c>
      <c r="AG102" s="179">
        <v>0.1</v>
      </c>
      <c r="AH102" s="179">
        <v>97</v>
      </c>
      <c r="AI102" s="179">
        <v>102</v>
      </c>
      <c r="AJ102" s="179">
        <v>250</v>
      </c>
      <c r="AK102" s="179">
        <v>500</v>
      </c>
      <c r="AL102" s="178">
        <v>1</v>
      </c>
      <c r="AM102" s="178">
        <v>16</v>
      </c>
      <c r="AN102" s="178">
        <v>9</v>
      </c>
      <c r="AO102" s="55" t="str">
        <f t="shared" si="14"/>
        <v>10,17</v>
      </c>
      <c r="AP102" s="90" t="str">
        <f t="shared" si="15"/>
        <v>H</v>
      </c>
      <c r="AQ102" s="94">
        <f t="shared" si="8"/>
        <v>398</v>
      </c>
      <c r="AR102" s="94">
        <f t="shared" si="8"/>
        <v>250</v>
      </c>
      <c r="AS102" s="145"/>
      <c r="AT102" s="145"/>
      <c r="AU102" s="145"/>
      <c r="AV102" s="151"/>
      <c r="AW102" s="145"/>
      <c r="AX102" s="145"/>
      <c r="AY102" s="145"/>
      <c r="AZ102" s="145"/>
      <c r="BA102" s="162"/>
      <c r="BB102" s="162"/>
      <c r="BC102" s="162"/>
      <c r="BD102" s="162"/>
      <c r="BE102" s="162"/>
      <c r="BF102" s="162"/>
      <c r="BG102" s="162"/>
      <c r="BH102" s="162"/>
      <c r="BI102" s="162"/>
      <c r="BJ102" s="162"/>
      <c r="BK102" s="162"/>
      <c r="BL102" s="162"/>
      <c r="BM102" s="162"/>
      <c r="BN102" s="162"/>
      <c r="BO102" s="162"/>
      <c r="BP102" s="162"/>
      <c r="BQ102" s="162"/>
      <c r="BR102" s="162"/>
      <c r="BS102" s="162"/>
      <c r="BT102" s="162"/>
      <c r="BU102" s="162"/>
      <c r="BV102" s="162"/>
      <c r="BW102" s="162"/>
      <c r="BX102" s="162"/>
      <c r="BY102" s="162"/>
      <c r="BZ102" s="162"/>
      <c r="CA102" s="162"/>
      <c r="CB102" s="162"/>
      <c r="CC102" s="162"/>
    </row>
    <row r="103" spans="1:81" ht="6.95" customHeight="1" x14ac:dyDescent="0.25">
      <c r="U103" s="141">
        <v>99</v>
      </c>
      <c r="V103" s="130">
        <v>1</v>
      </c>
      <c r="W103" s="130">
        <v>18</v>
      </c>
      <c r="X103" s="130">
        <v>16</v>
      </c>
      <c r="Y103" s="130">
        <v>140</v>
      </c>
      <c r="Z103" s="55" t="str">
        <f t="shared" si="13"/>
        <v>17,19</v>
      </c>
      <c r="AA103" s="162"/>
      <c r="AB103" s="178">
        <v>99</v>
      </c>
      <c r="AC103" s="178">
        <v>1</v>
      </c>
      <c r="AD103" s="178">
        <v>42</v>
      </c>
      <c r="AE103" s="178" t="s">
        <v>522</v>
      </c>
      <c r="AF103" s="179" t="s">
        <v>458</v>
      </c>
      <c r="AG103" s="179">
        <v>0.1</v>
      </c>
      <c r="AH103" s="179">
        <v>97</v>
      </c>
      <c r="AI103" s="179">
        <v>102</v>
      </c>
      <c r="AJ103" s="179">
        <v>250</v>
      </c>
      <c r="AK103" s="179">
        <v>500</v>
      </c>
      <c r="AL103" s="178">
        <v>1</v>
      </c>
      <c r="AM103" s="178">
        <v>17</v>
      </c>
      <c r="AN103" s="178">
        <v>10</v>
      </c>
      <c r="AO103" s="55" t="str">
        <f t="shared" si="14"/>
        <v>11,18</v>
      </c>
      <c r="AP103" s="90" t="str">
        <f t="shared" si="15"/>
        <v>H</v>
      </c>
      <c r="AQ103" s="94">
        <f t="shared" si="8"/>
        <v>398</v>
      </c>
      <c r="AR103" s="94">
        <f t="shared" si="8"/>
        <v>250</v>
      </c>
      <c r="AS103" s="145"/>
      <c r="AT103" s="145"/>
      <c r="AU103" s="145"/>
      <c r="AV103" s="151"/>
      <c r="AW103" s="145"/>
      <c r="AX103" s="145"/>
      <c r="AY103" s="145"/>
      <c r="AZ103" s="145"/>
      <c r="BA103" s="162"/>
      <c r="BB103" s="162"/>
      <c r="BC103" s="162"/>
      <c r="BD103" s="162"/>
      <c r="BE103" s="162"/>
      <c r="BF103" s="162"/>
      <c r="BG103" s="162"/>
      <c r="BH103" s="162"/>
      <c r="BI103" s="162"/>
      <c r="BJ103" s="162"/>
      <c r="BK103" s="162"/>
      <c r="BL103" s="162"/>
      <c r="BM103" s="162"/>
      <c r="BN103" s="162"/>
      <c r="BO103" s="162"/>
      <c r="BP103" s="162"/>
      <c r="BQ103" s="162"/>
      <c r="BR103" s="162"/>
      <c r="BS103" s="162"/>
      <c r="BT103" s="162"/>
      <c r="BU103" s="162"/>
      <c r="BV103" s="162"/>
      <c r="BW103" s="162"/>
      <c r="BX103" s="162"/>
      <c r="BY103" s="162"/>
      <c r="BZ103" s="162"/>
      <c r="CA103" s="162"/>
      <c r="CB103" s="162"/>
      <c r="CC103" s="162"/>
    </row>
    <row r="104" spans="1:81" ht="6.95" customHeight="1" x14ac:dyDescent="0.25">
      <c r="U104" s="141">
        <v>100</v>
      </c>
      <c r="V104" s="130">
        <v>1</v>
      </c>
      <c r="W104" s="130">
        <v>19</v>
      </c>
      <c r="X104" s="130">
        <v>16</v>
      </c>
      <c r="Y104" s="130">
        <v>140</v>
      </c>
      <c r="Z104" s="55" t="str">
        <f t="shared" si="13"/>
        <v>17,20</v>
      </c>
      <c r="AA104" s="162"/>
      <c r="AB104" s="178">
        <v>100</v>
      </c>
      <c r="AC104" s="178">
        <v>1</v>
      </c>
      <c r="AD104" s="178">
        <v>43</v>
      </c>
      <c r="AE104" s="178" t="s">
        <v>545</v>
      </c>
      <c r="AF104" s="179" t="s">
        <v>460</v>
      </c>
      <c r="AG104" s="179">
        <v>0.1</v>
      </c>
      <c r="AH104" s="179">
        <v>0</v>
      </c>
      <c r="AI104" s="179">
        <v>0</v>
      </c>
      <c r="AJ104" s="179">
        <v>0</v>
      </c>
      <c r="AK104" s="179">
        <v>0</v>
      </c>
      <c r="AL104" s="178">
        <v>2</v>
      </c>
      <c r="AM104" s="178">
        <v>17</v>
      </c>
      <c r="AN104" s="178">
        <v>9</v>
      </c>
      <c r="AO104" s="55" t="str">
        <f t="shared" si="14"/>
        <v>10,18</v>
      </c>
      <c r="AP104" s="90" t="str">
        <f t="shared" si="15"/>
        <v/>
      </c>
      <c r="AQ104" s="94">
        <f t="shared" si="8"/>
        <v>0</v>
      </c>
      <c r="AR104" s="94">
        <f t="shared" si="8"/>
        <v>0</v>
      </c>
      <c r="AS104" s="145"/>
      <c r="AT104" s="145"/>
      <c r="AU104" s="145"/>
      <c r="AV104" s="151"/>
      <c r="AW104" s="145"/>
      <c r="AX104" s="145"/>
      <c r="AY104" s="145"/>
      <c r="AZ104" s="145"/>
      <c r="BA104" s="162"/>
      <c r="BB104" s="162"/>
      <c r="BC104" s="162"/>
      <c r="BD104" s="162"/>
      <c r="BE104" s="162"/>
      <c r="BF104" s="162"/>
      <c r="BG104" s="162"/>
      <c r="BH104" s="162"/>
      <c r="BI104" s="162"/>
      <c r="BJ104" s="162"/>
      <c r="BK104" s="162"/>
      <c r="BL104" s="162"/>
      <c r="BM104" s="162"/>
      <c r="BN104" s="162"/>
      <c r="BO104" s="162"/>
      <c r="BP104" s="162"/>
      <c r="BQ104" s="162"/>
      <c r="BR104" s="162"/>
      <c r="BS104" s="162"/>
      <c r="BT104" s="162"/>
      <c r="BU104" s="162"/>
      <c r="BV104" s="162"/>
      <c r="BW104" s="162"/>
      <c r="BX104" s="162"/>
      <c r="BY104" s="162"/>
      <c r="BZ104" s="162"/>
      <c r="CA104" s="162"/>
      <c r="CB104" s="162"/>
      <c r="CC104" s="162"/>
    </row>
    <row r="105" spans="1:81" ht="6.95" customHeight="1" x14ac:dyDescent="0.25">
      <c r="U105" s="141">
        <v>101</v>
      </c>
      <c r="V105" s="130">
        <v>1</v>
      </c>
      <c r="W105" s="130">
        <v>20</v>
      </c>
      <c r="X105" s="130">
        <v>16</v>
      </c>
      <c r="Y105" s="130">
        <v>140</v>
      </c>
      <c r="Z105" s="55" t="str">
        <f t="shared" si="13"/>
        <v>17,21</v>
      </c>
      <c r="AA105" s="162"/>
      <c r="AB105" s="178">
        <v>101</v>
      </c>
      <c r="AC105" s="178">
        <v>1</v>
      </c>
      <c r="AD105" s="178">
        <v>44</v>
      </c>
      <c r="AE105" s="178" t="s">
        <v>524</v>
      </c>
      <c r="AF105" s="179" t="s">
        <v>458</v>
      </c>
      <c r="AG105" s="179">
        <v>0.1</v>
      </c>
      <c r="AH105" s="179">
        <v>97</v>
      </c>
      <c r="AI105" s="179">
        <v>102</v>
      </c>
      <c r="AJ105" s="179">
        <v>250</v>
      </c>
      <c r="AK105" s="179">
        <v>500</v>
      </c>
      <c r="AL105" s="178">
        <v>1</v>
      </c>
      <c r="AM105" s="178">
        <v>18</v>
      </c>
      <c r="AN105" s="178">
        <v>6</v>
      </c>
      <c r="AO105" s="55" t="str">
        <f t="shared" si="14"/>
        <v>7,19</v>
      </c>
      <c r="AP105" s="90" t="str">
        <f t="shared" si="15"/>
        <v>H</v>
      </c>
      <c r="AQ105" s="94">
        <f t="shared" si="8"/>
        <v>398</v>
      </c>
      <c r="AR105" s="94">
        <f t="shared" si="8"/>
        <v>250</v>
      </c>
      <c r="AS105" s="145"/>
      <c r="AT105" s="145"/>
      <c r="AU105" s="145"/>
      <c r="AV105" s="151"/>
      <c r="AW105" s="145"/>
      <c r="AX105" s="145"/>
      <c r="AY105" s="145"/>
      <c r="AZ105" s="145"/>
      <c r="BA105" s="162"/>
      <c r="BB105" s="162"/>
      <c r="BC105" s="162"/>
      <c r="BD105" s="162"/>
      <c r="BE105" s="162"/>
      <c r="BF105" s="162"/>
      <c r="BG105" s="162"/>
      <c r="BH105" s="162"/>
      <c r="BI105" s="162"/>
      <c r="BJ105" s="162"/>
      <c r="BK105" s="162"/>
      <c r="BL105" s="162"/>
      <c r="BM105" s="162"/>
      <c r="BN105" s="162"/>
      <c r="BO105" s="162"/>
      <c r="BP105" s="162"/>
      <c r="BQ105" s="162"/>
      <c r="BR105" s="162"/>
      <c r="BS105" s="162"/>
      <c r="BT105" s="162"/>
      <c r="BU105" s="162"/>
      <c r="BV105" s="162"/>
      <c r="BW105" s="162"/>
      <c r="BX105" s="162"/>
      <c r="BY105" s="162"/>
      <c r="BZ105" s="162"/>
      <c r="CA105" s="162"/>
      <c r="CB105" s="162"/>
      <c r="CC105" s="162"/>
    </row>
    <row r="106" spans="1:81" ht="6.95" customHeight="1" x14ac:dyDescent="0.25">
      <c r="U106" s="141">
        <v>102</v>
      </c>
      <c r="V106" s="130">
        <v>1</v>
      </c>
      <c r="W106" s="130">
        <v>21</v>
      </c>
      <c r="X106" s="130">
        <v>16</v>
      </c>
      <c r="Y106" s="130">
        <v>140</v>
      </c>
      <c r="Z106" s="55" t="str">
        <f t="shared" si="13"/>
        <v>17,22</v>
      </c>
      <c r="AA106" s="162"/>
      <c r="AB106" s="178">
        <v>102</v>
      </c>
      <c r="AC106" s="178">
        <v>1</v>
      </c>
      <c r="AD106" s="178">
        <v>45</v>
      </c>
      <c r="AE106" s="178" t="s">
        <v>546</v>
      </c>
      <c r="AF106" s="179" t="s">
        <v>460</v>
      </c>
      <c r="AG106" s="179">
        <v>0.1</v>
      </c>
      <c r="AH106" s="179">
        <v>0</v>
      </c>
      <c r="AI106" s="179">
        <v>0</v>
      </c>
      <c r="AJ106" s="179">
        <v>0</v>
      </c>
      <c r="AK106" s="179">
        <v>0</v>
      </c>
      <c r="AL106" s="178">
        <v>2</v>
      </c>
      <c r="AM106" s="178">
        <v>18</v>
      </c>
      <c r="AN106" s="178">
        <v>7</v>
      </c>
      <c r="AO106" s="55" t="str">
        <f t="shared" si="14"/>
        <v>8,19</v>
      </c>
      <c r="AP106" s="90" t="str">
        <f t="shared" si="15"/>
        <v/>
      </c>
      <c r="AQ106" s="94">
        <f t="shared" si="8"/>
        <v>0</v>
      </c>
      <c r="AR106" s="94">
        <f t="shared" si="8"/>
        <v>0</v>
      </c>
      <c r="AS106" s="145"/>
      <c r="AT106" s="145"/>
      <c r="AU106" s="145"/>
      <c r="AV106" s="151"/>
      <c r="AW106" s="145"/>
      <c r="AX106" s="145"/>
      <c r="AY106" s="145"/>
      <c r="AZ106" s="145"/>
      <c r="BA106" s="162"/>
      <c r="BB106" s="162"/>
      <c r="BC106" s="162"/>
      <c r="BD106" s="162"/>
      <c r="BE106" s="162"/>
      <c r="BF106" s="162"/>
      <c r="BG106" s="162"/>
      <c r="BH106" s="162"/>
      <c r="BI106" s="162"/>
      <c r="BJ106" s="162"/>
      <c r="BK106" s="162"/>
      <c r="BL106" s="162"/>
      <c r="BM106" s="162"/>
      <c r="BN106" s="162"/>
      <c r="BO106" s="162"/>
      <c r="BP106" s="162"/>
      <c r="BQ106" s="162"/>
      <c r="BR106" s="162"/>
      <c r="BS106" s="162"/>
      <c r="BT106" s="162"/>
      <c r="BU106" s="162"/>
      <c r="BV106" s="162"/>
      <c r="BW106" s="162"/>
      <c r="BX106" s="162"/>
      <c r="BY106" s="162"/>
      <c r="BZ106" s="162"/>
      <c r="CA106" s="162"/>
      <c r="CB106" s="162"/>
      <c r="CC106" s="162"/>
    </row>
    <row r="107" spans="1:81" ht="6.95" customHeight="1" x14ac:dyDescent="0.25">
      <c r="U107" s="141">
        <v>103</v>
      </c>
      <c r="V107" s="130">
        <v>1</v>
      </c>
      <c r="W107" s="130">
        <v>22</v>
      </c>
      <c r="X107" s="130">
        <v>16</v>
      </c>
      <c r="Y107" s="130">
        <v>140</v>
      </c>
      <c r="Z107" s="55" t="str">
        <f t="shared" si="13"/>
        <v>17,23</v>
      </c>
      <c r="AA107" s="162"/>
      <c r="AB107" s="178">
        <v>103</v>
      </c>
      <c r="AC107" s="178">
        <v>1</v>
      </c>
      <c r="AD107" s="178">
        <v>46</v>
      </c>
      <c r="AE107" s="178" t="s">
        <v>547</v>
      </c>
      <c r="AF107" s="179" t="s">
        <v>460</v>
      </c>
      <c r="AG107" s="179">
        <v>0.1</v>
      </c>
      <c r="AH107" s="179">
        <v>0</v>
      </c>
      <c r="AI107" s="179">
        <v>0</v>
      </c>
      <c r="AJ107" s="179">
        <v>0</v>
      </c>
      <c r="AK107" s="179">
        <v>0</v>
      </c>
      <c r="AL107" s="178">
        <v>2</v>
      </c>
      <c r="AM107" s="178">
        <v>18</v>
      </c>
      <c r="AN107" s="178">
        <v>8</v>
      </c>
      <c r="AO107" s="55" t="str">
        <f t="shared" si="14"/>
        <v>9,19</v>
      </c>
      <c r="AP107" s="90" t="str">
        <f t="shared" si="15"/>
        <v/>
      </c>
      <c r="AQ107" s="94">
        <f t="shared" si="8"/>
        <v>0</v>
      </c>
      <c r="AR107" s="94">
        <f t="shared" si="8"/>
        <v>0</v>
      </c>
      <c r="AS107" s="145"/>
      <c r="AT107" s="145"/>
      <c r="AU107" s="145"/>
      <c r="AV107" s="151"/>
      <c r="AW107" s="145"/>
      <c r="AX107" s="145"/>
      <c r="AY107" s="145"/>
      <c r="AZ107" s="145"/>
      <c r="BA107" s="162"/>
      <c r="BB107" s="162"/>
      <c r="BC107" s="162"/>
      <c r="BD107" s="162"/>
      <c r="BE107" s="162"/>
      <c r="BF107" s="162"/>
      <c r="BG107" s="162"/>
      <c r="BH107" s="162"/>
      <c r="BI107" s="162"/>
      <c r="BJ107" s="162"/>
      <c r="BK107" s="162"/>
      <c r="BL107" s="162"/>
      <c r="BM107" s="162"/>
      <c r="BN107" s="162"/>
      <c r="BO107" s="162"/>
      <c r="BP107" s="162"/>
      <c r="BQ107" s="162"/>
      <c r="BR107" s="162"/>
      <c r="BS107" s="162"/>
      <c r="BT107" s="162"/>
      <c r="BU107" s="162"/>
      <c r="BV107" s="162"/>
      <c r="BW107" s="162"/>
      <c r="BX107" s="162"/>
      <c r="BY107" s="162"/>
      <c r="BZ107" s="162"/>
      <c r="CA107" s="162"/>
      <c r="CB107" s="162"/>
      <c r="CC107" s="162"/>
    </row>
    <row r="108" spans="1:81" ht="6.95" customHeight="1" x14ac:dyDescent="0.25">
      <c r="U108" s="141">
        <v>104</v>
      </c>
      <c r="V108" s="130">
        <v>1</v>
      </c>
      <c r="W108" s="130">
        <v>23</v>
      </c>
      <c r="X108" s="130">
        <v>16</v>
      </c>
      <c r="Y108" s="130">
        <v>140</v>
      </c>
      <c r="Z108" s="55" t="str">
        <f t="shared" si="13"/>
        <v>17,24</v>
      </c>
      <c r="AA108" s="162"/>
      <c r="AB108" s="178">
        <v>104</v>
      </c>
      <c r="AC108" s="178">
        <v>1</v>
      </c>
      <c r="AD108" s="178">
        <v>47</v>
      </c>
      <c r="AE108" s="178" t="s">
        <v>526</v>
      </c>
      <c r="AF108" s="179" t="s">
        <v>458</v>
      </c>
      <c r="AG108" s="179">
        <v>0.1</v>
      </c>
      <c r="AH108" s="179">
        <v>97</v>
      </c>
      <c r="AI108" s="179">
        <v>102</v>
      </c>
      <c r="AJ108" s="179">
        <v>250</v>
      </c>
      <c r="AK108" s="179">
        <v>500</v>
      </c>
      <c r="AL108" s="178">
        <v>1</v>
      </c>
      <c r="AM108" s="178">
        <v>18</v>
      </c>
      <c r="AN108" s="178">
        <v>10</v>
      </c>
      <c r="AO108" s="55" t="str">
        <f t="shared" si="14"/>
        <v>11,19</v>
      </c>
      <c r="AP108" s="90" t="str">
        <f t="shared" si="15"/>
        <v>H</v>
      </c>
      <c r="AQ108" s="94">
        <f t="shared" si="8"/>
        <v>398</v>
      </c>
      <c r="AR108" s="94">
        <f t="shared" si="8"/>
        <v>250</v>
      </c>
      <c r="AS108" s="145"/>
      <c r="AT108" s="145"/>
      <c r="AU108" s="145"/>
      <c r="AV108" s="151"/>
      <c r="AW108" s="145"/>
      <c r="AX108" s="145"/>
      <c r="AY108" s="145"/>
      <c r="AZ108" s="145"/>
      <c r="BA108" s="162"/>
      <c r="BB108" s="162"/>
      <c r="BC108" s="162"/>
      <c r="BD108" s="162"/>
      <c r="BE108" s="162"/>
      <c r="BF108" s="162"/>
      <c r="BG108" s="162"/>
      <c r="BH108" s="162"/>
      <c r="BI108" s="162"/>
      <c r="BJ108" s="162"/>
      <c r="BK108" s="162"/>
      <c r="BL108" s="162"/>
      <c r="BM108" s="162"/>
      <c r="BN108" s="162"/>
      <c r="BO108" s="162"/>
      <c r="BP108" s="162"/>
      <c r="BQ108" s="162"/>
      <c r="BR108" s="162"/>
      <c r="BS108" s="162"/>
      <c r="BT108" s="162"/>
      <c r="BU108" s="162"/>
      <c r="BV108" s="162"/>
      <c r="BW108" s="162"/>
      <c r="BX108" s="162"/>
      <c r="BY108" s="162"/>
      <c r="BZ108" s="162"/>
      <c r="CA108" s="162"/>
      <c r="CB108" s="162"/>
      <c r="CC108" s="162"/>
    </row>
    <row r="109" spans="1:81" ht="6.95" customHeight="1" x14ac:dyDescent="0.25">
      <c r="U109" s="141">
        <v>105</v>
      </c>
      <c r="V109" s="130">
        <v>1</v>
      </c>
      <c r="W109" s="130">
        <v>24</v>
      </c>
      <c r="X109" s="130">
        <v>16</v>
      </c>
      <c r="Y109" s="130">
        <v>140</v>
      </c>
      <c r="Z109" s="55" t="str">
        <f t="shared" si="13"/>
        <v>17,25</v>
      </c>
      <c r="AA109" s="162"/>
      <c r="AB109" s="178">
        <v>105</v>
      </c>
      <c r="AC109" s="178">
        <v>1</v>
      </c>
      <c r="AD109" s="178">
        <v>48</v>
      </c>
      <c r="AE109" s="178" t="s">
        <v>548</v>
      </c>
      <c r="AF109" s="179" t="s">
        <v>460</v>
      </c>
      <c r="AG109" s="179">
        <v>0.1</v>
      </c>
      <c r="AH109" s="179">
        <v>0</v>
      </c>
      <c r="AI109" s="179">
        <v>0</v>
      </c>
      <c r="AJ109" s="179">
        <v>0</v>
      </c>
      <c r="AK109" s="179">
        <v>0</v>
      </c>
      <c r="AL109" s="178">
        <v>2</v>
      </c>
      <c r="AM109" s="178">
        <v>18</v>
      </c>
      <c r="AN109" s="178">
        <v>9</v>
      </c>
      <c r="AO109" s="55" t="str">
        <f t="shared" si="14"/>
        <v>10,19</v>
      </c>
      <c r="AP109" s="90" t="str">
        <f t="shared" si="15"/>
        <v/>
      </c>
      <c r="AQ109" s="94">
        <f t="shared" si="8"/>
        <v>0</v>
      </c>
      <c r="AR109" s="94">
        <f t="shared" si="8"/>
        <v>0</v>
      </c>
      <c r="AS109" s="145"/>
      <c r="AT109" s="145"/>
      <c r="AU109" s="145"/>
      <c r="AV109" s="151"/>
      <c r="AW109" s="145"/>
      <c r="AX109" s="145"/>
      <c r="AY109" s="145"/>
      <c r="AZ109" s="145"/>
      <c r="BA109" s="162"/>
      <c r="BB109" s="162"/>
      <c r="BC109" s="162"/>
      <c r="BD109" s="162"/>
      <c r="BE109" s="162"/>
      <c r="BF109" s="162"/>
      <c r="BG109" s="162"/>
      <c r="BH109" s="162"/>
      <c r="BI109" s="162"/>
      <c r="BJ109" s="162"/>
      <c r="BK109" s="162"/>
      <c r="BL109" s="162"/>
      <c r="BM109" s="162"/>
      <c r="BN109" s="162"/>
      <c r="BO109" s="162"/>
      <c r="BP109" s="162"/>
      <c r="BQ109" s="162"/>
      <c r="BR109" s="162"/>
      <c r="BS109" s="162"/>
      <c r="BT109" s="162"/>
      <c r="BU109" s="162"/>
      <c r="BV109" s="162"/>
      <c r="BW109" s="162"/>
      <c r="BX109" s="162"/>
      <c r="BY109" s="162"/>
      <c r="BZ109" s="162"/>
      <c r="CA109" s="162"/>
      <c r="CB109" s="162"/>
      <c r="CC109" s="162"/>
    </row>
    <row r="110" spans="1:81" ht="6.95" customHeight="1" x14ac:dyDescent="0.25">
      <c r="U110" s="141">
        <v>106</v>
      </c>
      <c r="V110" s="130">
        <v>1</v>
      </c>
      <c r="W110" s="130">
        <v>25</v>
      </c>
      <c r="X110" s="130">
        <v>16</v>
      </c>
      <c r="Y110" s="130">
        <v>140</v>
      </c>
      <c r="Z110" s="55" t="str">
        <f t="shared" si="13"/>
        <v>17,26</v>
      </c>
      <c r="AA110" s="162"/>
      <c r="AB110" s="178">
        <v>106</v>
      </c>
      <c r="AC110" s="178">
        <v>1</v>
      </c>
      <c r="AD110" s="178">
        <v>49</v>
      </c>
      <c r="AE110" s="178" t="s">
        <v>528</v>
      </c>
      <c r="AF110" s="179" t="s">
        <v>458</v>
      </c>
      <c r="AG110" s="179">
        <v>0.1</v>
      </c>
      <c r="AH110" s="179">
        <v>97</v>
      </c>
      <c r="AI110" s="179">
        <v>102</v>
      </c>
      <c r="AJ110" s="179">
        <v>250</v>
      </c>
      <c r="AK110" s="179">
        <v>500</v>
      </c>
      <c r="AL110" s="178">
        <v>1</v>
      </c>
      <c r="AM110" s="178">
        <v>19</v>
      </c>
      <c r="AN110" s="178">
        <v>6</v>
      </c>
      <c r="AO110" s="55" t="str">
        <f t="shared" si="14"/>
        <v>7,20</v>
      </c>
      <c r="AP110" s="90" t="str">
        <f t="shared" si="15"/>
        <v>H</v>
      </c>
      <c r="AQ110" s="94">
        <f t="shared" si="8"/>
        <v>398</v>
      </c>
      <c r="AR110" s="94">
        <f t="shared" si="8"/>
        <v>250</v>
      </c>
      <c r="AS110" s="145"/>
      <c r="AT110" s="145"/>
      <c r="AU110" s="145"/>
      <c r="AV110" s="151"/>
      <c r="AW110" s="145"/>
      <c r="AX110" s="145"/>
      <c r="AY110" s="145"/>
      <c r="AZ110" s="145"/>
      <c r="BA110" s="162"/>
      <c r="BB110" s="162"/>
      <c r="BC110" s="162"/>
      <c r="BD110" s="162"/>
      <c r="BE110" s="162"/>
      <c r="BF110" s="162"/>
      <c r="BG110" s="162"/>
      <c r="BH110" s="162"/>
      <c r="BI110" s="162"/>
      <c r="BJ110" s="162"/>
      <c r="BK110" s="162"/>
      <c r="BL110" s="162"/>
      <c r="BM110" s="162"/>
      <c r="BN110" s="162"/>
      <c r="BO110" s="162"/>
      <c r="BP110" s="162"/>
      <c r="BQ110" s="162"/>
      <c r="BR110" s="162"/>
      <c r="BS110" s="162"/>
      <c r="BT110" s="162"/>
      <c r="BU110" s="162"/>
      <c r="BV110" s="162"/>
      <c r="BW110" s="162"/>
      <c r="BX110" s="162"/>
      <c r="BY110" s="162"/>
      <c r="BZ110" s="162"/>
      <c r="CA110" s="162"/>
      <c r="CB110" s="162"/>
      <c r="CC110" s="162"/>
    </row>
    <row r="111" spans="1:81" ht="6.95" customHeight="1" x14ac:dyDescent="0.25">
      <c r="U111" s="141">
        <v>107</v>
      </c>
      <c r="V111" s="130">
        <v>1</v>
      </c>
      <c r="W111" s="130">
        <v>26</v>
      </c>
      <c r="X111" s="130">
        <v>16</v>
      </c>
      <c r="Y111" s="130">
        <v>140</v>
      </c>
      <c r="Z111" s="55" t="str">
        <f t="shared" si="13"/>
        <v>17,27</v>
      </c>
      <c r="AA111" s="162"/>
      <c r="AB111" s="178">
        <v>107</v>
      </c>
      <c r="AC111" s="178">
        <v>1</v>
      </c>
      <c r="AD111" s="178">
        <v>50</v>
      </c>
      <c r="AE111" s="178" t="s">
        <v>535</v>
      </c>
      <c r="AF111" s="179" t="s">
        <v>458</v>
      </c>
      <c r="AG111" s="179">
        <v>0.1</v>
      </c>
      <c r="AH111" s="179">
        <v>97</v>
      </c>
      <c r="AI111" s="179">
        <v>102</v>
      </c>
      <c r="AJ111" s="179">
        <v>250</v>
      </c>
      <c r="AK111" s="179">
        <v>500</v>
      </c>
      <c r="AL111" s="178">
        <v>1</v>
      </c>
      <c r="AM111" s="178">
        <v>20</v>
      </c>
      <c r="AN111" s="178">
        <v>7</v>
      </c>
      <c r="AO111" s="55" t="str">
        <f t="shared" si="14"/>
        <v>8,21</v>
      </c>
      <c r="AP111" s="90" t="str">
        <f t="shared" si="15"/>
        <v>H</v>
      </c>
      <c r="AQ111" s="94">
        <f t="shared" si="8"/>
        <v>398</v>
      </c>
      <c r="AR111" s="94">
        <f t="shared" si="8"/>
        <v>250</v>
      </c>
      <c r="AS111" s="145"/>
      <c r="AT111" s="145"/>
      <c r="AU111" s="145"/>
      <c r="AV111" s="151"/>
      <c r="AW111" s="145"/>
      <c r="AX111" s="145"/>
      <c r="AY111" s="145"/>
      <c r="AZ111" s="145"/>
      <c r="BA111" s="162"/>
      <c r="BB111" s="162"/>
      <c r="BC111" s="162"/>
      <c r="BD111" s="162"/>
      <c r="BE111" s="162"/>
      <c r="BF111" s="162"/>
      <c r="BG111" s="162"/>
      <c r="BH111" s="162"/>
      <c r="BI111" s="162"/>
      <c r="BJ111" s="162"/>
      <c r="BK111" s="162"/>
      <c r="BL111" s="162"/>
      <c r="BM111" s="162"/>
      <c r="BN111" s="162"/>
      <c r="BO111" s="162"/>
      <c r="BP111" s="162"/>
      <c r="BQ111" s="162"/>
      <c r="BR111" s="162"/>
      <c r="BS111" s="162"/>
      <c r="BT111" s="162"/>
      <c r="BU111" s="162"/>
      <c r="BV111" s="162"/>
      <c r="BW111" s="162"/>
      <c r="BX111" s="162"/>
      <c r="BY111" s="162"/>
      <c r="BZ111" s="162"/>
      <c r="CA111" s="162"/>
      <c r="CB111" s="162"/>
      <c r="CC111" s="162"/>
    </row>
    <row r="112" spans="1:81" ht="6.95" customHeight="1" x14ac:dyDescent="0.25">
      <c r="U112" s="141">
        <v>108</v>
      </c>
      <c r="V112" s="130">
        <v>2</v>
      </c>
      <c r="W112" s="130">
        <v>0</v>
      </c>
      <c r="X112" s="130">
        <v>0</v>
      </c>
      <c r="Y112" s="130">
        <v>160</v>
      </c>
      <c r="Z112" s="55" t="str">
        <f t="shared" si="13"/>
        <v>1,1</v>
      </c>
      <c r="AA112" s="162"/>
      <c r="AB112" s="178">
        <v>108</v>
      </c>
      <c r="AC112" s="178">
        <v>1</v>
      </c>
      <c r="AD112" s="178">
        <v>51</v>
      </c>
      <c r="AE112" s="178" t="s">
        <v>549</v>
      </c>
      <c r="AF112" s="179" t="s">
        <v>460</v>
      </c>
      <c r="AG112" s="179">
        <v>0.1</v>
      </c>
      <c r="AH112" s="179">
        <v>0</v>
      </c>
      <c r="AI112" s="179">
        <v>0</v>
      </c>
      <c r="AJ112" s="179">
        <v>0</v>
      </c>
      <c r="AK112" s="179">
        <v>0</v>
      </c>
      <c r="AL112" s="178">
        <v>2</v>
      </c>
      <c r="AM112" s="178">
        <v>19</v>
      </c>
      <c r="AN112" s="178">
        <v>7</v>
      </c>
      <c r="AO112" s="55" t="str">
        <f t="shared" si="14"/>
        <v>8,20</v>
      </c>
      <c r="AP112" s="90" t="str">
        <f t="shared" si="15"/>
        <v/>
      </c>
      <c r="AQ112" s="94">
        <f t="shared" si="8"/>
        <v>0</v>
      </c>
      <c r="AR112" s="94">
        <f t="shared" si="8"/>
        <v>0</v>
      </c>
      <c r="AS112" s="145"/>
      <c r="AT112" s="145"/>
      <c r="AU112" s="145"/>
      <c r="AV112" s="151"/>
      <c r="AW112" s="145"/>
      <c r="AX112" s="145"/>
      <c r="AY112" s="145"/>
      <c r="AZ112" s="145"/>
      <c r="BA112" s="162"/>
      <c r="BB112" s="162"/>
      <c r="BC112" s="162"/>
      <c r="BD112" s="162"/>
      <c r="BE112" s="162"/>
      <c r="BF112" s="162"/>
      <c r="BG112" s="162"/>
      <c r="BH112" s="162"/>
      <c r="BI112" s="162"/>
      <c r="BJ112" s="162"/>
      <c r="BK112" s="162"/>
      <c r="BL112" s="162"/>
      <c r="BM112" s="162"/>
      <c r="BN112" s="162"/>
      <c r="BO112" s="162"/>
      <c r="BP112" s="162"/>
      <c r="BQ112" s="162"/>
      <c r="BR112" s="162"/>
      <c r="BS112" s="162"/>
      <c r="BT112" s="162"/>
      <c r="BU112" s="162"/>
      <c r="BV112" s="162"/>
      <c r="BW112" s="162"/>
      <c r="BX112" s="162"/>
      <c r="BY112" s="162"/>
      <c r="BZ112" s="162"/>
      <c r="CA112" s="162"/>
      <c r="CB112" s="162"/>
      <c r="CC112" s="162"/>
    </row>
    <row r="113" spans="21:81" ht="6.95" customHeight="1" x14ac:dyDescent="0.25">
      <c r="U113" s="141">
        <v>109</v>
      </c>
      <c r="V113" s="130">
        <v>2</v>
      </c>
      <c r="W113" s="130">
        <v>1</v>
      </c>
      <c r="X113" s="130">
        <v>0</v>
      </c>
      <c r="Y113" s="130">
        <v>160</v>
      </c>
      <c r="Z113" s="55" t="str">
        <f t="shared" si="13"/>
        <v>1,2</v>
      </c>
      <c r="AA113" s="162"/>
      <c r="AB113" s="178">
        <v>109</v>
      </c>
      <c r="AC113" s="178">
        <v>1</v>
      </c>
      <c r="AD113" s="178">
        <v>52</v>
      </c>
      <c r="AE113" s="178" t="s">
        <v>537</v>
      </c>
      <c r="AF113" s="179" t="s">
        <v>458</v>
      </c>
      <c r="AG113" s="179">
        <v>0.1</v>
      </c>
      <c r="AH113" s="179">
        <v>97</v>
      </c>
      <c r="AI113" s="179">
        <v>102</v>
      </c>
      <c r="AJ113" s="179">
        <v>250</v>
      </c>
      <c r="AK113" s="179">
        <v>500</v>
      </c>
      <c r="AL113" s="178">
        <v>1</v>
      </c>
      <c r="AM113" s="178">
        <v>20</v>
      </c>
      <c r="AN113" s="178">
        <v>8</v>
      </c>
      <c r="AO113" s="55" t="str">
        <f t="shared" si="14"/>
        <v>9,21</v>
      </c>
      <c r="AP113" s="90" t="str">
        <f t="shared" si="15"/>
        <v>H</v>
      </c>
      <c r="AQ113" s="94">
        <f t="shared" si="8"/>
        <v>398</v>
      </c>
      <c r="AR113" s="94">
        <f t="shared" si="8"/>
        <v>250</v>
      </c>
      <c r="AS113" s="145"/>
      <c r="AT113" s="145"/>
      <c r="AU113" s="145"/>
      <c r="AV113" s="151"/>
      <c r="AW113" s="145"/>
      <c r="AX113" s="145"/>
      <c r="AY113" s="145"/>
      <c r="AZ113" s="145"/>
      <c r="BA113" s="162"/>
      <c r="BB113" s="162"/>
      <c r="BC113" s="162"/>
      <c r="BD113" s="162"/>
      <c r="BE113" s="162"/>
      <c r="BF113" s="162"/>
      <c r="BG113" s="162"/>
      <c r="BH113" s="162"/>
      <c r="BI113" s="162"/>
      <c r="BJ113" s="162"/>
      <c r="BK113" s="162"/>
      <c r="BL113" s="162"/>
      <c r="BM113" s="162"/>
      <c r="BN113" s="162"/>
      <c r="BO113" s="162"/>
      <c r="BP113" s="162"/>
      <c r="BQ113" s="162"/>
      <c r="BR113" s="162"/>
      <c r="BS113" s="162"/>
      <c r="BT113" s="162"/>
      <c r="BU113" s="162"/>
      <c r="BV113" s="162"/>
      <c r="BW113" s="162"/>
      <c r="BX113" s="162"/>
      <c r="BY113" s="162"/>
      <c r="BZ113" s="162"/>
      <c r="CA113" s="162"/>
      <c r="CB113" s="162"/>
      <c r="CC113" s="162"/>
    </row>
    <row r="114" spans="21:81" ht="6.95" customHeight="1" x14ac:dyDescent="0.25">
      <c r="U114" s="141">
        <v>110</v>
      </c>
      <c r="V114" s="130">
        <v>2</v>
      </c>
      <c r="W114" s="130">
        <v>2</v>
      </c>
      <c r="X114" s="130">
        <v>0</v>
      </c>
      <c r="Y114" s="130">
        <v>160</v>
      </c>
      <c r="Z114" s="55" t="str">
        <f t="shared" si="13"/>
        <v>1,3</v>
      </c>
      <c r="AA114" s="162"/>
      <c r="AB114" s="178">
        <v>110</v>
      </c>
      <c r="AC114" s="178">
        <v>1</v>
      </c>
      <c r="AD114" s="178">
        <v>53</v>
      </c>
      <c r="AE114" s="178" t="s">
        <v>550</v>
      </c>
      <c r="AF114" s="179" t="s">
        <v>460</v>
      </c>
      <c r="AG114" s="179">
        <v>0.1</v>
      </c>
      <c r="AH114" s="179">
        <v>0</v>
      </c>
      <c r="AI114" s="179">
        <v>0</v>
      </c>
      <c r="AJ114" s="179">
        <v>0</v>
      </c>
      <c r="AK114" s="179">
        <v>0</v>
      </c>
      <c r="AL114" s="178">
        <v>2</v>
      </c>
      <c r="AM114" s="178">
        <v>19</v>
      </c>
      <c r="AN114" s="178">
        <v>8</v>
      </c>
      <c r="AO114" s="55" t="str">
        <f t="shared" si="14"/>
        <v>9,20</v>
      </c>
      <c r="AP114" s="90" t="str">
        <f t="shared" si="15"/>
        <v/>
      </c>
      <c r="AQ114" s="94">
        <f t="shared" si="8"/>
        <v>0</v>
      </c>
      <c r="AR114" s="94">
        <f t="shared" si="8"/>
        <v>0</v>
      </c>
      <c r="AS114" s="145"/>
      <c r="AT114" s="145"/>
      <c r="AU114" s="145"/>
      <c r="AV114" s="151"/>
      <c r="AW114" s="145"/>
      <c r="AX114" s="145"/>
      <c r="AY114" s="145"/>
      <c r="AZ114" s="145"/>
      <c r="BA114" s="162"/>
      <c r="BB114" s="162"/>
      <c r="BC114" s="162"/>
      <c r="BD114" s="162"/>
      <c r="BE114" s="162"/>
      <c r="BF114" s="162"/>
      <c r="BG114" s="162"/>
      <c r="BH114" s="162"/>
      <c r="BI114" s="162"/>
      <c r="BJ114" s="162"/>
      <c r="BK114" s="162"/>
      <c r="BL114" s="162"/>
      <c r="BM114" s="162"/>
      <c r="BN114" s="162"/>
      <c r="BO114" s="162"/>
      <c r="BP114" s="162"/>
      <c r="BQ114" s="162"/>
      <c r="BR114" s="162"/>
      <c r="BS114" s="162"/>
      <c r="BT114" s="162"/>
      <c r="BU114" s="162"/>
      <c r="BV114" s="162"/>
      <c r="BW114" s="162"/>
      <c r="BX114" s="162"/>
      <c r="BY114" s="162"/>
      <c r="BZ114" s="162"/>
      <c r="CA114" s="162"/>
      <c r="CB114" s="162"/>
      <c r="CC114" s="162"/>
    </row>
    <row r="115" spans="21:81" ht="6.95" customHeight="1" x14ac:dyDescent="0.25">
      <c r="U115" s="141">
        <v>111</v>
      </c>
      <c r="V115" s="130">
        <v>2</v>
      </c>
      <c r="W115" s="130">
        <v>3</v>
      </c>
      <c r="X115" s="130">
        <v>0</v>
      </c>
      <c r="Y115" s="130">
        <v>160</v>
      </c>
      <c r="Z115" s="55" t="str">
        <f t="shared" si="13"/>
        <v>1,4</v>
      </c>
      <c r="AA115" s="162"/>
      <c r="AB115" s="178">
        <v>111</v>
      </c>
      <c r="AC115" s="178">
        <v>1</v>
      </c>
      <c r="AD115" s="178">
        <v>54</v>
      </c>
      <c r="AE115" s="178" t="s">
        <v>530</v>
      </c>
      <c r="AF115" s="179" t="s">
        <v>458</v>
      </c>
      <c r="AG115" s="179">
        <v>0.1</v>
      </c>
      <c r="AH115" s="179">
        <v>97</v>
      </c>
      <c r="AI115" s="179">
        <v>102</v>
      </c>
      <c r="AJ115" s="179">
        <v>250</v>
      </c>
      <c r="AK115" s="179">
        <v>500</v>
      </c>
      <c r="AL115" s="178">
        <v>1</v>
      </c>
      <c r="AM115" s="178">
        <v>19</v>
      </c>
      <c r="AN115" s="178">
        <v>10</v>
      </c>
      <c r="AO115" s="55" t="str">
        <f t="shared" si="14"/>
        <v>11,20</v>
      </c>
      <c r="AP115" s="90" t="str">
        <f t="shared" si="15"/>
        <v>H</v>
      </c>
      <c r="AQ115" s="94">
        <f t="shared" si="8"/>
        <v>398</v>
      </c>
      <c r="AR115" s="94">
        <f t="shared" si="8"/>
        <v>250</v>
      </c>
      <c r="AS115" s="145"/>
      <c r="AT115" s="145"/>
      <c r="AU115" s="145"/>
      <c r="AV115" s="151"/>
      <c r="AW115" s="145"/>
      <c r="AX115" s="145"/>
      <c r="AY115" s="145"/>
      <c r="AZ115" s="145"/>
      <c r="BA115" s="162"/>
      <c r="BB115" s="162"/>
      <c r="BC115" s="162"/>
      <c r="BD115" s="162"/>
      <c r="BE115" s="162"/>
      <c r="BF115" s="162"/>
      <c r="BG115" s="162"/>
      <c r="BH115" s="162"/>
      <c r="BI115" s="162"/>
      <c r="BJ115" s="162"/>
      <c r="BK115" s="162"/>
      <c r="BL115" s="162"/>
      <c r="BM115" s="162"/>
      <c r="BN115" s="162"/>
      <c r="BO115" s="162"/>
      <c r="BP115" s="162"/>
      <c r="BQ115" s="162"/>
      <c r="BR115" s="162"/>
      <c r="BS115" s="162"/>
      <c r="BT115" s="162"/>
      <c r="BU115" s="162"/>
      <c r="BV115" s="162"/>
      <c r="BW115" s="162"/>
      <c r="BX115" s="162"/>
      <c r="BY115" s="162"/>
      <c r="BZ115" s="162"/>
      <c r="CA115" s="162"/>
      <c r="CB115" s="162"/>
      <c r="CC115" s="162"/>
    </row>
    <row r="116" spans="21:81" ht="6.95" customHeight="1" x14ac:dyDescent="0.25">
      <c r="U116" s="141">
        <v>112</v>
      </c>
      <c r="V116" s="130">
        <v>2</v>
      </c>
      <c r="W116" s="130">
        <v>4</v>
      </c>
      <c r="X116" s="130">
        <v>0</v>
      </c>
      <c r="Y116" s="130">
        <v>160</v>
      </c>
      <c r="Z116" s="55" t="str">
        <f t="shared" si="13"/>
        <v>1,5</v>
      </c>
      <c r="AA116" s="162"/>
      <c r="AB116" s="178">
        <v>112</v>
      </c>
      <c r="AC116" s="178">
        <v>1</v>
      </c>
      <c r="AD116" s="178">
        <v>55</v>
      </c>
      <c r="AE116" s="178" t="s">
        <v>539</v>
      </c>
      <c r="AF116" s="179" t="s">
        <v>458</v>
      </c>
      <c r="AG116" s="179">
        <v>0.1</v>
      </c>
      <c r="AH116" s="179">
        <v>97</v>
      </c>
      <c r="AI116" s="179">
        <v>102</v>
      </c>
      <c r="AJ116" s="179">
        <v>250</v>
      </c>
      <c r="AK116" s="179">
        <v>500</v>
      </c>
      <c r="AL116" s="178">
        <v>1</v>
      </c>
      <c r="AM116" s="178">
        <v>20</v>
      </c>
      <c r="AN116" s="178">
        <v>9</v>
      </c>
      <c r="AO116" s="55" t="str">
        <f>_xlfn.CONCAT(AN116+1,",",AM116+1)</f>
        <v>10,21</v>
      </c>
      <c r="AP116" s="90" t="str">
        <f>IF(AF116=$AF$4,"H","")</f>
        <v>H</v>
      </c>
      <c r="AQ116" s="94">
        <f t="shared" si="8"/>
        <v>398</v>
      </c>
      <c r="AR116" s="94">
        <f t="shared" si="8"/>
        <v>250</v>
      </c>
      <c r="AS116" s="145"/>
      <c r="AT116" s="145"/>
      <c r="AU116" s="145"/>
      <c r="AV116" s="151"/>
      <c r="AW116" s="145"/>
      <c r="AX116" s="145"/>
      <c r="AY116" s="145"/>
      <c r="AZ116" s="145"/>
      <c r="BA116" s="162"/>
      <c r="BB116" s="162"/>
      <c r="BC116" s="162"/>
      <c r="BD116" s="162"/>
      <c r="BE116" s="162"/>
      <c r="BF116" s="162"/>
      <c r="BG116" s="162"/>
      <c r="BH116" s="162"/>
      <c r="BI116" s="162"/>
      <c r="BJ116" s="162"/>
      <c r="BK116" s="162"/>
      <c r="BL116" s="162"/>
      <c r="BM116" s="162"/>
      <c r="BN116" s="162"/>
      <c r="BO116" s="162"/>
      <c r="BP116" s="162"/>
      <c r="BQ116" s="162"/>
      <c r="BR116" s="162"/>
      <c r="BS116" s="162"/>
      <c r="BT116" s="162"/>
      <c r="BU116" s="162"/>
      <c r="BV116" s="162"/>
      <c r="BW116" s="162"/>
      <c r="BX116" s="162"/>
      <c r="BY116" s="162"/>
      <c r="BZ116" s="162"/>
      <c r="CA116" s="162"/>
      <c r="CB116" s="162"/>
      <c r="CC116" s="162"/>
    </row>
    <row r="117" spans="21:81" ht="6.95" customHeight="1" x14ac:dyDescent="0.25">
      <c r="U117" s="141">
        <v>113</v>
      </c>
      <c r="V117" s="130">
        <v>2</v>
      </c>
      <c r="W117" s="130">
        <v>5</v>
      </c>
      <c r="X117" s="130">
        <v>0</v>
      </c>
      <c r="Y117" s="130">
        <v>160</v>
      </c>
      <c r="Z117" s="55" t="str">
        <f t="shared" si="13"/>
        <v>1,6</v>
      </c>
      <c r="AA117" s="162"/>
      <c r="AB117" s="178">
        <v>113</v>
      </c>
      <c r="AC117" s="178">
        <v>1</v>
      </c>
      <c r="AD117" s="178">
        <v>56</v>
      </c>
      <c r="AE117" s="178" t="s">
        <v>551</v>
      </c>
      <c r="AF117" s="179" t="s">
        <v>460</v>
      </c>
      <c r="AG117" s="179">
        <v>0.1</v>
      </c>
      <c r="AH117" s="179">
        <v>0</v>
      </c>
      <c r="AI117" s="179">
        <v>0</v>
      </c>
      <c r="AJ117" s="179">
        <v>0</v>
      </c>
      <c r="AK117" s="179">
        <v>0</v>
      </c>
      <c r="AL117" s="178">
        <v>2</v>
      </c>
      <c r="AM117" s="178">
        <v>19</v>
      </c>
      <c r="AN117" s="178">
        <v>9</v>
      </c>
      <c r="AO117" s="55" t="str">
        <f>_xlfn.CONCAT(AN117+1,",",AM117+1)</f>
        <v>10,20</v>
      </c>
      <c r="AP117" s="90" t="str">
        <f>IF(AF117=$AF$4,"H","")</f>
        <v/>
      </c>
      <c r="AQ117" s="94">
        <f t="shared" si="8"/>
        <v>0</v>
      </c>
      <c r="AR117" s="94">
        <f t="shared" si="8"/>
        <v>0</v>
      </c>
      <c r="AS117" s="145"/>
      <c r="AT117" s="145"/>
      <c r="AU117" s="145"/>
      <c r="AV117" s="151"/>
      <c r="AW117" s="145"/>
      <c r="AX117" s="145"/>
      <c r="AY117" s="145"/>
      <c r="AZ117" s="145"/>
      <c r="BA117" s="162"/>
      <c r="BB117" s="162"/>
      <c r="BC117" s="162"/>
      <c r="BD117" s="162"/>
      <c r="BE117" s="162"/>
      <c r="BF117" s="162"/>
      <c r="BG117" s="162"/>
      <c r="BH117" s="162"/>
      <c r="BI117" s="162"/>
      <c r="BJ117" s="162"/>
      <c r="BK117" s="162"/>
      <c r="BL117" s="162"/>
      <c r="BM117" s="162"/>
      <c r="BN117" s="162"/>
      <c r="BO117" s="162"/>
      <c r="BP117" s="162"/>
      <c r="BQ117" s="162"/>
      <c r="BR117" s="162"/>
      <c r="BS117" s="162"/>
      <c r="BT117" s="162"/>
      <c r="BU117" s="162"/>
      <c r="BV117" s="162"/>
      <c r="BW117" s="162"/>
      <c r="BX117" s="162"/>
      <c r="BY117" s="162"/>
      <c r="BZ117" s="162"/>
      <c r="CA117" s="162"/>
      <c r="CB117" s="162"/>
      <c r="CC117" s="162"/>
    </row>
    <row r="118" spans="21:81" ht="6.95" customHeight="1" x14ac:dyDescent="0.25">
      <c r="U118" s="141">
        <v>114</v>
      </c>
      <c r="V118" s="130">
        <v>2</v>
      </c>
      <c r="W118" s="130">
        <v>6</v>
      </c>
      <c r="X118" s="130">
        <v>0</v>
      </c>
      <c r="Y118" s="130">
        <v>160</v>
      </c>
      <c r="Z118" s="55" t="str">
        <f t="shared" si="13"/>
        <v>1,7</v>
      </c>
      <c r="AA118" s="162"/>
      <c r="AB118" s="178"/>
      <c r="AC118" s="178"/>
      <c r="AD118" s="178"/>
      <c r="AE118" s="178"/>
      <c r="AF118" s="179"/>
      <c r="AG118" s="179"/>
      <c r="AH118" s="179"/>
      <c r="AI118" s="179"/>
      <c r="AJ118" s="179"/>
      <c r="AK118" s="179"/>
      <c r="AL118" s="178"/>
      <c r="AM118" s="178"/>
      <c r="AN118" s="178"/>
      <c r="AO118" s="55"/>
      <c r="AP118" s="90"/>
      <c r="AQ118" s="94"/>
      <c r="AR118" s="94"/>
      <c r="AS118" s="145"/>
      <c r="AT118" s="145"/>
      <c r="AU118" s="145"/>
      <c r="AV118" s="151"/>
      <c r="AW118" s="145"/>
      <c r="AX118" s="145"/>
      <c r="AY118" s="145"/>
      <c r="AZ118" s="145"/>
      <c r="BA118" s="162"/>
      <c r="BB118" s="162"/>
      <c r="BC118" s="162"/>
      <c r="BD118" s="162"/>
      <c r="BE118" s="162"/>
      <c r="BF118" s="162"/>
      <c r="BG118" s="162"/>
      <c r="BH118" s="162"/>
      <c r="BI118" s="162"/>
      <c r="BJ118" s="162"/>
      <c r="BK118" s="162"/>
      <c r="BL118" s="162"/>
      <c r="BM118" s="162"/>
      <c r="BN118" s="162"/>
      <c r="BO118" s="162"/>
      <c r="BP118" s="162"/>
      <c r="BQ118" s="162"/>
      <c r="BR118" s="162"/>
      <c r="BS118" s="162"/>
      <c r="BT118" s="162"/>
      <c r="BU118" s="162"/>
      <c r="BV118" s="162"/>
      <c r="BW118" s="162"/>
      <c r="BX118" s="162"/>
      <c r="BY118" s="162"/>
      <c r="BZ118" s="162"/>
      <c r="CA118" s="162"/>
      <c r="CB118" s="162"/>
      <c r="CC118" s="162"/>
    </row>
    <row r="119" spans="21:81" ht="6.95" customHeight="1" x14ac:dyDescent="0.25">
      <c r="U119" s="141">
        <v>115</v>
      </c>
      <c r="V119" s="130">
        <v>2</v>
      </c>
      <c r="W119" s="130">
        <v>7</v>
      </c>
      <c r="X119" s="130">
        <v>0</v>
      </c>
      <c r="Y119" s="130">
        <v>160</v>
      </c>
      <c r="Z119" s="55" t="str">
        <f t="shared" si="13"/>
        <v>1,8</v>
      </c>
      <c r="AA119" s="162"/>
      <c r="AB119" s="178"/>
      <c r="AC119" s="178"/>
      <c r="AD119" s="178"/>
      <c r="AE119" s="178"/>
      <c r="AF119" s="179"/>
      <c r="AG119" s="179"/>
      <c r="AH119" s="179"/>
      <c r="AI119" s="179"/>
      <c r="AJ119" s="179"/>
      <c r="AK119" s="179"/>
      <c r="AL119" s="178"/>
      <c r="AM119" s="178"/>
      <c r="AN119" s="178"/>
      <c r="AO119" s="55"/>
      <c r="AP119" s="90"/>
      <c r="AQ119" s="94"/>
      <c r="AR119" s="94"/>
      <c r="AS119" s="145"/>
      <c r="AT119" s="145"/>
      <c r="AU119" s="145"/>
      <c r="AV119" s="151"/>
      <c r="AW119" s="145"/>
      <c r="AX119" s="145"/>
      <c r="AY119" s="145"/>
      <c r="AZ119" s="145"/>
      <c r="BA119" s="162"/>
      <c r="BB119" s="162"/>
      <c r="BC119" s="162"/>
      <c r="BD119" s="162"/>
      <c r="BE119" s="162"/>
      <c r="BF119" s="162"/>
      <c r="BG119" s="162"/>
      <c r="BH119" s="162"/>
      <c r="BI119" s="162"/>
      <c r="BJ119" s="162"/>
      <c r="BK119" s="162"/>
      <c r="BL119" s="162"/>
      <c r="BM119" s="162"/>
      <c r="BN119" s="162"/>
      <c r="BO119" s="162"/>
      <c r="BP119" s="162"/>
      <c r="BQ119" s="162"/>
      <c r="BR119" s="162"/>
      <c r="BS119" s="162"/>
      <c r="BT119" s="162"/>
      <c r="BU119" s="162"/>
      <c r="BV119" s="162"/>
      <c r="BW119" s="162"/>
      <c r="BX119" s="162"/>
      <c r="BY119" s="162"/>
      <c r="BZ119" s="162"/>
      <c r="CA119" s="162"/>
      <c r="CB119" s="162"/>
      <c r="CC119" s="162"/>
    </row>
    <row r="120" spans="21:81" ht="6.95" customHeight="1" x14ac:dyDescent="0.25">
      <c r="U120" s="141">
        <v>116</v>
      </c>
      <c r="V120" s="130">
        <v>2</v>
      </c>
      <c r="W120" s="130">
        <v>8</v>
      </c>
      <c r="X120" s="130">
        <v>0</v>
      </c>
      <c r="Y120" s="130">
        <v>160</v>
      </c>
      <c r="Z120" s="55" t="str">
        <f t="shared" si="13"/>
        <v>1,9</v>
      </c>
      <c r="AA120" s="162"/>
      <c r="AB120" s="178"/>
      <c r="AC120" s="178"/>
      <c r="AD120" s="178"/>
      <c r="AE120" s="178"/>
      <c r="AF120" s="179"/>
      <c r="AG120" s="179"/>
      <c r="AH120" s="179"/>
      <c r="AI120" s="179"/>
      <c r="AJ120" s="179"/>
      <c r="AK120" s="179"/>
      <c r="AL120" s="178"/>
      <c r="AM120" s="178"/>
      <c r="AN120" s="178"/>
      <c r="AO120" s="55"/>
      <c r="AP120" s="90"/>
      <c r="AQ120" s="94"/>
      <c r="AR120" s="94"/>
      <c r="AS120" s="145"/>
      <c r="AT120" s="145"/>
      <c r="AU120" s="145"/>
      <c r="AV120" s="151"/>
      <c r="AW120" s="145"/>
      <c r="AX120" s="145"/>
      <c r="AY120" s="145"/>
      <c r="AZ120" s="145"/>
      <c r="BA120" s="162"/>
      <c r="BB120" s="162"/>
      <c r="BC120" s="162"/>
      <c r="BD120" s="162"/>
      <c r="BE120" s="162"/>
      <c r="BF120" s="162"/>
      <c r="BG120" s="162"/>
      <c r="BH120" s="162"/>
      <c r="BI120" s="162"/>
      <c r="BJ120" s="162"/>
      <c r="BK120" s="162"/>
      <c r="BL120" s="162"/>
      <c r="BM120" s="162"/>
      <c r="BN120" s="162"/>
      <c r="BO120" s="162"/>
      <c r="BP120" s="162"/>
      <c r="BQ120" s="162"/>
      <c r="BR120" s="162"/>
      <c r="BS120" s="162"/>
      <c r="BT120" s="162"/>
      <c r="BU120" s="162"/>
      <c r="BV120" s="162"/>
      <c r="BW120" s="162"/>
      <c r="BX120" s="162"/>
      <c r="BY120" s="162"/>
      <c r="BZ120" s="162"/>
      <c r="CA120" s="162"/>
      <c r="CB120" s="162"/>
      <c r="CC120" s="162"/>
    </row>
    <row r="121" spans="21:81" ht="6.95" customHeight="1" x14ac:dyDescent="0.25">
      <c r="U121" s="141">
        <v>117</v>
      </c>
      <c r="V121" s="130">
        <v>2</v>
      </c>
      <c r="W121" s="130">
        <v>9</v>
      </c>
      <c r="X121" s="130">
        <v>0</v>
      </c>
      <c r="Y121" s="130">
        <v>160</v>
      </c>
      <c r="Z121" s="55" t="str">
        <f t="shared" si="13"/>
        <v>1,10</v>
      </c>
      <c r="AA121" s="162"/>
      <c r="AB121" s="178"/>
      <c r="AC121" s="178"/>
      <c r="AD121" s="178"/>
      <c r="AE121" s="178"/>
      <c r="AF121" s="179"/>
      <c r="AG121" s="179"/>
      <c r="AH121" s="179"/>
      <c r="AI121" s="179"/>
      <c r="AJ121" s="179"/>
      <c r="AK121" s="179"/>
      <c r="AL121" s="178"/>
      <c r="AM121" s="178"/>
      <c r="AN121" s="178"/>
      <c r="AO121" s="55"/>
      <c r="AP121" s="90"/>
      <c r="AQ121" s="94"/>
      <c r="AR121" s="94"/>
      <c r="AS121" s="145"/>
      <c r="AT121" s="145"/>
      <c r="AU121" s="145"/>
      <c r="AV121" s="151"/>
      <c r="AW121" s="145"/>
      <c r="AX121" s="145"/>
      <c r="AY121" s="145"/>
      <c r="AZ121" s="145"/>
      <c r="BA121" s="162"/>
      <c r="BB121" s="162"/>
      <c r="BC121" s="162"/>
      <c r="BD121" s="162"/>
      <c r="BE121" s="162"/>
      <c r="BF121" s="162"/>
      <c r="BG121" s="162"/>
      <c r="BH121" s="162"/>
      <c r="BI121" s="162"/>
      <c r="BJ121" s="162"/>
      <c r="BK121" s="162"/>
      <c r="BL121" s="162"/>
      <c r="BM121" s="162"/>
      <c r="BN121" s="162"/>
      <c r="BO121" s="162"/>
      <c r="BP121" s="162"/>
      <c r="BQ121" s="162"/>
      <c r="BR121" s="162"/>
      <c r="BS121" s="162"/>
      <c r="BT121" s="162"/>
      <c r="BU121" s="162"/>
      <c r="BV121" s="162"/>
      <c r="BW121" s="162"/>
      <c r="BX121" s="162"/>
      <c r="BY121" s="162"/>
      <c r="BZ121" s="162"/>
      <c r="CA121" s="162"/>
      <c r="CB121" s="162"/>
      <c r="CC121" s="162"/>
    </row>
    <row r="122" spans="21:81" ht="6.95" customHeight="1" x14ac:dyDescent="0.25">
      <c r="U122" s="141">
        <v>118</v>
      </c>
      <c r="V122" s="130">
        <v>2</v>
      </c>
      <c r="W122" s="130">
        <v>10</v>
      </c>
      <c r="X122" s="130">
        <v>0</v>
      </c>
      <c r="Y122" s="130">
        <v>160</v>
      </c>
      <c r="Z122" s="55" t="str">
        <f t="shared" si="13"/>
        <v>1,11</v>
      </c>
      <c r="AA122" s="162"/>
      <c r="AB122" s="178"/>
      <c r="AC122" s="178"/>
      <c r="AD122" s="178"/>
      <c r="AE122" s="178"/>
      <c r="AF122" s="179"/>
      <c r="AG122" s="179"/>
      <c r="AH122" s="179"/>
      <c r="AI122" s="179"/>
      <c r="AJ122" s="179"/>
      <c r="AK122" s="179"/>
      <c r="AL122" s="178"/>
      <c r="AM122" s="178"/>
      <c r="AN122" s="178"/>
      <c r="AO122" s="55"/>
      <c r="AP122" s="90"/>
      <c r="AQ122" s="94"/>
      <c r="AR122" s="94"/>
      <c r="AS122" s="145"/>
      <c r="AT122" s="145"/>
      <c r="AU122" s="145"/>
      <c r="AV122" s="151"/>
      <c r="AW122" s="145"/>
      <c r="AX122" s="145"/>
      <c r="AY122" s="145"/>
      <c r="AZ122" s="145"/>
      <c r="BA122" s="162"/>
      <c r="BB122" s="162"/>
      <c r="BC122" s="162"/>
      <c r="BD122" s="162"/>
      <c r="BE122" s="162"/>
      <c r="BF122" s="162"/>
      <c r="BG122" s="162"/>
      <c r="BH122" s="162"/>
      <c r="BI122" s="162"/>
      <c r="BJ122" s="162"/>
      <c r="BK122" s="162"/>
      <c r="BL122" s="162"/>
      <c r="BM122" s="162"/>
      <c r="BN122" s="162"/>
      <c r="BO122" s="162"/>
      <c r="BP122" s="162"/>
      <c r="BQ122" s="162"/>
      <c r="BR122" s="162"/>
      <c r="BS122" s="162"/>
      <c r="BT122" s="162"/>
      <c r="BU122" s="162"/>
      <c r="BV122" s="162"/>
      <c r="BW122" s="162"/>
      <c r="BX122" s="162"/>
      <c r="BY122" s="162"/>
      <c r="BZ122" s="162"/>
      <c r="CA122" s="162"/>
      <c r="CB122" s="162"/>
      <c r="CC122" s="162"/>
    </row>
    <row r="123" spans="21:81" ht="6.95" customHeight="1" x14ac:dyDescent="0.25">
      <c r="U123" s="141">
        <v>119</v>
      </c>
      <c r="V123" s="130">
        <v>2</v>
      </c>
      <c r="W123" s="130">
        <v>11</v>
      </c>
      <c r="X123" s="130">
        <v>0</v>
      </c>
      <c r="Y123" s="130">
        <v>160</v>
      </c>
      <c r="Z123" s="55" t="str">
        <f t="shared" si="13"/>
        <v>1,12</v>
      </c>
      <c r="AA123" s="162"/>
      <c r="AB123" s="178"/>
      <c r="AC123" s="178"/>
      <c r="AD123" s="178"/>
      <c r="AE123" s="178"/>
      <c r="AF123" s="179"/>
      <c r="AG123" s="179"/>
      <c r="AH123" s="179"/>
      <c r="AI123" s="179"/>
      <c r="AJ123" s="179"/>
      <c r="AK123" s="179"/>
      <c r="AL123" s="178"/>
      <c r="AM123" s="178"/>
      <c r="AN123" s="178"/>
      <c r="AO123" s="55"/>
      <c r="AP123" s="90"/>
      <c r="AQ123" s="94"/>
      <c r="AR123" s="94"/>
      <c r="AS123" s="145"/>
      <c r="AT123" s="145"/>
      <c r="AU123" s="145"/>
      <c r="AV123" s="151"/>
      <c r="AW123" s="145"/>
      <c r="AX123" s="145"/>
      <c r="AY123" s="145"/>
      <c r="AZ123" s="145"/>
      <c r="BA123" s="162"/>
      <c r="BB123" s="162"/>
      <c r="BC123" s="162"/>
      <c r="BD123" s="162"/>
      <c r="BE123" s="162"/>
      <c r="BF123" s="162"/>
      <c r="BG123" s="162"/>
      <c r="BH123" s="162"/>
      <c r="BI123" s="162"/>
      <c r="BJ123" s="162"/>
      <c r="BK123" s="162"/>
      <c r="BL123" s="162"/>
      <c r="BM123" s="162"/>
      <c r="BN123" s="162"/>
      <c r="BO123" s="162"/>
      <c r="BP123" s="162"/>
      <c r="BQ123" s="162"/>
      <c r="BR123" s="162"/>
      <c r="BS123" s="162"/>
      <c r="BT123" s="162"/>
      <c r="BU123" s="162"/>
      <c r="BV123" s="162"/>
      <c r="BW123" s="162"/>
      <c r="BX123" s="162"/>
      <c r="BY123" s="162"/>
      <c r="BZ123" s="162"/>
      <c r="CA123" s="162"/>
      <c r="CB123" s="162"/>
      <c r="CC123" s="162"/>
    </row>
    <row r="124" spans="21:81" ht="6.95" customHeight="1" x14ac:dyDescent="0.25">
      <c r="U124" s="141">
        <v>120</v>
      </c>
      <c r="V124" s="130">
        <v>2</v>
      </c>
      <c r="W124" s="130">
        <v>12</v>
      </c>
      <c r="X124" s="130">
        <v>0</v>
      </c>
      <c r="Y124" s="130">
        <v>160</v>
      </c>
      <c r="Z124" s="55" t="str">
        <f t="shared" si="13"/>
        <v>1,13</v>
      </c>
      <c r="AA124" s="162"/>
      <c r="AB124" s="178"/>
      <c r="AC124" s="178"/>
      <c r="AD124" s="178"/>
      <c r="AE124" s="178"/>
      <c r="AF124" s="179"/>
      <c r="AG124" s="179"/>
      <c r="AH124" s="179"/>
      <c r="AI124" s="179"/>
      <c r="AJ124" s="179"/>
      <c r="AK124" s="179"/>
      <c r="AL124" s="178"/>
      <c r="AM124" s="178"/>
      <c r="AN124" s="178"/>
      <c r="AO124" s="55"/>
      <c r="AP124" s="90"/>
      <c r="AQ124" s="94"/>
      <c r="AR124" s="94"/>
      <c r="AS124" s="145"/>
      <c r="AT124" s="145"/>
      <c r="AU124" s="145"/>
      <c r="AV124" s="151"/>
      <c r="AW124" s="145"/>
      <c r="AX124" s="145"/>
      <c r="AY124" s="145"/>
      <c r="AZ124" s="145"/>
      <c r="BA124" s="162"/>
      <c r="BB124" s="162"/>
      <c r="BC124" s="162"/>
      <c r="BD124" s="162"/>
      <c r="BE124" s="162"/>
      <c r="BF124" s="162"/>
      <c r="BG124" s="162"/>
      <c r="BH124" s="162"/>
      <c r="BI124" s="162"/>
      <c r="BJ124" s="162"/>
      <c r="BK124" s="162"/>
      <c r="BL124" s="162"/>
      <c r="BM124" s="162"/>
      <c r="BN124" s="162"/>
      <c r="BO124" s="162"/>
      <c r="BP124" s="162"/>
      <c r="BQ124" s="162"/>
      <c r="BR124" s="162"/>
      <c r="BS124" s="162"/>
      <c r="BT124" s="162"/>
      <c r="BU124" s="162"/>
      <c r="BV124" s="162"/>
      <c r="BW124" s="162"/>
      <c r="BX124" s="162"/>
      <c r="BY124" s="162"/>
      <c r="BZ124" s="162"/>
      <c r="CA124" s="162"/>
      <c r="CB124" s="162"/>
      <c r="CC124" s="162"/>
    </row>
    <row r="125" spans="21:81" ht="6.95" customHeight="1" x14ac:dyDescent="0.25">
      <c r="U125" s="141">
        <v>121</v>
      </c>
      <c r="V125" s="130">
        <v>2</v>
      </c>
      <c r="W125" s="130">
        <v>13</v>
      </c>
      <c r="X125" s="130">
        <v>0</v>
      </c>
      <c r="Y125" s="130">
        <v>160</v>
      </c>
      <c r="Z125" s="55" t="str">
        <f t="shared" si="13"/>
        <v>1,14</v>
      </c>
      <c r="AA125" s="162"/>
      <c r="AB125" s="178"/>
      <c r="AC125" s="178"/>
      <c r="AD125" s="178"/>
      <c r="AE125" s="178"/>
      <c r="AF125" s="179"/>
      <c r="AG125" s="179"/>
      <c r="AH125" s="179"/>
      <c r="AI125" s="179"/>
      <c r="AJ125" s="179"/>
      <c r="AK125" s="179"/>
      <c r="AL125" s="178"/>
      <c r="AM125" s="178"/>
      <c r="AN125" s="178"/>
      <c r="AO125" s="55"/>
      <c r="AP125" s="90"/>
      <c r="AQ125" s="94"/>
      <c r="AR125" s="94"/>
      <c r="AS125" s="145"/>
      <c r="AT125" s="145"/>
      <c r="AU125" s="145"/>
      <c r="AV125" s="151"/>
      <c r="AW125" s="145"/>
      <c r="AX125" s="145"/>
      <c r="AY125" s="145"/>
      <c r="AZ125" s="145"/>
      <c r="BA125" s="162"/>
      <c r="BB125" s="162"/>
      <c r="BC125" s="162"/>
      <c r="BD125" s="162"/>
      <c r="BE125" s="162"/>
      <c r="BF125" s="162"/>
      <c r="BG125" s="162"/>
      <c r="BH125" s="162"/>
      <c r="BI125" s="162"/>
      <c r="BJ125" s="162"/>
      <c r="BK125" s="162"/>
      <c r="BL125" s="162"/>
      <c r="BM125" s="162"/>
      <c r="BN125" s="162"/>
      <c r="BO125" s="162"/>
      <c r="BP125" s="162"/>
      <c r="BQ125" s="162"/>
      <c r="BR125" s="162"/>
      <c r="BS125" s="162"/>
      <c r="BT125" s="162"/>
      <c r="BU125" s="162"/>
      <c r="BV125" s="162"/>
      <c r="BW125" s="162"/>
      <c r="BX125" s="162"/>
      <c r="BY125" s="162"/>
      <c r="BZ125" s="162"/>
      <c r="CA125" s="162"/>
      <c r="CB125" s="162"/>
      <c r="CC125" s="162"/>
    </row>
    <row r="126" spans="21:81" ht="6.95" customHeight="1" x14ac:dyDescent="0.25">
      <c r="U126" s="141">
        <v>122</v>
      </c>
      <c r="V126" s="130">
        <v>2</v>
      </c>
      <c r="W126" s="130">
        <v>14</v>
      </c>
      <c r="X126" s="130">
        <v>0</v>
      </c>
      <c r="Y126" s="130">
        <v>160</v>
      </c>
      <c r="Z126" s="55" t="str">
        <f t="shared" si="13"/>
        <v>1,15</v>
      </c>
      <c r="AA126" s="162"/>
      <c r="AB126" s="178"/>
      <c r="AC126" s="178"/>
      <c r="AD126" s="178"/>
      <c r="AE126" s="178"/>
      <c r="AF126" s="179"/>
      <c r="AG126" s="179"/>
      <c r="AH126" s="179"/>
      <c r="AI126" s="179"/>
      <c r="AJ126" s="179"/>
      <c r="AK126" s="179"/>
      <c r="AL126" s="178"/>
      <c r="AM126" s="178"/>
      <c r="AN126" s="178"/>
      <c r="AO126" s="55"/>
      <c r="AP126" s="90"/>
      <c r="AQ126" s="94"/>
      <c r="AR126" s="94"/>
      <c r="AS126" s="145"/>
      <c r="AT126" s="145"/>
      <c r="AU126" s="145"/>
      <c r="AV126" s="151"/>
      <c r="AW126" s="145"/>
      <c r="AX126" s="145"/>
      <c r="AY126" s="145"/>
      <c r="AZ126" s="145"/>
      <c r="BA126" s="162"/>
      <c r="BB126" s="162"/>
      <c r="BC126" s="162"/>
      <c r="BD126" s="162"/>
      <c r="BE126" s="162"/>
      <c r="BF126" s="162"/>
      <c r="BG126" s="162"/>
      <c r="BH126" s="162"/>
      <c r="BI126" s="162"/>
      <c r="BJ126" s="162"/>
      <c r="BK126" s="162"/>
      <c r="BL126" s="162"/>
      <c r="BM126" s="162"/>
      <c r="BN126" s="162"/>
      <c r="BO126" s="162"/>
      <c r="BP126" s="162"/>
      <c r="BQ126" s="162"/>
      <c r="BR126" s="162"/>
      <c r="BS126" s="162"/>
      <c r="BT126" s="162"/>
      <c r="BU126" s="162"/>
      <c r="BV126" s="162"/>
      <c r="BW126" s="162"/>
      <c r="BX126" s="162"/>
      <c r="BY126" s="162"/>
      <c r="BZ126" s="162"/>
      <c r="CA126" s="162"/>
      <c r="CB126" s="162"/>
      <c r="CC126" s="162"/>
    </row>
    <row r="127" spans="21:81" ht="6.95" customHeight="1" x14ac:dyDescent="0.25">
      <c r="U127" s="141">
        <v>123</v>
      </c>
      <c r="V127" s="130">
        <v>2</v>
      </c>
      <c r="W127" s="130">
        <v>15</v>
      </c>
      <c r="X127" s="130">
        <v>0</v>
      </c>
      <c r="Y127" s="130">
        <v>160</v>
      </c>
      <c r="Z127" s="55" t="str">
        <f t="shared" si="13"/>
        <v>1,16</v>
      </c>
      <c r="AA127" s="162"/>
      <c r="AB127" s="178"/>
      <c r="AC127" s="178"/>
      <c r="AD127" s="178"/>
      <c r="AE127" s="178"/>
      <c r="AF127" s="179"/>
      <c r="AG127" s="179"/>
      <c r="AH127" s="179"/>
      <c r="AI127" s="179"/>
      <c r="AJ127" s="179"/>
      <c r="AK127" s="179"/>
      <c r="AL127" s="178"/>
      <c r="AM127" s="178"/>
      <c r="AN127" s="178"/>
      <c r="AO127" s="55"/>
      <c r="AP127" s="90"/>
      <c r="AQ127" s="94"/>
      <c r="AR127" s="94"/>
      <c r="AS127" s="145"/>
      <c r="AT127" s="145"/>
      <c r="AU127" s="145"/>
      <c r="AV127" s="151"/>
      <c r="AW127" s="145"/>
      <c r="AX127" s="145"/>
      <c r="AY127" s="145"/>
      <c r="AZ127" s="145"/>
      <c r="BA127" s="162"/>
      <c r="BB127" s="162"/>
      <c r="BC127" s="162"/>
      <c r="BD127" s="162"/>
      <c r="BE127" s="162"/>
      <c r="BF127" s="162"/>
      <c r="BG127" s="162"/>
      <c r="BH127" s="162"/>
      <c r="BI127" s="162"/>
      <c r="BJ127" s="162"/>
      <c r="BK127" s="162"/>
      <c r="BL127" s="162"/>
      <c r="BM127" s="162"/>
      <c r="BN127" s="162"/>
      <c r="BO127" s="162"/>
      <c r="BP127" s="162"/>
      <c r="BQ127" s="162"/>
      <c r="BR127" s="162"/>
      <c r="BS127" s="162"/>
      <c r="BT127" s="162"/>
      <c r="BU127" s="162"/>
      <c r="BV127" s="162"/>
      <c r="BW127" s="162"/>
      <c r="BX127" s="162"/>
      <c r="BY127" s="162"/>
      <c r="BZ127" s="162"/>
      <c r="CA127" s="162"/>
      <c r="CB127" s="162"/>
      <c r="CC127" s="162"/>
    </row>
    <row r="128" spans="21:81" ht="6.95" customHeight="1" x14ac:dyDescent="0.25">
      <c r="U128" s="141">
        <v>124</v>
      </c>
      <c r="V128" s="130">
        <v>2</v>
      </c>
      <c r="W128" s="130">
        <v>16</v>
      </c>
      <c r="X128" s="130">
        <v>0</v>
      </c>
      <c r="Y128" s="130">
        <v>160</v>
      </c>
      <c r="Z128" s="55" t="str">
        <f t="shared" si="13"/>
        <v>1,17</v>
      </c>
      <c r="AA128" s="162"/>
      <c r="AB128" s="178"/>
      <c r="AC128" s="178"/>
      <c r="AD128" s="178"/>
      <c r="AE128" s="178"/>
      <c r="AF128" s="179"/>
      <c r="AG128" s="179"/>
      <c r="AH128" s="179"/>
      <c r="AI128" s="179"/>
      <c r="AJ128" s="179"/>
      <c r="AK128" s="179"/>
      <c r="AL128" s="178"/>
      <c r="AM128" s="178"/>
      <c r="AN128" s="178"/>
      <c r="AO128" s="55"/>
      <c r="AP128" s="90"/>
      <c r="AQ128" s="94"/>
      <c r="AR128" s="94"/>
      <c r="AS128" s="145"/>
      <c r="AT128" s="145"/>
      <c r="AU128" s="145"/>
      <c r="AV128" s="151"/>
      <c r="AW128" s="145"/>
      <c r="AX128" s="145"/>
      <c r="AY128" s="145"/>
      <c r="AZ128" s="145"/>
      <c r="BA128" s="162"/>
      <c r="BB128" s="162"/>
      <c r="BC128" s="162"/>
      <c r="BD128" s="162"/>
      <c r="BE128" s="162"/>
      <c r="BF128" s="162"/>
      <c r="BG128" s="162"/>
      <c r="BH128" s="162"/>
      <c r="BI128" s="162"/>
      <c r="BJ128" s="162"/>
      <c r="BK128" s="162"/>
      <c r="BL128" s="162"/>
      <c r="BM128" s="162"/>
      <c r="BN128" s="162"/>
      <c r="BO128" s="162"/>
      <c r="BP128" s="162"/>
      <c r="BQ128" s="162"/>
      <c r="BR128" s="162"/>
      <c r="BS128" s="162"/>
      <c r="BT128" s="162"/>
      <c r="BU128" s="162"/>
      <c r="BV128" s="162"/>
      <c r="BW128" s="162"/>
      <c r="BX128" s="162"/>
      <c r="BY128" s="162"/>
      <c r="BZ128" s="162"/>
      <c r="CA128" s="162"/>
      <c r="CB128" s="162"/>
      <c r="CC128" s="162"/>
    </row>
    <row r="129" spans="21:81" ht="6.95" customHeight="1" x14ac:dyDescent="0.25">
      <c r="U129" s="141">
        <v>125</v>
      </c>
      <c r="V129" s="130">
        <v>2</v>
      </c>
      <c r="W129" s="130">
        <v>17</v>
      </c>
      <c r="X129" s="130">
        <v>0</v>
      </c>
      <c r="Y129" s="130">
        <v>160</v>
      </c>
      <c r="Z129" s="55" t="str">
        <f t="shared" si="13"/>
        <v>1,18</v>
      </c>
      <c r="AA129" s="162"/>
      <c r="AB129" s="178"/>
      <c r="AC129" s="178"/>
      <c r="AD129" s="178"/>
      <c r="AE129" s="178"/>
      <c r="AF129" s="179"/>
      <c r="AG129" s="179"/>
      <c r="AH129" s="179"/>
      <c r="AI129" s="179"/>
      <c r="AJ129" s="179"/>
      <c r="AK129" s="179"/>
      <c r="AL129" s="178"/>
      <c r="AM129" s="178"/>
      <c r="AN129" s="178"/>
      <c r="AO129" s="55"/>
      <c r="AP129" s="90"/>
      <c r="AQ129" s="94"/>
      <c r="AR129" s="94"/>
      <c r="AS129" s="145"/>
      <c r="AT129" s="145"/>
      <c r="AU129" s="145"/>
      <c r="AV129" s="151"/>
      <c r="AW129" s="145"/>
      <c r="AX129" s="145"/>
      <c r="AY129" s="145"/>
      <c r="AZ129" s="145"/>
      <c r="BA129" s="162"/>
      <c r="BB129" s="162"/>
      <c r="BC129" s="162"/>
      <c r="BD129" s="162"/>
      <c r="BE129" s="162"/>
      <c r="BF129" s="162"/>
      <c r="BG129" s="162"/>
      <c r="BH129" s="162"/>
      <c r="BI129" s="162"/>
      <c r="BJ129" s="162"/>
      <c r="BK129" s="162"/>
      <c r="BL129" s="162"/>
      <c r="BM129" s="162"/>
      <c r="BN129" s="162"/>
      <c r="BO129" s="162"/>
      <c r="BP129" s="162"/>
      <c r="BQ129" s="162"/>
      <c r="BR129" s="162"/>
      <c r="BS129" s="162"/>
      <c r="BT129" s="162"/>
      <c r="BU129" s="162"/>
      <c r="BV129" s="162"/>
      <c r="BW129" s="162"/>
      <c r="BX129" s="162"/>
      <c r="BY129" s="162"/>
      <c r="BZ129" s="162"/>
      <c r="CA129" s="162"/>
      <c r="CB129" s="162"/>
      <c r="CC129" s="162"/>
    </row>
    <row r="130" spans="21:81" ht="6.95" customHeight="1" x14ac:dyDescent="0.25">
      <c r="U130" s="141">
        <v>126</v>
      </c>
      <c r="V130" s="130">
        <v>2</v>
      </c>
      <c r="W130" s="130">
        <v>18</v>
      </c>
      <c r="X130" s="130">
        <v>0</v>
      </c>
      <c r="Y130" s="130">
        <v>160</v>
      </c>
      <c r="Z130" s="55" t="str">
        <f t="shared" si="13"/>
        <v>1,19</v>
      </c>
      <c r="AA130" s="162"/>
      <c r="AB130" s="178"/>
      <c r="AC130" s="178"/>
      <c r="AD130" s="178"/>
      <c r="AE130" s="178"/>
      <c r="AF130" s="179"/>
      <c r="AG130" s="179"/>
      <c r="AH130" s="179"/>
      <c r="AI130" s="179"/>
      <c r="AJ130" s="179"/>
      <c r="AK130" s="179"/>
      <c r="AL130" s="178"/>
      <c r="AM130" s="178"/>
      <c r="AN130" s="178"/>
      <c r="AO130" s="55"/>
      <c r="AP130" s="90"/>
      <c r="AQ130" s="94"/>
      <c r="AR130" s="94"/>
      <c r="AS130" s="145"/>
      <c r="AT130" s="145"/>
      <c r="AU130" s="145"/>
      <c r="AV130" s="151"/>
      <c r="AW130" s="145"/>
      <c r="AX130" s="145"/>
      <c r="AY130" s="145"/>
      <c r="AZ130" s="145"/>
      <c r="BA130" s="162"/>
      <c r="BB130" s="162"/>
      <c r="BC130" s="162"/>
      <c r="BD130" s="162"/>
      <c r="BE130" s="162"/>
      <c r="BF130" s="162"/>
      <c r="BG130" s="162"/>
      <c r="BH130" s="162"/>
      <c r="BI130" s="162"/>
      <c r="BJ130" s="162"/>
      <c r="BK130" s="162"/>
      <c r="BL130" s="162"/>
      <c r="BM130" s="162"/>
      <c r="BN130" s="162"/>
      <c r="BO130" s="162"/>
      <c r="BP130" s="162"/>
      <c r="BQ130" s="162"/>
      <c r="BR130" s="162"/>
      <c r="BS130" s="162"/>
      <c r="BT130" s="162"/>
      <c r="BU130" s="162"/>
      <c r="BV130" s="162"/>
      <c r="BW130" s="162"/>
      <c r="BX130" s="162"/>
      <c r="BY130" s="162"/>
      <c r="BZ130" s="162"/>
      <c r="CA130" s="162"/>
      <c r="CB130" s="162"/>
      <c r="CC130" s="162"/>
    </row>
    <row r="131" spans="21:81" ht="6.95" customHeight="1" x14ac:dyDescent="0.25">
      <c r="U131" s="141">
        <v>127</v>
      </c>
      <c r="V131" s="130">
        <v>2</v>
      </c>
      <c r="W131" s="130">
        <v>19</v>
      </c>
      <c r="X131" s="130">
        <v>0</v>
      </c>
      <c r="Y131" s="130">
        <v>160</v>
      </c>
      <c r="Z131" s="55" t="str">
        <f t="shared" si="13"/>
        <v>1,20</v>
      </c>
      <c r="AA131" s="162"/>
      <c r="AB131" s="178"/>
      <c r="AC131" s="178"/>
      <c r="AD131" s="178"/>
      <c r="AE131" s="178"/>
      <c r="AF131" s="179"/>
      <c r="AG131" s="179"/>
      <c r="AH131" s="179"/>
      <c r="AI131" s="179"/>
      <c r="AJ131" s="179"/>
      <c r="AK131" s="179"/>
      <c r="AL131" s="178"/>
      <c r="AM131" s="178"/>
      <c r="AN131" s="178"/>
      <c r="AO131" s="55"/>
      <c r="AP131" s="90"/>
      <c r="AQ131" s="94"/>
      <c r="AR131" s="94"/>
      <c r="AS131" s="145"/>
      <c r="AT131" s="145"/>
      <c r="AU131" s="145"/>
      <c r="AV131" s="151"/>
      <c r="AW131" s="145"/>
      <c r="AX131" s="145"/>
      <c r="AY131" s="145"/>
      <c r="AZ131" s="145"/>
      <c r="BA131" s="162"/>
      <c r="BB131" s="162"/>
      <c r="BC131" s="162"/>
      <c r="BD131" s="162"/>
      <c r="BE131" s="162"/>
      <c r="BF131" s="162"/>
      <c r="BG131" s="162"/>
      <c r="BH131" s="162"/>
      <c r="BI131" s="162"/>
      <c r="BJ131" s="162"/>
      <c r="BK131" s="162"/>
      <c r="BL131" s="162"/>
      <c r="BM131" s="162"/>
      <c r="BN131" s="162"/>
      <c r="BO131" s="162"/>
      <c r="BP131" s="162"/>
      <c r="BQ131" s="162"/>
      <c r="BR131" s="162"/>
      <c r="BS131" s="162"/>
      <c r="BT131" s="162"/>
      <c r="BU131" s="162"/>
      <c r="BV131" s="162"/>
      <c r="BW131" s="162"/>
      <c r="BX131" s="162"/>
      <c r="BY131" s="162"/>
      <c r="BZ131" s="162"/>
      <c r="CA131" s="162"/>
      <c r="CB131" s="162"/>
      <c r="CC131" s="162"/>
    </row>
    <row r="132" spans="21:81" ht="6.95" customHeight="1" x14ac:dyDescent="0.25">
      <c r="U132" s="141">
        <v>128</v>
      </c>
      <c r="V132" s="130">
        <v>2</v>
      </c>
      <c r="W132" s="130">
        <v>20</v>
      </c>
      <c r="X132" s="130">
        <v>0</v>
      </c>
      <c r="Y132" s="130">
        <v>160</v>
      </c>
      <c r="Z132" s="55" t="str">
        <f t="shared" si="13"/>
        <v>1,21</v>
      </c>
      <c r="AA132" s="162"/>
      <c r="AB132" s="178"/>
      <c r="AC132" s="178"/>
      <c r="AD132" s="178"/>
      <c r="AE132" s="178"/>
      <c r="AF132" s="179"/>
      <c r="AG132" s="179"/>
      <c r="AH132" s="179"/>
      <c r="AI132" s="179"/>
      <c r="AJ132" s="179"/>
      <c r="AK132" s="179"/>
      <c r="AL132" s="178"/>
      <c r="AM132" s="178"/>
      <c r="AN132" s="178"/>
      <c r="AO132" s="55"/>
      <c r="AP132" s="90"/>
      <c r="AQ132" s="94"/>
      <c r="AR132" s="94"/>
      <c r="AS132" s="145"/>
      <c r="AT132" s="145"/>
      <c r="AU132" s="145"/>
      <c r="AV132" s="151"/>
      <c r="AW132" s="145"/>
      <c r="AX132" s="145"/>
      <c r="AY132" s="145"/>
      <c r="AZ132" s="145"/>
      <c r="BA132" s="162"/>
      <c r="BB132" s="162"/>
      <c r="BC132" s="162"/>
      <c r="BD132" s="162"/>
      <c r="BE132" s="162"/>
      <c r="BF132" s="162"/>
      <c r="BG132" s="162"/>
      <c r="BH132" s="162"/>
      <c r="BI132" s="162"/>
      <c r="BJ132" s="162"/>
      <c r="BK132" s="162"/>
      <c r="BL132" s="162"/>
      <c r="BM132" s="162"/>
      <c r="BN132" s="162"/>
      <c r="BO132" s="162"/>
      <c r="BP132" s="162"/>
      <c r="BQ132" s="162"/>
      <c r="BR132" s="162"/>
      <c r="BS132" s="162"/>
      <c r="BT132" s="162"/>
      <c r="BU132" s="162"/>
      <c r="BV132" s="162"/>
      <c r="BW132" s="162"/>
      <c r="BX132" s="162"/>
      <c r="BY132" s="162"/>
      <c r="BZ132" s="162"/>
      <c r="CA132" s="162"/>
      <c r="CB132" s="162"/>
      <c r="CC132" s="162"/>
    </row>
    <row r="133" spans="21:81" ht="6.95" customHeight="1" x14ac:dyDescent="0.25">
      <c r="U133" s="141">
        <v>129</v>
      </c>
      <c r="V133" s="130">
        <v>2</v>
      </c>
      <c r="W133" s="130">
        <v>21</v>
      </c>
      <c r="X133" s="130">
        <v>0</v>
      </c>
      <c r="Y133" s="130">
        <v>160</v>
      </c>
      <c r="Z133" s="55" t="str">
        <f t="shared" ref="Z133:Z173" si="19">_xlfn.CONCAT(X133+1,",",W133+1)</f>
        <v>1,22</v>
      </c>
      <c r="AA133" s="162"/>
      <c r="AB133" s="178"/>
      <c r="AC133" s="178"/>
      <c r="AD133" s="178"/>
      <c r="AE133" s="178"/>
      <c r="AF133" s="179"/>
      <c r="AG133" s="179"/>
      <c r="AH133" s="179"/>
      <c r="AI133" s="179"/>
      <c r="AJ133" s="179"/>
      <c r="AK133" s="179"/>
      <c r="AL133" s="178"/>
      <c r="AM133" s="178"/>
      <c r="AN133" s="178"/>
      <c r="AO133" s="55"/>
      <c r="AP133" s="90"/>
      <c r="AQ133" s="94"/>
      <c r="AR133" s="94"/>
      <c r="AS133" s="145"/>
      <c r="AT133" s="145"/>
      <c r="AU133" s="145"/>
      <c r="AV133" s="151"/>
      <c r="AW133" s="145"/>
      <c r="AX133" s="145"/>
      <c r="AY133" s="145"/>
      <c r="AZ133" s="145"/>
      <c r="BA133" s="162"/>
      <c r="BB133" s="162"/>
      <c r="BC133" s="162"/>
      <c r="BD133" s="162"/>
      <c r="BE133" s="162"/>
      <c r="BF133" s="162"/>
      <c r="BG133" s="162"/>
      <c r="BH133" s="162"/>
      <c r="BI133" s="162"/>
      <c r="BJ133" s="162"/>
      <c r="BK133" s="162"/>
      <c r="BL133" s="162"/>
      <c r="BM133" s="162"/>
      <c r="BN133" s="162"/>
      <c r="BO133" s="162"/>
      <c r="BP133" s="162"/>
      <c r="BQ133" s="162"/>
      <c r="BR133" s="162"/>
      <c r="BS133" s="162"/>
      <c r="BT133" s="162"/>
      <c r="BU133" s="162"/>
      <c r="BV133" s="162"/>
      <c r="BW133" s="162"/>
      <c r="BX133" s="162"/>
      <c r="BY133" s="162"/>
      <c r="BZ133" s="162"/>
      <c r="CA133" s="162"/>
      <c r="CB133" s="162"/>
      <c r="CC133" s="162"/>
    </row>
    <row r="134" spans="21:81" ht="6.95" customHeight="1" x14ac:dyDescent="0.25">
      <c r="U134" s="141">
        <v>130</v>
      </c>
      <c r="V134" s="130">
        <v>2</v>
      </c>
      <c r="W134" s="130">
        <v>22</v>
      </c>
      <c r="X134" s="130">
        <v>0</v>
      </c>
      <c r="Y134" s="130">
        <v>160</v>
      </c>
      <c r="Z134" s="55" t="str">
        <f t="shared" si="19"/>
        <v>1,23</v>
      </c>
      <c r="AA134" s="162"/>
      <c r="AB134" s="178"/>
      <c r="AC134" s="178"/>
      <c r="AD134" s="178"/>
      <c r="AE134" s="178"/>
      <c r="AF134" s="179"/>
      <c r="AG134" s="179"/>
      <c r="AH134" s="179"/>
      <c r="AI134" s="179"/>
      <c r="AJ134" s="179"/>
      <c r="AK134" s="179"/>
      <c r="AL134" s="178"/>
      <c r="AM134" s="178"/>
      <c r="AN134" s="178"/>
      <c r="AO134" s="55"/>
      <c r="AP134" s="90"/>
      <c r="AQ134" s="94"/>
      <c r="AR134" s="94"/>
      <c r="AS134" s="145"/>
      <c r="AT134" s="145"/>
      <c r="AU134" s="145"/>
      <c r="AV134" s="151"/>
      <c r="AW134" s="145"/>
      <c r="AX134" s="145"/>
      <c r="AY134" s="145"/>
      <c r="AZ134" s="145"/>
      <c r="BA134" s="162"/>
      <c r="BB134" s="162"/>
      <c r="BC134" s="162"/>
      <c r="BD134" s="162"/>
      <c r="BE134" s="162"/>
      <c r="BF134" s="162"/>
      <c r="BG134" s="162"/>
      <c r="BH134" s="162"/>
      <c r="BI134" s="162"/>
      <c r="BJ134" s="162"/>
      <c r="BK134" s="162"/>
      <c r="BL134" s="162"/>
      <c r="BM134" s="162"/>
      <c r="BN134" s="162"/>
      <c r="BO134" s="162"/>
      <c r="BP134" s="162"/>
      <c r="BQ134" s="162"/>
      <c r="BR134" s="162"/>
      <c r="BS134" s="162"/>
      <c r="BT134" s="162"/>
      <c r="BU134" s="162"/>
      <c r="BV134" s="162"/>
      <c r="BW134" s="162"/>
      <c r="BX134" s="162"/>
      <c r="BY134" s="162"/>
      <c r="BZ134" s="162"/>
      <c r="CA134" s="162"/>
      <c r="CB134" s="162"/>
      <c r="CC134" s="162"/>
    </row>
    <row r="135" spans="21:81" ht="6.95" customHeight="1" x14ac:dyDescent="0.25">
      <c r="U135" s="141">
        <v>131</v>
      </c>
      <c r="V135" s="130">
        <v>2</v>
      </c>
      <c r="W135" s="130">
        <v>23</v>
      </c>
      <c r="X135" s="130">
        <v>0</v>
      </c>
      <c r="Y135" s="130">
        <v>160</v>
      </c>
      <c r="Z135" s="55" t="str">
        <f t="shared" si="19"/>
        <v>1,24</v>
      </c>
      <c r="AA135" s="162"/>
      <c r="AB135" s="178"/>
      <c r="AC135" s="178"/>
      <c r="AD135" s="178"/>
      <c r="AE135" s="178"/>
      <c r="AF135" s="179"/>
      <c r="AG135" s="179"/>
      <c r="AH135" s="179"/>
      <c r="AI135" s="179"/>
      <c r="AJ135" s="179"/>
      <c r="AK135" s="179"/>
      <c r="AL135" s="178"/>
      <c r="AM135" s="178"/>
      <c r="AN135" s="178"/>
      <c r="AO135" s="55"/>
      <c r="AP135" s="90"/>
      <c r="AQ135" s="94"/>
      <c r="AR135" s="94"/>
      <c r="AS135" s="145"/>
      <c r="AT135" s="145"/>
      <c r="AU135" s="145"/>
      <c r="AV135" s="151"/>
      <c r="AW135" s="145"/>
      <c r="AX135" s="145"/>
      <c r="AY135" s="145"/>
      <c r="AZ135" s="145"/>
      <c r="BA135" s="162"/>
      <c r="BB135" s="162"/>
      <c r="BC135" s="162"/>
      <c r="BD135" s="162"/>
      <c r="BE135" s="162"/>
      <c r="BF135" s="162"/>
      <c r="BG135" s="162"/>
      <c r="BH135" s="162"/>
      <c r="BI135" s="162"/>
      <c r="BJ135" s="162"/>
      <c r="BK135" s="162"/>
      <c r="BL135" s="162"/>
      <c r="BM135" s="162"/>
      <c r="BN135" s="162"/>
      <c r="BO135" s="162"/>
      <c r="BP135" s="162"/>
      <c r="BQ135" s="162"/>
      <c r="BR135" s="162"/>
      <c r="BS135" s="162"/>
      <c r="BT135" s="162"/>
      <c r="BU135" s="162"/>
      <c r="BV135" s="162"/>
      <c r="BW135" s="162"/>
      <c r="BX135" s="162"/>
      <c r="BY135" s="162"/>
      <c r="BZ135" s="162"/>
      <c r="CA135" s="162"/>
      <c r="CB135" s="162"/>
      <c r="CC135" s="162"/>
    </row>
    <row r="136" spans="21:81" ht="6.95" customHeight="1" x14ac:dyDescent="0.25">
      <c r="U136" s="141">
        <v>132</v>
      </c>
      <c r="V136" s="130">
        <v>2</v>
      </c>
      <c r="W136" s="130">
        <v>24</v>
      </c>
      <c r="X136" s="130">
        <v>0</v>
      </c>
      <c r="Y136" s="130">
        <v>160</v>
      </c>
      <c r="Z136" s="55" t="str">
        <f t="shared" si="19"/>
        <v>1,25</v>
      </c>
      <c r="AA136" s="162"/>
      <c r="AB136" s="178"/>
      <c r="AC136" s="178"/>
      <c r="AD136" s="178"/>
      <c r="AE136" s="178"/>
      <c r="AF136" s="179"/>
      <c r="AG136" s="179"/>
      <c r="AH136" s="179"/>
      <c r="AI136" s="179"/>
      <c r="AJ136" s="179"/>
      <c r="AK136" s="179"/>
      <c r="AL136" s="178"/>
      <c r="AM136" s="178"/>
      <c r="AN136" s="178"/>
      <c r="AO136" s="55"/>
      <c r="AP136" s="90"/>
      <c r="AQ136" s="94"/>
      <c r="AR136" s="94"/>
      <c r="AS136" s="145"/>
      <c r="AT136" s="145"/>
      <c r="AU136" s="145"/>
      <c r="AV136" s="151"/>
      <c r="AW136" s="145"/>
      <c r="AX136" s="145"/>
      <c r="AY136" s="145"/>
      <c r="AZ136" s="145"/>
      <c r="BA136" s="162"/>
      <c r="BB136" s="162"/>
      <c r="BC136" s="162"/>
      <c r="BD136" s="162"/>
      <c r="BE136" s="162"/>
      <c r="BF136" s="162"/>
      <c r="BG136" s="162"/>
      <c r="BH136" s="162"/>
      <c r="BI136" s="162"/>
      <c r="BJ136" s="162"/>
      <c r="BK136" s="162"/>
      <c r="BL136" s="162"/>
      <c r="BM136" s="162"/>
      <c r="BN136" s="162"/>
      <c r="BO136" s="162"/>
      <c r="BP136" s="162"/>
      <c r="BQ136" s="162"/>
      <c r="BR136" s="162"/>
      <c r="BS136" s="162"/>
      <c r="BT136" s="162"/>
      <c r="BU136" s="162"/>
      <c r="BV136" s="162"/>
      <c r="BW136" s="162"/>
      <c r="BX136" s="162"/>
      <c r="BY136" s="162"/>
      <c r="BZ136" s="162"/>
      <c r="CA136" s="162"/>
      <c r="CB136" s="162"/>
      <c r="CC136" s="162"/>
    </row>
    <row r="137" spans="21:81" ht="6.95" customHeight="1" x14ac:dyDescent="0.25">
      <c r="U137" s="141">
        <v>133</v>
      </c>
      <c r="V137" s="130">
        <v>2</v>
      </c>
      <c r="W137" s="130">
        <v>25</v>
      </c>
      <c r="X137" s="130">
        <v>0</v>
      </c>
      <c r="Y137" s="130">
        <v>160</v>
      </c>
      <c r="Z137" s="55" t="str">
        <f t="shared" si="19"/>
        <v>1,26</v>
      </c>
      <c r="AA137" s="162"/>
      <c r="AB137" s="178"/>
      <c r="AC137" s="178"/>
      <c r="AD137" s="178"/>
      <c r="AE137" s="178"/>
      <c r="AF137" s="179"/>
      <c r="AG137" s="179"/>
      <c r="AH137" s="179"/>
      <c r="AI137" s="179"/>
      <c r="AJ137" s="179"/>
      <c r="AK137" s="179"/>
      <c r="AL137" s="178"/>
      <c r="AM137" s="178"/>
      <c r="AN137" s="178"/>
      <c r="AO137" s="55"/>
      <c r="AP137" s="90"/>
      <c r="AQ137" s="94"/>
      <c r="AR137" s="94"/>
      <c r="AS137" s="145"/>
      <c r="AT137" s="145"/>
      <c r="AU137" s="145"/>
      <c r="AV137" s="151"/>
      <c r="AW137" s="145"/>
      <c r="AX137" s="145"/>
      <c r="AY137" s="145"/>
      <c r="AZ137" s="145"/>
      <c r="BA137" s="162"/>
      <c r="BB137" s="162"/>
      <c r="BC137" s="162"/>
      <c r="BD137" s="162"/>
      <c r="BE137" s="162"/>
      <c r="BF137" s="162"/>
      <c r="BG137" s="162"/>
      <c r="BH137" s="162"/>
      <c r="BI137" s="162"/>
      <c r="BJ137" s="162"/>
      <c r="BK137" s="162"/>
      <c r="BL137" s="162"/>
      <c r="BM137" s="162"/>
      <c r="BN137" s="162"/>
      <c r="BO137" s="162"/>
      <c r="BP137" s="162"/>
      <c r="BQ137" s="162"/>
      <c r="BR137" s="162"/>
      <c r="BS137" s="162"/>
      <c r="BT137" s="162"/>
      <c r="BU137" s="162"/>
      <c r="BV137" s="162"/>
      <c r="BW137" s="162"/>
      <c r="BX137" s="162"/>
      <c r="BY137" s="162"/>
      <c r="BZ137" s="162"/>
      <c r="CA137" s="162"/>
      <c r="CB137" s="162"/>
      <c r="CC137" s="162"/>
    </row>
    <row r="138" spans="21:81" ht="6.95" customHeight="1" x14ac:dyDescent="0.25">
      <c r="U138" s="141">
        <v>134</v>
      </c>
      <c r="V138" s="130">
        <v>2</v>
      </c>
      <c r="W138" s="130">
        <v>26</v>
      </c>
      <c r="X138" s="130">
        <v>0</v>
      </c>
      <c r="Y138" s="130">
        <v>160</v>
      </c>
      <c r="Z138" s="55" t="str">
        <f t="shared" si="19"/>
        <v>1,27</v>
      </c>
      <c r="AA138" s="162"/>
      <c r="AB138" s="178"/>
      <c r="AC138" s="178"/>
      <c r="AD138" s="178"/>
      <c r="AE138" s="178"/>
      <c r="AF138" s="179"/>
      <c r="AG138" s="179"/>
      <c r="AH138" s="179"/>
      <c r="AI138" s="179"/>
      <c r="AJ138" s="179"/>
      <c r="AK138" s="179"/>
      <c r="AL138" s="178"/>
      <c r="AM138" s="178"/>
      <c r="AN138" s="178"/>
      <c r="AO138" s="55"/>
      <c r="AP138" s="90"/>
      <c r="AQ138" s="94"/>
      <c r="AR138" s="94"/>
      <c r="AS138" s="145"/>
      <c r="AT138" s="145"/>
      <c r="AU138" s="145"/>
      <c r="AV138" s="151"/>
      <c r="AW138" s="145"/>
      <c r="AX138" s="145"/>
      <c r="AY138" s="145"/>
      <c r="AZ138" s="145"/>
      <c r="BA138" s="162"/>
      <c r="BB138" s="162"/>
      <c r="BC138" s="162"/>
      <c r="BD138" s="162"/>
      <c r="BE138" s="162"/>
      <c r="BF138" s="162"/>
      <c r="BG138" s="162"/>
      <c r="BH138" s="162"/>
      <c r="BI138" s="162"/>
      <c r="BJ138" s="162"/>
      <c r="BK138" s="162"/>
      <c r="BL138" s="162"/>
      <c r="BM138" s="162"/>
      <c r="BN138" s="162"/>
      <c r="BO138" s="162"/>
      <c r="BP138" s="162"/>
      <c r="BQ138" s="162"/>
      <c r="BR138" s="162"/>
      <c r="BS138" s="162"/>
      <c r="BT138" s="162"/>
      <c r="BU138" s="162"/>
      <c r="BV138" s="162"/>
      <c r="BW138" s="162"/>
      <c r="BX138" s="162"/>
      <c r="BY138" s="162"/>
      <c r="BZ138" s="162"/>
      <c r="CA138" s="162"/>
      <c r="CB138" s="162"/>
      <c r="CC138" s="162"/>
    </row>
    <row r="139" spans="21:81" ht="6.95" customHeight="1" x14ac:dyDescent="0.25">
      <c r="U139" s="141">
        <v>135</v>
      </c>
      <c r="V139" s="130">
        <v>2</v>
      </c>
      <c r="W139" s="130">
        <v>0</v>
      </c>
      <c r="X139" s="130">
        <v>16</v>
      </c>
      <c r="Y139" s="130">
        <v>140</v>
      </c>
      <c r="Z139" s="55" t="str">
        <f t="shared" si="19"/>
        <v>17,1</v>
      </c>
      <c r="AA139" s="162"/>
      <c r="AB139" s="178"/>
      <c r="AC139" s="178"/>
      <c r="AD139" s="178"/>
      <c r="AE139" s="178"/>
      <c r="AF139" s="179"/>
      <c r="AG139" s="179"/>
      <c r="AH139" s="179"/>
      <c r="AI139" s="179"/>
      <c r="AJ139" s="179"/>
      <c r="AK139" s="179"/>
      <c r="AL139" s="178"/>
      <c r="AM139" s="178"/>
      <c r="AN139" s="178"/>
      <c r="AO139" s="55"/>
      <c r="AP139" s="90"/>
      <c r="AQ139" s="94"/>
      <c r="AR139" s="94"/>
      <c r="AS139" s="145"/>
      <c r="AT139" s="145"/>
      <c r="AU139" s="145"/>
      <c r="AV139" s="151"/>
      <c r="AW139" s="145"/>
      <c r="AX139" s="145"/>
      <c r="AY139" s="145"/>
      <c r="AZ139" s="145"/>
      <c r="BA139" s="162"/>
      <c r="BB139" s="162"/>
      <c r="BC139" s="162"/>
      <c r="BD139" s="162"/>
      <c r="BE139" s="162"/>
      <c r="BF139" s="162"/>
      <c r="BG139" s="162"/>
      <c r="BH139" s="162"/>
      <c r="BI139" s="162"/>
      <c r="BJ139" s="162"/>
      <c r="BK139" s="162"/>
      <c r="BL139" s="162"/>
      <c r="BM139" s="162"/>
      <c r="BN139" s="162"/>
      <c r="BO139" s="162"/>
      <c r="BP139" s="162"/>
      <c r="BQ139" s="162"/>
      <c r="BR139" s="162"/>
      <c r="BS139" s="162"/>
      <c r="BT139" s="162"/>
      <c r="BU139" s="162"/>
      <c r="BV139" s="162"/>
      <c r="BW139" s="162"/>
      <c r="BX139" s="162"/>
      <c r="BY139" s="162"/>
      <c r="BZ139" s="162"/>
      <c r="CA139" s="162"/>
      <c r="CB139" s="162"/>
      <c r="CC139" s="162"/>
    </row>
    <row r="140" spans="21:81" ht="6.95" customHeight="1" x14ac:dyDescent="0.25">
      <c r="U140" s="141">
        <v>136</v>
      </c>
      <c r="V140" s="130">
        <v>2</v>
      </c>
      <c r="W140" s="130">
        <v>1</v>
      </c>
      <c r="X140" s="130">
        <v>16</v>
      </c>
      <c r="Y140" s="130">
        <v>140</v>
      </c>
      <c r="Z140" s="55" t="str">
        <f t="shared" si="19"/>
        <v>17,2</v>
      </c>
      <c r="AA140" s="162"/>
      <c r="AB140" s="178"/>
      <c r="AC140" s="178"/>
      <c r="AD140" s="178"/>
      <c r="AE140" s="178"/>
      <c r="AF140" s="179"/>
      <c r="AG140" s="179"/>
      <c r="AH140" s="179"/>
      <c r="AI140" s="179"/>
      <c r="AJ140" s="179"/>
      <c r="AK140" s="179"/>
      <c r="AL140" s="178"/>
      <c r="AM140" s="178"/>
      <c r="AN140" s="178"/>
      <c r="AO140" s="55"/>
      <c r="AP140" s="90"/>
      <c r="AQ140" s="94"/>
      <c r="AR140" s="94"/>
      <c r="AS140" s="145"/>
      <c r="AT140" s="145"/>
      <c r="AU140" s="145"/>
      <c r="AV140" s="151"/>
      <c r="AW140" s="145"/>
      <c r="AX140" s="145"/>
      <c r="AY140" s="145"/>
      <c r="AZ140" s="145"/>
      <c r="BA140" s="162"/>
      <c r="BB140" s="162"/>
      <c r="BC140" s="162"/>
      <c r="BD140" s="162"/>
      <c r="BE140" s="162"/>
      <c r="BF140" s="162"/>
      <c r="BG140" s="162"/>
      <c r="BH140" s="162"/>
      <c r="BI140" s="162"/>
      <c r="BJ140" s="162"/>
      <c r="BK140" s="162"/>
      <c r="BL140" s="162"/>
      <c r="BM140" s="162"/>
      <c r="BN140" s="162"/>
      <c r="BO140" s="162"/>
      <c r="BP140" s="162"/>
      <c r="BQ140" s="162"/>
      <c r="BR140" s="162"/>
      <c r="BS140" s="162"/>
      <c r="BT140" s="162"/>
      <c r="BU140" s="162"/>
      <c r="BV140" s="162"/>
      <c r="BW140" s="162"/>
      <c r="BX140" s="162"/>
      <c r="BY140" s="162"/>
      <c r="BZ140" s="162"/>
      <c r="CA140" s="162"/>
      <c r="CB140" s="162"/>
      <c r="CC140" s="162"/>
    </row>
    <row r="141" spans="21:81" ht="6.95" customHeight="1" x14ac:dyDescent="0.25">
      <c r="U141" s="141">
        <v>137</v>
      </c>
      <c r="V141" s="130">
        <v>2</v>
      </c>
      <c r="W141" s="130">
        <v>2</v>
      </c>
      <c r="X141" s="130">
        <v>16</v>
      </c>
      <c r="Y141" s="130">
        <v>140</v>
      </c>
      <c r="Z141" s="55" t="str">
        <f t="shared" si="19"/>
        <v>17,3</v>
      </c>
      <c r="AA141" s="162"/>
      <c r="AB141" s="178"/>
      <c r="AC141" s="178"/>
      <c r="AD141" s="178"/>
      <c r="AE141" s="178"/>
      <c r="AF141" s="179"/>
      <c r="AG141" s="179"/>
      <c r="AH141" s="179"/>
      <c r="AI141" s="179"/>
      <c r="AJ141" s="179"/>
      <c r="AK141" s="179"/>
      <c r="AL141" s="178"/>
      <c r="AM141" s="178"/>
      <c r="AN141" s="178"/>
      <c r="AO141" s="55"/>
      <c r="AP141" s="90"/>
      <c r="AQ141" s="94"/>
      <c r="AR141" s="94"/>
      <c r="AS141" s="145"/>
      <c r="AT141" s="145"/>
      <c r="AU141" s="145"/>
      <c r="AV141" s="151"/>
      <c r="AW141" s="145"/>
      <c r="AX141" s="145"/>
      <c r="AY141" s="145"/>
      <c r="AZ141" s="145"/>
      <c r="BA141" s="162"/>
      <c r="BB141" s="162"/>
      <c r="BC141" s="162"/>
      <c r="BD141" s="162"/>
      <c r="BE141" s="162"/>
      <c r="BF141" s="162"/>
      <c r="BG141" s="162"/>
      <c r="BH141" s="162"/>
      <c r="BI141" s="162"/>
      <c r="BJ141" s="162"/>
      <c r="BK141" s="162"/>
      <c r="BL141" s="162"/>
      <c r="BM141" s="162"/>
      <c r="BN141" s="162"/>
      <c r="BO141" s="162"/>
      <c r="BP141" s="162"/>
      <c r="BQ141" s="162"/>
      <c r="BR141" s="162"/>
      <c r="BS141" s="162"/>
      <c r="BT141" s="162"/>
      <c r="BU141" s="162"/>
      <c r="BV141" s="162"/>
      <c r="BW141" s="162"/>
      <c r="BX141" s="162"/>
      <c r="BY141" s="162"/>
      <c r="BZ141" s="162"/>
      <c r="CA141" s="162"/>
      <c r="CB141" s="162"/>
      <c r="CC141" s="162"/>
    </row>
    <row r="142" spans="21:81" ht="6.95" customHeight="1" x14ac:dyDescent="0.25">
      <c r="U142" s="141">
        <v>138</v>
      </c>
      <c r="V142" s="130">
        <v>2</v>
      </c>
      <c r="W142" s="130">
        <v>3</v>
      </c>
      <c r="X142" s="130">
        <v>16</v>
      </c>
      <c r="Y142" s="130">
        <v>140</v>
      </c>
      <c r="Z142" s="55" t="str">
        <f t="shared" si="19"/>
        <v>17,4</v>
      </c>
      <c r="AA142" s="162"/>
      <c r="AB142" s="178"/>
      <c r="AC142" s="178"/>
      <c r="AD142" s="178"/>
      <c r="AE142" s="178"/>
      <c r="AF142" s="179"/>
      <c r="AG142" s="179"/>
      <c r="AH142" s="179"/>
      <c r="AI142" s="179"/>
      <c r="AJ142" s="179"/>
      <c r="AK142" s="179"/>
      <c r="AL142" s="178"/>
      <c r="AM142" s="178"/>
      <c r="AN142" s="178"/>
      <c r="AO142" s="55"/>
      <c r="AP142" s="90"/>
      <c r="AQ142" s="94"/>
      <c r="AR142" s="94"/>
      <c r="AS142" s="145"/>
      <c r="AT142" s="145"/>
      <c r="AU142" s="145"/>
      <c r="AV142" s="151"/>
      <c r="AW142" s="145"/>
      <c r="AX142" s="145"/>
      <c r="AY142" s="145"/>
      <c r="AZ142" s="145"/>
      <c r="BA142" s="162"/>
      <c r="BB142" s="162"/>
      <c r="BC142" s="162"/>
      <c r="BD142" s="162"/>
      <c r="BE142" s="162"/>
      <c r="BF142" s="162"/>
      <c r="BG142" s="162"/>
      <c r="BH142" s="162"/>
      <c r="BI142" s="162"/>
      <c r="BJ142" s="162"/>
      <c r="BK142" s="162"/>
      <c r="BL142" s="162"/>
      <c r="BM142" s="162"/>
      <c r="BN142" s="162"/>
      <c r="BO142" s="162"/>
      <c r="BP142" s="162"/>
      <c r="BQ142" s="162"/>
      <c r="BR142" s="162"/>
      <c r="BS142" s="162"/>
      <c r="BT142" s="162"/>
      <c r="BU142" s="162"/>
      <c r="BV142" s="162"/>
      <c r="BW142" s="162"/>
      <c r="BX142" s="162"/>
      <c r="BY142" s="162"/>
      <c r="BZ142" s="162"/>
      <c r="CA142" s="162"/>
      <c r="CB142" s="162"/>
      <c r="CC142" s="162"/>
    </row>
    <row r="143" spans="21:81" ht="6.95" customHeight="1" x14ac:dyDescent="0.25">
      <c r="U143" s="141">
        <v>139</v>
      </c>
      <c r="V143" s="130">
        <v>2</v>
      </c>
      <c r="W143" s="130">
        <v>4</v>
      </c>
      <c r="X143" s="130">
        <v>16</v>
      </c>
      <c r="Y143" s="130">
        <v>140</v>
      </c>
      <c r="Z143" s="55" t="str">
        <f t="shared" si="19"/>
        <v>17,5</v>
      </c>
      <c r="AA143" s="162"/>
      <c r="AB143" s="178"/>
      <c r="AC143" s="178"/>
      <c r="AD143" s="178"/>
      <c r="AE143" s="178"/>
      <c r="AF143" s="179"/>
      <c r="AG143" s="179"/>
      <c r="AH143" s="179"/>
      <c r="AI143" s="179"/>
      <c r="AJ143" s="179"/>
      <c r="AK143" s="179"/>
      <c r="AL143" s="178"/>
      <c r="AM143" s="178"/>
      <c r="AN143" s="178"/>
      <c r="AO143" s="55"/>
      <c r="AP143" s="90"/>
      <c r="AQ143" s="94"/>
      <c r="AR143" s="94"/>
      <c r="AS143" s="145"/>
      <c r="AT143" s="145"/>
      <c r="AU143" s="145"/>
      <c r="AV143" s="151"/>
      <c r="AW143" s="145"/>
      <c r="AX143" s="145"/>
      <c r="AY143" s="145"/>
      <c r="AZ143" s="145"/>
      <c r="BA143" s="162"/>
      <c r="BB143" s="162"/>
      <c r="BC143" s="162"/>
      <c r="BD143" s="162"/>
      <c r="BE143" s="162"/>
      <c r="BF143" s="162"/>
      <c r="BG143" s="162"/>
      <c r="BH143" s="162"/>
      <c r="BI143" s="162"/>
      <c r="BJ143" s="162"/>
      <c r="BK143" s="162"/>
      <c r="BL143" s="162"/>
      <c r="BM143" s="162"/>
      <c r="BN143" s="162"/>
      <c r="BO143" s="162"/>
      <c r="BP143" s="162"/>
      <c r="BQ143" s="162"/>
      <c r="BR143" s="162"/>
      <c r="BS143" s="162"/>
      <c r="BT143" s="162"/>
      <c r="BU143" s="162"/>
      <c r="BV143" s="162"/>
      <c r="BW143" s="162"/>
      <c r="BX143" s="162"/>
      <c r="BY143" s="162"/>
      <c r="BZ143" s="162"/>
      <c r="CA143" s="162"/>
      <c r="CB143" s="162"/>
      <c r="CC143" s="162"/>
    </row>
    <row r="144" spans="21:81" ht="6.95" customHeight="1" x14ac:dyDescent="0.25">
      <c r="U144" s="141">
        <v>140</v>
      </c>
      <c r="V144" s="130">
        <v>2</v>
      </c>
      <c r="W144" s="130">
        <v>5</v>
      </c>
      <c r="X144" s="130">
        <v>16</v>
      </c>
      <c r="Y144" s="130">
        <v>140</v>
      </c>
      <c r="Z144" s="55" t="str">
        <f t="shared" si="19"/>
        <v>17,6</v>
      </c>
      <c r="AA144" s="162"/>
      <c r="AB144" s="178"/>
      <c r="AC144" s="178"/>
      <c r="AD144" s="178"/>
      <c r="AE144" s="178"/>
      <c r="AF144" s="179"/>
      <c r="AG144" s="179"/>
      <c r="AH144" s="179"/>
      <c r="AI144" s="179"/>
      <c r="AJ144" s="179"/>
      <c r="AK144" s="179"/>
      <c r="AL144" s="178"/>
      <c r="AM144" s="178"/>
      <c r="AN144" s="178"/>
      <c r="AO144" s="55"/>
      <c r="AP144" s="90"/>
      <c r="AQ144" s="94"/>
      <c r="AR144" s="94"/>
      <c r="AS144" s="145"/>
      <c r="AT144" s="145"/>
      <c r="AU144" s="145"/>
      <c r="AV144" s="151"/>
      <c r="AW144" s="145"/>
      <c r="AX144" s="145"/>
      <c r="AY144" s="145"/>
      <c r="AZ144" s="145"/>
      <c r="BA144" s="162"/>
      <c r="BB144" s="162"/>
      <c r="BC144" s="162"/>
      <c r="BD144" s="162"/>
      <c r="BE144" s="162"/>
      <c r="BF144" s="162"/>
      <c r="BG144" s="162"/>
      <c r="BH144" s="162"/>
      <c r="BI144" s="162"/>
      <c r="BJ144" s="162"/>
      <c r="BK144" s="162"/>
      <c r="BL144" s="162"/>
      <c r="BM144" s="162"/>
      <c r="BN144" s="162"/>
      <c r="BO144" s="162"/>
      <c r="BP144" s="162"/>
      <c r="BQ144" s="162"/>
      <c r="BR144" s="162"/>
      <c r="BS144" s="162"/>
      <c r="BT144" s="162"/>
      <c r="BU144" s="162"/>
      <c r="BV144" s="162"/>
      <c r="BW144" s="162"/>
      <c r="BX144" s="162"/>
      <c r="BY144" s="162"/>
      <c r="BZ144" s="162"/>
      <c r="CA144" s="162"/>
      <c r="CB144" s="162"/>
      <c r="CC144" s="162"/>
    </row>
    <row r="145" spans="21:81" ht="6.95" customHeight="1" x14ac:dyDescent="0.25">
      <c r="U145" s="141">
        <v>141</v>
      </c>
      <c r="V145" s="130">
        <v>2</v>
      </c>
      <c r="W145" s="130">
        <v>6</v>
      </c>
      <c r="X145" s="130">
        <v>16</v>
      </c>
      <c r="Y145" s="130">
        <v>140</v>
      </c>
      <c r="Z145" s="55" t="str">
        <f t="shared" si="19"/>
        <v>17,7</v>
      </c>
      <c r="AA145" s="162"/>
      <c r="AB145" s="178"/>
      <c r="AC145" s="178"/>
      <c r="AD145" s="178"/>
      <c r="AE145" s="178"/>
      <c r="AF145" s="179"/>
      <c r="AG145" s="179"/>
      <c r="AH145" s="179"/>
      <c r="AI145" s="179"/>
      <c r="AJ145" s="179"/>
      <c r="AK145" s="179"/>
      <c r="AL145" s="178"/>
      <c r="AM145" s="178"/>
      <c r="AN145" s="178"/>
      <c r="AO145" s="55"/>
      <c r="AP145" s="90"/>
      <c r="AQ145" s="94"/>
      <c r="AR145" s="94"/>
      <c r="AS145" s="145"/>
      <c r="AT145" s="145"/>
      <c r="AU145" s="145"/>
      <c r="AV145" s="151"/>
      <c r="AW145" s="145"/>
      <c r="AX145" s="145"/>
      <c r="AY145" s="145"/>
      <c r="AZ145" s="145"/>
      <c r="BA145" s="162"/>
      <c r="BB145" s="162"/>
      <c r="BC145" s="162"/>
      <c r="BD145" s="162"/>
      <c r="BE145" s="162"/>
      <c r="BF145" s="162"/>
      <c r="BG145" s="162"/>
      <c r="BH145" s="162"/>
      <c r="BI145" s="162"/>
      <c r="BJ145" s="162"/>
      <c r="BK145" s="162"/>
      <c r="BL145" s="162"/>
      <c r="BM145" s="162"/>
      <c r="BN145" s="162"/>
      <c r="BO145" s="162"/>
      <c r="BP145" s="162"/>
      <c r="BQ145" s="162"/>
      <c r="BR145" s="162"/>
      <c r="BS145" s="162"/>
      <c r="BT145" s="162"/>
      <c r="BU145" s="162"/>
      <c r="BV145" s="162"/>
      <c r="BW145" s="162"/>
      <c r="BX145" s="162"/>
      <c r="BY145" s="162"/>
      <c r="BZ145" s="162"/>
      <c r="CA145" s="162"/>
      <c r="CB145" s="162"/>
      <c r="CC145" s="162"/>
    </row>
    <row r="146" spans="21:81" ht="6.95" customHeight="1" x14ac:dyDescent="0.25">
      <c r="U146" s="141">
        <v>142</v>
      </c>
      <c r="V146" s="130">
        <v>2</v>
      </c>
      <c r="W146" s="130">
        <v>7</v>
      </c>
      <c r="X146" s="130">
        <v>16</v>
      </c>
      <c r="Y146" s="130">
        <v>140</v>
      </c>
      <c r="Z146" s="55" t="str">
        <f t="shared" si="19"/>
        <v>17,8</v>
      </c>
      <c r="AA146" s="162"/>
      <c r="AB146" s="178"/>
      <c r="AC146" s="178"/>
      <c r="AD146" s="178"/>
      <c r="AE146" s="178"/>
      <c r="AF146" s="179"/>
      <c r="AG146" s="179"/>
      <c r="AH146" s="179"/>
      <c r="AI146" s="179"/>
      <c r="AJ146" s="179"/>
      <c r="AK146" s="179"/>
      <c r="AL146" s="178"/>
      <c r="AM146" s="178"/>
      <c r="AN146" s="178"/>
      <c r="AO146" s="55"/>
      <c r="AP146" s="90"/>
      <c r="AQ146" s="94"/>
      <c r="AR146" s="94"/>
      <c r="AS146" s="145"/>
      <c r="AT146" s="145"/>
      <c r="AU146" s="145"/>
      <c r="AV146" s="151"/>
      <c r="AW146" s="145"/>
      <c r="AX146" s="145"/>
      <c r="AY146" s="145"/>
      <c r="AZ146" s="145"/>
      <c r="BA146" s="162"/>
      <c r="BB146" s="162"/>
      <c r="BC146" s="162"/>
      <c r="BD146" s="162"/>
      <c r="BE146" s="162"/>
      <c r="BF146" s="162"/>
      <c r="BG146" s="162"/>
      <c r="BH146" s="162"/>
      <c r="BI146" s="162"/>
      <c r="BJ146" s="162"/>
      <c r="BK146" s="162"/>
      <c r="BL146" s="162"/>
      <c r="BM146" s="162"/>
      <c r="BN146" s="162"/>
      <c r="BO146" s="162"/>
      <c r="BP146" s="162"/>
      <c r="BQ146" s="162"/>
      <c r="BR146" s="162"/>
      <c r="BS146" s="162"/>
      <c r="BT146" s="162"/>
      <c r="BU146" s="162"/>
      <c r="BV146" s="162"/>
      <c r="BW146" s="162"/>
      <c r="BX146" s="162"/>
      <c r="BY146" s="162"/>
      <c r="BZ146" s="162"/>
      <c r="CA146" s="162"/>
      <c r="CB146" s="162"/>
      <c r="CC146" s="162"/>
    </row>
    <row r="147" spans="21:81" ht="6.95" customHeight="1" x14ac:dyDescent="0.25">
      <c r="U147" s="141">
        <v>143</v>
      </c>
      <c r="V147" s="130">
        <v>2</v>
      </c>
      <c r="W147" s="130">
        <v>8</v>
      </c>
      <c r="X147" s="130">
        <v>16</v>
      </c>
      <c r="Y147" s="130">
        <v>140</v>
      </c>
      <c r="Z147" s="55" t="str">
        <f t="shared" si="19"/>
        <v>17,9</v>
      </c>
      <c r="AA147" s="162"/>
      <c r="AB147" s="178"/>
      <c r="AC147" s="178"/>
      <c r="AD147" s="178"/>
      <c r="AE147" s="178"/>
      <c r="AF147" s="179"/>
      <c r="AG147" s="179"/>
      <c r="AH147" s="179"/>
      <c r="AI147" s="179"/>
      <c r="AJ147" s="179"/>
      <c r="AK147" s="179"/>
      <c r="AL147" s="178"/>
      <c r="AM147" s="178"/>
      <c r="AN147" s="178"/>
      <c r="AO147" s="55"/>
      <c r="AP147" s="90"/>
      <c r="AQ147" s="94"/>
      <c r="AR147" s="94"/>
      <c r="AS147" s="145"/>
      <c r="AT147" s="145"/>
      <c r="AU147" s="145"/>
      <c r="AV147" s="151"/>
      <c r="AW147" s="145"/>
      <c r="AX147" s="145"/>
      <c r="AY147" s="145"/>
      <c r="AZ147" s="145"/>
      <c r="BA147" s="162"/>
      <c r="BB147" s="162"/>
      <c r="BC147" s="162"/>
      <c r="BD147" s="162"/>
      <c r="BE147" s="162"/>
      <c r="BF147" s="162"/>
      <c r="BG147" s="162"/>
      <c r="BH147" s="162"/>
      <c r="BI147" s="162"/>
      <c r="BJ147" s="162"/>
      <c r="BK147" s="162"/>
      <c r="BL147" s="162"/>
      <c r="BM147" s="162"/>
      <c r="BN147" s="162"/>
      <c r="BO147" s="162"/>
      <c r="BP147" s="162"/>
      <c r="BQ147" s="162"/>
      <c r="BR147" s="162"/>
      <c r="BS147" s="162"/>
      <c r="BT147" s="162"/>
      <c r="BU147" s="162"/>
      <c r="BV147" s="162"/>
      <c r="BW147" s="162"/>
      <c r="BX147" s="162"/>
      <c r="BY147" s="162"/>
      <c r="BZ147" s="162"/>
      <c r="CA147" s="162"/>
      <c r="CB147" s="162"/>
      <c r="CC147" s="162"/>
    </row>
    <row r="148" spans="21:81" ht="6.95" customHeight="1" x14ac:dyDescent="0.25">
      <c r="U148" s="141">
        <v>144</v>
      </c>
      <c r="V148" s="130">
        <v>2</v>
      </c>
      <c r="W148" s="130">
        <v>9</v>
      </c>
      <c r="X148" s="130">
        <v>16</v>
      </c>
      <c r="Y148" s="130">
        <v>140</v>
      </c>
      <c r="Z148" s="55" t="str">
        <f t="shared" si="19"/>
        <v>17,10</v>
      </c>
      <c r="AA148" s="162"/>
      <c r="AB148" s="178"/>
      <c r="AC148" s="178"/>
      <c r="AD148" s="178"/>
      <c r="AE148" s="178"/>
      <c r="AF148" s="179"/>
      <c r="AG148" s="179"/>
      <c r="AH148" s="179"/>
      <c r="AI148" s="179"/>
      <c r="AJ148" s="179"/>
      <c r="AK148" s="179"/>
      <c r="AL148" s="178"/>
      <c r="AM148" s="178"/>
      <c r="AN148" s="178"/>
      <c r="AO148" s="55"/>
      <c r="AP148" s="90"/>
      <c r="AQ148" s="94"/>
      <c r="AR148" s="94"/>
      <c r="AS148" s="145"/>
      <c r="AT148" s="145"/>
      <c r="AU148" s="145"/>
      <c r="AV148" s="151"/>
      <c r="AW148" s="145"/>
      <c r="AX148" s="145"/>
      <c r="AY148" s="145"/>
      <c r="AZ148" s="145"/>
      <c r="BA148" s="162"/>
      <c r="BB148" s="162"/>
      <c r="BC148" s="162"/>
      <c r="BD148" s="162"/>
      <c r="BE148" s="162"/>
      <c r="BF148" s="162"/>
      <c r="BG148" s="162"/>
      <c r="BH148" s="162"/>
      <c r="BI148" s="162"/>
      <c r="BJ148" s="162"/>
      <c r="BK148" s="162"/>
      <c r="BL148" s="162"/>
      <c r="BM148" s="162"/>
      <c r="BN148" s="162"/>
      <c r="BO148" s="162"/>
      <c r="BP148" s="162"/>
      <c r="BQ148" s="162"/>
      <c r="BR148" s="162"/>
      <c r="BS148" s="162"/>
      <c r="BT148" s="162"/>
      <c r="BU148" s="162"/>
      <c r="BV148" s="162"/>
      <c r="BW148" s="162"/>
      <c r="BX148" s="162"/>
      <c r="BY148" s="162"/>
      <c r="BZ148" s="162"/>
      <c r="CA148" s="162"/>
      <c r="CB148" s="162"/>
      <c r="CC148" s="162"/>
    </row>
    <row r="149" spans="21:81" ht="6.95" customHeight="1" x14ac:dyDescent="0.25">
      <c r="U149" s="141">
        <v>145</v>
      </c>
      <c r="V149" s="130">
        <v>2</v>
      </c>
      <c r="W149" s="130">
        <v>10</v>
      </c>
      <c r="X149" s="130">
        <v>16</v>
      </c>
      <c r="Y149" s="130">
        <v>140</v>
      </c>
      <c r="Z149" s="55" t="str">
        <f t="shared" si="19"/>
        <v>17,11</v>
      </c>
      <c r="AA149" s="162"/>
      <c r="AB149" s="178"/>
      <c r="AC149" s="178"/>
      <c r="AD149" s="178"/>
      <c r="AE149" s="178"/>
      <c r="AF149" s="179"/>
      <c r="AG149" s="179"/>
      <c r="AH149" s="179"/>
      <c r="AI149" s="179"/>
      <c r="AJ149" s="179"/>
      <c r="AK149" s="179"/>
      <c r="AL149" s="178"/>
      <c r="AM149" s="178"/>
      <c r="AN149" s="178"/>
      <c r="AO149" s="55"/>
      <c r="AP149" s="90"/>
      <c r="AQ149" s="94"/>
      <c r="AR149" s="94"/>
      <c r="AS149" s="145"/>
      <c r="AT149" s="145"/>
      <c r="AU149" s="145"/>
      <c r="AV149" s="151"/>
      <c r="AW149" s="145"/>
      <c r="AX149" s="145"/>
      <c r="AY149" s="145"/>
      <c r="AZ149" s="145"/>
      <c r="BA149" s="162"/>
      <c r="BB149" s="162"/>
      <c r="BC149" s="162"/>
      <c r="BD149" s="162"/>
      <c r="BE149" s="162"/>
      <c r="BF149" s="162"/>
      <c r="BG149" s="162"/>
      <c r="BH149" s="162"/>
      <c r="BI149" s="162"/>
      <c r="BJ149" s="162"/>
      <c r="BK149" s="162"/>
      <c r="BL149" s="162"/>
      <c r="BM149" s="162"/>
      <c r="BN149" s="162"/>
      <c r="BO149" s="162"/>
      <c r="BP149" s="162"/>
      <c r="BQ149" s="162"/>
      <c r="BR149" s="162"/>
      <c r="BS149" s="162"/>
      <c r="BT149" s="162"/>
      <c r="BU149" s="162"/>
      <c r="BV149" s="162"/>
      <c r="BW149" s="162"/>
      <c r="BX149" s="162"/>
      <c r="BY149" s="162"/>
      <c r="BZ149" s="162"/>
      <c r="CA149" s="162"/>
      <c r="CB149" s="162"/>
      <c r="CC149" s="162"/>
    </row>
    <row r="150" spans="21:81" ht="6.95" customHeight="1" x14ac:dyDescent="0.25">
      <c r="U150" s="141">
        <v>146</v>
      </c>
      <c r="V150" s="130">
        <v>2</v>
      </c>
      <c r="W150" s="130">
        <v>11</v>
      </c>
      <c r="X150" s="130">
        <v>16</v>
      </c>
      <c r="Y150" s="130">
        <v>140</v>
      </c>
      <c r="Z150" s="55" t="str">
        <f t="shared" si="19"/>
        <v>17,12</v>
      </c>
      <c r="AA150" s="162"/>
      <c r="AB150" s="178"/>
      <c r="AC150" s="178"/>
      <c r="AD150" s="178"/>
      <c r="AE150" s="178"/>
      <c r="AF150" s="179"/>
      <c r="AG150" s="179"/>
      <c r="AH150" s="179"/>
      <c r="AI150" s="179"/>
      <c r="AJ150" s="179"/>
      <c r="AK150" s="179"/>
      <c r="AL150" s="178"/>
      <c r="AM150" s="178"/>
      <c r="AN150" s="178"/>
      <c r="AO150" s="55"/>
      <c r="AP150" s="90"/>
      <c r="AQ150" s="94"/>
      <c r="AR150" s="94"/>
      <c r="AS150" s="145"/>
      <c r="AT150" s="145"/>
      <c r="AU150" s="145"/>
      <c r="AV150" s="151"/>
      <c r="AW150" s="145"/>
      <c r="AX150" s="145"/>
      <c r="AY150" s="145"/>
      <c r="AZ150" s="145"/>
      <c r="BA150" s="162"/>
      <c r="BB150" s="162"/>
      <c r="BC150" s="162"/>
      <c r="BD150" s="162"/>
      <c r="BE150" s="162"/>
      <c r="BF150" s="162"/>
      <c r="BG150" s="162"/>
      <c r="BH150" s="162"/>
      <c r="BI150" s="162"/>
      <c r="BJ150" s="162"/>
      <c r="BK150" s="162"/>
      <c r="BL150" s="162"/>
      <c r="BM150" s="162"/>
      <c r="BN150" s="162"/>
      <c r="BO150" s="162"/>
      <c r="BP150" s="162"/>
      <c r="BQ150" s="162"/>
      <c r="BR150" s="162"/>
      <c r="BS150" s="162"/>
      <c r="BT150" s="162"/>
      <c r="BU150" s="162"/>
      <c r="BV150" s="162"/>
      <c r="BW150" s="162"/>
      <c r="BX150" s="162"/>
      <c r="BY150" s="162"/>
      <c r="BZ150" s="162"/>
      <c r="CA150" s="162"/>
      <c r="CB150" s="162"/>
      <c r="CC150" s="162"/>
    </row>
    <row r="151" spans="21:81" ht="6.95" customHeight="1" x14ac:dyDescent="0.25">
      <c r="U151" s="141">
        <v>147</v>
      </c>
      <c r="V151" s="130">
        <v>2</v>
      </c>
      <c r="W151" s="130">
        <v>12</v>
      </c>
      <c r="X151" s="130">
        <v>16</v>
      </c>
      <c r="Y151" s="130">
        <v>140</v>
      </c>
      <c r="Z151" s="55" t="str">
        <f t="shared" si="19"/>
        <v>17,13</v>
      </c>
      <c r="AA151" s="162"/>
      <c r="AB151" s="178"/>
      <c r="AC151" s="178"/>
      <c r="AD151" s="178"/>
      <c r="AE151" s="178"/>
      <c r="AF151" s="179"/>
      <c r="AG151" s="179"/>
      <c r="AH151" s="179"/>
      <c r="AI151" s="179"/>
      <c r="AJ151" s="179"/>
      <c r="AK151" s="179"/>
      <c r="AL151" s="178"/>
      <c r="AM151" s="178"/>
      <c r="AN151" s="178"/>
      <c r="AO151" s="55"/>
      <c r="AP151" s="90"/>
      <c r="AQ151" s="94"/>
      <c r="AR151" s="94"/>
      <c r="AS151" s="145"/>
      <c r="AT151" s="145"/>
      <c r="AU151" s="145"/>
      <c r="AV151" s="151"/>
      <c r="AW151" s="145"/>
      <c r="AX151" s="145"/>
      <c r="AY151" s="145"/>
      <c r="AZ151" s="145"/>
      <c r="BA151" s="162"/>
      <c r="BB151" s="162"/>
      <c r="BC151" s="162"/>
      <c r="BD151" s="162"/>
      <c r="BE151" s="162"/>
      <c r="BF151" s="162"/>
      <c r="BG151" s="162"/>
      <c r="BH151" s="162"/>
      <c r="BI151" s="162"/>
      <c r="BJ151" s="162"/>
      <c r="BK151" s="162"/>
      <c r="BL151" s="162"/>
      <c r="BM151" s="162"/>
      <c r="BN151" s="162"/>
      <c r="BO151" s="162"/>
      <c r="BP151" s="162"/>
      <c r="BQ151" s="162"/>
      <c r="BR151" s="162"/>
      <c r="BS151" s="162"/>
      <c r="BT151" s="162"/>
      <c r="BU151" s="162"/>
      <c r="BV151" s="162"/>
      <c r="BW151" s="162"/>
      <c r="BX151" s="162"/>
      <c r="BY151" s="162"/>
      <c r="BZ151" s="162"/>
      <c r="CA151" s="162"/>
      <c r="CB151" s="162"/>
      <c r="CC151" s="162"/>
    </row>
    <row r="152" spans="21:81" ht="6.95" customHeight="1" x14ac:dyDescent="0.25">
      <c r="U152" s="141">
        <v>148</v>
      </c>
      <c r="V152" s="130">
        <v>2</v>
      </c>
      <c r="W152" s="130">
        <v>13</v>
      </c>
      <c r="X152" s="130">
        <v>16</v>
      </c>
      <c r="Y152" s="130">
        <v>140</v>
      </c>
      <c r="Z152" s="55" t="str">
        <f t="shared" si="19"/>
        <v>17,14</v>
      </c>
      <c r="AA152" s="162"/>
      <c r="AB152" s="178"/>
      <c r="AC152" s="178"/>
      <c r="AD152" s="178"/>
      <c r="AE152" s="178"/>
      <c r="AF152" s="179"/>
      <c r="AG152" s="179"/>
      <c r="AH152" s="179"/>
      <c r="AI152" s="179"/>
      <c r="AJ152" s="179"/>
      <c r="AK152" s="179"/>
      <c r="AL152" s="178"/>
      <c r="AM152" s="178"/>
      <c r="AN152" s="178"/>
      <c r="AO152" s="55"/>
      <c r="AP152" s="90"/>
      <c r="AQ152" s="94"/>
      <c r="AR152" s="94"/>
      <c r="AS152" s="145"/>
      <c r="AT152" s="145"/>
      <c r="AU152" s="145"/>
      <c r="AV152" s="151"/>
      <c r="AW152" s="145"/>
      <c r="AX152" s="145"/>
      <c r="AY152" s="145"/>
      <c r="AZ152" s="145"/>
      <c r="BA152" s="162"/>
      <c r="BB152" s="162"/>
      <c r="BC152" s="162"/>
      <c r="BD152" s="162"/>
      <c r="BE152" s="162"/>
      <c r="BF152" s="162"/>
      <c r="BG152" s="162"/>
      <c r="BH152" s="162"/>
      <c r="BI152" s="162"/>
      <c r="BJ152" s="162"/>
      <c r="BK152" s="162"/>
      <c r="BL152" s="162"/>
      <c r="BM152" s="162"/>
      <c r="BN152" s="162"/>
      <c r="BO152" s="162"/>
      <c r="BP152" s="162"/>
      <c r="BQ152" s="162"/>
      <c r="BR152" s="162"/>
      <c r="BS152" s="162"/>
      <c r="BT152" s="162"/>
      <c r="BU152" s="162"/>
      <c r="BV152" s="162"/>
      <c r="BW152" s="162"/>
      <c r="BX152" s="162"/>
      <c r="BY152" s="162"/>
      <c r="BZ152" s="162"/>
      <c r="CA152" s="162"/>
      <c r="CB152" s="162"/>
      <c r="CC152" s="162"/>
    </row>
    <row r="153" spans="21:81" ht="6.95" customHeight="1" x14ac:dyDescent="0.25">
      <c r="U153" s="141">
        <v>149</v>
      </c>
      <c r="V153" s="130">
        <v>2</v>
      </c>
      <c r="W153" s="130">
        <v>14</v>
      </c>
      <c r="X153" s="130">
        <v>16</v>
      </c>
      <c r="Y153" s="130">
        <v>140</v>
      </c>
      <c r="Z153" s="55" t="str">
        <f t="shared" si="19"/>
        <v>17,15</v>
      </c>
      <c r="AA153" s="162"/>
      <c r="AB153" s="178"/>
      <c r="AC153" s="178"/>
      <c r="AD153" s="178"/>
      <c r="AE153" s="178"/>
      <c r="AF153" s="179"/>
      <c r="AG153" s="179"/>
      <c r="AH153" s="179"/>
      <c r="AI153" s="179"/>
      <c r="AJ153" s="179"/>
      <c r="AK153" s="179"/>
      <c r="AL153" s="178"/>
      <c r="AM153" s="178"/>
      <c r="AN153" s="178"/>
      <c r="AO153" s="55"/>
      <c r="AP153" s="90"/>
      <c r="AQ153" s="94"/>
      <c r="AR153" s="94"/>
      <c r="AS153" s="145"/>
      <c r="AT153" s="145"/>
      <c r="AU153" s="145"/>
      <c r="AV153" s="151"/>
      <c r="AW153" s="145"/>
      <c r="AX153" s="145"/>
      <c r="AY153" s="145"/>
      <c r="AZ153" s="145"/>
      <c r="BA153" s="162"/>
      <c r="BB153" s="162"/>
      <c r="BC153" s="162"/>
      <c r="BD153" s="162"/>
      <c r="BE153" s="162"/>
      <c r="BF153" s="162"/>
      <c r="BG153" s="162"/>
      <c r="BH153" s="162"/>
      <c r="BI153" s="162"/>
      <c r="BJ153" s="162"/>
      <c r="BK153" s="162"/>
      <c r="BL153" s="162"/>
      <c r="BM153" s="162"/>
      <c r="BN153" s="162"/>
      <c r="BO153" s="162"/>
      <c r="BP153" s="162"/>
      <c r="BQ153" s="162"/>
      <c r="BR153" s="162"/>
      <c r="BS153" s="162"/>
      <c r="BT153" s="162"/>
      <c r="BU153" s="162"/>
      <c r="BV153" s="162"/>
      <c r="BW153" s="162"/>
      <c r="BX153" s="162"/>
      <c r="BY153" s="162"/>
      <c r="BZ153" s="162"/>
      <c r="CA153" s="162"/>
      <c r="CB153" s="162"/>
      <c r="CC153" s="162"/>
    </row>
    <row r="154" spans="21:81" ht="6.95" customHeight="1" x14ac:dyDescent="0.25">
      <c r="U154" s="141">
        <v>150</v>
      </c>
      <c r="V154" s="130">
        <v>2</v>
      </c>
      <c r="W154" s="130">
        <v>15</v>
      </c>
      <c r="X154" s="130">
        <v>16</v>
      </c>
      <c r="Y154" s="130">
        <v>140</v>
      </c>
      <c r="Z154" s="55" t="str">
        <f t="shared" si="19"/>
        <v>17,16</v>
      </c>
      <c r="AA154" s="162"/>
      <c r="AB154" s="178"/>
      <c r="AC154" s="178"/>
      <c r="AD154" s="178"/>
      <c r="AE154" s="178"/>
      <c r="AF154" s="179"/>
      <c r="AG154" s="179"/>
      <c r="AH154" s="179"/>
      <c r="AI154" s="179"/>
      <c r="AJ154" s="179"/>
      <c r="AK154" s="179"/>
      <c r="AL154" s="178"/>
      <c r="AM154" s="178"/>
      <c r="AN154" s="178"/>
      <c r="AO154" s="55"/>
      <c r="AP154" s="90"/>
      <c r="AQ154" s="94"/>
      <c r="AR154" s="94"/>
      <c r="AS154" s="145"/>
      <c r="AT154" s="145"/>
      <c r="AU154" s="145"/>
      <c r="AV154" s="151"/>
      <c r="AW154" s="145"/>
      <c r="AX154" s="145"/>
      <c r="AY154" s="145"/>
      <c r="AZ154" s="145"/>
      <c r="BA154" s="162"/>
      <c r="BB154" s="162"/>
      <c r="BC154" s="162"/>
      <c r="BD154" s="162"/>
      <c r="BE154" s="162"/>
      <c r="BF154" s="162"/>
      <c r="BG154" s="162"/>
      <c r="BH154" s="162"/>
      <c r="BI154" s="162"/>
      <c r="BJ154" s="162"/>
      <c r="BK154" s="162"/>
      <c r="BL154" s="162"/>
      <c r="BM154" s="162"/>
      <c r="BN154" s="162"/>
      <c r="BO154" s="162"/>
      <c r="BP154" s="162"/>
      <c r="BQ154" s="162"/>
      <c r="BR154" s="162"/>
      <c r="BS154" s="162"/>
      <c r="BT154" s="162"/>
      <c r="BU154" s="162"/>
      <c r="BV154" s="162"/>
      <c r="BW154" s="162"/>
      <c r="BX154" s="162"/>
      <c r="BY154" s="162"/>
      <c r="BZ154" s="162"/>
      <c r="CA154" s="162"/>
      <c r="CB154" s="162"/>
      <c r="CC154" s="162"/>
    </row>
    <row r="155" spans="21:81" ht="6.95" customHeight="1" x14ac:dyDescent="0.25">
      <c r="U155" s="141">
        <v>151</v>
      </c>
      <c r="V155" s="130">
        <v>2</v>
      </c>
      <c r="W155" s="130">
        <v>16</v>
      </c>
      <c r="X155" s="130">
        <v>16</v>
      </c>
      <c r="Y155" s="130">
        <v>140</v>
      </c>
      <c r="Z155" s="55" t="str">
        <f t="shared" si="19"/>
        <v>17,17</v>
      </c>
      <c r="AA155" s="162"/>
      <c r="AB155" s="178"/>
      <c r="AC155" s="178"/>
      <c r="AD155" s="178"/>
      <c r="AE155" s="178"/>
      <c r="AF155" s="179"/>
      <c r="AG155" s="179"/>
      <c r="AH155" s="179"/>
      <c r="AI155" s="179"/>
      <c r="AJ155" s="179"/>
      <c r="AK155" s="179"/>
      <c r="AL155" s="178"/>
      <c r="AM155" s="178"/>
      <c r="AN155" s="178"/>
      <c r="AO155" s="55"/>
      <c r="AP155" s="90"/>
      <c r="AQ155" s="94"/>
      <c r="AR155" s="94"/>
      <c r="AS155" s="145"/>
      <c r="AT155" s="145"/>
      <c r="AU155" s="145"/>
      <c r="AV155" s="151"/>
      <c r="AW155" s="145"/>
      <c r="AX155" s="145"/>
      <c r="AY155" s="145"/>
      <c r="AZ155" s="145"/>
      <c r="BA155" s="162"/>
      <c r="BB155" s="162"/>
      <c r="BC155" s="162"/>
      <c r="BD155" s="162"/>
      <c r="BE155" s="162"/>
      <c r="BF155" s="162"/>
      <c r="BG155" s="162"/>
      <c r="BH155" s="162"/>
      <c r="BI155" s="162"/>
      <c r="BJ155" s="162"/>
      <c r="BK155" s="162"/>
      <c r="BL155" s="162"/>
      <c r="BM155" s="162"/>
      <c r="BN155" s="162"/>
      <c r="BO155" s="162"/>
      <c r="BP155" s="162"/>
      <c r="BQ155" s="162"/>
      <c r="BR155" s="162"/>
      <c r="BS155" s="162"/>
      <c r="BT155" s="162"/>
      <c r="BU155" s="162"/>
      <c r="BV155" s="162"/>
      <c r="BW155" s="162"/>
      <c r="BX155" s="162"/>
      <c r="BY155" s="162"/>
      <c r="BZ155" s="162"/>
      <c r="CA155" s="162"/>
      <c r="CB155" s="162"/>
      <c r="CC155" s="162"/>
    </row>
    <row r="156" spans="21:81" ht="6.95" customHeight="1" x14ac:dyDescent="0.25">
      <c r="U156" s="141">
        <v>152</v>
      </c>
      <c r="V156" s="130">
        <v>2</v>
      </c>
      <c r="W156" s="130">
        <v>17</v>
      </c>
      <c r="X156" s="130">
        <v>16</v>
      </c>
      <c r="Y156" s="130">
        <v>140</v>
      </c>
      <c r="Z156" s="55" t="str">
        <f t="shared" si="19"/>
        <v>17,18</v>
      </c>
      <c r="AA156" s="162"/>
      <c r="AB156" s="178"/>
      <c r="AC156" s="178"/>
      <c r="AD156" s="178"/>
      <c r="AE156" s="178"/>
      <c r="AF156" s="179"/>
      <c r="AG156" s="179"/>
      <c r="AH156" s="179"/>
      <c r="AI156" s="179"/>
      <c r="AJ156" s="179"/>
      <c r="AK156" s="179"/>
      <c r="AL156" s="178"/>
      <c r="AM156" s="178"/>
      <c r="AN156" s="178"/>
      <c r="AO156" s="55"/>
      <c r="AP156" s="90"/>
      <c r="AQ156" s="94"/>
      <c r="AR156" s="94"/>
      <c r="AS156" s="145"/>
      <c r="AT156" s="145"/>
      <c r="AU156" s="145"/>
      <c r="AV156" s="151"/>
      <c r="AW156" s="145"/>
      <c r="AX156" s="145"/>
      <c r="AY156" s="145"/>
      <c r="AZ156" s="145"/>
      <c r="BA156" s="162"/>
      <c r="BB156" s="162"/>
      <c r="BC156" s="162"/>
      <c r="BD156" s="162"/>
      <c r="BE156" s="162"/>
      <c r="BF156" s="162"/>
      <c r="BG156" s="162"/>
      <c r="BH156" s="162"/>
      <c r="BI156" s="162"/>
      <c r="BJ156" s="162"/>
      <c r="BK156" s="162"/>
      <c r="BL156" s="162"/>
      <c r="BM156" s="162"/>
      <c r="BN156" s="162"/>
      <c r="BO156" s="162"/>
      <c r="BP156" s="162"/>
      <c r="BQ156" s="162"/>
      <c r="BR156" s="162"/>
      <c r="BS156" s="162"/>
      <c r="BT156" s="162"/>
      <c r="BU156" s="162"/>
      <c r="BV156" s="162"/>
      <c r="BW156" s="162"/>
      <c r="BX156" s="162"/>
      <c r="BY156" s="162"/>
      <c r="BZ156" s="162"/>
      <c r="CA156" s="162"/>
      <c r="CB156" s="162"/>
      <c r="CC156" s="162"/>
    </row>
    <row r="157" spans="21:81" ht="6.95" customHeight="1" x14ac:dyDescent="0.25">
      <c r="U157" s="141">
        <v>153</v>
      </c>
      <c r="V157" s="130">
        <v>2</v>
      </c>
      <c r="W157" s="130">
        <v>18</v>
      </c>
      <c r="X157" s="130">
        <v>16</v>
      </c>
      <c r="Y157" s="130">
        <v>140</v>
      </c>
      <c r="Z157" s="55" t="str">
        <f t="shared" si="19"/>
        <v>17,19</v>
      </c>
      <c r="AA157" s="162"/>
      <c r="AB157" s="178"/>
      <c r="AC157" s="178"/>
      <c r="AD157" s="178"/>
      <c r="AE157" s="178"/>
      <c r="AF157" s="179"/>
      <c r="AG157" s="179"/>
      <c r="AH157" s="179"/>
      <c r="AI157" s="179"/>
      <c r="AJ157" s="179"/>
      <c r="AK157" s="179"/>
      <c r="AL157" s="178"/>
      <c r="AM157" s="178"/>
      <c r="AN157" s="178"/>
      <c r="AO157" s="55"/>
      <c r="AP157" s="90"/>
      <c r="AQ157" s="94"/>
      <c r="AR157" s="94"/>
      <c r="AS157" s="145"/>
      <c r="AT157" s="145"/>
      <c r="AU157" s="145"/>
      <c r="AV157" s="151"/>
      <c r="AW157" s="145"/>
      <c r="AX157" s="145"/>
      <c r="AY157" s="145"/>
      <c r="AZ157" s="145"/>
      <c r="BA157" s="162"/>
      <c r="BB157" s="162"/>
      <c r="BC157" s="162"/>
      <c r="BD157" s="162"/>
      <c r="BE157" s="162"/>
      <c r="BF157" s="162"/>
      <c r="BG157" s="162"/>
      <c r="BH157" s="162"/>
      <c r="BI157" s="162"/>
      <c r="BJ157" s="162"/>
      <c r="BK157" s="162"/>
      <c r="BL157" s="162"/>
      <c r="BM157" s="162"/>
      <c r="BN157" s="162"/>
      <c r="BO157" s="162"/>
      <c r="BP157" s="162"/>
      <c r="BQ157" s="162"/>
      <c r="BR157" s="162"/>
      <c r="BS157" s="162"/>
      <c r="BT157" s="162"/>
      <c r="BU157" s="162"/>
      <c r="BV157" s="162"/>
      <c r="BW157" s="162"/>
      <c r="BX157" s="162"/>
      <c r="BY157" s="162"/>
      <c r="BZ157" s="162"/>
      <c r="CA157" s="162"/>
      <c r="CB157" s="162"/>
      <c r="CC157" s="162"/>
    </row>
    <row r="158" spans="21:81" ht="6.95" customHeight="1" x14ac:dyDescent="0.25">
      <c r="U158" s="141">
        <v>154</v>
      </c>
      <c r="V158" s="130">
        <v>2</v>
      </c>
      <c r="W158" s="130">
        <v>19</v>
      </c>
      <c r="X158" s="130">
        <v>16</v>
      </c>
      <c r="Y158" s="130">
        <v>140</v>
      </c>
      <c r="Z158" s="55" t="str">
        <f t="shared" si="19"/>
        <v>17,20</v>
      </c>
      <c r="AA158" s="162"/>
      <c r="AB158" s="178"/>
      <c r="AC158" s="178"/>
      <c r="AD158" s="178"/>
      <c r="AE158" s="178"/>
      <c r="AF158" s="179"/>
      <c r="AG158" s="179"/>
      <c r="AH158" s="179"/>
      <c r="AI158" s="179"/>
      <c r="AJ158" s="179"/>
      <c r="AK158" s="179"/>
      <c r="AL158" s="178"/>
      <c r="AM158" s="178"/>
      <c r="AN158" s="178"/>
      <c r="AO158" s="55"/>
      <c r="AP158" s="90"/>
      <c r="AQ158" s="94"/>
      <c r="AR158" s="94"/>
      <c r="AS158" s="145"/>
      <c r="AT158" s="145"/>
      <c r="AU158" s="145"/>
      <c r="AV158" s="151"/>
      <c r="AW158" s="145"/>
      <c r="AX158" s="145"/>
      <c r="AY158" s="145"/>
      <c r="AZ158" s="145"/>
      <c r="BA158" s="162"/>
      <c r="BB158" s="162"/>
      <c r="BC158" s="162"/>
      <c r="BD158" s="162"/>
      <c r="BE158" s="162"/>
      <c r="BF158" s="162"/>
      <c r="BG158" s="162"/>
      <c r="BH158" s="162"/>
      <c r="BI158" s="162"/>
      <c r="BJ158" s="162"/>
      <c r="BK158" s="162"/>
      <c r="BL158" s="162"/>
      <c r="BM158" s="162"/>
      <c r="BN158" s="162"/>
      <c r="BO158" s="162"/>
      <c r="BP158" s="162"/>
      <c r="BQ158" s="162"/>
      <c r="BR158" s="162"/>
      <c r="BS158" s="162"/>
      <c r="BT158" s="162"/>
      <c r="BU158" s="162"/>
      <c r="BV158" s="162"/>
      <c r="BW158" s="162"/>
      <c r="BX158" s="162"/>
      <c r="BY158" s="162"/>
      <c r="BZ158" s="162"/>
      <c r="CA158" s="162"/>
      <c r="CB158" s="162"/>
      <c r="CC158" s="162"/>
    </row>
    <row r="159" spans="21:81" ht="6.95" customHeight="1" x14ac:dyDescent="0.25">
      <c r="U159" s="141">
        <v>155</v>
      </c>
      <c r="V159" s="130">
        <v>2</v>
      </c>
      <c r="W159" s="130">
        <v>20</v>
      </c>
      <c r="X159" s="130">
        <v>16</v>
      </c>
      <c r="Y159" s="130">
        <v>140</v>
      </c>
      <c r="Z159" s="55" t="str">
        <f t="shared" si="19"/>
        <v>17,21</v>
      </c>
      <c r="AA159" s="162"/>
      <c r="AB159" s="178"/>
      <c r="AC159" s="178"/>
      <c r="AD159" s="178"/>
      <c r="AE159" s="178"/>
      <c r="AF159" s="179"/>
      <c r="AG159" s="179"/>
      <c r="AH159" s="179"/>
      <c r="AI159" s="179"/>
      <c r="AJ159" s="179"/>
      <c r="AK159" s="179"/>
      <c r="AL159" s="178"/>
      <c r="AM159" s="178"/>
      <c r="AN159" s="178"/>
      <c r="AO159" s="55"/>
      <c r="AP159" s="90"/>
      <c r="AQ159" s="94"/>
      <c r="AR159" s="94"/>
      <c r="AS159" s="145"/>
      <c r="AT159" s="145"/>
      <c r="AU159" s="145"/>
      <c r="AV159" s="151"/>
      <c r="AW159" s="145"/>
      <c r="AX159" s="145"/>
      <c r="AY159" s="145"/>
      <c r="AZ159" s="145"/>
      <c r="BA159" s="162"/>
      <c r="BB159" s="162"/>
      <c r="BC159" s="162"/>
      <c r="BD159" s="162"/>
      <c r="BE159" s="162"/>
      <c r="BF159" s="162"/>
      <c r="BG159" s="162"/>
      <c r="BH159" s="162"/>
      <c r="BI159" s="162"/>
      <c r="BJ159" s="162"/>
      <c r="BK159" s="162"/>
      <c r="BL159" s="162"/>
      <c r="BM159" s="162"/>
      <c r="BN159" s="162"/>
      <c r="BO159" s="162"/>
      <c r="BP159" s="162"/>
      <c r="BQ159" s="162"/>
      <c r="BR159" s="162"/>
      <c r="BS159" s="162"/>
      <c r="BT159" s="162"/>
      <c r="BU159" s="162"/>
      <c r="BV159" s="162"/>
      <c r="BW159" s="162"/>
      <c r="BX159" s="162"/>
      <c r="BY159" s="162"/>
      <c r="BZ159" s="162"/>
      <c r="CA159" s="162"/>
      <c r="CB159" s="162"/>
      <c r="CC159" s="162"/>
    </row>
    <row r="160" spans="21:81" ht="6.95" customHeight="1" x14ac:dyDescent="0.25">
      <c r="U160" s="141">
        <v>156</v>
      </c>
      <c r="V160" s="130">
        <v>2</v>
      </c>
      <c r="W160" s="130">
        <v>21</v>
      </c>
      <c r="X160" s="130">
        <v>16</v>
      </c>
      <c r="Y160" s="130">
        <v>140</v>
      </c>
      <c r="Z160" s="55" t="str">
        <f t="shared" si="19"/>
        <v>17,22</v>
      </c>
      <c r="AA160" s="162"/>
      <c r="AB160" s="178"/>
      <c r="AC160" s="178"/>
      <c r="AD160" s="178"/>
      <c r="AE160" s="178"/>
      <c r="AF160" s="179"/>
      <c r="AG160" s="179"/>
      <c r="AH160" s="179"/>
      <c r="AI160" s="179"/>
      <c r="AJ160" s="179"/>
      <c r="AK160" s="179"/>
      <c r="AL160" s="178"/>
      <c r="AM160" s="178"/>
      <c r="AN160" s="178"/>
      <c r="AO160" s="55"/>
      <c r="AP160" s="90"/>
      <c r="AQ160" s="94"/>
      <c r="AR160" s="94"/>
      <c r="AS160" s="145"/>
      <c r="AT160" s="145"/>
      <c r="AU160" s="145"/>
      <c r="AV160" s="151"/>
      <c r="AW160" s="145"/>
      <c r="AX160" s="145"/>
      <c r="AY160" s="145"/>
      <c r="AZ160" s="145"/>
      <c r="BA160" s="162"/>
      <c r="BB160" s="162"/>
      <c r="BC160" s="162"/>
      <c r="BD160" s="162"/>
      <c r="BE160" s="162"/>
      <c r="BF160" s="162"/>
      <c r="BG160" s="162"/>
      <c r="BH160" s="162"/>
      <c r="BI160" s="162"/>
      <c r="BJ160" s="162"/>
      <c r="BK160" s="162"/>
      <c r="BL160" s="162"/>
      <c r="BM160" s="162"/>
      <c r="BN160" s="162"/>
      <c r="BO160" s="162"/>
      <c r="BP160" s="162"/>
      <c r="BQ160" s="162"/>
      <c r="BR160" s="162"/>
      <c r="BS160" s="162"/>
      <c r="BT160" s="162"/>
      <c r="BU160" s="162"/>
      <c r="BV160" s="162"/>
      <c r="BW160" s="162"/>
      <c r="BX160" s="162"/>
      <c r="BY160" s="162"/>
      <c r="BZ160" s="162"/>
      <c r="CA160" s="162"/>
      <c r="CB160" s="162"/>
      <c r="CC160" s="162"/>
    </row>
    <row r="161" spans="21:81" ht="6.95" customHeight="1" x14ac:dyDescent="0.25">
      <c r="U161" s="141">
        <v>157</v>
      </c>
      <c r="V161" s="130">
        <v>2</v>
      </c>
      <c r="W161" s="130">
        <v>22</v>
      </c>
      <c r="X161" s="130">
        <v>16</v>
      </c>
      <c r="Y161" s="130">
        <v>140</v>
      </c>
      <c r="Z161" s="55" t="str">
        <f t="shared" si="19"/>
        <v>17,23</v>
      </c>
      <c r="AA161" s="162"/>
      <c r="AB161" s="178"/>
      <c r="AC161" s="178"/>
      <c r="AD161" s="178"/>
      <c r="AE161" s="178"/>
      <c r="AF161" s="179"/>
      <c r="AG161" s="179"/>
      <c r="AH161" s="179"/>
      <c r="AI161" s="179"/>
      <c r="AJ161" s="179"/>
      <c r="AK161" s="179"/>
      <c r="AL161" s="178"/>
      <c r="AM161" s="178"/>
      <c r="AN161" s="178"/>
      <c r="AO161" s="55"/>
      <c r="AP161" s="90"/>
      <c r="AQ161" s="94"/>
      <c r="AR161" s="94"/>
      <c r="AS161" s="145"/>
      <c r="AT161" s="145"/>
      <c r="AU161" s="145"/>
      <c r="AV161" s="151"/>
      <c r="AW161" s="145"/>
      <c r="AX161" s="145"/>
      <c r="AY161" s="145"/>
      <c r="AZ161" s="145"/>
      <c r="BA161" s="162"/>
      <c r="BB161" s="162"/>
      <c r="BC161" s="162"/>
      <c r="BD161" s="162"/>
      <c r="BE161" s="162"/>
      <c r="BF161" s="162"/>
      <c r="BG161" s="162"/>
      <c r="BH161" s="162"/>
      <c r="BI161" s="162"/>
      <c r="BJ161" s="162"/>
      <c r="BK161" s="162"/>
      <c r="BL161" s="162"/>
      <c r="BM161" s="162"/>
      <c r="BN161" s="162"/>
      <c r="BO161" s="162"/>
      <c r="BP161" s="162"/>
      <c r="BQ161" s="162"/>
      <c r="BR161" s="162"/>
      <c r="BS161" s="162"/>
      <c r="BT161" s="162"/>
      <c r="BU161" s="162"/>
      <c r="BV161" s="162"/>
      <c r="BW161" s="162"/>
      <c r="BX161" s="162"/>
      <c r="BY161" s="162"/>
      <c r="BZ161" s="162"/>
      <c r="CA161" s="162"/>
      <c r="CB161" s="162"/>
      <c r="CC161" s="162"/>
    </row>
    <row r="162" spans="21:81" ht="6.95" customHeight="1" x14ac:dyDescent="0.25">
      <c r="U162" s="141">
        <v>158</v>
      </c>
      <c r="V162" s="130">
        <v>2</v>
      </c>
      <c r="W162" s="130">
        <v>23</v>
      </c>
      <c r="X162" s="130">
        <v>16</v>
      </c>
      <c r="Y162" s="130">
        <v>140</v>
      </c>
      <c r="Z162" s="55" t="str">
        <f t="shared" si="19"/>
        <v>17,24</v>
      </c>
      <c r="AA162" s="162"/>
      <c r="AB162" s="178"/>
      <c r="AC162" s="178"/>
      <c r="AD162" s="178"/>
      <c r="AE162" s="178"/>
      <c r="AF162" s="179"/>
      <c r="AG162" s="179"/>
      <c r="AH162" s="179"/>
      <c r="AI162" s="179"/>
      <c r="AJ162" s="179"/>
      <c r="AK162" s="179"/>
      <c r="AL162" s="178"/>
      <c r="AM162" s="178"/>
      <c r="AN162" s="178"/>
      <c r="AO162" s="55"/>
      <c r="AP162" s="90"/>
      <c r="AQ162" s="94"/>
      <c r="AR162" s="94"/>
      <c r="AS162" s="145"/>
      <c r="AT162" s="145"/>
      <c r="AU162" s="145"/>
      <c r="AV162" s="151"/>
      <c r="AW162" s="145"/>
      <c r="AX162" s="145"/>
      <c r="AY162" s="145"/>
      <c r="AZ162" s="145"/>
      <c r="BA162" s="162"/>
      <c r="BB162" s="162"/>
      <c r="BC162" s="162"/>
      <c r="BD162" s="162"/>
      <c r="BE162" s="162"/>
      <c r="BF162" s="162"/>
      <c r="BG162" s="162"/>
      <c r="BH162" s="162"/>
      <c r="BI162" s="162"/>
      <c r="BJ162" s="162"/>
      <c r="BK162" s="162"/>
      <c r="BL162" s="162"/>
      <c r="BM162" s="162"/>
      <c r="BN162" s="162"/>
      <c r="BO162" s="162"/>
      <c r="BP162" s="162"/>
      <c r="BQ162" s="162"/>
      <c r="BR162" s="162"/>
      <c r="BS162" s="162"/>
      <c r="BT162" s="162"/>
      <c r="BU162" s="162"/>
      <c r="BV162" s="162"/>
      <c r="BW162" s="162"/>
      <c r="BX162" s="162"/>
      <c r="BY162" s="162"/>
      <c r="BZ162" s="162"/>
      <c r="CA162" s="162"/>
      <c r="CB162" s="162"/>
      <c r="CC162" s="162"/>
    </row>
    <row r="163" spans="21:81" ht="6.95" customHeight="1" x14ac:dyDescent="0.25">
      <c r="U163" s="141">
        <v>159</v>
      </c>
      <c r="V163" s="130">
        <v>2</v>
      </c>
      <c r="W163" s="130">
        <v>24</v>
      </c>
      <c r="X163" s="130">
        <v>16</v>
      </c>
      <c r="Y163" s="130">
        <v>140</v>
      </c>
      <c r="Z163" s="55" t="str">
        <f t="shared" si="19"/>
        <v>17,25</v>
      </c>
      <c r="AA163" s="162"/>
      <c r="AB163" s="178"/>
      <c r="AC163" s="178"/>
      <c r="AD163" s="178"/>
      <c r="AE163" s="178"/>
      <c r="AF163" s="179"/>
      <c r="AG163" s="179"/>
      <c r="AH163" s="179"/>
      <c r="AI163" s="179"/>
      <c r="AJ163" s="179"/>
      <c r="AK163" s="179"/>
      <c r="AL163" s="178"/>
      <c r="AM163" s="178"/>
      <c r="AN163" s="178"/>
      <c r="AO163" s="55"/>
      <c r="AP163" s="90"/>
      <c r="AQ163" s="94"/>
      <c r="AR163" s="94"/>
      <c r="AS163" s="145"/>
      <c r="AT163" s="145"/>
      <c r="AU163" s="145"/>
      <c r="AV163" s="151"/>
      <c r="AW163" s="145"/>
      <c r="AX163" s="145"/>
      <c r="AY163" s="145"/>
      <c r="AZ163" s="145"/>
      <c r="BA163" s="162"/>
      <c r="BB163" s="162"/>
      <c r="BC163" s="162"/>
      <c r="BD163" s="162"/>
      <c r="BE163" s="162"/>
      <c r="BF163" s="162"/>
      <c r="BG163" s="162"/>
      <c r="BH163" s="162"/>
      <c r="BI163" s="162"/>
      <c r="BJ163" s="162"/>
      <c r="BK163" s="162"/>
      <c r="BL163" s="162"/>
      <c r="BM163" s="162"/>
      <c r="BN163" s="162"/>
      <c r="BO163" s="162"/>
      <c r="BP163" s="162"/>
      <c r="BQ163" s="162"/>
      <c r="BR163" s="162"/>
      <c r="BS163" s="162"/>
      <c r="BT163" s="162"/>
      <c r="BU163" s="162"/>
      <c r="BV163" s="162"/>
      <c r="BW163" s="162"/>
      <c r="BX163" s="162"/>
      <c r="BY163" s="162"/>
      <c r="BZ163" s="162"/>
      <c r="CA163" s="162"/>
      <c r="CB163" s="162"/>
      <c r="CC163" s="162"/>
    </row>
    <row r="164" spans="21:81" ht="6.95" customHeight="1" x14ac:dyDescent="0.25">
      <c r="U164" s="141">
        <v>160</v>
      </c>
      <c r="V164" s="130">
        <v>2</v>
      </c>
      <c r="W164" s="130">
        <v>25</v>
      </c>
      <c r="X164" s="130">
        <v>16</v>
      </c>
      <c r="Y164" s="130">
        <v>140</v>
      </c>
      <c r="Z164" s="55" t="str">
        <f t="shared" si="19"/>
        <v>17,26</v>
      </c>
      <c r="AA164" s="162"/>
      <c r="AB164" s="178"/>
      <c r="AC164" s="178"/>
      <c r="AD164" s="178"/>
      <c r="AE164" s="178"/>
      <c r="AF164" s="179"/>
      <c r="AG164" s="179"/>
      <c r="AH164" s="179"/>
      <c r="AI164" s="179"/>
      <c r="AJ164" s="179"/>
      <c r="AK164" s="179"/>
      <c r="AL164" s="178"/>
      <c r="AM164" s="178"/>
      <c r="AN164" s="178"/>
      <c r="AO164" s="55"/>
      <c r="AP164" s="90"/>
      <c r="AQ164" s="94"/>
      <c r="AR164" s="94"/>
      <c r="AS164" s="145"/>
      <c r="AT164" s="145"/>
      <c r="AU164" s="145"/>
      <c r="AV164" s="151"/>
      <c r="AW164" s="145"/>
      <c r="AX164" s="145"/>
      <c r="AY164" s="145"/>
      <c r="AZ164" s="145"/>
      <c r="BA164" s="162"/>
      <c r="BB164" s="162"/>
      <c r="BC164" s="162"/>
      <c r="BD164" s="162"/>
      <c r="BE164" s="162"/>
      <c r="BF164" s="162"/>
      <c r="BG164" s="162"/>
      <c r="BH164" s="162"/>
      <c r="BI164" s="162"/>
      <c r="BJ164" s="162"/>
      <c r="BK164" s="162"/>
      <c r="BL164" s="162"/>
      <c r="BM164" s="162"/>
      <c r="BN164" s="162"/>
      <c r="BO164" s="162"/>
      <c r="BP164" s="162"/>
      <c r="BQ164" s="162"/>
      <c r="BR164" s="162"/>
      <c r="BS164" s="162"/>
      <c r="BT164" s="162"/>
      <c r="BU164" s="162"/>
      <c r="BV164" s="162"/>
      <c r="BW164" s="162"/>
      <c r="BX164" s="162"/>
      <c r="BY164" s="162"/>
      <c r="BZ164" s="162"/>
      <c r="CA164" s="162"/>
      <c r="CB164" s="162"/>
      <c r="CC164" s="162"/>
    </row>
    <row r="165" spans="21:81" ht="6.95" customHeight="1" x14ac:dyDescent="0.25">
      <c r="U165" s="141">
        <v>161</v>
      </c>
      <c r="V165" s="130">
        <v>2</v>
      </c>
      <c r="W165" s="130">
        <v>26</v>
      </c>
      <c r="X165" s="130">
        <v>16</v>
      </c>
      <c r="Y165" s="130">
        <v>140</v>
      </c>
      <c r="Z165" s="55" t="str">
        <f t="shared" si="19"/>
        <v>17,27</v>
      </c>
      <c r="AA165" s="162"/>
      <c r="AB165" s="178"/>
      <c r="AC165" s="178"/>
      <c r="AD165" s="178"/>
      <c r="AE165" s="178"/>
      <c r="AF165" s="179"/>
      <c r="AG165" s="179"/>
      <c r="AH165" s="179"/>
      <c r="AI165" s="179"/>
      <c r="AJ165" s="179"/>
      <c r="AK165" s="179"/>
      <c r="AL165" s="178"/>
      <c r="AM165" s="178"/>
      <c r="AN165" s="178"/>
      <c r="AO165" s="55"/>
      <c r="AP165" s="90"/>
      <c r="AQ165" s="94"/>
      <c r="AR165" s="94"/>
      <c r="AS165" s="145"/>
      <c r="AT165" s="145"/>
      <c r="AU165" s="145"/>
      <c r="AV165" s="151"/>
      <c r="AW165" s="145"/>
      <c r="AX165" s="145"/>
      <c r="AY165" s="145"/>
      <c r="AZ165" s="145"/>
      <c r="BA165" s="162"/>
      <c r="BB165" s="162"/>
      <c r="BC165" s="162"/>
      <c r="BD165" s="162"/>
      <c r="BE165" s="162"/>
      <c r="BF165" s="162"/>
      <c r="BG165" s="162"/>
      <c r="BH165" s="162"/>
      <c r="BI165" s="162"/>
      <c r="BJ165" s="162"/>
      <c r="BK165" s="162"/>
      <c r="BL165" s="162"/>
      <c r="BM165" s="162"/>
      <c r="BN165" s="162"/>
      <c r="BO165" s="162"/>
      <c r="BP165" s="162"/>
      <c r="BQ165" s="162"/>
      <c r="BR165" s="162"/>
      <c r="BS165" s="162"/>
      <c r="BT165" s="162"/>
      <c r="BU165" s="162"/>
      <c r="BV165" s="162"/>
      <c r="BW165" s="162"/>
      <c r="BX165" s="162"/>
      <c r="BY165" s="162"/>
      <c r="BZ165" s="162"/>
      <c r="CA165" s="162"/>
      <c r="CB165" s="162"/>
      <c r="CC165" s="162"/>
    </row>
    <row r="166" spans="21:81" ht="6.95" customHeight="1" x14ac:dyDescent="0.25">
      <c r="U166" s="141">
        <v>162</v>
      </c>
      <c r="V166" s="130">
        <v>3</v>
      </c>
      <c r="W166" s="130">
        <v>0</v>
      </c>
      <c r="X166" s="130">
        <v>0</v>
      </c>
      <c r="Y166" s="130">
        <v>160</v>
      </c>
      <c r="Z166" s="55" t="str">
        <f t="shared" si="19"/>
        <v>1,1</v>
      </c>
      <c r="AA166" s="162"/>
      <c r="AB166" s="178"/>
      <c r="AC166" s="178"/>
      <c r="AD166" s="178"/>
      <c r="AE166" s="178"/>
      <c r="AF166" s="179"/>
      <c r="AG166" s="179"/>
      <c r="AH166" s="179"/>
      <c r="AI166" s="179"/>
      <c r="AJ166" s="179"/>
      <c r="AK166" s="179"/>
      <c r="AL166" s="178"/>
      <c r="AM166" s="178"/>
      <c r="AN166" s="178"/>
      <c r="AO166" s="55"/>
      <c r="AP166" s="90"/>
      <c r="AQ166" s="94"/>
      <c r="AR166" s="94"/>
      <c r="AS166" s="145"/>
      <c r="AT166" s="145"/>
      <c r="AU166" s="145"/>
      <c r="AV166" s="151"/>
      <c r="AW166" s="145"/>
      <c r="AX166" s="145"/>
      <c r="AY166" s="145"/>
      <c r="AZ166" s="145"/>
      <c r="BA166" s="162"/>
      <c r="BB166" s="162"/>
      <c r="BC166" s="162"/>
      <c r="BD166" s="162"/>
      <c r="BE166" s="162"/>
      <c r="BF166" s="162"/>
      <c r="BG166" s="162"/>
      <c r="BH166" s="162"/>
      <c r="BI166" s="162"/>
      <c r="BJ166" s="162"/>
      <c r="BK166" s="162"/>
      <c r="BL166" s="162"/>
      <c r="BM166" s="162"/>
      <c r="BN166" s="162"/>
      <c r="BO166" s="162"/>
      <c r="BP166" s="162"/>
      <c r="BQ166" s="162"/>
      <c r="BR166" s="162"/>
      <c r="BS166" s="162"/>
      <c r="BT166" s="162"/>
      <c r="BU166" s="162"/>
      <c r="BV166" s="162"/>
      <c r="BW166" s="162"/>
      <c r="BX166" s="162"/>
      <c r="BY166" s="162"/>
      <c r="BZ166" s="162"/>
      <c r="CA166" s="162"/>
      <c r="CB166" s="162"/>
      <c r="CC166" s="162"/>
    </row>
    <row r="167" spans="21:81" ht="6.95" customHeight="1" x14ac:dyDescent="0.25">
      <c r="U167" s="141">
        <v>163</v>
      </c>
      <c r="V167" s="130">
        <v>3</v>
      </c>
      <c r="W167" s="130">
        <v>1</v>
      </c>
      <c r="X167" s="130">
        <v>0</v>
      </c>
      <c r="Y167" s="130">
        <v>160</v>
      </c>
      <c r="Z167" s="55" t="str">
        <f t="shared" si="19"/>
        <v>1,2</v>
      </c>
      <c r="AA167" s="162"/>
      <c r="AB167" s="178"/>
      <c r="AC167" s="178"/>
      <c r="AD167" s="178"/>
      <c r="AE167" s="178"/>
      <c r="AF167" s="179"/>
      <c r="AG167" s="179"/>
      <c r="AH167" s="179"/>
      <c r="AI167" s="179"/>
      <c r="AJ167" s="179"/>
      <c r="AK167" s="179"/>
      <c r="AL167" s="178"/>
      <c r="AM167" s="178"/>
      <c r="AN167" s="178"/>
      <c r="AO167" s="55"/>
      <c r="AP167" s="90"/>
      <c r="AQ167" s="94"/>
      <c r="AR167" s="94"/>
      <c r="AS167" s="145"/>
      <c r="AT167" s="145"/>
      <c r="AU167" s="145"/>
      <c r="AV167" s="151"/>
      <c r="AW167" s="145"/>
      <c r="AX167" s="145"/>
      <c r="AY167" s="145"/>
      <c r="AZ167" s="145"/>
      <c r="BA167" s="162"/>
      <c r="BB167" s="162"/>
      <c r="BC167" s="162"/>
      <c r="BD167" s="162"/>
      <c r="BE167" s="162"/>
      <c r="BF167" s="162"/>
      <c r="BG167" s="162"/>
      <c r="BH167" s="162"/>
      <c r="BI167" s="162"/>
      <c r="BJ167" s="162"/>
      <c r="BK167" s="162"/>
      <c r="BL167" s="162"/>
      <c r="BM167" s="162"/>
      <c r="BN167" s="162"/>
      <c r="BO167" s="162"/>
      <c r="BP167" s="162"/>
      <c r="BQ167" s="162"/>
      <c r="BR167" s="162"/>
      <c r="BS167" s="162"/>
      <c r="BT167" s="162"/>
      <c r="BU167" s="162"/>
      <c r="BV167" s="162"/>
      <c r="BW167" s="162"/>
      <c r="BX167" s="162"/>
      <c r="BY167" s="162"/>
      <c r="BZ167" s="162"/>
      <c r="CA167" s="162"/>
      <c r="CB167" s="162"/>
      <c r="CC167" s="162"/>
    </row>
    <row r="168" spans="21:81" ht="6.95" customHeight="1" x14ac:dyDescent="0.25">
      <c r="U168" s="141">
        <v>164</v>
      </c>
      <c r="V168" s="130">
        <v>3</v>
      </c>
      <c r="W168" s="130">
        <v>2</v>
      </c>
      <c r="X168" s="130">
        <v>0</v>
      </c>
      <c r="Y168" s="130">
        <v>160</v>
      </c>
      <c r="Z168" s="55" t="str">
        <f t="shared" si="19"/>
        <v>1,3</v>
      </c>
      <c r="AA168" s="162"/>
      <c r="AB168" s="178"/>
      <c r="AC168" s="178"/>
      <c r="AD168" s="178"/>
      <c r="AE168" s="178"/>
      <c r="AF168" s="179"/>
      <c r="AG168" s="179"/>
      <c r="AH168" s="179"/>
      <c r="AI168" s="179"/>
      <c r="AJ168" s="179"/>
      <c r="AK168" s="179"/>
      <c r="AL168" s="178"/>
      <c r="AM168" s="178"/>
      <c r="AN168" s="178"/>
      <c r="AO168" s="55"/>
      <c r="AP168" s="90"/>
      <c r="AQ168" s="94"/>
      <c r="AR168" s="94"/>
      <c r="AS168" s="145"/>
      <c r="AT168" s="145"/>
      <c r="AU168" s="145"/>
      <c r="AV168" s="151"/>
      <c r="AW168" s="145"/>
      <c r="AX168" s="145"/>
      <c r="AY168" s="145"/>
      <c r="AZ168" s="145"/>
      <c r="BA168" s="162"/>
      <c r="BB168" s="162"/>
      <c r="BC168" s="162"/>
      <c r="BD168" s="162"/>
      <c r="BE168" s="162"/>
      <c r="BF168" s="162"/>
      <c r="BG168" s="162"/>
      <c r="BH168" s="162"/>
      <c r="BI168" s="162"/>
      <c r="BJ168" s="162"/>
      <c r="BK168" s="162"/>
      <c r="BL168" s="162"/>
      <c r="BM168" s="162"/>
      <c r="BN168" s="162"/>
      <c r="BO168" s="162"/>
      <c r="BP168" s="162"/>
      <c r="BQ168" s="162"/>
      <c r="BR168" s="162"/>
      <c r="BS168" s="162"/>
      <c r="BT168" s="162"/>
      <c r="BU168" s="162"/>
      <c r="BV168" s="162"/>
      <c r="BW168" s="162"/>
      <c r="BX168" s="162"/>
      <c r="BY168" s="162"/>
      <c r="BZ168" s="162"/>
      <c r="CA168" s="162"/>
      <c r="CB168" s="162"/>
      <c r="CC168" s="162"/>
    </row>
    <row r="169" spans="21:81" ht="6.95" customHeight="1" x14ac:dyDescent="0.25">
      <c r="U169" s="141">
        <v>165</v>
      </c>
      <c r="V169" s="130">
        <v>3</v>
      </c>
      <c r="W169" s="130">
        <v>3</v>
      </c>
      <c r="X169" s="130">
        <v>0</v>
      </c>
      <c r="Y169" s="130">
        <v>160</v>
      </c>
      <c r="Z169" s="55" t="str">
        <f t="shared" si="19"/>
        <v>1,4</v>
      </c>
      <c r="AA169" s="162"/>
      <c r="AB169" s="178"/>
      <c r="AC169" s="178"/>
      <c r="AD169" s="178"/>
      <c r="AE169" s="178"/>
      <c r="AF169" s="179"/>
      <c r="AG169" s="179"/>
      <c r="AH169" s="179"/>
      <c r="AI169" s="179"/>
      <c r="AJ169" s="179"/>
      <c r="AK169" s="179"/>
      <c r="AL169" s="178"/>
      <c r="AM169" s="178"/>
      <c r="AN169" s="178"/>
      <c r="AO169" s="55"/>
      <c r="AP169" s="90"/>
      <c r="AQ169" s="94"/>
      <c r="AR169" s="94"/>
      <c r="AS169" s="145"/>
      <c r="AT169" s="145"/>
      <c r="AU169" s="145"/>
      <c r="AV169" s="151"/>
      <c r="AW169" s="145"/>
      <c r="AX169" s="145"/>
      <c r="AY169" s="145"/>
      <c r="AZ169" s="145"/>
      <c r="BA169" s="162"/>
      <c r="BB169" s="162"/>
      <c r="BC169" s="162"/>
      <c r="BD169" s="162"/>
      <c r="BE169" s="162"/>
      <c r="BF169" s="162"/>
      <c r="BG169" s="162"/>
      <c r="BH169" s="162"/>
      <c r="BI169" s="162"/>
      <c r="BJ169" s="162"/>
      <c r="BK169" s="162"/>
      <c r="BL169" s="162"/>
      <c r="BM169" s="162"/>
      <c r="BN169" s="162"/>
      <c r="BO169" s="162"/>
      <c r="BP169" s="162"/>
      <c r="BQ169" s="162"/>
      <c r="BR169" s="162"/>
      <c r="BS169" s="162"/>
      <c r="BT169" s="162"/>
      <c r="BU169" s="162"/>
      <c r="BV169" s="162"/>
      <c r="BW169" s="162"/>
      <c r="BX169" s="162"/>
      <c r="BY169" s="162"/>
      <c r="BZ169" s="162"/>
      <c r="CA169" s="162"/>
      <c r="CB169" s="162"/>
      <c r="CC169" s="162"/>
    </row>
    <row r="170" spans="21:81" ht="6.95" customHeight="1" x14ac:dyDescent="0.25">
      <c r="U170" s="141">
        <v>166</v>
      </c>
      <c r="V170" s="130">
        <v>3</v>
      </c>
      <c r="W170" s="130">
        <v>4</v>
      </c>
      <c r="X170" s="130">
        <v>0</v>
      </c>
      <c r="Y170" s="130">
        <v>160</v>
      </c>
      <c r="Z170" s="55" t="str">
        <f t="shared" si="19"/>
        <v>1,5</v>
      </c>
      <c r="AA170" s="162"/>
      <c r="AB170" s="178"/>
      <c r="AC170" s="178"/>
      <c r="AD170" s="178"/>
      <c r="AE170" s="178"/>
      <c r="AF170" s="179"/>
      <c r="AG170" s="179"/>
      <c r="AH170" s="179"/>
      <c r="AI170" s="179"/>
      <c r="AJ170" s="179"/>
      <c r="AK170" s="179"/>
      <c r="AL170" s="178"/>
      <c r="AM170" s="178"/>
      <c r="AN170" s="178"/>
      <c r="AO170" s="55"/>
      <c r="AP170" s="90"/>
      <c r="AQ170" s="94"/>
      <c r="AR170" s="94"/>
      <c r="AS170" s="145"/>
      <c r="AT170" s="145"/>
      <c r="AU170" s="145"/>
      <c r="AV170" s="151"/>
      <c r="AW170" s="145"/>
      <c r="AX170" s="145"/>
      <c r="AY170" s="145"/>
      <c r="AZ170" s="145"/>
      <c r="BA170" s="162"/>
      <c r="BB170" s="162"/>
      <c r="BC170" s="162"/>
      <c r="BD170" s="162"/>
      <c r="BE170" s="162"/>
      <c r="BF170" s="162"/>
      <c r="BG170" s="162"/>
      <c r="BH170" s="162"/>
      <c r="BI170" s="162"/>
      <c r="BJ170" s="162"/>
      <c r="BK170" s="162"/>
      <c r="BL170" s="162"/>
      <c r="BM170" s="162"/>
      <c r="BN170" s="162"/>
      <c r="BO170" s="162"/>
      <c r="BP170" s="162"/>
      <c r="BQ170" s="162"/>
      <c r="BR170" s="162"/>
      <c r="BS170" s="162"/>
      <c r="BT170" s="162"/>
      <c r="BU170" s="162"/>
      <c r="BV170" s="162"/>
      <c r="BW170" s="162"/>
      <c r="BX170" s="162"/>
      <c r="BY170" s="162"/>
      <c r="BZ170" s="162"/>
      <c r="CA170" s="162"/>
      <c r="CB170" s="162"/>
      <c r="CC170" s="162"/>
    </row>
    <row r="171" spans="21:81" ht="6.95" customHeight="1" x14ac:dyDescent="0.25">
      <c r="U171" s="141">
        <v>167</v>
      </c>
      <c r="V171" s="130">
        <v>3</v>
      </c>
      <c r="W171" s="130">
        <v>5</v>
      </c>
      <c r="X171" s="130">
        <v>0</v>
      </c>
      <c r="Y171" s="130">
        <v>160</v>
      </c>
      <c r="Z171" s="55" t="str">
        <f t="shared" si="19"/>
        <v>1,6</v>
      </c>
      <c r="AA171" s="162"/>
      <c r="AB171" s="178"/>
      <c r="AC171" s="178"/>
      <c r="AD171" s="178"/>
      <c r="AE171" s="178"/>
      <c r="AF171" s="179"/>
      <c r="AG171" s="179"/>
      <c r="AH171" s="179"/>
      <c r="AI171" s="179"/>
      <c r="AJ171" s="179"/>
      <c r="AK171" s="179"/>
      <c r="AL171" s="178"/>
      <c r="AM171" s="178"/>
      <c r="AN171" s="178"/>
      <c r="AO171" s="55"/>
      <c r="AP171" s="90"/>
      <c r="AQ171" s="94"/>
      <c r="AR171" s="94"/>
      <c r="AS171" s="145"/>
      <c r="AT171" s="145"/>
      <c r="AU171" s="145"/>
      <c r="AV171" s="151"/>
      <c r="AW171" s="145"/>
      <c r="AX171" s="145"/>
      <c r="AY171" s="145"/>
      <c r="AZ171" s="145"/>
      <c r="BA171" s="162"/>
      <c r="BB171" s="162"/>
      <c r="BC171" s="162"/>
      <c r="BD171" s="162"/>
      <c r="BE171" s="162"/>
      <c r="BF171" s="162"/>
      <c r="BG171" s="162"/>
      <c r="BH171" s="162"/>
      <c r="BI171" s="162"/>
      <c r="BJ171" s="162"/>
      <c r="BK171" s="162"/>
      <c r="BL171" s="162"/>
      <c r="BM171" s="162"/>
      <c r="BN171" s="162"/>
      <c r="BO171" s="162"/>
      <c r="BP171" s="162"/>
      <c r="BQ171" s="162"/>
      <c r="BR171" s="162"/>
      <c r="BS171" s="162"/>
      <c r="BT171" s="162"/>
      <c r="BU171" s="162"/>
      <c r="BV171" s="162"/>
      <c r="BW171" s="162"/>
      <c r="BX171" s="162"/>
      <c r="BY171" s="162"/>
      <c r="BZ171" s="162"/>
      <c r="CA171" s="162"/>
      <c r="CB171" s="162"/>
      <c r="CC171" s="162"/>
    </row>
    <row r="172" spans="21:81" ht="6.95" customHeight="1" x14ac:dyDescent="0.25">
      <c r="U172" s="141">
        <v>168</v>
      </c>
      <c r="V172" s="130">
        <v>3</v>
      </c>
      <c r="W172" s="130">
        <v>6</v>
      </c>
      <c r="X172" s="130">
        <v>0</v>
      </c>
      <c r="Y172" s="130">
        <v>160</v>
      </c>
      <c r="Z172" s="55" t="str">
        <f t="shared" si="19"/>
        <v>1,7</v>
      </c>
      <c r="AA172" s="162"/>
      <c r="AB172" s="178"/>
      <c r="AC172" s="178"/>
      <c r="AD172" s="178"/>
      <c r="AE172" s="178"/>
      <c r="AF172" s="179"/>
      <c r="AG172" s="179"/>
      <c r="AH172" s="179"/>
      <c r="AI172" s="179"/>
      <c r="AJ172" s="179"/>
      <c r="AK172" s="179"/>
      <c r="AL172" s="178"/>
      <c r="AM172" s="178"/>
      <c r="AN172" s="178"/>
      <c r="AO172" s="55"/>
      <c r="AP172" s="90"/>
      <c r="AQ172" s="94"/>
      <c r="AR172" s="94"/>
      <c r="AS172" s="145"/>
      <c r="AT172" s="145"/>
      <c r="AU172" s="145"/>
      <c r="AV172" s="151"/>
      <c r="AW172" s="145"/>
      <c r="AX172" s="145"/>
      <c r="AY172" s="145"/>
      <c r="AZ172" s="145"/>
      <c r="BA172" s="162"/>
      <c r="BB172" s="162"/>
      <c r="BC172" s="162"/>
      <c r="BD172" s="162"/>
      <c r="BE172" s="162"/>
      <c r="BF172" s="162"/>
      <c r="BG172" s="162"/>
      <c r="BH172" s="162"/>
      <c r="BI172" s="162"/>
      <c r="BJ172" s="162"/>
      <c r="BK172" s="162"/>
      <c r="BL172" s="162"/>
      <c r="BM172" s="162"/>
      <c r="BN172" s="162"/>
      <c r="BO172" s="162"/>
      <c r="BP172" s="162"/>
      <c r="BQ172" s="162"/>
      <c r="BR172" s="162"/>
      <c r="BS172" s="162"/>
      <c r="BT172" s="162"/>
      <c r="BU172" s="162"/>
      <c r="BV172" s="162"/>
      <c r="BW172" s="162"/>
      <c r="BX172" s="162"/>
      <c r="BY172" s="162"/>
      <c r="BZ172" s="162"/>
      <c r="CA172" s="162"/>
      <c r="CB172" s="162"/>
      <c r="CC172" s="162"/>
    </row>
    <row r="173" spans="21:81" ht="6.95" customHeight="1" x14ac:dyDescent="0.25">
      <c r="U173" s="141">
        <v>169</v>
      </c>
      <c r="V173" s="130">
        <v>3</v>
      </c>
      <c r="W173" s="130">
        <v>7</v>
      </c>
      <c r="X173" s="130">
        <v>0</v>
      </c>
      <c r="Y173" s="130">
        <v>160</v>
      </c>
      <c r="Z173" s="55" t="str">
        <f t="shared" si="19"/>
        <v>1,8</v>
      </c>
      <c r="AA173" s="162"/>
      <c r="AB173" s="178"/>
      <c r="AC173" s="178"/>
      <c r="AD173" s="178"/>
      <c r="AE173" s="178"/>
      <c r="AF173" s="179"/>
      <c r="AG173" s="179"/>
      <c r="AH173" s="179"/>
      <c r="AI173" s="179"/>
      <c r="AJ173" s="179"/>
      <c r="AK173" s="179"/>
      <c r="AL173" s="178"/>
      <c r="AM173" s="178"/>
      <c r="AN173" s="178"/>
      <c r="AO173" s="55"/>
      <c r="AP173" s="90"/>
      <c r="AQ173" s="94"/>
      <c r="AR173" s="94"/>
      <c r="AS173" s="145"/>
      <c r="AT173" s="145"/>
      <c r="AU173" s="145"/>
      <c r="AV173" s="151"/>
      <c r="AW173" s="145"/>
      <c r="AX173" s="145"/>
      <c r="AY173" s="145"/>
      <c r="AZ173" s="145"/>
      <c r="BA173" s="162"/>
      <c r="BB173" s="162"/>
      <c r="BC173" s="162"/>
      <c r="BD173" s="162"/>
      <c r="BE173" s="162"/>
      <c r="BF173" s="162"/>
      <c r="BG173" s="162"/>
      <c r="BH173" s="162"/>
      <c r="BI173" s="162"/>
      <c r="BJ173" s="162"/>
      <c r="BK173" s="162"/>
      <c r="BL173" s="162"/>
      <c r="BM173" s="162"/>
      <c r="BN173" s="162"/>
      <c r="BO173" s="162"/>
      <c r="BP173" s="162"/>
      <c r="BQ173" s="162"/>
      <c r="BR173" s="162"/>
      <c r="BS173" s="162"/>
      <c r="BT173" s="162"/>
      <c r="BU173" s="162"/>
      <c r="BV173" s="162"/>
      <c r="BW173" s="162"/>
      <c r="BX173" s="162"/>
      <c r="BY173" s="162"/>
      <c r="BZ173" s="162"/>
      <c r="CA173" s="162"/>
      <c r="CB173" s="162"/>
      <c r="CC173" s="162"/>
    </row>
    <row r="174" spans="21:81" ht="6.95" customHeight="1" x14ac:dyDescent="0.25">
      <c r="U174" s="168">
        <v>170</v>
      </c>
      <c r="V174" s="168">
        <v>3</v>
      </c>
      <c r="W174" s="168">
        <v>8</v>
      </c>
      <c r="X174" s="168">
        <v>0</v>
      </c>
      <c r="Y174" s="168">
        <v>160</v>
      </c>
      <c r="AO174"/>
    </row>
    <row r="175" spans="21:81" ht="6.95" customHeight="1" x14ac:dyDescent="0.25">
      <c r="U175" s="168">
        <v>171</v>
      </c>
      <c r="V175" s="168">
        <v>3</v>
      </c>
      <c r="W175" s="168">
        <v>9</v>
      </c>
      <c r="X175" s="168">
        <v>0</v>
      </c>
      <c r="Y175" s="168">
        <v>160</v>
      </c>
      <c r="AO175"/>
    </row>
    <row r="176" spans="21:81" ht="6.95" customHeight="1" x14ac:dyDescent="0.25">
      <c r="U176" s="168">
        <v>172</v>
      </c>
      <c r="V176" s="168">
        <v>3</v>
      </c>
      <c r="W176" s="168">
        <v>10</v>
      </c>
      <c r="X176" s="168">
        <v>0</v>
      </c>
      <c r="Y176" s="168">
        <v>160</v>
      </c>
      <c r="AO176"/>
    </row>
    <row r="177" spans="21:41" ht="6.95" customHeight="1" x14ac:dyDescent="0.25">
      <c r="U177" s="168">
        <v>173</v>
      </c>
      <c r="V177" s="168">
        <v>3</v>
      </c>
      <c r="W177" s="168">
        <v>11</v>
      </c>
      <c r="X177" s="168">
        <v>0</v>
      </c>
      <c r="Y177" s="168">
        <v>160</v>
      </c>
      <c r="AO177"/>
    </row>
    <row r="178" spans="21:41" ht="6.95" customHeight="1" x14ac:dyDescent="0.25">
      <c r="U178" s="168">
        <v>174</v>
      </c>
      <c r="V178" s="168">
        <v>3</v>
      </c>
      <c r="W178" s="168">
        <v>12</v>
      </c>
      <c r="X178" s="168">
        <v>0</v>
      </c>
      <c r="Y178" s="168">
        <v>160</v>
      </c>
      <c r="AO178"/>
    </row>
    <row r="179" spans="21:41" ht="6.95" customHeight="1" x14ac:dyDescent="0.25">
      <c r="U179" s="168">
        <v>175</v>
      </c>
      <c r="V179" s="168">
        <v>3</v>
      </c>
      <c r="W179" s="168">
        <v>13</v>
      </c>
      <c r="X179" s="168">
        <v>0</v>
      </c>
      <c r="Y179" s="168">
        <v>160</v>
      </c>
      <c r="AO179"/>
    </row>
    <row r="180" spans="21:41" ht="6.95" customHeight="1" x14ac:dyDescent="0.25">
      <c r="U180" s="168">
        <v>176</v>
      </c>
      <c r="V180" s="168">
        <v>3</v>
      </c>
      <c r="W180" s="168">
        <v>14</v>
      </c>
      <c r="X180" s="168">
        <v>0</v>
      </c>
      <c r="Y180" s="168">
        <v>160</v>
      </c>
      <c r="AO180"/>
    </row>
    <row r="181" spans="21:41" ht="6.95" customHeight="1" x14ac:dyDescent="0.25">
      <c r="U181" s="168">
        <v>177</v>
      </c>
      <c r="V181" s="168">
        <v>3</v>
      </c>
      <c r="W181" s="168">
        <v>15</v>
      </c>
      <c r="X181" s="168">
        <v>0</v>
      </c>
      <c r="Y181" s="168">
        <v>160</v>
      </c>
      <c r="AO181"/>
    </row>
    <row r="182" spans="21:41" ht="6.95" customHeight="1" x14ac:dyDescent="0.25">
      <c r="U182" s="168">
        <v>178</v>
      </c>
      <c r="V182" s="168">
        <v>3</v>
      </c>
      <c r="W182" s="168">
        <v>16</v>
      </c>
      <c r="X182" s="168">
        <v>0</v>
      </c>
      <c r="Y182" s="168">
        <v>160</v>
      </c>
      <c r="AO182"/>
    </row>
    <row r="183" spans="21:41" ht="6.95" customHeight="1" x14ac:dyDescent="0.25">
      <c r="U183" s="168">
        <v>179</v>
      </c>
      <c r="V183" s="168">
        <v>3</v>
      </c>
      <c r="W183" s="168">
        <v>17</v>
      </c>
      <c r="X183" s="168">
        <v>0</v>
      </c>
      <c r="Y183" s="168">
        <v>160</v>
      </c>
      <c r="AO183"/>
    </row>
    <row r="184" spans="21:41" ht="6.95" customHeight="1" x14ac:dyDescent="0.25">
      <c r="U184" s="168">
        <v>180</v>
      </c>
      <c r="V184" s="168">
        <v>3</v>
      </c>
      <c r="W184" s="168">
        <v>18</v>
      </c>
      <c r="X184" s="168">
        <v>0</v>
      </c>
      <c r="Y184" s="168">
        <v>160</v>
      </c>
      <c r="AO184"/>
    </row>
    <row r="185" spans="21:41" ht="6.95" customHeight="1" x14ac:dyDescent="0.25">
      <c r="U185" s="168">
        <v>181</v>
      </c>
      <c r="V185" s="168">
        <v>3</v>
      </c>
      <c r="W185" s="168">
        <v>19</v>
      </c>
      <c r="X185" s="168">
        <v>0</v>
      </c>
      <c r="Y185" s="168">
        <v>160</v>
      </c>
      <c r="AO185"/>
    </row>
    <row r="186" spans="21:41" ht="6.95" customHeight="1" x14ac:dyDescent="0.25">
      <c r="U186" s="168">
        <v>182</v>
      </c>
      <c r="V186" s="168">
        <v>3</v>
      </c>
      <c r="W186" s="168">
        <v>20</v>
      </c>
      <c r="X186" s="168">
        <v>0</v>
      </c>
      <c r="Y186" s="168">
        <v>160</v>
      </c>
      <c r="AO186"/>
    </row>
    <row r="187" spans="21:41" ht="6.95" customHeight="1" x14ac:dyDescent="0.25">
      <c r="U187" s="168">
        <v>183</v>
      </c>
      <c r="V187" s="168">
        <v>3</v>
      </c>
      <c r="W187" s="168">
        <v>21</v>
      </c>
      <c r="X187" s="168">
        <v>0</v>
      </c>
      <c r="Y187" s="168">
        <v>160</v>
      </c>
      <c r="AO187"/>
    </row>
    <row r="188" spans="21:41" ht="6.95" customHeight="1" x14ac:dyDescent="0.25">
      <c r="U188" s="168">
        <v>184</v>
      </c>
      <c r="V188" s="168">
        <v>3</v>
      </c>
      <c r="W188" s="168">
        <v>22</v>
      </c>
      <c r="X188" s="168">
        <v>0</v>
      </c>
      <c r="Y188" s="168">
        <v>160</v>
      </c>
      <c r="AO188"/>
    </row>
    <row r="189" spans="21:41" ht="6.95" customHeight="1" x14ac:dyDescent="0.25">
      <c r="U189" s="168">
        <v>185</v>
      </c>
      <c r="V189" s="168">
        <v>3</v>
      </c>
      <c r="W189" s="168">
        <v>23</v>
      </c>
      <c r="X189" s="168">
        <v>0</v>
      </c>
      <c r="Y189" s="168">
        <v>160</v>
      </c>
      <c r="AO189"/>
    </row>
    <row r="190" spans="21:41" ht="6.95" customHeight="1" x14ac:dyDescent="0.25">
      <c r="U190" s="168">
        <v>186</v>
      </c>
      <c r="V190" s="168">
        <v>3</v>
      </c>
      <c r="W190" s="168">
        <v>24</v>
      </c>
      <c r="X190" s="168">
        <v>0</v>
      </c>
      <c r="Y190" s="168">
        <v>160</v>
      </c>
      <c r="AO190"/>
    </row>
    <row r="191" spans="21:41" ht="6.95" customHeight="1" x14ac:dyDescent="0.25">
      <c r="U191" s="168">
        <v>187</v>
      </c>
      <c r="V191" s="168">
        <v>3</v>
      </c>
      <c r="W191" s="168">
        <v>25</v>
      </c>
      <c r="X191" s="168">
        <v>0</v>
      </c>
      <c r="Y191" s="168">
        <v>160</v>
      </c>
      <c r="AO191"/>
    </row>
    <row r="192" spans="21:41" ht="6.95" customHeight="1" x14ac:dyDescent="0.25">
      <c r="U192" s="168">
        <v>188</v>
      </c>
      <c r="V192" s="168">
        <v>3</v>
      </c>
      <c r="W192" s="168">
        <v>26</v>
      </c>
      <c r="X192" s="168">
        <v>0</v>
      </c>
      <c r="Y192" s="168">
        <v>160</v>
      </c>
      <c r="AO192"/>
    </row>
    <row r="193" spans="21:41" ht="6.95" customHeight="1" x14ac:dyDescent="0.25">
      <c r="U193" s="168">
        <v>189</v>
      </c>
      <c r="V193" s="168">
        <v>3</v>
      </c>
      <c r="W193" s="168">
        <v>0</v>
      </c>
      <c r="X193" s="168">
        <v>16</v>
      </c>
      <c r="Y193" s="168">
        <v>140</v>
      </c>
      <c r="AO193"/>
    </row>
    <row r="194" spans="21:41" ht="6.95" customHeight="1" x14ac:dyDescent="0.25">
      <c r="U194" s="168">
        <v>190</v>
      </c>
      <c r="V194" s="168">
        <v>3</v>
      </c>
      <c r="W194" s="168">
        <v>1</v>
      </c>
      <c r="X194" s="168">
        <v>16</v>
      </c>
      <c r="Y194" s="168">
        <v>140</v>
      </c>
      <c r="AO194"/>
    </row>
    <row r="195" spans="21:41" ht="6.95" customHeight="1" x14ac:dyDescent="0.25">
      <c r="U195" s="168">
        <v>191</v>
      </c>
      <c r="V195" s="168">
        <v>3</v>
      </c>
      <c r="W195" s="168">
        <v>2</v>
      </c>
      <c r="X195" s="168">
        <v>16</v>
      </c>
      <c r="Y195" s="168">
        <v>140</v>
      </c>
      <c r="AO195"/>
    </row>
    <row r="196" spans="21:41" ht="6.95" customHeight="1" x14ac:dyDescent="0.25">
      <c r="U196" s="168">
        <v>192</v>
      </c>
      <c r="V196" s="168">
        <v>3</v>
      </c>
      <c r="W196" s="168">
        <v>3</v>
      </c>
      <c r="X196" s="168">
        <v>16</v>
      </c>
      <c r="Y196" s="168">
        <v>140</v>
      </c>
      <c r="AO196"/>
    </row>
    <row r="197" spans="21:41" ht="6.95" customHeight="1" x14ac:dyDescent="0.25">
      <c r="U197" s="168">
        <v>193</v>
      </c>
      <c r="V197" s="168">
        <v>3</v>
      </c>
      <c r="W197" s="168">
        <v>4</v>
      </c>
      <c r="X197" s="168">
        <v>16</v>
      </c>
      <c r="Y197" s="168">
        <v>140</v>
      </c>
      <c r="AO197"/>
    </row>
    <row r="198" spans="21:41" ht="6.95" customHeight="1" x14ac:dyDescent="0.25">
      <c r="U198" s="168">
        <v>194</v>
      </c>
      <c r="V198" s="168">
        <v>3</v>
      </c>
      <c r="W198" s="168">
        <v>5</v>
      </c>
      <c r="X198" s="168">
        <v>16</v>
      </c>
      <c r="Y198" s="168">
        <v>140</v>
      </c>
      <c r="AO198"/>
    </row>
    <row r="199" spans="21:41" ht="6.95" customHeight="1" x14ac:dyDescent="0.25">
      <c r="U199" s="168">
        <v>195</v>
      </c>
      <c r="V199" s="168">
        <v>3</v>
      </c>
      <c r="W199" s="168">
        <v>6</v>
      </c>
      <c r="X199" s="168">
        <v>16</v>
      </c>
      <c r="Y199" s="168">
        <v>140</v>
      </c>
      <c r="AO199"/>
    </row>
    <row r="200" spans="21:41" ht="6.95" customHeight="1" x14ac:dyDescent="0.25">
      <c r="U200" s="168">
        <v>196</v>
      </c>
      <c r="V200" s="168">
        <v>3</v>
      </c>
      <c r="W200" s="168">
        <v>7</v>
      </c>
      <c r="X200" s="168">
        <v>16</v>
      </c>
      <c r="Y200" s="168">
        <v>140</v>
      </c>
      <c r="AO200"/>
    </row>
    <row r="201" spans="21:41" ht="6.95" customHeight="1" x14ac:dyDescent="0.25">
      <c r="U201" s="168">
        <v>197</v>
      </c>
      <c r="V201" s="168">
        <v>3</v>
      </c>
      <c r="W201" s="168">
        <v>8</v>
      </c>
      <c r="X201" s="168">
        <v>16</v>
      </c>
      <c r="Y201" s="168">
        <v>140</v>
      </c>
      <c r="AO201"/>
    </row>
    <row r="202" spans="21:41" ht="6.95" customHeight="1" x14ac:dyDescent="0.25">
      <c r="U202" s="168">
        <v>198</v>
      </c>
      <c r="V202" s="168">
        <v>3</v>
      </c>
      <c r="W202" s="168">
        <v>9</v>
      </c>
      <c r="X202" s="168">
        <v>16</v>
      </c>
      <c r="Y202" s="168">
        <v>140</v>
      </c>
      <c r="AO202"/>
    </row>
    <row r="203" spans="21:41" ht="6.95" customHeight="1" x14ac:dyDescent="0.25">
      <c r="U203" s="168">
        <v>199</v>
      </c>
      <c r="V203" s="168">
        <v>3</v>
      </c>
      <c r="W203" s="168">
        <v>10</v>
      </c>
      <c r="X203" s="168">
        <v>16</v>
      </c>
      <c r="Y203" s="168">
        <v>140</v>
      </c>
      <c r="AO203"/>
    </row>
    <row r="204" spans="21:41" ht="6.95" customHeight="1" x14ac:dyDescent="0.25">
      <c r="U204" s="168">
        <v>200</v>
      </c>
      <c r="V204" s="168">
        <v>3</v>
      </c>
      <c r="W204" s="168">
        <v>11</v>
      </c>
      <c r="X204" s="168">
        <v>16</v>
      </c>
      <c r="Y204" s="168">
        <v>140</v>
      </c>
      <c r="AO204"/>
    </row>
    <row r="205" spans="21:41" ht="6.95" customHeight="1" x14ac:dyDescent="0.25">
      <c r="U205" s="168">
        <v>201</v>
      </c>
      <c r="V205" s="168">
        <v>3</v>
      </c>
      <c r="W205" s="168">
        <v>12</v>
      </c>
      <c r="X205" s="168">
        <v>16</v>
      </c>
      <c r="Y205" s="168">
        <v>140</v>
      </c>
      <c r="AO205"/>
    </row>
    <row r="206" spans="21:41" ht="6.95" customHeight="1" x14ac:dyDescent="0.25">
      <c r="U206" s="168">
        <v>202</v>
      </c>
      <c r="V206" s="168">
        <v>3</v>
      </c>
      <c r="W206" s="168">
        <v>13</v>
      </c>
      <c r="X206" s="168">
        <v>16</v>
      </c>
      <c r="Y206" s="168">
        <v>140</v>
      </c>
      <c r="AO206"/>
    </row>
    <row r="207" spans="21:41" ht="6.95" customHeight="1" x14ac:dyDescent="0.25">
      <c r="U207" s="168">
        <v>203</v>
      </c>
      <c r="V207" s="168">
        <v>3</v>
      </c>
      <c r="W207" s="168">
        <v>14</v>
      </c>
      <c r="X207" s="168">
        <v>16</v>
      </c>
      <c r="Y207" s="168">
        <v>140</v>
      </c>
      <c r="AO207"/>
    </row>
    <row r="208" spans="21:41" ht="6.95" customHeight="1" x14ac:dyDescent="0.25">
      <c r="U208" s="168">
        <v>204</v>
      </c>
      <c r="V208" s="168">
        <v>3</v>
      </c>
      <c r="W208" s="168">
        <v>15</v>
      </c>
      <c r="X208" s="168">
        <v>16</v>
      </c>
      <c r="Y208" s="168">
        <v>140</v>
      </c>
      <c r="AO208"/>
    </row>
    <row r="209" spans="21:41" ht="6.95" customHeight="1" x14ac:dyDescent="0.25">
      <c r="U209" s="168">
        <v>205</v>
      </c>
      <c r="V209" s="168">
        <v>3</v>
      </c>
      <c r="W209" s="168">
        <v>16</v>
      </c>
      <c r="X209" s="168">
        <v>16</v>
      </c>
      <c r="Y209" s="168">
        <v>140</v>
      </c>
      <c r="AO209"/>
    </row>
    <row r="210" spans="21:41" ht="6.95" customHeight="1" x14ac:dyDescent="0.25">
      <c r="U210" s="168">
        <v>206</v>
      </c>
      <c r="V210" s="168">
        <v>3</v>
      </c>
      <c r="W210" s="168">
        <v>17</v>
      </c>
      <c r="X210" s="168">
        <v>16</v>
      </c>
      <c r="Y210" s="168">
        <v>140</v>
      </c>
      <c r="AO210"/>
    </row>
    <row r="211" spans="21:41" ht="6.95" customHeight="1" x14ac:dyDescent="0.25">
      <c r="U211" s="168">
        <v>207</v>
      </c>
      <c r="V211" s="168">
        <v>3</v>
      </c>
      <c r="W211" s="168">
        <v>18</v>
      </c>
      <c r="X211" s="168">
        <v>16</v>
      </c>
      <c r="Y211" s="168">
        <v>140</v>
      </c>
      <c r="AO211"/>
    </row>
    <row r="212" spans="21:41" ht="6.95" customHeight="1" x14ac:dyDescent="0.25">
      <c r="U212" s="168">
        <v>208</v>
      </c>
      <c r="V212" s="168">
        <v>3</v>
      </c>
      <c r="W212" s="168">
        <v>19</v>
      </c>
      <c r="X212" s="168">
        <v>16</v>
      </c>
      <c r="Y212" s="168">
        <v>140</v>
      </c>
      <c r="AO212"/>
    </row>
    <row r="213" spans="21:41" ht="6.95" customHeight="1" x14ac:dyDescent="0.25">
      <c r="U213" s="168">
        <v>209</v>
      </c>
      <c r="V213" s="168">
        <v>3</v>
      </c>
      <c r="W213" s="168">
        <v>20</v>
      </c>
      <c r="X213" s="168">
        <v>16</v>
      </c>
      <c r="Y213" s="168">
        <v>140</v>
      </c>
      <c r="AO213"/>
    </row>
    <row r="214" spans="21:41" ht="6.95" customHeight="1" x14ac:dyDescent="0.25">
      <c r="U214" s="168">
        <v>210</v>
      </c>
      <c r="V214" s="168">
        <v>3</v>
      </c>
      <c r="W214" s="168">
        <v>21</v>
      </c>
      <c r="X214" s="168">
        <v>16</v>
      </c>
      <c r="Y214" s="168">
        <v>140</v>
      </c>
      <c r="AO214"/>
    </row>
    <row r="215" spans="21:41" ht="6.95" customHeight="1" x14ac:dyDescent="0.25">
      <c r="U215" s="168">
        <v>211</v>
      </c>
      <c r="V215" s="168">
        <v>3</v>
      </c>
      <c r="W215" s="168">
        <v>22</v>
      </c>
      <c r="X215" s="168">
        <v>16</v>
      </c>
      <c r="Y215" s="168">
        <v>140</v>
      </c>
      <c r="AO215"/>
    </row>
    <row r="216" spans="21:41" ht="6.95" customHeight="1" x14ac:dyDescent="0.25">
      <c r="U216" s="168">
        <v>212</v>
      </c>
      <c r="V216" s="168">
        <v>3</v>
      </c>
      <c r="W216" s="168">
        <v>23</v>
      </c>
      <c r="X216" s="168">
        <v>16</v>
      </c>
      <c r="Y216" s="168">
        <v>140</v>
      </c>
      <c r="AO216"/>
    </row>
    <row r="217" spans="21:41" ht="6.95" customHeight="1" x14ac:dyDescent="0.25">
      <c r="U217" s="168">
        <v>213</v>
      </c>
      <c r="V217" s="168">
        <v>3</v>
      </c>
      <c r="W217" s="168">
        <v>24</v>
      </c>
      <c r="X217" s="168">
        <v>16</v>
      </c>
      <c r="Y217" s="168">
        <v>140</v>
      </c>
      <c r="AO217"/>
    </row>
    <row r="218" spans="21:41" ht="6.95" customHeight="1" x14ac:dyDescent="0.25">
      <c r="U218" s="168">
        <v>214</v>
      </c>
      <c r="V218" s="168">
        <v>3</v>
      </c>
      <c r="W218" s="168">
        <v>25</v>
      </c>
      <c r="X218" s="168">
        <v>16</v>
      </c>
      <c r="Y218" s="168">
        <v>140</v>
      </c>
      <c r="AO218"/>
    </row>
    <row r="219" spans="21:41" ht="6.95" customHeight="1" x14ac:dyDescent="0.25">
      <c r="U219" s="168">
        <v>215</v>
      </c>
      <c r="V219" s="168">
        <v>3</v>
      </c>
      <c r="W219" s="168">
        <v>26</v>
      </c>
      <c r="X219" s="168">
        <v>16</v>
      </c>
      <c r="Y219" s="168">
        <v>140</v>
      </c>
      <c r="AO219"/>
    </row>
    <row r="220" spans="21:41" ht="6.95" customHeight="1" x14ac:dyDescent="0.25">
      <c r="U220" s="168">
        <v>216</v>
      </c>
      <c r="V220" s="168">
        <v>4</v>
      </c>
      <c r="W220" s="168">
        <v>0</v>
      </c>
      <c r="X220" s="168">
        <v>0</v>
      </c>
      <c r="Y220" s="168">
        <v>160</v>
      </c>
      <c r="AO220"/>
    </row>
    <row r="221" spans="21:41" ht="6.95" customHeight="1" x14ac:dyDescent="0.25">
      <c r="U221" s="168">
        <v>217</v>
      </c>
      <c r="V221" s="168">
        <v>4</v>
      </c>
      <c r="W221" s="168">
        <v>1</v>
      </c>
      <c r="X221" s="168">
        <v>0</v>
      </c>
      <c r="Y221" s="168">
        <v>160</v>
      </c>
      <c r="AO221"/>
    </row>
    <row r="222" spans="21:41" ht="6.95" customHeight="1" x14ac:dyDescent="0.25">
      <c r="U222" s="168">
        <v>218</v>
      </c>
      <c r="V222" s="168">
        <v>4</v>
      </c>
      <c r="W222" s="168">
        <v>2</v>
      </c>
      <c r="X222" s="168">
        <v>0</v>
      </c>
      <c r="Y222" s="168">
        <v>160</v>
      </c>
      <c r="AO222"/>
    </row>
    <row r="223" spans="21:41" ht="6.95" customHeight="1" x14ac:dyDescent="0.25">
      <c r="U223" s="168">
        <v>219</v>
      </c>
      <c r="V223" s="168">
        <v>4</v>
      </c>
      <c r="W223" s="168">
        <v>3</v>
      </c>
      <c r="X223" s="168">
        <v>0</v>
      </c>
      <c r="Y223" s="168">
        <v>160</v>
      </c>
      <c r="AO223"/>
    </row>
    <row r="224" spans="21:41" ht="6.95" customHeight="1" x14ac:dyDescent="0.25">
      <c r="U224" s="168">
        <v>220</v>
      </c>
      <c r="V224" s="168">
        <v>4</v>
      </c>
      <c r="W224" s="168">
        <v>4</v>
      </c>
      <c r="X224" s="168">
        <v>0</v>
      </c>
      <c r="Y224" s="168">
        <v>160</v>
      </c>
      <c r="AO224"/>
    </row>
    <row r="225" spans="21:41" ht="6.95" customHeight="1" x14ac:dyDescent="0.25">
      <c r="U225" s="168">
        <v>221</v>
      </c>
      <c r="V225" s="168">
        <v>4</v>
      </c>
      <c r="W225" s="168">
        <v>5</v>
      </c>
      <c r="X225" s="168">
        <v>0</v>
      </c>
      <c r="Y225" s="168">
        <v>160</v>
      </c>
      <c r="AO225"/>
    </row>
    <row r="226" spans="21:41" ht="6.95" customHeight="1" x14ac:dyDescent="0.25">
      <c r="U226" s="168">
        <v>222</v>
      </c>
      <c r="V226" s="168">
        <v>4</v>
      </c>
      <c r="W226" s="168">
        <v>6</v>
      </c>
      <c r="X226" s="168">
        <v>0</v>
      </c>
      <c r="Y226" s="168">
        <v>160</v>
      </c>
      <c r="AO226"/>
    </row>
    <row r="227" spans="21:41" ht="6.95" customHeight="1" x14ac:dyDescent="0.25">
      <c r="U227" s="168">
        <v>223</v>
      </c>
      <c r="V227" s="168">
        <v>4</v>
      </c>
      <c r="W227" s="168">
        <v>7</v>
      </c>
      <c r="X227" s="168">
        <v>0</v>
      </c>
      <c r="Y227" s="168">
        <v>160</v>
      </c>
      <c r="AO227"/>
    </row>
    <row r="228" spans="21:41" ht="6.95" customHeight="1" x14ac:dyDescent="0.25">
      <c r="U228" s="168">
        <v>224</v>
      </c>
      <c r="V228" s="168">
        <v>4</v>
      </c>
      <c r="W228" s="168">
        <v>8</v>
      </c>
      <c r="X228" s="168">
        <v>0</v>
      </c>
      <c r="Y228" s="168">
        <v>160</v>
      </c>
      <c r="AO228"/>
    </row>
    <row r="229" spans="21:41" ht="6.95" customHeight="1" x14ac:dyDescent="0.25">
      <c r="U229" s="168">
        <v>225</v>
      </c>
      <c r="V229" s="168">
        <v>4</v>
      </c>
      <c r="W229" s="168">
        <v>9</v>
      </c>
      <c r="X229" s="168">
        <v>0</v>
      </c>
      <c r="Y229" s="168">
        <v>160</v>
      </c>
      <c r="AO229"/>
    </row>
    <row r="230" spans="21:41" ht="6.95" customHeight="1" x14ac:dyDescent="0.25">
      <c r="U230" s="168">
        <v>226</v>
      </c>
      <c r="V230" s="168">
        <v>4</v>
      </c>
      <c r="W230" s="168">
        <v>10</v>
      </c>
      <c r="X230" s="168">
        <v>0</v>
      </c>
      <c r="Y230" s="168">
        <v>160</v>
      </c>
      <c r="AO230"/>
    </row>
    <row r="231" spans="21:41" ht="6.95" customHeight="1" x14ac:dyDescent="0.25">
      <c r="U231" s="168">
        <v>227</v>
      </c>
      <c r="V231" s="168">
        <v>4</v>
      </c>
      <c r="W231" s="168">
        <v>11</v>
      </c>
      <c r="X231" s="168">
        <v>0</v>
      </c>
      <c r="Y231" s="168">
        <v>160</v>
      </c>
      <c r="AO231"/>
    </row>
    <row r="232" spans="21:41" ht="6.95" customHeight="1" x14ac:dyDescent="0.25">
      <c r="U232" s="168">
        <v>228</v>
      </c>
      <c r="V232" s="168">
        <v>4</v>
      </c>
      <c r="W232" s="168">
        <v>12</v>
      </c>
      <c r="X232" s="168">
        <v>0</v>
      </c>
      <c r="Y232" s="168">
        <v>160</v>
      </c>
      <c r="AO232"/>
    </row>
    <row r="233" spans="21:41" ht="6.95" customHeight="1" x14ac:dyDescent="0.25">
      <c r="U233" s="168">
        <v>229</v>
      </c>
      <c r="V233" s="168">
        <v>4</v>
      </c>
      <c r="W233" s="168">
        <v>13</v>
      </c>
      <c r="X233" s="168">
        <v>0</v>
      </c>
      <c r="Y233" s="168">
        <v>160</v>
      </c>
      <c r="AO233"/>
    </row>
    <row r="234" spans="21:41" ht="6.95" customHeight="1" x14ac:dyDescent="0.25">
      <c r="U234" s="168">
        <v>230</v>
      </c>
      <c r="V234" s="168">
        <v>4</v>
      </c>
      <c r="W234" s="168">
        <v>14</v>
      </c>
      <c r="X234" s="168">
        <v>0</v>
      </c>
      <c r="Y234" s="168">
        <v>160</v>
      </c>
      <c r="AO234"/>
    </row>
    <row r="235" spans="21:41" ht="6.95" customHeight="1" x14ac:dyDescent="0.25">
      <c r="U235" s="168">
        <v>231</v>
      </c>
      <c r="V235" s="168">
        <v>4</v>
      </c>
      <c r="W235" s="168">
        <v>15</v>
      </c>
      <c r="X235" s="168">
        <v>0</v>
      </c>
      <c r="Y235" s="168">
        <v>160</v>
      </c>
      <c r="AO235"/>
    </row>
    <row r="236" spans="21:41" ht="6.95" customHeight="1" x14ac:dyDescent="0.25">
      <c r="U236" s="168">
        <v>232</v>
      </c>
      <c r="V236" s="168">
        <v>4</v>
      </c>
      <c r="W236" s="168">
        <v>16</v>
      </c>
      <c r="X236" s="168">
        <v>0</v>
      </c>
      <c r="Y236" s="168">
        <v>160</v>
      </c>
      <c r="AO236"/>
    </row>
    <row r="237" spans="21:41" ht="6.95" customHeight="1" x14ac:dyDescent="0.25">
      <c r="U237" s="168">
        <v>233</v>
      </c>
      <c r="V237" s="168">
        <v>4</v>
      </c>
      <c r="W237" s="168">
        <v>17</v>
      </c>
      <c r="X237" s="168">
        <v>0</v>
      </c>
      <c r="Y237" s="168">
        <v>160</v>
      </c>
      <c r="AO237"/>
    </row>
    <row r="238" spans="21:41" ht="6.95" customHeight="1" x14ac:dyDescent="0.25">
      <c r="U238" s="168">
        <v>234</v>
      </c>
      <c r="V238" s="168">
        <v>4</v>
      </c>
      <c r="W238" s="168">
        <v>18</v>
      </c>
      <c r="X238" s="168">
        <v>0</v>
      </c>
      <c r="Y238" s="168">
        <v>160</v>
      </c>
      <c r="AO238"/>
    </row>
    <row r="239" spans="21:41" ht="6.95" customHeight="1" x14ac:dyDescent="0.25">
      <c r="U239" s="168">
        <v>235</v>
      </c>
      <c r="V239" s="168">
        <v>4</v>
      </c>
      <c r="W239" s="168">
        <v>19</v>
      </c>
      <c r="X239" s="168">
        <v>0</v>
      </c>
      <c r="Y239" s="168">
        <v>160</v>
      </c>
      <c r="AO239"/>
    </row>
    <row r="240" spans="21:41" ht="6.95" customHeight="1" x14ac:dyDescent="0.25">
      <c r="U240" s="168">
        <v>236</v>
      </c>
      <c r="V240" s="168">
        <v>4</v>
      </c>
      <c r="W240" s="168">
        <v>20</v>
      </c>
      <c r="X240" s="168">
        <v>0</v>
      </c>
      <c r="Y240" s="168">
        <v>160</v>
      </c>
      <c r="AO240"/>
    </row>
    <row r="241" spans="21:41" ht="6.95" customHeight="1" x14ac:dyDescent="0.25">
      <c r="U241" s="168">
        <v>237</v>
      </c>
      <c r="V241" s="168">
        <v>4</v>
      </c>
      <c r="W241" s="168">
        <v>21</v>
      </c>
      <c r="X241" s="168">
        <v>0</v>
      </c>
      <c r="Y241" s="168">
        <v>160</v>
      </c>
      <c r="AO241"/>
    </row>
    <row r="242" spans="21:41" ht="6.95" customHeight="1" x14ac:dyDescent="0.25">
      <c r="U242" s="168">
        <v>238</v>
      </c>
      <c r="V242" s="168">
        <v>4</v>
      </c>
      <c r="W242" s="168">
        <v>22</v>
      </c>
      <c r="X242" s="168">
        <v>0</v>
      </c>
      <c r="Y242" s="168">
        <v>160</v>
      </c>
      <c r="AO242"/>
    </row>
    <row r="243" spans="21:41" ht="6.95" customHeight="1" x14ac:dyDescent="0.25">
      <c r="U243" s="168">
        <v>239</v>
      </c>
      <c r="V243" s="168">
        <v>4</v>
      </c>
      <c r="W243" s="168">
        <v>23</v>
      </c>
      <c r="X243" s="168">
        <v>0</v>
      </c>
      <c r="Y243" s="168">
        <v>160</v>
      </c>
      <c r="AO243"/>
    </row>
    <row r="244" spans="21:41" ht="6.95" customHeight="1" x14ac:dyDescent="0.25">
      <c r="U244" s="168">
        <v>240</v>
      </c>
      <c r="V244" s="168">
        <v>4</v>
      </c>
      <c r="W244" s="168">
        <v>24</v>
      </c>
      <c r="X244" s="168">
        <v>0</v>
      </c>
      <c r="Y244" s="168">
        <v>160</v>
      </c>
      <c r="AO244"/>
    </row>
    <row r="245" spans="21:41" ht="6.95" customHeight="1" x14ac:dyDescent="0.25">
      <c r="U245" s="168">
        <v>241</v>
      </c>
      <c r="V245" s="168">
        <v>4</v>
      </c>
      <c r="W245" s="168">
        <v>25</v>
      </c>
      <c r="X245" s="168">
        <v>0</v>
      </c>
      <c r="Y245" s="168">
        <v>160</v>
      </c>
      <c r="AO245"/>
    </row>
    <row r="246" spans="21:41" ht="6.95" customHeight="1" x14ac:dyDescent="0.25">
      <c r="U246" s="168">
        <v>242</v>
      </c>
      <c r="V246" s="168">
        <v>4</v>
      </c>
      <c r="W246" s="168">
        <v>26</v>
      </c>
      <c r="X246" s="168">
        <v>0</v>
      </c>
      <c r="Y246" s="168">
        <v>160</v>
      </c>
      <c r="AO246"/>
    </row>
    <row r="247" spans="21:41" ht="6.95" customHeight="1" x14ac:dyDescent="0.25">
      <c r="U247" s="168">
        <v>243</v>
      </c>
      <c r="V247" s="168">
        <v>4</v>
      </c>
      <c r="W247" s="168">
        <v>0</v>
      </c>
      <c r="X247" s="168">
        <v>16</v>
      </c>
      <c r="Y247" s="168">
        <v>140</v>
      </c>
      <c r="AO247"/>
    </row>
    <row r="248" spans="21:41" ht="6.95" customHeight="1" x14ac:dyDescent="0.25">
      <c r="U248" s="168">
        <v>244</v>
      </c>
      <c r="V248" s="168">
        <v>4</v>
      </c>
      <c r="W248" s="168">
        <v>1</v>
      </c>
      <c r="X248" s="168">
        <v>16</v>
      </c>
      <c r="Y248" s="168">
        <v>140</v>
      </c>
      <c r="AO248"/>
    </row>
    <row r="249" spans="21:41" ht="6.95" customHeight="1" x14ac:dyDescent="0.25">
      <c r="U249" s="168">
        <v>245</v>
      </c>
      <c r="V249" s="168">
        <v>4</v>
      </c>
      <c r="W249" s="168">
        <v>2</v>
      </c>
      <c r="X249" s="168">
        <v>16</v>
      </c>
      <c r="Y249" s="168">
        <v>140</v>
      </c>
      <c r="AO249"/>
    </row>
    <row r="250" spans="21:41" ht="6.95" customHeight="1" x14ac:dyDescent="0.25">
      <c r="U250" s="168">
        <v>246</v>
      </c>
      <c r="V250" s="168">
        <v>4</v>
      </c>
      <c r="W250" s="168">
        <v>3</v>
      </c>
      <c r="X250" s="168">
        <v>16</v>
      </c>
      <c r="Y250" s="168">
        <v>140</v>
      </c>
      <c r="AO250"/>
    </row>
    <row r="251" spans="21:41" ht="6.95" customHeight="1" x14ac:dyDescent="0.25">
      <c r="U251" s="168">
        <v>247</v>
      </c>
      <c r="V251" s="168">
        <v>4</v>
      </c>
      <c r="W251" s="168">
        <v>4</v>
      </c>
      <c r="X251" s="168">
        <v>16</v>
      </c>
      <c r="Y251" s="168">
        <v>140</v>
      </c>
      <c r="AO251"/>
    </row>
    <row r="252" spans="21:41" ht="6.95" customHeight="1" x14ac:dyDescent="0.25">
      <c r="U252" s="168">
        <v>248</v>
      </c>
      <c r="V252" s="168">
        <v>4</v>
      </c>
      <c r="W252" s="168">
        <v>5</v>
      </c>
      <c r="X252" s="168">
        <v>16</v>
      </c>
      <c r="Y252" s="168">
        <v>140</v>
      </c>
      <c r="AO252"/>
    </row>
    <row r="253" spans="21:41" ht="6.95" customHeight="1" x14ac:dyDescent="0.25">
      <c r="U253" s="168">
        <v>249</v>
      </c>
      <c r="V253" s="168">
        <v>4</v>
      </c>
      <c r="W253" s="168">
        <v>6</v>
      </c>
      <c r="X253" s="168">
        <v>16</v>
      </c>
      <c r="Y253" s="168">
        <v>140</v>
      </c>
      <c r="AO253"/>
    </row>
    <row r="254" spans="21:41" ht="6.95" customHeight="1" x14ac:dyDescent="0.25">
      <c r="U254" s="168">
        <v>250</v>
      </c>
      <c r="V254" s="168">
        <v>4</v>
      </c>
      <c r="W254" s="168">
        <v>7</v>
      </c>
      <c r="X254" s="168">
        <v>16</v>
      </c>
      <c r="Y254" s="168">
        <v>140</v>
      </c>
      <c r="AO254"/>
    </row>
    <row r="255" spans="21:41" ht="6.95" customHeight="1" x14ac:dyDescent="0.25">
      <c r="U255" s="168">
        <v>251</v>
      </c>
      <c r="V255" s="168">
        <v>4</v>
      </c>
      <c r="W255" s="168">
        <v>8</v>
      </c>
      <c r="X255" s="168">
        <v>16</v>
      </c>
      <c r="Y255" s="168">
        <v>140</v>
      </c>
      <c r="AO255"/>
    </row>
    <row r="256" spans="21:41" ht="6.95" customHeight="1" x14ac:dyDescent="0.25">
      <c r="U256" s="168">
        <v>252</v>
      </c>
      <c r="V256" s="168">
        <v>4</v>
      </c>
      <c r="W256" s="168">
        <v>9</v>
      </c>
      <c r="X256" s="168">
        <v>16</v>
      </c>
      <c r="Y256" s="168">
        <v>140</v>
      </c>
      <c r="AO256"/>
    </row>
    <row r="257" spans="21:41" ht="6.95" customHeight="1" x14ac:dyDescent="0.25">
      <c r="U257" s="168">
        <v>253</v>
      </c>
      <c r="V257" s="168">
        <v>4</v>
      </c>
      <c r="W257" s="168">
        <v>10</v>
      </c>
      <c r="X257" s="168">
        <v>16</v>
      </c>
      <c r="Y257" s="168">
        <v>140</v>
      </c>
      <c r="AO257"/>
    </row>
    <row r="258" spans="21:41" ht="6.95" customHeight="1" x14ac:dyDescent="0.25">
      <c r="U258" s="168">
        <v>254</v>
      </c>
      <c r="V258" s="168">
        <v>4</v>
      </c>
      <c r="W258" s="168">
        <v>11</v>
      </c>
      <c r="X258" s="168">
        <v>16</v>
      </c>
      <c r="Y258" s="168">
        <v>140</v>
      </c>
      <c r="AO258"/>
    </row>
    <row r="259" spans="21:41" ht="6.95" customHeight="1" x14ac:dyDescent="0.25">
      <c r="U259" s="168">
        <v>255</v>
      </c>
      <c r="V259" s="168">
        <v>4</v>
      </c>
      <c r="W259" s="168">
        <v>12</v>
      </c>
      <c r="X259" s="168">
        <v>16</v>
      </c>
      <c r="Y259" s="168">
        <v>140</v>
      </c>
      <c r="AO259"/>
    </row>
    <row r="260" spans="21:41" ht="6.95" customHeight="1" x14ac:dyDescent="0.25">
      <c r="U260" s="168">
        <v>256</v>
      </c>
      <c r="V260" s="168">
        <v>4</v>
      </c>
      <c r="W260" s="168">
        <v>13</v>
      </c>
      <c r="X260" s="168">
        <v>16</v>
      </c>
      <c r="Y260" s="168">
        <v>140</v>
      </c>
      <c r="AO260"/>
    </row>
    <row r="261" spans="21:41" ht="6.95" customHeight="1" x14ac:dyDescent="0.25">
      <c r="U261" s="168">
        <v>257</v>
      </c>
      <c r="V261" s="168">
        <v>4</v>
      </c>
      <c r="W261" s="168">
        <v>14</v>
      </c>
      <c r="X261" s="168">
        <v>16</v>
      </c>
      <c r="Y261" s="168">
        <v>140</v>
      </c>
      <c r="AO261"/>
    </row>
    <row r="262" spans="21:41" ht="6.95" customHeight="1" x14ac:dyDescent="0.25">
      <c r="U262" s="168">
        <v>258</v>
      </c>
      <c r="V262" s="168">
        <v>4</v>
      </c>
      <c r="W262" s="168">
        <v>15</v>
      </c>
      <c r="X262" s="168">
        <v>16</v>
      </c>
      <c r="Y262" s="168">
        <v>140</v>
      </c>
      <c r="AO262"/>
    </row>
    <row r="263" spans="21:41" ht="6.95" customHeight="1" x14ac:dyDescent="0.25">
      <c r="U263" s="168">
        <v>259</v>
      </c>
      <c r="V263" s="168">
        <v>4</v>
      </c>
      <c r="W263" s="168">
        <v>16</v>
      </c>
      <c r="X263" s="168">
        <v>16</v>
      </c>
      <c r="Y263" s="168">
        <v>140</v>
      </c>
      <c r="AO263"/>
    </row>
    <row r="264" spans="21:41" ht="6.95" customHeight="1" x14ac:dyDescent="0.25">
      <c r="U264" s="168">
        <v>260</v>
      </c>
      <c r="V264" s="168">
        <v>4</v>
      </c>
      <c r="W264" s="168">
        <v>17</v>
      </c>
      <c r="X264" s="168">
        <v>16</v>
      </c>
      <c r="Y264" s="168">
        <v>140</v>
      </c>
      <c r="AO264"/>
    </row>
    <row r="265" spans="21:41" ht="6.95" customHeight="1" x14ac:dyDescent="0.25">
      <c r="U265" s="168">
        <v>261</v>
      </c>
      <c r="V265" s="168">
        <v>4</v>
      </c>
      <c r="W265" s="168">
        <v>18</v>
      </c>
      <c r="X265" s="168">
        <v>16</v>
      </c>
      <c r="Y265" s="168">
        <v>140</v>
      </c>
      <c r="AO265"/>
    </row>
    <row r="266" spans="21:41" ht="6.95" customHeight="1" x14ac:dyDescent="0.25">
      <c r="U266" s="168">
        <v>262</v>
      </c>
      <c r="V266" s="168">
        <v>4</v>
      </c>
      <c r="W266" s="168">
        <v>19</v>
      </c>
      <c r="X266" s="168">
        <v>16</v>
      </c>
      <c r="Y266" s="168">
        <v>140</v>
      </c>
      <c r="AO266"/>
    </row>
    <row r="267" spans="21:41" ht="6.95" customHeight="1" x14ac:dyDescent="0.25">
      <c r="U267" s="168">
        <v>263</v>
      </c>
      <c r="V267" s="168">
        <v>4</v>
      </c>
      <c r="W267" s="168">
        <v>20</v>
      </c>
      <c r="X267" s="168">
        <v>16</v>
      </c>
      <c r="Y267" s="168">
        <v>140</v>
      </c>
      <c r="AO267"/>
    </row>
    <row r="268" spans="21:41" ht="6.95" customHeight="1" x14ac:dyDescent="0.25">
      <c r="U268" s="168">
        <v>264</v>
      </c>
      <c r="V268" s="168">
        <v>4</v>
      </c>
      <c r="W268" s="168">
        <v>21</v>
      </c>
      <c r="X268" s="168">
        <v>16</v>
      </c>
      <c r="Y268" s="168">
        <v>140</v>
      </c>
      <c r="AO268"/>
    </row>
    <row r="269" spans="21:41" ht="6.95" customHeight="1" x14ac:dyDescent="0.25">
      <c r="U269" s="168">
        <v>265</v>
      </c>
      <c r="V269" s="168">
        <v>4</v>
      </c>
      <c r="W269" s="168">
        <v>22</v>
      </c>
      <c r="X269" s="168">
        <v>16</v>
      </c>
      <c r="Y269" s="168">
        <v>140</v>
      </c>
      <c r="AO269"/>
    </row>
    <row r="270" spans="21:41" ht="6.95" customHeight="1" x14ac:dyDescent="0.25">
      <c r="U270" s="168">
        <v>266</v>
      </c>
      <c r="V270" s="168">
        <v>4</v>
      </c>
      <c r="W270" s="168">
        <v>23</v>
      </c>
      <c r="X270" s="168">
        <v>16</v>
      </c>
      <c r="Y270" s="168">
        <v>140</v>
      </c>
      <c r="AO270"/>
    </row>
    <row r="271" spans="21:41" ht="6.95" customHeight="1" x14ac:dyDescent="0.25">
      <c r="U271" s="168">
        <v>267</v>
      </c>
      <c r="V271" s="168">
        <v>4</v>
      </c>
      <c r="W271" s="168">
        <v>24</v>
      </c>
      <c r="X271" s="168">
        <v>16</v>
      </c>
      <c r="Y271" s="168">
        <v>140</v>
      </c>
      <c r="AO271"/>
    </row>
    <row r="272" spans="21:41" ht="6.95" customHeight="1" x14ac:dyDescent="0.25">
      <c r="U272" s="168">
        <v>268</v>
      </c>
      <c r="V272" s="168">
        <v>4</v>
      </c>
      <c r="W272" s="168">
        <v>25</v>
      </c>
      <c r="X272" s="168">
        <v>16</v>
      </c>
      <c r="Y272" s="168">
        <v>140</v>
      </c>
      <c r="AO272"/>
    </row>
    <row r="273" spans="21:41" ht="6.95" customHeight="1" x14ac:dyDescent="0.25">
      <c r="U273" s="168">
        <v>269</v>
      </c>
      <c r="V273" s="168">
        <v>4</v>
      </c>
      <c r="W273" s="168">
        <v>26</v>
      </c>
      <c r="X273" s="168">
        <v>16</v>
      </c>
      <c r="Y273" s="168">
        <v>140</v>
      </c>
      <c r="AO273"/>
    </row>
    <row r="274" spans="21:41" ht="6.95" customHeight="1" x14ac:dyDescent="0.25">
      <c r="AO274"/>
    </row>
    <row r="275" spans="21:41" ht="6.95" customHeight="1" x14ac:dyDescent="0.25">
      <c r="AO275"/>
    </row>
    <row r="276" spans="21:41" ht="6.95" customHeight="1" x14ac:dyDescent="0.25">
      <c r="AO276"/>
    </row>
    <row r="277" spans="21:41" ht="6.95" customHeight="1" x14ac:dyDescent="0.25">
      <c r="AO277"/>
    </row>
    <row r="278" spans="21:41" ht="6.95" customHeight="1" x14ac:dyDescent="0.25">
      <c r="AO278"/>
    </row>
    <row r="279" spans="21:41" ht="6.95" customHeight="1" x14ac:dyDescent="0.25">
      <c r="AO279"/>
    </row>
    <row r="280" spans="21:41" ht="6.95" customHeight="1" x14ac:dyDescent="0.25">
      <c r="AO280"/>
    </row>
    <row r="281" spans="21:41" ht="6.95" customHeight="1" x14ac:dyDescent="0.25">
      <c r="AO281"/>
    </row>
    <row r="282" spans="21:41" ht="6.95" customHeight="1" x14ac:dyDescent="0.25">
      <c r="AO282"/>
    </row>
    <row r="283" spans="21:41" ht="6.95" customHeight="1" x14ac:dyDescent="0.25">
      <c r="AO283"/>
    </row>
    <row r="284" spans="21:41" ht="6.95" customHeight="1" x14ac:dyDescent="0.25">
      <c r="AO284"/>
    </row>
    <row r="285" spans="21:41" ht="6.95" customHeight="1" x14ac:dyDescent="0.25">
      <c r="AO285"/>
    </row>
  </sheetData>
  <conditionalFormatting sqref="A4:A30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{55E6694F-3219-4FCA-8BB2-FD02FCC77C60}</x14:id>
        </ext>
      </extLst>
    </cfRule>
  </conditionalFormatting>
  <conditionalFormatting sqref="B32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68:E68 D67:E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S2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{A9F4C8D4-D4B6-4897-9765-06F50777ECE2}</x14:id>
        </ext>
      </extLst>
    </cfRule>
  </conditionalFormatting>
  <conditionalFormatting sqref="C4:S30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3:S58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67:S9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4:AL173 AP4:AP17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4:AR173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{B36EB390-1DBD-4A78-A9E6-0101B19AA96D}</x14:id>
        </ext>
      </extLst>
    </cfRule>
  </conditionalFormatting>
  <conditionalFormatting sqref="AT4:AU8">
    <cfRule type="colorScale" priority="5">
      <colorScale>
        <cfvo type="min"/>
        <cfvo type="max"/>
        <color rgb="FFFCFCFF"/>
        <color rgb="FF63BE7B"/>
      </colorScale>
    </cfRule>
  </conditionalFormatting>
  <conditionalFormatting sqref="AX4:AX8">
    <cfRule type="dataBar" priority="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{E560A728-CC60-4684-A6F3-A2F5685DAA85}</x14:id>
        </ext>
      </extLst>
    </cfRule>
  </conditionalFormatting>
  <conditionalFormatting sqref="AX9:AZ9">
    <cfRule type="cellIs" dxfId="5" priority="4" operator="greaterThan">
      <formula>1</formula>
    </cfRule>
  </conditionalFormatting>
  <conditionalFormatting sqref="AY4:AY8">
    <cfRule type="colorScale" priority="6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Z3:AZ8"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5E6694F-3219-4FCA-8BB2-FD02FCC77C6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A4:A30</xm:sqref>
        </x14:conditionalFormatting>
        <x14:conditionalFormatting xmlns:xm="http://schemas.microsoft.com/office/excel/2006/main">
          <x14:cfRule type="dataBar" id="{A9F4C8D4-D4B6-4897-9765-06F50777ECE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C2:S2</xm:sqref>
        </x14:conditionalFormatting>
        <x14:conditionalFormatting xmlns:xm="http://schemas.microsoft.com/office/excel/2006/main">
          <x14:cfRule type="dataBar" id="{B36EB390-1DBD-4A78-A9E6-0101B19AA96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AQ4:AR173</xm:sqref>
        </x14:conditionalFormatting>
        <x14:conditionalFormatting xmlns:xm="http://schemas.microsoft.com/office/excel/2006/main">
          <x14:cfRule type="dataBar" id="{E560A728-CC60-4684-A6F3-A2F5685DAA8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AX4:AX8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D30EE-8FAA-4AE5-B6EA-1887945CE375}">
  <dimension ref="A1:DK1792"/>
  <sheetViews>
    <sheetView zoomScaleNormal="100" workbookViewId="0">
      <pane ySplit="12000" topLeftCell="A367"/>
      <selection activeCell="AC62" sqref="AC62"/>
      <selection pane="bottomLeft" activeCell="BG370" sqref="BG370"/>
    </sheetView>
  </sheetViews>
  <sheetFormatPr defaultRowHeight="11.25" customHeight="1" x14ac:dyDescent="0.25"/>
  <cols>
    <col min="1" max="1" width="3.85546875" style="126" customWidth="1"/>
    <col min="2" max="2" width="1.7109375" style="126" customWidth="1"/>
    <col min="3" max="25" width="2.28515625" style="126" customWidth="1"/>
    <col min="26" max="26" width="3.85546875" style="126" customWidth="1"/>
    <col min="27" max="28" width="3.28515625" style="127" customWidth="1"/>
    <col min="29" max="29" width="4.42578125" style="127" customWidth="1"/>
    <col min="30" max="31" width="3.28515625" style="127" customWidth="1"/>
    <col min="32" max="32" width="6.140625" style="127" customWidth="1"/>
    <col min="33" max="33" width="3.7109375" style="127" customWidth="1"/>
    <col min="34" max="34" width="3.85546875" style="127" customWidth="1"/>
    <col min="35" max="36" width="2.5703125" style="127" customWidth="1"/>
    <col min="37" max="37" width="5" style="127" customWidth="1"/>
    <col min="38" max="38" width="3.42578125" style="127" customWidth="1"/>
    <col min="39" max="39" width="2.5703125" style="127" customWidth="1"/>
    <col min="40" max="41" width="3.5703125" style="127" customWidth="1"/>
    <col min="42" max="42" width="2.5703125" style="127" customWidth="1"/>
    <col min="43" max="43" width="3.42578125" style="127" customWidth="1"/>
    <col min="44" max="44" width="2.5703125" style="127" customWidth="1"/>
    <col min="45" max="45" width="3.42578125" style="127" customWidth="1"/>
    <col min="46" max="47" width="2.5703125" style="127" customWidth="1"/>
    <col min="48" max="49" width="3.42578125" style="127" customWidth="1"/>
    <col min="50" max="50" width="3.85546875" style="127" customWidth="1"/>
    <col min="51" max="52" width="2.5703125" style="127" customWidth="1"/>
    <col min="53" max="53" width="2.85546875" style="127" bestFit="1" customWidth="1"/>
    <col min="54" max="54" width="4.7109375" style="127" bestFit="1" customWidth="1"/>
    <col min="55" max="55" width="2.42578125" style="127" bestFit="1" customWidth="1"/>
    <col min="56" max="56" width="2.42578125" style="127" customWidth="1"/>
    <col min="57" max="57" width="3.85546875" style="127" customWidth="1"/>
    <col min="58" max="60" width="2.85546875" style="127" customWidth="1"/>
    <col min="61" max="61" width="3.42578125" style="127" customWidth="1"/>
    <col min="62" max="62" width="5" style="126" customWidth="1"/>
    <col min="63" max="63" width="3.85546875" style="126" customWidth="1"/>
    <col min="64" max="64" width="4" style="126" hidden="1" customWidth="1"/>
    <col min="65" max="66" width="3.28515625" style="126" hidden="1" customWidth="1"/>
    <col min="67" max="67" width="1.7109375" style="126" hidden="1" customWidth="1"/>
    <col min="68" max="70" width="2.85546875" style="127" customWidth="1"/>
    <col min="71" max="71" width="6.28515625" style="127" customWidth="1"/>
    <col min="72" max="72" width="7.5703125" style="127" customWidth="1"/>
    <col min="73" max="73" width="3.28515625" style="127" customWidth="1"/>
    <col min="74" max="74" width="3.85546875" style="229" customWidth="1"/>
    <col min="75" max="75" width="3.85546875" style="127" customWidth="1"/>
    <col min="76" max="77" width="3.85546875" style="229" customWidth="1"/>
    <col min="78" max="78" width="3.85546875" style="126" customWidth="1"/>
    <col min="79" max="100" width="0.85546875" style="126" customWidth="1"/>
    <col min="101" max="101" width="3" style="126" customWidth="1"/>
    <col min="102" max="115" width="2.7109375" style="126" customWidth="1"/>
    <col min="116" max="16384" width="9.140625" style="126"/>
  </cols>
  <sheetData>
    <row r="1" spans="1:115" ht="11.25" customHeight="1" x14ac:dyDescent="0.25">
      <c r="A1" s="82"/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2"/>
      <c r="Z1" s="82"/>
      <c r="AA1" s="230"/>
      <c r="AB1" s="230"/>
      <c r="AC1" s="230"/>
      <c r="AD1" s="230"/>
      <c r="AE1" s="230"/>
      <c r="AF1" s="230"/>
      <c r="AG1" s="230"/>
      <c r="AH1" s="230"/>
      <c r="AI1" s="230"/>
      <c r="AJ1" s="230"/>
      <c r="AK1" s="230"/>
      <c r="AL1" s="230"/>
      <c r="AM1" s="230"/>
      <c r="AN1" s="230"/>
      <c r="AO1" s="230"/>
      <c r="AP1" s="230"/>
      <c r="AQ1" s="230"/>
      <c r="AR1" s="230"/>
      <c r="AS1" s="230"/>
      <c r="AT1" s="230"/>
      <c r="AU1" s="230"/>
      <c r="AV1" s="230"/>
      <c r="AW1" s="230"/>
      <c r="AX1" s="230"/>
      <c r="AY1" s="230"/>
      <c r="AZ1" s="230"/>
      <c r="BA1" s="230"/>
      <c r="BB1" s="230"/>
      <c r="BC1" s="230"/>
      <c r="BD1" s="230"/>
      <c r="BE1" s="230"/>
      <c r="BF1" s="230"/>
      <c r="BG1" s="82"/>
      <c r="BH1" s="82"/>
      <c r="BI1" s="82"/>
      <c r="BJ1" s="82"/>
      <c r="BK1" s="82"/>
      <c r="BL1" s="82"/>
      <c r="BM1" s="82"/>
      <c r="BN1" s="82"/>
      <c r="BO1" s="82"/>
      <c r="BP1" s="230"/>
      <c r="BQ1" s="230"/>
      <c r="BR1" s="230"/>
      <c r="BS1" s="230"/>
      <c r="BT1" s="230"/>
      <c r="BU1" s="230"/>
      <c r="BV1" s="231"/>
      <c r="BW1" s="230"/>
      <c r="BX1" s="231"/>
      <c r="BY1" s="274" t="s">
        <v>769</v>
      </c>
      <c r="BZ1" s="82"/>
      <c r="CA1" s="82"/>
      <c r="CB1" s="82"/>
      <c r="CC1" s="82"/>
      <c r="CD1" s="82"/>
      <c r="CE1" s="82"/>
      <c r="CF1" s="82"/>
      <c r="CG1" s="82"/>
      <c r="CH1" s="82"/>
      <c r="CI1" s="82"/>
      <c r="CJ1" s="82"/>
      <c r="CK1" s="82"/>
      <c r="CL1" s="82"/>
      <c r="CM1" s="82"/>
      <c r="CN1" s="82"/>
      <c r="CO1" s="82"/>
      <c r="CP1" s="82"/>
      <c r="CQ1" s="82"/>
      <c r="CR1" s="82"/>
      <c r="CS1" s="82"/>
      <c r="CT1" s="82"/>
      <c r="CU1" s="82"/>
      <c r="CV1" s="82"/>
      <c r="CW1" s="67">
        <v>8</v>
      </c>
      <c r="CX1" s="82"/>
      <c r="CY1" s="82"/>
      <c r="CZ1" s="82"/>
      <c r="DA1" s="82"/>
      <c r="DB1" s="82"/>
      <c r="DC1" s="82"/>
      <c r="DD1" s="82"/>
      <c r="DE1" s="82"/>
      <c r="DF1" s="82"/>
      <c r="DG1" s="82"/>
      <c r="DH1" s="82"/>
      <c r="DI1" s="82"/>
      <c r="DJ1" s="82"/>
      <c r="DK1" s="82"/>
    </row>
    <row r="2" spans="1:115" ht="11.25" customHeight="1" x14ac:dyDescent="0.25">
      <c r="A2" s="82"/>
      <c r="B2" s="234" t="s">
        <v>10</v>
      </c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  <c r="Y2" s="82"/>
      <c r="Z2" s="82"/>
      <c r="AA2" s="230"/>
      <c r="AB2" s="230"/>
      <c r="AC2" s="230"/>
      <c r="AD2" s="230"/>
      <c r="AE2" s="230"/>
      <c r="AF2" s="230"/>
      <c r="AG2" s="230"/>
      <c r="AH2" s="230"/>
      <c r="AI2" s="230"/>
      <c r="AJ2" s="230"/>
      <c r="AK2" s="230"/>
      <c r="AL2" s="230"/>
      <c r="AM2" s="230"/>
      <c r="AN2" s="230"/>
      <c r="AO2" s="230"/>
      <c r="AP2" s="230"/>
      <c r="AQ2" s="230"/>
      <c r="AR2" s="230"/>
      <c r="AS2" s="230"/>
      <c r="AT2" s="230"/>
      <c r="AU2" s="230"/>
      <c r="AV2" s="230"/>
      <c r="AW2" s="230"/>
      <c r="AX2" s="230"/>
      <c r="AY2" s="230"/>
      <c r="AZ2" s="230"/>
      <c r="BA2" s="230"/>
      <c r="BB2" s="230"/>
      <c r="BC2" s="230"/>
      <c r="BD2" s="230"/>
      <c r="BE2" s="230"/>
      <c r="BF2" s="234" t="s">
        <v>10</v>
      </c>
      <c r="BG2" s="230"/>
      <c r="BH2" s="230"/>
      <c r="BI2" s="230"/>
      <c r="BJ2" s="82">
        <v>-1</v>
      </c>
      <c r="BK2" s="82"/>
      <c r="BL2" s="82"/>
      <c r="BM2" s="82"/>
      <c r="BN2" s="82"/>
      <c r="BO2" s="82"/>
      <c r="BP2" s="273" t="s">
        <v>768</v>
      </c>
      <c r="BQ2" s="248"/>
      <c r="BR2" s="230">
        <f>BS2-BR3</f>
        <v>61</v>
      </c>
      <c r="BS2" s="256">
        <f>COUNTA(BS5:BS114)</f>
        <v>110</v>
      </c>
      <c r="BT2" s="254" t="s">
        <v>576</v>
      </c>
      <c r="BU2" s="254">
        <f t="shared" ref="BU2:BW3" si="0">AI49</f>
        <v>0</v>
      </c>
      <c r="BV2" s="254" t="str">
        <f t="shared" si="0"/>
        <v>:</v>
      </c>
      <c r="BW2" s="254">
        <f t="shared" si="0"/>
        <v>78</v>
      </c>
      <c r="BX2" s="231"/>
      <c r="BY2" s="231"/>
      <c r="BZ2" s="82"/>
      <c r="CA2" s="82"/>
      <c r="CB2" s="82"/>
      <c r="CC2" s="82"/>
      <c r="CD2" s="82"/>
      <c r="CE2" s="82"/>
      <c r="CF2" s="82"/>
      <c r="CG2" s="82"/>
      <c r="CH2" s="82"/>
      <c r="CI2" s="82"/>
      <c r="CJ2" s="82"/>
      <c r="CK2" s="82"/>
      <c r="CL2" s="82"/>
      <c r="CM2" s="82"/>
      <c r="CN2" s="82"/>
      <c r="CO2" s="82"/>
      <c r="CP2" s="82"/>
      <c r="CQ2" s="82"/>
      <c r="CR2" s="82"/>
      <c r="CS2" s="82"/>
      <c r="CT2" s="82"/>
      <c r="CU2" s="82"/>
      <c r="CV2" s="82"/>
      <c r="CW2" s="67" t="s">
        <v>9</v>
      </c>
      <c r="CX2" s="82"/>
      <c r="CY2" s="82"/>
      <c r="CZ2" s="82"/>
      <c r="DA2" s="82"/>
      <c r="DB2" s="82"/>
      <c r="DC2" s="82"/>
      <c r="DD2" s="82"/>
      <c r="DE2" s="82"/>
      <c r="DF2" s="82"/>
      <c r="DG2" s="82"/>
      <c r="DH2" s="82"/>
      <c r="DI2" s="82"/>
      <c r="DJ2" s="82"/>
      <c r="DK2" s="82"/>
    </row>
    <row r="3" spans="1:115" ht="11.25" customHeight="1" x14ac:dyDescent="0.25">
      <c r="A3" s="82"/>
      <c r="B3" s="234" t="s">
        <v>763</v>
      </c>
      <c r="C3" s="234"/>
      <c r="D3" s="234"/>
      <c r="E3" s="272"/>
      <c r="F3" s="272"/>
      <c r="G3" s="272"/>
      <c r="H3" s="272"/>
      <c r="I3" s="272"/>
      <c r="J3" s="272"/>
      <c r="K3" s="272"/>
      <c r="L3" s="272"/>
      <c r="M3" s="272"/>
      <c r="N3" s="272"/>
      <c r="O3" s="272"/>
      <c r="P3" s="272"/>
      <c r="Q3" s="272"/>
      <c r="R3" s="272"/>
      <c r="S3" s="272"/>
      <c r="T3" s="272"/>
      <c r="U3" s="271">
        <f>COUNT(C40:Y40)</f>
        <v>23</v>
      </c>
      <c r="V3" s="271" t="s">
        <v>9</v>
      </c>
      <c r="W3" s="271">
        <f>COUNT(Y5:Y40)</f>
        <v>36</v>
      </c>
      <c r="X3" s="271" t="s">
        <v>767</v>
      </c>
      <c r="Y3" s="271">
        <f>W3*U3</f>
        <v>828</v>
      </c>
      <c r="Z3" s="82"/>
      <c r="AA3" s="243" t="s">
        <v>766</v>
      </c>
      <c r="AB3" s="270"/>
      <c r="AC3" s="270"/>
      <c r="AD3" s="270"/>
      <c r="AE3" s="270"/>
      <c r="AF3" s="230">
        <f>COUNT(AF5:AF43)</f>
        <v>38</v>
      </c>
      <c r="AG3" s="230"/>
      <c r="AH3" s="230"/>
      <c r="AI3" s="243" t="s">
        <v>765</v>
      </c>
      <c r="AJ3" s="270"/>
      <c r="AK3" s="270"/>
      <c r="AL3" s="270"/>
      <c r="AM3" s="270"/>
      <c r="AN3" s="230"/>
      <c r="AO3" s="230"/>
      <c r="AP3" s="230"/>
      <c r="AQ3" s="230"/>
      <c r="AR3" s="230"/>
      <c r="AS3" s="230"/>
      <c r="AT3" s="230"/>
      <c r="AU3" s="230"/>
      <c r="AV3" s="230"/>
      <c r="AW3" s="230"/>
      <c r="AX3" s="230"/>
      <c r="AY3" s="243" t="s">
        <v>764</v>
      </c>
      <c r="AZ3" s="243"/>
      <c r="BA3" s="270"/>
      <c r="BB3" s="270"/>
      <c r="BC3" s="270"/>
      <c r="BD3" s="270"/>
      <c r="BE3" s="230"/>
      <c r="BF3" s="234" t="s">
        <v>763</v>
      </c>
      <c r="BG3" s="270"/>
      <c r="BH3" s="270"/>
      <c r="BI3" s="269">
        <f>COUNT(BI4:BI3205)</f>
        <v>361</v>
      </c>
      <c r="BJ3" s="265">
        <v>0</v>
      </c>
      <c r="BK3" s="82"/>
      <c r="BL3" s="56">
        <f>COUNT(BL5:BL10792)+ROW()+1</f>
        <v>828</v>
      </c>
      <c r="BM3" s="268" t="s">
        <v>8</v>
      </c>
      <c r="BN3" s="268" t="s">
        <v>9</v>
      </c>
      <c r="BO3" s="82"/>
      <c r="BP3" s="248" t="str">
        <f>AA51</f>
        <v>LAK2</v>
      </c>
      <c r="BQ3" s="248"/>
      <c r="BR3" s="230">
        <f>COUNTIF(BV5:BV114,"&lt;&gt;0")</f>
        <v>49</v>
      </c>
      <c r="BS3" s="248"/>
      <c r="BT3" s="230"/>
      <c r="BU3" s="254">
        <f t="shared" si="0"/>
        <v>1</v>
      </c>
      <c r="BV3" s="254" t="str">
        <f t="shared" si="0"/>
        <v>:</v>
      </c>
      <c r="BW3" s="254">
        <f t="shared" si="0"/>
        <v>32</v>
      </c>
      <c r="BX3" s="231"/>
      <c r="BY3" s="231"/>
      <c r="BZ3" s="82"/>
      <c r="CA3" s="234" t="s">
        <v>762</v>
      </c>
      <c r="CB3" s="234"/>
      <c r="CC3" s="234"/>
      <c r="CD3" s="234"/>
      <c r="CE3" s="234"/>
      <c r="CF3" s="234"/>
      <c r="CG3" s="234"/>
      <c r="CH3" s="234"/>
      <c r="CI3" s="234"/>
      <c r="CJ3" s="234"/>
      <c r="CK3" s="234"/>
      <c r="CL3" s="82"/>
      <c r="CM3" s="234"/>
      <c r="CN3" s="234"/>
      <c r="CO3" s="234"/>
      <c r="CP3" s="234"/>
      <c r="CQ3" s="234"/>
      <c r="CR3" s="234"/>
      <c r="CS3" s="234"/>
      <c r="CT3" s="234"/>
      <c r="CU3" s="234"/>
      <c r="CV3" s="234"/>
      <c r="CW3" s="259">
        <v>-15</v>
      </c>
      <c r="CX3" s="82"/>
      <c r="CY3" s="82"/>
      <c r="CZ3" s="82"/>
      <c r="DA3" s="82"/>
      <c r="DB3" s="82"/>
      <c r="DC3" s="82"/>
      <c r="DD3" s="82"/>
      <c r="DE3" s="82"/>
      <c r="DF3" s="82"/>
      <c r="DG3" s="82"/>
      <c r="DH3" s="82"/>
      <c r="DI3" s="82"/>
      <c r="DJ3" s="82"/>
      <c r="DK3" s="82"/>
    </row>
    <row r="4" spans="1:115" ht="11.25" customHeight="1" x14ac:dyDescent="0.25">
      <c r="A4" s="82"/>
      <c r="B4" s="239"/>
      <c r="C4" s="239"/>
      <c r="D4" s="239"/>
      <c r="E4" s="239"/>
      <c r="F4" s="239"/>
      <c r="G4" s="239"/>
      <c r="H4" s="239"/>
      <c r="I4" s="239"/>
      <c r="J4" s="239"/>
      <c r="K4" s="239"/>
      <c r="L4" s="239"/>
      <c r="M4" s="239"/>
      <c r="N4" s="239"/>
      <c r="O4" s="239"/>
      <c r="P4" s="239"/>
      <c r="Q4" s="239"/>
      <c r="R4" s="239"/>
      <c r="S4" s="239"/>
      <c r="T4" s="239"/>
      <c r="U4" s="239"/>
      <c r="V4" s="239"/>
      <c r="W4" s="239"/>
      <c r="X4" s="239"/>
      <c r="Y4" s="239"/>
      <c r="Z4" s="82"/>
      <c r="AA4" s="267" t="s">
        <v>761</v>
      </c>
      <c r="AB4" s="160" t="s">
        <v>760</v>
      </c>
      <c r="AC4" s="160" t="s">
        <v>759</v>
      </c>
      <c r="AD4" s="160" t="s">
        <v>758</v>
      </c>
      <c r="AE4" s="160" t="s">
        <v>757</v>
      </c>
      <c r="AF4" s="160" t="s">
        <v>756</v>
      </c>
      <c r="AG4" s="230"/>
      <c r="AH4" s="230"/>
      <c r="AI4" s="73"/>
      <c r="AJ4" s="73">
        <v>0</v>
      </c>
      <c r="AK4" s="73">
        <v>1</v>
      </c>
      <c r="AL4" s="73">
        <v>2</v>
      </c>
      <c r="AM4" s="73">
        <v>3</v>
      </c>
      <c r="AN4" s="73">
        <v>4</v>
      </c>
      <c r="AO4" s="73">
        <v>5</v>
      </c>
      <c r="AP4" s="73">
        <v>6</v>
      </c>
      <c r="AQ4" s="73">
        <v>7</v>
      </c>
      <c r="AR4" s="73">
        <v>8</v>
      </c>
      <c r="AS4" s="73">
        <v>9</v>
      </c>
      <c r="AT4" s="73">
        <v>10</v>
      </c>
      <c r="AU4" s="73">
        <v>11</v>
      </c>
      <c r="AV4" s="73">
        <v>12</v>
      </c>
      <c r="AW4" s="230"/>
      <c r="AX4" s="230"/>
      <c r="AY4" s="160"/>
      <c r="AZ4" s="160">
        <v>0</v>
      </c>
      <c r="BA4" s="160">
        <v>1</v>
      </c>
      <c r="BB4" s="160">
        <v>2</v>
      </c>
      <c r="BC4" s="160">
        <v>3</v>
      </c>
      <c r="BD4" s="160"/>
      <c r="BE4" s="230"/>
      <c r="BF4" s="160" t="s">
        <v>7</v>
      </c>
      <c r="BG4" s="56" t="s">
        <v>8</v>
      </c>
      <c r="BH4" s="56" t="s">
        <v>9</v>
      </c>
      <c r="BI4" s="266" t="s">
        <v>28</v>
      </c>
      <c r="BJ4" s="265">
        <v>5</v>
      </c>
      <c r="BK4" s="82"/>
      <c r="BL4" s="90">
        <f>BN4*BM4</f>
        <v>828</v>
      </c>
      <c r="BM4" s="50">
        <v>23</v>
      </c>
      <c r="BN4" s="264">
        <v>36</v>
      </c>
      <c r="BO4" s="82"/>
      <c r="BP4" s="73"/>
      <c r="BQ4" s="73">
        <v>0</v>
      </c>
      <c r="BR4" s="73">
        <v>1</v>
      </c>
      <c r="BS4" s="73">
        <v>2</v>
      </c>
      <c r="BT4" s="73">
        <v>3</v>
      </c>
      <c r="BU4" s="73">
        <v>4</v>
      </c>
      <c r="BV4" s="73">
        <v>5</v>
      </c>
      <c r="BW4" s="73">
        <v>6</v>
      </c>
      <c r="BX4" s="73">
        <v>7</v>
      </c>
      <c r="BY4" s="73">
        <v>8</v>
      </c>
      <c r="BZ4" s="82"/>
      <c r="CA4" s="82"/>
      <c r="CB4" s="82"/>
      <c r="CC4" s="82"/>
      <c r="CD4" s="82"/>
      <c r="CE4" s="82"/>
      <c r="CF4" s="82"/>
      <c r="CG4" s="82"/>
      <c r="CH4" s="82"/>
      <c r="CI4" s="82"/>
      <c r="CJ4" s="82"/>
      <c r="CK4" s="82"/>
      <c r="CL4" s="82"/>
      <c r="CM4" s="82"/>
      <c r="CN4" s="82"/>
      <c r="CO4" s="82"/>
      <c r="CP4" s="82"/>
      <c r="CQ4" s="82"/>
      <c r="CR4" s="82"/>
      <c r="CS4" s="82"/>
      <c r="CT4" s="82"/>
      <c r="CU4" s="82"/>
      <c r="CV4" s="82"/>
      <c r="CW4" s="82"/>
      <c r="CX4" s="82"/>
      <c r="CY4" s="82"/>
      <c r="CZ4" s="82"/>
      <c r="DA4" s="82"/>
      <c r="DB4" s="82"/>
      <c r="DC4" s="82"/>
      <c r="DD4" s="82"/>
      <c r="DE4" s="82"/>
      <c r="DF4" s="82"/>
      <c r="DG4" s="82"/>
      <c r="DH4" s="82"/>
      <c r="DI4" s="82"/>
      <c r="DJ4" s="82"/>
      <c r="DK4" s="82"/>
    </row>
    <row r="5" spans="1:115" ht="8.1" customHeight="1" x14ac:dyDescent="0.25">
      <c r="A5" s="82"/>
      <c r="B5" s="239"/>
      <c r="C5" s="263">
        <f t="shared" ref="C5:C40" si="1">IF(OR(C46=0,C46=1),$W$44,IF(ISNUMBER(MATCH(C85,$BJ$5:$BJ$40000,0)),INDEX($BI$5:$BI$1792,MATCH(C85,$BJ$5:$BJ$40000,0),1),IF(CA43=0,-1,$BJ$3)))</f>
        <v>70</v>
      </c>
      <c r="D5" s="263">
        <f t="shared" ref="D5:D40" si="2">IF(OR(D46=0,D46=1),$W$44,IF(ISNUMBER(MATCH(D85,$BJ$5:$BJ$40000,0)),INDEX($BI$5:$BI$1792,MATCH(D85,$BJ$5:$BJ$40000,0),1),IF(CB43=0,-1,$BJ$3)))</f>
        <v>70</v>
      </c>
      <c r="E5" s="263">
        <f t="shared" ref="E5:E40" si="3">IF(OR(E46=0,E46=1),$W$44,IF(ISNUMBER(MATCH(E85,$BJ$5:$BJ$40000,0)),INDEX($BI$5:$BI$1792,MATCH(E85,$BJ$5:$BJ$40000,0),1),IF(CC43=0,-1,$BJ$3)))</f>
        <v>70</v>
      </c>
      <c r="F5" s="263">
        <f t="shared" ref="F5:F40" si="4">IF(OR(F46=0,F46=1),$W$44,IF(ISNUMBER(MATCH(F85,$BJ$5:$BJ$40000,0)),INDEX($BI$5:$BI$1792,MATCH(F85,$BJ$5:$BJ$40000,0),1),IF(CD43=0,-1,$BJ$3)))</f>
        <v>70</v>
      </c>
      <c r="G5" s="263">
        <f t="shared" ref="G5:G40" si="5">IF(OR(G46=0,G46=1),$W$44,IF(ISNUMBER(MATCH(G85,$BJ$5:$BJ$40000,0)),INDEX($BI$5:$BI$1792,MATCH(G85,$BJ$5:$BJ$40000,0),1),IF(CE43=0,-1,$BJ$3)))</f>
        <v>70</v>
      </c>
      <c r="H5" s="263">
        <f t="shared" ref="H5:H40" si="6">IF(OR(H46=0,H46=1),$W$44,IF(ISNUMBER(MATCH(H85,$BJ$5:$BJ$40000,0)),INDEX($BI$5:$BI$1792,MATCH(H85,$BJ$5:$BJ$40000,0),1),IF(CF43=0,-1,$BJ$3)))</f>
        <v>70</v>
      </c>
      <c r="I5" s="263">
        <f t="shared" ref="I5:I40" si="7">IF(OR(I46=0,I46=1),$W$44,IF(ISNUMBER(MATCH(I85,$BJ$5:$BJ$40000,0)),INDEX($BI$5:$BI$1792,MATCH(I85,$BJ$5:$BJ$40000,0),1),IF(CG43=0,-1,$BJ$3)))</f>
        <v>70</v>
      </c>
      <c r="J5" s="263">
        <f t="shared" ref="J5:J40" si="8">IF(OR(J46=0,J46=1),$W$44,IF(ISNUMBER(MATCH(J85,$BJ$5:$BJ$40000,0)),INDEX($BI$5:$BI$1792,MATCH(J85,$BJ$5:$BJ$40000,0),1),IF(CH43=0,-1,$BJ$3)))</f>
        <v>70</v>
      </c>
      <c r="K5" s="263">
        <f t="shared" ref="K5:K40" si="9">IF(OR(K46=0,K46=1),$W$44,IF(ISNUMBER(MATCH(K85,$BJ$5:$BJ$40000,0)),INDEX($BI$5:$BI$1792,MATCH(K85,$BJ$5:$BJ$40000,0),1),IF(CI43=0,-1,$BJ$3)))</f>
        <v>70</v>
      </c>
      <c r="L5" s="263">
        <f t="shared" ref="L5:L40" si="10">IF(OR(L46=0,L46=1),$W$44,IF(ISNUMBER(MATCH(L85,$BJ$5:$BJ$40000,0)),INDEX($BI$5:$BI$1792,MATCH(L85,$BJ$5:$BJ$40000,0),1),IF(CJ43=0,-1,$BJ$3)))</f>
        <v>70</v>
      </c>
      <c r="M5" s="263">
        <f t="shared" ref="M5:M40" si="11">IF(OR(M46=0,M46=1),$W$44,IF(ISNUMBER(MATCH(M85,$BJ$5:$BJ$40000,0)),INDEX($BI$5:$BI$1792,MATCH(M85,$BJ$5:$BJ$40000,0),1),IF(CK43=0,-1,$BJ$3)))</f>
        <v>70</v>
      </c>
      <c r="N5" s="263">
        <f t="shared" ref="N5:N40" si="12">IF(OR(N46=0,N46=1),$W$44,IF(ISNUMBER(MATCH(N85,$BJ$5:$BJ$40000,0)),INDEX($BI$5:$BI$1792,MATCH(N85,$BJ$5:$BJ$40000,0),1),IF(CL43=0,-1,$BJ$3)))</f>
        <v>70</v>
      </c>
      <c r="O5" s="263">
        <f t="shared" ref="O5:O40" si="13">IF(OR(O46=0,O46=1),$W$44,IF(ISNUMBER(MATCH(O85,$BJ$5:$BJ$40000,0)),INDEX($BI$5:$BI$1792,MATCH(O85,$BJ$5:$BJ$40000,0),1),IF(CM43=0,-1,$BJ$3)))</f>
        <v>70</v>
      </c>
      <c r="P5" s="263">
        <f t="shared" ref="P5:P40" si="14">IF(OR(P46=0,P46=1),$W$44,IF(ISNUMBER(MATCH(P85,$BJ$5:$BJ$40000,0)),INDEX($BI$5:$BI$1792,MATCH(P85,$BJ$5:$BJ$40000,0),1),IF(CN43=0,-1,$BJ$3)))</f>
        <v>70</v>
      </c>
      <c r="Q5" s="263">
        <f t="shared" ref="Q5:Q40" si="15">IF(OR(Q46=0,Q46=1),$W$44,IF(ISNUMBER(MATCH(Q85,$BJ$5:$BJ$40000,0)),INDEX($BI$5:$BI$1792,MATCH(Q85,$BJ$5:$BJ$40000,0),1),IF(CO43=0,-1,$BJ$3)))</f>
        <v>70</v>
      </c>
      <c r="R5" s="263">
        <f t="shared" ref="R5:R40" si="16">IF(OR(R46=0,R46=1),$W$44,IF(ISNUMBER(MATCH(R85,$BJ$5:$BJ$40000,0)),INDEX($BI$5:$BI$1792,MATCH(R85,$BJ$5:$BJ$40000,0),1),IF(CP43=0,-1,$BJ$3)))</f>
        <v>70</v>
      </c>
      <c r="S5" s="263">
        <f t="shared" ref="S5:S40" si="17">IF(OR(S46=0,S46=1),$W$44,IF(ISNUMBER(MATCH(S85,$BJ$5:$BJ$40000,0)),INDEX($BI$5:$BI$1792,MATCH(S85,$BJ$5:$BJ$40000,0),1),IF(CQ43=0,-1,$BJ$3)))</f>
        <v>70</v>
      </c>
      <c r="T5" s="263">
        <f t="shared" ref="T5:T40" si="18">IF(OR(T46=0,T46=1),$W$44,IF(ISNUMBER(MATCH(T85,$BJ$5:$BJ$40000,0)),INDEX($BI$5:$BI$1792,MATCH(T85,$BJ$5:$BJ$40000,0),1),IF(CR43=0,-1,$BJ$3)))</f>
        <v>70</v>
      </c>
      <c r="U5" s="263">
        <f t="shared" ref="U5:U40" si="19">IF(OR(U46=0,U46=1),$W$44,IF(ISNUMBER(MATCH(U85,$BJ$5:$BJ$40000,0)),INDEX($BI$5:$BI$1792,MATCH(U85,$BJ$5:$BJ$40000,0),1),IF(CS43=0,-1,$BJ$3)))</f>
        <v>70</v>
      </c>
      <c r="V5" s="263">
        <f t="shared" ref="V5:V40" si="20">IF(OR(V46=0,V46=1),$W$44,IF(ISNUMBER(MATCH(V85,$BJ$5:$BJ$40000,0)),INDEX($BI$5:$BI$1792,MATCH(V85,$BJ$5:$BJ$40000,0),1),IF(CT43=0,-1,$BJ$3)))</f>
        <v>70</v>
      </c>
      <c r="W5" s="263">
        <f t="shared" ref="W5:W40" si="21">IF(OR(W46=0,W46=1),$W$44,IF(ISNUMBER(MATCH(W85,$BJ$5:$BJ$40000,0)),INDEX($BI$5:$BI$1792,MATCH(W85,$BJ$5:$BJ$40000,0),1),IF(CU43=0,-1,$BJ$3)))</f>
        <v>70</v>
      </c>
      <c r="X5" s="263">
        <f t="shared" ref="X5:X40" si="22">IF(OR(X46=0,X46=1),$W$44,IF(ISNUMBER(MATCH(X85,$BJ$5:$BJ$40000,0)),INDEX($BI$5:$BI$1792,MATCH(X85,$BJ$5:$BJ$40000,0),1),IF(CV43=0,-1,$BJ$3)))</f>
        <v>70</v>
      </c>
      <c r="Y5" s="263">
        <f t="shared" ref="Y5:Y40" si="23">IF(OR(Y46=0,Y46=1),$W$44,IF(ISNUMBER(MATCH(Y85,$BJ$5:$BJ$40000,0)),INDEX($BI$5:$BI$1792,MATCH(Y85,$BJ$5:$BJ$40000,0),1),IF(CW43=0,-1,$BJ$3)))</f>
        <v>70</v>
      </c>
      <c r="Z5" s="82"/>
      <c r="AA5" s="90">
        <v>1</v>
      </c>
      <c r="AB5" s="102">
        <v>1</v>
      </c>
      <c r="AC5" s="102">
        <v>23</v>
      </c>
      <c r="AD5" s="102">
        <v>1</v>
      </c>
      <c r="AE5" s="102">
        <v>1</v>
      </c>
      <c r="AF5" s="102">
        <v>400</v>
      </c>
      <c r="AG5" s="235" t="str">
        <f t="shared" ref="AG5:AG42" si="24">_xlfn.CONCAT(AC5,",",AB5)</f>
        <v>23,1</v>
      </c>
      <c r="AH5" s="230"/>
      <c r="AI5" s="90">
        <v>0</v>
      </c>
      <c r="AJ5" s="90">
        <v>0</v>
      </c>
      <c r="AK5" s="90" t="s">
        <v>755</v>
      </c>
      <c r="AL5" s="102">
        <v>400</v>
      </c>
      <c r="AM5" s="102">
        <v>5</v>
      </c>
      <c r="AN5" s="102">
        <v>1.8181818181818099E-3</v>
      </c>
      <c r="AO5" s="102">
        <v>48.636363636363598</v>
      </c>
      <c r="AP5" s="102">
        <v>1</v>
      </c>
      <c r="AQ5" s="102">
        <v>100</v>
      </c>
      <c r="AR5" s="102">
        <v>0.03</v>
      </c>
      <c r="AS5" s="102">
        <v>1</v>
      </c>
      <c r="AT5" s="102">
        <v>1</v>
      </c>
      <c r="AU5" s="102">
        <v>0</v>
      </c>
      <c r="AV5" s="102" t="s">
        <v>746</v>
      </c>
      <c r="AW5" s="92">
        <f>IF(AV4=AV5,AW4,MAX(AW4:AW$4)+1)</f>
        <v>1</v>
      </c>
      <c r="AX5" s="230"/>
      <c r="AY5" s="73">
        <v>0</v>
      </c>
      <c r="AZ5" s="73">
        <v>0</v>
      </c>
      <c r="BA5" s="47">
        <v>-1</v>
      </c>
      <c r="BB5" s="47"/>
      <c r="BC5" s="47"/>
      <c r="BD5" s="47">
        <f t="shared" ref="BD5:BD42" si="25">IF(AND(ISNUMBER(BB5),ISNUMBER(BA5)),BD4+1,0)</f>
        <v>0</v>
      </c>
      <c r="BE5" s="230"/>
      <c r="BF5" s="160">
        <v>1</v>
      </c>
      <c r="BG5" s="102">
        <v>1</v>
      </c>
      <c r="BH5" s="102">
        <v>4</v>
      </c>
      <c r="BI5" s="102">
        <v>50</v>
      </c>
      <c r="BJ5" s="48" t="str">
        <f t="shared" ref="BJ5:BJ68" si="26">_xlfn.CONCAT(BH5,",",BG5)</f>
        <v>4,1</v>
      </c>
      <c r="BK5" s="82"/>
      <c r="BL5" s="94">
        <f t="shared" ref="BL5:BL68" si="27">IF(ROW()&lt;=$BL$4,ROW()-ROW(BL$4),"")</f>
        <v>1</v>
      </c>
      <c r="BM5" s="142">
        <v>1</v>
      </c>
      <c r="BN5" s="56">
        <f>IF(BM4&lt;&gt;BM5,1,BN4+1)</f>
        <v>1</v>
      </c>
      <c r="BO5" s="82"/>
      <c r="BP5" s="90">
        <v>0</v>
      </c>
      <c r="BQ5" s="237">
        <v>0</v>
      </c>
      <c r="BR5" s="102">
        <v>0</v>
      </c>
      <c r="BS5" s="102" t="s">
        <v>754</v>
      </c>
      <c r="BT5" s="102" t="s">
        <v>458</v>
      </c>
      <c r="BU5" s="102">
        <v>1</v>
      </c>
      <c r="BV5" s="237">
        <v>30.879079999999998</v>
      </c>
      <c r="BW5" s="102">
        <v>100</v>
      </c>
      <c r="BX5" s="237">
        <v>201.858499999999</v>
      </c>
      <c r="BY5" s="237">
        <v>405.664999999999</v>
      </c>
      <c r="BZ5" s="82"/>
      <c r="CA5" s="262">
        <v>33.347070000000002</v>
      </c>
      <c r="CB5" s="262">
        <v>33.962229999999998</v>
      </c>
      <c r="CC5" s="262">
        <v>34.438589999999998</v>
      </c>
      <c r="CD5" s="262">
        <v>34.860169999999997</v>
      </c>
      <c r="CE5" s="262">
        <v>34.990270000000002</v>
      </c>
      <c r="CF5" s="262">
        <v>34.806080000000001</v>
      </c>
      <c r="CG5" s="262">
        <v>34.904359999999997</v>
      </c>
      <c r="CH5" s="262">
        <v>34.988630000000001</v>
      </c>
      <c r="CI5" s="262">
        <v>34.770580000000002</v>
      </c>
      <c r="CJ5" s="262">
        <v>34.74183</v>
      </c>
      <c r="CK5" s="261">
        <v>34.973039999999997</v>
      </c>
      <c r="CL5" s="261">
        <v>34.897790000000001</v>
      </c>
      <c r="CM5" s="261">
        <v>34.57696</v>
      </c>
      <c r="CN5" s="261">
        <v>34.505380000000002</v>
      </c>
      <c r="CO5" s="261">
        <v>34.797510000000003</v>
      </c>
      <c r="CP5" s="261">
        <v>34.98536</v>
      </c>
      <c r="CQ5" s="261">
        <v>34.587130000000002</v>
      </c>
      <c r="CR5" s="261">
        <v>34.420560000000002</v>
      </c>
      <c r="CS5" s="261">
        <v>34.945140000000002</v>
      </c>
      <c r="CT5" s="261">
        <v>34.737589999999997</v>
      </c>
      <c r="CU5" s="261">
        <v>34.672150000000002</v>
      </c>
      <c r="CV5" s="261">
        <v>34.940770000000001</v>
      </c>
      <c r="CW5" s="261">
        <v>34.639890000000001</v>
      </c>
      <c r="CX5" s="82"/>
      <c r="CY5" s="82"/>
      <c r="CZ5" s="82"/>
      <c r="DA5" s="82"/>
      <c r="DB5" s="82"/>
      <c r="DC5" s="82"/>
      <c r="DD5" s="82"/>
      <c r="DE5" s="82"/>
      <c r="DF5" s="82"/>
      <c r="DG5" s="82"/>
      <c r="DH5" s="82"/>
      <c r="DI5" s="82"/>
      <c r="DJ5" s="82"/>
      <c r="DK5" s="82"/>
    </row>
    <row r="6" spans="1:115" ht="6.95" customHeight="1" x14ac:dyDescent="0.25">
      <c r="A6" s="82"/>
      <c r="B6" s="239"/>
      <c r="C6" s="263">
        <f t="shared" si="1"/>
        <v>-1</v>
      </c>
      <c r="D6" s="263">
        <f t="shared" si="2"/>
        <v>-1</v>
      </c>
      <c r="E6" s="263">
        <f t="shared" si="3"/>
        <v>0</v>
      </c>
      <c r="F6" s="263">
        <f t="shared" si="4"/>
        <v>0</v>
      </c>
      <c r="G6" s="263">
        <f t="shared" si="5"/>
        <v>0</v>
      </c>
      <c r="H6" s="263">
        <f t="shared" si="6"/>
        <v>0</v>
      </c>
      <c r="I6" s="263">
        <f t="shared" si="7"/>
        <v>0</v>
      </c>
      <c r="J6" s="263">
        <f t="shared" si="8"/>
        <v>0</v>
      </c>
      <c r="K6" s="263">
        <f t="shared" si="9"/>
        <v>0</v>
      </c>
      <c r="L6" s="263">
        <f t="shared" si="10"/>
        <v>0</v>
      </c>
      <c r="M6" s="263">
        <f t="shared" si="11"/>
        <v>0</v>
      </c>
      <c r="N6" s="263">
        <f t="shared" si="12"/>
        <v>0</v>
      </c>
      <c r="O6" s="263">
        <f t="shared" si="13"/>
        <v>0</v>
      </c>
      <c r="P6" s="263">
        <f t="shared" si="14"/>
        <v>0</v>
      </c>
      <c r="Q6" s="263">
        <f t="shared" si="15"/>
        <v>0</v>
      </c>
      <c r="R6" s="263">
        <f t="shared" si="16"/>
        <v>0</v>
      </c>
      <c r="S6" s="263">
        <f t="shared" si="17"/>
        <v>0</v>
      </c>
      <c r="T6" s="263">
        <f t="shared" si="18"/>
        <v>0</v>
      </c>
      <c r="U6" s="263">
        <f t="shared" si="19"/>
        <v>0</v>
      </c>
      <c r="V6" s="263">
        <f t="shared" si="20"/>
        <v>0</v>
      </c>
      <c r="W6" s="263">
        <f t="shared" si="21"/>
        <v>0</v>
      </c>
      <c r="X6" s="263">
        <f t="shared" si="22"/>
        <v>3</v>
      </c>
      <c r="Y6" s="263">
        <f t="shared" si="23"/>
        <v>2</v>
      </c>
      <c r="Z6" s="82"/>
      <c r="AA6" s="90">
        <v>1</v>
      </c>
      <c r="AB6" s="102">
        <v>2</v>
      </c>
      <c r="AC6" s="102">
        <v>23</v>
      </c>
      <c r="AD6" s="102">
        <v>1</v>
      </c>
      <c r="AE6" s="102">
        <v>2</v>
      </c>
      <c r="AF6" s="102">
        <v>200</v>
      </c>
      <c r="AG6" s="235" t="str">
        <f t="shared" si="24"/>
        <v>23,2</v>
      </c>
      <c r="AH6" s="230"/>
      <c r="AI6" s="90">
        <v>1</v>
      </c>
      <c r="AJ6" s="90">
        <v>1</v>
      </c>
      <c r="AK6" s="90" t="s">
        <v>753</v>
      </c>
      <c r="AL6" s="102">
        <v>200</v>
      </c>
      <c r="AM6" s="102">
        <v>5</v>
      </c>
      <c r="AN6" s="102">
        <v>1.8181818181818099E-3</v>
      </c>
      <c r="AO6" s="102">
        <v>48.090909090909001</v>
      </c>
      <c r="AP6" s="102">
        <v>1</v>
      </c>
      <c r="AQ6" s="102">
        <v>100</v>
      </c>
      <c r="AR6" s="102">
        <v>0.03</v>
      </c>
      <c r="AS6" s="102">
        <v>2</v>
      </c>
      <c r="AT6" s="102">
        <v>1</v>
      </c>
      <c r="AU6" s="102">
        <v>0</v>
      </c>
      <c r="AV6" s="102" t="s">
        <v>746</v>
      </c>
      <c r="AW6" s="92">
        <f>IF(AV5=AV6,AW5,MAX(AW$4:AW5)+1)</f>
        <v>1</v>
      </c>
      <c r="AX6" s="230"/>
      <c r="AY6" s="73">
        <v>1</v>
      </c>
      <c r="AZ6" s="73">
        <v>1</v>
      </c>
      <c r="BA6" s="47">
        <v>0</v>
      </c>
      <c r="BB6" s="47">
        <v>-2</v>
      </c>
      <c r="BC6" s="47"/>
      <c r="BD6" s="47">
        <f t="shared" si="25"/>
        <v>1</v>
      </c>
      <c r="BE6" s="230"/>
      <c r="BF6" s="45">
        <v>1</v>
      </c>
      <c r="BG6" s="102">
        <v>1</v>
      </c>
      <c r="BH6" s="102">
        <v>5</v>
      </c>
      <c r="BI6" s="102">
        <v>50</v>
      </c>
      <c r="BJ6" s="48" t="str">
        <f t="shared" si="26"/>
        <v>5,1</v>
      </c>
      <c r="BK6" s="82"/>
      <c r="BL6" s="94">
        <f t="shared" si="27"/>
        <v>2</v>
      </c>
      <c r="BM6" s="56">
        <f t="shared" ref="BM6:BM69" si="28">IF(ISNUMBER(BL6),INT(BL5/$BN$4)+1,"")</f>
        <v>1</v>
      </c>
      <c r="BN6" s="56">
        <f t="shared" ref="BN6:BN69" si="29">IF(ISNUMBER(BL6),IF(BM5&lt;&gt;BM6,1,BN5+1),"")</f>
        <v>2</v>
      </c>
      <c r="BO6" s="82"/>
      <c r="BP6" s="90">
        <v>1</v>
      </c>
      <c r="BQ6" s="237">
        <v>0</v>
      </c>
      <c r="BR6" s="102">
        <v>1</v>
      </c>
      <c r="BS6" s="102" t="s">
        <v>744</v>
      </c>
      <c r="BT6" s="102" t="s">
        <v>458</v>
      </c>
      <c r="BU6" s="102">
        <v>1</v>
      </c>
      <c r="BV6" s="237">
        <v>30.499490000000002</v>
      </c>
      <c r="BW6" s="102">
        <v>100</v>
      </c>
      <c r="BX6" s="237">
        <v>202.83249999999899</v>
      </c>
      <c r="BY6" s="237">
        <v>403.71699999999998</v>
      </c>
      <c r="BZ6" s="82"/>
      <c r="CA6" s="262">
        <v>32.751330000000003</v>
      </c>
      <c r="CB6" s="262">
        <v>33.697159999999997</v>
      </c>
      <c r="CC6" s="262">
        <v>34.177129999999998</v>
      </c>
      <c r="CD6" s="262">
        <v>34.594099999999997</v>
      </c>
      <c r="CE6" s="262">
        <v>34.720329999999997</v>
      </c>
      <c r="CF6" s="262">
        <v>34.618279999999999</v>
      </c>
      <c r="CG6" s="262">
        <v>34.702950000000001</v>
      </c>
      <c r="CH6" s="262">
        <v>34.763750000000002</v>
      </c>
      <c r="CI6" s="262">
        <v>34.597909999999999</v>
      </c>
      <c r="CJ6" s="262">
        <v>34.561489999999999</v>
      </c>
      <c r="CK6" s="261">
        <v>34.712220000000002</v>
      </c>
      <c r="CL6" s="261">
        <v>34.643430000000002</v>
      </c>
      <c r="CM6" s="261">
        <v>34.372790000000002</v>
      </c>
      <c r="CN6" s="261">
        <v>34.150799999999997</v>
      </c>
      <c r="CO6" s="261">
        <v>34.376139999999999</v>
      </c>
      <c r="CP6" s="261">
        <v>34.490029999999997</v>
      </c>
      <c r="CQ6" s="261">
        <v>34.12191</v>
      </c>
      <c r="CR6" s="261">
        <v>34.042630000000003</v>
      </c>
      <c r="CS6" s="261">
        <v>34.40146</v>
      </c>
      <c r="CT6" s="261">
        <v>34.16639</v>
      </c>
      <c r="CU6" s="261">
        <v>34.082239999999999</v>
      </c>
      <c r="CV6" s="261">
        <v>34.191659999999999</v>
      </c>
      <c r="CW6" s="261">
        <v>33.938960000000002</v>
      </c>
      <c r="CX6" s="82"/>
      <c r="CY6" s="82"/>
      <c r="CZ6" s="82"/>
      <c r="DA6" s="82"/>
      <c r="DB6" s="82"/>
      <c r="DC6" s="82"/>
      <c r="DD6" s="82"/>
      <c r="DE6" s="82"/>
      <c r="DF6" s="82"/>
      <c r="DG6" s="82"/>
      <c r="DH6" s="82"/>
      <c r="DI6" s="82"/>
      <c r="DJ6" s="82"/>
      <c r="DK6" s="82"/>
    </row>
    <row r="7" spans="1:115" ht="6.95" customHeight="1" x14ac:dyDescent="0.25">
      <c r="A7" s="82"/>
      <c r="B7" s="239"/>
      <c r="C7" s="263">
        <f t="shared" si="1"/>
        <v>-1</v>
      </c>
      <c r="D7" s="263">
        <f t="shared" si="2"/>
        <v>-1</v>
      </c>
      <c r="E7" s="263">
        <f t="shared" si="3"/>
        <v>0</v>
      </c>
      <c r="F7" s="263">
        <f t="shared" si="4"/>
        <v>0</v>
      </c>
      <c r="G7" s="263">
        <f t="shared" si="5"/>
        <v>0</v>
      </c>
      <c r="H7" s="263">
        <f t="shared" si="6"/>
        <v>0</v>
      </c>
      <c r="I7" s="263">
        <f t="shared" si="7"/>
        <v>0</v>
      </c>
      <c r="J7" s="263">
        <f t="shared" si="8"/>
        <v>0</v>
      </c>
      <c r="K7" s="263">
        <f t="shared" si="9"/>
        <v>0</v>
      </c>
      <c r="L7" s="263">
        <f t="shared" si="10"/>
        <v>0</v>
      </c>
      <c r="M7" s="263">
        <f t="shared" si="11"/>
        <v>0</v>
      </c>
      <c r="N7" s="263">
        <f t="shared" si="12"/>
        <v>0</v>
      </c>
      <c r="O7" s="263">
        <f t="shared" si="13"/>
        <v>0</v>
      </c>
      <c r="P7" s="263">
        <f t="shared" si="14"/>
        <v>0</v>
      </c>
      <c r="Q7" s="263">
        <f t="shared" si="15"/>
        <v>0</v>
      </c>
      <c r="R7" s="263">
        <f t="shared" si="16"/>
        <v>0</v>
      </c>
      <c r="S7" s="263">
        <f t="shared" si="17"/>
        <v>0</v>
      </c>
      <c r="T7" s="263">
        <f t="shared" si="18"/>
        <v>0</v>
      </c>
      <c r="U7" s="263">
        <f t="shared" si="19"/>
        <v>0</v>
      </c>
      <c r="V7" s="263">
        <f t="shared" si="20"/>
        <v>0</v>
      </c>
      <c r="W7" s="263">
        <f t="shared" si="21"/>
        <v>4</v>
      </c>
      <c r="X7" s="263">
        <f t="shared" si="22"/>
        <v>0</v>
      </c>
      <c r="Y7" s="263">
        <f t="shared" si="23"/>
        <v>0</v>
      </c>
      <c r="Z7" s="82"/>
      <c r="AA7" s="90">
        <v>1</v>
      </c>
      <c r="AB7" s="102">
        <v>2</v>
      </c>
      <c r="AC7" s="102">
        <v>22</v>
      </c>
      <c r="AD7" s="102">
        <v>1</v>
      </c>
      <c r="AE7" s="102">
        <v>3</v>
      </c>
      <c r="AF7" s="102">
        <v>400</v>
      </c>
      <c r="AG7" s="235" t="str">
        <f t="shared" si="24"/>
        <v>22,2</v>
      </c>
      <c r="AH7" s="230"/>
      <c r="AI7" s="90">
        <v>2</v>
      </c>
      <c r="AJ7" s="90">
        <v>2</v>
      </c>
      <c r="AK7" s="90" t="s">
        <v>752</v>
      </c>
      <c r="AL7" s="102">
        <v>400</v>
      </c>
      <c r="AM7" s="102">
        <v>5</v>
      </c>
      <c r="AN7" s="102">
        <v>1.8181818181818099E-3</v>
      </c>
      <c r="AO7" s="102">
        <v>47.545454545454497</v>
      </c>
      <c r="AP7" s="102">
        <v>1</v>
      </c>
      <c r="AQ7" s="102">
        <v>100</v>
      </c>
      <c r="AR7" s="102">
        <v>0.03</v>
      </c>
      <c r="AS7" s="102">
        <v>2</v>
      </c>
      <c r="AT7" s="102">
        <v>1</v>
      </c>
      <c r="AU7" s="102">
        <v>0</v>
      </c>
      <c r="AV7" s="102" t="s">
        <v>746</v>
      </c>
      <c r="AW7" s="92">
        <f>IF(AV6=AV7,AW6,MAX(AW$4:AW6)+1)</f>
        <v>1</v>
      </c>
      <c r="AX7" s="230"/>
      <c r="AY7" s="73">
        <v>2</v>
      </c>
      <c r="AZ7" s="73">
        <v>2</v>
      </c>
      <c r="BA7" s="47">
        <v>1</v>
      </c>
      <c r="BB7" s="47">
        <v>-3</v>
      </c>
      <c r="BC7" s="47"/>
      <c r="BD7" s="47">
        <f t="shared" si="25"/>
        <v>2</v>
      </c>
      <c r="BE7" s="230"/>
      <c r="BF7" s="45">
        <v>1</v>
      </c>
      <c r="BG7" s="102">
        <v>1</v>
      </c>
      <c r="BH7" s="102">
        <v>6</v>
      </c>
      <c r="BI7" s="102">
        <v>50</v>
      </c>
      <c r="BJ7" s="48" t="str">
        <f t="shared" si="26"/>
        <v>6,1</v>
      </c>
      <c r="BK7" s="82"/>
      <c r="BL7" s="94">
        <f t="shared" si="27"/>
        <v>3</v>
      </c>
      <c r="BM7" s="56">
        <f t="shared" si="28"/>
        <v>1</v>
      </c>
      <c r="BN7" s="56">
        <f t="shared" si="29"/>
        <v>3</v>
      </c>
      <c r="BO7" s="82"/>
      <c r="BP7" s="90">
        <v>2</v>
      </c>
      <c r="BQ7" s="237">
        <v>0</v>
      </c>
      <c r="BR7" s="102">
        <v>2</v>
      </c>
      <c r="BS7" s="102" t="s">
        <v>751</v>
      </c>
      <c r="BT7" s="102" t="s">
        <v>460</v>
      </c>
      <c r="BU7" s="102">
        <v>1</v>
      </c>
      <c r="BV7" s="237">
        <v>0</v>
      </c>
      <c r="BW7" s="102">
        <v>0</v>
      </c>
      <c r="BX7" s="237">
        <v>0</v>
      </c>
      <c r="BY7" s="237">
        <v>0</v>
      </c>
      <c r="BZ7" s="82"/>
      <c r="CA7" s="262">
        <v>32.257629999999999</v>
      </c>
      <c r="CB7" s="262">
        <v>32.755659999999999</v>
      </c>
      <c r="CC7" s="262">
        <v>33.599989999999998</v>
      </c>
      <c r="CD7" s="262">
        <v>33.946080000000002</v>
      </c>
      <c r="CE7" s="262">
        <v>34.1006</v>
      </c>
      <c r="CF7" s="262">
        <v>34.19247</v>
      </c>
      <c r="CG7" s="262">
        <v>34.27281</v>
      </c>
      <c r="CH7" s="262">
        <v>34.281419999999997</v>
      </c>
      <c r="CI7" s="262">
        <v>34.125329999999998</v>
      </c>
      <c r="CJ7" s="262">
        <v>34.071579999999997</v>
      </c>
      <c r="CK7" s="261">
        <v>34.092889999999997</v>
      </c>
      <c r="CL7" s="261">
        <v>34.00967</v>
      </c>
      <c r="CM7" s="261">
        <v>33.96358</v>
      </c>
      <c r="CN7" s="261">
        <v>33.678460000000001</v>
      </c>
      <c r="CO7" s="261">
        <v>33.713979999999999</v>
      </c>
      <c r="CP7" s="261">
        <v>33.519970000000001</v>
      </c>
      <c r="CQ7" s="261">
        <v>33.495489999999997</v>
      </c>
      <c r="CR7" s="261">
        <v>33.360489999999999</v>
      </c>
      <c r="CS7" s="261">
        <v>33.169269999999997</v>
      </c>
      <c r="CT7" s="261">
        <v>32.976610000000001</v>
      </c>
      <c r="CU7" s="261">
        <v>32.760249999999999</v>
      </c>
      <c r="CV7" s="261">
        <v>32.618580000000001</v>
      </c>
      <c r="CW7" s="261">
        <v>32.463369999999998</v>
      </c>
      <c r="CX7" s="82"/>
      <c r="CY7" s="82"/>
      <c r="CZ7" s="82"/>
      <c r="DA7" s="82"/>
      <c r="DB7" s="82"/>
      <c r="DC7" s="82"/>
      <c r="DD7" s="82"/>
      <c r="DE7" s="82"/>
      <c r="DF7" s="82"/>
      <c r="DG7" s="82"/>
      <c r="DH7" s="82"/>
      <c r="DI7" s="82"/>
      <c r="DJ7" s="82"/>
      <c r="DK7" s="82"/>
    </row>
    <row r="8" spans="1:115" ht="6.95" customHeight="1" x14ac:dyDescent="0.25">
      <c r="A8" s="82"/>
      <c r="B8" s="239"/>
      <c r="C8" s="263">
        <f t="shared" si="1"/>
        <v>-1</v>
      </c>
      <c r="D8" s="263">
        <f t="shared" si="2"/>
        <v>-1</v>
      </c>
      <c r="E8" s="263">
        <f t="shared" si="3"/>
        <v>0</v>
      </c>
      <c r="F8" s="263">
        <f t="shared" si="4"/>
        <v>0</v>
      </c>
      <c r="G8" s="263">
        <f t="shared" si="5"/>
        <v>0</v>
      </c>
      <c r="H8" s="263">
        <f t="shared" si="6"/>
        <v>0</v>
      </c>
      <c r="I8" s="263">
        <f t="shared" si="7"/>
        <v>0</v>
      </c>
      <c r="J8" s="263">
        <f t="shared" si="8"/>
        <v>0</v>
      </c>
      <c r="K8" s="263">
        <f t="shared" si="9"/>
        <v>0</v>
      </c>
      <c r="L8" s="263">
        <f t="shared" si="10"/>
        <v>0</v>
      </c>
      <c r="M8" s="263">
        <f t="shared" si="11"/>
        <v>0</v>
      </c>
      <c r="N8" s="263">
        <f t="shared" si="12"/>
        <v>0</v>
      </c>
      <c r="O8" s="263">
        <f t="shared" si="13"/>
        <v>0</v>
      </c>
      <c r="P8" s="263">
        <f t="shared" si="14"/>
        <v>0</v>
      </c>
      <c r="Q8" s="263">
        <f t="shared" si="15"/>
        <v>0</v>
      </c>
      <c r="R8" s="263">
        <f t="shared" si="16"/>
        <v>0</v>
      </c>
      <c r="S8" s="263">
        <f t="shared" si="17"/>
        <v>0</v>
      </c>
      <c r="T8" s="263">
        <f t="shared" si="18"/>
        <v>0</v>
      </c>
      <c r="U8" s="263">
        <f t="shared" si="19"/>
        <v>0</v>
      </c>
      <c r="V8" s="263">
        <f t="shared" si="20"/>
        <v>5</v>
      </c>
      <c r="W8" s="263">
        <f t="shared" si="21"/>
        <v>0</v>
      </c>
      <c r="X8" s="263">
        <f t="shared" si="22"/>
        <v>0</v>
      </c>
      <c r="Y8" s="263">
        <f t="shared" si="23"/>
        <v>0</v>
      </c>
      <c r="Z8" s="82"/>
      <c r="AA8" s="90">
        <v>1</v>
      </c>
      <c r="AB8" s="102">
        <v>3</v>
      </c>
      <c r="AC8" s="102">
        <v>21</v>
      </c>
      <c r="AD8" s="102">
        <v>1</v>
      </c>
      <c r="AE8" s="102">
        <v>4</v>
      </c>
      <c r="AF8" s="102">
        <v>400</v>
      </c>
      <c r="AG8" s="235" t="str">
        <f t="shared" si="24"/>
        <v>21,3</v>
      </c>
      <c r="AH8" s="230"/>
      <c r="AI8" s="90">
        <v>3</v>
      </c>
      <c r="AJ8" s="90">
        <v>3</v>
      </c>
      <c r="AK8" s="90" t="s">
        <v>750</v>
      </c>
      <c r="AL8" s="102">
        <v>400</v>
      </c>
      <c r="AM8" s="102">
        <v>5</v>
      </c>
      <c r="AN8" s="102">
        <v>1.8181818181818099E-3</v>
      </c>
      <c r="AO8" s="102">
        <v>46.818181818181799</v>
      </c>
      <c r="AP8" s="102">
        <v>1</v>
      </c>
      <c r="AQ8" s="102">
        <v>100</v>
      </c>
      <c r="AR8" s="102">
        <v>0.03</v>
      </c>
      <c r="AS8" s="102">
        <v>2</v>
      </c>
      <c r="AT8" s="102">
        <v>1</v>
      </c>
      <c r="AU8" s="102">
        <v>0</v>
      </c>
      <c r="AV8" s="102" t="s">
        <v>746</v>
      </c>
      <c r="AW8" s="92">
        <f>IF(AV7=AV8,AW7,MAX(AW$4:AW7)+1)</f>
        <v>1</v>
      </c>
      <c r="AX8" s="230"/>
      <c r="AY8" s="73">
        <v>3</v>
      </c>
      <c r="AZ8" s="73">
        <v>3</v>
      </c>
      <c r="BA8" s="47">
        <v>2</v>
      </c>
      <c r="BB8" s="47">
        <v>-4</v>
      </c>
      <c r="BC8" s="47"/>
      <c r="BD8" s="47">
        <f t="shared" si="25"/>
        <v>3</v>
      </c>
      <c r="BE8" s="230"/>
      <c r="BF8" s="45">
        <v>1</v>
      </c>
      <c r="BG8" s="102">
        <v>1</v>
      </c>
      <c r="BH8" s="102">
        <v>7</v>
      </c>
      <c r="BI8" s="102">
        <v>50</v>
      </c>
      <c r="BJ8" s="48" t="str">
        <f t="shared" si="26"/>
        <v>7,1</v>
      </c>
      <c r="BK8" s="82"/>
      <c r="BL8" s="94">
        <f t="shared" si="27"/>
        <v>4</v>
      </c>
      <c r="BM8" s="56">
        <f t="shared" si="28"/>
        <v>1</v>
      </c>
      <c r="BN8" s="56">
        <f t="shared" si="29"/>
        <v>4</v>
      </c>
      <c r="BO8" s="82"/>
      <c r="BP8" s="90">
        <v>3</v>
      </c>
      <c r="BQ8" s="237">
        <v>0</v>
      </c>
      <c r="BR8" s="102">
        <v>3</v>
      </c>
      <c r="BS8" s="102" t="s">
        <v>747</v>
      </c>
      <c r="BT8" s="102" t="s">
        <v>458</v>
      </c>
      <c r="BU8" s="102">
        <v>1</v>
      </c>
      <c r="BV8" s="237">
        <v>30.352429999999998</v>
      </c>
      <c r="BW8" s="102">
        <v>100</v>
      </c>
      <c r="BX8" s="237">
        <v>201.858499999999</v>
      </c>
      <c r="BY8" s="237">
        <v>405.664999999999</v>
      </c>
      <c r="BZ8" s="82"/>
      <c r="CA8" s="262">
        <v>31.62912</v>
      </c>
      <c r="CB8" s="262">
        <v>31.979089999999999</v>
      </c>
      <c r="CC8" s="262">
        <v>32.513100000000001</v>
      </c>
      <c r="CD8" s="262">
        <v>33.05341</v>
      </c>
      <c r="CE8" s="262">
        <v>33.264090000000003</v>
      </c>
      <c r="CF8" s="262">
        <v>33.535040000000002</v>
      </c>
      <c r="CG8" s="262">
        <v>33.657490000000003</v>
      </c>
      <c r="CH8" s="262">
        <v>33.581270000000004</v>
      </c>
      <c r="CI8" s="262">
        <v>33.509419999999999</v>
      </c>
      <c r="CJ8" s="262">
        <v>33.440829999999998</v>
      </c>
      <c r="CK8" s="261">
        <v>33.398380000000003</v>
      </c>
      <c r="CL8" s="261">
        <v>33.328249999999997</v>
      </c>
      <c r="CM8" s="261">
        <v>33.175260000000002</v>
      </c>
      <c r="CN8" s="261">
        <v>33.058610000000002</v>
      </c>
      <c r="CO8" s="261">
        <v>32.71687</v>
      </c>
      <c r="CP8" s="261">
        <v>32.627279999999999</v>
      </c>
      <c r="CQ8" s="261">
        <v>32.411320000000003</v>
      </c>
      <c r="CR8" s="261">
        <v>32.212139999999998</v>
      </c>
      <c r="CS8" s="261">
        <v>32.009659999999997</v>
      </c>
      <c r="CT8" s="261">
        <v>31.66526</v>
      </c>
      <c r="CU8" s="261">
        <v>31.274539999999998</v>
      </c>
      <c r="CV8" s="261">
        <v>31.041039999999999</v>
      </c>
      <c r="CW8" s="261">
        <v>30.769559999999998</v>
      </c>
      <c r="CX8" s="82"/>
      <c r="CY8" s="82"/>
      <c r="CZ8" s="82"/>
      <c r="DA8" s="82"/>
      <c r="DB8" s="82"/>
      <c r="DC8" s="82"/>
      <c r="DD8" s="82"/>
      <c r="DE8" s="82"/>
      <c r="DF8" s="82"/>
      <c r="DG8" s="82"/>
      <c r="DH8" s="82"/>
      <c r="DI8" s="82"/>
      <c r="DJ8" s="82"/>
      <c r="DK8" s="82"/>
    </row>
    <row r="9" spans="1:115" ht="6.95" customHeight="1" x14ac:dyDescent="0.25">
      <c r="A9" s="82"/>
      <c r="B9" s="239"/>
      <c r="C9" s="263">
        <f t="shared" si="1"/>
        <v>-1</v>
      </c>
      <c r="D9" s="263">
        <f t="shared" si="2"/>
        <v>-1</v>
      </c>
      <c r="E9" s="263">
        <f t="shared" si="3"/>
        <v>0</v>
      </c>
      <c r="F9" s="263">
        <f t="shared" si="4"/>
        <v>0</v>
      </c>
      <c r="G9" s="263">
        <f t="shared" si="5"/>
        <v>0</v>
      </c>
      <c r="H9" s="263">
        <f t="shared" si="6"/>
        <v>0</v>
      </c>
      <c r="I9" s="263">
        <f t="shared" si="7"/>
        <v>0</v>
      </c>
      <c r="J9" s="263">
        <f t="shared" si="8"/>
        <v>0</v>
      </c>
      <c r="K9" s="263">
        <f t="shared" si="9"/>
        <v>0</v>
      </c>
      <c r="L9" s="263">
        <f t="shared" si="10"/>
        <v>0</v>
      </c>
      <c r="M9" s="263">
        <f t="shared" si="11"/>
        <v>0</v>
      </c>
      <c r="N9" s="263">
        <f t="shared" si="12"/>
        <v>0</v>
      </c>
      <c r="O9" s="263">
        <f t="shared" si="13"/>
        <v>0</v>
      </c>
      <c r="P9" s="263">
        <f t="shared" si="14"/>
        <v>0</v>
      </c>
      <c r="Q9" s="263">
        <f t="shared" si="15"/>
        <v>0</v>
      </c>
      <c r="R9" s="263">
        <f t="shared" si="16"/>
        <v>0</v>
      </c>
      <c r="S9" s="263">
        <f t="shared" si="17"/>
        <v>0</v>
      </c>
      <c r="T9" s="263">
        <f t="shared" si="18"/>
        <v>0</v>
      </c>
      <c r="U9" s="263">
        <f t="shared" si="19"/>
        <v>0</v>
      </c>
      <c r="V9" s="263">
        <f t="shared" si="20"/>
        <v>6</v>
      </c>
      <c r="W9" s="263">
        <f t="shared" si="21"/>
        <v>0</v>
      </c>
      <c r="X9" s="263">
        <f t="shared" si="22"/>
        <v>0</v>
      </c>
      <c r="Y9" s="263">
        <f t="shared" si="23"/>
        <v>0</v>
      </c>
      <c r="Z9" s="82"/>
      <c r="AA9" s="90">
        <v>1</v>
      </c>
      <c r="AB9" s="102">
        <v>4</v>
      </c>
      <c r="AC9" s="102">
        <v>20</v>
      </c>
      <c r="AD9" s="102">
        <v>1</v>
      </c>
      <c r="AE9" s="102">
        <v>5</v>
      </c>
      <c r="AF9" s="102">
        <v>400</v>
      </c>
      <c r="AG9" s="235" t="str">
        <f t="shared" si="24"/>
        <v>20,4</v>
      </c>
      <c r="AH9" s="230"/>
      <c r="AI9" s="90">
        <v>4</v>
      </c>
      <c r="AJ9" s="90">
        <v>4</v>
      </c>
      <c r="AK9" s="90" t="s">
        <v>749</v>
      </c>
      <c r="AL9" s="102">
        <v>400</v>
      </c>
      <c r="AM9" s="102">
        <v>5</v>
      </c>
      <c r="AN9" s="102">
        <v>1.8181818181818099E-3</v>
      </c>
      <c r="AO9" s="102">
        <v>46.090909090909001</v>
      </c>
      <c r="AP9" s="102">
        <v>1</v>
      </c>
      <c r="AQ9" s="102">
        <v>100</v>
      </c>
      <c r="AR9" s="102">
        <v>0.03</v>
      </c>
      <c r="AS9" s="102">
        <v>2</v>
      </c>
      <c r="AT9" s="102">
        <v>1</v>
      </c>
      <c r="AU9" s="102">
        <v>0</v>
      </c>
      <c r="AV9" s="102" t="s">
        <v>746</v>
      </c>
      <c r="AW9" s="92">
        <f>IF(AV8=AV9,AW8,MAX(AW$4:AW8)+1)</f>
        <v>1</v>
      </c>
      <c r="AX9" s="230"/>
      <c r="AY9" s="73">
        <v>4</v>
      </c>
      <c r="AZ9" s="73">
        <v>4</v>
      </c>
      <c r="BA9" s="47">
        <v>3</v>
      </c>
      <c r="BB9" s="47">
        <v>-5</v>
      </c>
      <c r="BC9" s="47"/>
      <c r="BD9" s="47">
        <f t="shared" si="25"/>
        <v>4</v>
      </c>
      <c r="BE9" s="230"/>
      <c r="BF9" s="45">
        <v>1</v>
      </c>
      <c r="BG9" s="102">
        <v>1</v>
      </c>
      <c r="BH9" s="102">
        <v>8</v>
      </c>
      <c r="BI9" s="102">
        <v>50</v>
      </c>
      <c r="BJ9" s="48" t="str">
        <f t="shared" si="26"/>
        <v>8,1</v>
      </c>
      <c r="BK9" s="82"/>
      <c r="BL9" s="94">
        <f t="shared" si="27"/>
        <v>5</v>
      </c>
      <c r="BM9" s="56">
        <f t="shared" si="28"/>
        <v>1</v>
      </c>
      <c r="BN9" s="56">
        <f t="shared" si="29"/>
        <v>5</v>
      </c>
      <c r="BO9" s="82"/>
      <c r="BP9" s="90">
        <v>4</v>
      </c>
      <c r="BQ9" s="237">
        <v>0</v>
      </c>
      <c r="BR9" s="102">
        <v>4</v>
      </c>
      <c r="BS9" s="102" t="s">
        <v>748</v>
      </c>
      <c r="BT9" s="102" t="s">
        <v>458</v>
      </c>
      <c r="BU9" s="102">
        <v>1</v>
      </c>
      <c r="BV9" s="237">
        <v>29.796700000000001</v>
      </c>
      <c r="BW9" s="102">
        <v>100</v>
      </c>
      <c r="BX9" s="237">
        <v>202.83249999999899</v>
      </c>
      <c r="BY9" s="237">
        <v>403.71699999999998</v>
      </c>
      <c r="BZ9" s="82"/>
      <c r="CA9" s="262">
        <v>30.959299999999999</v>
      </c>
      <c r="CB9" s="262">
        <v>31.141749999999998</v>
      </c>
      <c r="CC9" s="262">
        <v>31.338840000000001</v>
      </c>
      <c r="CD9" s="262">
        <v>31.748139999999999</v>
      </c>
      <c r="CE9" s="262">
        <v>32.282940000000004</v>
      </c>
      <c r="CF9" s="262">
        <v>32.73977</v>
      </c>
      <c r="CG9" s="262">
        <v>32.916890000000002</v>
      </c>
      <c r="CH9" s="262">
        <v>32.84066</v>
      </c>
      <c r="CI9" s="262">
        <v>32.749220000000001</v>
      </c>
      <c r="CJ9" s="262">
        <v>32.64922</v>
      </c>
      <c r="CK9" s="261">
        <v>32.59395</v>
      </c>
      <c r="CL9" s="261">
        <v>32.568080000000002</v>
      </c>
      <c r="CM9" s="261">
        <v>32.233179999999997</v>
      </c>
      <c r="CN9" s="261">
        <v>32.101370000000003</v>
      </c>
      <c r="CO9" s="261">
        <v>31.947009999999999</v>
      </c>
      <c r="CP9" s="261">
        <v>31.795380000000002</v>
      </c>
      <c r="CQ9" s="261">
        <v>31.3018</v>
      </c>
      <c r="CR9" s="261">
        <v>31.114049999999999</v>
      </c>
      <c r="CS9" s="261">
        <v>30.879079999999998</v>
      </c>
      <c r="CT9" s="261">
        <v>30.352429999999998</v>
      </c>
      <c r="CU9" s="261">
        <v>30.102740000000001</v>
      </c>
      <c r="CV9" s="261">
        <v>30.04617</v>
      </c>
      <c r="CW9" s="261">
        <v>29.815100000000001</v>
      </c>
      <c r="CX9" s="82"/>
      <c r="CY9" s="82"/>
      <c r="CZ9" s="82"/>
      <c r="DA9" s="82"/>
      <c r="DB9" s="82"/>
      <c r="DC9" s="82"/>
      <c r="DD9" s="82"/>
      <c r="DE9" s="82"/>
      <c r="DF9" s="82"/>
      <c r="DG9" s="82"/>
      <c r="DH9" s="82"/>
      <c r="DI9" s="82"/>
      <c r="DJ9" s="82"/>
      <c r="DK9" s="82"/>
    </row>
    <row r="10" spans="1:115" ht="6.95" customHeight="1" x14ac:dyDescent="0.25">
      <c r="A10" s="82"/>
      <c r="B10" s="239"/>
      <c r="C10" s="263">
        <f t="shared" si="1"/>
        <v>-1</v>
      </c>
      <c r="D10" s="263">
        <f t="shared" si="2"/>
        <v>-1</v>
      </c>
      <c r="E10" s="263">
        <f t="shared" si="3"/>
        <v>0</v>
      </c>
      <c r="F10" s="263">
        <f t="shared" si="4"/>
        <v>0</v>
      </c>
      <c r="G10" s="263">
        <f t="shared" si="5"/>
        <v>0</v>
      </c>
      <c r="H10" s="263">
        <f t="shared" si="6"/>
        <v>0</v>
      </c>
      <c r="I10" s="263">
        <f t="shared" si="7"/>
        <v>0</v>
      </c>
      <c r="J10" s="263">
        <f t="shared" si="8"/>
        <v>0</v>
      </c>
      <c r="K10" s="263">
        <f t="shared" si="9"/>
        <v>0</v>
      </c>
      <c r="L10" s="263">
        <f t="shared" si="10"/>
        <v>0</v>
      </c>
      <c r="M10" s="263">
        <f t="shared" si="11"/>
        <v>0</v>
      </c>
      <c r="N10" s="263">
        <f t="shared" si="12"/>
        <v>0</v>
      </c>
      <c r="O10" s="263">
        <f t="shared" si="13"/>
        <v>0</v>
      </c>
      <c r="P10" s="263">
        <f t="shared" si="14"/>
        <v>0</v>
      </c>
      <c r="Q10" s="263">
        <f t="shared" si="15"/>
        <v>0</v>
      </c>
      <c r="R10" s="263">
        <f t="shared" si="16"/>
        <v>0</v>
      </c>
      <c r="S10" s="263">
        <f t="shared" si="17"/>
        <v>0</v>
      </c>
      <c r="T10" s="263">
        <f t="shared" si="18"/>
        <v>0</v>
      </c>
      <c r="U10" s="263">
        <f t="shared" si="19"/>
        <v>70</v>
      </c>
      <c r="V10" s="263">
        <f t="shared" si="20"/>
        <v>70</v>
      </c>
      <c r="W10" s="263">
        <f t="shared" si="21"/>
        <v>0</v>
      </c>
      <c r="X10" s="263">
        <f t="shared" si="22"/>
        <v>0</v>
      </c>
      <c r="Y10" s="263">
        <f t="shared" si="23"/>
        <v>0</v>
      </c>
      <c r="Z10" s="82"/>
      <c r="AA10" s="90">
        <v>1</v>
      </c>
      <c r="AB10" s="102">
        <v>5</v>
      </c>
      <c r="AC10" s="102">
        <v>20</v>
      </c>
      <c r="AD10" s="102">
        <v>1</v>
      </c>
      <c r="AE10" s="102">
        <v>6</v>
      </c>
      <c r="AF10" s="102">
        <v>400</v>
      </c>
      <c r="AG10" s="235" t="str">
        <f t="shared" si="24"/>
        <v>20,5</v>
      </c>
      <c r="AH10" s="230"/>
      <c r="AI10" s="90">
        <v>5</v>
      </c>
      <c r="AJ10" s="90">
        <v>5</v>
      </c>
      <c r="AK10" s="90" t="s">
        <v>747</v>
      </c>
      <c r="AL10" s="102">
        <v>400</v>
      </c>
      <c r="AM10" s="102">
        <v>5</v>
      </c>
      <c r="AN10" s="102">
        <v>1.8181818181818099E-3</v>
      </c>
      <c r="AO10" s="102">
        <v>45.363636363636303</v>
      </c>
      <c r="AP10" s="102">
        <v>1</v>
      </c>
      <c r="AQ10" s="102">
        <v>100</v>
      </c>
      <c r="AR10" s="102">
        <v>0.03</v>
      </c>
      <c r="AS10" s="102">
        <v>1</v>
      </c>
      <c r="AT10" s="102">
        <v>1</v>
      </c>
      <c r="AU10" s="102">
        <v>0</v>
      </c>
      <c r="AV10" s="102" t="s">
        <v>746</v>
      </c>
      <c r="AW10" s="92">
        <f>IF(AV9=AV10,AW9,MAX(AW$4:AW9)+1)</f>
        <v>1</v>
      </c>
      <c r="AX10" s="230"/>
      <c r="AY10" s="73">
        <v>5</v>
      </c>
      <c r="AZ10" s="73">
        <v>5</v>
      </c>
      <c r="BA10" s="47">
        <v>4</v>
      </c>
      <c r="BB10" s="47"/>
      <c r="BC10" s="47"/>
      <c r="BD10" s="47">
        <f t="shared" si="25"/>
        <v>0</v>
      </c>
      <c r="BE10" s="230"/>
      <c r="BF10" s="45">
        <v>1</v>
      </c>
      <c r="BG10" s="102">
        <v>1</v>
      </c>
      <c r="BH10" s="102">
        <v>9</v>
      </c>
      <c r="BI10" s="102">
        <v>50</v>
      </c>
      <c r="BJ10" s="48" t="str">
        <f t="shared" si="26"/>
        <v>9,1</v>
      </c>
      <c r="BK10" s="82"/>
      <c r="BL10" s="94">
        <f t="shared" si="27"/>
        <v>6</v>
      </c>
      <c r="BM10" s="56">
        <f t="shared" si="28"/>
        <v>1</v>
      </c>
      <c r="BN10" s="56">
        <f t="shared" si="29"/>
        <v>6</v>
      </c>
      <c r="BO10" s="82"/>
      <c r="BP10" s="90">
        <v>5</v>
      </c>
      <c r="BQ10" s="237">
        <v>0</v>
      </c>
      <c r="BR10" s="102">
        <v>5</v>
      </c>
      <c r="BS10" s="102" t="s">
        <v>745</v>
      </c>
      <c r="BT10" s="102" t="s">
        <v>460</v>
      </c>
      <c r="BU10" s="102">
        <v>1</v>
      </c>
      <c r="BV10" s="237">
        <v>0</v>
      </c>
      <c r="BW10" s="102">
        <v>0</v>
      </c>
      <c r="BX10" s="237">
        <v>0</v>
      </c>
      <c r="BY10" s="237">
        <v>0</v>
      </c>
      <c r="BZ10" s="82"/>
      <c r="CA10" s="262">
        <v>30.359120000000001</v>
      </c>
      <c r="CB10" s="262">
        <v>30.407910000000001</v>
      </c>
      <c r="CC10" s="262">
        <v>30.441459999999999</v>
      </c>
      <c r="CD10" s="262">
        <v>30.90915</v>
      </c>
      <c r="CE10" s="262">
        <v>31.264050000000001</v>
      </c>
      <c r="CF10" s="262">
        <v>31.603729999999999</v>
      </c>
      <c r="CG10" s="262">
        <v>32.0364</v>
      </c>
      <c r="CH10" s="262">
        <v>32.08052</v>
      </c>
      <c r="CI10" s="262">
        <v>31.906929999999999</v>
      </c>
      <c r="CJ10" s="262">
        <v>31.735849999999999</v>
      </c>
      <c r="CK10" s="261">
        <v>31.698910000000001</v>
      </c>
      <c r="CL10" s="261">
        <v>31.773700000000002</v>
      </c>
      <c r="CM10" s="261">
        <v>31.560880000000001</v>
      </c>
      <c r="CN10" s="261">
        <v>31.462</v>
      </c>
      <c r="CO10" s="261">
        <v>31.042660000000001</v>
      </c>
      <c r="CP10" s="261">
        <v>30.849399999999999</v>
      </c>
      <c r="CQ10" s="261">
        <v>30.665410000000001</v>
      </c>
      <c r="CR10" s="261">
        <v>30.499490000000002</v>
      </c>
      <c r="CS10" s="261">
        <v>30.159600000000001</v>
      </c>
      <c r="CT10" s="261">
        <v>30.020720000000001</v>
      </c>
      <c r="CU10" s="261">
        <v>29.796700000000001</v>
      </c>
      <c r="CV10" s="261">
        <v>29.837050000000001</v>
      </c>
      <c r="CW10" s="261">
        <v>29.875979999999998</v>
      </c>
      <c r="CX10" s="82"/>
      <c r="CY10" s="82"/>
      <c r="CZ10" s="82"/>
      <c r="DA10" s="82"/>
      <c r="DB10" s="82"/>
      <c r="DC10" s="82"/>
      <c r="DD10" s="82"/>
      <c r="DE10" s="82"/>
      <c r="DF10" s="82"/>
      <c r="DG10" s="82"/>
      <c r="DH10" s="82"/>
      <c r="DI10" s="82"/>
      <c r="DJ10" s="82"/>
      <c r="DK10" s="82"/>
    </row>
    <row r="11" spans="1:115" ht="6.95" customHeight="1" x14ac:dyDescent="0.25">
      <c r="A11" s="82"/>
      <c r="B11" s="239"/>
      <c r="C11" s="263">
        <f t="shared" si="1"/>
        <v>-1</v>
      </c>
      <c r="D11" s="263">
        <f t="shared" si="2"/>
        <v>-1</v>
      </c>
      <c r="E11" s="263">
        <f t="shared" si="3"/>
        <v>0</v>
      </c>
      <c r="F11" s="263">
        <f t="shared" si="4"/>
        <v>0</v>
      </c>
      <c r="G11" s="263">
        <f t="shared" si="5"/>
        <v>0</v>
      </c>
      <c r="H11" s="263">
        <f t="shared" si="6"/>
        <v>0</v>
      </c>
      <c r="I11" s="263">
        <f t="shared" si="7"/>
        <v>0</v>
      </c>
      <c r="J11" s="263">
        <f t="shared" si="8"/>
        <v>0</v>
      </c>
      <c r="K11" s="263">
        <f t="shared" si="9"/>
        <v>0</v>
      </c>
      <c r="L11" s="263">
        <f t="shared" si="10"/>
        <v>0</v>
      </c>
      <c r="M11" s="263">
        <f t="shared" si="11"/>
        <v>0</v>
      </c>
      <c r="N11" s="263">
        <f t="shared" si="12"/>
        <v>0</v>
      </c>
      <c r="O11" s="263">
        <f t="shared" si="13"/>
        <v>0</v>
      </c>
      <c r="P11" s="263">
        <f t="shared" si="14"/>
        <v>0</v>
      </c>
      <c r="Q11" s="263">
        <f t="shared" si="15"/>
        <v>0</v>
      </c>
      <c r="R11" s="263">
        <f t="shared" si="16"/>
        <v>0</v>
      </c>
      <c r="S11" s="263">
        <f t="shared" si="17"/>
        <v>0</v>
      </c>
      <c r="T11" s="263">
        <f t="shared" si="18"/>
        <v>70</v>
      </c>
      <c r="U11" s="263">
        <f t="shared" si="19"/>
        <v>70</v>
      </c>
      <c r="V11" s="263">
        <f t="shared" si="20"/>
        <v>70</v>
      </c>
      <c r="W11" s="263">
        <f t="shared" si="21"/>
        <v>0</v>
      </c>
      <c r="X11" s="263">
        <f t="shared" si="22"/>
        <v>0</v>
      </c>
      <c r="Y11" s="263">
        <f t="shared" si="23"/>
        <v>0</v>
      </c>
      <c r="Z11" s="82"/>
      <c r="AA11" s="90">
        <v>1</v>
      </c>
      <c r="AB11" s="102">
        <v>17</v>
      </c>
      <c r="AC11" s="102">
        <v>18</v>
      </c>
      <c r="AD11" s="102">
        <v>2</v>
      </c>
      <c r="AE11" s="102">
        <v>1</v>
      </c>
      <c r="AF11" s="102">
        <v>400</v>
      </c>
      <c r="AG11" s="235" t="str">
        <f t="shared" si="24"/>
        <v>18,17</v>
      </c>
      <c r="AH11" s="230"/>
      <c r="AI11" s="90">
        <v>6</v>
      </c>
      <c r="AJ11" s="90">
        <v>6</v>
      </c>
      <c r="AK11" s="90" t="s">
        <v>611</v>
      </c>
      <c r="AL11" s="102">
        <v>400</v>
      </c>
      <c r="AM11" s="102">
        <v>5</v>
      </c>
      <c r="AN11" s="102">
        <v>2.1875000000000002E-3</v>
      </c>
      <c r="AO11" s="102">
        <v>44.0625</v>
      </c>
      <c r="AP11" s="102">
        <v>1</v>
      </c>
      <c r="AQ11" s="102">
        <v>100</v>
      </c>
      <c r="AR11" s="102">
        <v>0.03</v>
      </c>
      <c r="AS11" s="102">
        <v>1</v>
      </c>
      <c r="AT11" s="102">
        <v>1</v>
      </c>
      <c r="AU11" s="102">
        <v>0</v>
      </c>
      <c r="AV11" s="102" t="s">
        <v>724</v>
      </c>
      <c r="AW11" s="92">
        <f>IF(AV10=AV11,AW10,MAX(AW$4:AW10)+1)</f>
        <v>2</v>
      </c>
      <c r="AX11" s="230"/>
      <c r="AY11" s="73">
        <v>6</v>
      </c>
      <c r="AZ11" s="73">
        <v>6</v>
      </c>
      <c r="BA11" s="47">
        <v>-7</v>
      </c>
      <c r="BB11" s="47"/>
      <c r="BC11" s="47"/>
      <c r="BD11" s="47">
        <f t="shared" si="25"/>
        <v>0</v>
      </c>
      <c r="BE11" s="230"/>
      <c r="BF11" s="45">
        <v>1</v>
      </c>
      <c r="BG11" s="102">
        <v>1</v>
      </c>
      <c r="BH11" s="102">
        <v>10</v>
      </c>
      <c r="BI11" s="102">
        <v>50</v>
      </c>
      <c r="BJ11" s="48" t="str">
        <f t="shared" si="26"/>
        <v>10,1</v>
      </c>
      <c r="BK11" s="82"/>
      <c r="BL11" s="94">
        <f t="shared" si="27"/>
        <v>7</v>
      </c>
      <c r="BM11" s="56">
        <f t="shared" si="28"/>
        <v>1</v>
      </c>
      <c r="BN11" s="56">
        <f t="shared" si="29"/>
        <v>7</v>
      </c>
      <c r="BO11" s="82"/>
      <c r="BP11" s="90">
        <v>6</v>
      </c>
      <c r="BQ11" s="237">
        <v>0</v>
      </c>
      <c r="BR11" s="102">
        <v>6</v>
      </c>
      <c r="BS11" s="102" t="s">
        <v>744</v>
      </c>
      <c r="BT11" s="102" t="s">
        <v>458</v>
      </c>
      <c r="BU11" s="102">
        <v>1</v>
      </c>
      <c r="BV11" s="237">
        <v>30.499490000000002</v>
      </c>
      <c r="BW11" s="102">
        <v>100</v>
      </c>
      <c r="BX11" s="237">
        <v>201.85849999999999</v>
      </c>
      <c r="BY11" s="237">
        <v>405.664999999999</v>
      </c>
      <c r="BZ11" s="82"/>
      <c r="CA11" s="262">
        <v>29.607980000000001</v>
      </c>
      <c r="CB11" s="262">
        <v>29.739100000000001</v>
      </c>
      <c r="CC11" s="262">
        <v>29.877859999999998</v>
      </c>
      <c r="CD11" s="262">
        <v>29.96001</v>
      </c>
      <c r="CE11" s="262">
        <v>30.467199999999998</v>
      </c>
      <c r="CF11" s="262">
        <v>30.91235</v>
      </c>
      <c r="CG11" s="262">
        <v>31.119879999999998</v>
      </c>
      <c r="CH11" s="262">
        <v>31.406220000000001</v>
      </c>
      <c r="CI11" s="262">
        <v>31.080850000000002</v>
      </c>
      <c r="CJ11" s="262">
        <v>30.676089999999999</v>
      </c>
      <c r="CK11" s="261">
        <v>30.655750000000001</v>
      </c>
      <c r="CL11" s="261">
        <v>30.848459999999999</v>
      </c>
      <c r="CM11" s="261">
        <v>31.006969999999999</v>
      </c>
      <c r="CN11" s="261">
        <v>30.72307</v>
      </c>
      <c r="CO11" s="261">
        <v>30.570270000000001</v>
      </c>
      <c r="CP11" s="261">
        <v>30.201750000000001</v>
      </c>
      <c r="CQ11" s="261">
        <v>30.088059999999999</v>
      </c>
      <c r="CR11" s="261">
        <v>29.839659999999999</v>
      </c>
      <c r="CS11" s="261">
        <v>29.812139999999999</v>
      </c>
      <c r="CT11" s="261">
        <v>29.85417</v>
      </c>
      <c r="CU11" s="261">
        <v>29.731670000000001</v>
      </c>
      <c r="CV11" s="261">
        <v>29.83982</v>
      </c>
      <c r="CW11" s="261">
        <v>29.890640000000001</v>
      </c>
      <c r="CX11" s="82"/>
      <c r="CY11" s="82"/>
      <c r="CZ11" s="82"/>
      <c r="DA11" s="82"/>
      <c r="DB11" s="82"/>
      <c r="DC11" s="82"/>
      <c r="DD11" s="82"/>
      <c r="DE11" s="82"/>
      <c r="DF11" s="82"/>
      <c r="DG11" s="82"/>
      <c r="DH11" s="82"/>
      <c r="DI11" s="82"/>
      <c r="DJ11" s="82"/>
      <c r="DK11" s="82"/>
    </row>
    <row r="12" spans="1:115" ht="6.95" customHeight="1" x14ac:dyDescent="0.25">
      <c r="A12" s="82"/>
      <c r="B12" s="239"/>
      <c r="C12" s="263">
        <f t="shared" si="1"/>
        <v>-1</v>
      </c>
      <c r="D12" s="263">
        <f t="shared" si="2"/>
        <v>-1</v>
      </c>
      <c r="E12" s="263">
        <f t="shared" si="3"/>
        <v>0</v>
      </c>
      <c r="F12" s="263">
        <f t="shared" si="4"/>
        <v>0</v>
      </c>
      <c r="G12" s="263">
        <f t="shared" si="5"/>
        <v>0</v>
      </c>
      <c r="H12" s="263">
        <f t="shared" si="6"/>
        <v>0</v>
      </c>
      <c r="I12" s="263">
        <f t="shared" si="7"/>
        <v>0</v>
      </c>
      <c r="J12" s="263">
        <f t="shared" si="8"/>
        <v>0</v>
      </c>
      <c r="K12" s="263">
        <f t="shared" si="9"/>
        <v>0</v>
      </c>
      <c r="L12" s="263">
        <f t="shared" si="10"/>
        <v>0</v>
      </c>
      <c r="M12" s="263">
        <f t="shared" si="11"/>
        <v>0</v>
      </c>
      <c r="N12" s="263">
        <f t="shared" si="12"/>
        <v>0</v>
      </c>
      <c r="O12" s="263">
        <f t="shared" si="13"/>
        <v>0</v>
      </c>
      <c r="P12" s="263">
        <f t="shared" si="14"/>
        <v>0</v>
      </c>
      <c r="Q12" s="263">
        <f t="shared" si="15"/>
        <v>0</v>
      </c>
      <c r="R12" s="263">
        <f t="shared" si="16"/>
        <v>70</v>
      </c>
      <c r="S12" s="263">
        <f t="shared" si="17"/>
        <v>70</v>
      </c>
      <c r="T12" s="263">
        <f t="shared" si="18"/>
        <v>70</v>
      </c>
      <c r="U12" s="263">
        <f t="shared" si="19"/>
        <v>70</v>
      </c>
      <c r="V12" s="263">
        <f t="shared" si="20"/>
        <v>70</v>
      </c>
      <c r="W12" s="263">
        <f t="shared" si="21"/>
        <v>0</v>
      </c>
      <c r="X12" s="263">
        <f t="shared" si="22"/>
        <v>0</v>
      </c>
      <c r="Y12" s="263">
        <f t="shared" si="23"/>
        <v>0</v>
      </c>
      <c r="Z12" s="82"/>
      <c r="AA12" s="90">
        <v>1</v>
      </c>
      <c r="AB12" s="102">
        <v>18</v>
      </c>
      <c r="AC12" s="102">
        <v>18</v>
      </c>
      <c r="AD12" s="102">
        <v>2</v>
      </c>
      <c r="AE12" s="102">
        <v>2</v>
      </c>
      <c r="AF12" s="102">
        <v>400</v>
      </c>
      <c r="AG12" s="235" t="str">
        <f t="shared" si="24"/>
        <v>18,18</v>
      </c>
      <c r="AH12" s="230"/>
      <c r="AI12" s="90">
        <v>7</v>
      </c>
      <c r="AJ12" s="90">
        <v>7</v>
      </c>
      <c r="AK12" s="90" t="s">
        <v>743</v>
      </c>
      <c r="AL12" s="102">
        <v>400</v>
      </c>
      <c r="AM12" s="102">
        <v>5</v>
      </c>
      <c r="AN12" s="102">
        <v>2.1875000000000002E-3</v>
      </c>
      <c r="AO12" s="102">
        <v>43.1875</v>
      </c>
      <c r="AP12" s="102">
        <v>1</v>
      </c>
      <c r="AQ12" s="102">
        <v>100</v>
      </c>
      <c r="AR12" s="102">
        <v>0.03</v>
      </c>
      <c r="AS12" s="102">
        <v>2</v>
      </c>
      <c r="AT12" s="102">
        <v>1</v>
      </c>
      <c r="AU12" s="102">
        <v>0</v>
      </c>
      <c r="AV12" s="102" t="s">
        <v>724</v>
      </c>
      <c r="AW12" s="92">
        <f>IF(AV11=AV12,AW11,MAX(AW$4:AW11)+1)</f>
        <v>2</v>
      </c>
      <c r="AX12" s="230"/>
      <c r="AY12" s="73">
        <v>7</v>
      </c>
      <c r="AZ12" s="73">
        <v>7</v>
      </c>
      <c r="BA12" s="47">
        <v>6</v>
      </c>
      <c r="BB12" s="47">
        <v>-8</v>
      </c>
      <c r="BC12" s="47"/>
      <c r="BD12" s="47">
        <f t="shared" si="25"/>
        <v>1</v>
      </c>
      <c r="BE12" s="230"/>
      <c r="BF12" s="45">
        <v>1</v>
      </c>
      <c r="BG12" s="102">
        <v>1</v>
      </c>
      <c r="BH12" s="102">
        <v>11</v>
      </c>
      <c r="BI12" s="102">
        <v>50</v>
      </c>
      <c r="BJ12" s="48" t="str">
        <f t="shared" si="26"/>
        <v>11,1</v>
      </c>
      <c r="BK12" s="82"/>
      <c r="BL12" s="94">
        <f t="shared" si="27"/>
        <v>8</v>
      </c>
      <c r="BM12" s="56">
        <f t="shared" si="28"/>
        <v>1</v>
      </c>
      <c r="BN12" s="56">
        <f t="shared" si="29"/>
        <v>8</v>
      </c>
      <c r="BO12" s="82"/>
      <c r="BP12" s="90">
        <v>7</v>
      </c>
      <c r="BQ12" s="237">
        <v>0</v>
      </c>
      <c r="BR12" s="102">
        <v>7</v>
      </c>
      <c r="BS12" s="102" t="s">
        <v>727</v>
      </c>
      <c r="BT12" s="102" t="s">
        <v>458</v>
      </c>
      <c r="BU12" s="102">
        <v>1</v>
      </c>
      <c r="BV12" s="237">
        <v>30.088059999999999</v>
      </c>
      <c r="BW12" s="102">
        <v>100</v>
      </c>
      <c r="BX12" s="237">
        <v>202.83249999999899</v>
      </c>
      <c r="BY12" s="237">
        <v>403.71699999999998</v>
      </c>
      <c r="BZ12" s="82"/>
      <c r="CA12" s="262">
        <v>29.495249999999999</v>
      </c>
      <c r="CB12" s="262">
        <v>29.654</v>
      </c>
      <c r="CC12" s="262">
        <v>29.701309999999999</v>
      </c>
      <c r="CD12" s="262">
        <v>29.708169999999999</v>
      </c>
      <c r="CE12" s="262">
        <v>29.858180000000001</v>
      </c>
      <c r="CF12" s="262">
        <v>30.270610000000001</v>
      </c>
      <c r="CG12" s="262">
        <v>30.682449999999999</v>
      </c>
      <c r="CH12" s="262">
        <v>30.58897</v>
      </c>
      <c r="CI12" s="262">
        <v>30.37623</v>
      </c>
      <c r="CJ12" s="262">
        <v>29.96988</v>
      </c>
      <c r="CK12" s="261">
        <v>29.985779999999998</v>
      </c>
      <c r="CL12" s="261">
        <v>30.23742</v>
      </c>
      <c r="CM12" s="261">
        <v>30.441299999999998</v>
      </c>
      <c r="CN12" s="261">
        <v>30.21641</v>
      </c>
      <c r="CO12" s="261">
        <v>30.217289999999998</v>
      </c>
      <c r="CP12" s="261">
        <v>29.946870000000001</v>
      </c>
      <c r="CQ12" s="261">
        <v>29.7</v>
      </c>
      <c r="CR12" s="261">
        <v>29.74128</v>
      </c>
      <c r="CS12" s="261">
        <v>29.7</v>
      </c>
      <c r="CT12" s="261">
        <v>29.7</v>
      </c>
      <c r="CU12" s="261">
        <v>29.7</v>
      </c>
      <c r="CV12" s="261">
        <v>29.7</v>
      </c>
      <c r="CW12" s="261">
        <v>29.7</v>
      </c>
      <c r="CX12" s="82"/>
      <c r="CY12" s="82"/>
      <c r="CZ12" s="82"/>
      <c r="DA12" s="82"/>
      <c r="DB12" s="82"/>
      <c r="DC12" s="82"/>
      <c r="DD12" s="82"/>
      <c r="DE12" s="82"/>
      <c r="DF12" s="82"/>
      <c r="DG12" s="82"/>
      <c r="DH12" s="82"/>
      <c r="DI12" s="82"/>
      <c r="DJ12" s="82"/>
      <c r="DK12" s="82"/>
    </row>
    <row r="13" spans="1:115" ht="6.95" customHeight="1" x14ac:dyDescent="0.25">
      <c r="A13" s="82"/>
      <c r="B13" s="239"/>
      <c r="C13" s="263">
        <f t="shared" si="1"/>
        <v>-1</v>
      </c>
      <c r="D13" s="263">
        <f t="shared" si="2"/>
        <v>-1</v>
      </c>
      <c r="E13" s="263">
        <f t="shared" si="3"/>
        <v>0</v>
      </c>
      <c r="F13" s="263">
        <f t="shared" si="4"/>
        <v>0</v>
      </c>
      <c r="G13" s="263">
        <f t="shared" si="5"/>
        <v>0</v>
      </c>
      <c r="H13" s="263">
        <f t="shared" si="6"/>
        <v>0</v>
      </c>
      <c r="I13" s="263">
        <f t="shared" si="7"/>
        <v>0</v>
      </c>
      <c r="J13" s="263">
        <f t="shared" si="8"/>
        <v>0</v>
      </c>
      <c r="K13" s="263">
        <f t="shared" si="9"/>
        <v>0</v>
      </c>
      <c r="L13" s="263">
        <f t="shared" si="10"/>
        <v>0</v>
      </c>
      <c r="M13" s="263">
        <f t="shared" si="11"/>
        <v>0</v>
      </c>
      <c r="N13" s="263">
        <f t="shared" si="12"/>
        <v>0</v>
      </c>
      <c r="O13" s="263">
        <f t="shared" si="13"/>
        <v>0</v>
      </c>
      <c r="P13" s="263">
        <f t="shared" si="14"/>
        <v>0</v>
      </c>
      <c r="Q13" s="263">
        <f t="shared" si="15"/>
        <v>0</v>
      </c>
      <c r="R13" s="263">
        <f t="shared" si="16"/>
        <v>70</v>
      </c>
      <c r="S13" s="263">
        <f t="shared" si="17"/>
        <v>70</v>
      </c>
      <c r="T13" s="263">
        <f t="shared" si="18"/>
        <v>70</v>
      </c>
      <c r="U13" s="263">
        <f t="shared" si="19"/>
        <v>70</v>
      </c>
      <c r="V13" s="263">
        <f t="shared" si="20"/>
        <v>70</v>
      </c>
      <c r="W13" s="263">
        <f t="shared" si="21"/>
        <v>70</v>
      </c>
      <c r="X13" s="263">
        <f t="shared" si="22"/>
        <v>0</v>
      </c>
      <c r="Y13" s="263">
        <f t="shared" si="23"/>
        <v>0</v>
      </c>
      <c r="Z13" s="82"/>
      <c r="AA13" s="90">
        <v>1</v>
      </c>
      <c r="AB13" s="102">
        <v>19</v>
      </c>
      <c r="AC13" s="102">
        <v>18</v>
      </c>
      <c r="AD13" s="102">
        <v>2</v>
      </c>
      <c r="AE13" s="102">
        <v>3</v>
      </c>
      <c r="AF13" s="102">
        <v>400</v>
      </c>
      <c r="AG13" s="235" t="str">
        <f t="shared" si="24"/>
        <v>18,19</v>
      </c>
      <c r="AH13" s="230"/>
      <c r="AI13" s="90">
        <v>8</v>
      </c>
      <c r="AJ13" s="90">
        <v>8</v>
      </c>
      <c r="AK13" s="90" t="s">
        <v>742</v>
      </c>
      <c r="AL13" s="102">
        <v>400</v>
      </c>
      <c r="AM13" s="102">
        <v>5</v>
      </c>
      <c r="AN13" s="102">
        <v>2.1875000000000002E-3</v>
      </c>
      <c r="AO13" s="102">
        <v>42.3125</v>
      </c>
      <c r="AP13" s="102">
        <v>1</v>
      </c>
      <c r="AQ13" s="102">
        <v>100</v>
      </c>
      <c r="AR13" s="102">
        <v>0.03</v>
      </c>
      <c r="AS13" s="102">
        <v>2</v>
      </c>
      <c r="AT13" s="102">
        <v>1</v>
      </c>
      <c r="AU13" s="102">
        <v>0</v>
      </c>
      <c r="AV13" s="102" t="s">
        <v>724</v>
      </c>
      <c r="AW13" s="92">
        <f>IF(AV12=AV13,AW12,MAX(AW$4:AW12)+1)</f>
        <v>2</v>
      </c>
      <c r="AX13" s="230"/>
      <c r="AY13" s="73">
        <v>8</v>
      </c>
      <c r="AZ13" s="73">
        <v>8</v>
      </c>
      <c r="BA13" s="47">
        <v>7</v>
      </c>
      <c r="BB13" s="47">
        <v>-9</v>
      </c>
      <c r="BC13" s="47"/>
      <c r="BD13" s="47">
        <f t="shared" si="25"/>
        <v>2</v>
      </c>
      <c r="BE13" s="230"/>
      <c r="BF13" s="45">
        <v>1</v>
      </c>
      <c r="BG13" s="102">
        <v>1</v>
      </c>
      <c r="BH13" s="102">
        <v>12</v>
      </c>
      <c r="BI13" s="102">
        <v>50.1</v>
      </c>
      <c r="BJ13" s="48" t="str">
        <f t="shared" si="26"/>
        <v>12,1</v>
      </c>
      <c r="BK13" s="82"/>
      <c r="BL13" s="94">
        <f t="shared" si="27"/>
        <v>9</v>
      </c>
      <c r="BM13" s="56">
        <f t="shared" si="28"/>
        <v>1</v>
      </c>
      <c r="BN13" s="56">
        <f t="shared" si="29"/>
        <v>9</v>
      </c>
      <c r="BO13" s="82"/>
      <c r="BP13" s="90">
        <v>8</v>
      </c>
      <c r="BQ13" s="237">
        <v>0</v>
      </c>
      <c r="BR13" s="102">
        <v>8</v>
      </c>
      <c r="BS13" s="102" t="s">
        <v>741</v>
      </c>
      <c r="BT13" s="102" t="s">
        <v>460</v>
      </c>
      <c r="BU13" s="102">
        <v>1</v>
      </c>
      <c r="BV13" s="237">
        <v>0</v>
      </c>
      <c r="BW13" s="102">
        <v>0</v>
      </c>
      <c r="BX13" s="237">
        <v>0</v>
      </c>
      <c r="BY13" s="237">
        <v>0</v>
      </c>
      <c r="BZ13" s="82"/>
      <c r="CA13" s="262">
        <v>29.144600000000001</v>
      </c>
      <c r="CB13" s="262">
        <v>29.32761</v>
      </c>
      <c r="CC13" s="262">
        <v>29.58849</v>
      </c>
      <c r="CD13" s="262">
        <v>29.616530000000001</v>
      </c>
      <c r="CE13" s="262">
        <v>29.520980000000002</v>
      </c>
      <c r="CF13" s="262">
        <v>29.679089999999999</v>
      </c>
      <c r="CG13" s="262">
        <v>30.136479999999999</v>
      </c>
      <c r="CH13" s="262">
        <v>30.323029999999999</v>
      </c>
      <c r="CI13" s="262">
        <v>30.14969</v>
      </c>
      <c r="CJ13" s="262">
        <v>29.759630000000001</v>
      </c>
      <c r="CK13" s="261">
        <v>29.764810000000001</v>
      </c>
      <c r="CL13" s="261">
        <v>30.063649999999999</v>
      </c>
      <c r="CM13" s="261">
        <v>30.103960000000001</v>
      </c>
      <c r="CN13" s="261">
        <v>29.890160000000002</v>
      </c>
      <c r="CO13" s="261">
        <v>29.822769999999998</v>
      </c>
      <c r="CP13" s="261">
        <v>29.7</v>
      </c>
      <c r="CQ13" s="261">
        <v>29.7</v>
      </c>
      <c r="CR13" s="261">
        <v>29.7</v>
      </c>
      <c r="CS13" s="261">
        <v>29.7</v>
      </c>
      <c r="CT13" s="261">
        <v>29.7</v>
      </c>
      <c r="CU13" s="261">
        <v>29.7</v>
      </c>
      <c r="CV13" s="261">
        <v>29.7</v>
      </c>
      <c r="CW13" s="261">
        <v>29.7</v>
      </c>
      <c r="CX13" s="82"/>
      <c r="CY13" s="82"/>
      <c r="CZ13" s="82"/>
      <c r="DA13" s="82"/>
      <c r="DB13" s="82"/>
      <c r="DC13" s="82"/>
      <c r="DD13" s="82"/>
      <c r="DE13" s="82"/>
      <c r="DF13" s="82"/>
      <c r="DG13" s="82"/>
      <c r="DH13" s="82"/>
      <c r="DI13" s="82"/>
      <c r="DJ13" s="82"/>
      <c r="DK13" s="82"/>
    </row>
    <row r="14" spans="1:115" ht="6.95" customHeight="1" x14ac:dyDescent="0.25">
      <c r="A14" s="82"/>
      <c r="B14" s="239"/>
      <c r="C14" s="263">
        <f t="shared" si="1"/>
        <v>-1</v>
      </c>
      <c r="D14" s="263">
        <f t="shared" si="2"/>
        <v>-1</v>
      </c>
      <c r="E14" s="263">
        <f t="shared" si="3"/>
        <v>0</v>
      </c>
      <c r="F14" s="263">
        <f t="shared" si="4"/>
        <v>0</v>
      </c>
      <c r="G14" s="263">
        <f t="shared" si="5"/>
        <v>0</v>
      </c>
      <c r="H14" s="263">
        <f t="shared" si="6"/>
        <v>0</v>
      </c>
      <c r="I14" s="263">
        <f t="shared" si="7"/>
        <v>0</v>
      </c>
      <c r="J14" s="263">
        <f t="shared" si="8"/>
        <v>0</v>
      </c>
      <c r="K14" s="263">
        <f t="shared" si="9"/>
        <v>0</v>
      </c>
      <c r="L14" s="263">
        <f t="shared" si="10"/>
        <v>0</v>
      </c>
      <c r="M14" s="263">
        <f t="shared" si="11"/>
        <v>0</v>
      </c>
      <c r="N14" s="263">
        <f t="shared" si="12"/>
        <v>0</v>
      </c>
      <c r="O14" s="263">
        <f t="shared" si="13"/>
        <v>0</v>
      </c>
      <c r="P14" s="263">
        <f t="shared" si="14"/>
        <v>0</v>
      </c>
      <c r="Q14" s="263">
        <f t="shared" si="15"/>
        <v>0</v>
      </c>
      <c r="R14" s="263">
        <f t="shared" si="16"/>
        <v>70</v>
      </c>
      <c r="S14" s="263">
        <f t="shared" si="17"/>
        <v>70</v>
      </c>
      <c r="T14" s="263">
        <f t="shared" si="18"/>
        <v>70</v>
      </c>
      <c r="U14" s="263">
        <f t="shared" si="19"/>
        <v>70</v>
      </c>
      <c r="V14" s="263">
        <f t="shared" si="20"/>
        <v>70</v>
      </c>
      <c r="W14" s="263">
        <f t="shared" si="21"/>
        <v>70</v>
      </c>
      <c r="X14" s="263">
        <f t="shared" si="22"/>
        <v>0</v>
      </c>
      <c r="Y14" s="263">
        <f t="shared" si="23"/>
        <v>0</v>
      </c>
      <c r="Z14" s="82"/>
      <c r="AA14" s="90">
        <v>1</v>
      </c>
      <c r="AB14" s="102">
        <v>20</v>
      </c>
      <c r="AC14" s="102">
        <v>17</v>
      </c>
      <c r="AD14" s="102">
        <v>2</v>
      </c>
      <c r="AE14" s="102">
        <v>4</v>
      </c>
      <c r="AF14" s="102">
        <v>400</v>
      </c>
      <c r="AG14" s="235" t="str">
        <f t="shared" si="24"/>
        <v>17,20</v>
      </c>
      <c r="AH14" s="230"/>
      <c r="AI14" s="90">
        <v>9</v>
      </c>
      <c r="AJ14" s="90">
        <v>9</v>
      </c>
      <c r="AK14" s="90" t="s">
        <v>740</v>
      </c>
      <c r="AL14" s="102">
        <v>400</v>
      </c>
      <c r="AM14" s="102">
        <v>5</v>
      </c>
      <c r="AN14" s="102">
        <v>2.1875000000000002E-3</v>
      </c>
      <c r="AO14" s="102">
        <v>41.4375</v>
      </c>
      <c r="AP14" s="102">
        <v>1</v>
      </c>
      <c r="AQ14" s="102">
        <v>100</v>
      </c>
      <c r="AR14" s="102">
        <v>0.03</v>
      </c>
      <c r="AS14" s="102">
        <v>2</v>
      </c>
      <c r="AT14" s="102">
        <v>1</v>
      </c>
      <c r="AU14" s="102">
        <v>0</v>
      </c>
      <c r="AV14" s="102" t="s">
        <v>724</v>
      </c>
      <c r="AW14" s="92">
        <f>IF(AV13=AV14,AW13,MAX(AW$4:AW13)+1)</f>
        <v>2</v>
      </c>
      <c r="AX14" s="230"/>
      <c r="AY14" s="73">
        <v>9</v>
      </c>
      <c r="AZ14" s="73">
        <v>9</v>
      </c>
      <c r="BA14" s="47">
        <v>8</v>
      </c>
      <c r="BB14" s="47">
        <v>-10</v>
      </c>
      <c r="BC14" s="47"/>
      <c r="BD14" s="47">
        <f t="shared" si="25"/>
        <v>3</v>
      </c>
      <c r="BE14" s="230"/>
      <c r="BF14" s="45">
        <v>1</v>
      </c>
      <c r="BG14" s="102">
        <v>1</v>
      </c>
      <c r="BH14" s="102">
        <v>13</v>
      </c>
      <c r="BI14" s="102">
        <v>50.15</v>
      </c>
      <c r="BJ14" s="48" t="str">
        <f t="shared" si="26"/>
        <v>13,1</v>
      </c>
      <c r="BK14" s="82"/>
      <c r="BL14" s="94">
        <f t="shared" si="27"/>
        <v>10</v>
      </c>
      <c r="BM14" s="56">
        <f t="shared" si="28"/>
        <v>1</v>
      </c>
      <c r="BN14" s="56">
        <f t="shared" si="29"/>
        <v>10</v>
      </c>
      <c r="BO14" s="82"/>
      <c r="BP14" s="90">
        <v>9</v>
      </c>
      <c r="BQ14" s="237">
        <v>0</v>
      </c>
      <c r="BR14" s="102">
        <v>9</v>
      </c>
      <c r="BS14" s="102" t="s">
        <v>739</v>
      </c>
      <c r="BT14" s="102" t="s">
        <v>460</v>
      </c>
      <c r="BU14" s="102">
        <v>1</v>
      </c>
      <c r="BV14" s="237">
        <v>0</v>
      </c>
      <c r="BW14" s="102">
        <v>0</v>
      </c>
      <c r="BX14" s="237">
        <v>0</v>
      </c>
      <c r="BY14" s="237">
        <v>0</v>
      </c>
      <c r="BZ14" s="82"/>
      <c r="CA14" s="262">
        <v>28.056049999999999</v>
      </c>
      <c r="CB14" s="262">
        <v>28.750810000000001</v>
      </c>
      <c r="CC14" s="262">
        <v>28.95383</v>
      </c>
      <c r="CD14" s="262">
        <v>29.176480000000002</v>
      </c>
      <c r="CE14" s="262">
        <v>29.094950000000001</v>
      </c>
      <c r="CF14" s="262">
        <v>29.050170000000001</v>
      </c>
      <c r="CG14" s="262">
        <v>29.70411</v>
      </c>
      <c r="CH14" s="262">
        <v>29.771940000000001</v>
      </c>
      <c r="CI14" s="262">
        <v>29.94323</v>
      </c>
      <c r="CJ14" s="262">
        <v>29.92371</v>
      </c>
      <c r="CK14" s="261">
        <v>29.862469999999998</v>
      </c>
      <c r="CL14" s="261">
        <v>29.848680000000002</v>
      </c>
      <c r="CM14" s="261">
        <v>29.8827</v>
      </c>
      <c r="CN14" s="261">
        <v>29.7</v>
      </c>
      <c r="CO14" s="261">
        <v>29.7</v>
      </c>
      <c r="CP14" s="261">
        <v>29.7</v>
      </c>
      <c r="CQ14" s="261">
        <v>29.7</v>
      </c>
      <c r="CR14" s="261">
        <v>29.7</v>
      </c>
      <c r="CS14" s="261">
        <v>29.7</v>
      </c>
      <c r="CT14" s="261">
        <v>29.7</v>
      </c>
      <c r="CU14" s="261">
        <v>29.7</v>
      </c>
      <c r="CV14" s="261">
        <v>29.7</v>
      </c>
      <c r="CW14" s="261">
        <v>29.7</v>
      </c>
      <c r="CX14" s="82"/>
      <c r="CY14" s="82"/>
      <c r="CZ14" s="82"/>
      <c r="DA14" s="82"/>
      <c r="DB14" s="82"/>
      <c r="DC14" s="82"/>
      <c r="DD14" s="82"/>
      <c r="DE14" s="82"/>
      <c r="DF14" s="82"/>
      <c r="DG14" s="82"/>
      <c r="DH14" s="82"/>
      <c r="DI14" s="82"/>
      <c r="DJ14" s="82"/>
      <c r="DK14" s="82"/>
    </row>
    <row r="15" spans="1:115" ht="6.95" customHeight="1" x14ac:dyDescent="0.25">
      <c r="A15" s="82"/>
      <c r="B15" s="239"/>
      <c r="C15" s="263">
        <f t="shared" si="1"/>
        <v>-1</v>
      </c>
      <c r="D15" s="263">
        <f t="shared" si="2"/>
        <v>-1</v>
      </c>
      <c r="E15" s="263">
        <f t="shared" si="3"/>
        <v>0</v>
      </c>
      <c r="F15" s="263">
        <f t="shared" si="4"/>
        <v>0</v>
      </c>
      <c r="G15" s="263">
        <f t="shared" si="5"/>
        <v>0</v>
      </c>
      <c r="H15" s="263">
        <f t="shared" si="6"/>
        <v>0</v>
      </c>
      <c r="I15" s="263">
        <f t="shared" si="7"/>
        <v>0</v>
      </c>
      <c r="J15" s="263">
        <f t="shared" si="8"/>
        <v>0</v>
      </c>
      <c r="K15" s="263">
        <f t="shared" si="9"/>
        <v>0</v>
      </c>
      <c r="L15" s="263">
        <f t="shared" si="10"/>
        <v>0</v>
      </c>
      <c r="M15" s="263">
        <f t="shared" si="11"/>
        <v>0</v>
      </c>
      <c r="N15" s="263">
        <f t="shared" si="12"/>
        <v>0</v>
      </c>
      <c r="O15" s="263">
        <f t="shared" si="13"/>
        <v>0</v>
      </c>
      <c r="P15" s="263">
        <f t="shared" si="14"/>
        <v>0</v>
      </c>
      <c r="Q15" s="263">
        <f t="shared" si="15"/>
        <v>0</v>
      </c>
      <c r="R15" s="263">
        <f t="shared" si="16"/>
        <v>0</v>
      </c>
      <c r="S15" s="263">
        <f t="shared" si="17"/>
        <v>70</v>
      </c>
      <c r="T15" s="263">
        <f t="shared" si="18"/>
        <v>70</v>
      </c>
      <c r="U15" s="263">
        <f t="shared" si="19"/>
        <v>70</v>
      </c>
      <c r="V15" s="263">
        <f t="shared" si="20"/>
        <v>70</v>
      </c>
      <c r="W15" s="263">
        <f t="shared" si="21"/>
        <v>70</v>
      </c>
      <c r="X15" s="263">
        <f t="shared" si="22"/>
        <v>0</v>
      </c>
      <c r="Y15" s="263">
        <f t="shared" si="23"/>
        <v>0</v>
      </c>
      <c r="Z15" s="82"/>
      <c r="AA15" s="90">
        <v>1</v>
      </c>
      <c r="AB15" s="102">
        <v>21</v>
      </c>
      <c r="AC15" s="102">
        <v>17</v>
      </c>
      <c r="AD15" s="102">
        <v>2</v>
      </c>
      <c r="AE15" s="102">
        <v>5</v>
      </c>
      <c r="AF15" s="102">
        <v>400</v>
      </c>
      <c r="AG15" s="235" t="str">
        <f t="shared" si="24"/>
        <v>17,21</v>
      </c>
      <c r="AH15" s="230"/>
      <c r="AI15" s="90">
        <v>10</v>
      </c>
      <c r="AJ15" s="90">
        <v>10</v>
      </c>
      <c r="AK15" s="90" t="s">
        <v>738</v>
      </c>
      <c r="AL15" s="102">
        <v>400</v>
      </c>
      <c r="AM15" s="102">
        <v>5</v>
      </c>
      <c r="AN15" s="102">
        <v>2.1875000000000002E-3</v>
      </c>
      <c r="AO15" s="102">
        <v>40.5625</v>
      </c>
      <c r="AP15" s="102">
        <v>1</v>
      </c>
      <c r="AQ15" s="102">
        <v>100</v>
      </c>
      <c r="AR15" s="102">
        <v>0.03</v>
      </c>
      <c r="AS15" s="102">
        <v>2</v>
      </c>
      <c r="AT15" s="102">
        <v>1</v>
      </c>
      <c r="AU15" s="102">
        <v>0</v>
      </c>
      <c r="AV15" s="102" t="s">
        <v>724</v>
      </c>
      <c r="AW15" s="92">
        <f>IF(AV14=AV15,AW14,MAX(AW$4:AW14)+1)</f>
        <v>2</v>
      </c>
      <c r="AX15" s="230"/>
      <c r="AY15" s="73">
        <v>10</v>
      </c>
      <c r="AZ15" s="73">
        <v>10</v>
      </c>
      <c r="BA15" s="47">
        <v>9</v>
      </c>
      <c r="BB15" s="47">
        <v>-11</v>
      </c>
      <c r="BC15" s="47"/>
      <c r="BD15" s="47">
        <f t="shared" si="25"/>
        <v>4</v>
      </c>
      <c r="BE15" s="230"/>
      <c r="BF15" s="45">
        <v>1</v>
      </c>
      <c r="BG15" s="102">
        <v>1</v>
      </c>
      <c r="BH15" s="102">
        <v>14</v>
      </c>
      <c r="BI15" s="102">
        <v>50.15</v>
      </c>
      <c r="BJ15" s="48" t="str">
        <f t="shared" si="26"/>
        <v>14,1</v>
      </c>
      <c r="BK15" s="82"/>
      <c r="BL15" s="94">
        <f t="shared" si="27"/>
        <v>11</v>
      </c>
      <c r="BM15" s="56">
        <f t="shared" si="28"/>
        <v>1</v>
      </c>
      <c r="BN15" s="56">
        <f t="shared" si="29"/>
        <v>11</v>
      </c>
      <c r="BO15" s="82"/>
      <c r="BP15" s="90">
        <v>10</v>
      </c>
      <c r="BQ15" s="237">
        <v>0</v>
      </c>
      <c r="BR15" s="102">
        <v>10</v>
      </c>
      <c r="BS15" s="102" t="s">
        <v>737</v>
      </c>
      <c r="BT15" s="102" t="s">
        <v>458</v>
      </c>
      <c r="BU15" s="102">
        <v>1</v>
      </c>
      <c r="BV15" s="237">
        <v>29.731670000000001</v>
      </c>
      <c r="BW15" s="102">
        <v>100</v>
      </c>
      <c r="BX15" s="237">
        <v>202.83249999999899</v>
      </c>
      <c r="BY15" s="237">
        <v>403.71699999999998</v>
      </c>
      <c r="BZ15" s="82"/>
      <c r="CA15" s="262">
        <v>26.484970000000001</v>
      </c>
      <c r="CB15" s="262">
        <v>27.049209999999999</v>
      </c>
      <c r="CC15" s="262">
        <v>27.462479999999999</v>
      </c>
      <c r="CD15" s="262">
        <v>28.02036</v>
      </c>
      <c r="CE15" s="262">
        <v>27.84806</v>
      </c>
      <c r="CF15" s="262">
        <v>28.415600000000001</v>
      </c>
      <c r="CG15" s="262">
        <v>28.591429999999999</v>
      </c>
      <c r="CH15" s="262">
        <v>29.504809999999999</v>
      </c>
      <c r="CI15" s="262">
        <v>29.91873</v>
      </c>
      <c r="CJ15" s="262">
        <v>29.77177</v>
      </c>
      <c r="CK15" s="261">
        <v>30.002189999999999</v>
      </c>
      <c r="CL15" s="261">
        <v>29.86919</v>
      </c>
      <c r="CM15" s="261">
        <v>29.7</v>
      </c>
      <c r="CN15" s="261">
        <v>29.7</v>
      </c>
      <c r="CO15" s="261">
        <v>29.7</v>
      </c>
      <c r="CP15" s="261">
        <v>29.7</v>
      </c>
      <c r="CQ15" s="261">
        <v>29.7</v>
      </c>
      <c r="CR15" s="261">
        <v>29.7</v>
      </c>
      <c r="CS15" s="261">
        <v>29.7</v>
      </c>
      <c r="CT15" s="261">
        <v>29.7</v>
      </c>
      <c r="CU15" s="261">
        <v>29.7</v>
      </c>
      <c r="CV15" s="261">
        <v>29.7</v>
      </c>
      <c r="CW15" s="261">
        <v>29.7</v>
      </c>
      <c r="CX15" s="82"/>
      <c r="CY15" s="82"/>
      <c r="CZ15" s="82"/>
      <c r="DA15" s="82"/>
      <c r="DB15" s="82"/>
      <c r="DC15" s="82"/>
      <c r="DD15" s="82"/>
      <c r="DE15" s="82"/>
      <c r="DF15" s="82"/>
      <c r="DG15" s="82"/>
      <c r="DH15" s="82"/>
      <c r="DI15" s="82"/>
      <c r="DJ15" s="82"/>
      <c r="DK15" s="82"/>
    </row>
    <row r="16" spans="1:115" ht="6.95" customHeight="1" x14ac:dyDescent="0.25">
      <c r="A16" s="82"/>
      <c r="B16" s="239"/>
      <c r="C16" s="263">
        <f t="shared" si="1"/>
        <v>-1</v>
      </c>
      <c r="D16" s="263">
        <f t="shared" si="2"/>
        <v>0</v>
      </c>
      <c r="E16" s="263">
        <f t="shared" si="3"/>
        <v>0</v>
      </c>
      <c r="F16" s="263">
        <f t="shared" si="4"/>
        <v>0</v>
      </c>
      <c r="G16" s="263">
        <f t="shared" si="5"/>
        <v>0</v>
      </c>
      <c r="H16" s="263">
        <f t="shared" si="6"/>
        <v>0</v>
      </c>
      <c r="I16" s="263">
        <f t="shared" si="7"/>
        <v>0</v>
      </c>
      <c r="J16" s="263">
        <f t="shared" si="8"/>
        <v>0</v>
      </c>
      <c r="K16" s="263">
        <f t="shared" si="9"/>
        <v>0</v>
      </c>
      <c r="L16" s="263">
        <f t="shared" si="10"/>
        <v>0</v>
      </c>
      <c r="M16" s="263">
        <f t="shared" si="11"/>
        <v>0</v>
      </c>
      <c r="N16" s="263">
        <f t="shared" si="12"/>
        <v>0</v>
      </c>
      <c r="O16" s="263">
        <f t="shared" si="13"/>
        <v>0</v>
      </c>
      <c r="P16" s="263">
        <f t="shared" si="14"/>
        <v>0</v>
      </c>
      <c r="Q16" s="263">
        <f t="shared" si="15"/>
        <v>0</v>
      </c>
      <c r="R16" s="263">
        <f t="shared" si="16"/>
        <v>0</v>
      </c>
      <c r="S16" s="263">
        <f t="shared" si="17"/>
        <v>70</v>
      </c>
      <c r="T16" s="263">
        <f t="shared" si="18"/>
        <v>70</v>
      </c>
      <c r="U16" s="263">
        <f t="shared" si="19"/>
        <v>70</v>
      </c>
      <c r="V16" s="263">
        <f t="shared" si="20"/>
        <v>70</v>
      </c>
      <c r="W16" s="263">
        <f t="shared" si="21"/>
        <v>70</v>
      </c>
      <c r="X16" s="263">
        <f t="shared" si="22"/>
        <v>0</v>
      </c>
      <c r="Y16" s="263">
        <f t="shared" si="23"/>
        <v>0</v>
      </c>
      <c r="Z16" s="82"/>
      <c r="AA16" s="90">
        <v>1</v>
      </c>
      <c r="AB16" s="102">
        <v>22</v>
      </c>
      <c r="AC16" s="102">
        <v>17</v>
      </c>
      <c r="AD16" s="102">
        <v>2</v>
      </c>
      <c r="AE16" s="102">
        <v>6</v>
      </c>
      <c r="AF16" s="102">
        <v>400</v>
      </c>
      <c r="AG16" s="235" t="str">
        <f t="shared" si="24"/>
        <v>17,22</v>
      </c>
      <c r="AH16" s="230"/>
      <c r="AI16" s="90">
        <v>11</v>
      </c>
      <c r="AJ16" s="90">
        <v>11</v>
      </c>
      <c r="AK16" s="90" t="s">
        <v>736</v>
      </c>
      <c r="AL16" s="102">
        <v>400</v>
      </c>
      <c r="AM16" s="102">
        <v>5</v>
      </c>
      <c r="AN16" s="102">
        <v>2.1875000000000002E-3</v>
      </c>
      <c r="AO16" s="102">
        <v>39.6875</v>
      </c>
      <c r="AP16" s="102">
        <v>1</v>
      </c>
      <c r="AQ16" s="102">
        <v>100</v>
      </c>
      <c r="AR16" s="102">
        <v>0.03</v>
      </c>
      <c r="AS16" s="102">
        <v>2</v>
      </c>
      <c r="AT16" s="102">
        <v>1</v>
      </c>
      <c r="AU16" s="102">
        <v>0</v>
      </c>
      <c r="AV16" s="102" t="s">
        <v>724</v>
      </c>
      <c r="AW16" s="92">
        <f>IF(AV15=AV16,AW15,MAX(AW$4:AW15)+1)</f>
        <v>2</v>
      </c>
      <c r="AX16" s="230"/>
      <c r="AY16" s="73">
        <v>11</v>
      </c>
      <c r="AZ16" s="73">
        <v>11</v>
      </c>
      <c r="BA16" s="47">
        <v>10</v>
      </c>
      <c r="BB16" s="47">
        <v>-12</v>
      </c>
      <c r="BC16" s="47"/>
      <c r="BD16" s="47">
        <f t="shared" si="25"/>
        <v>5</v>
      </c>
      <c r="BE16" s="230"/>
      <c r="BF16" s="45">
        <v>1</v>
      </c>
      <c r="BG16" s="102">
        <v>1</v>
      </c>
      <c r="BH16" s="102">
        <v>15</v>
      </c>
      <c r="BI16" s="102">
        <v>50.1</v>
      </c>
      <c r="BJ16" s="48" t="str">
        <f t="shared" si="26"/>
        <v>15,1</v>
      </c>
      <c r="BK16" s="82"/>
      <c r="BL16" s="94">
        <f t="shared" si="27"/>
        <v>12</v>
      </c>
      <c r="BM16" s="56">
        <f t="shared" si="28"/>
        <v>1</v>
      </c>
      <c r="BN16" s="56">
        <f t="shared" si="29"/>
        <v>12</v>
      </c>
      <c r="BO16" s="82"/>
      <c r="BP16" s="90">
        <v>11</v>
      </c>
      <c r="BQ16" s="237">
        <v>0</v>
      </c>
      <c r="BR16" s="102">
        <v>11</v>
      </c>
      <c r="BS16" s="102" t="s">
        <v>735</v>
      </c>
      <c r="BT16" s="102" t="s">
        <v>460</v>
      </c>
      <c r="BU16" s="102">
        <v>1</v>
      </c>
      <c r="BV16" s="237">
        <v>0</v>
      </c>
      <c r="BW16" s="102">
        <v>0</v>
      </c>
      <c r="BX16" s="237">
        <v>0</v>
      </c>
      <c r="BY16" s="237">
        <v>0</v>
      </c>
      <c r="BZ16" s="82"/>
      <c r="CA16" s="262">
        <v>24.582540000000002</v>
      </c>
      <c r="CB16" s="262">
        <v>25.018789999999999</v>
      </c>
      <c r="CC16" s="262">
        <v>25.189050000000002</v>
      </c>
      <c r="CD16" s="262">
        <v>26.201090000000001</v>
      </c>
      <c r="CE16" s="262">
        <v>26.714510000000001</v>
      </c>
      <c r="CF16" s="262">
        <v>26.886980000000001</v>
      </c>
      <c r="CG16" s="262">
        <v>27.14997</v>
      </c>
      <c r="CH16" s="262">
        <v>27.70956</v>
      </c>
      <c r="CI16" s="262">
        <v>28.543410000000002</v>
      </c>
      <c r="CJ16" s="262">
        <v>29.097729999999999</v>
      </c>
      <c r="CK16" s="261">
        <v>29.7</v>
      </c>
      <c r="CL16" s="261">
        <v>29.7</v>
      </c>
      <c r="CM16" s="261">
        <v>29.7</v>
      </c>
      <c r="CN16" s="261">
        <v>29.7</v>
      </c>
      <c r="CO16" s="261">
        <v>29.7</v>
      </c>
      <c r="CP16" s="261">
        <v>29.7</v>
      </c>
      <c r="CQ16" s="261">
        <v>29.7</v>
      </c>
      <c r="CR16" s="261">
        <v>29.7</v>
      </c>
      <c r="CS16" s="261">
        <v>29.7</v>
      </c>
      <c r="CT16" s="261">
        <v>29.7</v>
      </c>
      <c r="CU16" s="261">
        <v>29.7</v>
      </c>
      <c r="CV16" s="261">
        <v>29.7</v>
      </c>
      <c r="CW16" s="261">
        <v>29.7</v>
      </c>
      <c r="CX16" s="82"/>
      <c r="CY16" s="82"/>
      <c r="CZ16" s="82"/>
      <c r="DA16" s="82"/>
      <c r="DB16" s="82"/>
      <c r="DC16" s="82"/>
      <c r="DD16" s="82"/>
      <c r="DE16" s="82"/>
      <c r="DF16" s="82"/>
      <c r="DG16" s="82"/>
      <c r="DH16" s="82"/>
      <c r="DI16" s="82"/>
      <c r="DJ16" s="82"/>
      <c r="DK16" s="82"/>
    </row>
    <row r="17" spans="1:115" ht="6.95" customHeight="1" x14ac:dyDescent="0.25">
      <c r="A17" s="82"/>
      <c r="B17" s="239"/>
      <c r="C17" s="263">
        <f t="shared" si="1"/>
        <v>-1</v>
      </c>
      <c r="D17" s="263">
        <f t="shared" si="2"/>
        <v>0</v>
      </c>
      <c r="E17" s="263">
        <f t="shared" si="3"/>
        <v>0</v>
      </c>
      <c r="F17" s="263">
        <f t="shared" si="4"/>
        <v>0</v>
      </c>
      <c r="G17" s="263">
        <f t="shared" si="5"/>
        <v>0</v>
      </c>
      <c r="H17" s="263">
        <f t="shared" si="6"/>
        <v>0</v>
      </c>
      <c r="I17" s="263">
        <f t="shared" si="7"/>
        <v>0</v>
      </c>
      <c r="J17" s="263">
        <f t="shared" si="8"/>
        <v>0</v>
      </c>
      <c r="K17" s="263">
        <f t="shared" si="9"/>
        <v>0</v>
      </c>
      <c r="L17" s="263">
        <f t="shared" si="10"/>
        <v>0</v>
      </c>
      <c r="M17" s="263">
        <f t="shared" si="11"/>
        <v>0</v>
      </c>
      <c r="N17" s="263">
        <f t="shared" si="12"/>
        <v>0</v>
      </c>
      <c r="O17" s="263">
        <f t="shared" si="13"/>
        <v>0</v>
      </c>
      <c r="P17" s="263">
        <f t="shared" si="14"/>
        <v>0</v>
      </c>
      <c r="Q17" s="263">
        <f t="shared" si="15"/>
        <v>0</v>
      </c>
      <c r="R17" s="263">
        <f t="shared" si="16"/>
        <v>0</v>
      </c>
      <c r="S17" s="263">
        <f t="shared" si="17"/>
        <v>70</v>
      </c>
      <c r="T17" s="263">
        <f t="shared" si="18"/>
        <v>70</v>
      </c>
      <c r="U17" s="263">
        <f t="shared" si="19"/>
        <v>70</v>
      </c>
      <c r="V17" s="263">
        <f t="shared" si="20"/>
        <v>70</v>
      </c>
      <c r="W17" s="263">
        <f t="shared" si="21"/>
        <v>0</v>
      </c>
      <c r="X17" s="263">
        <f t="shared" si="22"/>
        <v>0</v>
      </c>
      <c r="Y17" s="263">
        <f t="shared" si="23"/>
        <v>0</v>
      </c>
      <c r="Z17" s="82"/>
      <c r="AA17" s="90">
        <v>1</v>
      </c>
      <c r="AB17" s="102">
        <v>23</v>
      </c>
      <c r="AC17" s="102">
        <v>16</v>
      </c>
      <c r="AD17" s="102">
        <v>2</v>
      </c>
      <c r="AE17" s="102">
        <v>7</v>
      </c>
      <c r="AF17" s="102">
        <v>400</v>
      </c>
      <c r="AG17" s="235" t="str">
        <f t="shared" si="24"/>
        <v>16,23</v>
      </c>
      <c r="AH17" s="230"/>
      <c r="AI17" s="90">
        <v>12</v>
      </c>
      <c r="AJ17" s="90">
        <v>12</v>
      </c>
      <c r="AK17" s="90" t="s">
        <v>734</v>
      </c>
      <c r="AL17" s="102">
        <v>400</v>
      </c>
      <c r="AM17" s="102">
        <v>5</v>
      </c>
      <c r="AN17" s="102">
        <v>2.1875000000000002E-3</v>
      </c>
      <c r="AO17" s="102">
        <v>38.8125</v>
      </c>
      <c r="AP17" s="102">
        <v>1</v>
      </c>
      <c r="AQ17" s="102">
        <v>100</v>
      </c>
      <c r="AR17" s="102">
        <v>0.03</v>
      </c>
      <c r="AS17" s="102">
        <v>2</v>
      </c>
      <c r="AT17" s="102">
        <v>1</v>
      </c>
      <c r="AU17" s="102">
        <v>0</v>
      </c>
      <c r="AV17" s="102" t="s">
        <v>724</v>
      </c>
      <c r="AW17" s="92">
        <f>IF(AV16=AV17,AW16,MAX(AW$4:AW16)+1)</f>
        <v>2</v>
      </c>
      <c r="AX17" s="230"/>
      <c r="AY17" s="73">
        <v>12</v>
      </c>
      <c r="AZ17" s="73">
        <v>12</v>
      </c>
      <c r="BA17" s="47">
        <v>11</v>
      </c>
      <c r="BB17" s="47">
        <v>-13</v>
      </c>
      <c r="BC17" s="47"/>
      <c r="BD17" s="47">
        <f t="shared" si="25"/>
        <v>6</v>
      </c>
      <c r="BE17" s="230"/>
      <c r="BF17" s="45">
        <v>1</v>
      </c>
      <c r="BG17" s="102">
        <v>1</v>
      </c>
      <c r="BH17" s="102">
        <v>16</v>
      </c>
      <c r="BI17" s="102">
        <v>50</v>
      </c>
      <c r="BJ17" s="48" t="str">
        <f t="shared" si="26"/>
        <v>16,1</v>
      </c>
      <c r="BK17" s="82"/>
      <c r="BL17" s="94">
        <f t="shared" si="27"/>
        <v>13</v>
      </c>
      <c r="BM17" s="56">
        <f t="shared" si="28"/>
        <v>1</v>
      </c>
      <c r="BN17" s="56">
        <f t="shared" si="29"/>
        <v>13</v>
      </c>
      <c r="BO17" s="82"/>
      <c r="BP17" s="90">
        <v>12</v>
      </c>
      <c r="BQ17" s="237">
        <v>0</v>
      </c>
      <c r="BR17" s="102">
        <v>12</v>
      </c>
      <c r="BS17" s="102" t="s">
        <v>733</v>
      </c>
      <c r="BT17" s="102" t="s">
        <v>458</v>
      </c>
      <c r="BU17" s="102">
        <v>1</v>
      </c>
      <c r="BV17" s="237">
        <v>30.201750000000001</v>
      </c>
      <c r="BW17" s="102">
        <v>100</v>
      </c>
      <c r="BX17" s="237">
        <v>201.85849999999999</v>
      </c>
      <c r="BY17" s="237">
        <v>405.664999999999</v>
      </c>
      <c r="BZ17" s="82"/>
      <c r="CA17" s="262">
        <v>22.751080000000002</v>
      </c>
      <c r="CB17" s="262">
        <v>23.031829999999999</v>
      </c>
      <c r="CC17" s="262">
        <v>23.312169999999998</v>
      </c>
      <c r="CD17" s="262">
        <v>23.55771</v>
      </c>
      <c r="CE17" s="262">
        <v>23.764050000000001</v>
      </c>
      <c r="CF17" s="262">
        <v>24.25329</v>
      </c>
      <c r="CG17" s="262">
        <v>24.78199</v>
      </c>
      <c r="CH17" s="262">
        <v>26.15136</v>
      </c>
      <c r="CI17" s="262">
        <v>27.129460000000002</v>
      </c>
      <c r="CJ17" s="262">
        <v>28.02421</v>
      </c>
      <c r="CK17" s="261">
        <v>29.7</v>
      </c>
      <c r="CL17" s="261">
        <v>29.7</v>
      </c>
      <c r="CM17" s="261">
        <v>29.7</v>
      </c>
      <c r="CN17" s="261">
        <v>29.7</v>
      </c>
      <c r="CO17" s="261">
        <v>29.7</v>
      </c>
      <c r="CP17" s="261">
        <v>29.7</v>
      </c>
      <c r="CQ17" s="261">
        <v>29.7</v>
      </c>
      <c r="CR17" s="261">
        <v>29.7</v>
      </c>
      <c r="CS17" s="261">
        <v>29.7</v>
      </c>
      <c r="CT17" s="261">
        <v>29.7</v>
      </c>
      <c r="CU17" s="261">
        <v>29.7</v>
      </c>
      <c r="CV17" s="261">
        <v>29.7</v>
      </c>
      <c r="CW17" s="261">
        <v>29.7</v>
      </c>
      <c r="CX17" s="82"/>
      <c r="CY17" s="82"/>
      <c r="CZ17" s="82"/>
      <c r="DA17" s="82"/>
      <c r="DB17" s="82"/>
      <c r="DC17" s="82"/>
      <c r="DD17" s="82"/>
      <c r="DE17" s="82"/>
      <c r="DF17" s="82"/>
      <c r="DG17" s="82"/>
      <c r="DH17" s="82"/>
      <c r="DI17" s="82"/>
      <c r="DJ17" s="82"/>
      <c r="DK17" s="82"/>
    </row>
    <row r="18" spans="1:115" ht="6.95" customHeight="1" x14ac:dyDescent="0.25">
      <c r="A18" s="82"/>
      <c r="B18" s="239"/>
      <c r="C18" s="263">
        <f t="shared" si="1"/>
        <v>-1</v>
      </c>
      <c r="D18" s="263">
        <f t="shared" si="2"/>
        <v>0</v>
      </c>
      <c r="E18" s="263">
        <f t="shared" si="3"/>
        <v>0</v>
      </c>
      <c r="F18" s="263">
        <f t="shared" si="4"/>
        <v>0</v>
      </c>
      <c r="G18" s="263">
        <f t="shared" si="5"/>
        <v>0</v>
      </c>
      <c r="H18" s="263">
        <f t="shared" si="6"/>
        <v>0</v>
      </c>
      <c r="I18" s="263">
        <f t="shared" si="7"/>
        <v>0</v>
      </c>
      <c r="J18" s="263">
        <f t="shared" si="8"/>
        <v>0</v>
      </c>
      <c r="K18" s="263">
        <f t="shared" si="9"/>
        <v>0</v>
      </c>
      <c r="L18" s="263">
        <f t="shared" si="10"/>
        <v>0</v>
      </c>
      <c r="M18" s="263">
        <f t="shared" si="11"/>
        <v>0</v>
      </c>
      <c r="N18" s="263">
        <f t="shared" si="12"/>
        <v>0</v>
      </c>
      <c r="O18" s="263">
        <f t="shared" si="13"/>
        <v>0</v>
      </c>
      <c r="P18" s="263">
        <f t="shared" si="14"/>
        <v>0</v>
      </c>
      <c r="Q18" s="263">
        <f t="shared" si="15"/>
        <v>0</v>
      </c>
      <c r="R18" s="263">
        <f t="shared" si="16"/>
        <v>0</v>
      </c>
      <c r="S18" s="263">
        <f t="shared" si="17"/>
        <v>70</v>
      </c>
      <c r="T18" s="263">
        <f t="shared" si="18"/>
        <v>70</v>
      </c>
      <c r="U18" s="263">
        <f t="shared" si="19"/>
        <v>70</v>
      </c>
      <c r="V18" s="263">
        <f t="shared" si="20"/>
        <v>70</v>
      </c>
      <c r="W18" s="263">
        <f t="shared" si="21"/>
        <v>0</v>
      </c>
      <c r="X18" s="263">
        <f t="shared" si="22"/>
        <v>0</v>
      </c>
      <c r="Y18" s="263">
        <f t="shared" si="23"/>
        <v>0</v>
      </c>
      <c r="Z18" s="82"/>
      <c r="AA18" s="90">
        <v>1</v>
      </c>
      <c r="AB18" s="102">
        <v>24</v>
      </c>
      <c r="AC18" s="102">
        <v>16</v>
      </c>
      <c r="AD18" s="102">
        <v>2</v>
      </c>
      <c r="AE18" s="102">
        <v>8</v>
      </c>
      <c r="AF18" s="102">
        <v>400</v>
      </c>
      <c r="AG18" s="235" t="str">
        <f t="shared" si="24"/>
        <v>16,24</v>
      </c>
      <c r="AH18" s="230"/>
      <c r="AI18" s="90">
        <v>13</v>
      </c>
      <c r="AJ18" s="90">
        <v>13</v>
      </c>
      <c r="AK18" s="90" t="s">
        <v>732</v>
      </c>
      <c r="AL18" s="102">
        <v>400</v>
      </c>
      <c r="AM18" s="102">
        <v>5</v>
      </c>
      <c r="AN18" s="102">
        <v>2.1875000000000002E-3</v>
      </c>
      <c r="AO18" s="102">
        <v>37.9375</v>
      </c>
      <c r="AP18" s="102">
        <v>1</v>
      </c>
      <c r="AQ18" s="102">
        <v>100</v>
      </c>
      <c r="AR18" s="102">
        <v>0.03</v>
      </c>
      <c r="AS18" s="102">
        <v>2</v>
      </c>
      <c r="AT18" s="102">
        <v>1</v>
      </c>
      <c r="AU18" s="102">
        <v>0</v>
      </c>
      <c r="AV18" s="102" t="s">
        <v>724</v>
      </c>
      <c r="AW18" s="92">
        <f>IF(AV17=AV18,AW17,MAX(AW$4:AW17)+1)</f>
        <v>2</v>
      </c>
      <c r="AX18" s="230"/>
      <c r="AY18" s="73">
        <v>13</v>
      </c>
      <c r="AZ18" s="73">
        <v>13</v>
      </c>
      <c r="BA18" s="47">
        <v>12</v>
      </c>
      <c r="BB18" s="47">
        <v>-14</v>
      </c>
      <c r="BC18" s="47"/>
      <c r="BD18" s="47">
        <f t="shared" si="25"/>
        <v>7</v>
      </c>
      <c r="BE18" s="230"/>
      <c r="BF18" s="45">
        <v>1</v>
      </c>
      <c r="BG18" s="102">
        <v>1</v>
      </c>
      <c r="BH18" s="102">
        <v>17</v>
      </c>
      <c r="BI18" s="102">
        <v>50</v>
      </c>
      <c r="BJ18" s="48" t="str">
        <f t="shared" si="26"/>
        <v>17,1</v>
      </c>
      <c r="BK18" s="82"/>
      <c r="BL18" s="94">
        <f t="shared" si="27"/>
        <v>14</v>
      </c>
      <c r="BM18" s="56">
        <f t="shared" si="28"/>
        <v>1</v>
      </c>
      <c r="BN18" s="56">
        <f t="shared" si="29"/>
        <v>14</v>
      </c>
      <c r="BO18" s="82"/>
      <c r="BP18" s="90">
        <v>13</v>
      </c>
      <c r="BQ18" s="237">
        <v>0</v>
      </c>
      <c r="BR18" s="102">
        <v>13</v>
      </c>
      <c r="BS18" s="102" t="s">
        <v>731</v>
      </c>
      <c r="BT18" s="102" t="s">
        <v>458</v>
      </c>
      <c r="BU18" s="102">
        <v>1</v>
      </c>
      <c r="BV18" s="237">
        <v>30.217289999999998</v>
      </c>
      <c r="BW18" s="102">
        <v>100</v>
      </c>
      <c r="BX18" s="237">
        <v>202.83249999999899</v>
      </c>
      <c r="BY18" s="237">
        <v>403.71699999999998</v>
      </c>
      <c r="BZ18" s="82"/>
      <c r="CA18" s="262">
        <v>21.86225</v>
      </c>
      <c r="CB18" s="262">
        <v>22.014479999999999</v>
      </c>
      <c r="CC18" s="262">
        <v>22.215689999999999</v>
      </c>
      <c r="CD18" s="262">
        <v>22.450240000000001</v>
      </c>
      <c r="CE18" s="262">
        <v>22.695740000000001</v>
      </c>
      <c r="CF18" s="262">
        <v>22.955300000000001</v>
      </c>
      <c r="CG18" s="262">
        <v>23.784230000000001</v>
      </c>
      <c r="CH18" s="262">
        <v>24.738980000000002</v>
      </c>
      <c r="CI18" s="262">
        <v>25.778020000000001</v>
      </c>
      <c r="CJ18" s="262">
        <v>26.86196</v>
      </c>
      <c r="CK18" s="261">
        <v>28.477879999999999</v>
      </c>
      <c r="CL18" s="261">
        <v>29.7</v>
      </c>
      <c r="CM18" s="261">
        <v>29.7</v>
      </c>
      <c r="CN18" s="261">
        <v>29.7</v>
      </c>
      <c r="CO18" s="261">
        <v>29.7</v>
      </c>
      <c r="CP18" s="261">
        <v>29.7</v>
      </c>
      <c r="CQ18" s="261">
        <v>29.7</v>
      </c>
      <c r="CR18" s="261">
        <v>29.7</v>
      </c>
      <c r="CS18" s="261">
        <v>29.7</v>
      </c>
      <c r="CT18" s="261">
        <v>29.7</v>
      </c>
      <c r="CU18" s="261">
        <v>29.7</v>
      </c>
      <c r="CV18" s="261">
        <v>29.7</v>
      </c>
      <c r="CW18" s="261">
        <v>29.7</v>
      </c>
      <c r="CX18" s="82"/>
      <c r="CY18" s="82"/>
      <c r="CZ18" s="82"/>
      <c r="DA18" s="82"/>
      <c r="DB18" s="82"/>
      <c r="DC18" s="82"/>
      <c r="DD18" s="82"/>
      <c r="DE18" s="82"/>
      <c r="DF18" s="82"/>
      <c r="DG18" s="82"/>
      <c r="DH18" s="82"/>
      <c r="DI18" s="82"/>
      <c r="DJ18" s="82"/>
      <c r="DK18" s="82"/>
    </row>
    <row r="19" spans="1:115" ht="6.95" customHeight="1" x14ac:dyDescent="0.25">
      <c r="A19" s="82"/>
      <c r="B19" s="239"/>
      <c r="C19" s="263">
        <f t="shared" si="1"/>
        <v>-1</v>
      </c>
      <c r="D19" s="263">
        <f t="shared" si="2"/>
        <v>0</v>
      </c>
      <c r="E19" s="263">
        <f t="shared" si="3"/>
        <v>0</v>
      </c>
      <c r="F19" s="263">
        <f t="shared" si="4"/>
        <v>0</v>
      </c>
      <c r="G19" s="263">
        <f t="shared" si="5"/>
        <v>0</v>
      </c>
      <c r="H19" s="263">
        <f t="shared" si="6"/>
        <v>0</v>
      </c>
      <c r="I19" s="263">
        <f t="shared" si="7"/>
        <v>0</v>
      </c>
      <c r="J19" s="263">
        <f t="shared" si="8"/>
        <v>0</v>
      </c>
      <c r="K19" s="263">
        <f t="shared" si="9"/>
        <v>0</v>
      </c>
      <c r="L19" s="263">
        <f t="shared" si="10"/>
        <v>0</v>
      </c>
      <c r="M19" s="263">
        <f t="shared" si="11"/>
        <v>0</v>
      </c>
      <c r="N19" s="263">
        <f t="shared" si="12"/>
        <v>0</v>
      </c>
      <c r="O19" s="263">
        <f t="shared" si="13"/>
        <v>0</v>
      </c>
      <c r="P19" s="263">
        <f t="shared" si="14"/>
        <v>0</v>
      </c>
      <c r="Q19" s="263">
        <f t="shared" si="15"/>
        <v>0</v>
      </c>
      <c r="R19" s="263">
        <f t="shared" si="16"/>
        <v>0</v>
      </c>
      <c r="S19" s="263">
        <f t="shared" si="17"/>
        <v>70</v>
      </c>
      <c r="T19" s="263">
        <f t="shared" si="18"/>
        <v>70</v>
      </c>
      <c r="U19" s="263">
        <f t="shared" si="19"/>
        <v>70</v>
      </c>
      <c r="V19" s="263">
        <f t="shared" si="20"/>
        <v>0</v>
      </c>
      <c r="W19" s="263">
        <f t="shared" si="21"/>
        <v>0</v>
      </c>
      <c r="X19" s="263">
        <f t="shared" si="22"/>
        <v>0</v>
      </c>
      <c r="Y19" s="263">
        <f t="shared" si="23"/>
        <v>0</v>
      </c>
      <c r="Z19" s="82"/>
      <c r="AA19" s="90">
        <v>1</v>
      </c>
      <c r="AB19" s="102">
        <v>25</v>
      </c>
      <c r="AC19" s="102">
        <v>16</v>
      </c>
      <c r="AD19" s="102">
        <v>2</v>
      </c>
      <c r="AE19" s="102">
        <v>9</v>
      </c>
      <c r="AF19" s="102">
        <v>400</v>
      </c>
      <c r="AG19" s="235" t="str">
        <f t="shared" si="24"/>
        <v>16,25</v>
      </c>
      <c r="AH19" s="230"/>
      <c r="AI19" s="90">
        <v>14</v>
      </c>
      <c r="AJ19" s="90">
        <v>14</v>
      </c>
      <c r="AK19" s="90" t="s">
        <v>730</v>
      </c>
      <c r="AL19" s="102">
        <v>400</v>
      </c>
      <c r="AM19" s="102">
        <v>5</v>
      </c>
      <c r="AN19" s="102">
        <v>2.1875000000000002E-3</v>
      </c>
      <c r="AO19" s="102">
        <v>37.0625</v>
      </c>
      <c r="AP19" s="102">
        <v>1</v>
      </c>
      <c r="AQ19" s="102">
        <v>100</v>
      </c>
      <c r="AR19" s="102">
        <v>0.03</v>
      </c>
      <c r="AS19" s="102">
        <v>2</v>
      </c>
      <c r="AT19" s="102">
        <v>1</v>
      </c>
      <c r="AU19" s="102">
        <v>0</v>
      </c>
      <c r="AV19" s="102" t="s">
        <v>724</v>
      </c>
      <c r="AW19" s="92">
        <f>IF(AV18=AV19,AW18,MAX(AW$4:AW18)+1)</f>
        <v>2</v>
      </c>
      <c r="AX19" s="230"/>
      <c r="AY19" s="73">
        <v>14</v>
      </c>
      <c r="AZ19" s="73">
        <v>14</v>
      </c>
      <c r="BA19" s="47">
        <v>13</v>
      </c>
      <c r="BB19" s="47">
        <v>-15</v>
      </c>
      <c r="BC19" s="47"/>
      <c r="BD19" s="47">
        <f t="shared" si="25"/>
        <v>8</v>
      </c>
      <c r="BE19" s="230"/>
      <c r="BF19" s="45">
        <v>1</v>
      </c>
      <c r="BG19" s="102">
        <v>1</v>
      </c>
      <c r="BH19" s="102">
        <v>18</v>
      </c>
      <c r="BI19" s="102">
        <v>50</v>
      </c>
      <c r="BJ19" s="48" t="str">
        <f t="shared" si="26"/>
        <v>18,1</v>
      </c>
      <c r="BK19" s="82"/>
      <c r="BL19" s="94">
        <f t="shared" si="27"/>
        <v>15</v>
      </c>
      <c r="BM19" s="56">
        <f t="shared" si="28"/>
        <v>1</v>
      </c>
      <c r="BN19" s="56">
        <f t="shared" si="29"/>
        <v>15</v>
      </c>
      <c r="BO19" s="82"/>
      <c r="BP19" s="90">
        <v>14</v>
      </c>
      <c r="BQ19" s="237">
        <v>0</v>
      </c>
      <c r="BR19" s="102">
        <v>14</v>
      </c>
      <c r="BS19" s="102" t="s">
        <v>729</v>
      </c>
      <c r="BT19" s="102" t="s">
        <v>460</v>
      </c>
      <c r="BU19" s="102">
        <v>1</v>
      </c>
      <c r="BV19" s="237">
        <v>0</v>
      </c>
      <c r="BW19" s="102">
        <v>0</v>
      </c>
      <c r="BX19" s="237">
        <v>0</v>
      </c>
      <c r="BY19" s="237">
        <v>0</v>
      </c>
      <c r="BZ19" s="82"/>
      <c r="CA19" s="262">
        <v>20.908650000000002</v>
      </c>
      <c r="CB19" s="262">
        <v>20.944500000000001</v>
      </c>
      <c r="CC19" s="262">
        <v>21.421589999999998</v>
      </c>
      <c r="CD19" s="262">
        <v>21.634309999999999</v>
      </c>
      <c r="CE19" s="262">
        <v>21.875450000000001</v>
      </c>
      <c r="CF19" s="262">
        <v>22.13364</v>
      </c>
      <c r="CG19" s="262">
        <v>22.399640000000002</v>
      </c>
      <c r="CH19" s="262">
        <v>23.269500000000001</v>
      </c>
      <c r="CI19" s="262">
        <v>24.331759999999999</v>
      </c>
      <c r="CJ19" s="262">
        <v>25.44293</v>
      </c>
      <c r="CK19" s="261">
        <v>26.700189999999999</v>
      </c>
      <c r="CL19" s="261">
        <v>28.367180000000001</v>
      </c>
      <c r="CM19" s="261">
        <v>29.160499999999999</v>
      </c>
      <c r="CN19" s="261">
        <v>29.7</v>
      </c>
      <c r="CO19" s="261">
        <v>29.7</v>
      </c>
      <c r="CP19" s="261">
        <v>29.7</v>
      </c>
      <c r="CQ19" s="261">
        <v>29.7</v>
      </c>
      <c r="CR19" s="261">
        <v>29.7</v>
      </c>
      <c r="CS19" s="261">
        <v>29.7</v>
      </c>
      <c r="CT19" s="261">
        <v>29.7</v>
      </c>
      <c r="CU19" s="261">
        <v>29.7</v>
      </c>
      <c r="CV19" s="261">
        <v>29.7</v>
      </c>
      <c r="CW19" s="261">
        <v>29.7</v>
      </c>
      <c r="CX19" s="82"/>
      <c r="CY19" s="82"/>
      <c r="CZ19" s="82"/>
      <c r="DA19" s="82"/>
      <c r="DB19" s="82"/>
      <c r="DC19" s="82"/>
      <c r="DD19" s="82"/>
      <c r="DE19" s="82"/>
      <c r="DF19" s="82"/>
      <c r="DG19" s="82"/>
      <c r="DH19" s="82"/>
      <c r="DI19" s="82"/>
      <c r="DJ19" s="82"/>
      <c r="DK19" s="82"/>
    </row>
    <row r="20" spans="1:115" ht="6.95" customHeight="1" x14ac:dyDescent="0.25">
      <c r="A20" s="82"/>
      <c r="B20" s="239"/>
      <c r="C20" s="263">
        <f t="shared" si="1"/>
        <v>-1</v>
      </c>
      <c r="D20" s="263">
        <f t="shared" si="2"/>
        <v>0</v>
      </c>
      <c r="E20" s="263">
        <f t="shared" si="3"/>
        <v>0</v>
      </c>
      <c r="F20" s="263">
        <f t="shared" si="4"/>
        <v>0</v>
      </c>
      <c r="G20" s="263">
        <f t="shared" si="5"/>
        <v>0</v>
      </c>
      <c r="H20" s="263">
        <f t="shared" si="6"/>
        <v>0</v>
      </c>
      <c r="I20" s="263">
        <f t="shared" si="7"/>
        <v>0</v>
      </c>
      <c r="J20" s="263">
        <f t="shared" si="8"/>
        <v>0</v>
      </c>
      <c r="K20" s="263">
        <f t="shared" si="9"/>
        <v>0</v>
      </c>
      <c r="L20" s="263">
        <f t="shared" si="10"/>
        <v>0</v>
      </c>
      <c r="M20" s="263">
        <f t="shared" si="11"/>
        <v>0</v>
      </c>
      <c r="N20" s="263">
        <f t="shared" si="12"/>
        <v>0</v>
      </c>
      <c r="O20" s="263">
        <f t="shared" si="13"/>
        <v>0</v>
      </c>
      <c r="P20" s="263">
        <f t="shared" si="14"/>
        <v>0</v>
      </c>
      <c r="Q20" s="263">
        <f t="shared" si="15"/>
        <v>0</v>
      </c>
      <c r="R20" s="263">
        <f t="shared" si="16"/>
        <v>0</v>
      </c>
      <c r="S20" s="263">
        <f t="shared" si="17"/>
        <v>0</v>
      </c>
      <c r="T20" s="263">
        <f t="shared" si="18"/>
        <v>70</v>
      </c>
      <c r="U20" s="263">
        <f t="shared" si="19"/>
        <v>0</v>
      </c>
      <c r="V20" s="263">
        <f t="shared" si="20"/>
        <v>0</v>
      </c>
      <c r="W20" s="263">
        <f t="shared" si="21"/>
        <v>0</v>
      </c>
      <c r="X20" s="263">
        <f t="shared" si="22"/>
        <v>0</v>
      </c>
      <c r="Y20" s="263">
        <f t="shared" si="23"/>
        <v>0</v>
      </c>
      <c r="Z20" s="82"/>
      <c r="AA20" s="90">
        <v>1</v>
      </c>
      <c r="AB20" s="102">
        <v>26</v>
      </c>
      <c r="AC20" s="102">
        <v>16</v>
      </c>
      <c r="AD20" s="102">
        <v>2</v>
      </c>
      <c r="AE20" s="102">
        <v>10</v>
      </c>
      <c r="AF20" s="102">
        <v>400</v>
      </c>
      <c r="AG20" s="235" t="str">
        <f t="shared" si="24"/>
        <v>16,26</v>
      </c>
      <c r="AH20" s="230"/>
      <c r="AI20" s="90">
        <v>15</v>
      </c>
      <c r="AJ20" s="90">
        <v>15</v>
      </c>
      <c r="AK20" s="90" t="s">
        <v>728</v>
      </c>
      <c r="AL20" s="102">
        <v>400</v>
      </c>
      <c r="AM20" s="102">
        <v>5</v>
      </c>
      <c r="AN20" s="102">
        <v>2.1875000000000002E-3</v>
      </c>
      <c r="AO20" s="102">
        <v>36.1875</v>
      </c>
      <c r="AP20" s="102">
        <v>1</v>
      </c>
      <c r="AQ20" s="102">
        <v>100</v>
      </c>
      <c r="AR20" s="102">
        <v>0.03</v>
      </c>
      <c r="AS20" s="102">
        <v>2</v>
      </c>
      <c r="AT20" s="102">
        <v>1</v>
      </c>
      <c r="AU20" s="102">
        <v>0</v>
      </c>
      <c r="AV20" s="102" t="s">
        <v>724</v>
      </c>
      <c r="AW20" s="92">
        <f>IF(AV19=AV20,AW19,MAX(AW$4:AW19)+1)</f>
        <v>2</v>
      </c>
      <c r="AX20" s="230"/>
      <c r="AY20" s="73">
        <v>15</v>
      </c>
      <c r="AZ20" s="73">
        <v>15</v>
      </c>
      <c r="BA20" s="47">
        <v>14</v>
      </c>
      <c r="BB20" s="47">
        <v>-16</v>
      </c>
      <c r="BC20" s="47"/>
      <c r="BD20" s="47">
        <f t="shared" si="25"/>
        <v>9</v>
      </c>
      <c r="BE20" s="230"/>
      <c r="BF20" s="45">
        <v>1</v>
      </c>
      <c r="BG20" s="102">
        <v>1</v>
      </c>
      <c r="BH20" s="102">
        <v>19</v>
      </c>
      <c r="BI20" s="102">
        <v>50</v>
      </c>
      <c r="BJ20" s="48" t="str">
        <f t="shared" si="26"/>
        <v>19,1</v>
      </c>
      <c r="BK20" s="82"/>
      <c r="BL20" s="94">
        <f t="shared" si="27"/>
        <v>16</v>
      </c>
      <c r="BM20" s="56">
        <f t="shared" si="28"/>
        <v>1</v>
      </c>
      <c r="BN20" s="56">
        <f t="shared" si="29"/>
        <v>16</v>
      </c>
      <c r="BO20" s="82"/>
      <c r="BP20" s="90">
        <v>15</v>
      </c>
      <c r="BQ20" s="237">
        <v>0</v>
      </c>
      <c r="BR20" s="102">
        <v>15</v>
      </c>
      <c r="BS20" s="102" t="s">
        <v>727</v>
      </c>
      <c r="BT20" s="102" t="s">
        <v>458</v>
      </c>
      <c r="BU20" s="102">
        <v>1</v>
      </c>
      <c r="BV20" s="237">
        <v>30.088059999999999</v>
      </c>
      <c r="BW20" s="102">
        <v>100</v>
      </c>
      <c r="BX20" s="237">
        <v>201.85849999999999</v>
      </c>
      <c r="BY20" s="237">
        <v>405.664999999999</v>
      </c>
      <c r="BZ20" s="82"/>
      <c r="CA20" s="262">
        <v>20.559460000000001</v>
      </c>
      <c r="CB20" s="262">
        <v>20.56268</v>
      </c>
      <c r="CC20" s="262">
        <v>20.627389999999998</v>
      </c>
      <c r="CD20" s="262">
        <v>20.723089999999999</v>
      </c>
      <c r="CE20" s="262">
        <v>21.28952</v>
      </c>
      <c r="CF20" s="262">
        <v>21.52148</v>
      </c>
      <c r="CG20" s="262">
        <v>21.75356</v>
      </c>
      <c r="CH20" s="262">
        <v>21.97391</v>
      </c>
      <c r="CI20" s="262">
        <v>22.880669999999999</v>
      </c>
      <c r="CJ20" s="262">
        <v>24.01558</v>
      </c>
      <c r="CK20" s="261">
        <v>25.384989999999998</v>
      </c>
      <c r="CL20" s="261">
        <v>27.30865</v>
      </c>
      <c r="CM20" s="261">
        <v>28.295079999999999</v>
      </c>
      <c r="CN20" s="261">
        <v>28.613679999999999</v>
      </c>
      <c r="CO20" s="261">
        <v>29.231829999999999</v>
      </c>
      <c r="CP20" s="261">
        <v>29.7</v>
      </c>
      <c r="CQ20" s="261">
        <v>29.7</v>
      </c>
      <c r="CR20" s="261">
        <v>29.7</v>
      </c>
      <c r="CS20" s="261">
        <v>29.7</v>
      </c>
      <c r="CT20" s="261">
        <v>29.7</v>
      </c>
      <c r="CU20" s="261">
        <v>29.7</v>
      </c>
      <c r="CV20" s="261">
        <v>29.7</v>
      </c>
      <c r="CW20" s="261">
        <v>29.7</v>
      </c>
      <c r="CX20" s="82"/>
      <c r="CY20" s="82"/>
      <c r="CZ20" s="82"/>
      <c r="DA20" s="82"/>
      <c r="DB20" s="82"/>
      <c r="DC20" s="82"/>
      <c r="DD20" s="82"/>
      <c r="DE20" s="82"/>
      <c r="DF20" s="82"/>
      <c r="DG20" s="82"/>
      <c r="DH20" s="82"/>
      <c r="DI20" s="82"/>
      <c r="DJ20" s="82"/>
      <c r="DK20" s="82"/>
    </row>
    <row r="21" spans="1:115" ht="6.95" customHeight="1" x14ac:dyDescent="0.25">
      <c r="A21" s="82"/>
      <c r="B21" s="239"/>
      <c r="C21" s="263">
        <f t="shared" si="1"/>
        <v>-1</v>
      </c>
      <c r="D21" s="263">
        <f t="shared" si="2"/>
        <v>0</v>
      </c>
      <c r="E21" s="263">
        <f t="shared" si="3"/>
        <v>0</v>
      </c>
      <c r="F21" s="263">
        <f t="shared" si="4"/>
        <v>0</v>
      </c>
      <c r="G21" s="263">
        <f t="shared" si="5"/>
        <v>0</v>
      </c>
      <c r="H21" s="263">
        <f t="shared" si="6"/>
        <v>0</v>
      </c>
      <c r="I21" s="263">
        <f t="shared" si="7"/>
        <v>0</v>
      </c>
      <c r="J21" s="263">
        <f t="shared" si="8"/>
        <v>0</v>
      </c>
      <c r="K21" s="263">
        <f t="shared" si="9"/>
        <v>0</v>
      </c>
      <c r="L21" s="263">
        <f t="shared" si="10"/>
        <v>0</v>
      </c>
      <c r="M21" s="263">
        <f t="shared" si="11"/>
        <v>0</v>
      </c>
      <c r="N21" s="263">
        <f t="shared" si="12"/>
        <v>0</v>
      </c>
      <c r="O21" s="263">
        <f t="shared" si="13"/>
        <v>0</v>
      </c>
      <c r="P21" s="263">
        <f t="shared" si="14"/>
        <v>0</v>
      </c>
      <c r="Q21" s="263">
        <f t="shared" si="15"/>
        <v>0</v>
      </c>
      <c r="R21" s="263">
        <f t="shared" si="16"/>
        <v>0</v>
      </c>
      <c r="S21" s="263">
        <f t="shared" si="17"/>
        <v>0</v>
      </c>
      <c r="T21" s="263">
        <f t="shared" si="18"/>
        <v>7</v>
      </c>
      <c r="U21" s="263">
        <f t="shared" si="19"/>
        <v>0</v>
      </c>
      <c r="V21" s="263">
        <f t="shared" si="20"/>
        <v>0</v>
      </c>
      <c r="W21" s="263">
        <f t="shared" si="21"/>
        <v>0</v>
      </c>
      <c r="X21" s="263">
        <f t="shared" si="22"/>
        <v>0</v>
      </c>
      <c r="Y21" s="263">
        <f t="shared" si="23"/>
        <v>0</v>
      </c>
      <c r="Z21" s="82"/>
      <c r="AA21" s="90">
        <v>1</v>
      </c>
      <c r="AB21" s="102">
        <v>27</v>
      </c>
      <c r="AC21" s="102">
        <v>16</v>
      </c>
      <c r="AD21" s="102">
        <v>2</v>
      </c>
      <c r="AE21" s="102">
        <v>11</v>
      </c>
      <c r="AF21" s="102">
        <v>400</v>
      </c>
      <c r="AG21" s="235" t="str">
        <f t="shared" si="24"/>
        <v>16,27</v>
      </c>
      <c r="AH21" s="230"/>
      <c r="AI21" s="90">
        <v>16</v>
      </c>
      <c r="AJ21" s="90">
        <v>16</v>
      </c>
      <c r="AK21" s="90" t="s">
        <v>726</v>
      </c>
      <c r="AL21" s="102">
        <v>400</v>
      </c>
      <c r="AM21" s="102">
        <v>5</v>
      </c>
      <c r="AN21" s="102">
        <v>2.1875000000000002E-3</v>
      </c>
      <c r="AO21" s="102">
        <v>35.3125</v>
      </c>
      <c r="AP21" s="102">
        <v>1</v>
      </c>
      <c r="AQ21" s="102">
        <v>100</v>
      </c>
      <c r="AR21" s="102">
        <v>0.03</v>
      </c>
      <c r="AS21" s="102">
        <v>2</v>
      </c>
      <c r="AT21" s="102">
        <v>1</v>
      </c>
      <c r="AU21" s="102">
        <v>0</v>
      </c>
      <c r="AV21" s="102" t="s">
        <v>724</v>
      </c>
      <c r="AW21" s="92">
        <f>IF(AV20=AV21,AW20,MAX(AW$4:AW20)+1)</f>
        <v>2</v>
      </c>
      <c r="AX21" s="230"/>
      <c r="AY21" s="73">
        <v>16</v>
      </c>
      <c r="AZ21" s="73">
        <v>16</v>
      </c>
      <c r="BA21" s="47">
        <v>15</v>
      </c>
      <c r="BB21" s="47">
        <v>-17</v>
      </c>
      <c r="BC21" s="47"/>
      <c r="BD21" s="47">
        <f t="shared" si="25"/>
        <v>10</v>
      </c>
      <c r="BE21" s="230"/>
      <c r="BF21" s="45">
        <v>1</v>
      </c>
      <c r="BG21" s="102">
        <v>1</v>
      </c>
      <c r="BH21" s="102">
        <v>20</v>
      </c>
      <c r="BI21" s="102">
        <v>50</v>
      </c>
      <c r="BJ21" s="48" t="str">
        <f t="shared" si="26"/>
        <v>20,1</v>
      </c>
      <c r="BK21" s="82"/>
      <c r="BL21" s="94">
        <f t="shared" si="27"/>
        <v>17</v>
      </c>
      <c r="BM21" s="56">
        <f t="shared" si="28"/>
        <v>1</v>
      </c>
      <c r="BN21" s="56">
        <f t="shared" si="29"/>
        <v>17</v>
      </c>
      <c r="BO21" s="82"/>
      <c r="BP21" s="90">
        <v>16</v>
      </c>
      <c r="BQ21" s="237">
        <v>0</v>
      </c>
      <c r="BR21" s="102">
        <v>16</v>
      </c>
      <c r="BS21" s="102" t="s">
        <v>725</v>
      </c>
      <c r="BT21" s="102" t="s">
        <v>460</v>
      </c>
      <c r="BU21" s="102">
        <v>1</v>
      </c>
      <c r="BV21" s="237">
        <v>0</v>
      </c>
      <c r="BW21" s="102">
        <v>0</v>
      </c>
      <c r="BX21" s="237">
        <v>0</v>
      </c>
      <c r="BY21" s="237">
        <v>0</v>
      </c>
      <c r="BZ21" s="82"/>
      <c r="CA21" s="262">
        <v>20.344650000000001</v>
      </c>
      <c r="CB21" s="262">
        <v>20.3278</v>
      </c>
      <c r="CC21" s="262">
        <v>20.398700000000002</v>
      </c>
      <c r="CD21" s="262">
        <v>20.492930000000001</v>
      </c>
      <c r="CE21" s="262">
        <v>20.579429999999999</v>
      </c>
      <c r="CF21" s="262">
        <v>20.651800000000001</v>
      </c>
      <c r="CG21" s="262">
        <v>20.771270000000001</v>
      </c>
      <c r="CH21" s="262">
        <v>20.920809999999999</v>
      </c>
      <c r="CI21" s="262">
        <v>21.702639999999999</v>
      </c>
      <c r="CJ21" s="262">
        <v>22.73104</v>
      </c>
      <c r="CK21" s="261">
        <v>23.23864</v>
      </c>
      <c r="CL21" s="261">
        <v>26.731580000000001</v>
      </c>
      <c r="CM21" s="261">
        <v>27.888909999999999</v>
      </c>
      <c r="CN21" s="261">
        <v>28.206659999999999</v>
      </c>
      <c r="CO21" s="261">
        <v>28.613779999999998</v>
      </c>
      <c r="CP21" s="261">
        <v>29.240279999999998</v>
      </c>
      <c r="CQ21" s="261">
        <v>29.420559999999998</v>
      </c>
      <c r="CR21" s="261">
        <v>29.565470000000001</v>
      </c>
      <c r="CS21" s="261">
        <v>29.633600000000001</v>
      </c>
      <c r="CT21" s="261">
        <v>29.656680000000001</v>
      </c>
      <c r="CU21" s="261">
        <v>29.625910000000001</v>
      </c>
      <c r="CV21" s="261">
        <v>29.63475</v>
      </c>
      <c r="CW21" s="261">
        <v>29.62303</v>
      </c>
      <c r="CX21" s="82"/>
      <c r="CY21" s="82"/>
      <c r="CZ21" s="82"/>
      <c r="DA21" s="82"/>
      <c r="DB21" s="82"/>
      <c r="DC21" s="82"/>
      <c r="DD21" s="82"/>
      <c r="DE21" s="82"/>
      <c r="DF21" s="82"/>
      <c r="DG21" s="82"/>
      <c r="DH21" s="82"/>
      <c r="DI21" s="82"/>
      <c r="DJ21" s="82"/>
      <c r="DK21" s="82"/>
    </row>
    <row r="22" spans="1:115" ht="6.95" customHeight="1" x14ac:dyDescent="0.25">
      <c r="A22" s="82"/>
      <c r="B22" s="239"/>
      <c r="C22" s="263">
        <f t="shared" si="1"/>
        <v>-1</v>
      </c>
      <c r="D22" s="263">
        <f t="shared" si="2"/>
        <v>0</v>
      </c>
      <c r="E22" s="263">
        <f t="shared" si="3"/>
        <v>0</v>
      </c>
      <c r="F22" s="263">
        <f t="shared" si="4"/>
        <v>0</v>
      </c>
      <c r="G22" s="263">
        <f t="shared" si="5"/>
        <v>0</v>
      </c>
      <c r="H22" s="263">
        <f t="shared" si="6"/>
        <v>0</v>
      </c>
      <c r="I22" s="263">
        <f t="shared" si="7"/>
        <v>0</v>
      </c>
      <c r="J22" s="263">
        <f t="shared" si="8"/>
        <v>0</v>
      </c>
      <c r="K22" s="263">
        <f t="shared" si="9"/>
        <v>0</v>
      </c>
      <c r="L22" s="263">
        <f t="shared" si="10"/>
        <v>0</v>
      </c>
      <c r="M22" s="263">
        <f t="shared" si="11"/>
        <v>19</v>
      </c>
      <c r="N22" s="263">
        <f t="shared" si="12"/>
        <v>0</v>
      </c>
      <c r="O22" s="263">
        <f t="shared" si="13"/>
        <v>0</v>
      </c>
      <c r="P22" s="263">
        <f t="shared" si="14"/>
        <v>0</v>
      </c>
      <c r="Q22" s="263">
        <f t="shared" si="15"/>
        <v>0</v>
      </c>
      <c r="R22" s="263">
        <f t="shared" si="16"/>
        <v>0</v>
      </c>
      <c r="S22" s="263">
        <f t="shared" si="17"/>
        <v>0</v>
      </c>
      <c r="T22" s="263">
        <f t="shared" si="18"/>
        <v>8</v>
      </c>
      <c r="U22" s="263">
        <f t="shared" si="19"/>
        <v>0</v>
      </c>
      <c r="V22" s="263">
        <f t="shared" si="20"/>
        <v>0</v>
      </c>
      <c r="W22" s="263">
        <f t="shared" si="21"/>
        <v>0</v>
      </c>
      <c r="X22" s="263">
        <f t="shared" si="22"/>
        <v>0</v>
      </c>
      <c r="Y22" s="263">
        <f t="shared" si="23"/>
        <v>0</v>
      </c>
      <c r="Z22" s="82"/>
      <c r="AA22" s="90">
        <v>1</v>
      </c>
      <c r="AB22" s="102">
        <v>28</v>
      </c>
      <c r="AC22" s="102">
        <v>15</v>
      </c>
      <c r="AD22" s="102">
        <v>2</v>
      </c>
      <c r="AE22" s="102">
        <v>12</v>
      </c>
      <c r="AF22" s="102">
        <v>400</v>
      </c>
      <c r="AG22" s="235" t="str">
        <f t="shared" si="24"/>
        <v>15,28</v>
      </c>
      <c r="AH22" s="230"/>
      <c r="AI22" s="90">
        <v>17</v>
      </c>
      <c r="AJ22" s="90">
        <v>17</v>
      </c>
      <c r="AK22" s="90" t="s">
        <v>702</v>
      </c>
      <c r="AL22" s="102">
        <v>400</v>
      </c>
      <c r="AM22" s="102">
        <v>5</v>
      </c>
      <c r="AN22" s="102">
        <v>2.1875000000000002E-3</v>
      </c>
      <c r="AO22" s="102">
        <v>34.4375</v>
      </c>
      <c r="AP22" s="102">
        <v>1</v>
      </c>
      <c r="AQ22" s="102">
        <v>100</v>
      </c>
      <c r="AR22" s="102">
        <v>0.03</v>
      </c>
      <c r="AS22" s="102">
        <v>2</v>
      </c>
      <c r="AT22" s="102">
        <v>1</v>
      </c>
      <c r="AU22" s="102">
        <v>0</v>
      </c>
      <c r="AV22" s="102" t="s">
        <v>724</v>
      </c>
      <c r="AW22" s="92">
        <f>IF(AV21=AV22,AW21,MAX(AW$4:AW21)+1)</f>
        <v>2</v>
      </c>
      <c r="AX22" s="230"/>
      <c r="AY22" s="73">
        <v>17</v>
      </c>
      <c r="AZ22" s="73">
        <v>17</v>
      </c>
      <c r="BA22" s="47">
        <v>16</v>
      </c>
      <c r="BB22" s="47">
        <v>-31</v>
      </c>
      <c r="BC22" s="47"/>
      <c r="BD22" s="47">
        <f t="shared" si="25"/>
        <v>11</v>
      </c>
      <c r="BE22" s="230"/>
      <c r="BF22" s="45">
        <v>1</v>
      </c>
      <c r="BG22" s="102">
        <v>1</v>
      </c>
      <c r="BH22" s="102">
        <v>21</v>
      </c>
      <c r="BI22" s="102">
        <v>50</v>
      </c>
      <c r="BJ22" s="48" t="str">
        <f t="shared" si="26"/>
        <v>21,1</v>
      </c>
      <c r="BK22" s="82"/>
      <c r="BL22" s="94">
        <f t="shared" si="27"/>
        <v>18</v>
      </c>
      <c r="BM22" s="56">
        <f t="shared" si="28"/>
        <v>1</v>
      </c>
      <c r="BN22" s="56">
        <f t="shared" si="29"/>
        <v>18</v>
      </c>
      <c r="BO22" s="82"/>
      <c r="BP22" s="90">
        <v>17</v>
      </c>
      <c r="BQ22" s="237">
        <v>0</v>
      </c>
      <c r="BR22" s="102">
        <v>17</v>
      </c>
      <c r="BS22" s="102" t="s">
        <v>723</v>
      </c>
      <c r="BT22" s="102" t="s">
        <v>460</v>
      </c>
      <c r="BU22" s="102">
        <v>1</v>
      </c>
      <c r="BV22" s="237">
        <v>0</v>
      </c>
      <c r="BW22" s="102">
        <v>0</v>
      </c>
      <c r="BX22" s="237">
        <v>0</v>
      </c>
      <c r="BY22" s="237">
        <v>0</v>
      </c>
      <c r="BZ22" s="82"/>
      <c r="CA22" s="262">
        <v>20.2</v>
      </c>
      <c r="CB22" s="262">
        <v>20.2</v>
      </c>
      <c r="CC22" s="262">
        <v>20.2</v>
      </c>
      <c r="CD22" s="262">
        <v>20.2</v>
      </c>
      <c r="CE22" s="262">
        <v>20.2</v>
      </c>
      <c r="CF22" s="262">
        <v>20.2</v>
      </c>
      <c r="CG22" s="262">
        <v>20.2</v>
      </c>
      <c r="CH22" s="262">
        <v>20.69275</v>
      </c>
      <c r="CI22" s="262">
        <v>20.805990000000001</v>
      </c>
      <c r="CJ22" s="262">
        <v>21.63382</v>
      </c>
      <c r="CK22" s="261">
        <v>22.729019999999998</v>
      </c>
      <c r="CL22" s="261">
        <v>24.64039</v>
      </c>
      <c r="CM22" s="261">
        <v>26.587009999999999</v>
      </c>
      <c r="CN22" s="261">
        <v>27.160589999999999</v>
      </c>
      <c r="CO22" s="261">
        <v>28.14555</v>
      </c>
      <c r="CP22" s="261">
        <v>28.57011</v>
      </c>
      <c r="CQ22" s="261">
        <v>28.923719999999999</v>
      </c>
      <c r="CR22" s="261">
        <v>29.210319999999999</v>
      </c>
      <c r="CS22" s="261">
        <v>29.495539999999998</v>
      </c>
      <c r="CT22" s="261">
        <v>29.61177</v>
      </c>
      <c r="CU22" s="261">
        <v>29.567070000000001</v>
      </c>
      <c r="CV22" s="261">
        <v>29.661670000000001</v>
      </c>
      <c r="CW22" s="261">
        <v>29.497910000000001</v>
      </c>
      <c r="CX22" s="82"/>
      <c r="CY22" s="82"/>
      <c r="CZ22" s="82"/>
      <c r="DA22" s="82"/>
      <c r="DB22" s="82"/>
      <c r="DC22" s="82"/>
      <c r="DD22" s="82"/>
      <c r="DE22" s="82"/>
      <c r="DF22" s="82"/>
      <c r="DG22" s="82"/>
      <c r="DH22" s="82"/>
      <c r="DI22" s="82"/>
      <c r="DJ22" s="82"/>
      <c r="DK22" s="82"/>
    </row>
    <row r="23" spans="1:115" ht="6.95" customHeight="1" x14ac:dyDescent="0.25">
      <c r="A23" s="82"/>
      <c r="B23" s="239"/>
      <c r="C23" s="263">
        <f t="shared" si="1"/>
        <v>-1</v>
      </c>
      <c r="D23" s="263">
        <f t="shared" si="2"/>
        <v>70</v>
      </c>
      <c r="E23" s="263">
        <f t="shared" si="3"/>
        <v>0</v>
      </c>
      <c r="F23" s="263">
        <f t="shared" si="4"/>
        <v>0</v>
      </c>
      <c r="G23" s="263">
        <f t="shared" si="5"/>
        <v>0</v>
      </c>
      <c r="H23" s="263">
        <f t="shared" si="6"/>
        <v>0</v>
      </c>
      <c r="I23" s="263">
        <f t="shared" si="7"/>
        <v>0</v>
      </c>
      <c r="J23" s="263">
        <f t="shared" si="8"/>
        <v>0</v>
      </c>
      <c r="K23" s="263">
        <f t="shared" si="9"/>
        <v>0</v>
      </c>
      <c r="L23" s="263">
        <f t="shared" si="10"/>
        <v>0</v>
      </c>
      <c r="M23" s="263">
        <f t="shared" si="11"/>
        <v>20</v>
      </c>
      <c r="N23" s="263">
        <f t="shared" si="12"/>
        <v>21</v>
      </c>
      <c r="O23" s="263">
        <f t="shared" si="13"/>
        <v>0</v>
      </c>
      <c r="P23" s="263">
        <f t="shared" si="14"/>
        <v>0</v>
      </c>
      <c r="Q23" s="263">
        <f t="shared" si="15"/>
        <v>0</v>
      </c>
      <c r="R23" s="263">
        <f t="shared" si="16"/>
        <v>0</v>
      </c>
      <c r="S23" s="263">
        <f t="shared" si="17"/>
        <v>0</v>
      </c>
      <c r="T23" s="263">
        <f t="shared" si="18"/>
        <v>9</v>
      </c>
      <c r="U23" s="263">
        <f t="shared" si="19"/>
        <v>0</v>
      </c>
      <c r="V23" s="263">
        <f t="shared" si="20"/>
        <v>0</v>
      </c>
      <c r="W23" s="263">
        <f t="shared" si="21"/>
        <v>0</v>
      </c>
      <c r="X23" s="263">
        <f t="shared" si="22"/>
        <v>0</v>
      </c>
      <c r="Y23" s="263">
        <f t="shared" si="23"/>
        <v>0</v>
      </c>
      <c r="Z23" s="82"/>
      <c r="AA23" s="90">
        <v>1</v>
      </c>
      <c r="AB23" s="102">
        <v>18</v>
      </c>
      <c r="AC23" s="102">
        <v>11</v>
      </c>
      <c r="AD23" s="102">
        <v>3</v>
      </c>
      <c r="AE23" s="102">
        <v>1</v>
      </c>
      <c r="AF23" s="102">
        <v>400</v>
      </c>
      <c r="AG23" s="235" t="str">
        <f t="shared" si="24"/>
        <v>11,18</v>
      </c>
      <c r="AH23" s="230"/>
      <c r="AI23" s="90">
        <v>18</v>
      </c>
      <c r="AJ23" s="90">
        <v>18</v>
      </c>
      <c r="AK23" s="90" t="s">
        <v>722</v>
      </c>
      <c r="AL23" s="102">
        <v>400</v>
      </c>
      <c r="AM23" s="102">
        <v>5</v>
      </c>
      <c r="AN23" s="102">
        <v>1.7045454545454499E-3</v>
      </c>
      <c r="AO23" s="102">
        <v>41.159090909090899</v>
      </c>
      <c r="AP23" s="102">
        <v>1</v>
      </c>
      <c r="AQ23" s="102">
        <v>100</v>
      </c>
      <c r="AR23" s="102">
        <v>0.03</v>
      </c>
      <c r="AS23" s="102">
        <v>1</v>
      </c>
      <c r="AT23" s="102">
        <v>1</v>
      </c>
      <c r="AU23" s="102">
        <v>0</v>
      </c>
      <c r="AV23" s="102" t="s">
        <v>701</v>
      </c>
      <c r="AW23" s="92">
        <f>IF(AV22=AV23,AW22,MAX(AW$4:AW22)+1)</f>
        <v>3</v>
      </c>
      <c r="AX23" s="230"/>
      <c r="AY23" s="73">
        <v>18</v>
      </c>
      <c r="AZ23" s="73">
        <v>18</v>
      </c>
      <c r="BA23" s="47">
        <v>-19</v>
      </c>
      <c r="BB23" s="47"/>
      <c r="BC23" s="47"/>
      <c r="BD23" s="47">
        <f t="shared" si="25"/>
        <v>0</v>
      </c>
      <c r="BE23" s="230"/>
      <c r="BF23" s="45">
        <v>1</v>
      </c>
      <c r="BG23" s="102">
        <v>33</v>
      </c>
      <c r="BH23" s="102">
        <v>1</v>
      </c>
      <c r="BI23" s="102">
        <v>28</v>
      </c>
      <c r="BJ23" s="48" t="str">
        <f t="shared" si="26"/>
        <v>1,33</v>
      </c>
      <c r="BK23" s="82"/>
      <c r="BL23" s="94">
        <f t="shared" si="27"/>
        <v>19</v>
      </c>
      <c r="BM23" s="56">
        <f t="shared" si="28"/>
        <v>1</v>
      </c>
      <c r="BN23" s="56">
        <f t="shared" si="29"/>
        <v>19</v>
      </c>
      <c r="BO23" s="82"/>
      <c r="BP23" s="90">
        <v>18</v>
      </c>
      <c r="BQ23" s="237">
        <v>0</v>
      </c>
      <c r="BR23" s="102">
        <v>18</v>
      </c>
      <c r="BS23" s="102" t="s">
        <v>721</v>
      </c>
      <c r="BT23" s="102" t="s">
        <v>460</v>
      </c>
      <c r="BU23" s="102">
        <v>1</v>
      </c>
      <c r="BV23" s="237">
        <v>0</v>
      </c>
      <c r="BW23" s="102">
        <v>0</v>
      </c>
      <c r="BX23" s="237">
        <v>0</v>
      </c>
      <c r="BY23" s="237">
        <v>0</v>
      </c>
      <c r="BZ23" s="82"/>
      <c r="CA23" s="262">
        <v>20.2</v>
      </c>
      <c r="CB23" s="262">
        <v>20.2</v>
      </c>
      <c r="CC23" s="262">
        <v>20.2</v>
      </c>
      <c r="CD23" s="262">
        <v>20.2</v>
      </c>
      <c r="CE23" s="262">
        <v>20.2</v>
      </c>
      <c r="CF23" s="262">
        <v>20.2</v>
      </c>
      <c r="CG23" s="262">
        <v>20.2</v>
      </c>
      <c r="CH23" s="262">
        <v>20.2</v>
      </c>
      <c r="CI23" s="262">
        <v>20.2</v>
      </c>
      <c r="CJ23" s="262">
        <v>21.31399</v>
      </c>
      <c r="CK23" s="261">
        <v>21.700030000000002</v>
      </c>
      <c r="CL23" s="261">
        <v>23.360959999999999</v>
      </c>
      <c r="CM23" s="261">
        <v>24.686419999999998</v>
      </c>
      <c r="CN23" s="261">
        <v>25.93872</v>
      </c>
      <c r="CO23" s="261">
        <v>27.013940000000002</v>
      </c>
      <c r="CP23" s="261">
        <v>27.52439</v>
      </c>
      <c r="CQ23" s="261">
        <v>28.038450000000001</v>
      </c>
      <c r="CR23" s="261">
        <v>28.744150000000001</v>
      </c>
      <c r="CS23" s="261">
        <v>29.046569999999999</v>
      </c>
      <c r="CT23" s="261">
        <v>29.180669999999999</v>
      </c>
      <c r="CU23" s="261">
        <v>29.221409999999999</v>
      </c>
      <c r="CV23" s="261">
        <v>29.222729999999999</v>
      </c>
      <c r="CW23" s="261">
        <v>29.02298</v>
      </c>
      <c r="CX23" s="82"/>
      <c r="CY23" s="82"/>
      <c r="CZ23" s="82"/>
      <c r="DA23" s="82"/>
      <c r="DB23" s="82"/>
      <c r="DC23" s="82"/>
      <c r="DD23" s="82"/>
      <c r="DE23" s="82"/>
      <c r="DF23" s="82"/>
      <c r="DG23" s="82"/>
      <c r="DH23" s="82"/>
      <c r="DI23" s="82"/>
      <c r="DJ23" s="82"/>
      <c r="DK23" s="82"/>
    </row>
    <row r="24" spans="1:115" ht="6.95" customHeight="1" x14ac:dyDescent="0.25">
      <c r="A24" s="82"/>
      <c r="B24" s="239"/>
      <c r="C24" s="263">
        <f t="shared" si="1"/>
        <v>-1</v>
      </c>
      <c r="D24" s="263">
        <f t="shared" si="2"/>
        <v>70</v>
      </c>
      <c r="E24" s="263">
        <f t="shared" si="3"/>
        <v>0</v>
      </c>
      <c r="F24" s="263">
        <f t="shared" si="4"/>
        <v>0</v>
      </c>
      <c r="G24" s="263">
        <f t="shared" si="5"/>
        <v>0</v>
      </c>
      <c r="H24" s="263">
        <f t="shared" si="6"/>
        <v>0</v>
      </c>
      <c r="I24" s="263">
        <f t="shared" si="7"/>
        <v>0</v>
      </c>
      <c r="J24" s="263">
        <f t="shared" si="8"/>
        <v>0</v>
      </c>
      <c r="K24" s="263">
        <f t="shared" si="9"/>
        <v>0</v>
      </c>
      <c r="L24" s="263">
        <f t="shared" si="10"/>
        <v>0</v>
      </c>
      <c r="M24" s="263">
        <f t="shared" si="11"/>
        <v>0</v>
      </c>
      <c r="N24" s="263">
        <f t="shared" si="12"/>
        <v>22</v>
      </c>
      <c r="O24" s="263">
        <f t="shared" si="13"/>
        <v>0</v>
      </c>
      <c r="P24" s="263">
        <f t="shared" si="14"/>
        <v>0</v>
      </c>
      <c r="Q24" s="263">
        <f t="shared" si="15"/>
        <v>0</v>
      </c>
      <c r="R24" s="263">
        <f t="shared" si="16"/>
        <v>0</v>
      </c>
      <c r="S24" s="263">
        <f t="shared" si="17"/>
        <v>10</v>
      </c>
      <c r="T24" s="263">
        <f t="shared" si="18"/>
        <v>0</v>
      </c>
      <c r="U24" s="263">
        <f t="shared" si="19"/>
        <v>0</v>
      </c>
      <c r="V24" s="263">
        <f t="shared" si="20"/>
        <v>0</v>
      </c>
      <c r="W24" s="263">
        <f t="shared" si="21"/>
        <v>0</v>
      </c>
      <c r="X24" s="263">
        <f t="shared" si="22"/>
        <v>0</v>
      </c>
      <c r="Y24" s="263">
        <f t="shared" si="23"/>
        <v>0</v>
      </c>
      <c r="Z24" s="82"/>
      <c r="AA24" s="90">
        <v>1</v>
      </c>
      <c r="AB24" s="102">
        <v>19</v>
      </c>
      <c r="AC24" s="102">
        <v>11</v>
      </c>
      <c r="AD24" s="102">
        <v>3</v>
      </c>
      <c r="AE24" s="102">
        <v>2</v>
      </c>
      <c r="AF24" s="102">
        <v>200</v>
      </c>
      <c r="AG24" s="235" t="str">
        <f t="shared" si="24"/>
        <v>11,19</v>
      </c>
      <c r="AH24" s="230"/>
      <c r="AI24" s="90">
        <v>19</v>
      </c>
      <c r="AJ24" s="90">
        <v>19</v>
      </c>
      <c r="AK24" s="90" t="s">
        <v>720</v>
      </c>
      <c r="AL24" s="102">
        <v>200</v>
      </c>
      <c r="AM24" s="102">
        <v>5</v>
      </c>
      <c r="AN24" s="102">
        <v>1.7045454545454499E-3</v>
      </c>
      <c r="AO24" s="102">
        <v>40.647727272727202</v>
      </c>
      <c r="AP24" s="102">
        <v>1</v>
      </c>
      <c r="AQ24" s="102">
        <v>100</v>
      </c>
      <c r="AR24" s="102">
        <v>0.03</v>
      </c>
      <c r="AS24" s="102">
        <v>2</v>
      </c>
      <c r="AT24" s="102">
        <v>1</v>
      </c>
      <c r="AU24" s="102">
        <v>0</v>
      </c>
      <c r="AV24" s="102" t="s">
        <v>701</v>
      </c>
      <c r="AW24" s="92">
        <f>IF(AV23=AV24,AW23,MAX(AW$4:AW23)+1)</f>
        <v>3</v>
      </c>
      <c r="AX24" s="230"/>
      <c r="AY24" s="73">
        <v>19</v>
      </c>
      <c r="AZ24" s="73">
        <v>19</v>
      </c>
      <c r="BA24" s="47">
        <v>18</v>
      </c>
      <c r="BB24" s="47">
        <v>-20</v>
      </c>
      <c r="BC24" s="47"/>
      <c r="BD24" s="47">
        <f t="shared" si="25"/>
        <v>1</v>
      </c>
      <c r="BE24" s="230"/>
      <c r="BF24" s="45">
        <v>1</v>
      </c>
      <c r="BG24" s="102">
        <v>33</v>
      </c>
      <c r="BH24" s="102">
        <v>2</v>
      </c>
      <c r="BI24" s="102">
        <v>28</v>
      </c>
      <c r="BJ24" s="48" t="str">
        <f t="shared" si="26"/>
        <v>2,33</v>
      </c>
      <c r="BK24" s="82"/>
      <c r="BL24" s="94">
        <f t="shared" si="27"/>
        <v>20</v>
      </c>
      <c r="BM24" s="56">
        <f t="shared" si="28"/>
        <v>1</v>
      </c>
      <c r="BN24" s="56">
        <f t="shared" si="29"/>
        <v>20</v>
      </c>
      <c r="BO24" s="82"/>
      <c r="BP24" s="90">
        <v>19</v>
      </c>
      <c r="BQ24" s="237">
        <v>0</v>
      </c>
      <c r="BR24" s="102">
        <v>19</v>
      </c>
      <c r="BS24" s="102" t="s">
        <v>707</v>
      </c>
      <c r="BT24" s="102" t="s">
        <v>458</v>
      </c>
      <c r="BU24" s="102">
        <v>1</v>
      </c>
      <c r="BV24" s="237">
        <v>29.7</v>
      </c>
      <c r="BW24" s="102">
        <v>100</v>
      </c>
      <c r="BX24" s="237">
        <v>202.83249999999899</v>
      </c>
      <c r="BY24" s="237">
        <v>403.71699999999998</v>
      </c>
      <c r="BZ24" s="82"/>
      <c r="CA24" s="262">
        <v>20.2</v>
      </c>
      <c r="CB24" s="262">
        <v>20.2</v>
      </c>
      <c r="CC24" s="262">
        <v>20.2</v>
      </c>
      <c r="CD24" s="262">
        <v>20.2</v>
      </c>
      <c r="CE24" s="262">
        <v>20.2</v>
      </c>
      <c r="CF24" s="262">
        <v>20.2</v>
      </c>
      <c r="CG24" s="262">
        <v>20.2</v>
      </c>
      <c r="CH24" s="262">
        <v>20.2</v>
      </c>
      <c r="CI24" s="262">
        <v>20.2</v>
      </c>
      <c r="CJ24" s="262">
        <v>20.65907</v>
      </c>
      <c r="CK24" s="261">
        <v>21.381029999999999</v>
      </c>
      <c r="CL24" s="261">
        <v>22.277270000000001</v>
      </c>
      <c r="CM24" s="261">
        <v>23.903199999999998</v>
      </c>
      <c r="CN24" s="261">
        <v>24.557120000000001</v>
      </c>
      <c r="CO24" s="261">
        <v>25.6266</v>
      </c>
      <c r="CP24" s="261">
        <v>26.53173</v>
      </c>
      <c r="CQ24" s="261">
        <v>27.04636</v>
      </c>
      <c r="CR24" s="261">
        <v>27.569610000000001</v>
      </c>
      <c r="CS24" s="261">
        <v>27.991340000000001</v>
      </c>
      <c r="CT24" s="261">
        <v>28.392130000000002</v>
      </c>
      <c r="CU24" s="261">
        <v>28.43477</v>
      </c>
      <c r="CV24" s="261">
        <v>28.378620000000002</v>
      </c>
      <c r="CW24" s="261">
        <v>28.230250000000002</v>
      </c>
      <c r="CX24" s="82"/>
      <c r="CY24" s="82"/>
      <c r="CZ24" s="82"/>
      <c r="DA24" s="82"/>
      <c r="DB24" s="82"/>
      <c r="DC24" s="82"/>
      <c r="DD24" s="82"/>
      <c r="DE24" s="82"/>
      <c r="DF24" s="82"/>
      <c r="DG24" s="82"/>
      <c r="DH24" s="82"/>
      <c r="DI24" s="82"/>
      <c r="DJ24" s="82"/>
      <c r="DK24" s="82"/>
    </row>
    <row r="25" spans="1:115" ht="6.95" customHeight="1" x14ac:dyDescent="0.25">
      <c r="A25" s="82"/>
      <c r="B25" s="239"/>
      <c r="C25" s="263">
        <f t="shared" si="1"/>
        <v>-1</v>
      </c>
      <c r="D25" s="263">
        <f t="shared" si="2"/>
        <v>70</v>
      </c>
      <c r="E25" s="263">
        <f t="shared" si="3"/>
        <v>0</v>
      </c>
      <c r="F25" s="263">
        <f t="shared" si="4"/>
        <v>0</v>
      </c>
      <c r="G25" s="263">
        <f t="shared" si="5"/>
        <v>0</v>
      </c>
      <c r="H25" s="263">
        <f t="shared" si="6"/>
        <v>0</v>
      </c>
      <c r="I25" s="263">
        <f t="shared" si="7"/>
        <v>0</v>
      </c>
      <c r="J25" s="263">
        <f t="shared" si="8"/>
        <v>0</v>
      </c>
      <c r="K25" s="263">
        <f t="shared" si="9"/>
        <v>0</v>
      </c>
      <c r="L25" s="263">
        <f t="shared" si="10"/>
        <v>0</v>
      </c>
      <c r="M25" s="263">
        <f t="shared" si="11"/>
        <v>0</v>
      </c>
      <c r="N25" s="263">
        <f t="shared" si="12"/>
        <v>23</v>
      </c>
      <c r="O25" s="263">
        <f t="shared" si="13"/>
        <v>0</v>
      </c>
      <c r="P25" s="263">
        <f t="shared" si="14"/>
        <v>0</v>
      </c>
      <c r="Q25" s="263">
        <f t="shared" si="15"/>
        <v>0</v>
      </c>
      <c r="R25" s="263">
        <f t="shared" si="16"/>
        <v>0</v>
      </c>
      <c r="S25" s="263">
        <f t="shared" si="17"/>
        <v>11</v>
      </c>
      <c r="T25" s="263">
        <f t="shared" si="18"/>
        <v>0</v>
      </c>
      <c r="U25" s="263">
        <f t="shared" si="19"/>
        <v>0</v>
      </c>
      <c r="V25" s="263">
        <f t="shared" si="20"/>
        <v>0</v>
      </c>
      <c r="W25" s="263">
        <f t="shared" si="21"/>
        <v>0</v>
      </c>
      <c r="X25" s="263">
        <f t="shared" si="22"/>
        <v>0</v>
      </c>
      <c r="Y25" s="263">
        <f t="shared" si="23"/>
        <v>0</v>
      </c>
      <c r="Z25" s="82"/>
      <c r="AA25" s="90">
        <v>1</v>
      </c>
      <c r="AB25" s="102">
        <v>19</v>
      </c>
      <c r="AC25" s="102">
        <v>12</v>
      </c>
      <c r="AD25" s="102">
        <v>3</v>
      </c>
      <c r="AE25" s="102">
        <v>3</v>
      </c>
      <c r="AF25" s="102">
        <v>200</v>
      </c>
      <c r="AG25" s="235" t="str">
        <f t="shared" si="24"/>
        <v>12,19</v>
      </c>
      <c r="AH25" s="230"/>
      <c r="AI25" s="90">
        <v>20</v>
      </c>
      <c r="AJ25" s="90">
        <v>20</v>
      </c>
      <c r="AK25" s="90" t="s">
        <v>525</v>
      </c>
      <c r="AL25" s="102">
        <v>200</v>
      </c>
      <c r="AM25" s="102">
        <v>5</v>
      </c>
      <c r="AN25" s="102">
        <v>1.7045454545454499E-3</v>
      </c>
      <c r="AO25" s="102">
        <v>40.306818181818102</v>
      </c>
      <c r="AP25" s="102">
        <v>1</v>
      </c>
      <c r="AQ25" s="102">
        <v>100</v>
      </c>
      <c r="AR25" s="102">
        <v>0.03</v>
      </c>
      <c r="AS25" s="102">
        <v>2</v>
      </c>
      <c r="AT25" s="102">
        <v>1</v>
      </c>
      <c r="AU25" s="102">
        <v>0</v>
      </c>
      <c r="AV25" s="102" t="s">
        <v>701</v>
      </c>
      <c r="AW25" s="92">
        <f>IF(AV24=AV25,AW24,MAX(AW$4:AW24)+1)</f>
        <v>3</v>
      </c>
      <c r="AX25" s="230"/>
      <c r="AY25" s="73">
        <v>20</v>
      </c>
      <c r="AZ25" s="73">
        <v>20</v>
      </c>
      <c r="BA25" s="47">
        <v>19</v>
      </c>
      <c r="BB25" s="47">
        <v>-21</v>
      </c>
      <c r="BC25" s="47"/>
      <c r="BD25" s="47">
        <f t="shared" si="25"/>
        <v>2</v>
      </c>
      <c r="BE25" s="230"/>
      <c r="BF25" s="45">
        <v>1</v>
      </c>
      <c r="BG25" s="102">
        <v>33</v>
      </c>
      <c r="BH25" s="102">
        <v>3</v>
      </c>
      <c r="BI25" s="102">
        <v>28</v>
      </c>
      <c r="BJ25" s="48" t="str">
        <f t="shared" si="26"/>
        <v>3,33</v>
      </c>
      <c r="BK25" s="82"/>
      <c r="BL25" s="94">
        <f t="shared" si="27"/>
        <v>21</v>
      </c>
      <c r="BM25" s="56">
        <f t="shared" si="28"/>
        <v>1</v>
      </c>
      <c r="BN25" s="56">
        <f t="shared" si="29"/>
        <v>21</v>
      </c>
      <c r="BO25" s="82"/>
      <c r="BP25" s="90">
        <v>20</v>
      </c>
      <c r="BQ25" s="237">
        <v>0</v>
      </c>
      <c r="BR25" s="102">
        <v>20</v>
      </c>
      <c r="BS25" s="102" t="s">
        <v>719</v>
      </c>
      <c r="BT25" s="102" t="s">
        <v>460</v>
      </c>
      <c r="BU25" s="102">
        <v>1</v>
      </c>
      <c r="BV25" s="237">
        <v>0</v>
      </c>
      <c r="BW25" s="102">
        <v>0</v>
      </c>
      <c r="BX25" s="237">
        <v>0</v>
      </c>
      <c r="BY25" s="237">
        <v>0</v>
      </c>
      <c r="BZ25" s="82"/>
      <c r="CA25" s="262">
        <v>20.2</v>
      </c>
      <c r="CB25" s="262">
        <v>20.2</v>
      </c>
      <c r="CC25" s="262">
        <v>20.2</v>
      </c>
      <c r="CD25" s="262">
        <v>20.2</v>
      </c>
      <c r="CE25" s="262">
        <v>20.2</v>
      </c>
      <c r="CF25" s="262">
        <v>20.2</v>
      </c>
      <c r="CG25" s="262">
        <v>20.2</v>
      </c>
      <c r="CH25" s="262">
        <v>20.2</v>
      </c>
      <c r="CI25" s="262">
        <v>20.2</v>
      </c>
      <c r="CJ25" s="262">
        <v>20.2</v>
      </c>
      <c r="CK25" s="261">
        <v>21.066859999999998</v>
      </c>
      <c r="CL25" s="261">
        <v>21.759139999999999</v>
      </c>
      <c r="CM25" s="261">
        <v>22.667850000000001</v>
      </c>
      <c r="CN25" s="261">
        <v>23.629539999999999</v>
      </c>
      <c r="CO25" s="261">
        <v>24.490220000000001</v>
      </c>
      <c r="CP25" s="261">
        <v>24.865739999999999</v>
      </c>
      <c r="CQ25" s="261">
        <v>25.615259999999999</v>
      </c>
      <c r="CR25" s="261">
        <v>26.182659999999998</v>
      </c>
      <c r="CS25" s="261">
        <v>26.667590000000001</v>
      </c>
      <c r="CT25" s="261">
        <v>26.898019999999999</v>
      </c>
      <c r="CU25" s="261">
        <v>27.07442</v>
      </c>
      <c r="CV25" s="261">
        <v>26.915189999999999</v>
      </c>
      <c r="CW25" s="261">
        <v>26.835809999999999</v>
      </c>
      <c r="CX25" s="82"/>
      <c r="CY25" s="82"/>
      <c r="CZ25" s="82"/>
      <c r="DA25" s="82"/>
      <c r="DB25" s="82"/>
      <c r="DC25" s="82"/>
      <c r="DD25" s="82"/>
      <c r="DE25" s="82"/>
      <c r="DF25" s="82"/>
      <c r="DG25" s="82"/>
      <c r="DH25" s="82"/>
      <c r="DI25" s="82"/>
      <c r="DJ25" s="82"/>
      <c r="DK25" s="82"/>
    </row>
    <row r="26" spans="1:115" ht="6.95" customHeight="1" x14ac:dyDescent="0.25">
      <c r="A26" s="82"/>
      <c r="B26" s="239"/>
      <c r="C26" s="263">
        <f t="shared" si="1"/>
        <v>-1</v>
      </c>
      <c r="D26" s="263">
        <f t="shared" si="2"/>
        <v>70</v>
      </c>
      <c r="E26" s="263">
        <f t="shared" si="3"/>
        <v>70</v>
      </c>
      <c r="F26" s="263">
        <f t="shared" si="4"/>
        <v>0</v>
      </c>
      <c r="G26" s="263">
        <f t="shared" si="5"/>
        <v>0</v>
      </c>
      <c r="H26" s="263">
        <f t="shared" si="6"/>
        <v>0</v>
      </c>
      <c r="I26" s="263">
        <f t="shared" si="7"/>
        <v>0</v>
      </c>
      <c r="J26" s="263">
        <f t="shared" si="8"/>
        <v>0</v>
      </c>
      <c r="K26" s="263">
        <f t="shared" si="9"/>
        <v>0</v>
      </c>
      <c r="L26" s="263">
        <f t="shared" si="10"/>
        <v>0</v>
      </c>
      <c r="M26" s="263">
        <f t="shared" si="11"/>
        <v>0</v>
      </c>
      <c r="N26" s="263">
        <f t="shared" si="12"/>
        <v>0</v>
      </c>
      <c r="O26" s="263">
        <f t="shared" si="13"/>
        <v>24</v>
      </c>
      <c r="P26" s="263">
        <f t="shared" si="14"/>
        <v>0</v>
      </c>
      <c r="Q26" s="263">
        <f t="shared" si="15"/>
        <v>0</v>
      </c>
      <c r="R26" s="263">
        <f t="shared" si="16"/>
        <v>0</v>
      </c>
      <c r="S26" s="263">
        <f t="shared" si="17"/>
        <v>12</v>
      </c>
      <c r="T26" s="263">
        <f t="shared" si="18"/>
        <v>0</v>
      </c>
      <c r="U26" s="263">
        <f t="shared" si="19"/>
        <v>0</v>
      </c>
      <c r="V26" s="263">
        <f t="shared" si="20"/>
        <v>0</v>
      </c>
      <c r="W26" s="263">
        <f t="shared" si="21"/>
        <v>0</v>
      </c>
      <c r="X26" s="263">
        <f t="shared" si="22"/>
        <v>0</v>
      </c>
      <c r="Y26" s="263">
        <f t="shared" si="23"/>
        <v>0</v>
      </c>
      <c r="Z26" s="82"/>
      <c r="AA26" s="90">
        <v>1</v>
      </c>
      <c r="AB26" s="102">
        <v>20</v>
      </c>
      <c r="AC26" s="102">
        <v>12</v>
      </c>
      <c r="AD26" s="102">
        <v>3</v>
      </c>
      <c r="AE26" s="102">
        <v>4</v>
      </c>
      <c r="AF26" s="102">
        <v>400</v>
      </c>
      <c r="AG26" s="235" t="str">
        <f t="shared" si="24"/>
        <v>12,20</v>
      </c>
      <c r="AH26" s="230"/>
      <c r="AI26" s="90">
        <v>21</v>
      </c>
      <c r="AJ26" s="90">
        <v>21</v>
      </c>
      <c r="AK26" s="90" t="s">
        <v>529</v>
      </c>
      <c r="AL26" s="102">
        <v>400</v>
      </c>
      <c r="AM26" s="102">
        <v>5</v>
      </c>
      <c r="AN26" s="102">
        <v>1.7045454545454499E-3</v>
      </c>
      <c r="AO26" s="102">
        <v>39.795454545454497</v>
      </c>
      <c r="AP26" s="102">
        <v>1</v>
      </c>
      <c r="AQ26" s="102">
        <v>100</v>
      </c>
      <c r="AR26" s="102">
        <v>0.03</v>
      </c>
      <c r="AS26" s="102">
        <v>2</v>
      </c>
      <c r="AT26" s="102">
        <v>1</v>
      </c>
      <c r="AU26" s="102">
        <v>0</v>
      </c>
      <c r="AV26" s="102" t="s">
        <v>701</v>
      </c>
      <c r="AW26" s="92">
        <f>IF(AV25=AV26,AW25,MAX(AW$4:AW25)+1)</f>
        <v>3</v>
      </c>
      <c r="AX26" s="230"/>
      <c r="AY26" s="73">
        <v>21</v>
      </c>
      <c r="AZ26" s="73">
        <v>21</v>
      </c>
      <c r="BA26" s="47">
        <v>20</v>
      </c>
      <c r="BB26" s="47">
        <v>-22</v>
      </c>
      <c r="BC26" s="47"/>
      <c r="BD26" s="47">
        <f t="shared" si="25"/>
        <v>3</v>
      </c>
      <c r="BE26" s="230"/>
      <c r="BF26" s="45">
        <v>1</v>
      </c>
      <c r="BG26" s="102">
        <v>33</v>
      </c>
      <c r="BH26" s="102">
        <v>4</v>
      </c>
      <c r="BI26" s="102">
        <v>28</v>
      </c>
      <c r="BJ26" s="48" t="str">
        <f t="shared" si="26"/>
        <v>4,33</v>
      </c>
      <c r="BK26" s="82"/>
      <c r="BL26" s="94">
        <f t="shared" si="27"/>
        <v>22</v>
      </c>
      <c r="BM26" s="56">
        <f t="shared" si="28"/>
        <v>1</v>
      </c>
      <c r="BN26" s="56">
        <f t="shared" si="29"/>
        <v>22</v>
      </c>
      <c r="BO26" s="82"/>
      <c r="BP26" s="90">
        <v>21</v>
      </c>
      <c r="BQ26" s="237">
        <v>0</v>
      </c>
      <c r="BR26" s="102">
        <v>21</v>
      </c>
      <c r="BS26" s="102" t="s">
        <v>718</v>
      </c>
      <c r="BT26" s="102" t="s">
        <v>458</v>
      </c>
      <c r="BU26" s="102">
        <v>1</v>
      </c>
      <c r="BV26" s="237">
        <v>29.822769999999998</v>
      </c>
      <c r="BW26" s="102">
        <v>100</v>
      </c>
      <c r="BX26" s="237">
        <v>202.83249999999899</v>
      </c>
      <c r="BY26" s="237">
        <v>403.71699999999998</v>
      </c>
      <c r="BZ26" s="82"/>
      <c r="CA26" s="262">
        <v>20.2</v>
      </c>
      <c r="CB26" s="262">
        <v>20.2</v>
      </c>
      <c r="CC26" s="262">
        <v>20.2</v>
      </c>
      <c r="CD26" s="262">
        <v>20.2</v>
      </c>
      <c r="CE26" s="262">
        <v>20.2</v>
      </c>
      <c r="CF26" s="262">
        <v>20.2</v>
      </c>
      <c r="CG26" s="262">
        <v>20.2</v>
      </c>
      <c r="CH26" s="262">
        <v>20.2</v>
      </c>
      <c r="CI26" s="262">
        <v>20.2</v>
      </c>
      <c r="CJ26" s="262">
        <v>20.2</v>
      </c>
      <c r="CK26" s="261">
        <v>20.751429999999999</v>
      </c>
      <c r="CL26" s="261">
        <v>20.973649999999999</v>
      </c>
      <c r="CM26" s="261">
        <v>21.67653</v>
      </c>
      <c r="CN26" s="261">
        <v>22.416810000000002</v>
      </c>
      <c r="CO26" s="261">
        <v>22.925750000000001</v>
      </c>
      <c r="CP26" s="261">
        <v>23.270659999999999</v>
      </c>
      <c r="CQ26" s="261">
        <v>23.547519999999999</v>
      </c>
      <c r="CR26" s="261">
        <v>24.438929999999999</v>
      </c>
      <c r="CS26" s="261">
        <v>25.091989999999999</v>
      </c>
      <c r="CT26" s="261">
        <v>25.262989999999999</v>
      </c>
      <c r="CU26" s="261">
        <v>24.915479999999999</v>
      </c>
      <c r="CV26" s="261">
        <v>24.47344</v>
      </c>
      <c r="CW26" s="261">
        <v>24.68929</v>
      </c>
      <c r="CX26" s="82"/>
      <c r="CY26" s="82"/>
      <c r="CZ26" s="82"/>
      <c r="DA26" s="82"/>
      <c r="DB26" s="82"/>
      <c r="DC26" s="82"/>
      <c r="DD26" s="82"/>
      <c r="DE26" s="82"/>
      <c r="DF26" s="82"/>
      <c r="DG26" s="82"/>
      <c r="DH26" s="82"/>
      <c r="DI26" s="82"/>
      <c r="DJ26" s="82"/>
      <c r="DK26" s="82"/>
    </row>
    <row r="27" spans="1:115" ht="6.95" customHeight="1" x14ac:dyDescent="0.25">
      <c r="A27" s="82"/>
      <c r="B27" s="239"/>
      <c r="C27" s="263">
        <f t="shared" si="1"/>
        <v>70</v>
      </c>
      <c r="D27" s="263">
        <f t="shared" si="2"/>
        <v>70</v>
      </c>
      <c r="E27" s="263">
        <f t="shared" si="3"/>
        <v>70</v>
      </c>
      <c r="F27" s="263">
        <f t="shared" si="4"/>
        <v>70</v>
      </c>
      <c r="G27" s="263">
        <f t="shared" si="5"/>
        <v>0</v>
      </c>
      <c r="H27" s="263">
        <f t="shared" si="6"/>
        <v>0</v>
      </c>
      <c r="I27" s="263">
        <f t="shared" si="7"/>
        <v>0</v>
      </c>
      <c r="J27" s="263">
        <f t="shared" si="8"/>
        <v>0</v>
      </c>
      <c r="K27" s="263">
        <f t="shared" si="9"/>
        <v>0</v>
      </c>
      <c r="L27" s="263">
        <f t="shared" si="10"/>
        <v>0</v>
      </c>
      <c r="M27" s="263">
        <f t="shared" si="11"/>
        <v>0</v>
      </c>
      <c r="N27" s="263">
        <f t="shared" si="12"/>
        <v>0</v>
      </c>
      <c r="O27" s="263">
        <f t="shared" si="13"/>
        <v>25</v>
      </c>
      <c r="P27" s="263">
        <f t="shared" si="14"/>
        <v>0</v>
      </c>
      <c r="Q27" s="263">
        <f t="shared" si="15"/>
        <v>0</v>
      </c>
      <c r="R27" s="263">
        <f t="shared" si="16"/>
        <v>13</v>
      </c>
      <c r="S27" s="263">
        <f>IF(OR(S68=0,S68=1),$W$44,IF(ISNUMBER(MATCH(S107,$BJ$5:$BJ$40000,0)),INDEX($BI$5:$BI$1792,MATCH(S107,$BJ$5:$BJ$40000,0),1),IF(CQ65=0,-1,$BJ$3)))</f>
        <v>0</v>
      </c>
      <c r="T27" s="263">
        <f t="shared" si="18"/>
        <v>0</v>
      </c>
      <c r="U27" s="263">
        <f t="shared" si="19"/>
        <v>0</v>
      </c>
      <c r="V27" s="263">
        <f t="shared" si="20"/>
        <v>0</v>
      </c>
      <c r="W27" s="263">
        <f t="shared" si="21"/>
        <v>0</v>
      </c>
      <c r="X27" s="263">
        <f t="shared" si="22"/>
        <v>0</v>
      </c>
      <c r="Y27" s="263">
        <f t="shared" si="23"/>
        <v>0</v>
      </c>
      <c r="Z27" s="82"/>
      <c r="AA27" s="90">
        <v>1</v>
      </c>
      <c r="AB27" s="102">
        <v>21</v>
      </c>
      <c r="AC27" s="102">
        <v>12</v>
      </c>
      <c r="AD27" s="102">
        <v>3</v>
      </c>
      <c r="AE27" s="102">
        <v>5</v>
      </c>
      <c r="AF27" s="102">
        <v>400</v>
      </c>
      <c r="AG27" s="235" t="str">
        <f t="shared" si="24"/>
        <v>12,21</v>
      </c>
      <c r="AH27" s="230"/>
      <c r="AI27" s="90">
        <v>22</v>
      </c>
      <c r="AJ27" s="90">
        <v>22</v>
      </c>
      <c r="AK27" s="90" t="s">
        <v>540</v>
      </c>
      <c r="AL27" s="102">
        <v>400</v>
      </c>
      <c r="AM27" s="102">
        <v>5</v>
      </c>
      <c r="AN27" s="102">
        <v>1.7045454545454499E-3</v>
      </c>
      <c r="AO27" s="102">
        <v>39.113636363636303</v>
      </c>
      <c r="AP27" s="102">
        <v>1</v>
      </c>
      <c r="AQ27" s="102">
        <v>100</v>
      </c>
      <c r="AR27" s="102">
        <v>0.03</v>
      </c>
      <c r="AS27" s="102">
        <v>2</v>
      </c>
      <c r="AT27" s="102">
        <v>1</v>
      </c>
      <c r="AU27" s="102">
        <v>0</v>
      </c>
      <c r="AV27" s="102" t="s">
        <v>701</v>
      </c>
      <c r="AW27" s="92">
        <f>IF(AV26=AV27,AW26,MAX(AW$4:AW26)+1)</f>
        <v>3</v>
      </c>
      <c r="AX27" s="230"/>
      <c r="AY27" s="73">
        <v>22</v>
      </c>
      <c r="AZ27" s="73">
        <v>22</v>
      </c>
      <c r="BA27" s="47">
        <v>21</v>
      </c>
      <c r="BB27" s="47">
        <v>-23</v>
      </c>
      <c r="BC27" s="47"/>
      <c r="BD27" s="47">
        <f t="shared" si="25"/>
        <v>4</v>
      </c>
      <c r="BE27" s="230"/>
      <c r="BF27" s="45">
        <v>1</v>
      </c>
      <c r="BG27" s="102">
        <v>33</v>
      </c>
      <c r="BH27" s="102">
        <v>5</v>
      </c>
      <c r="BI27" s="102">
        <v>28</v>
      </c>
      <c r="BJ27" s="48" t="str">
        <f t="shared" si="26"/>
        <v>5,33</v>
      </c>
      <c r="BK27" s="82"/>
      <c r="BL27" s="94">
        <f t="shared" si="27"/>
        <v>23</v>
      </c>
      <c r="BM27" s="56">
        <f t="shared" si="28"/>
        <v>1</v>
      </c>
      <c r="BN27" s="56">
        <f t="shared" si="29"/>
        <v>23</v>
      </c>
      <c r="BO27" s="82"/>
      <c r="BP27" s="90">
        <v>22</v>
      </c>
      <c r="BQ27" s="237">
        <v>0</v>
      </c>
      <c r="BR27" s="102">
        <v>22</v>
      </c>
      <c r="BS27" s="102" t="s">
        <v>717</v>
      </c>
      <c r="BT27" s="102" t="s">
        <v>460</v>
      </c>
      <c r="BU27" s="102">
        <v>1</v>
      </c>
      <c r="BV27" s="237">
        <v>0</v>
      </c>
      <c r="BW27" s="102">
        <v>0</v>
      </c>
      <c r="BX27" s="237">
        <v>0</v>
      </c>
      <c r="BY27" s="237">
        <v>0</v>
      </c>
      <c r="BZ27" s="82"/>
      <c r="CA27" s="262">
        <v>20.2</v>
      </c>
      <c r="CB27" s="262">
        <v>20.2</v>
      </c>
      <c r="CC27" s="262">
        <v>20.2</v>
      </c>
      <c r="CD27" s="262">
        <v>20.2</v>
      </c>
      <c r="CE27" s="262">
        <v>20.2</v>
      </c>
      <c r="CF27" s="262">
        <v>20.2</v>
      </c>
      <c r="CG27" s="262">
        <v>20.2</v>
      </c>
      <c r="CH27" s="262">
        <v>20.2</v>
      </c>
      <c r="CI27" s="262">
        <v>20.2</v>
      </c>
      <c r="CJ27" s="262">
        <v>20.2</v>
      </c>
      <c r="CK27" s="261">
        <v>20.318449999999999</v>
      </c>
      <c r="CL27" s="261">
        <v>20.626639999999998</v>
      </c>
      <c r="CM27" s="261">
        <v>21.227029999999999</v>
      </c>
      <c r="CN27" s="261">
        <v>21.80555</v>
      </c>
      <c r="CO27" s="261">
        <v>21.927700000000002</v>
      </c>
      <c r="CP27" s="261">
        <v>21.488219999999998</v>
      </c>
      <c r="CQ27" s="261">
        <v>21.621449999999999</v>
      </c>
      <c r="CR27" s="261">
        <v>22.655639999999998</v>
      </c>
      <c r="CS27" s="261">
        <v>23.63203</v>
      </c>
      <c r="CT27" s="261">
        <v>23.730060000000002</v>
      </c>
      <c r="CU27" s="261">
        <v>22.842230000000001</v>
      </c>
      <c r="CV27" s="261">
        <v>21.86355</v>
      </c>
      <c r="CW27" s="261">
        <v>22.10613</v>
      </c>
      <c r="CX27" s="82"/>
      <c r="CY27" s="82"/>
      <c r="CZ27" s="82"/>
      <c r="DA27" s="82"/>
      <c r="DB27" s="82"/>
      <c r="DC27" s="82"/>
      <c r="DD27" s="82"/>
      <c r="DE27" s="82"/>
      <c r="DF27" s="82"/>
      <c r="DG27" s="82"/>
      <c r="DH27" s="82"/>
      <c r="DI27" s="82"/>
      <c r="DJ27" s="82"/>
      <c r="DK27" s="82"/>
    </row>
    <row r="28" spans="1:115" ht="6.95" customHeight="1" x14ac:dyDescent="0.25">
      <c r="A28" s="82"/>
      <c r="B28" s="239"/>
      <c r="C28" s="263">
        <f t="shared" si="1"/>
        <v>70</v>
      </c>
      <c r="D28" s="263">
        <f t="shared" si="2"/>
        <v>70</v>
      </c>
      <c r="E28" s="263">
        <f t="shared" si="3"/>
        <v>70</v>
      </c>
      <c r="F28" s="263">
        <f t="shared" si="4"/>
        <v>70</v>
      </c>
      <c r="G28" s="263">
        <f t="shared" si="5"/>
        <v>0</v>
      </c>
      <c r="H28" s="263">
        <f t="shared" si="6"/>
        <v>0</v>
      </c>
      <c r="I28" s="263">
        <f t="shared" si="7"/>
        <v>0</v>
      </c>
      <c r="J28" s="263">
        <f t="shared" si="8"/>
        <v>0</v>
      </c>
      <c r="K28" s="263">
        <f t="shared" si="9"/>
        <v>0</v>
      </c>
      <c r="L28" s="263">
        <f t="shared" si="10"/>
        <v>0</v>
      </c>
      <c r="M28" s="263">
        <f t="shared" si="11"/>
        <v>0</v>
      </c>
      <c r="N28" s="263">
        <f t="shared" si="12"/>
        <v>0</v>
      </c>
      <c r="O28" s="263">
        <f t="shared" si="13"/>
        <v>26</v>
      </c>
      <c r="P28" s="263">
        <f t="shared" si="14"/>
        <v>27</v>
      </c>
      <c r="Q28" s="263">
        <f t="shared" si="15"/>
        <v>0</v>
      </c>
      <c r="R28" s="263">
        <f t="shared" si="16"/>
        <v>14</v>
      </c>
      <c r="S28" s="263">
        <f t="shared" si="17"/>
        <v>0</v>
      </c>
      <c r="T28" s="263">
        <f t="shared" si="18"/>
        <v>0</v>
      </c>
      <c r="U28" s="263">
        <f t="shared" si="19"/>
        <v>0</v>
      </c>
      <c r="V28" s="263">
        <f t="shared" si="20"/>
        <v>0</v>
      </c>
      <c r="W28" s="263">
        <f t="shared" si="21"/>
        <v>0</v>
      </c>
      <c r="X28" s="263">
        <f t="shared" si="22"/>
        <v>0</v>
      </c>
      <c r="Y28" s="263">
        <f t="shared" si="23"/>
        <v>0</v>
      </c>
      <c r="Z28" s="82"/>
      <c r="AA28" s="90">
        <v>1</v>
      </c>
      <c r="AB28" s="102">
        <v>22</v>
      </c>
      <c r="AC28" s="102">
        <v>13</v>
      </c>
      <c r="AD28" s="102">
        <v>3</v>
      </c>
      <c r="AE28" s="102">
        <v>6</v>
      </c>
      <c r="AF28" s="102">
        <v>400</v>
      </c>
      <c r="AG28" s="235" t="str">
        <f t="shared" si="24"/>
        <v>13,22</v>
      </c>
      <c r="AH28" s="230"/>
      <c r="AI28" s="90">
        <v>23</v>
      </c>
      <c r="AJ28" s="90">
        <v>23</v>
      </c>
      <c r="AK28" s="90" t="s">
        <v>716</v>
      </c>
      <c r="AL28" s="102">
        <v>400</v>
      </c>
      <c r="AM28" s="102">
        <v>5</v>
      </c>
      <c r="AN28" s="102">
        <v>1.7045454545454499E-3</v>
      </c>
      <c r="AO28" s="102">
        <v>38.431818181818102</v>
      </c>
      <c r="AP28" s="102">
        <v>1</v>
      </c>
      <c r="AQ28" s="102">
        <v>100</v>
      </c>
      <c r="AR28" s="102">
        <v>0.03</v>
      </c>
      <c r="AS28" s="102">
        <v>2</v>
      </c>
      <c r="AT28" s="102">
        <v>1</v>
      </c>
      <c r="AU28" s="102">
        <v>0</v>
      </c>
      <c r="AV28" s="102" t="s">
        <v>701</v>
      </c>
      <c r="AW28" s="92">
        <f>IF(AV27=AV28,AW27,MAX(AW$4:AW27)+1)</f>
        <v>3</v>
      </c>
      <c r="AX28" s="230"/>
      <c r="AY28" s="73">
        <v>23</v>
      </c>
      <c r="AZ28" s="73">
        <v>23</v>
      </c>
      <c r="BA28" s="47">
        <v>22</v>
      </c>
      <c r="BB28" s="47">
        <v>-24</v>
      </c>
      <c r="BC28" s="47"/>
      <c r="BD28" s="47">
        <f t="shared" si="25"/>
        <v>5</v>
      </c>
      <c r="BE28" s="230"/>
      <c r="BF28" s="45">
        <v>1</v>
      </c>
      <c r="BG28" s="102">
        <v>33</v>
      </c>
      <c r="BH28" s="102">
        <v>6</v>
      </c>
      <c r="BI28" s="102">
        <v>28</v>
      </c>
      <c r="BJ28" s="48" t="str">
        <f t="shared" si="26"/>
        <v>6,33</v>
      </c>
      <c r="BK28" s="82"/>
      <c r="BL28" s="94">
        <f t="shared" si="27"/>
        <v>24</v>
      </c>
      <c r="BM28" s="56">
        <f t="shared" si="28"/>
        <v>1</v>
      </c>
      <c r="BN28" s="56">
        <f t="shared" si="29"/>
        <v>24</v>
      </c>
      <c r="BO28" s="82"/>
      <c r="BP28" s="90">
        <v>23</v>
      </c>
      <c r="BQ28" s="237">
        <v>0</v>
      </c>
      <c r="BR28" s="102">
        <v>23</v>
      </c>
      <c r="BS28" s="102" t="s">
        <v>715</v>
      </c>
      <c r="BT28" s="102" t="s">
        <v>460</v>
      </c>
      <c r="BU28" s="102">
        <v>1</v>
      </c>
      <c r="BV28" s="237">
        <v>0</v>
      </c>
      <c r="BW28" s="102">
        <v>0</v>
      </c>
      <c r="BX28" s="237">
        <v>0</v>
      </c>
      <c r="BY28" s="237">
        <v>0</v>
      </c>
      <c r="BZ28" s="82"/>
      <c r="CA28" s="262">
        <v>20.2</v>
      </c>
      <c r="CB28" s="262">
        <v>20.2</v>
      </c>
      <c r="CC28" s="262">
        <v>20.2</v>
      </c>
      <c r="CD28" s="262">
        <v>20.2</v>
      </c>
      <c r="CE28" s="262">
        <v>20.2</v>
      </c>
      <c r="CF28" s="262">
        <v>20.2</v>
      </c>
      <c r="CG28" s="262">
        <v>20.2</v>
      </c>
      <c r="CH28" s="262">
        <v>20.2</v>
      </c>
      <c r="CI28" s="262">
        <v>20.2</v>
      </c>
      <c r="CJ28" s="262">
        <v>20.2</v>
      </c>
      <c r="CK28" s="261">
        <v>20.19079</v>
      </c>
      <c r="CL28" s="261">
        <v>20.22231</v>
      </c>
      <c r="CM28" s="261">
        <v>20.550080000000001</v>
      </c>
      <c r="CN28" s="261">
        <v>20.993690000000001</v>
      </c>
      <c r="CO28" s="261">
        <v>21.011839999999999</v>
      </c>
      <c r="CP28" s="261">
        <v>20.54477</v>
      </c>
      <c r="CQ28" s="261">
        <v>20.376280000000001</v>
      </c>
      <c r="CR28" s="261">
        <v>21.22906</v>
      </c>
      <c r="CS28" s="261">
        <v>22.36863</v>
      </c>
      <c r="CT28" s="261">
        <v>22.445409999999999</v>
      </c>
      <c r="CU28" s="261">
        <v>21.56945</v>
      </c>
      <c r="CV28" s="261">
        <v>20.345310000000001</v>
      </c>
      <c r="CW28" s="261">
        <v>20.699919999999999</v>
      </c>
      <c r="CX28" s="82"/>
      <c r="CY28" s="82"/>
      <c r="CZ28" s="82"/>
      <c r="DA28" s="82"/>
      <c r="DB28" s="82"/>
      <c r="DC28" s="82"/>
      <c r="DD28" s="82"/>
      <c r="DE28" s="82"/>
      <c r="DF28" s="82"/>
      <c r="DG28" s="82"/>
      <c r="DH28" s="82"/>
      <c r="DI28" s="82"/>
      <c r="DJ28" s="82"/>
      <c r="DK28" s="82"/>
    </row>
    <row r="29" spans="1:115" ht="6.95" customHeight="1" x14ac:dyDescent="0.25">
      <c r="A29" s="82"/>
      <c r="B29" s="239"/>
      <c r="C29" s="263">
        <f t="shared" si="1"/>
        <v>70</v>
      </c>
      <c r="D29" s="263">
        <f t="shared" si="2"/>
        <v>70</v>
      </c>
      <c r="E29" s="263">
        <f t="shared" si="3"/>
        <v>0</v>
      </c>
      <c r="F29" s="263">
        <f t="shared" si="4"/>
        <v>0</v>
      </c>
      <c r="G29" s="263">
        <f t="shared" si="5"/>
        <v>0</v>
      </c>
      <c r="H29" s="263">
        <f t="shared" si="6"/>
        <v>0</v>
      </c>
      <c r="I29" s="263">
        <f t="shared" si="7"/>
        <v>0</v>
      </c>
      <c r="J29" s="263">
        <f t="shared" si="8"/>
        <v>0</v>
      </c>
      <c r="K29" s="263">
        <f t="shared" si="9"/>
        <v>0</v>
      </c>
      <c r="L29" s="263">
        <f t="shared" si="10"/>
        <v>0</v>
      </c>
      <c r="M29" s="263">
        <f t="shared" si="11"/>
        <v>0</v>
      </c>
      <c r="N29" s="263">
        <f t="shared" si="12"/>
        <v>0</v>
      </c>
      <c r="O29" s="263">
        <f t="shared" si="13"/>
        <v>0</v>
      </c>
      <c r="P29" s="263">
        <f t="shared" si="14"/>
        <v>28</v>
      </c>
      <c r="Q29" s="263">
        <f t="shared" si="15"/>
        <v>0</v>
      </c>
      <c r="R29" s="263">
        <f t="shared" si="16"/>
        <v>15</v>
      </c>
      <c r="S29" s="263">
        <f t="shared" si="17"/>
        <v>0</v>
      </c>
      <c r="T29" s="263">
        <f t="shared" si="18"/>
        <v>0</v>
      </c>
      <c r="U29" s="263">
        <f t="shared" si="19"/>
        <v>0</v>
      </c>
      <c r="V29" s="263">
        <f t="shared" si="20"/>
        <v>0</v>
      </c>
      <c r="W29" s="263">
        <f t="shared" si="21"/>
        <v>0</v>
      </c>
      <c r="X29" s="263">
        <f t="shared" si="22"/>
        <v>0</v>
      </c>
      <c r="Y29" s="263">
        <f t="shared" si="23"/>
        <v>0</v>
      </c>
      <c r="Z29" s="82"/>
      <c r="AA29" s="90">
        <v>1</v>
      </c>
      <c r="AB29" s="102">
        <v>23</v>
      </c>
      <c r="AC29" s="102">
        <v>13</v>
      </c>
      <c r="AD29" s="102">
        <v>3</v>
      </c>
      <c r="AE29" s="102">
        <v>7</v>
      </c>
      <c r="AF29" s="102">
        <v>400</v>
      </c>
      <c r="AG29" s="235" t="str">
        <f t="shared" si="24"/>
        <v>13,23</v>
      </c>
      <c r="AH29" s="230"/>
      <c r="AI29" s="90">
        <v>24</v>
      </c>
      <c r="AJ29" s="90">
        <v>24</v>
      </c>
      <c r="AK29" s="90" t="s">
        <v>714</v>
      </c>
      <c r="AL29" s="102">
        <v>400</v>
      </c>
      <c r="AM29" s="102">
        <v>5</v>
      </c>
      <c r="AN29" s="102">
        <v>1.7045454545454499E-3</v>
      </c>
      <c r="AO29" s="102">
        <v>37.75</v>
      </c>
      <c r="AP29" s="102">
        <v>1</v>
      </c>
      <c r="AQ29" s="102">
        <v>100</v>
      </c>
      <c r="AR29" s="102">
        <v>0.03</v>
      </c>
      <c r="AS29" s="102">
        <v>2</v>
      </c>
      <c r="AT29" s="102">
        <v>1</v>
      </c>
      <c r="AU29" s="102">
        <v>0</v>
      </c>
      <c r="AV29" s="102" t="s">
        <v>701</v>
      </c>
      <c r="AW29" s="92">
        <f>IF(AV28=AV29,AW28,MAX(AW$4:AW28)+1)</f>
        <v>3</v>
      </c>
      <c r="AX29" s="230"/>
      <c r="AY29" s="73">
        <v>24</v>
      </c>
      <c r="AZ29" s="73">
        <v>24</v>
      </c>
      <c r="BA29" s="47">
        <v>23</v>
      </c>
      <c r="BB29" s="47">
        <v>-25</v>
      </c>
      <c r="BC29" s="47"/>
      <c r="BD29" s="47">
        <f t="shared" si="25"/>
        <v>6</v>
      </c>
      <c r="BE29" s="230"/>
      <c r="BF29" s="45">
        <v>1</v>
      </c>
      <c r="BG29" s="102">
        <v>33</v>
      </c>
      <c r="BH29" s="102">
        <v>7</v>
      </c>
      <c r="BI29" s="102">
        <v>28</v>
      </c>
      <c r="BJ29" s="48" t="str">
        <f t="shared" si="26"/>
        <v>7,33</v>
      </c>
      <c r="BK29" s="82"/>
      <c r="BL29" s="94">
        <f t="shared" si="27"/>
        <v>25</v>
      </c>
      <c r="BM29" s="56">
        <f t="shared" si="28"/>
        <v>1</v>
      </c>
      <c r="BN29" s="56">
        <f t="shared" si="29"/>
        <v>25</v>
      </c>
      <c r="BO29" s="82"/>
      <c r="BP29" s="90">
        <v>24</v>
      </c>
      <c r="BQ29" s="237">
        <v>0</v>
      </c>
      <c r="BR29" s="102">
        <v>24</v>
      </c>
      <c r="BS29" s="102" t="s">
        <v>713</v>
      </c>
      <c r="BT29" s="102" t="s">
        <v>460</v>
      </c>
      <c r="BU29" s="102">
        <v>1</v>
      </c>
      <c r="BV29" s="237">
        <v>0</v>
      </c>
      <c r="BW29" s="102">
        <v>0</v>
      </c>
      <c r="BX29" s="237">
        <v>0</v>
      </c>
      <c r="BY29" s="237">
        <v>0</v>
      </c>
      <c r="BZ29" s="82"/>
      <c r="CA29" s="262">
        <v>20.2</v>
      </c>
      <c r="CB29" s="262">
        <v>20.2</v>
      </c>
      <c r="CC29" s="262">
        <v>20.2</v>
      </c>
      <c r="CD29" s="262">
        <v>20.2</v>
      </c>
      <c r="CE29" s="262">
        <v>20.2</v>
      </c>
      <c r="CF29" s="262">
        <v>20.2</v>
      </c>
      <c r="CG29" s="262">
        <v>20.2</v>
      </c>
      <c r="CH29" s="262">
        <v>20.2</v>
      </c>
      <c r="CI29" s="262">
        <v>20.2</v>
      </c>
      <c r="CJ29" s="262">
        <v>20.11626</v>
      </c>
      <c r="CK29" s="261">
        <v>20.118829999999999</v>
      </c>
      <c r="CL29" s="261">
        <v>19.958870000000001</v>
      </c>
      <c r="CM29" s="261">
        <v>20.01943</v>
      </c>
      <c r="CN29" s="261">
        <v>20.624210000000001</v>
      </c>
      <c r="CO29" s="261">
        <v>20.578119999999998</v>
      </c>
      <c r="CP29" s="261">
        <v>20.365590000000001</v>
      </c>
      <c r="CQ29" s="261">
        <v>20.393799999999999</v>
      </c>
      <c r="CR29" s="261">
        <v>20.964700000000001</v>
      </c>
      <c r="CS29" s="261">
        <v>21.64537</v>
      </c>
      <c r="CT29" s="261">
        <v>21.72627</v>
      </c>
      <c r="CU29" s="261">
        <v>21.132429999999999</v>
      </c>
      <c r="CV29" s="261">
        <v>20.527729999999998</v>
      </c>
      <c r="CW29" s="261">
        <v>20.760200000000001</v>
      </c>
      <c r="CX29" s="82"/>
      <c r="CY29" s="82"/>
      <c r="CZ29" s="82"/>
      <c r="DA29" s="82"/>
      <c r="DB29" s="82"/>
      <c r="DC29" s="82"/>
      <c r="DD29" s="82"/>
      <c r="DE29" s="82"/>
      <c r="DF29" s="82"/>
      <c r="DG29" s="82"/>
      <c r="DH29" s="82"/>
      <c r="DI29" s="82"/>
      <c r="DJ29" s="82"/>
      <c r="DK29" s="82"/>
    </row>
    <row r="30" spans="1:115" ht="6.95" customHeight="1" x14ac:dyDescent="0.25">
      <c r="A30" s="82"/>
      <c r="B30" s="239"/>
      <c r="C30" s="263">
        <f t="shared" si="1"/>
        <v>70</v>
      </c>
      <c r="D30" s="263">
        <f t="shared" si="2"/>
        <v>70</v>
      </c>
      <c r="E30" s="263">
        <f t="shared" si="3"/>
        <v>0</v>
      </c>
      <c r="F30" s="263">
        <f t="shared" si="4"/>
        <v>0</v>
      </c>
      <c r="G30" s="263">
        <f t="shared" si="5"/>
        <v>0</v>
      </c>
      <c r="H30" s="263">
        <f t="shared" si="6"/>
        <v>0</v>
      </c>
      <c r="I30" s="263">
        <f t="shared" si="7"/>
        <v>0</v>
      </c>
      <c r="J30" s="263">
        <f t="shared" si="8"/>
        <v>0</v>
      </c>
      <c r="K30" s="263">
        <f t="shared" si="9"/>
        <v>0</v>
      </c>
      <c r="L30" s="263">
        <f t="shared" si="10"/>
        <v>0</v>
      </c>
      <c r="M30" s="263">
        <f t="shared" si="11"/>
        <v>0</v>
      </c>
      <c r="N30" s="263">
        <f t="shared" si="12"/>
        <v>0</v>
      </c>
      <c r="O30" s="263">
        <f t="shared" si="13"/>
        <v>0</v>
      </c>
      <c r="P30" s="263">
        <f t="shared" si="14"/>
        <v>29</v>
      </c>
      <c r="Q30" s="263">
        <f t="shared" si="15"/>
        <v>0</v>
      </c>
      <c r="R30" s="263">
        <f t="shared" si="16"/>
        <v>16</v>
      </c>
      <c r="S30" s="263">
        <f t="shared" si="17"/>
        <v>0</v>
      </c>
      <c r="T30" s="263">
        <f t="shared" si="18"/>
        <v>0</v>
      </c>
      <c r="U30" s="263">
        <f t="shared" si="19"/>
        <v>0</v>
      </c>
      <c r="V30" s="263">
        <f t="shared" si="20"/>
        <v>0</v>
      </c>
      <c r="W30" s="263">
        <f t="shared" si="21"/>
        <v>0</v>
      </c>
      <c r="X30" s="263">
        <f t="shared" si="22"/>
        <v>0</v>
      </c>
      <c r="Y30" s="263">
        <f t="shared" si="23"/>
        <v>0</v>
      </c>
      <c r="Z30" s="82"/>
      <c r="AA30" s="90">
        <v>1</v>
      </c>
      <c r="AB30" s="102">
        <v>24</v>
      </c>
      <c r="AC30" s="102">
        <v>13</v>
      </c>
      <c r="AD30" s="102">
        <v>3</v>
      </c>
      <c r="AE30" s="102">
        <v>8</v>
      </c>
      <c r="AF30" s="102">
        <v>200</v>
      </c>
      <c r="AG30" s="235" t="str">
        <f t="shared" si="24"/>
        <v>13,24</v>
      </c>
      <c r="AH30" s="230"/>
      <c r="AI30" s="90">
        <v>25</v>
      </c>
      <c r="AJ30" s="90">
        <v>25</v>
      </c>
      <c r="AK30" s="90" t="s">
        <v>712</v>
      </c>
      <c r="AL30" s="102">
        <v>200</v>
      </c>
      <c r="AM30" s="102">
        <v>5</v>
      </c>
      <c r="AN30" s="102">
        <v>1.7045454545454499E-3</v>
      </c>
      <c r="AO30" s="102">
        <v>37.238636363636303</v>
      </c>
      <c r="AP30" s="102">
        <v>1</v>
      </c>
      <c r="AQ30" s="102">
        <v>100</v>
      </c>
      <c r="AR30" s="102">
        <v>0.03</v>
      </c>
      <c r="AS30" s="102">
        <v>2</v>
      </c>
      <c r="AT30" s="102">
        <v>1</v>
      </c>
      <c r="AU30" s="102">
        <v>0</v>
      </c>
      <c r="AV30" s="102" t="s">
        <v>701</v>
      </c>
      <c r="AW30" s="92">
        <f>IF(AV29=AV30,AW29,MAX(AW$4:AW29)+1)</f>
        <v>3</v>
      </c>
      <c r="AX30" s="230"/>
      <c r="AY30" s="73">
        <v>25</v>
      </c>
      <c r="AZ30" s="73">
        <v>25</v>
      </c>
      <c r="BA30" s="47">
        <v>24</v>
      </c>
      <c r="BB30" s="47">
        <v>-26</v>
      </c>
      <c r="BC30" s="47"/>
      <c r="BD30" s="47">
        <f t="shared" si="25"/>
        <v>7</v>
      </c>
      <c r="BE30" s="230"/>
      <c r="BF30" s="45">
        <v>1</v>
      </c>
      <c r="BG30" s="102">
        <v>34</v>
      </c>
      <c r="BH30" s="102">
        <v>8</v>
      </c>
      <c r="BI30" s="102">
        <v>28</v>
      </c>
      <c r="BJ30" s="48" t="str">
        <f t="shared" si="26"/>
        <v>8,34</v>
      </c>
      <c r="BK30" s="82"/>
      <c r="BL30" s="94">
        <f t="shared" si="27"/>
        <v>26</v>
      </c>
      <c r="BM30" s="56">
        <f t="shared" si="28"/>
        <v>1</v>
      </c>
      <c r="BN30" s="56">
        <f t="shared" si="29"/>
        <v>26</v>
      </c>
      <c r="BO30" s="82"/>
      <c r="BP30" s="90">
        <v>25</v>
      </c>
      <c r="BQ30" s="237">
        <v>0</v>
      </c>
      <c r="BR30" s="102">
        <v>25</v>
      </c>
      <c r="BS30" s="102" t="s">
        <v>711</v>
      </c>
      <c r="BT30" s="102" t="s">
        <v>460</v>
      </c>
      <c r="BU30" s="102">
        <v>1</v>
      </c>
      <c r="BV30" s="237">
        <v>0</v>
      </c>
      <c r="BW30" s="102">
        <v>0</v>
      </c>
      <c r="BX30" s="237">
        <v>0</v>
      </c>
      <c r="BY30" s="237">
        <v>0</v>
      </c>
      <c r="BZ30" s="82"/>
      <c r="CA30" s="262">
        <v>20.2</v>
      </c>
      <c r="CB30" s="262">
        <v>20.2</v>
      </c>
      <c r="CC30" s="262">
        <v>20.2</v>
      </c>
      <c r="CD30" s="262">
        <v>20.2</v>
      </c>
      <c r="CE30" s="262">
        <v>20.2</v>
      </c>
      <c r="CF30" s="262">
        <v>20.2</v>
      </c>
      <c r="CG30" s="262">
        <v>20.2</v>
      </c>
      <c r="CH30" s="262">
        <v>19.948989999999998</v>
      </c>
      <c r="CI30" s="262">
        <v>19.918990000000001</v>
      </c>
      <c r="CJ30" s="262">
        <v>19.73893</v>
      </c>
      <c r="CK30" s="261">
        <v>19.777650000000001</v>
      </c>
      <c r="CL30" s="261">
        <v>19.66836</v>
      </c>
      <c r="CM30" s="261">
        <v>19.301570000000002</v>
      </c>
      <c r="CN30" s="261">
        <v>19.601579999999998</v>
      </c>
      <c r="CO30" s="261">
        <v>20.028089999999999</v>
      </c>
      <c r="CP30" s="261">
        <v>20.47184</v>
      </c>
      <c r="CQ30" s="261">
        <v>20.39246</v>
      </c>
      <c r="CR30" s="261">
        <v>20.74231</v>
      </c>
      <c r="CS30" s="261">
        <v>20.998470000000001</v>
      </c>
      <c r="CT30" s="261">
        <v>21.57873</v>
      </c>
      <c r="CU30" s="261">
        <v>21.351610000000001</v>
      </c>
      <c r="CV30" s="261">
        <v>21.111139999999999</v>
      </c>
      <c r="CW30" s="261">
        <v>21.204080000000001</v>
      </c>
      <c r="CX30" s="82"/>
      <c r="CY30" s="82"/>
      <c r="CZ30" s="82"/>
      <c r="DA30" s="82"/>
      <c r="DB30" s="82"/>
      <c r="DC30" s="82"/>
      <c r="DD30" s="82"/>
      <c r="DE30" s="82"/>
      <c r="DF30" s="82"/>
      <c r="DG30" s="82"/>
      <c r="DH30" s="82"/>
      <c r="DI30" s="82"/>
      <c r="DJ30" s="82"/>
      <c r="DK30" s="82"/>
    </row>
    <row r="31" spans="1:115" ht="6.95" customHeight="1" x14ac:dyDescent="0.25">
      <c r="A31" s="82"/>
      <c r="B31" s="239"/>
      <c r="C31" s="263">
        <f t="shared" si="1"/>
        <v>0</v>
      </c>
      <c r="D31" s="263">
        <f t="shared" si="2"/>
        <v>0</v>
      </c>
      <c r="E31" s="263">
        <f t="shared" si="3"/>
        <v>0</v>
      </c>
      <c r="F31" s="263">
        <f t="shared" si="4"/>
        <v>0</v>
      </c>
      <c r="G31" s="263">
        <f t="shared" si="5"/>
        <v>0</v>
      </c>
      <c r="H31" s="263">
        <f t="shared" si="6"/>
        <v>0</v>
      </c>
      <c r="I31" s="263">
        <f t="shared" si="7"/>
        <v>0</v>
      </c>
      <c r="J31" s="263">
        <f t="shared" si="8"/>
        <v>0</v>
      </c>
      <c r="K31" s="263">
        <f t="shared" si="9"/>
        <v>0</v>
      </c>
      <c r="L31" s="263">
        <f t="shared" si="10"/>
        <v>0</v>
      </c>
      <c r="M31" s="263">
        <f t="shared" si="11"/>
        <v>0</v>
      </c>
      <c r="N31" s="263">
        <f t="shared" si="12"/>
        <v>0</v>
      </c>
      <c r="O31" s="263">
        <f t="shared" si="13"/>
        <v>0</v>
      </c>
      <c r="P31" s="263">
        <f t="shared" si="14"/>
        <v>30</v>
      </c>
      <c r="Q31" s="263">
        <f t="shared" si="15"/>
        <v>0</v>
      </c>
      <c r="R31" s="263">
        <f t="shared" si="16"/>
        <v>17</v>
      </c>
      <c r="S31" s="263">
        <f t="shared" si="17"/>
        <v>0</v>
      </c>
      <c r="T31" s="263">
        <f t="shared" si="18"/>
        <v>0</v>
      </c>
      <c r="U31" s="263">
        <f t="shared" si="19"/>
        <v>0</v>
      </c>
      <c r="V31" s="263">
        <f t="shared" si="20"/>
        <v>0</v>
      </c>
      <c r="W31" s="263">
        <f t="shared" si="21"/>
        <v>0</v>
      </c>
      <c r="X31" s="263">
        <f t="shared" si="22"/>
        <v>0</v>
      </c>
      <c r="Y31" s="263">
        <f t="shared" si="23"/>
        <v>0</v>
      </c>
      <c r="Z31" s="82"/>
      <c r="AA31" s="90">
        <v>1</v>
      </c>
      <c r="AB31" s="102">
        <v>24</v>
      </c>
      <c r="AC31" s="102">
        <v>14</v>
      </c>
      <c r="AD31" s="102">
        <v>3</v>
      </c>
      <c r="AE31" s="102">
        <v>9</v>
      </c>
      <c r="AF31" s="102">
        <v>200</v>
      </c>
      <c r="AG31" s="235" t="str">
        <f t="shared" si="24"/>
        <v>14,24</v>
      </c>
      <c r="AH31" s="230"/>
      <c r="AI31" s="90">
        <v>26</v>
      </c>
      <c r="AJ31" s="90">
        <v>26</v>
      </c>
      <c r="AK31" s="90" t="s">
        <v>710</v>
      </c>
      <c r="AL31" s="102">
        <v>200</v>
      </c>
      <c r="AM31" s="102">
        <v>5</v>
      </c>
      <c r="AN31" s="102">
        <v>1.7045454545454499E-3</v>
      </c>
      <c r="AO31" s="102">
        <v>36.897727272727202</v>
      </c>
      <c r="AP31" s="102">
        <v>1</v>
      </c>
      <c r="AQ31" s="102">
        <v>100</v>
      </c>
      <c r="AR31" s="102">
        <v>0.03</v>
      </c>
      <c r="AS31" s="102">
        <v>2</v>
      </c>
      <c r="AT31" s="102">
        <v>1</v>
      </c>
      <c r="AU31" s="102">
        <v>0</v>
      </c>
      <c r="AV31" s="102" t="s">
        <v>701</v>
      </c>
      <c r="AW31" s="92">
        <f>IF(AV30=AV31,AW30,MAX(AW$4:AW30)+1)</f>
        <v>3</v>
      </c>
      <c r="AX31" s="230"/>
      <c r="AY31" s="73">
        <v>26</v>
      </c>
      <c r="AZ31" s="73">
        <v>26</v>
      </c>
      <c r="BA31" s="47">
        <v>25</v>
      </c>
      <c r="BB31" s="47">
        <v>-27</v>
      </c>
      <c r="BC31" s="47"/>
      <c r="BD31" s="47">
        <f t="shared" si="25"/>
        <v>8</v>
      </c>
      <c r="BE31" s="230"/>
      <c r="BF31" s="45">
        <v>1</v>
      </c>
      <c r="BG31" s="102">
        <v>34</v>
      </c>
      <c r="BH31" s="102">
        <v>9</v>
      </c>
      <c r="BI31" s="102">
        <v>28</v>
      </c>
      <c r="BJ31" s="48" t="str">
        <f t="shared" si="26"/>
        <v>9,34</v>
      </c>
      <c r="BK31" s="82"/>
      <c r="BL31" s="94">
        <f t="shared" si="27"/>
        <v>27</v>
      </c>
      <c r="BM31" s="56">
        <f t="shared" si="28"/>
        <v>1</v>
      </c>
      <c r="BN31" s="56">
        <f t="shared" si="29"/>
        <v>27</v>
      </c>
      <c r="BO31" s="82"/>
      <c r="BP31" s="90">
        <v>26</v>
      </c>
      <c r="BQ31" s="237">
        <v>0</v>
      </c>
      <c r="BR31" s="102">
        <v>26</v>
      </c>
      <c r="BS31" s="102" t="s">
        <v>709</v>
      </c>
      <c r="BT31" s="102" t="s">
        <v>460</v>
      </c>
      <c r="BU31" s="102">
        <v>1</v>
      </c>
      <c r="BV31" s="237">
        <v>0</v>
      </c>
      <c r="BW31" s="102">
        <v>0</v>
      </c>
      <c r="BX31" s="237">
        <v>0</v>
      </c>
      <c r="BY31" s="237">
        <v>0</v>
      </c>
      <c r="BZ31" s="82"/>
      <c r="CA31" s="262">
        <v>20.2</v>
      </c>
      <c r="CB31" s="262">
        <v>20.2</v>
      </c>
      <c r="CC31" s="262">
        <v>20.2</v>
      </c>
      <c r="CD31" s="262">
        <v>20.2</v>
      </c>
      <c r="CE31" s="262">
        <v>20.2</v>
      </c>
      <c r="CF31" s="262">
        <v>20.2</v>
      </c>
      <c r="CG31" s="262">
        <v>19.83297</v>
      </c>
      <c r="CH31" s="262">
        <v>19.75254</v>
      </c>
      <c r="CI31" s="262">
        <v>19.31251</v>
      </c>
      <c r="CJ31" s="262">
        <v>19.290590000000002</v>
      </c>
      <c r="CK31" s="261">
        <v>19.276050000000001</v>
      </c>
      <c r="CL31" s="261">
        <v>18.936450000000001</v>
      </c>
      <c r="CM31" s="261">
        <v>18.819600000000001</v>
      </c>
      <c r="CN31" s="261">
        <v>19.16253</v>
      </c>
      <c r="CO31" s="261">
        <v>19.077190000000002</v>
      </c>
      <c r="CP31" s="261">
        <v>19.253820000000001</v>
      </c>
      <c r="CQ31" s="261">
        <v>20.17135</v>
      </c>
      <c r="CR31" s="261">
        <v>20.532139999999998</v>
      </c>
      <c r="CS31" s="261">
        <v>20.67765</v>
      </c>
      <c r="CT31" s="261">
        <v>20.787929999999999</v>
      </c>
      <c r="CU31" s="261">
        <v>20.83464</v>
      </c>
      <c r="CV31" s="261">
        <v>21.349869999999999</v>
      </c>
      <c r="CW31" s="261">
        <v>21.437909999999999</v>
      </c>
      <c r="CX31" s="82"/>
      <c r="CY31" s="82"/>
      <c r="CZ31" s="82"/>
      <c r="DA31" s="82"/>
      <c r="DB31" s="82"/>
      <c r="DC31" s="82"/>
      <c r="DD31" s="82"/>
      <c r="DE31" s="82"/>
      <c r="DF31" s="82"/>
      <c r="DG31" s="82"/>
      <c r="DH31" s="82"/>
      <c r="DI31" s="82"/>
      <c r="DJ31" s="82"/>
      <c r="DK31" s="82"/>
    </row>
    <row r="32" spans="1:115" ht="6.95" customHeight="1" x14ac:dyDescent="0.25">
      <c r="A32" s="82"/>
      <c r="B32" s="239"/>
      <c r="C32" s="263">
        <f t="shared" si="1"/>
        <v>0</v>
      </c>
      <c r="D32" s="263">
        <f t="shared" si="2"/>
        <v>0</v>
      </c>
      <c r="E32" s="263">
        <f t="shared" si="3"/>
        <v>0</v>
      </c>
      <c r="F32" s="263">
        <f t="shared" si="4"/>
        <v>0</v>
      </c>
      <c r="G32" s="263">
        <f t="shared" si="5"/>
        <v>0</v>
      </c>
      <c r="H32" s="263">
        <f t="shared" si="6"/>
        <v>0</v>
      </c>
      <c r="I32" s="263">
        <f t="shared" si="7"/>
        <v>0</v>
      </c>
      <c r="J32" s="263">
        <f t="shared" si="8"/>
        <v>0</v>
      </c>
      <c r="K32" s="263">
        <f t="shared" si="9"/>
        <v>0</v>
      </c>
      <c r="L32" s="263">
        <f t="shared" si="10"/>
        <v>0</v>
      </c>
      <c r="M32" s="263">
        <f t="shared" si="11"/>
        <v>0</v>
      </c>
      <c r="N32" s="263">
        <f t="shared" si="12"/>
        <v>0</v>
      </c>
      <c r="O32" s="263">
        <f t="shared" si="13"/>
        <v>0</v>
      </c>
      <c r="P32" s="263">
        <f t="shared" si="14"/>
        <v>0</v>
      </c>
      <c r="Q32" s="263">
        <f t="shared" si="15"/>
        <v>18</v>
      </c>
      <c r="R32" s="263">
        <f t="shared" si="16"/>
        <v>0</v>
      </c>
      <c r="S32" s="263">
        <f t="shared" si="17"/>
        <v>0</v>
      </c>
      <c r="T32" s="263">
        <f t="shared" si="18"/>
        <v>0</v>
      </c>
      <c r="U32" s="263">
        <f t="shared" si="19"/>
        <v>0</v>
      </c>
      <c r="V32" s="263">
        <f t="shared" si="20"/>
        <v>0</v>
      </c>
      <c r="W32" s="263">
        <f t="shared" si="21"/>
        <v>0</v>
      </c>
      <c r="X32" s="263">
        <f t="shared" si="22"/>
        <v>0</v>
      </c>
      <c r="Y32" s="263">
        <f t="shared" si="23"/>
        <v>0</v>
      </c>
      <c r="Z32" s="82"/>
      <c r="AA32" s="90">
        <v>1</v>
      </c>
      <c r="AB32" s="102">
        <v>25</v>
      </c>
      <c r="AC32" s="102">
        <v>14</v>
      </c>
      <c r="AD32" s="102">
        <v>3</v>
      </c>
      <c r="AE32" s="102">
        <v>10</v>
      </c>
      <c r="AF32" s="102">
        <v>400</v>
      </c>
      <c r="AG32" s="235" t="str">
        <f t="shared" si="24"/>
        <v>14,25</v>
      </c>
      <c r="AH32" s="230"/>
      <c r="AI32" s="90">
        <v>27</v>
      </c>
      <c r="AJ32" s="90">
        <v>27</v>
      </c>
      <c r="AK32" s="90" t="s">
        <v>708</v>
      </c>
      <c r="AL32" s="102">
        <v>400</v>
      </c>
      <c r="AM32" s="102">
        <v>5</v>
      </c>
      <c r="AN32" s="102">
        <v>1.7045454545454499E-3</v>
      </c>
      <c r="AO32" s="102">
        <v>36.386363636363598</v>
      </c>
      <c r="AP32" s="102">
        <v>1</v>
      </c>
      <c r="AQ32" s="102">
        <v>100</v>
      </c>
      <c r="AR32" s="102">
        <v>0.03</v>
      </c>
      <c r="AS32" s="102">
        <v>2</v>
      </c>
      <c r="AT32" s="102">
        <v>1</v>
      </c>
      <c r="AU32" s="102">
        <v>0</v>
      </c>
      <c r="AV32" s="102" t="s">
        <v>701</v>
      </c>
      <c r="AW32" s="92">
        <f>IF(AV31=AV32,AW31,MAX(AW$4:AW31)+1)</f>
        <v>3</v>
      </c>
      <c r="AX32" s="230"/>
      <c r="AY32" s="73">
        <v>27</v>
      </c>
      <c r="AZ32" s="73">
        <v>27</v>
      </c>
      <c r="BA32" s="47">
        <v>26</v>
      </c>
      <c r="BB32" s="47">
        <v>-28</v>
      </c>
      <c r="BC32" s="47"/>
      <c r="BD32" s="47">
        <f t="shared" si="25"/>
        <v>9</v>
      </c>
      <c r="BE32" s="230"/>
      <c r="BF32" s="45">
        <v>1</v>
      </c>
      <c r="BG32" s="102">
        <v>34</v>
      </c>
      <c r="BH32" s="102">
        <v>10</v>
      </c>
      <c r="BI32" s="102">
        <v>28</v>
      </c>
      <c r="BJ32" s="48" t="str">
        <f t="shared" si="26"/>
        <v>10,34</v>
      </c>
      <c r="BK32" s="82"/>
      <c r="BL32" s="94">
        <f t="shared" si="27"/>
        <v>28</v>
      </c>
      <c r="BM32" s="56">
        <f t="shared" si="28"/>
        <v>1</v>
      </c>
      <c r="BN32" s="56">
        <f t="shared" si="29"/>
        <v>28</v>
      </c>
      <c r="BO32" s="82"/>
      <c r="BP32" s="90">
        <v>27</v>
      </c>
      <c r="BQ32" s="237">
        <v>0</v>
      </c>
      <c r="BR32" s="102">
        <v>27</v>
      </c>
      <c r="BS32" s="102" t="s">
        <v>707</v>
      </c>
      <c r="BT32" s="102" t="s">
        <v>458</v>
      </c>
      <c r="BU32" s="102">
        <v>1</v>
      </c>
      <c r="BV32" s="237">
        <v>29.7</v>
      </c>
      <c r="BW32" s="102">
        <v>100</v>
      </c>
      <c r="BX32" s="237">
        <v>201.85849999999999</v>
      </c>
      <c r="BY32" s="237">
        <v>405.664999999999</v>
      </c>
      <c r="BZ32" s="82"/>
      <c r="CA32" s="262">
        <v>20.12548</v>
      </c>
      <c r="CB32" s="262">
        <v>20.123100000000001</v>
      </c>
      <c r="CC32" s="262">
        <v>19.9572</v>
      </c>
      <c r="CD32" s="262">
        <v>19.791699999999999</v>
      </c>
      <c r="CE32" s="262">
        <v>19.693999999999999</v>
      </c>
      <c r="CF32" s="262">
        <v>19.153729999999999</v>
      </c>
      <c r="CG32" s="262">
        <v>19.036180000000002</v>
      </c>
      <c r="CH32" s="262">
        <v>18.476700000000001</v>
      </c>
      <c r="CI32" s="262">
        <v>18.351479999999999</v>
      </c>
      <c r="CJ32" s="262">
        <v>18.304259999999999</v>
      </c>
      <c r="CK32" s="261">
        <v>18.296140000000001</v>
      </c>
      <c r="CL32" s="261">
        <v>18.210760000000001</v>
      </c>
      <c r="CM32" s="261">
        <v>18.158560000000001</v>
      </c>
      <c r="CN32" s="261">
        <v>17.89639</v>
      </c>
      <c r="CO32" s="261">
        <v>18.366969999999998</v>
      </c>
      <c r="CP32" s="261">
        <v>18.511289999999999</v>
      </c>
      <c r="CQ32" s="261">
        <v>18.996479999999998</v>
      </c>
      <c r="CR32" s="261">
        <v>19.443750000000001</v>
      </c>
      <c r="CS32" s="261">
        <v>20.141729999999999</v>
      </c>
      <c r="CT32" s="261">
        <v>20.272079999999999</v>
      </c>
      <c r="CU32" s="261">
        <v>20.394279999999998</v>
      </c>
      <c r="CV32" s="261">
        <v>20.507290000000001</v>
      </c>
      <c r="CW32" s="261">
        <v>21.27505</v>
      </c>
      <c r="CX32" s="82"/>
      <c r="CY32" s="82"/>
      <c r="CZ32" s="82"/>
      <c r="DA32" s="82"/>
      <c r="DB32" s="82"/>
      <c r="DC32" s="82"/>
      <c r="DD32" s="82"/>
      <c r="DE32" s="82"/>
      <c r="DF32" s="82"/>
      <c r="DG32" s="82"/>
      <c r="DH32" s="82"/>
      <c r="DI32" s="82"/>
      <c r="DJ32" s="82"/>
      <c r="DK32" s="82"/>
    </row>
    <row r="33" spans="1:115" ht="6.95" customHeight="1" x14ac:dyDescent="0.25">
      <c r="A33" s="82"/>
      <c r="B33" s="239"/>
      <c r="C33" s="263">
        <f t="shared" si="1"/>
        <v>0</v>
      </c>
      <c r="D33" s="263">
        <f t="shared" si="2"/>
        <v>0</v>
      </c>
      <c r="E33" s="263">
        <f t="shared" si="3"/>
        <v>0</v>
      </c>
      <c r="F33" s="263">
        <f t="shared" si="4"/>
        <v>0</v>
      </c>
      <c r="G33" s="263">
        <f t="shared" si="5"/>
        <v>0</v>
      </c>
      <c r="H33" s="263">
        <f t="shared" si="6"/>
        <v>0</v>
      </c>
      <c r="I33" s="263">
        <f t="shared" si="7"/>
        <v>0</v>
      </c>
      <c r="J33" s="263">
        <f t="shared" si="8"/>
        <v>0</v>
      </c>
      <c r="K33" s="263">
        <f t="shared" si="9"/>
        <v>0</v>
      </c>
      <c r="L33" s="263">
        <f t="shared" si="10"/>
        <v>0</v>
      </c>
      <c r="M33" s="263">
        <f t="shared" si="11"/>
        <v>0</v>
      </c>
      <c r="N33" s="263">
        <f t="shared" si="12"/>
        <v>0</v>
      </c>
      <c r="O33" s="263">
        <f t="shared" si="13"/>
        <v>0</v>
      </c>
      <c r="P33" s="263">
        <f t="shared" si="14"/>
        <v>0</v>
      </c>
      <c r="Q33" s="263">
        <f t="shared" si="15"/>
        <v>32</v>
      </c>
      <c r="R33" s="263">
        <f t="shared" si="16"/>
        <v>0</v>
      </c>
      <c r="S33" s="263">
        <f t="shared" si="17"/>
        <v>0</v>
      </c>
      <c r="T33" s="263">
        <f t="shared" si="18"/>
        <v>0</v>
      </c>
      <c r="U33" s="263">
        <f t="shared" si="19"/>
        <v>0</v>
      </c>
      <c r="V33" s="263">
        <f t="shared" si="20"/>
        <v>0</v>
      </c>
      <c r="W33" s="263">
        <f t="shared" si="21"/>
        <v>0</v>
      </c>
      <c r="X33" s="263">
        <f t="shared" si="22"/>
        <v>0</v>
      </c>
      <c r="Y33" s="263">
        <f t="shared" si="23"/>
        <v>0</v>
      </c>
      <c r="Z33" s="82"/>
      <c r="AA33" s="90">
        <v>1</v>
      </c>
      <c r="AB33" s="102">
        <v>26</v>
      </c>
      <c r="AC33" s="102">
        <v>14</v>
      </c>
      <c r="AD33" s="102">
        <v>3</v>
      </c>
      <c r="AE33" s="102">
        <v>11</v>
      </c>
      <c r="AF33" s="102">
        <v>400</v>
      </c>
      <c r="AG33" s="235" t="str">
        <f t="shared" si="24"/>
        <v>14,26</v>
      </c>
      <c r="AH33" s="230"/>
      <c r="AI33" s="90">
        <v>28</v>
      </c>
      <c r="AJ33" s="90">
        <v>28</v>
      </c>
      <c r="AK33" s="90" t="s">
        <v>706</v>
      </c>
      <c r="AL33" s="102">
        <v>400</v>
      </c>
      <c r="AM33" s="102">
        <v>5</v>
      </c>
      <c r="AN33" s="102">
        <v>1.7045454545454499E-3</v>
      </c>
      <c r="AO33" s="102">
        <v>35.704545454545404</v>
      </c>
      <c r="AP33" s="102">
        <v>1</v>
      </c>
      <c r="AQ33" s="102">
        <v>100</v>
      </c>
      <c r="AR33" s="102">
        <v>0.03</v>
      </c>
      <c r="AS33" s="102">
        <v>2</v>
      </c>
      <c r="AT33" s="102">
        <v>1</v>
      </c>
      <c r="AU33" s="102">
        <v>0</v>
      </c>
      <c r="AV33" s="102" t="s">
        <v>701</v>
      </c>
      <c r="AW33" s="92">
        <f>IF(AV32=AV33,AW32,MAX(AW$4:AW32)+1)</f>
        <v>3</v>
      </c>
      <c r="AX33" s="230"/>
      <c r="AY33" s="73">
        <v>28</v>
      </c>
      <c r="AZ33" s="73">
        <v>28</v>
      </c>
      <c r="BA33" s="47">
        <v>27</v>
      </c>
      <c r="BB33" s="47">
        <v>-29</v>
      </c>
      <c r="BC33" s="47"/>
      <c r="BD33" s="47">
        <f t="shared" si="25"/>
        <v>10</v>
      </c>
      <c r="BE33" s="230"/>
      <c r="BF33" s="45">
        <v>1</v>
      </c>
      <c r="BG33" s="102">
        <v>34</v>
      </c>
      <c r="BH33" s="102">
        <v>11</v>
      </c>
      <c r="BI33" s="102">
        <v>28</v>
      </c>
      <c r="BJ33" s="48" t="str">
        <f t="shared" si="26"/>
        <v>11,34</v>
      </c>
      <c r="BK33" s="82"/>
      <c r="BL33" s="94">
        <f t="shared" si="27"/>
        <v>29</v>
      </c>
      <c r="BM33" s="56">
        <f t="shared" si="28"/>
        <v>1</v>
      </c>
      <c r="BN33" s="56">
        <f t="shared" si="29"/>
        <v>29</v>
      </c>
      <c r="BO33" s="82"/>
      <c r="BP33" s="90">
        <v>28</v>
      </c>
      <c r="BQ33" s="237">
        <v>0</v>
      </c>
      <c r="BR33" s="102">
        <v>28</v>
      </c>
      <c r="BS33" s="102" t="s">
        <v>705</v>
      </c>
      <c r="BT33" s="102" t="s">
        <v>458</v>
      </c>
      <c r="BU33" s="102">
        <v>1</v>
      </c>
      <c r="BV33" s="237">
        <v>29.7</v>
      </c>
      <c r="BW33" s="102">
        <v>100</v>
      </c>
      <c r="BX33" s="237">
        <v>202.83250000000001</v>
      </c>
      <c r="BY33" s="237">
        <v>403.71699999999998</v>
      </c>
      <c r="BZ33" s="82"/>
      <c r="CA33" s="262">
        <v>19.914239999999999</v>
      </c>
      <c r="CB33" s="262">
        <v>19.897929999999999</v>
      </c>
      <c r="CC33" s="262">
        <v>19.49126</v>
      </c>
      <c r="CD33" s="262">
        <v>19.128489999999999</v>
      </c>
      <c r="CE33" s="262">
        <v>18.795079999999999</v>
      </c>
      <c r="CF33" s="262">
        <v>18.550270000000001</v>
      </c>
      <c r="CG33" s="262">
        <v>17.885290000000001</v>
      </c>
      <c r="CH33" s="262">
        <v>17.673159999999999</v>
      </c>
      <c r="CI33" s="262">
        <v>17.513750000000002</v>
      </c>
      <c r="CJ33" s="262">
        <v>17.443370000000002</v>
      </c>
      <c r="CK33" s="261">
        <v>17.033010000000001</v>
      </c>
      <c r="CL33" s="261">
        <v>17.003679999999999</v>
      </c>
      <c r="CM33" s="261">
        <v>16.733460000000001</v>
      </c>
      <c r="CN33" s="261">
        <v>16.818010000000001</v>
      </c>
      <c r="CO33" s="261">
        <v>17.527370000000001</v>
      </c>
      <c r="CP33" s="261">
        <v>17.656549999999999</v>
      </c>
      <c r="CQ33" s="261">
        <v>18.13391</v>
      </c>
      <c r="CR33" s="261">
        <v>18.258289999999999</v>
      </c>
      <c r="CS33" s="261">
        <v>18.735430000000001</v>
      </c>
      <c r="CT33" s="261">
        <v>19.50808</v>
      </c>
      <c r="CU33" s="261">
        <v>19.672840000000001</v>
      </c>
      <c r="CV33" s="261">
        <v>19.438600000000001</v>
      </c>
      <c r="CW33" s="261">
        <v>19.598949999999999</v>
      </c>
      <c r="CX33" s="82"/>
      <c r="CY33" s="82"/>
      <c r="CZ33" s="82"/>
      <c r="DA33" s="82"/>
      <c r="DB33" s="82"/>
      <c r="DC33" s="82"/>
      <c r="DD33" s="82"/>
      <c r="DE33" s="82"/>
      <c r="DF33" s="82"/>
      <c r="DG33" s="82"/>
      <c r="DH33" s="82"/>
      <c r="DI33" s="82"/>
      <c r="DJ33" s="82"/>
      <c r="DK33" s="82"/>
    </row>
    <row r="34" spans="1:115" ht="6.95" customHeight="1" x14ac:dyDescent="0.25">
      <c r="A34" s="82"/>
      <c r="B34" s="239"/>
      <c r="C34" s="263">
        <f t="shared" si="1"/>
        <v>0</v>
      </c>
      <c r="D34" s="263">
        <f t="shared" si="2"/>
        <v>0</v>
      </c>
      <c r="E34" s="263">
        <f t="shared" si="3"/>
        <v>0</v>
      </c>
      <c r="F34" s="263">
        <f t="shared" si="4"/>
        <v>0</v>
      </c>
      <c r="G34" s="263">
        <f t="shared" si="5"/>
        <v>0</v>
      </c>
      <c r="H34" s="263">
        <f t="shared" si="6"/>
        <v>0</v>
      </c>
      <c r="I34" s="263">
        <f t="shared" si="7"/>
        <v>0</v>
      </c>
      <c r="J34" s="263">
        <f t="shared" si="8"/>
        <v>0</v>
      </c>
      <c r="K34" s="263">
        <f t="shared" si="9"/>
        <v>0</v>
      </c>
      <c r="L34" s="263">
        <f t="shared" si="10"/>
        <v>0</v>
      </c>
      <c r="M34" s="263">
        <f t="shared" si="11"/>
        <v>0</v>
      </c>
      <c r="N34" s="263">
        <f t="shared" si="12"/>
        <v>0</v>
      </c>
      <c r="O34" s="263">
        <f t="shared" si="13"/>
        <v>0</v>
      </c>
      <c r="P34" s="263">
        <f t="shared" si="14"/>
        <v>0</v>
      </c>
      <c r="Q34" s="263">
        <f t="shared" si="15"/>
        <v>33</v>
      </c>
      <c r="R34" s="263">
        <f t="shared" si="16"/>
        <v>0</v>
      </c>
      <c r="S34" s="263">
        <f t="shared" si="17"/>
        <v>0</v>
      </c>
      <c r="T34" s="263">
        <f t="shared" si="18"/>
        <v>0</v>
      </c>
      <c r="U34" s="263">
        <f t="shared" si="19"/>
        <v>0</v>
      </c>
      <c r="V34" s="263">
        <f t="shared" si="20"/>
        <v>0</v>
      </c>
      <c r="W34" s="263">
        <f t="shared" si="21"/>
        <v>0</v>
      </c>
      <c r="X34" s="263">
        <f t="shared" si="22"/>
        <v>0</v>
      </c>
      <c r="Y34" s="263">
        <f t="shared" si="23"/>
        <v>0</v>
      </c>
      <c r="Z34" s="82"/>
      <c r="AA34" s="90">
        <v>1</v>
      </c>
      <c r="AB34" s="102">
        <v>27</v>
      </c>
      <c r="AC34" s="102">
        <v>14</v>
      </c>
      <c r="AD34" s="102">
        <v>3</v>
      </c>
      <c r="AE34" s="102">
        <v>12</v>
      </c>
      <c r="AF34" s="102">
        <v>400</v>
      </c>
      <c r="AG34" s="235" t="str">
        <f t="shared" si="24"/>
        <v>14,27</v>
      </c>
      <c r="AH34" s="230"/>
      <c r="AI34" s="90">
        <v>29</v>
      </c>
      <c r="AJ34" s="90">
        <v>29</v>
      </c>
      <c r="AK34" s="90" t="s">
        <v>704</v>
      </c>
      <c r="AL34" s="102">
        <v>400</v>
      </c>
      <c r="AM34" s="102">
        <v>5</v>
      </c>
      <c r="AN34" s="102">
        <v>1.7045454545454499E-3</v>
      </c>
      <c r="AO34" s="102">
        <v>35.022727272727202</v>
      </c>
      <c r="AP34" s="102">
        <v>1</v>
      </c>
      <c r="AQ34" s="102">
        <v>100</v>
      </c>
      <c r="AR34" s="102">
        <v>0.03</v>
      </c>
      <c r="AS34" s="102">
        <v>2</v>
      </c>
      <c r="AT34" s="102">
        <v>1</v>
      </c>
      <c r="AU34" s="102">
        <v>0</v>
      </c>
      <c r="AV34" s="102" t="s">
        <v>701</v>
      </c>
      <c r="AW34" s="92">
        <f>IF(AV33=AV34,AW33,MAX(AW$4:AW33)+1)</f>
        <v>3</v>
      </c>
      <c r="AX34" s="230"/>
      <c r="AY34" s="73">
        <v>29</v>
      </c>
      <c r="AZ34" s="73">
        <v>29</v>
      </c>
      <c r="BA34" s="47">
        <v>28</v>
      </c>
      <c r="BB34" s="47">
        <v>-30</v>
      </c>
      <c r="BC34" s="47"/>
      <c r="BD34" s="47">
        <f t="shared" si="25"/>
        <v>11</v>
      </c>
      <c r="BE34" s="230"/>
      <c r="BF34" s="45">
        <v>1</v>
      </c>
      <c r="BG34" s="102">
        <v>34</v>
      </c>
      <c r="BH34" s="102">
        <v>12</v>
      </c>
      <c r="BI34" s="102">
        <v>28</v>
      </c>
      <c r="BJ34" s="48" t="str">
        <f t="shared" si="26"/>
        <v>12,34</v>
      </c>
      <c r="BK34" s="82"/>
      <c r="BL34" s="94">
        <f t="shared" si="27"/>
        <v>30</v>
      </c>
      <c r="BM34" s="56">
        <f t="shared" si="28"/>
        <v>1</v>
      </c>
      <c r="BN34" s="56">
        <f t="shared" si="29"/>
        <v>30</v>
      </c>
      <c r="BO34" s="82"/>
      <c r="BP34" s="90">
        <v>29</v>
      </c>
      <c r="BQ34" s="237">
        <v>0</v>
      </c>
      <c r="BR34" s="102">
        <v>29</v>
      </c>
      <c r="BS34" s="102" t="s">
        <v>703</v>
      </c>
      <c r="BT34" s="102" t="s">
        <v>460</v>
      </c>
      <c r="BU34" s="102">
        <v>1</v>
      </c>
      <c r="BV34" s="237">
        <v>0</v>
      </c>
      <c r="BW34" s="102">
        <v>0</v>
      </c>
      <c r="BX34" s="237">
        <v>0</v>
      </c>
      <c r="BY34" s="237">
        <v>0</v>
      </c>
      <c r="BZ34" s="82"/>
      <c r="CA34" s="262">
        <v>19.97411</v>
      </c>
      <c r="CB34" s="262">
        <v>19.28858</v>
      </c>
      <c r="CC34" s="262">
        <v>18.48948</v>
      </c>
      <c r="CD34" s="262">
        <v>17.986979999999999</v>
      </c>
      <c r="CE34" s="262">
        <v>18.016100000000002</v>
      </c>
      <c r="CF34" s="262">
        <v>17.30274</v>
      </c>
      <c r="CG34" s="262">
        <v>16.938569999999999</v>
      </c>
      <c r="CH34" s="262">
        <v>16.69595</v>
      </c>
      <c r="CI34" s="262">
        <v>16.54533</v>
      </c>
      <c r="CJ34" s="262">
        <v>16.105260000000001</v>
      </c>
      <c r="CK34" s="261">
        <v>16.045829999999999</v>
      </c>
      <c r="CL34" s="261">
        <v>16.035640000000001</v>
      </c>
      <c r="CM34" s="261">
        <v>15.821669999999999</v>
      </c>
      <c r="CN34" s="261">
        <v>15.960900000000001</v>
      </c>
      <c r="CO34" s="261">
        <v>16.089459999999999</v>
      </c>
      <c r="CP34" s="261">
        <v>16.749919999999999</v>
      </c>
      <c r="CQ34" s="261">
        <v>16.838229999999999</v>
      </c>
      <c r="CR34" s="261">
        <v>17.190940000000001</v>
      </c>
      <c r="CS34" s="261">
        <v>17.338730000000002</v>
      </c>
      <c r="CT34" s="261">
        <v>17.498159999999999</v>
      </c>
      <c r="CU34" s="261">
        <v>17.855869999999999</v>
      </c>
      <c r="CV34" s="261">
        <v>18.029699999999998</v>
      </c>
      <c r="CW34" s="261">
        <v>19.163789999999999</v>
      </c>
      <c r="CX34" s="82"/>
      <c r="CY34" s="82"/>
      <c r="CZ34" s="82"/>
      <c r="DA34" s="82"/>
      <c r="DB34" s="82"/>
      <c r="DC34" s="82"/>
      <c r="DD34" s="82"/>
      <c r="DE34" s="82"/>
      <c r="DF34" s="82"/>
      <c r="DG34" s="82"/>
      <c r="DH34" s="82"/>
      <c r="DI34" s="82"/>
      <c r="DJ34" s="82"/>
      <c r="DK34" s="82"/>
    </row>
    <row r="35" spans="1:115" ht="6.95" customHeight="1" x14ac:dyDescent="0.25">
      <c r="A35" s="82"/>
      <c r="B35" s="239"/>
      <c r="C35" s="263">
        <f t="shared" si="1"/>
        <v>0</v>
      </c>
      <c r="D35" s="263">
        <f t="shared" si="2"/>
        <v>0</v>
      </c>
      <c r="E35" s="263">
        <f t="shared" si="3"/>
        <v>0</v>
      </c>
      <c r="F35" s="263">
        <f t="shared" si="4"/>
        <v>0</v>
      </c>
      <c r="G35" s="263">
        <f t="shared" si="5"/>
        <v>0</v>
      </c>
      <c r="H35" s="263">
        <f t="shared" si="6"/>
        <v>0</v>
      </c>
      <c r="I35" s="263">
        <f t="shared" si="7"/>
        <v>0</v>
      </c>
      <c r="J35" s="263">
        <f t="shared" si="8"/>
        <v>0</v>
      </c>
      <c r="K35" s="263">
        <f t="shared" si="9"/>
        <v>0</v>
      </c>
      <c r="L35" s="263">
        <f t="shared" si="10"/>
        <v>0</v>
      </c>
      <c r="M35" s="263">
        <f t="shared" si="11"/>
        <v>0</v>
      </c>
      <c r="N35" s="263">
        <f t="shared" si="12"/>
        <v>0</v>
      </c>
      <c r="O35" s="263">
        <f t="shared" si="13"/>
        <v>0</v>
      </c>
      <c r="P35" s="263">
        <f t="shared" si="14"/>
        <v>0</v>
      </c>
      <c r="Q35" s="263">
        <f t="shared" si="15"/>
        <v>34</v>
      </c>
      <c r="R35" s="263">
        <f t="shared" si="16"/>
        <v>0</v>
      </c>
      <c r="S35" s="263">
        <f t="shared" si="17"/>
        <v>0</v>
      </c>
      <c r="T35" s="263">
        <f t="shared" si="18"/>
        <v>0</v>
      </c>
      <c r="U35" s="263">
        <f t="shared" si="19"/>
        <v>0</v>
      </c>
      <c r="V35" s="263">
        <f t="shared" si="20"/>
        <v>0</v>
      </c>
      <c r="W35" s="263">
        <f t="shared" si="21"/>
        <v>0</v>
      </c>
      <c r="X35" s="263">
        <f t="shared" si="22"/>
        <v>0</v>
      </c>
      <c r="Y35" s="263">
        <f t="shared" si="23"/>
        <v>0</v>
      </c>
      <c r="Z35" s="82"/>
      <c r="AA35" s="90">
        <v>1</v>
      </c>
      <c r="AB35" s="102">
        <v>28</v>
      </c>
      <c r="AC35" s="102">
        <v>15</v>
      </c>
      <c r="AD35" s="102">
        <v>3</v>
      </c>
      <c r="AE35" s="102">
        <v>13</v>
      </c>
      <c r="AF35" s="102">
        <v>400</v>
      </c>
      <c r="AG35" s="235" t="str">
        <f t="shared" si="24"/>
        <v>15,28</v>
      </c>
      <c r="AH35" s="230"/>
      <c r="AI35" s="90">
        <v>30</v>
      </c>
      <c r="AJ35" s="90">
        <v>30</v>
      </c>
      <c r="AK35" s="90" t="s">
        <v>702</v>
      </c>
      <c r="AL35" s="102">
        <v>400</v>
      </c>
      <c r="AM35" s="102">
        <v>5</v>
      </c>
      <c r="AN35" s="102">
        <v>1.7045454545454499E-3</v>
      </c>
      <c r="AO35" s="102">
        <v>34.340909090909001</v>
      </c>
      <c r="AP35" s="102">
        <v>1</v>
      </c>
      <c r="AQ35" s="102">
        <v>100</v>
      </c>
      <c r="AR35" s="102">
        <v>0.03</v>
      </c>
      <c r="AS35" s="102">
        <v>2</v>
      </c>
      <c r="AT35" s="102">
        <v>1</v>
      </c>
      <c r="AU35" s="102">
        <v>0</v>
      </c>
      <c r="AV35" s="102" t="s">
        <v>701</v>
      </c>
      <c r="AW35" s="92">
        <f>IF(AV34=AV35,AW34,MAX(AW$4:AW34)+1)</f>
        <v>3</v>
      </c>
      <c r="AX35" s="230"/>
      <c r="AY35" s="73">
        <v>30</v>
      </c>
      <c r="AZ35" s="73">
        <v>30</v>
      </c>
      <c r="BA35" s="47">
        <v>29</v>
      </c>
      <c r="BB35" s="47">
        <v>-31</v>
      </c>
      <c r="BC35" s="47"/>
      <c r="BD35" s="47">
        <f t="shared" si="25"/>
        <v>12</v>
      </c>
      <c r="BE35" s="230"/>
      <c r="BF35" s="45">
        <v>1</v>
      </c>
      <c r="BG35" s="102">
        <v>34</v>
      </c>
      <c r="BH35" s="102">
        <v>13</v>
      </c>
      <c r="BI35" s="102">
        <v>28</v>
      </c>
      <c r="BJ35" s="48" t="str">
        <f t="shared" si="26"/>
        <v>13,34</v>
      </c>
      <c r="BK35" s="82"/>
      <c r="BL35" s="94">
        <f t="shared" si="27"/>
        <v>31</v>
      </c>
      <c r="BM35" s="56">
        <f t="shared" si="28"/>
        <v>1</v>
      </c>
      <c r="BN35" s="56">
        <f t="shared" si="29"/>
        <v>31</v>
      </c>
      <c r="BO35" s="82"/>
      <c r="BP35" s="90">
        <v>30</v>
      </c>
      <c r="BQ35" s="237">
        <v>0</v>
      </c>
      <c r="BR35" s="102">
        <v>30</v>
      </c>
      <c r="BS35" s="102" t="s">
        <v>700</v>
      </c>
      <c r="BT35" s="102" t="s">
        <v>458</v>
      </c>
      <c r="BU35" s="102">
        <v>1</v>
      </c>
      <c r="BV35" s="237">
        <v>29.7</v>
      </c>
      <c r="BW35" s="102">
        <v>100</v>
      </c>
      <c r="BX35" s="237">
        <v>202.83249999999899</v>
      </c>
      <c r="BY35" s="237">
        <v>403.716999999998</v>
      </c>
      <c r="BZ35" s="82"/>
      <c r="CA35" s="262">
        <v>19.228539999999999</v>
      </c>
      <c r="CB35" s="262">
        <v>17.95234</v>
      </c>
      <c r="CC35" s="262">
        <v>16.857780000000002</v>
      </c>
      <c r="CD35" s="262">
        <v>16.64508</v>
      </c>
      <c r="CE35" s="262">
        <v>16.338550000000001</v>
      </c>
      <c r="CF35" s="262">
        <v>15.98855</v>
      </c>
      <c r="CG35" s="262">
        <v>15.811389999999999</v>
      </c>
      <c r="CH35" s="262">
        <v>15.557700000000001</v>
      </c>
      <c r="CI35" s="262">
        <v>15.24302</v>
      </c>
      <c r="CJ35" s="262">
        <v>15.14453</v>
      </c>
      <c r="CK35" s="261">
        <v>15.046860000000001</v>
      </c>
      <c r="CL35" s="261">
        <v>14.80884</v>
      </c>
      <c r="CM35" s="261">
        <v>14.94299</v>
      </c>
      <c r="CN35" s="261">
        <v>15.15757</v>
      </c>
      <c r="CO35" s="261">
        <v>15.31129</v>
      </c>
      <c r="CP35" s="261">
        <v>15.45894</v>
      </c>
      <c r="CQ35" s="261">
        <v>15.335850000000001</v>
      </c>
      <c r="CR35" s="261">
        <v>16.283149999999999</v>
      </c>
      <c r="CS35" s="261">
        <v>16.421489999999999</v>
      </c>
      <c r="CT35" s="261">
        <v>16.854839999999999</v>
      </c>
      <c r="CU35" s="261">
        <v>17.065049999999999</v>
      </c>
      <c r="CV35" s="261">
        <v>17.305800000000001</v>
      </c>
      <c r="CW35" s="261">
        <v>18.160910000000001</v>
      </c>
      <c r="CX35" s="82"/>
      <c r="CY35" s="82"/>
      <c r="CZ35" s="82"/>
      <c r="DA35" s="82"/>
      <c r="DB35" s="82"/>
      <c r="DC35" s="82"/>
      <c r="DD35" s="82"/>
      <c r="DE35" s="82"/>
      <c r="DF35" s="82"/>
      <c r="DG35" s="82"/>
      <c r="DH35" s="82"/>
      <c r="DI35" s="82"/>
      <c r="DJ35" s="82"/>
      <c r="DK35" s="82"/>
    </row>
    <row r="36" spans="1:115" ht="6.95" customHeight="1" x14ac:dyDescent="0.25">
      <c r="A36" s="82"/>
      <c r="B36" s="239"/>
      <c r="C36" s="263">
        <f t="shared" si="1"/>
        <v>0</v>
      </c>
      <c r="D36" s="263">
        <f t="shared" si="2"/>
        <v>0</v>
      </c>
      <c r="E36" s="263">
        <f t="shared" si="3"/>
        <v>0</v>
      </c>
      <c r="F36" s="263">
        <f t="shared" si="4"/>
        <v>0</v>
      </c>
      <c r="G36" s="263">
        <f t="shared" si="5"/>
        <v>0</v>
      </c>
      <c r="H36" s="263">
        <f t="shared" si="6"/>
        <v>0</v>
      </c>
      <c r="I36" s="263">
        <f t="shared" si="7"/>
        <v>0</v>
      </c>
      <c r="J36" s="263">
        <f t="shared" si="8"/>
        <v>0</v>
      </c>
      <c r="K36" s="263">
        <f t="shared" si="9"/>
        <v>0</v>
      </c>
      <c r="L36" s="263">
        <f t="shared" si="10"/>
        <v>0</v>
      </c>
      <c r="M36" s="263">
        <f t="shared" si="11"/>
        <v>0</v>
      </c>
      <c r="N36" s="263">
        <f t="shared" si="12"/>
        <v>0</v>
      </c>
      <c r="O36" s="263">
        <f t="shared" si="13"/>
        <v>0</v>
      </c>
      <c r="P36" s="263">
        <f t="shared" si="14"/>
        <v>0</v>
      </c>
      <c r="Q36" s="263">
        <f t="shared" si="15"/>
        <v>35</v>
      </c>
      <c r="R36" s="263">
        <f t="shared" si="16"/>
        <v>0</v>
      </c>
      <c r="S36" s="263">
        <f t="shared" si="17"/>
        <v>0</v>
      </c>
      <c r="T36" s="263">
        <f t="shared" si="18"/>
        <v>0</v>
      </c>
      <c r="U36" s="263">
        <f t="shared" si="19"/>
        <v>0</v>
      </c>
      <c r="V36" s="263">
        <f t="shared" si="20"/>
        <v>0</v>
      </c>
      <c r="W36" s="263">
        <f t="shared" si="21"/>
        <v>0</v>
      </c>
      <c r="X36" s="263">
        <f t="shared" si="22"/>
        <v>0</v>
      </c>
      <c r="Y36" s="263">
        <f t="shared" si="23"/>
        <v>0</v>
      </c>
      <c r="Z36" s="82"/>
      <c r="AA36" s="90">
        <v>1</v>
      </c>
      <c r="AB36" s="102">
        <v>29</v>
      </c>
      <c r="AC36" s="102">
        <v>15</v>
      </c>
      <c r="AD36" s="102">
        <v>4</v>
      </c>
      <c r="AE36" s="102">
        <v>1</v>
      </c>
      <c r="AF36" s="102">
        <v>400</v>
      </c>
      <c r="AG36" s="235" t="str">
        <f t="shared" si="24"/>
        <v>15,29</v>
      </c>
      <c r="AH36" s="230"/>
      <c r="AI36" s="90">
        <v>31</v>
      </c>
      <c r="AJ36" s="90">
        <v>31</v>
      </c>
      <c r="AK36" s="90" t="s">
        <v>699</v>
      </c>
      <c r="AL36" s="102">
        <v>400</v>
      </c>
      <c r="AM36" s="102">
        <v>5</v>
      </c>
      <c r="AN36" s="102">
        <v>2.4285714285714201E-3</v>
      </c>
      <c r="AO36" s="102">
        <v>33.514285714285698</v>
      </c>
      <c r="AP36" s="102">
        <v>1</v>
      </c>
      <c r="AQ36" s="102">
        <v>100</v>
      </c>
      <c r="AR36" s="102">
        <v>0.03</v>
      </c>
      <c r="AS36" s="102">
        <v>3</v>
      </c>
      <c r="AT36" s="102">
        <v>1</v>
      </c>
      <c r="AU36" s="102">
        <v>0</v>
      </c>
      <c r="AV36" s="102" t="s">
        <v>687</v>
      </c>
      <c r="AW36" s="92">
        <f>IF(AV35=AV36,AW35,MAX(AW$4:AW35)+1)</f>
        <v>4</v>
      </c>
      <c r="AX36" s="230"/>
      <c r="AY36" s="73">
        <v>31</v>
      </c>
      <c r="AZ36" s="73">
        <v>31</v>
      </c>
      <c r="BA36" s="47">
        <v>-32</v>
      </c>
      <c r="BB36" s="47">
        <v>17</v>
      </c>
      <c r="BC36" s="47">
        <v>30</v>
      </c>
      <c r="BD36" s="47">
        <f t="shared" si="25"/>
        <v>13</v>
      </c>
      <c r="BE36" s="230"/>
      <c r="BF36" s="45">
        <v>1</v>
      </c>
      <c r="BG36" s="102">
        <v>35</v>
      </c>
      <c r="BH36" s="102">
        <v>14</v>
      </c>
      <c r="BI36" s="102">
        <v>28</v>
      </c>
      <c r="BJ36" s="48" t="str">
        <f t="shared" si="26"/>
        <v>14,35</v>
      </c>
      <c r="BK36" s="82"/>
      <c r="BL36" s="94">
        <f t="shared" si="27"/>
        <v>32</v>
      </c>
      <c r="BM36" s="56">
        <f t="shared" si="28"/>
        <v>1</v>
      </c>
      <c r="BN36" s="56">
        <f t="shared" si="29"/>
        <v>32</v>
      </c>
      <c r="BO36" s="82"/>
      <c r="BP36" s="90">
        <v>31</v>
      </c>
      <c r="BQ36" s="237">
        <v>0</v>
      </c>
      <c r="BR36" s="102">
        <v>31</v>
      </c>
      <c r="BS36" s="102" t="s">
        <v>680</v>
      </c>
      <c r="BT36" s="102" t="s">
        <v>458</v>
      </c>
      <c r="BU36" s="102">
        <v>1</v>
      </c>
      <c r="BV36" s="237">
        <v>29.7</v>
      </c>
      <c r="BW36" s="102">
        <v>100</v>
      </c>
      <c r="BX36" s="237">
        <v>201.85849999999999</v>
      </c>
      <c r="BY36" s="237">
        <v>405.664999999999</v>
      </c>
      <c r="BZ36" s="82"/>
      <c r="CA36" s="262">
        <v>17.216100000000001</v>
      </c>
      <c r="CB36" s="262">
        <v>15.4825</v>
      </c>
      <c r="CC36" s="262">
        <v>14.1409</v>
      </c>
      <c r="CD36" s="262">
        <v>15.029019999999999</v>
      </c>
      <c r="CE36" s="262">
        <v>15.394489999999999</v>
      </c>
      <c r="CF36" s="262">
        <v>15.03579</v>
      </c>
      <c r="CG36" s="262">
        <v>14.3698</v>
      </c>
      <c r="CH36" s="262">
        <v>14.33292</v>
      </c>
      <c r="CI36" s="262">
        <v>14.37433</v>
      </c>
      <c r="CJ36" s="262">
        <v>14.34689</v>
      </c>
      <c r="CK36" s="261">
        <v>14.10708</v>
      </c>
      <c r="CL36" s="261">
        <v>13.93675</v>
      </c>
      <c r="CM36" s="261">
        <v>14.17686</v>
      </c>
      <c r="CN36" s="261">
        <v>14.488670000000001</v>
      </c>
      <c r="CO36" s="261">
        <v>14.653919999999999</v>
      </c>
      <c r="CP36" s="261">
        <v>14.52713</v>
      </c>
      <c r="CQ36" s="261">
        <v>14.652089999999999</v>
      </c>
      <c r="CR36" s="261">
        <v>15.29026</v>
      </c>
      <c r="CS36" s="261">
        <v>15.442119999999999</v>
      </c>
      <c r="CT36" s="261">
        <v>15.490930000000001</v>
      </c>
      <c r="CU36" s="261">
        <v>15.99614</v>
      </c>
      <c r="CV36" s="261">
        <v>16.245480000000001</v>
      </c>
      <c r="CW36" s="261">
        <v>16.579930000000001</v>
      </c>
      <c r="CX36" s="82"/>
      <c r="CY36" s="82"/>
      <c r="CZ36" s="82"/>
      <c r="DA36" s="82"/>
      <c r="DB36" s="82"/>
      <c r="DC36" s="82"/>
      <c r="DD36" s="82"/>
      <c r="DE36" s="82"/>
      <c r="DF36" s="82"/>
      <c r="DG36" s="82"/>
      <c r="DH36" s="82"/>
      <c r="DI36" s="82"/>
      <c r="DJ36" s="82"/>
      <c r="DK36" s="82"/>
    </row>
    <row r="37" spans="1:115" ht="6.95" customHeight="1" x14ac:dyDescent="0.25">
      <c r="A37" s="82"/>
      <c r="B37" s="239"/>
      <c r="C37" s="263">
        <f t="shared" si="1"/>
        <v>28</v>
      </c>
      <c r="D37" s="263">
        <f t="shared" si="2"/>
        <v>28</v>
      </c>
      <c r="E37" s="263">
        <f t="shared" si="3"/>
        <v>28</v>
      </c>
      <c r="F37" s="263">
        <f t="shared" si="4"/>
        <v>28</v>
      </c>
      <c r="G37" s="263">
        <f t="shared" si="5"/>
        <v>28</v>
      </c>
      <c r="H37" s="263">
        <f t="shared" si="6"/>
        <v>28</v>
      </c>
      <c r="I37" s="263">
        <f t="shared" si="7"/>
        <v>28</v>
      </c>
      <c r="J37" s="263">
        <f t="shared" si="8"/>
        <v>0</v>
      </c>
      <c r="K37" s="263">
        <f t="shared" si="9"/>
        <v>0</v>
      </c>
      <c r="L37" s="263">
        <f t="shared" si="10"/>
        <v>0</v>
      </c>
      <c r="M37" s="263">
        <f t="shared" si="11"/>
        <v>0</v>
      </c>
      <c r="N37" s="263">
        <f t="shared" si="12"/>
        <v>0</v>
      </c>
      <c r="O37" s="263">
        <f t="shared" si="13"/>
        <v>0</v>
      </c>
      <c r="P37" s="263">
        <f t="shared" si="14"/>
        <v>0</v>
      </c>
      <c r="Q37" s="263">
        <f t="shared" si="15"/>
        <v>36</v>
      </c>
      <c r="R37" s="263">
        <f t="shared" si="16"/>
        <v>0</v>
      </c>
      <c r="S37" s="263">
        <f t="shared" si="17"/>
        <v>0</v>
      </c>
      <c r="T37" s="263">
        <f t="shared" si="18"/>
        <v>0</v>
      </c>
      <c r="U37" s="263">
        <f t="shared" si="19"/>
        <v>0</v>
      </c>
      <c r="V37" s="263">
        <f t="shared" si="20"/>
        <v>0</v>
      </c>
      <c r="W37" s="263">
        <f t="shared" si="21"/>
        <v>0</v>
      </c>
      <c r="X37" s="263">
        <f t="shared" si="22"/>
        <v>0</v>
      </c>
      <c r="Y37" s="263">
        <f t="shared" si="23"/>
        <v>0</v>
      </c>
      <c r="Z37" s="82"/>
      <c r="AA37" s="90">
        <v>1</v>
      </c>
      <c r="AB37" s="102">
        <v>30</v>
      </c>
      <c r="AC37" s="102">
        <v>15</v>
      </c>
      <c r="AD37" s="102">
        <v>4</v>
      </c>
      <c r="AE37" s="102">
        <v>2</v>
      </c>
      <c r="AF37" s="102">
        <v>400</v>
      </c>
      <c r="AG37" s="235" t="str">
        <f t="shared" si="24"/>
        <v>15,30</v>
      </c>
      <c r="AH37" s="230"/>
      <c r="AI37" s="90">
        <v>32</v>
      </c>
      <c r="AJ37" s="90">
        <v>32</v>
      </c>
      <c r="AK37" s="90" t="s">
        <v>698</v>
      </c>
      <c r="AL37" s="102">
        <v>400</v>
      </c>
      <c r="AM37" s="102">
        <v>5</v>
      </c>
      <c r="AN37" s="102">
        <v>2.4285714285714201E-3</v>
      </c>
      <c r="AO37" s="102">
        <v>32.542857142857102</v>
      </c>
      <c r="AP37" s="102">
        <v>1</v>
      </c>
      <c r="AQ37" s="102">
        <v>100</v>
      </c>
      <c r="AR37" s="102">
        <v>0.03</v>
      </c>
      <c r="AS37" s="102">
        <v>2</v>
      </c>
      <c r="AT37" s="102">
        <v>1</v>
      </c>
      <c r="AU37" s="102">
        <v>0</v>
      </c>
      <c r="AV37" s="102" t="s">
        <v>687</v>
      </c>
      <c r="AW37" s="92">
        <f>IF(AV36=AV37,AW36,MAX(AW$4:AW36)+1)</f>
        <v>4</v>
      </c>
      <c r="AX37" s="230"/>
      <c r="AY37" s="73">
        <v>32</v>
      </c>
      <c r="AZ37" s="73">
        <v>32</v>
      </c>
      <c r="BA37" s="47">
        <v>31</v>
      </c>
      <c r="BB37" s="47">
        <v>-33</v>
      </c>
      <c r="BC37" s="47"/>
      <c r="BD37" s="47">
        <f t="shared" si="25"/>
        <v>14</v>
      </c>
      <c r="BE37" s="230"/>
      <c r="BF37" s="45">
        <v>1</v>
      </c>
      <c r="BG37" s="102">
        <v>35</v>
      </c>
      <c r="BH37" s="102">
        <v>16</v>
      </c>
      <c r="BI37" s="102">
        <v>28</v>
      </c>
      <c r="BJ37" s="48" t="str">
        <f t="shared" si="26"/>
        <v>16,35</v>
      </c>
      <c r="BK37" s="82"/>
      <c r="BL37" s="94">
        <f t="shared" si="27"/>
        <v>33</v>
      </c>
      <c r="BM37" s="56">
        <f t="shared" si="28"/>
        <v>1</v>
      </c>
      <c r="BN37" s="56">
        <f t="shared" si="29"/>
        <v>33</v>
      </c>
      <c r="BO37" s="82"/>
      <c r="BP37" s="90">
        <v>32</v>
      </c>
      <c r="BQ37" s="237">
        <v>0</v>
      </c>
      <c r="BR37" s="102">
        <v>32</v>
      </c>
      <c r="BS37" s="102" t="s">
        <v>697</v>
      </c>
      <c r="BT37" s="102" t="s">
        <v>460</v>
      </c>
      <c r="BU37" s="102">
        <v>1</v>
      </c>
      <c r="BV37" s="237">
        <v>0</v>
      </c>
      <c r="BW37" s="102">
        <v>0</v>
      </c>
      <c r="BX37" s="237">
        <v>0</v>
      </c>
      <c r="BY37" s="237">
        <v>0</v>
      </c>
      <c r="BZ37" s="82"/>
      <c r="CA37" s="262">
        <v>15.952780000000001</v>
      </c>
      <c r="CB37" s="262">
        <v>14.23729</v>
      </c>
      <c r="CC37" s="262">
        <v>13.119630000000001</v>
      </c>
      <c r="CD37" s="262">
        <v>14.222530000000001</v>
      </c>
      <c r="CE37" s="262">
        <v>14.840020000000001</v>
      </c>
      <c r="CF37" s="262">
        <v>14.39723</v>
      </c>
      <c r="CG37" s="262">
        <v>13.37087</v>
      </c>
      <c r="CH37" s="262">
        <v>13.253170000000001</v>
      </c>
      <c r="CI37" s="262">
        <v>13.69234</v>
      </c>
      <c r="CJ37" s="262">
        <v>13.80613</v>
      </c>
      <c r="CK37" s="261">
        <v>13.31418</v>
      </c>
      <c r="CL37" s="261">
        <v>13.262090000000001</v>
      </c>
      <c r="CM37" s="261">
        <v>13.635149999999999</v>
      </c>
      <c r="CN37" s="261">
        <v>14.023199999999999</v>
      </c>
      <c r="CO37" s="261">
        <v>14.024010000000001</v>
      </c>
      <c r="CP37" s="261">
        <v>13.94351</v>
      </c>
      <c r="CQ37" s="261">
        <v>13.95635</v>
      </c>
      <c r="CR37" s="261">
        <v>14.148849999999999</v>
      </c>
      <c r="CS37" s="261">
        <v>14.58916</v>
      </c>
      <c r="CT37" s="261">
        <v>14.63266</v>
      </c>
      <c r="CU37" s="261">
        <v>14.98396</v>
      </c>
      <c r="CV37" s="261">
        <v>15.21147</v>
      </c>
      <c r="CW37" s="261">
        <v>15.6023</v>
      </c>
      <c r="CX37" s="82"/>
      <c r="CY37" s="82"/>
      <c r="CZ37" s="82"/>
      <c r="DA37" s="82"/>
      <c r="DB37" s="82"/>
      <c r="DC37" s="82"/>
      <c r="DD37" s="82"/>
      <c r="DE37" s="82"/>
      <c r="DF37" s="82"/>
      <c r="DG37" s="82"/>
      <c r="DH37" s="82"/>
      <c r="DI37" s="82"/>
      <c r="DJ37" s="82"/>
      <c r="DK37" s="82"/>
    </row>
    <row r="38" spans="1:115" ht="6.95" customHeight="1" x14ac:dyDescent="0.25">
      <c r="A38" s="82"/>
      <c r="B38" s="239"/>
      <c r="C38" s="263">
        <f t="shared" si="1"/>
        <v>-1</v>
      </c>
      <c r="D38" s="263">
        <f t="shared" si="2"/>
        <v>-1</v>
      </c>
      <c r="E38" s="263">
        <f t="shared" si="3"/>
        <v>-1</v>
      </c>
      <c r="F38" s="263">
        <f t="shared" si="4"/>
        <v>-1</v>
      </c>
      <c r="G38" s="263">
        <f t="shared" si="5"/>
        <v>-1</v>
      </c>
      <c r="H38" s="263">
        <f t="shared" si="6"/>
        <v>-1</v>
      </c>
      <c r="I38" s="263">
        <f t="shared" si="7"/>
        <v>-1</v>
      </c>
      <c r="J38" s="263">
        <f t="shared" si="8"/>
        <v>28</v>
      </c>
      <c r="K38" s="263">
        <f t="shared" si="9"/>
        <v>28</v>
      </c>
      <c r="L38" s="263">
        <f t="shared" si="10"/>
        <v>28</v>
      </c>
      <c r="M38" s="263">
        <f t="shared" si="11"/>
        <v>28</v>
      </c>
      <c r="N38" s="263">
        <f t="shared" si="12"/>
        <v>28</v>
      </c>
      <c r="O38" s="263">
        <f t="shared" si="13"/>
        <v>28</v>
      </c>
      <c r="P38" s="263">
        <f t="shared" si="14"/>
        <v>0</v>
      </c>
      <c r="Q38" s="263">
        <f t="shared" si="15"/>
        <v>37</v>
      </c>
      <c r="R38" s="263">
        <f t="shared" si="16"/>
        <v>0</v>
      </c>
      <c r="S38" s="263">
        <f t="shared" si="17"/>
        <v>0</v>
      </c>
      <c r="T38" s="263">
        <f t="shared" si="18"/>
        <v>0</v>
      </c>
      <c r="U38" s="263">
        <f t="shared" si="19"/>
        <v>0</v>
      </c>
      <c r="V38" s="263">
        <f t="shared" si="20"/>
        <v>0</v>
      </c>
      <c r="W38" s="263">
        <f t="shared" si="21"/>
        <v>0</v>
      </c>
      <c r="X38" s="263">
        <f t="shared" si="22"/>
        <v>0</v>
      </c>
      <c r="Y38" s="263">
        <f t="shared" si="23"/>
        <v>0</v>
      </c>
      <c r="Z38" s="82"/>
      <c r="AA38" s="90">
        <v>1</v>
      </c>
      <c r="AB38" s="102">
        <v>31</v>
      </c>
      <c r="AC38" s="102">
        <v>15</v>
      </c>
      <c r="AD38" s="102">
        <v>4</v>
      </c>
      <c r="AE38" s="102">
        <v>3</v>
      </c>
      <c r="AF38" s="102">
        <v>400</v>
      </c>
      <c r="AG38" s="235" t="str">
        <f t="shared" si="24"/>
        <v>15,31</v>
      </c>
      <c r="AH38" s="230"/>
      <c r="AI38" s="90">
        <v>33</v>
      </c>
      <c r="AJ38" s="90">
        <v>33</v>
      </c>
      <c r="AK38" s="90" t="s">
        <v>696</v>
      </c>
      <c r="AL38" s="102">
        <v>400</v>
      </c>
      <c r="AM38" s="102">
        <v>5</v>
      </c>
      <c r="AN38" s="102">
        <v>2.4285714285714201E-3</v>
      </c>
      <c r="AO38" s="102">
        <v>31.571428571428498</v>
      </c>
      <c r="AP38" s="102">
        <v>1</v>
      </c>
      <c r="AQ38" s="102">
        <v>100</v>
      </c>
      <c r="AR38" s="102">
        <v>0.03</v>
      </c>
      <c r="AS38" s="102">
        <v>2</v>
      </c>
      <c r="AT38" s="102">
        <v>1</v>
      </c>
      <c r="AU38" s="102">
        <v>0</v>
      </c>
      <c r="AV38" s="102" t="s">
        <v>687</v>
      </c>
      <c r="AW38" s="92">
        <f>IF(AV37=AV38,AW37,MAX(AW$4:AW37)+1)</f>
        <v>4</v>
      </c>
      <c r="AX38" s="230"/>
      <c r="AY38" s="73">
        <v>33</v>
      </c>
      <c r="AZ38" s="73">
        <v>33</v>
      </c>
      <c r="BA38" s="47">
        <v>32</v>
      </c>
      <c r="BB38" s="47">
        <v>-34</v>
      </c>
      <c r="BC38" s="47"/>
      <c r="BD38" s="47">
        <f t="shared" si="25"/>
        <v>15</v>
      </c>
      <c r="BE38" s="230"/>
      <c r="BF38" s="45">
        <v>1</v>
      </c>
      <c r="BG38" s="102">
        <v>35</v>
      </c>
      <c r="BH38" s="102">
        <v>17</v>
      </c>
      <c r="BI38" s="102">
        <v>28</v>
      </c>
      <c r="BJ38" s="48" t="str">
        <f t="shared" si="26"/>
        <v>17,35</v>
      </c>
      <c r="BK38" s="82"/>
      <c r="BL38" s="94">
        <f t="shared" si="27"/>
        <v>34</v>
      </c>
      <c r="BM38" s="56">
        <f t="shared" si="28"/>
        <v>1</v>
      </c>
      <c r="BN38" s="56">
        <f t="shared" si="29"/>
        <v>34</v>
      </c>
      <c r="BO38" s="82"/>
      <c r="BP38" s="90">
        <v>33</v>
      </c>
      <c r="BQ38" s="237">
        <v>0</v>
      </c>
      <c r="BR38" s="102">
        <v>33</v>
      </c>
      <c r="BS38" s="102" t="s">
        <v>695</v>
      </c>
      <c r="BT38" s="102" t="s">
        <v>460</v>
      </c>
      <c r="BU38" s="102">
        <v>1</v>
      </c>
      <c r="BV38" s="237">
        <v>0</v>
      </c>
      <c r="BW38" s="102">
        <v>0</v>
      </c>
      <c r="BX38" s="237">
        <v>0</v>
      </c>
      <c r="BY38" s="237">
        <v>0</v>
      </c>
      <c r="BZ38" s="82"/>
      <c r="CA38" s="262">
        <v>15.716229999999999</v>
      </c>
      <c r="CB38" s="262">
        <v>14.791539999999999</v>
      </c>
      <c r="CC38" s="262">
        <v>14.258660000000001</v>
      </c>
      <c r="CD38" s="262">
        <v>14.578609999999999</v>
      </c>
      <c r="CE38" s="262">
        <v>14.71607</v>
      </c>
      <c r="CF38" s="262">
        <v>14.18491</v>
      </c>
      <c r="CG38" s="262">
        <v>13.24475</v>
      </c>
      <c r="CH38" s="262">
        <v>13.161960000000001</v>
      </c>
      <c r="CI38" s="262">
        <v>13.569000000000001</v>
      </c>
      <c r="CJ38" s="262">
        <v>13.533189999999999</v>
      </c>
      <c r="CK38" s="261">
        <v>13.107950000000001</v>
      </c>
      <c r="CL38" s="261">
        <v>13.06035</v>
      </c>
      <c r="CM38" s="261">
        <v>13.441560000000001</v>
      </c>
      <c r="CN38" s="261">
        <v>13.683960000000001</v>
      </c>
      <c r="CO38" s="261">
        <v>13.69868</v>
      </c>
      <c r="CP38" s="261">
        <v>13.40227</v>
      </c>
      <c r="CQ38" s="261">
        <v>13.365410000000001</v>
      </c>
      <c r="CR38" s="261">
        <v>13.42792</v>
      </c>
      <c r="CS38" s="261">
        <v>13.78131</v>
      </c>
      <c r="CT38" s="261">
        <v>14.02383</v>
      </c>
      <c r="CU38" s="261">
        <v>13.98969</v>
      </c>
      <c r="CV38" s="261">
        <v>14.270379999999999</v>
      </c>
      <c r="CW38" s="261">
        <v>14.73061</v>
      </c>
      <c r="CX38" s="82"/>
      <c r="CY38" s="82"/>
      <c r="CZ38" s="82"/>
      <c r="DA38" s="82"/>
      <c r="DB38" s="82"/>
      <c r="DC38" s="82"/>
      <c r="DD38" s="82"/>
      <c r="DE38" s="82"/>
      <c r="DF38" s="82"/>
      <c r="DG38" s="82"/>
      <c r="DH38" s="82"/>
      <c r="DI38" s="82"/>
      <c r="DJ38" s="82"/>
      <c r="DK38" s="82"/>
    </row>
    <row r="39" spans="1:115" ht="6.95" customHeight="1" x14ac:dyDescent="0.25">
      <c r="A39" s="82"/>
      <c r="B39" s="239"/>
      <c r="C39" s="263">
        <f t="shared" si="1"/>
        <v>-1</v>
      </c>
      <c r="D39" s="263">
        <f t="shared" si="2"/>
        <v>-1</v>
      </c>
      <c r="E39" s="263">
        <f t="shared" si="3"/>
        <v>-1</v>
      </c>
      <c r="F39" s="263">
        <f t="shared" si="4"/>
        <v>-1</v>
      </c>
      <c r="G39" s="263">
        <f t="shared" si="5"/>
        <v>-1</v>
      </c>
      <c r="H39" s="263">
        <f t="shared" si="6"/>
        <v>-1</v>
      </c>
      <c r="I39" s="263">
        <f t="shared" si="7"/>
        <v>-1</v>
      </c>
      <c r="J39" s="263">
        <f t="shared" si="8"/>
        <v>-1</v>
      </c>
      <c r="K39" s="263">
        <f t="shared" si="9"/>
        <v>-1</v>
      </c>
      <c r="L39" s="263">
        <f t="shared" si="10"/>
        <v>-1</v>
      </c>
      <c r="M39" s="263">
        <f t="shared" si="11"/>
        <v>-1</v>
      </c>
      <c r="N39" s="263">
        <f t="shared" si="12"/>
        <v>-1</v>
      </c>
      <c r="O39" s="263">
        <f t="shared" si="13"/>
        <v>-1</v>
      </c>
      <c r="P39" s="263">
        <f t="shared" si="14"/>
        <v>28</v>
      </c>
      <c r="Q39" s="263">
        <f t="shared" si="15"/>
        <v>28</v>
      </c>
      <c r="R39" s="263">
        <f t="shared" si="16"/>
        <v>28</v>
      </c>
      <c r="S39" s="263">
        <f t="shared" si="17"/>
        <v>28</v>
      </c>
      <c r="T39" s="263">
        <f t="shared" si="18"/>
        <v>28</v>
      </c>
      <c r="U39" s="263">
        <f t="shared" si="19"/>
        <v>28</v>
      </c>
      <c r="V39" s="263">
        <f t="shared" si="20"/>
        <v>28</v>
      </c>
      <c r="W39" s="263">
        <f t="shared" si="21"/>
        <v>0</v>
      </c>
      <c r="X39" s="263">
        <f t="shared" si="22"/>
        <v>0</v>
      </c>
      <c r="Y39" s="263">
        <f t="shared" si="23"/>
        <v>0</v>
      </c>
      <c r="Z39" s="82"/>
      <c r="AA39" s="90">
        <v>1</v>
      </c>
      <c r="AB39" s="102">
        <v>32</v>
      </c>
      <c r="AC39" s="102">
        <v>15</v>
      </c>
      <c r="AD39" s="102">
        <v>4</v>
      </c>
      <c r="AE39" s="102">
        <v>4</v>
      </c>
      <c r="AF39" s="102">
        <v>400</v>
      </c>
      <c r="AG39" s="235" t="str">
        <f t="shared" si="24"/>
        <v>15,32</v>
      </c>
      <c r="AH39" s="230"/>
      <c r="AI39" s="90">
        <v>34</v>
      </c>
      <c r="AJ39" s="90">
        <v>34</v>
      </c>
      <c r="AK39" s="90" t="s">
        <v>694</v>
      </c>
      <c r="AL39" s="102">
        <v>400</v>
      </c>
      <c r="AM39" s="102">
        <v>5</v>
      </c>
      <c r="AN39" s="102">
        <v>2.4285714285714201E-3</v>
      </c>
      <c r="AO39" s="102">
        <v>30.6</v>
      </c>
      <c r="AP39" s="102">
        <v>1</v>
      </c>
      <c r="AQ39" s="102">
        <v>100</v>
      </c>
      <c r="AR39" s="102">
        <v>0.03</v>
      </c>
      <c r="AS39" s="102">
        <v>2</v>
      </c>
      <c r="AT39" s="102">
        <v>1</v>
      </c>
      <c r="AU39" s="102">
        <v>0</v>
      </c>
      <c r="AV39" s="102" t="s">
        <v>687</v>
      </c>
      <c r="AW39" s="92">
        <f>IF(AV38=AV39,AW38,MAX(AW$4:AW38)+1)</f>
        <v>4</v>
      </c>
      <c r="AX39" s="230"/>
      <c r="AY39" s="73">
        <v>34</v>
      </c>
      <c r="AZ39" s="73">
        <v>34</v>
      </c>
      <c r="BA39" s="47">
        <v>33</v>
      </c>
      <c r="BB39" s="47">
        <v>-35</v>
      </c>
      <c r="BC39" s="47"/>
      <c r="BD39" s="47">
        <f t="shared" si="25"/>
        <v>16</v>
      </c>
      <c r="BE39" s="230"/>
      <c r="BF39" s="45">
        <v>1</v>
      </c>
      <c r="BG39" s="102">
        <v>35</v>
      </c>
      <c r="BH39" s="102">
        <v>18</v>
      </c>
      <c r="BI39" s="102">
        <v>28</v>
      </c>
      <c r="BJ39" s="48" t="str">
        <f t="shared" si="26"/>
        <v>18,35</v>
      </c>
      <c r="BK39" s="82"/>
      <c r="BL39" s="94">
        <f t="shared" si="27"/>
        <v>35</v>
      </c>
      <c r="BM39" s="56">
        <f t="shared" si="28"/>
        <v>1</v>
      </c>
      <c r="BN39" s="56">
        <f t="shared" si="29"/>
        <v>35</v>
      </c>
      <c r="BO39" s="82"/>
      <c r="BP39" s="90">
        <v>34</v>
      </c>
      <c r="BQ39" s="237">
        <v>0</v>
      </c>
      <c r="BR39" s="102">
        <v>34</v>
      </c>
      <c r="BS39" s="102" t="s">
        <v>693</v>
      </c>
      <c r="BT39" s="102" t="s">
        <v>460</v>
      </c>
      <c r="BU39" s="102">
        <v>1</v>
      </c>
      <c r="BV39" s="237">
        <v>0</v>
      </c>
      <c r="BW39" s="102">
        <v>0</v>
      </c>
      <c r="BX39" s="237">
        <v>0</v>
      </c>
      <c r="BY39" s="237">
        <v>0</v>
      </c>
      <c r="BZ39" s="82"/>
      <c r="CA39" s="262">
        <v>15.717280000000001</v>
      </c>
      <c r="CB39" s="262">
        <v>15.36111</v>
      </c>
      <c r="CC39" s="262">
        <v>15.07428</v>
      </c>
      <c r="CD39" s="262">
        <v>15.006779999999999</v>
      </c>
      <c r="CE39" s="262">
        <v>14.838559999999999</v>
      </c>
      <c r="CF39" s="262">
        <v>14.46602</v>
      </c>
      <c r="CG39" s="262">
        <v>13.71175</v>
      </c>
      <c r="CH39" s="262">
        <v>13.604150000000001</v>
      </c>
      <c r="CI39" s="262">
        <v>13.72819</v>
      </c>
      <c r="CJ39" s="262">
        <v>13.528980000000001</v>
      </c>
      <c r="CK39" s="261">
        <v>13.368740000000001</v>
      </c>
      <c r="CL39" s="261">
        <v>13.32888</v>
      </c>
      <c r="CM39" s="261">
        <v>13.55312</v>
      </c>
      <c r="CN39" s="261">
        <v>13.508039999999999</v>
      </c>
      <c r="CO39" s="261">
        <v>13.425240000000001</v>
      </c>
      <c r="CP39" s="261">
        <v>13.23889</v>
      </c>
      <c r="CQ39" s="261">
        <v>13.021420000000001</v>
      </c>
      <c r="CR39" s="261">
        <v>13.139379999999999</v>
      </c>
      <c r="CS39" s="261">
        <v>13.48967</v>
      </c>
      <c r="CT39" s="261">
        <v>13.47522</v>
      </c>
      <c r="CU39" s="261">
        <v>13.299810000000001</v>
      </c>
      <c r="CV39" s="261">
        <v>13.538690000000001</v>
      </c>
      <c r="CW39" s="261">
        <v>14.077299999999999</v>
      </c>
      <c r="CX39" s="82"/>
      <c r="CY39" s="82"/>
      <c r="CZ39" s="82"/>
      <c r="DA39" s="82"/>
      <c r="DB39" s="82"/>
      <c r="DC39" s="82"/>
      <c r="DD39" s="82"/>
      <c r="DE39" s="82"/>
      <c r="DF39" s="82"/>
      <c r="DG39" s="82"/>
      <c r="DH39" s="82"/>
      <c r="DI39" s="82"/>
      <c r="DJ39" s="82"/>
      <c r="DK39" s="82"/>
    </row>
    <row r="40" spans="1:115" ht="6.95" customHeight="1" x14ac:dyDescent="0.25">
      <c r="A40" s="82"/>
      <c r="B40" s="239"/>
      <c r="C40" s="263">
        <f t="shared" si="1"/>
        <v>-1</v>
      </c>
      <c r="D40" s="263">
        <f t="shared" si="2"/>
        <v>-1</v>
      </c>
      <c r="E40" s="263">
        <f t="shared" si="3"/>
        <v>-1</v>
      </c>
      <c r="F40" s="263">
        <f t="shared" si="4"/>
        <v>-1</v>
      </c>
      <c r="G40" s="263">
        <f t="shared" si="5"/>
        <v>-1</v>
      </c>
      <c r="H40" s="263">
        <f t="shared" si="6"/>
        <v>-1</v>
      </c>
      <c r="I40" s="263">
        <f t="shared" si="7"/>
        <v>-1</v>
      </c>
      <c r="J40" s="263">
        <f t="shared" si="8"/>
        <v>-1</v>
      </c>
      <c r="K40" s="263">
        <f t="shared" si="9"/>
        <v>-1</v>
      </c>
      <c r="L40" s="263">
        <f t="shared" si="10"/>
        <v>-1</v>
      </c>
      <c r="M40" s="263">
        <f t="shared" si="11"/>
        <v>-1</v>
      </c>
      <c r="N40" s="263">
        <f t="shared" si="12"/>
        <v>-1</v>
      </c>
      <c r="O40" s="263">
        <f t="shared" si="13"/>
        <v>-1</v>
      </c>
      <c r="P40" s="263">
        <f t="shared" si="14"/>
        <v>-1</v>
      </c>
      <c r="Q40" s="263">
        <f t="shared" si="15"/>
        <v>-1</v>
      </c>
      <c r="R40" s="263">
        <f t="shared" si="16"/>
        <v>-1</v>
      </c>
      <c r="S40" s="263">
        <f t="shared" si="17"/>
        <v>-1</v>
      </c>
      <c r="T40" s="263">
        <f t="shared" si="18"/>
        <v>-1</v>
      </c>
      <c r="U40" s="263">
        <f t="shared" si="19"/>
        <v>-1</v>
      </c>
      <c r="V40" s="263">
        <f t="shared" si="20"/>
        <v>-1</v>
      </c>
      <c r="W40" s="263">
        <f t="shared" si="21"/>
        <v>28</v>
      </c>
      <c r="X40" s="263">
        <f t="shared" si="22"/>
        <v>28</v>
      </c>
      <c r="Y40" s="263">
        <f t="shared" si="23"/>
        <v>28</v>
      </c>
      <c r="Z40" s="82"/>
      <c r="AA40" s="90">
        <v>1</v>
      </c>
      <c r="AB40" s="102">
        <v>33</v>
      </c>
      <c r="AC40" s="102">
        <v>15</v>
      </c>
      <c r="AD40" s="102">
        <v>4</v>
      </c>
      <c r="AE40" s="102">
        <v>5</v>
      </c>
      <c r="AF40" s="102">
        <v>400</v>
      </c>
      <c r="AG40" s="235" t="str">
        <f t="shared" si="24"/>
        <v>15,33</v>
      </c>
      <c r="AH40" s="230"/>
      <c r="AI40" s="90">
        <v>35</v>
      </c>
      <c r="AJ40" s="90">
        <v>35</v>
      </c>
      <c r="AK40" s="90" t="s">
        <v>692</v>
      </c>
      <c r="AL40" s="102">
        <v>400</v>
      </c>
      <c r="AM40" s="102">
        <v>5</v>
      </c>
      <c r="AN40" s="102">
        <v>2.4285714285714201E-3</v>
      </c>
      <c r="AO40" s="102">
        <v>29.628571428571401</v>
      </c>
      <c r="AP40" s="102">
        <v>1</v>
      </c>
      <c r="AQ40" s="102">
        <v>100</v>
      </c>
      <c r="AR40" s="102">
        <v>0.03</v>
      </c>
      <c r="AS40" s="102">
        <v>2</v>
      </c>
      <c r="AT40" s="102">
        <v>1</v>
      </c>
      <c r="AU40" s="102">
        <v>0</v>
      </c>
      <c r="AV40" s="102" t="s">
        <v>687</v>
      </c>
      <c r="AW40" s="92">
        <f>IF(AV39=AV40,AW39,MAX(AW$4:AW39)+1)</f>
        <v>4</v>
      </c>
      <c r="AX40" s="230"/>
      <c r="AY40" s="73">
        <v>35</v>
      </c>
      <c r="AZ40" s="73">
        <v>35</v>
      </c>
      <c r="BA40" s="47">
        <v>34</v>
      </c>
      <c r="BB40" s="47">
        <v>-36</v>
      </c>
      <c r="BC40" s="47"/>
      <c r="BD40" s="47">
        <f t="shared" si="25"/>
        <v>17</v>
      </c>
      <c r="BE40" s="230"/>
      <c r="BF40" s="45">
        <v>1</v>
      </c>
      <c r="BG40" s="102">
        <v>35</v>
      </c>
      <c r="BH40" s="102">
        <v>19</v>
      </c>
      <c r="BI40" s="102">
        <v>28</v>
      </c>
      <c r="BJ40" s="48" t="str">
        <f t="shared" si="26"/>
        <v>19,35</v>
      </c>
      <c r="BK40" s="82"/>
      <c r="BL40" s="94">
        <f t="shared" si="27"/>
        <v>36</v>
      </c>
      <c r="BM40" s="56">
        <f t="shared" si="28"/>
        <v>1</v>
      </c>
      <c r="BN40" s="56">
        <f t="shared" si="29"/>
        <v>36</v>
      </c>
      <c r="BO40" s="82"/>
      <c r="BP40" s="90">
        <v>35</v>
      </c>
      <c r="BQ40" s="237">
        <v>0</v>
      </c>
      <c r="BR40" s="102">
        <v>35</v>
      </c>
      <c r="BS40" s="102" t="s">
        <v>691</v>
      </c>
      <c r="BT40" s="102" t="s">
        <v>460</v>
      </c>
      <c r="BU40" s="102">
        <v>1</v>
      </c>
      <c r="BV40" s="237">
        <v>0</v>
      </c>
      <c r="BW40" s="102">
        <v>0</v>
      </c>
      <c r="BX40" s="237">
        <v>0</v>
      </c>
      <c r="BY40" s="237">
        <v>0</v>
      </c>
      <c r="BZ40" s="82"/>
      <c r="CA40" s="262">
        <v>15.88491</v>
      </c>
      <c r="CB40" s="262">
        <v>15.67686</v>
      </c>
      <c r="CC40" s="262">
        <v>15.469189999999999</v>
      </c>
      <c r="CD40" s="262">
        <v>15.292820000000001</v>
      </c>
      <c r="CE40" s="262">
        <v>15.05378</v>
      </c>
      <c r="CF40" s="262">
        <v>14.50813</v>
      </c>
      <c r="CG40" s="262">
        <v>14.1896</v>
      </c>
      <c r="CH40" s="262">
        <v>14.03473</v>
      </c>
      <c r="CI40" s="262">
        <v>13.975540000000001</v>
      </c>
      <c r="CJ40" s="262">
        <v>13.71378</v>
      </c>
      <c r="CK40" s="261">
        <v>13.589090000000001</v>
      </c>
      <c r="CL40" s="261">
        <v>13.6799</v>
      </c>
      <c r="CM40" s="261">
        <v>13.747590000000001</v>
      </c>
      <c r="CN40" s="261">
        <v>13.75473</v>
      </c>
      <c r="CO40" s="261">
        <v>13.573840000000001</v>
      </c>
      <c r="CP40" s="261">
        <v>13.25794</v>
      </c>
      <c r="CQ40" s="261">
        <v>13.070779999999999</v>
      </c>
      <c r="CR40" s="261">
        <v>13.20407</v>
      </c>
      <c r="CS40" s="261">
        <v>13.35277</v>
      </c>
      <c r="CT40" s="261">
        <v>13.2148</v>
      </c>
      <c r="CU40" s="261">
        <v>13.00752</v>
      </c>
      <c r="CV40" s="261">
        <v>13.171139999999999</v>
      </c>
      <c r="CW40" s="261">
        <v>13.76003</v>
      </c>
      <c r="CX40" s="82"/>
      <c r="CY40" s="82"/>
      <c r="CZ40" s="82"/>
      <c r="DA40" s="82"/>
      <c r="DB40" s="82"/>
      <c r="DC40" s="82"/>
      <c r="DD40" s="82"/>
      <c r="DE40" s="82"/>
      <c r="DF40" s="82"/>
      <c r="DG40" s="82"/>
      <c r="DH40" s="82"/>
      <c r="DI40" s="82"/>
      <c r="DJ40" s="82"/>
      <c r="DK40" s="82"/>
    </row>
    <row r="41" spans="1:115" ht="9" customHeight="1" x14ac:dyDescent="0.25">
      <c r="A41" s="82"/>
      <c r="B41" s="82"/>
      <c r="C41" s="255"/>
      <c r="D41" s="255"/>
      <c r="E41" s="255"/>
      <c r="F41" s="255"/>
      <c r="G41" s="255"/>
      <c r="H41" s="255"/>
      <c r="I41" s="255"/>
      <c r="J41" s="255"/>
      <c r="K41" s="255"/>
      <c r="L41" s="255"/>
      <c r="M41" s="255"/>
      <c r="N41" s="255"/>
      <c r="O41" s="255"/>
      <c r="P41" s="255"/>
      <c r="Q41" s="255"/>
      <c r="R41" s="255"/>
      <c r="S41" s="255"/>
      <c r="T41" s="255"/>
      <c r="U41" s="255"/>
      <c r="V41" s="255"/>
      <c r="W41" s="255"/>
      <c r="X41" s="255"/>
      <c r="Y41" s="255"/>
      <c r="Z41" s="82"/>
      <c r="AA41" s="90">
        <v>1</v>
      </c>
      <c r="AB41" s="102">
        <v>34</v>
      </c>
      <c r="AC41" s="102">
        <v>15</v>
      </c>
      <c r="AD41" s="102">
        <v>4</v>
      </c>
      <c r="AE41" s="102">
        <v>6</v>
      </c>
      <c r="AF41" s="102">
        <v>400</v>
      </c>
      <c r="AG41" s="235" t="str">
        <f t="shared" si="24"/>
        <v>15,34</v>
      </c>
      <c r="AH41" s="230"/>
      <c r="AI41" s="90">
        <v>36</v>
      </c>
      <c r="AJ41" s="90">
        <v>36</v>
      </c>
      <c r="AK41" s="90" t="s">
        <v>690</v>
      </c>
      <c r="AL41" s="102">
        <v>400</v>
      </c>
      <c r="AM41" s="102">
        <v>5</v>
      </c>
      <c r="AN41" s="102">
        <v>2.4285714285714201E-3</v>
      </c>
      <c r="AO41" s="102">
        <v>28.657142857142802</v>
      </c>
      <c r="AP41" s="102">
        <v>1</v>
      </c>
      <c r="AQ41" s="102">
        <v>100</v>
      </c>
      <c r="AR41" s="102">
        <v>0.03</v>
      </c>
      <c r="AS41" s="102">
        <v>2</v>
      </c>
      <c r="AT41" s="102">
        <v>1</v>
      </c>
      <c r="AU41" s="102">
        <v>0</v>
      </c>
      <c r="AV41" s="102" t="s">
        <v>687</v>
      </c>
      <c r="AW41" s="92">
        <f>IF(AV40=AV41,AW40,MAX(AW$4:AW40)+1)</f>
        <v>4</v>
      </c>
      <c r="AX41" s="230"/>
      <c r="AY41" s="73">
        <v>36</v>
      </c>
      <c r="AZ41" s="73">
        <v>36</v>
      </c>
      <c r="BA41" s="47">
        <v>35</v>
      </c>
      <c r="BB41" s="47">
        <v>-37</v>
      </c>
      <c r="BC41" s="47"/>
      <c r="BD41" s="47">
        <f t="shared" si="25"/>
        <v>18</v>
      </c>
      <c r="BE41" s="230"/>
      <c r="BF41" s="45">
        <v>1</v>
      </c>
      <c r="BG41" s="102">
        <v>35</v>
      </c>
      <c r="BH41" s="102">
        <v>20</v>
      </c>
      <c r="BI41" s="102">
        <v>28</v>
      </c>
      <c r="BJ41" s="48" t="str">
        <f t="shared" si="26"/>
        <v>20,35</v>
      </c>
      <c r="BK41" s="82"/>
      <c r="BL41" s="94">
        <f t="shared" si="27"/>
        <v>37</v>
      </c>
      <c r="BM41" s="56">
        <f t="shared" si="28"/>
        <v>2</v>
      </c>
      <c r="BN41" s="56">
        <f t="shared" si="29"/>
        <v>1</v>
      </c>
      <c r="BO41" s="82"/>
      <c r="BP41" s="90">
        <v>36</v>
      </c>
      <c r="BQ41" s="237">
        <v>0</v>
      </c>
      <c r="BR41" s="102">
        <v>36</v>
      </c>
      <c r="BS41" s="102" t="s">
        <v>689</v>
      </c>
      <c r="BT41" s="102" t="s">
        <v>460</v>
      </c>
      <c r="BU41" s="102">
        <v>1</v>
      </c>
      <c r="BV41" s="237">
        <v>0</v>
      </c>
      <c r="BW41" s="102">
        <v>0</v>
      </c>
      <c r="BX41" s="237">
        <v>0</v>
      </c>
      <c r="BY41" s="237">
        <v>0</v>
      </c>
      <c r="BZ41" s="82"/>
      <c r="CA41" s="82"/>
      <c r="CB41" s="82"/>
      <c r="CC41" s="82"/>
      <c r="CD41" s="82"/>
      <c r="CE41" s="82"/>
      <c r="CF41" s="82"/>
      <c r="CG41" s="82"/>
      <c r="CH41" s="82"/>
      <c r="CI41" s="82"/>
      <c r="CJ41" s="82"/>
      <c r="CK41" s="82"/>
      <c r="CL41" s="82"/>
      <c r="CM41" s="82"/>
      <c r="CN41" s="82"/>
      <c r="CO41" s="82"/>
      <c r="CP41" s="82"/>
      <c r="CQ41" s="82"/>
      <c r="CR41" s="82"/>
      <c r="CS41" s="82"/>
      <c r="CT41" s="82"/>
      <c r="CU41" s="82"/>
      <c r="CV41" s="82"/>
      <c r="CW41" s="82"/>
      <c r="CX41" s="82"/>
      <c r="CY41" s="82"/>
      <c r="CZ41" s="82"/>
      <c r="DA41" s="82"/>
      <c r="DB41" s="82"/>
      <c r="DC41" s="82"/>
      <c r="DD41" s="82"/>
      <c r="DE41" s="82"/>
      <c r="DF41" s="82"/>
      <c r="DG41" s="82"/>
      <c r="DH41" s="82"/>
      <c r="DI41" s="82"/>
      <c r="DJ41" s="82"/>
      <c r="DK41" s="82"/>
    </row>
    <row r="42" spans="1:115" ht="9" customHeight="1" x14ac:dyDescent="0.25">
      <c r="A42" s="82"/>
      <c r="B42" s="82"/>
      <c r="C42" s="255"/>
      <c r="D42" s="255"/>
      <c r="E42" s="255"/>
      <c r="F42" s="255"/>
      <c r="G42" s="255"/>
      <c r="H42" s="255"/>
      <c r="I42" s="255"/>
      <c r="J42" s="255"/>
      <c r="K42" s="255"/>
      <c r="L42" s="255"/>
      <c r="M42" s="255"/>
      <c r="N42" s="255"/>
      <c r="O42" s="255"/>
      <c r="P42" s="255"/>
      <c r="Q42" s="255"/>
      <c r="R42" s="255"/>
      <c r="S42" s="255"/>
      <c r="T42" s="255"/>
      <c r="U42" s="255"/>
      <c r="V42" s="255"/>
      <c r="W42" s="255"/>
      <c r="X42" s="255"/>
      <c r="Y42" s="255"/>
      <c r="Z42" s="82"/>
      <c r="AA42" s="90">
        <v>1</v>
      </c>
      <c r="AB42" s="102">
        <v>35</v>
      </c>
      <c r="AC42" s="102">
        <v>15</v>
      </c>
      <c r="AD42" s="102">
        <v>4</v>
      </c>
      <c r="AE42" s="102">
        <v>7</v>
      </c>
      <c r="AF42" s="102">
        <v>400</v>
      </c>
      <c r="AG42" s="235" t="str">
        <f t="shared" si="24"/>
        <v>15,35</v>
      </c>
      <c r="AH42" s="230"/>
      <c r="AI42" s="90">
        <v>37</v>
      </c>
      <c r="AJ42" s="90">
        <v>37</v>
      </c>
      <c r="AK42" s="90" t="s">
        <v>688</v>
      </c>
      <c r="AL42" s="102">
        <v>400</v>
      </c>
      <c r="AM42" s="102">
        <v>5</v>
      </c>
      <c r="AN42" s="102">
        <v>2.4285714285714201E-3</v>
      </c>
      <c r="AO42" s="102">
        <v>27.685714285714202</v>
      </c>
      <c r="AP42" s="102">
        <v>1</v>
      </c>
      <c r="AQ42" s="102">
        <v>100</v>
      </c>
      <c r="AR42" s="102">
        <v>0.03</v>
      </c>
      <c r="AS42" s="102">
        <v>1</v>
      </c>
      <c r="AT42" s="102">
        <v>1</v>
      </c>
      <c r="AU42" s="102">
        <v>0</v>
      </c>
      <c r="AV42" s="102" t="s">
        <v>687</v>
      </c>
      <c r="AW42" s="92">
        <f>IF(AV41=AV42,AW41,MAX(AW$4:AW41)+1)</f>
        <v>4</v>
      </c>
      <c r="AX42" s="230"/>
      <c r="AY42" s="73">
        <v>37</v>
      </c>
      <c r="AZ42" s="73">
        <v>37</v>
      </c>
      <c r="BA42" s="47">
        <v>36</v>
      </c>
      <c r="BB42" s="47"/>
      <c r="BC42" s="47"/>
      <c r="BD42" s="47">
        <f t="shared" si="25"/>
        <v>0</v>
      </c>
      <c r="BE42" s="230"/>
      <c r="BF42" s="45">
        <v>1</v>
      </c>
      <c r="BG42" s="102">
        <v>36</v>
      </c>
      <c r="BH42" s="102">
        <v>21</v>
      </c>
      <c r="BI42" s="102">
        <v>28</v>
      </c>
      <c r="BJ42" s="48" t="str">
        <f t="shared" si="26"/>
        <v>21,36</v>
      </c>
      <c r="BK42" s="82"/>
      <c r="BL42" s="94">
        <f t="shared" si="27"/>
        <v>38</v>
      </c>
      <c r="BM42" s="56">
        <f t="shared" si="28"/>
        <v>2</v>
      </c>
      <c r="BN42" s="56">
        <f t="shared" si="29"/>
        <v>2</v>
      </c>
      <c r="BO42" s="82"/>
      <c r="BP42" s="90">
        <v>37</v>
      </c>
      <c r="BQ42" s="237">
        <v>0</v>
      </c>
      <c r="BR42" s="102">
        <v>37</v>
      </c>
      <c r="BS42" s="102" t="s">
        <v>686</v>
      </c>
      <c r="BT42" s="102" t="s">
        <v>458</v>
      </c>
      <c r="BU42" s="102">
        <v>1</v>
      </c>
      <c r="BV42" s="237">
        <v>29.7</v>
      </c>
      <c r="BW42" s="102">
        <v>100</v>
      </c>
      <c r="BX42" s="237">
        <v>202.83250000000001</v>
      </c>
      <c r="BY42" s="237">
        <v>403.716999999998</v>
      </c>
      <c r="BZ42" s="82"/>
      <c r="CA42" s="234" t="s">
        <v>685</v>
      </c>
      <c r="CB42" s="234"/>
      <c r="CC42" s="234"/>
      <c r="CD42" s="234"/>
      <c r="CE42" s="234"/>
      <c r="CF42" s="234"/>
      <c r="CG42" s="234"/>
      <c r="CH42" s="234"/>
      <c r="CI42" s="234"/>
      <c r="CJ42" s="234"/>
      <c r="CK42" s="234"/>
      <c r="CL42" s="234"/>
      <c r="CM42" s="260"/>
      <c r="CN42" s="234"/>
      <c r="CO42" s="234"/>
      <c r="CP42" s="234"/>
      <c r="CQ42" s="234"/>
      <c r="CR42" s="234"/>
      <c r="CS42" s="234"/>
      <c r="CT42" s="234"/>
      <c r="CU42" s="234"/>
      <c r="CV42" s="234"/>
      <c r="CW42" s="234"/>
      <c r="CX42" s="82"/>
      <c r="CY42" s="82"/>
      <c r="CZ42" s="82"/>
      <c r="DA42" s="82"/>
      <c r="DB42" s="82"/>
      <c r="DC42" s="82"/>
      <c r="DD42" s="82"/>
      <c r="DE42" s="82"/>
      <c r="DF42" s="82"/>
      <c r="DG42" s="82"/>
      <c r="DH42" s="82"/>
      <c r="DI42" s="82"/>
      <c r="DJ42" s="82"/>
      <c r="DK42" s="82"/>
    </row>
    <row r="43" spans="1:115" ht="11.25" customHeight="1" x14ac:dyDescent="0.25">
      <c r="A43" s="82"/>
      <c r="B43" s="82"/>
      <c r="C43" s="255"/>
      <c r="D43" s="255"/>
      <c r="E43" s="255"/>
      <c r="F43" s="255"/>
      <c r="G43" s="255"/>
      <c r="H43" s="255"/>
      <c r="I43" s="255"/>
      <c r="J43" s="255"/>
      <c r="K43" s="255"/>
      <c r="L43" s="255"/>
      <c r="M43" s="255"/>
      <c r="N43" s="255"/>
      <c r="O43" s="255"/>
      <c r="P43" s="255"/>
      <c r="Q43" s="255"/>
      <c r="R43" s="255"/>
      <c r="S43" s="255"/>
      <c r="T43" s="255"/>
      <c r="U43" s="255"/>
      <c r="V43" s="255"/>
      <c r="W43" s="255"/>
      <c r="X43" s="255"/>
      <c r="Y43" s="255"/>
      <c r="Z43" s="82"/>
      <c r="AA43" s="230"/>
      <c r="AB43" s="230"/>
      <c r="AC43" s="230"/>
      <c r="AD43" s="230"/>
      <c r="AE43" s="230"/>
      <c r="AF43" s="230"/>
      <c r="AG43" s="230"/>
      <c r="AH43" s="230"/>
      <c r="AI43" s="230"/>
      <c r="AJ43" s="230"/>
      <c r="AK43" s="230"/>
      <c r="AL43" s="230"/>
      <c r="AM43" s="230"/>
      <c r="AN43" s="230"/>
      <c r="AO43" s="230"/>
      <c r="AP43" s="230"/>
      <c r="AQ43" s="230"/>
      <c r="AR43" s="230"/>
      <c r="AS43" s="230"/>
      <c r="AT43" s="230"/>
      <c r="AU43" s="230"/>
      <c r="AV43" s="230"/>
      <c r="AW43" s="230"/>
      <c r="AX43" s="230"/>
      <c r="AY43" s="230"/>
      <c r="AZ43" s="230"/>
      <c r="BA43" s="230"/>
      <c r="BB43" s="230"/>
      <c r="BC43" s="230"/>
      <c r="BD43" s="230"/>
      <c r="BE43" s="230"/>
      <c r="BF43" s="45">
        <v>1</v>
      </c>
      <c r="BG43" s="102">
        <v>36</v>
      </c>
      <c r="BH43" s="102">
        <v>22</v>
      </c>
      <c r="BI43" s="102">
        <v>28</v>
      </c>
      <c r="BJ43" s="48" t="str">
        <f t="shared" si="26"/>
        <v>22,36</v>
      </c>
      <c r="BK43" s="82"/>
      <c r="BL43" s="94">
        <f t="shared" si="27"/>
        <v>39</v>
      </c>
      <c r="BM43" s="56">
        <f t="shared" si="28"/>
        <v>2</v>
      </c>
      <c r="BN43" s="56">
        <f t="shared" si="29"/>
        <v>3</v>
      </c>
      <c r="BO43" s="82"/>
      <c r="BP43" s="90">
        <v>38</v>
      </c>
      <c r="BQ43" s="237">
        <v>0</v>
      </c>
      <c r="BR43" s="102">
        <v>38</v>
      </c>
      <c r="BS43" s="102" t="s">
        <v>684</v>
      </c>
      <c r="BT43" s="102" t="s">
        <v>460</v>
      </c>
      <c r="BU43" s="102">
        <v>1</v>
      </c>
      <c r="BV43" s="237">
        <v>0</v>
      </c>
      <c r="BW43" s="102">
        <v>0</v>
      </c>
      <c r="BX43" s="237">
        <v>0</v>
      </c>
      <c r="BY43" s="237">
        <v>0</v>
      </c>
      <c r="BZ43" s="82"/>
      <c r="CA43" s="240">
        <v>0</v>
      </c>
      <c r="CB43" s="240">
        <v>0</v>
      </c>
      <c r="CC43" s="240">
        <v>0</v>
      </c>
      <c r="CD43" s="240">
        <v>1</v>
      </c>
      <c r="CE43" s="240">
        <v>1</v>
      </c>
      <c r="CF43" s="240">
        <v>1</v>
      </c>
      <c r="CG43" s="240">
        <v>1</v>
      </c>
      <c r="CH43" s="240">
        <v>1</v>
      </c>
      <c r="CI43" s="240">
        <v>1</v>
      </c>
      <c r="CJ43" s="240">
        <v>1</v>
      </c>
      <c r="CK43" s="240">
        <v>1</v>
      </c>
      <c r="CL43" s="240">
        <v>1</v>
      </c>
      <c r="CM43" s="240">
        <v>1</v>
      </c>
      <c r="CN43" s="240">
        <v>1</v>
      </c>
      <c r="CO43" s="240">
        <v>1</v>
      </c>
      <c r="CP43" s="240">
        <v>1</v>
      </c>
      <c r="CQ43" s="240">
        <v>1</v>
      </c>
      <c r="CR43" s="240">
        <v>1</v>
      </c>
      <c r="CS43" s="240">
        <v>1</v>
      </c>
      <c r="CT43" s="240">
        <v>1</v>
      </c>
      <c r="CU43" s="240">
        <v>1</v>
      </c>
      <c r="CV43" s="240">
        <v>1</v>
      </c>
      <c r="CW43" s="240">
        <v>1</v>
      </c>
      <c r="CX43" s="82"/>
      <c r="CY43" s="82"/>
      <c r="CZ43" s="82"/>
      <c r="DA43" s="82"/>
      <c r="DB43" s="82"/>
      <c r="DC43" s="82"/>
      <c r="DD43" s="82"/>
      <c r="DE43" s="82"/>
      <c r="DF43" s="82"/>
      <c r="DG43" s="82"/>
      <c r="DH43" s="82"/>
      <c r="DI43" s="82"/>
      <c r="DJ43" s="82"/>
      <c r="DK43" s="82"/>
    </row>
    <row r="44" spans="1:115" ht="11.25" customHeight="1" x14ac:dyDescent="0.25">
      <c r="A44" s="82"/>
      <c r="B44" s="259"/>
      <c r="C44" s="243" t="s">
        <v>683</v>
      </c>
      <c r="D44" s="243"/>
      <c r="E44" s="243"/>
      <c r="F44" s="243"/>
      <c r="G44" s="243"/>
      <c r="H44" s="243"/>
      <c r="I44" s="243"/>
      <c r="J44" s="243"/>
      <c r="K44" s="243"/>
      <c r="L44" s="243"/>
      <c r="M44" s="243"/>
      <c r="N44" s="243"/>
      <c r="O44" s="243"/>
      <c r="P44" s="243"/>
      <c r="Q44" s="243"/>
      <c r="R44" s="243"/>
      <c r="S44" s="243"/>
      <c r="T44" s="243"/>
      <c r="U44" s="243"/>
      <c r="V44" s="243"/>
      <c r="W44" s="87">
        <v>70</v>
      </c>
      <c r="X44" s="243"/>
      <c r="Y44" s="259">
        <f>COUNTIF(C5:Y40,"="&amp;W44)</f>
        <v>84</v>
      </c>
      <c r="Z44" s="230"/>
      <c r="AA44" s="243" t="s">
        <v>682</v>
      </c>
      <c r="AB44" s="243"/>
      <c r="AC44" s="243"/>
      <c r="AD44" s="243"/>
      <c r="AE44" s="243"/>
      <c r="AF44" s="243"/>
      <c r="AG44" s="243"/>
      <c r="AH44" s="230"/>
      <c r="AI44" s="230"/>
      <c r="AJ44" s="230"/>
      <c r="AK44" s="230"/>
      <c r="AL44" s="230"/>
      <c r="AM44" s="230"/>
      <c r="AN44" s="230"/>
      <c r="AO44" s="230"/>
      <c r="AP44" s="230"/>
      <c r="AQ44" s="230"/>
      <c r="AR44" s="230"/>
      <c r="AS44" s="242">
        <v>9</v>
      </c>
      <c r="AT44" s="241" t="s">
        <v>681</v>
      </c>
      <c r="AV44" s="241"/>
      <c r="AW44" s="241"/>
      <c r="AX44" s="241"/>
      <c r="AY44" s="241"/>
      <c r="AZ44" s="230"/>
      <c r="BA44" s="230"/>
      <c r="BB44" s="231">
        <f>MIN(CA5:CW40)</f>
        <v>13.00752</v>
      </c>
      <c r="BC44" s="230"/>
      <c r="BD44" s="230"/>
      <c r="BE44" s="230"/>
      <c r="BF44" s="45">
        <v>1</v>
      </c>
      <c r="BG44" s="102">
        <v>36</v>
      </c>
      <c r="BH44" s="102">
        <v>23</v>
      </c>
      <c r="BI44" s="102">
        <v>28</v>
      </c>
      <c r="BJ44" s="48" t="str">
        <f t="shared" si="26"/>
        <v>23,36</v>
      </c>
      <c r="BK44" s="82"/>
      <c r="BL44" s="94">
        <f t="shared" si="27"/>
        <v>40</v>
      </c>
      <c r="BM44" s="56">
        <f t="shared" si="28"/>
        <v>2</v>
      </c>
      <c r="BN44" s="56">
        <f t="shared" si="29"/>
        <v>4</v>
      </c>
      <c r="BO44" s="82"/>
      <c r="BP44" s="90">
        <v>39</v>
      </c>
      <c r="BQ44" s="237">
        <v>0</v>
      </c>
      <c r="BR44" s="102">
        <v>39</v>
      </c>
      <c r="BS44" s="102" t="s">
        <v>680</v>
      </c>
      <c r="BT44" s="102" t="s">
        <v>458</v>
      </c>
      <c r="BU44" s="102">
        <v>1</v>
      </c>
      <c r="BV44" s="237">
        <v>29.7</v>
      </c>
      <c r="BW44" s="102">
        <v>100</v>
      </c>
      <c r="BX44" s="237">
        <v>202.83249999999899</v>
      </c>
      <c r="BY44" s="237">
        <v>403.71699999999998</v>
      </c>
      <c r="BZ44" s="82"/>
      <c r="CA44" s="240">
        <v>0</v>
      </c>
      <c r="CB44" s="240">
        <v>0</v>
      </c>
      <c r="CC44" s="240">
        <v>1</v>
      </c>
      <c r="CD44" s="240">
        <v>1</v>
      </c>
      <c r="CE44" s="240">
        <v>1</v>
      </c>
      <c r="CF44" s="240">
        <v>1</v>
      </c>
      <c r="CG44" s="240">
        <v>1</v>
      </c>
      <c r="CH44" s="240">
        <v>1</v>
      </c>
      <c r="CI44" s="240">
        <v>1</v>
      </c>
      <c r="CJ44" s="240">
        <v>1</v>
      </c>
      <c r="CK44" s="240">
        <v>1</v>
      </c>
      <c r="CL44" s="240">
        <v>1</v>
      </c>
      <c r="CM44" s="240">
        <v>1</v>
      </c>
      <c r="CN44" s="240">
        <v>1</v>
      </c>
      <c r="CO44" s="240">
        <v>1</v>
      </c>
      <c r="CP44" s="240">
        <v>1</v>
      </c>
      <c r="CQ44" s="240">
        <v>1</v>
      </c>
      <c r="CR44" s="240">
        <v>1</v>
      </c>
      <c r="CS44" s="240">
        <v>1</v>
      </c>
      <c r="CT44" s="240">
        <v>1</v>
      </c>
      <c r="CU44" s="240">
        <v>1</v>
      </c>
      <c r="CV44" s="240">
        <v>1</v>
      </c>
      <c r="CW44" s="240">
        <v>1</v>
      </c>
      <c r="CX44" s="82"/>
      <c r="CY44" s="82"/>
      <c r="CZ44" s="82"/>
      <c r="DA44" s="82"/>
      <c r="DB44" s="82"/>
      <c r="DC44" s="82"/>
      <c r="DD44" s="82"/>
      <c r="DE44" s="82"/>
      <c r="DF44" s="82"/>
      <c r="DG44" s="82"/>
      <c r="DH44" s="82"/>
      <c r="DI44" s="82"/>
      <c r="DJ44" s="82"/>
      <c r="DK44" s="82"/>
    </row>
    <row r="45" spans="1:115" ht="11.25" customHeight="1" x14ac:dyDescent="0.25">
      <c r="A45" s="82"/>
      <c r="B45" s="259"/>
      <c r="C45" s="243"/>
      <c r="D45" s="243"/>
      <c r="E45" s="243"/>
      <c r="F45" s="243"/>
      <c r="G45" s="243"/>
      <c r="H45" s="243"/>
      <c r="I45" s="243"/>
      <c r="J45" s="243"/>
      <c r="K45" s="243"/>
      <c r="L45" s="243"/>
      <c r="M45" s="243"/>
      <c r="N45" s="243"/>
      <c r="O45" s="243"/>
      <c r="P45" s="243"/>
      <c r="Q45" s="243"/>
      <c r="R45" s="243"/>
      <c r="S45" s="243"/>
      <c r="T45" s="243"/>
      <c r="U45" s="243"/>
      <c r="V45" s="243"/>
      <c r="W45" s="243"/>
      <c r="X45" s="243"/>
      <c r="Y45" s="259"/>
      <c r="Z45" s="230"/>
      <c r="AA45" s="257"/>
      <c r="AB45" s="257">
        <v>0</v>
      </c>
      <c r="AC45" s="257">
        <v>1</v>
      </c>
      <c r="AD45" s="257">
        <v>2</v>
      </c>
      <c r="AE45" s="257">
        <v>3</v>
      </c>
      <c r="AF45" s="257"/>
      <c r="AG45" s="257"/>
      <c r="AH45" s="230"/>
      <c r="AI45" s="230"/>
      <c r="AJ45" s="230"/>
      <c r="AK45" s="230"/>
      <c r="AL45" s="230"/>
      <c r="AM45" s="230"/>
      <c r="AN45" s="230"/>
      <c r="AO45" s="230"/>
      <c r="AP45" s="230"/>
      <c r="AQ45" s="230"/>
      <c r="AR45" s="230"/>
      <c r="AS45" s="242">
        <v>2</v>
      </c>
      <c r="AT45" s="241" t="s">
        <v>679</v>
      </c>
      <c r="AV45" s="241"/>
      <c r="AW45" s="241"/>
      <c r="AX45" s="241"/>
      <c r="AY45" s="241"/>
      <c r="AZ45" s="230"/>
      <c r="BA45" s="230"/>
      <c r="BB45" s="231">
        <f>AVERAGE(CA5:CW40)</f>
        <v>24.133141654589476</v>
      </c>
      <c r="BC45" s="230"/>
      <c r="BD45" s="230"/>
      <c r="BE45" s="230"/>
      <c r="BF45" s="45">
        <v>2</v>
      </c>
      <c r="BG45" s="102">
        <v>1</v>
      </c>
      <c r="BH45" s="102">
        <v>4</v>
      </c>
      <c r="BI45" s="102">
        <v>50</v>
      </c>
      <c r="BJ45" s="48" t="str">
        <f t="shared" si="26"/>
        <v>4,1</v>
      </c>
      <c r="BK45" s="82"/>
      <c r="BL45" s="94">
        <f t="shared" si="27"/>
        <v>41</v>
      </c>
      <c r="BM45" s="56">
        <f t="shared" si="28"/>
        <v>2</v>
      </c>
      <c r="BN45" s="56">
        <f t="shared" si="29"/>
        <v>5</v>
      </c>
      <c r="BO45" s="82"/>
      <c r="BP45" s="90">
        <v>40</v>
      </c>
      <c r="BQ45" s="237">
        <v>0</v>
      </c>
      <c r="BR45" s="102">
        <v>40</v>
      </c>
      <c r="BS45" s="102" t="s">
        <v>678</v>
      </c>
      <c r="BT45" s="102" t="s">
        <v>460</v>
      </c>
      <c r="BU45" s="102">
        <v>1</v>
      </c>
      <c r="BV45" s="237">
        <v>0</v>
      </c>
      <c r="BW45" s="102">
        <v>0</v>
      </c>
      <c r="BX45" s="237">
        <v>0</v>
      </c>
      <c r="BY45" s="237">
        <v>0</v>
      </c>
      <c r="BZ45" s="82"/>
      <c r="CA45" s="240">
        <v>0</v>
      </c>
      <c r="CB45" s="240">
        <v>0</v>
      </c>
      <c r="CC45" s="240">
        <v>1</v>
      </c>
      <c r="CD45" s="240">
        <v>1</v>
      </c>
      <c r="CE45" s="240">
        <v>1</v>
      </c>
      <c r="CF45" s="240">
        <v>1</v>
      </c>
      <c r="CG45" s="240">
        <v>1</v>
      </c>
      <c r="CH45" s="240">
        <v>1</v>
      </c>
      <c r="CI45" s="240">
        <v>1</v>
      </c>
      <c r="CJ45" s="240">
        <v>1</v>
      </c>
      <c r="CK45" s="240">
        <v>1</v>
      </c>
      <c r="CL45" s="240">
        <v>1</v>
      </c>
      <c r="CM45" s="240">
        <v>1</v>
      </c>
      <c r="CN45" s="240">
        <v>1</v>
      </c>
      <c r="CO45" s="240">
        <v>1</v>
      </c>
      <c r="CP45" s="240">
        <v>1</v>
      </c>
      <c r="CQ45" s="240">
        <v>1</v>
      </c>
      <c r="CR45" s="240">
        <v>1</v>
      </c>
      <c r="CS45" s="240">
        <v>1</v>
      </c>
      <c r="CT45" s="240">
        <v>1</v>
      </c>
      <c r="CU45" s="240">
        <v>1</v>
      </c>
      <c r="CV45" s="240">
        <v>1</v>
      </c>
      <c r="CW45" s="240">
        <v>1</v>
      </c>
      <c r="CX45" s="82"/>
      <c r="CY45" s="82"/>
      <c r="CZ45" s="82"/>
      <c r="DA45" s="82"/>
      <c r="DB45" s="82"/>
      <c r="DC45" s="82"/>
      <c r="DD45" s="82"/>
      <c r="DE45" s="82"/>
      <c r="DF45" s="82"/>
      <c r="DG45" s="82"/>
      <c r="DH45" s="82"/>
      <c r="DI45" s="82"/>
      <c r="DJ45" s="82"/>
      <c r="DK45" s="82"/>
    </row>
    <row r="46" spans="1:115" ht="11.25" customHeight="1" x14ac:dyDescent="0.25">
      <c r="A46" s="82"/>
      <c r="B46" s="239"/>
      <c r="C46" s="239"/>
      <c r="D46" s="239"/>
      <c r="E46" s="239"/>
      <c r="F46" s="239"/>
      <c r="G46" s="239"/>
      <c r="H46" s="239"/>
      <c r="I46" s="239"/>
      <c r="J46" s="239"/>
      <c r="K46" s="239"/>
      <c r="L46" s="239"/>
      <c r="M46" s="239"/>
      <c r="N46" s="239"/>
      <c r="O46" s="239"/>
      <c r="P46" s="239"/>
      <c r="Q46" s="239"/>
      <c r="R46" s="239"/>
      <c r="S46" s="239"/>
      <c r="T46" s="239"/>
      <c r="U46" s="239"/>
      <c r="V46" s="239"/>
      <c r="W46" s="239"/>
      <c r="X46" s="239"/>
      <c r="Y46" s="239"/>
      <c r="Z46" s="230"/>
      <c r="AA46" s="257">
        <v>0</v>
      </c>
      <c r="AB46" s="257">
        <v>0</v>
      </c>
      <c r="AC46" s="258">
        <v>44</v>
      </c>
      <c r="AD46" s="257">
        <v>78</v>
      </c>
      <c r="AE46" s="257" t="s">
        <v>670</v>
      </c>
      <c r="AF46" s="257"/>
      <c r="AG46" s="257"/>
      <c r="AH46" s="230"/>
      <c r="AI46" s="230"/>
      <c r="AJ46" s="230"/>
      <c r="AK46" s="230"/>
      <c r="AL46" s="230"/>
      <c r="AM46" s="230"/>
      <c r="AN46" s="230"/>
      <c r="AO46" s="230"/>
      <c r="AP46" s="230"/>
      <c r="AQ46" s="230"/>
      <c r="AR46" s="230"/>
      <c r="AS46" s="242">
        <v>1</v>
      </c>
      <c r="AT46" s="241" t="s">
        <v>677</v>
      </c>
      <c r="AV46" s="241"/>
      <c r="AW46" s="241"/>
      <c r="AX46" s="241"/>
      <c r="AY46" s="241"/>
      <c r="AZ46" s="230"/>
      <c r="BA46" s="230"/>
      <c r="BB46" s="231">
        <f>MAX(CA5:CW40)</f>
        <v>34.990270000000002</v>
      </c>
      <c r="BC46" s="230"/>
      <c r="BD46" s="230"/>
      <c r="BE46" s="230"/>
      <c r="BF46" s="45">
        <v>2</v>
      </c>
      <c r="BG46" s="102">
        <v>1</v>
      </c>
      <c r="BH46" s="102">
        <v>5</v>
      </c>
      <c r="BI46" s="102">
        <v>50</v>
      </c>
      <c r="BJ46" s="48" t="str">
        <f t="shared" si="26"/>
        <v>5,1</v>
      </c>
      <c r="BK46" s="82"/>
      <c r="BL46" s="94">
        <f t="shared" si="27"/>
        <v>42</v>
      </c>
      <c r="BM46" s="56">
        <f t="shared" si="28"/>
        <v>2</v>
      </c>
      <c r="BN46" s="56">
        <f t="shared" si="29"/>
        <v>6</v>
      </c>
      <c r="BO46" s="82"/>
      <c r="BP46" s="90">
        <v>41</v>
      </c>
      <c r="BQ46" s="237">
        <v>0</v>
      </c>
      <c r="BR46" s="102">
        <v>41</v>
      </c>
      <c r="BS46" s="102" t="s">
        <v>676</v>
      </c>
      <c r="BT46" s="102" t="s">
        <v>460</v>
      </c>
      <c r="BU46" s="102">
        <v>1</v>
      </c>
      <c r="BV46" s="237">
        <v>0</v>
      </c>
      <c r="BW46" s="102">
        <v>0</v>
      </c>
      <c r="BX46" s="237">
        <v>0</v>
      </c>
      <c r="BY46" s="237">
        <v>0</v>
      </c>
      <c r="BZ46" s="82"/>
      <c r="CA46" s="240">
        <v>0</v>
      </c>
      <c r="CB46" s="240">
        <v>0</v>
      </c>
      <c r="CC46" s="240">
        <v>1</v>
      </c>
      <c r="CD46" s="240">
        <v>1</v>
      </c>
      <c r="CE46" s="240">
        <v>1</v>
      </c>
      <c r="CF46" s="240">
        <v>1</v>
      </c>
      <c r="CG46" s="240">
        <v>1</v>
      </c>
      <c r="CH46" s="240">
        <v>1</v>
      </c>
      <c r="CI46" s="240">
        <v>1</v>
      </c>
      <c r="CJ46" s="240">
        <v>1</v>
      </c>
      <c r="CK46" s="240">
        <v>1</v>
      </c>
      <c r="CL46" s="240">
        <v>1</v>
      </c>
      <c r="CM46" s="240">
        <v>1</v>
      </c>
      <c r="CN46" s="240">
        <v>1</v>
      </c>
      <c r="CO46" s="240">
        <v>1</v>
      </c>
      <c r="CP46" s="240">
        <v>1</v>
      </c>
      <c r="CQ46" s="240">
        <v>1</v>
      </c>
      <c r="CR46" s="240">
        <v>1</v>
      </c>
      <c r="CS46" s="240">
        <v>1</v>
      </c>
      <c r="CT46" s="240">
        <v>1</v>
      </c>
      <c r="CU46" s="240">
        <v>1</v>
      </c>
      <c r="CV46" s="240">
        <v>1</v>
      </c>
      <c r="CW46" s="240">
        <v>1</v>
      </c>
      <c r="CX46" s="82"/>
      <c r="CY46" s="82"/>
      <c r="CZ46" s="82"/>
      <c r="DA46" s="82"/>
      <c r="DB46" s="82"/>
      <c r="DC46" s="82"/>
      <c r="DD46" s="82"/>
      <c r="DE46" s="82"/>
      <c r="DF46" s="82"/>
      <c r="DG46" s="82"/>
      <c r="DH46" s="82"/>
      <c r="DI46" s="82"/>
      <c r="DJ46" s="82"/>
      <c r="DK46" s="82"/>
    </row>
    <row r="47" spans="1:115" ht="11.25" customHeight="1" x14ac:dyDescent="0.25">
      <c r="A47" s="82"/>
      <c r="B47" s="239"/>
      <c r="C47" s="238">
        <v>-1</v>
      </c>
      <c r="D47" s="238">
        <v>-1</v>
      </c>
      <c r="E47" s="238">
        <v>-1</v>
      </c>
      <c r="F47" s="238">
        <v>-1</v>
      </c>
      <c r="G47" s="238">
        <v>-1</v>
      </c>
      <c r="H47" s="238">
        <v>-1</v>
      </c>
      <c r="I47" s="238">
        <v>-1</v>
      </c>
      <c r="J47" s="238">
        <v>-1</v>
      </c>
      <c r="K47" s="238">
        <v>-1</v>
      </c>
      <c r="L47" s="238">
        <v>-1</v>
      </c>
      <c r="M47" s="238">
        <v>-1</v>
      </c>
      <c r="N47" s="238">
        <v>-1</v>
      </c>
      <c r="O47" s="238">
        <v>-1</v>
      </c>
      <c r="P47" s="238">
        <v>-1</v>
      </c>
      <c r="Q47" s="238">
        <v>-1</v>
      </c>
      <c r="R47" s="238">
        <v>-1</v>
      </c>
      <c r="S47" s="238">
        <v>-1</v>
      </c>
      <c r="T47" s="238">
        <v>-1</v>
      </c>
      <c r="U47" s="238">
        <v>-1</v>
      </c>
      <c r="V47" s="238">
        <v>-1</v>
      </c>
      <c r="W47" s="238">
        <v>-1</v>
      </c>
      <c r="X47" s="238">
        <v>-1</v>
      </c>
      <c r="Y47" s="238">
        <v>-1</v>
      </c>
      <c r="Z47" s="230"/>
      <c r="AA47" s="257">
        <v>1</v>
      </c>
      <c r="AB47" s="257">
        <v>1</v>
      </c>
      <c r="AC47" s="258">
        <v>35.200000000000003</v>
      </c>
      <c r="AD47" s="257">
        <v>32</v>
      </c>
      <c r="AE47" s="257" t="s">
        <v>666</v>
      </c>
      <c r="AF47" s="257"/>
      <c r="AG47" s="257"/>
      <c r="AH47" s="230"/>
      <c r="AI47" s="230"/>
      <c r="AJ47" s="230"/>
      <c r="AK47" s="230"/>
      <c r="AL47" s="230"/>
      <c r="AM47" s="230"/>
      <c r="AN47" s="230"/>
      <c r="AO47" s="230"/>
      <c r="AP47" s="230"/>
      <c r="AQ47" s="230"/>
      <c r="AR47" s="230"/>
      <c r="AS47" s="242">
        <v>5</v>
      </c>
      <c r="AT47" s="241" t="s">
        <v>675</v>
      </c>
      <c r="AV47" s="241"/>
      <c r="AW47" s="241"/>
      <c r="AX47" s="241"/>
      <c r="AY47" s="241"/>
      <c r="AZ47" s="230"/>
      <c r="BA47" s="230"/>
      <c r="BB47" s="82">
        <f>CW3*CW1</f>
        <v>-120</v>
      </c>
      <c r="BC47" s="230"/>
      <c r="BD47" s="230"/>
      <c r="BE47" s="230"/>
      <c r="BF47" s="45">
        <v>2</v>
      </c>
      <c r="BG47" s="102">
        <v>1</v>
      </c>
      <c r="BH47" s="102">
        <v>6</v>
      </c>
      <c r="BI47" s="102">
        <v>50</v>
      </c>
      <c r="BJ47" s="48" t="str">
        <f t="shared" si="26"/>
        <v>6,1</v>
      </c>
      <c r="BK47" s="82"/>
      <c r="BL47" s="94">
        <f t="shared" si="27"/>
        <v>43</v>
      </c>
      <c r="BM47" s="56">
        <f t="shared" si="28"/>
        <v>2</v>
      </c>
      <c r="BN47" s="56">
        <f t="shared" si="29"/>
        <v>7</v>
      </c>
      <c r="BO47" s="82"/>
      <c r="BP47" s="90">
        <v>42</v>
      </c>
      <c r="BQ47" s="237">
        <v>0</v>
      </c>
      <c r="BR47" s="102">
        <v>42</v>
      </c>
      <c r="BS47" s="102" t="s">
        <v>674</v>
      </c>
      <c r="BT47" s="102" t="s">
        <v>460</v>
      </c>
      <c r="BU47" s="102">
        <v>1</v>
      </c>
      <c r="BV47" s="237">
        <v>0</v>
      </c>
      <c r="BW47" s="102">
        <v>0</v>
      </c>
      <c r="BX47" s="237">
        <v>0</v>
      </c>
      <c r="BY47" s="237">
        <v>0</v>
      </c>
      <c r="BZ47" s="82"/>
      <c r="CA47" s="240">
        <v>0</v>
      </c>
      <c r="CB47" s="240">
        <v>0</v>
      </c>
      <c r="CC47" s="240">
        <v>1</v>
      </c>
      <c r="CD47" s="240">
        <v>1</v>
      </c>
      <c r="CE47" s="240">
        <v>1</v>
      </c>
      <c r="CF47" s="240">
        <v>1</v>
      </c>
      <c r="CG47" s="240">
        <v>1</v>
      </c>
      <c r="CH47" s="240">
        <v>1</v>
      </c>
      <c r="CI47" s="240">
        <v>1</v>
      </c>
      <c r="CJ47" s="240">
        <v>1</v>
      </c>
      <c r="CK47" s="240">
        <v>1</v>
      </c>
      <c r="CL47" s="240">
        <v>1</v>
      </c>
      <c r="CM47" s="240">
        <v>1</v>
      </c>
      <c r="CN47" s="240">
        <v>1</v>
      </c>
      <c r="CO47" s="240">
        <v>1</v>
      </c>
      <c r="CP47" s="240">
        <v>1</v>
      </c>
      <c r="CQ47" s="240">
        <v>1</v>
      </c>
      <c r="CR47" s="240">
        <v>1</v>
      </c>
      <c r="CS47" s="240">
        <v>1</v>
      </c>
      <c r="CT47" s="240">
        <v>1</v>
      </c>
      <c r="CU47" s="240">
        <v>1</v>
      </c>
      <c r="CV47" s="240">
        <v>1</v>
      </c>
      <c r="CW47" s="240">
        <v>1</v>
      </c>
      <c r="CX47" s="82"/>
      <c r="CY47" s="82"/>
      <c r="CZ47" s="82"/>
      <c r="DA47" s="82"/>
      <c r="DB47" s="82"/>
      <c r="DC47" s="82"/>
      <c r="DD47" s="82"/>
      <c r="DE47" s="82"/>
      <c r="DF47" s="82"/>
      <c r="DG47" s="82"/>
      <c r="DH47" s="82"/>
      <c r="DI47" s="82"/>
      <c r="DJ47" s="82"/>
      <c r="DK47" s="82"/>
    </row>
    <row r="48" spans="1:115" ht="11.25" customHeight="1" x14ac:dyDescent="0.25">
      <c r="A48" s="82"/>
      <c r="B48" s="239"/>
      <c r="C48" s="238">
        <v>-1</v>
      </c>
      <c r="D48" s="238">
        <v>-1</v>
      </c>
      <c r="E48" s="238">
        <v>-1</v>
      </c>
      <c r="F48" s="238">
        <v>-1</v>
      </c>
      <c r="G48" s="238">
        <v>-1</v>
      </c>
      <c r="H48" s="238">
        <v>-1</v>
      </c>
      <c r="I48" s="238">
        <v>-1</v>
      </c>
      <c r="J48" s="238">
        <v>-1</v>
      </c>
      <c r="K48" s="238">
        <v>-1</v>
      </c>
      <c r="L48" s="238">
        <v>-1</v>
      </c>
      <c r="M48" s="238">
        <v>-1</v>
      </c>
      <c r="N48" s="238">
        <v>-1</v>
      </c>
      <c r="O48" s="238">
        <v>-1</v>
      </c>
      <c r="P48" s="238">
        <v>-1</v>
      </c>
      <c r="Q48" s="238">
        <v>-1</v>
      </c>
      <c r="R48" s="238">
        <v>-1</v>
      </c>
      <c r="S48" s="238">
        <v>-1</v>
      </c>
      <c r="T48" s="238">
        <v>-1</v>
      </c>
      <c r="U48" s="238">
        <v>-1</v>
      </c>
      <c r="V48" s="238">
        <v>-1</v>
      </c>
      <c r="W48" s="238">
        <v>-1</v>
      </c>
      <c r="X48" s="238">
        <v>-1</v>
      </c>
      <c r="Y48" s="238">
        <v>-1</v>
      </c>
      <c r="Z48" s="230"/>
      <c r="AA48" s="230"/>
      <c r="AB48" s="230"/>
      <c r="AC48" s="230"/>
      <c r="AD48" s="230"/>
      <c r="AE48" s="230"/>
      <c r="AF48" s="230"/>
      <c r="AG48" s="230"/>
      <c r="AH48" s="230"/>
      <c r="AI48" s="249"/>
      <c r="AJ48" s="249"/>
      <c r="AK48" s="256">
        <f>SUM(AK49:AK50)</f>
        <v>110</v>
      </c>
      <c r="AL48" s="230"/>
      <c r="AM48" s="230"/>
      <c r="AN48" s="230"/>
      <c r="AO48" s="230"/>
      <c r="AP48" s="230"/>
      <c r="AQ48" s="230"/>
      <c r="AR48" s="230"/>
      <c r="AS48" s="242">
        <v>5</v>
      </c>
      <c r="AT48" s="241" t="s">
        <v>673</v>
      </c>
      <c r="AV48" s="241"/>
      <c r="AW48" s="241"/>
      <c r="AX48" s="241"/>
      <c r="AY48" s="241"/>
      <c r="AZ48" s="230"/>
      <c r="BA48" s="230"/>
      <c r="BB48" s="255">
        <f>BB45+BB47</f>
        <v>-95.86685834541052</v>
      </c>
      <c r="BC48" s="230"/>
      <c r="BD48" s="230"/>
      <c r="BE48" s="230"/>
      <c r="BF48" s="45">
        <v>2</v>
      </c>
      <c r="BG48" s="102">
        <v>1</v>
      </c>
      <c r="BH48" s="102">
        <v>7</v>
      </c>
      <c r="BI48" s="102">
        <v>50</v>
      </c>
      <c r="BJ48" s="48" t="str">
        <f t="shared" si="26"/>
        <v>7,1</v>
      </c>
      <c r="BK48" s="82"/>
      <c r="BL48" s="94">
        <f t="shared" si="27"/>
        <v>44</v>
      </c>
      <c r="BM48" s="56">
        <f t="shared" si="28"/>
        <v>2</v>
      </c>
      <c r="BN48" s="56">
        <f t="shared" si="29"/>
        <v>8</v>
      </c>
      <c r="BO48" s="82"/>
      <c r="BP48" s="90">
        <v>43</v>
      </c>
      <c r="BQ48" s="237">
        <v>0</v>
      </c>
      <c r="BR48" s="102">
        <v>43</v>
      </c>
      <c r="BS48" s="102" t="s">
        <v>672</v>
      </c>
      <c r="BT48" s="102" t="s">
        <v>460</v>
      </c>
      <c r="BU48" s="102">
        <v>1</v>
      </c>
      <c r="BV48" s="237">
        <v>0</v>
      </c>
      <c r="BW48" s="102">
        <v>0</v>
      </c>
      <c r="BX48" s="237">
        <v>0</v>
      </c>
      <c r="BY48" s="237">
        <v>0</v>
      </c>
      <c r="BZ48" s="82"/>
      <c r="CA48" s="240">
        <v>0</v>
      </c>
      <c r="CB48" s="240">
        <v>0</v>
      </c>
      <c r="CC48" s="240">
        <v>1</v>
      </c>
      <c r="CD48" s="240">
        <v>1</v>
      </c>
      <c r="CE48" s="240">
        <v>1</v>
      </c>
      <c r="CF48" s="240">
        <v>1</v>
      </c>
      <c r="CG48" s="240">
        <v>1</v>
      </c>
      <c r="CH48" s="240">
        <v>1</v>
      </c>
      <c r="CI48" s="240">
        <v>1</v>
      </c>
      <c r="CJ48" s="240">
        <v>1</v>
      </c>
      <c r="CK48" s="240">
        <v>1</v>
      </c>
      <c r="CL48" s="240">
        <v>1</v>
      </c>
      <c r="CM48" s="240">
        <v>1</v>
      </c>
      <c r="CN48" s="240">
        <v>1</v>
      </c>
      <c r="CO48" s="240">
        <v>1</v>
      </c>
      <c r="CP48" s="240">
        <v>1</v>
      </c>
      <c r="CQ48" s="240">
        <v>1</v>
      </c>
      <c r="CR48" s="240">
        <v>1</v>
      </c>
      <c r="CS48" s="240">
        <v>0</v>
      </c>
      <c r="CT48" s="240">
        <v>0</v>
      </c>
      <c r="CU48" s="240">
        <v>1</v>
      </c>
      <c r="CV48" s="240">
        <v>1</v>
      </c>
      <c r="CW48" s="240">
        <v>1</v>
      </c>
      <c r="CX48" s="82"/>
      <c r="CY48" s="82"/>
      <c r="CZ48" s="82"/>
      <c r="DA48" s="82"/>
      <c r="DB48" s="82"/>
      <c r="DC48" s="82"/>
      <c r="DD48" s="82"/>
      <c r="DE48" s="82"/>
      <c r="DF48" s="82"/>
      <c r="DG48" s="82"/>
      <c r="DH48" s="82"/>
      <c r="DI48" s="82"/>
      <c r="DJ48" s="82"/>
      <c r="DK48" s="82"/>
    </row>
    <row r="49" spans="1:115" ht="11.25" customHeight="1" x14ac:dyDescent="0.25">
      <c r="A49" s="82"/>
      <c r="B49" s="239"/>
      <c r="C49" s="238">
        <v>-1</v>
      </c>
      <c r="D49" s="238">
        <v>-1</v>
      </c>
      <c r="E49" s="238">
        <v>-1</v>
      </c>
      <c r="F49" s="238">
        <v>-1</v>
      </c>
      <c r="G49" s="238">
        <v>-1</v>
      </c>
      <c r="H49" s="238">
        <v>-1</v>
      </c>
      <c r="I49" s="238">
        <v>-1</v>
      </c>
      <c r="J49" s="238">
        <v>-1</v>
      </c>
      <c r="K49" s="238">
        <v>-1</v>
      </c>
      <c r="L49" s="238">
        <v>-1</v>
      </c>
      <c r="M49" s="238">
        <v>-1</v>
      </c>
      <c r="N49" s="238">
        <v>-1</v>
      </c>
      <c r="O49" s="238">
        <v>-1</v>
      </c>
      <c r="P49" s="238">
        <v>-1</v>
      </c>
      <c r="Q49" s="238">
        <v>-1</v>
      </c>
      <c r="R49" s="238">
        <v>-1</v>
      </c>
      <c r="S49" s="238">
        <v>-1</v>
      </c>
      <c r="T49" s="238">
        <v>-1</v>
      </c>
      <c r="U49" s="238">
        <v>-1</v>
      </c>
      <c r="V49" s="238">
        <v>-1</v>
      </c>
      <c r="W49" s="238">
        <v>-1</v>
      </c>
      <c r="X49" s="238">
        <v>-1</v>
      </c>
      <c r="Y49" s="238">
        <v>-1</v>
      </c>
      <c r="Z49" s="230"/>
      <c r="AA49" s="243" t="str">
        <f>BG367</f>
        <v>LAK0</v>
      </c>
      <c r="AB49" s="243"/>
      <c r="AC49" s="243"/>
      <c r="AD49" s="243">
        <f>BI367</f>
        <v>1</v>
      </c>
      <c r="AE49" s="243"/>
      <c r="AF49" s="243" t="s">
        <v>671</v>
      </c>
      <c r="AG49" s="243"/>
      <c r="AH49" s="243"/>
      <c r="AI49" s="249">
        <v>0</v>
      </c>
      <c r="AJ49" s="249" t="s">
        <v>667</v>
      </c>
      <c r="AK49" s="249">
        <v>78</v>
      </c>
      <c r="AL49" s="230"/>
      <c r="AM49" s="251">
        <v>0</v>
      </c>
      <c r="AN49" s="251">
        <v>44</v>
      </c>
      <c r="AO49" s="253">
        <v>0.78</v>
      </c>
      <c r="AP49" s="252" t="s">
        <v>670</v>
      </c>
      <c r="AQ49" s="251"/>
      <c r="AR49" s="230"/>
      <c r="AS49" s="242">
        <v>0</v>
      </c>
      <c r="AT49" s="241" t="s">
        <v>669</v>
      </c>
      <c r="AV49" s="241"/>
      <c r="AW49" s="241"/>
      <c r="AX49" s="241"/>
      <c r="AY49" s="241"/>
      <c r="AZ49" s="230"/>
      <c r="BA49" s="230"/>
      <c r="BB49" s="230"/>
      <c r="BC49" s="230"/>
      <c r="BD49" s="230"/>
      <c r="BE49" s="230"/>
      <c r="BF49" s="45">
        <v>2</v>
      </c>
      <c r="BG49" s="102">
        <v>1</v>
      </c>
      <c r="BH49" s="102">
        <v>8</v>
      </c>
      <c r="BI49" s="102">
        <v>50</v>
      </c>
      <c r="BJ49" s="48" t="str">
        <f t="shared" si="26"/>
        <v>8,1</v>
      </c>
      <c r="BK49" s="82"/>
      <c r="BL49" s="94">
        <f t="shared" si="27"/>
        <v>45</v>
      </c>
      <c r="BM49" s="56">
        <f t="shared" si="28"/>
        <v>2</v>
      </c>
      <c r="BN49" s="56">
        <f t="shared" si="29"/>
        <v>9</v>
      </c>
      <c r="BO49" s="82"/>
      <c r="BP49" s="90">
        <v>44</v>
      </c>
      <c r="BQ49" s="237">
        <v>0</v>
      </c>
      <c r="BR49" s="102">
        <v>44</v>
      </c>
      <c r="BS49" s="102" t="s">
        <v>668</v>
      </c>
      <c r="BT49" s="102" t="s">
        <v>458</v>
      </c>
      <c r="BU49" s="102">
        <v>1</v>
      </c>
      <c r="BV49" s="237">
        <v>29.7</v>
      </c>
      <c r="BW49" s="102">
        <v>100</v>
      </c>
      <c r="BX49" s="237">
        <v>202.83250000000001</v>
      </c>
      <c r="BY49" s="237">
        <v>403.71699999999998</v>
      </c>
      <c r="BZ49" s="82"/>
      <c r="CA49" s="240">
        <v>0</v>
      </c>
      <c r="CB49" s="240">
        <v>0</v>
      </c>
      <c r="CC49" s="240">
        <v>1</v>
      </c>
      <c r="CD49" s="240">
        <v>1</v>
      </c>
      <c r="CE49" s="240">
        <v>1</v>
      </c>
      <c r="CF49" s="240">
        <v>1</v>
      </c>
      <c r="CG49" s="240">
        <v>1</v>
      </c>
      <c r="CH49" s="240">
        <v>1</v>
      </c>
      <c r="CI49" s="240">
        <v>1</v>
      </c>
      <c r="CJ49" s="240">
        <v>1</v>
      </c>
      <c r="CK49" s="240">
        <v>1</v>
      </c>
      <c r="CL49" s="240">
        <v>1</v>
      </c>
      <c r="CM49" s="240">
        <v>1</v>
      </c>
      <c r="CN49" s="240">
        <v>1</v>
      </c>
      <c r="CO49" s="240">
        <v>1</v>
      </c>
      <c r="CP49" s="240">
        <v>1</v>
      </c>
      <c r="CQ49" s="240">
        <v>1</v>
      </c>
      <c r="CR49" s="240">
        <v>0</v>
      </c>
      <c r="CS49" s="240">
        <v>0</v>
      </c>
      <c r="CT49" s="240">
        <v>0</v>
      </c>
      <c r="CU49" s="240">
        <v>1</v>
      </c>
      <c r="CV49" s="240">
        <v>1</v>
      </c>
      <c r="CW49" s="240">
        <v>1</v>
      </c>
      <c r="CX49" s="82"/>
      <c r="CY49" s="82"/>
      <c r="CZ49" s="82"/>
      <c r="DA49" s="82"/>
      <c r="DB49" s="82"/>
      <c r="DC49" s="82"/>
      <c r="DD49" s="82"/>
      <c r="DE49" s="82"/>
      <c r="DF49" s="82"/>
      <c r="DG49" s="82"/>
      <c r="DH49" s="82"/>
      <c r="DI49" s="82"/>
      <c r="DJ49" s="82"/>
      <c r="DK49" s="82"/>
    </row>
    <row r="50" spans="1:115" ht="11.25" customHeight="1" x14ac:dyDescent="0.25">
      <c r="A50" s="82"/>
      <c r="B50" s="239"/>
      <c r="C50" s="238">
        <v>-1</v>
      </c>
      <c r="D50" s="238">
        <v>-1</v>
      </c>
      <c r="E50" s="238">
        <v>-1</v>
      </c>
      <c r="F50" s="238">
        <v>-1</v>
      </c>
      <c r="G50" s="238">
        <v>-1</v>
      </c>
      <c r="H50" s="238">
        <v>-1</v>
      </c>
      <c r="I50" s="238">
        <v>-1</v>
      </c>
      <c r="J50" s="238">
        <v>-1</v>
      </c>
      <c r="K50" s="238">
        <v>-1</v>
      </c>
      <c r="L50" s="238">
        <v>-1</v>
      </c>
      <c r="M50" s="238">
        <v>-1</v>
      </c>
      <c r="N50" s="238">
        <v>-1</v>
      </c>
      <c r="O50" s="238">
        <v>-1</v>
      </c>
      <c r="P50" s="238">
        <v>-1</v>
      </c>
      <c r="Q50" s="238">
        <v>-1</v>
      </c>
      <c r="R50" s="238">
        <v>-1</v>
      </c>
      <c r="S50" s="238">
        <v>-1</v>
      </c>
      <c r="T50" s="238">
        <v>-1</v>
      </c>
      <c r="U50" s="238">
        <v>-1</v>
      </c>
      <c r="V50" s="238">
        <v>-1</v>
      </c>
      <c r="W50" s="238">
        <v>-1</v>
      </c>
      <c r="X50" s="238">
        <v>-1</v>
      </c>
      <c r="Y50" s="238">
        <v>-1</v>
      </c>
      <c r="Z50" s="230"/>
      <c r="AA50" s="254" t="str">
        <f>BG368</f>
        <v>LAK1</v>
      </c>
      <c r="AB50" s="254"/>
      <c r="AC50" s="254"/>
      <c r="AD50" s="254" t="str">
        <f>BI368</f>
        <v>{0: 78, 1: 32}</v>
      </c>
      <c r="AE50" s="254"/>
      <c r="AF50" s="254"/>
      <c r="AG50" s="254"/>
      <c r="AH50" s="254"/>
      <c r="AI50" s="249">
        <v>1</v>
      </c>
      <c r="AJ50" s="249" t="s">
        <v>667</v>
      </c>
      <c r="AK50" s="249">
        <v>32</v>
      </c>
      <c r="AL50" s="230"/>
      <c r="AM50" s="251">
        <v>1</v>
      </c>
      <c r="AN50" s="253">
        <v>35.200000000000003</v>
      </c>
      <c r="AO50" s="251">
        <v>32</v>
      </c>
      <c r="AP50" s="252" t="s">
        <v>666</v>
      </c>
      <c r="AQ50" s="251"/>
      <c r="AR50" s="230"/>
      <c r="AS50" s="242">
        <v>7</v>
      </c>
      <c r="AT50" s="241" t="s">
        <v>665</v>
      </c>
      <c r="AV50" s="241"/>
      <c r="AW50" s="241"/>
      <c r="AX50" s="241"/>
      <c r="AY50" s="241"/>
      <c r="AZ50" s="230"/>
      <c r="BA50" s="230"/>
      <c r="BB50" s="230"/>
      <c r="BC50" s="230"/>
      <c r="BD50" s="230"/>
      <c r="BE50" s="230"/>
      <c r="BF50" s="45">
        <v>2</v>
      </c>
      <c r="BG50" s="102">
        <v>1</v>
      </c>
      <c r="BH50" s="102">
        <v>9</v>
      </c>
      <c r="BI50" s="102">
        <v>50</v>
      </c>
      <c r="BJ50" s="48" t="str">
        <f t="shared" si="26"/>
        <v>9,1</v>
      </c>
      <c r="BK50" s="82"/>
      <c r="BL50" s="94">
        <f t="shared" si="27"/>
        <v>46</v>
      </c>
      <c r="BM50" s="56">
        <f t="shared" si="28"/>
        <v>2</v>
      </c>
      <c r="BN50" s="56">
        <f t="shared" si="29"/>
        <v>10</v>
      </c>
      <c r="BO50" s="82"/>
      <c r="BP50" s="90">
        <v>45</v>
      </c>
      <c r="BQ50" s="237">
        <v>0</v>
      </c>
      <c r="BR50" s="102">
        <v>45</v>
      </c>
      <c r="BS50" s="102" t="s">
        <v>664</v>
      </c>
      <c r="BT50" s="102" t="s">
        <v>460</v>
      </c>
      <c r="BU50" s="102">
        <v>1</v>
      </c>
      <c r="BV50" s="237">
        <v>0</v>
      </c>
      <c r="BW50" s="102">
        <v>0</v>
      </c>
      <c r="BX50" s="237">
        <v>0</v>
      </c>
      <c r="BY50" s="237">
        <v>0</v>
      </c>
      <c r="BZ50" s="82"/>
      <c r="CA50" s="240">
        <v>0</v>
      </c>
      <c r="CB50" s="240">
        <v>0</v>
      </c>
      <c r="CC50" s="240">
        <v>1</v>
      </c>
      <c r="CD50" s="240">
        <v>1</v>
      </c>
      <c r="CE50" s="240">
        <v>1</v>
      </c>
      <c r="CF50" s="240">
        <v>1</v>
      </c>
      <c r="CG50" s="240">
        <v>1</v>
      </c>
      <c r="CH50" s="240">
        <v>1</v>
      </c>
      <c r="CI50" s="240">
        <v>1</v>
      </c>
      <c r="CJ50" s="240">
        <v>1</v>
      </c>
      <c r="CK50" s="240">
        <v>1</v>
      </c>
      <c r="CL50" s="240">
        <v>1</v>
      </c>
      <c r="CM50" s="240">
        <v>1</v>
      </c>
      <c r="CN50" s="240">
        <v>1</v>
      </c>
      <c r="CO50" s="240">
        <v>1</v>
      </c>
      <c r="CP50" s="240">
        <v>0</v>
      </c>
      <c r="CQ50" s="240">
        <v>0</v>
      </c>
      <c r="CR50" s="240">
        <v>0</v>
      </c>
      <c r="CS50" s="240">
        <v>0</v>
      </c>
      <c r="CT50" s="240">
        <v>0</v>
      </c>
      <c r="CU50" s="240">
        <v>1</v>
      </c>
      <c r="CV50" s="240">
        <v>1</v>
      </c>
      <c r="CW50" s="240">
        <v>1</v>
      </c>
      <c r="CX50" s="82"/>
      <c r="CY50" s="82"/>
      <c r="CZ50" s="82"/>
      <c r="DA50" s="82"/>
      <c r="DB50" s="82"/>
      <c r="DC50" s="82"/>
      <c r="DD50" s="82"/>
      <c r="DE50" s="82"/>
      <c r="DF50" s="82"/>
      <c r="DG50" s="82"/>
      <c r="DH50" s="82"/>
      <c r="DI50" s="82"/>
      <c r="DJ50" s="82"/>
      <c r="DK50" s="82"/>
    </row>
    <row r="51" spans="1:115" ht="11.25" customHeight="1" x14ac:dyDescent="0.25">
      <c r="A51" s="82"/>
      <c r="B51" s="239"/>
      <c r="C51" s="238">
        <v>-1</v>
      </c>
      <c r="D51" s="238">
        <v>-1</v>
      </c>
      <c r="E51" s="238">
        <v>-1</v>
      </c>
      <c r="F51" s="238">
        <v>-1</v>
      </c>
      <c r="G51" s="238">
        <v>-1</v>
      </c>
      <c r="H51" s="238">
        <v>-1</v>
      </c>
      <c r="I51" s="238">
        <v>-1</v>
      </c>
      <c r="J51" s="238">
        <v>-1</v>
      </c>
      <c r="K51" s="238">
        <v>-1</v>
      </c>
      <c r="L51" s="238">
        <v>-1</v>
      </c>
      <c r="M51" s="238">
        <v>-1</v>
      </c>
      <c r="N51" s="238">
        <v>-1</v>
      </c>
      <c r="O51" s="238">
        <v>-1</v>
      </c>
      <c r="P51" s="238">
        <v>-1</v>
      </c>
      <c r="Q51" s="238">
        <v>-1</v>
      </c>
      <c r="R51" s="238">
        <v>-1</v>
      </c>
      <c r="S51" s="238">
        <v>-1</v>
      </c>
      <c r="T51" s="238">
        <v>-1</v>
      </c>
      <c r="U51" s="238">
        <v>0</v>
      </c>
      <c r="V51" s="238">
        <v>0</v>
      </c>
      <c r="W51" s="238">
        <v>-1</v>
      </c>
      <c r="X51" s="238">
        <v>-1</v>
      </c>
      <c r="Y51" s="238">
        <v>-1</v>
      </c>
      <c r="Z51" s="230"/>
      <c r="AA51" s="248" t="str">
        <f>BG369</f>
        <v>LAK2</v>
      </c>
      <c r="AB51" s="248"/>
      <c r="AC51" s="248"/>
      <c r="AD51" s="248" t="str">
        <f>BI369</f>
        <v>LAK2</v>
      </c>
      <c r="AE51" s="248"/>
      <c r="AF51" s="248"/>
      <c r="AG51" s="248"/>
      <c r="AH51" s="248"/>
      <c r="AI51" s="250" t="str">
        <f>BP2</f>
        <v>AUTO</v>
      </c>
      <c r="AJ51" s="249"/>
      <c r="AK51" s="249"/>
      <c r="AL51" s="230"/>
      <c r="AM51" s="233" t="s">
        <v>663</v>
      </c>
      <c r="AN51" s="230"/>
      <c r="AO51" s="230"/>
      <c r="AP51" s="230"/>
      <c r="AQ51" s="230"/>
      <c r="AR51" s="230"/>
      <c r="AS51" s="242">
        <v>3</v>
      </c>
      <c r="AT51" s="241" t="s">
        <v>662</v>
      </c>
      <c r="AV51" s="241"/>
      <c r="AW51" s="241"/>
      <c r="AX51" s="241" t="str">
        <f>BP3</f>
        <v>LAK2</v>
      </c>
      <c r="AY51" s="241"/>
      <c r="AZ51" s="230"/>
      <c r="BA51" s="230"/>
      <c r="BB51" s="230"/>
      <c r="BC51" s="230"/>
      <c r="BD51" s="230"/>
      <c r="BE51" s="230"/>
      <c r="BF51" s="45">
        <v>2</v>
      </c>
      <c r="BG51" s="102">
        <v>1</v>
      </c>
      <c r="BH51" s="102">
        <v>10</v>
      </c>
      <c r="BI51" s="102">
        <v>50</v>
      </c>
      <c r="BJ51" s="48" t="str">
        <f t="shared" si="26"/>
        <v>10,1</v>
      </c>
      <c r="BK51" s="82"/>
      <c r="BL51" s="94">
        <f t="shared" si="27"/>
        <v>47</v>
      </c>
      <c r="BM51" s="56">
        <f t="shared" si="28"/>
        <v>2</v>
      </c>
      <c r="BN51" s="56">
        <f t="shared" si="29"/>
        <v>11</v>
      </c>
      <c r="BO51" s="82"/>
      <c r="BP51" s="90">
        <v>46</v>
      </c>
      <c r="BQ51" s="237">
        <v>0</v>
      </c>
      <c r="BR51" s="102">
        <v>46</v>
      </c>
      <c r="BS51" s="102" t="s">
        <v>661</v>
      </c>
      <c r="BT51" s="102" t="s">
        <v>458</v>
      </c>
      <c r="BU51" s="102">
        <v>1</v>
      </c>
      <c r="BV51" s="237">
        <v>29.7</v>
      </c>
      <c r="BW51" s="102">
        <v>100</v>
      </c>
      <c r="BX51" s="237">
        <v>202.83249999999899</v>
      </c>
      <c r="BY51" s="237">
        <v>403.716999999998</v>
      </c>
      <c r="BZ51" s="82"/>
      <c r="CA51" s="240">
        <v>0</v>
      </c>
      <c r="CB51" s="240">
        <v>0</v>
      </c>
      <c r="CC51" s="240">
        <v>1</v>
      </c>
      <c r="CD51" s="240">
        <v>1</v>
      </c>
      <c r="CE51" s="240">
        <v>1</v>
      </c>
      <c r="CF51" s="240">
        <v>1</v>
      </c>
      <c r="CG51" s="240">
        <v>1</v>
      </c>
      <c r="CH51" s="240">
        <v>1</v>
      </c>
      <c r="CI51" s="240">
        <v>1</v>
      </c>
      <c r="CJ51" s="240">
        <v>1</v>
      </c>
      <c r="CK51" s="240">
        <v>1</v>
      </c>
      <c r="CL51" s="240">
        <v>1</v>
      </c>
      <c r="CM51" s="240">
        <v>1</v>
      </c>
      <c r="CN51" s="240">
        <v>1</v>
      </c>
      <c r="CO51" s="240">
        <v>1</v>
      </c>
      <c r="CP51" s="240">
        <v>0</v>
      </c>
      <c r="CQ51" s="240">
        <v>0</v>
      </c>
      <c r="CR51" s="240">
        <v>0</v>
      </c>
      <c r="CS51" s="240">
        <v>0</v>
      </c>
      <c r="CT51" s="240">
        <v>0</v>
      </c>
      <c r="CU51" s="240">
        <v>0</v>
      </c>
      <c r="CV51" s="240">
        <v>1</v>
      </c>
      <c r="CW51" s="240">
        <v>1</v>
      </c>
      <c r="CX51" s="82"/>
      <c r="CY51" s="82"/>
      <c r="CZ51" s="82"/>
      <c r="DA51" s="82"/>
      <c r="DB51" s="82"/>
      <c r="DC51" s="82"/>
      <c r="DD51" s="82"/>
      <c r="DE51" s="82"/>
      <c r="DF51" s="82"/>
      <c r="DG51" s="82"/>
      <c r="DH51" s="82"/>
      <c r="DI51" s="82"/>
      <c r="DJ51" s="82"/>
      <c r="DK51" s="82"/>
    </row>
    <row r="52" spans="1:115" ht="11.25" customHeight="1" x14ac:dyDescent="0.25">
      <c r="A52" s="82"/>
      <c r="B52" s="239"/>
      <c r="C52" s="238">
        <v>-1</v>
      </c>
      <c r="D52" s="238">
        <v>-1</v>
      </c>
      <c r="E52" s="238">
        <v>-1</v>
      </c>
      <c r="F52" s="238">
        <v>-1</v>
      </c>
      <c r="G52" s="238">
        <v>-1</v>
      </c>
      <c r="H52" s="238">
        <v>-1</v>
      </c>
      <c r="I52" s="238">
        <v>-1</v>
      </c>
      <c r="J52" s="238">
        <v>-1</v>
      </c>
      <c r="K52" s="238">
        <v>-1</v>
      </c>
      <c r="L52" s="238">
        <v>-1</v>
      </c>
      <c r="M52" s="238">
        <v>-1</v>
      </c>
      <c r="N52" s="238">
        <v>-1</v>
      </c>
      <c r="O52" s="238">
        <v>-1</v>
      </c>
      <c r="P52" s="238">
        <v>-1</v>
      </c>
      <c r="Q52" s="238">
        <v>-1</v>
      </c>
      <c r="R52" s="238">
        <v>-1</v>
      </c>
      <c r="S52" s="238">
        <v>-1</v>
      </c>
      <c r="T52" s="238">
        <v>0</v>
      </c>
      <c r="U52" s="238">
        <v>0</v>
      </c>
      <c r="V52" s="238">
        <v>0</v>
      </c>
      <c r="W52" s="238">
        <v>-1</v>
      </c>
      <c r="X52" s="238">
        <v>-1</v>
      </c>
      <c r="Y52" s="238">
        <v>-1</v>
      </c>
      <c r="Z52" s="230"/>
      <c r="AA52" s="243" t="str">
        <f>BG370</f>
        <v>LAK3</v>
      </c>
      <c r="AB52" s="243"/>
      <c r="AC52" s="243"/>
      <c r="AD52" s="243" t="s">
        <v>660</v>
      </c>
      <c r="AE52" s="243"/>
      <c r="AF52" s="248"/>
      <c r="AG52" s="243"/>
      <c r="AH52" s="243"/>
      <c r="AI52" s="243"/>
      <c r="AJ52" s="230"/>
      <c r="AK52" s="230"/>
      <c r="AL52" s="230"/>
      <c r="AM52" s="230"/>
      <c r="AN52" s="230"/>
      <c r="AO52" s="230"/>
      <c r="AP52" s="230"/>
      <c r="AQ52" s="230"/>
      <c r="AR52" s="230"/>
      <c r="AS52" s="242">
        <f>AS51</f>
        <v>3</v>
      </c>
      <c r="AT52" s="241" t="s">
        <v>659</v>
      </c>
      <c r="AV52" s="241"/>
      <c r="AW52" s="241"/>
      <c r="AX52" s="241"/>
      <c r="AY52" s="241"/>
      <c r="AZ52" s="230"/>
      <c r="BA52" s="230"/>
      <c r="BB52" s="230"/>
      <c r="BC52" s="230"/>
      <c r="BD52" s="230"/>
      <c r="BE52" s="230"/>
      <c r="BF52" s="45">
        <v>2</v>
      </c>
      <c r="BG52" s="102">
        <v>1</v>
      </c>
      <c r="BH52" s="102">
        <v>11</v>
      </c>
      <c r="BI52" s="102">
        <v>50</v>
      </c>
      <c r="BJ52" s="48" t="str">
        <f t="shared" si="26"/>
        <v>11,1</v>
      </c>
      <c r="BK52" s="82"/>
      <c r="BL52" s="94">
        <f t="shared" si="27"/>
        <v>48</v>
      </c>
      <c r="BM52" s="56">
        <f t="shared" si="28"/>
        <v>2</v>
      </c>
      <c r="BN52" s="56">
        <f t="shared" si="29"/>
        <v>12</v>
      </c>
      <c r="BO52" s="82"/>
      <c r="BP52" s="90">
        <v>47</v>
      </c>
      <c r="BQ52" s="237">
        <v>0</v>
      </c>
      <c r="BR52" s="102">
        <v>47</v>
      </c>
      <c r="BS52" s="102" t="s">
        <v>658</v>
      </c>
      <c r="BT52" s="102" t="s">
        <v>460</v>
      </c>
      <c r="BU52" s="102">
        <v>1</v>
      </c>
      <c r="BV52" s="237">
        <v>0</v>
      </c>
      <c r="BW52" s="102">
        <v>0</v>
      </c>
      <c r="BX52" s="237">
        <v>0</v>
      </c>
      <c r="BY52" s="237">
        <v>0</v>
      </c>
      <c r="BZ52" s="82"/>
      <c r="CA52" s="240">
        <v>0</v>
      </c>
      <c r="CB52" s="240">
        <v>0</v>
      </c>
      <c r="CC52" s="240">
        <v>1</v>
      </c>
      <c r="CD52" s="240">
        <v>1</v>
      </c>
      <c r="CE52" s="240">
        <v>1</v>
      </c>
      <c r="CF52" s="240">
        <v>1</v>
      </c>
      <c r="CG52" s="240">
        <v>1</v>
      </c>
      <c r="CH52" s="240">
        <v>1</v>
      </c>
      <c r="CI52" s="240">
        <v>1</v>
      </c>
      <c r="CJ52" s="240">
        <v>1</v>
      </c>
      <c r="CK52" s="240">
        <v>1</v>
      </c>
      <c r="CL52" s="240">
        <v>1</v>
      </c>
      <c r="CM52" s="240">
        <v>1</v>
      </c>
      <c r="CN52" s="240">
        <v>1</v>
      </c>
      <c r="CO52" s="240">
        <v>1</v>
      </c>
      <c r="CP52" s="240">
        <v>0</v>
      </c>
      <c r="CQ52" s="240">
        <v>0</v>
      </c>
      <c r="CR52" s="240">
        <v>0</v>
      </c>
      <c r="CS52" s="240">
        <v>0</v>
      </c>
      <c r="CT52" s="240">
        <v>0</v>
      </c>
      <c r="CU52" s="240">
        <v>0</v>
      </c>
      <c r="CV52" s="240">
        <v>1</v>
      </c>
      <c r="CW52" s="240">
        <v>1</v>
      </c>
      <c r="CX52" s="82"/>
      <c r="CY52" s="82"/>
      <c r="CZ52" s="82"/>
      <c r="DA52" s="82"/>
      <c r="DB52" s="82"/>
      <c r="DC52" s="82"/>
      <c r="DD52" s="82"/>
      <c r="DE52" s="82"/>
      <c r="DF52" s="82"/>
      <c r="DG52" s="82"/>
      <c r="DH52" s="82"/>
      <c r="DI52" s="82"/>
      <c r="DJ52" s="82"/>
      <c r="DK52" s="82"/>
    </row>
    <row r="53" spans="1:115" ht="11.25" customHeight="1" x14ac:dyDescent="0.25">
      <c r="A53" s="82"/>
      <c r="B53" s="239"/>
      <c r="C53" s="238">
        <v>-1</v>
      </c>
      <c r="D53" s="238">
        <v>-1</v>
      </c>
      <c r="E53" s="238">
        <v>-1</v>
      </c>
      <c r="F53" s="238">
        <v>-1</v>
      </c>
      <c r="G53" s="238">
        <v>-1</v>
      </c>
      <c r="H53" s="238">
        <v>-1</v>
      </c>
      <c r="I53" s="238">
        <v>-1</v>
      </c>
      <c r="J53" s="238">
        <v>-1</v>
      </c>
      <c r="K53" s="238">
        <v>-1</v>
      </c>
      <c r="L53" s="238">
        <v>-1</v>
      </c>
      <c r="M53" s="238">
        <v>-1</v>
      </c>
      <c r="N53" s="238">
        <v>-1</v>
      </c>
      <c r="O53" s="238">
        <v>-1</v>
      </c>
      <c r="P53" s="238">
        <v>-1</v>
      </c>
      <c r="Q53" s="238">
        <v>-1</v>
      </c>
      <c r="R53" s="238">
        <v>0</v>
      </c>
      <c r="S53" s="238">
        <v>0</v>
      </c>
      <c r="T53" s="238">
        <v>0</v>
      </c>
      <c r="U53" s="238">
        <v>0</v>
      </c>
      <c r="V53" s="238">
        <v>0</v>
      </c>
      <c r="W53" s="238">
        <v>-1</v>
      </c>
      <c r="X53" s="238">
        <v>-1</v>
      </c>
      <c r="Y53" s="238">
        <v>-1</v>
      </c>
      <c r="Z53" s="230"/>
      <c r="AA53" s="230"/>
      <c r="AB53" s="230"/>
      <c r="AC53" s="230"/>
      <c r="AD53" s="243" t="s">
        <v>657</v>
      </c>
      <c r="AE53" s="243"/>
      <c r="AF53" s="247"/>
      <c r="AG53" s="243"/>
      <c r="AH53" s="243"/>
      <c r="AI53" s="243"/>
      <c r="AJ53" s="230"/>
      <c r="AK53" s="230"/>
      <c r="AL53" s="230"/>
      <c r="AM53" s="230"/>
      <c r="AN53" s="230"/>
      <c r="AO53" s="230"/>
      <c r="AP53" s="230"/>
      <c r="AQ53" s="230"/>
      <c r="AR53" s="230"/>
      <c r="AS53" s="242">
        <f>AS52</f>
        <v>3</v>
      </c>
      <c r="AT53" s="241" t="s">
        <v>656</v>
      </c>
      <c r="AV53" s="241"/>
      <c r="AW53" s="241"/>
      <c r="AX53" s="241"/>
      <c r="AY53" s="241"/>
      <c r="AZ53" s="230"/>
      <c r="BA53" s="230"/>
      <c r="BB53" s="230"/>
      <c r="BC53" s="230"/>
      <c r="BD53" s="230"/>
      <c r="BE53" s="230"/>
      <c r="BF53" s="45">
        <v>2</v>
      </c>
      <c r="BG53" s="102">
        <v>1</v>
      </c>
      <c r="BH53" s="102">
        <v>12</v>
      </c>
      <c r="BI53" s="102">
        <v>50.1</v>
      </c>
      <c r="BJ53" s="48" t="str">
        <f t="shared" si="26"/>
        <v>12,1</v>
      </c>
      <c r="BK53" s="82"/>
      <c r="BL53" s="94">
        <f t="shared" si="27"/>
        <v>49</v>
      </c>
      <c r="BM53" s="56">
        <f t="shared" si="28"/>
        <v>2</v>
      </c>
      <c r="BN53" s="56">
        <f t="shared" si="29"/>
        <v>13</v>
      </c>
      <c r="BO53" s="82"/>
      <c r="BP53" s="90">
        <v>48</v>
      </c>
      <c r="BQ53" s="237">
        <v>0</v>
      </c>
      <c r="BR53" s="102">
        <v>48</v>
      </c>
      <c r="BS53" s="102" t="s">
        <v>655</v>
      </c>
      <c r="BT53" s="102" t="s">
        <v>460</v>
      </c>
      <c r="BU53" s="102">
        <v>1</v>
      </c>
      <c r="BV53" s="237">
        <v>0</v>
      </c>
      <c r="BW53" s="102">
        <v>0</v>
      </c>
      <c r="BX53" s="237">
        <v>0</v>
      </c>
      <c r="BY53" s="237">
        <v>0</v>
      </c>
      <c r="BZ53" s="82"/>
      <c r="CA53" s="240">
        <v>0</v>
      </c>
      <c r="CB53" s="240">
        <v>0</v>
      </c>
      <c r="CC53" s="240">
        <v>1</v>
      </c>
      <c r="CD53" s="240">
        <v>1</v>
      </c>
      <c r="CE53" s="240">
        <v>1</v>
      </c>
      <c r="CF53" s="240">
        <v>1</v>
      </c>
      <c r="CG53" s="240">
        <v>1</v>
      </c>
      <c r="CH53" s="240">
        <v>1</v>
      </c>
      <c r="CI53" s="240">
        <v>1</v>
      </c>
      <c r="CJ53" s="240">
        <v>1</v>
      </c>
      <c r="CK53" s="240">
        <v>1</v>
      </c>
      <c r="CL53" s="240">
        <v>1</v>
      </c>
      <c r="CM53" s="240">
        <v>1</v>
      </c>
      <c r="CN53" s="240">
        <v>1</v>
      </c>
      <c r="CO53" s="240">
        <v>1</v>
      </c>
      <c r="CP53" s="240">
        <v>1</v>
      </c>
      <c r="CQ53" s="240">
        <v>0</v>
      </c>
      <c r="CR53" s="240">
        <v>0</v>
      </c>
      <c r="CS53" s="240">
        <v>0</v>
      </c>
      <c r="CT53" s="240">
        <v>0</v>
      </c>
      <c r="CU53" s="240">
        <v>0</v>
      </c>
      <c r="CV53" s="240">
        <v>1</v>
      </c>
      <c r="CW53" s="240">
        <v>1</v>
      </c>
      <c r="CX53" s="82"/>
      <c r="CY53" s="82"/>
      <c r="CZ53" s="82"/>
      <c r="DA53" s="82"/>
      <c r="DB53" s="82"/>
      <c r="DC53" s="82"/>
      <c r="DD53" s="82"/>
      <c r="DE53" s="82"/>
      <c r="DF53" s="82"/>
      <c r="DG53" s="82"/>
      <c r="DH53" s="82"/>
      <c r="DI53" s="82"/>
      <c r="DJ53" s="82"/>
      <c r="DK53" s="82"/>
    </row>
    <row r="54" spans="1:115" ht="11.25" customHeight="1" x14ac:dyDescent="0.25">
      <c r="A54" s="82"/>
      <c r="B54" s="239"/>
      <c r="C54" s="238">
        <v>-1</v>
      </c>
      <c r="D54" s="238">
        <v>-1</v>
      </c>
      <c r="E54" s="238">
        <v>-1</v>
      </c>
      <c r="F54" s="238">
        <v>-1</v>
      </c>
      <c r="G54" s="238">
        <v>-1</v>
      </c>
      <c r="H54" s="238">
        <v>-1</v>
      </c>
      <c r="I54" s="238">
        <v>-1</v>
      </c>
      <c r="J54" s="238">
        <v>-1</v>
      </c>
      <c r="K54" s="238">
        <v>-1</v>
      </c>
      <c r="L54" s="238">
        <v>-1</v>
      </c>
      <c r="M54" s="238">
        <v>-1</v>
      </c>
      <c r="N54" s="238">
        <v>-1</v>
      </c>
      <c r="O54" s="238">
        <v>-1</v>
      </c>
      <c r="P54" s="238">
        <v>-1</v>
      </c>
      <c r="Q54" s="238">
        <v>-1</v>
      </c>
      <c r="R54" s="238">
        <v>0</v>
      </c>
      <c r="S54" s="238">
        <v>0</v>
      </c>
      <c r="T54" s="238">
        <v>0</v>
      </c>
      <c r="U54" s="238">
        <v>0</v>
      </c>
      <c r="V54" s="238">
        <v>0</v>
      </c>
      <c r="W54" s="238">
        <v>0</v>
      </c>
      <c r="X54" s="238">
        <v>-1</v>
      </c>
      <c r="Y54" s="238">
        <v>-1</v>
      </c>
      <c r="Z54" s="230"/>
      <c r="AA54" s="230"/>
      <c r="AB54" s="230"/>
      <c r="AC54" s="230"/>
      <c r="AD54" s="230"/>
      <c r="AE54" s="230"/>
      <c r="AF54" s="230"/>
      <c r="AG54" s="230"/>
      <c r="AH54" s="230"/>
      <c r="AI54" s="230"/>
      <c r="AJ54" s="230"/>
      <c r="AK54" s="230"/>
      <c r="AL54" s="230"/>
      <c r="AM54" s="230"/>
      <c r="AN54" s="230"/>
      <c r="AO54" s="230"/>
      <c r="AP54" s="230"/>
      <c r="AQ54" s="230"/>
      <c r="AR54" s="230"/>
      <c r="AS54" s="242">
        <v>0</v>
      </c>
      <c r="AT54" s="241" t="s">
        <v>654</v>
      </c>
      <c r="AV54" s="241"/>
      <c r="AW54" s="241"/>
      <c r="AX54" s="241"/>
      <c r="AY54" s="241"/>
      <c r="AZ54" s="230"/>
      <c r="BA54" s="230"/>
      <c r="BB54" s="230"/>
      <c r="BC54" s="230"/>
      <c r="BD54" s="230"/>
      <c r="BE54" s="230"/>
      <c r="BF54" s="45">
        <v>2</v>
      </c>
      <c r="BG54" s="102">
        <v>1</v>
      </c>
      <c r="BH54" s="102">
        <v>13</v>
      </c>
      <c r="BI54" s="102">
        <v>50.15</v>
      </c>
      <c r="BJ54" s="48" t="str">
        <f t="shared" si="26"/>
        <v>13,1</v>
      </c>
      <c r="BK54" s="82"/>
      <c r="BL54" s="94">
        <f t="shared" si="27"/>
        <v>50</v>
      </c>
      <c r="BM54" s="56">
        <f t="shared" si="28"/>
        <v>2</v>
      </c>
      <c r="BN54" s="56">
        <f t="shared" si="29"/>
        <v>14</v>
      </c>
      <c r="BO54" s="82"/>
      <c r="BP54" s="90">
        <v>49</v>
      </c>
      <c r="BQ54" s="237">
        <v>0</v>
      </c>
      <c r="BR54" s="102">
        <v>49</v>
      </c>
      <c r="BS54" s="102" t="s">
        <v>653</v>
      </c>
      <c r="BT54" s="102" t="s">
        <v>460</v>
      </c>
      <c r="BU54" s="102">
        <v>1</v>
      </c>
      <c r="BV54" s="237">
        <v>0</v>
      </c>
      <c r="BW54" s="102">
        <v>0</v>
      </c>
      <c r="BX54" s="237">
        <v>0</v>
      </c>
      <c r="BY54" s="237">
        <v>0</v>
      </c>
      <c r="BZ54" s="82"/>
      <c r="CA54" s="240">
        <v>0</v>
      </c>
      <c r="CB54" s="240">
        <v>1</v>
      </c>
      <c r="CC54" s="240">
        <v>1</v>
      </c>
      <c r="CD54" s="240">
        <v>1</v>
      </c>
      <c r="CE54" s="240">
        <v>1</v>
      </c>
      <c r="CF54" s="240">
        <v>1</v>
      </c>
      <c r="CG54" s="240">
        <v>1</v>
      </c>
      <c r="CH54" s="240">
        <v>1</v>
      </c>
      <c r="CI54" s="240">
        <v>1</v>
      </c>
      <c r="CJ54" s="240">
        <v>1</v>
      </c>
      <c r="CK54" s="240">
        <v>1</v>
      </c>
      <c r="CL54" s="240">
        <v>1</v>
      </c>
      <c r="CM54" s="240">
        <v>1</v>
      </c>
      <c r="CN54" s="240">
        <v>1</v>
      </c>
      <c r="CO54" s="240">
        <v>1</v>
      </c>
      <c r="CP54" s="240">
        <v>1</v>
      </c>
      <c r="CQ54" s="240">
        <v>0</v>
      </c>
      <c r="CR54" s="240">
        <v>0</v>
      </c>
      <c r="CS54" s="240">
        <v>0</v>
      </c>
      <c r="CT54" s="240">
        <v>0</v>
      </c>
      <c r="CU54" s="240">
        <v>0</v>
      </c>
      <c r="CV54" s="240">
        <v>1</v>
      </c>
      <c r="CW54" s="240">
        <v>1</v>
      </c>
      <c r="CX54" s="82"/>
      <c r="CY54" s="82"/>
      <c r="CZ54" s="82"/>
      <c r="DA54" s="82"/>
      <c r="DB54" s="82"/>
      <c r="DC54" s="82"/>
      <c r="DD54" s="82"/>
      <c r="DE54" s="82"/>
      <c r="DF54" s="82"/>
      <c r="DG54" s="82"/>
      <c r="DH54" s="82"/>
      <c r="DI54" s="82"/>
      <c r="DJ54" s="82"/>
      <c r="DK54" s="82"/>
    </row>
    <row r="55" spans="1:115" ht="11.25" customHeight="1" x14ac:dyDescent="0.25">
      <c r="A55" s="82"/>
      <c r="B55" s="239"/>
      <c r="C55" s="238">
        <v>-1</v>
      </c>
      <c r="D55" s="238">
        <v>-1</v>
      </c>
      <c r="E55" s="238">
        <v>-1</v>
      </c>
      <c r="F55" s="238">
        <v>-1</v>
      </c>
      <c r="G55" s="238">
        <v>-1</v>
      </c>
      <c r="H55" s="238">
        <v>-1</v>
      </c>
      <c r="I55" s="238">
        <v>-1</v>
      </c>
      <c r="J55" s="238">
        <v>-1</v>
      </c>
      <c r="K55" s="238">
        <v>-1</v>
      </c>
      <c r="L55" s="238">
        <v>-1</v>
      </c>
      <c r="M55" s="238">
        <v>-1</v>
      </c>
      <c r="N55" s="238">
        <v>-1</v>
      </c>
      <c r="O55" s="238">
        <v>-1</v>
      </c>
      <c r="P55" s="238">
        <v>-1</v>
      </c>
      <c r="Q55" s="238">
        <v>-1</v>
      </c>
      <c r="R55" s="238">
        <v>0</v>
      </c>
      <c r="S55" s="238">
        <v>0</v>
      </c>
      <c r="T55" s="238">
        <v>0</v>
      </c>
      <c r="U55" s="238">
        <v>0</v>
      </c>
      <c r="V55" s="238">
        <v>0</v>
      </c>
      <c r="W55" s="238">
        <v>0</v>
      </c>
      <c r="X55" s="238">
        <v>-1</v>
      </c>
      <c r="Y55" s="238">
        <v>-1</v>
      </c>
      <c r="Z55" s="230"/>
      <c r="AA55" s="243" t="str">
        <f>AT55</f>
        <v>flow.mvr</v>
      </c>
      <c r="AB55" s="243"/>
      <c r="AC55" s="243"/>
      <c r="AD55" s="243"/>
      <c r="AE55" s="243"/>
      <c r="AF55" s="243"/>
      <c r="AG55" s="243"/>
      <c r="AH55" s="243"/>
      <c r="AI55" s="243"/>
      <c r="AJ55" s="230"/>
      <c r="AK55" s="230"/>
      <c r="AL55" s="230"/>
      <c r="AM55" s="230"/>
      <c r="AN55" s="230"/>
      <c r="AO55" s="230"/>
      <c r="AP55" s="230"/>
      <c r="AQ55" s="230"/>
      <c r="AR55" s="230"/>
      <c r="AS55" s="242">
        <v>1</v>
      </c>
      <c r="AT55" s="241" t="s">
        <v>652</v>
      </c>
      <c r="AV55" s="241"/>
      <c r="AW55" s="241"/>
      <c r="AX55" s="241"/>
      <c r="AY55" s="241"/>
      <c r="AZ55" s="230"/>
      <c r="BA55" s="230"/>
      <c r="BB55" s="230"/>
      <c r="BC55" s="230"/>
      <c r="BD55" s="230"/>
      <c r="BE55" s="230"/>
      <c r="BF55" s="45">
        <v>2</v>
      </c>
      <c r="BG55" s="102">
        <v>1</v>
      </c>
      <c r="BH55" s="102">
        <v>14</v>
      </c>
      <c r="BI55" s="102">
        <v>50.15</v>
      </c>
      <c r="BJ55" s="48" t="str">
        <f t="shared" si="26"/>
        <v>14,1</v>
      </c>
      <c r="BK55" s="82"/>
      <c r="BL55" s="94">
        <f t="shared" si="27"/>
        <v>51</v>
      </c>
      <c r="BM55" s="56">
        <f t="shared" si="28"/>
        <v>2</v>
      </c>
      <c r="BN55" s="56">
        <f t="shared" si="29"/>
        <v>15</v>
      </c>
      <c r="BO55" s="82"/>
      <c r="BP55" s="90">
        <v>50</v>
      </c>
      <c r="BQ55" s="237">
        <v>0</v>
      </c>
      <c r="BR55" s="102">
        <v>50</v>
      </c>
      <c r="BS55" s="102" t="s">
        <v>651</v>
      </c>
      <c r="BT55" s="102" t="s">
        <v>460</v>
      </c>
      <c r="BU55" s="102">
        <v>1</v>
      </c>
      <c r="BV55" s="237">
        <v>0</v>
      </c>
      <c r="BW55" s="102">
        <v>0</v>
      </c>
      <c r="BX55" s="237">
        <v>0</v>
      </c>
      <c r="BY55" s="237">
        <v>0</v>
      </c>
      <c r="BZ55" s="82"/>
      <c r="CA55" s="240">
        <v>0</v>
      </c>
      <c r="CB55" s="240">
        <v>1</v>
      </c>
      <c r="CC55" s="240">
        <v>1</v>
      </c>
      <c r="CD55" s="240">
        <v>1</v>
      </c>
      <c r="CE55" s="240">
        <v>1</v>
      </c>
      <c r="CF55" s="240">
        <v>1</v>
      </c>
      <c r="CG55" s="240">
        <v>1</v>
      </c>
      <c r="CH55" s="240">
        <v>1</v>
      </c>
      <c r="CI55" s="240">
        <v>1</v>
      </c>
      <c r="CJ55" s="240">
        <v>1</v>
      </c>
      <c r="CK55" s="240">
        <v>1</v>
      </c>
      <c r="CL55" s="240">
        <v>1</v>
      </c>
      <c r="CM55" s="240">
        <v>1</v>
      </c>
      <c r="CN55" s="240">
        <v>1</v>
      </c>
      <c r="CO55" s="240">
        <v>1</v>
      </c>
      <c r="CP55" s="240">
        <v>1</v>
      </c>
      <c r="CQ55" s="240">
        <v>0</v>
      </c>
      <c r="CR55" s="240">
        <v>0</v>
      </c>
      <c r="CS55" s="240">
        <v>0</v>
      </c>
      <c r="CT55" s="240">
        <v>0</v>
      </c>
      <c r="CU55" s="240">
        <v>1</v>
      </c>
      <c r="CV55" s="240">
        <v>1</v>
      </c>
      <c r="CW55" s="240">
        <v>1</v>
      </c>
      <c r="CX55" s="82"/>
      <c r="CY55" s="82"/>
      <c r="CZ55" s="82"/>
      <c r="DA55" s="82"/>
      <c r="DB55" s="82"/>
      <c r="DC55" s="82"/>
      <c r="DD55" s="82"/>
      <c r="DE55" s="82"/>
      <c r="DF55" s="82"/>
      <c r="DG55" s="82"/>
      <c r="DH55" s="82"/>
      <c r="DI55" s="82"/>
      <c r="DJ55" s="82"/>
      <c r="DK55" s="82"/>
    </row>
    <row r="56" spans="1:115" ht="11.25" customHeight="1" x14ac:dyDescent="0.25">
      <c r="A56" s="82"/>
      <c r="B56" s="239"/>
      <c r="C56" s="238">
        <v>-1</v>
      </c>
      <c r="D56" s="238">
        <v>-1</v>
      </c>
      <c r="E56" s="238">
        <v>-1</v>
      </c>
      <c r="F56" s="238">
        <v>-1</v>
      </c>
      <c r="G56" s="238">
        <v>-1</v>
      </c>
      <c r="H56" s="238">
        <v>-1</v>
      </c>
      <c r="I56" s="238">
        <v>-1</v>
      </c>
      <c r="J56" s="238">
        <v>-1</v>
      </c>
      <c r="K56" s="238">
        <v>-1</v>
      </c>
      <c r="L56" s="238">
        <v>-1</v>
      </c>
      <c r="M56" s="238">
        <v>-1</v>
      </c>
      <c r="N56" s="238">
        <v>-1</v>
      </c>
      <c r="O56" s="238">
        <v>-1</v>
      </c>
      <c r="P56" s="238">
        <v>-1</v>
      </c>
      <c r="Q56" s="238">
        <v>-1</v>
      </c>
      <c r="R56" s="238">
        <v>-1</v>
      </c>
      <c r="S56" s="238">
        <v>0</v>
      </c>
      <c r="T56" s="238">
        <v>0</v>
      </c>
      <c r="U56" s="238">
        <v>0</v>
      </c>
      <c r="V56" s="238">
        <v>0</v>
      </c>
      <c r="W56" s="238">
        <v>0</v>
      </c>
      <c r="X56" s="238">
        <v>-1</v>
      </c>
      <c r="Y56" s="238">
        <v>-1</v>
      </c>
      <c r="Z56" s="230"/>
      <c r="AA56" s="246" t="s">
        <v>650</v>
      </c>
      <c r="AB56" s="244"/>
      <c r="AC56" s="244"/>
      <c r="AD56" s="230"/>
      <c r="AE56" s="230"/>
      <c r="AF56" s="230"/>
      <c r="AG56" s="230"/>
      <c r="AH56" s="230"/>
      <c r="AI56" s="230"/>
      <c r="AJ56" s="230"/>
      <c r="AK56" s="230"/>
      <c r="AL56" s="230"/>
      <c r="AM56" s="230"/>
      <c r="AN56" s="243" t="s">
        <v>646</v>
      </c>
      <c r="AO56" s="243"/>
      <c r="AP56" s="243">
        <v>6</v>
      </c>
      <c r="AQ56" s="230"/>
      <c r="AR56" s="230"/>
      <c r="AS56" s="242">
        <v>9</v>
      </c>
      <c r="AT56" s="241" t="s">
        <v>649</v>
      </c>
      <c r="AV56" s="241"/>
      <c r="AW56" s="241"/>
      <c r="AX56" s="241"/>
      <c r="AY56" s="241"/>
      <c r="AZ56" s="230"/>
      <c r="BA56" s="230"/>
      <c r="BB56" s="230"/>
      <c r="BC56" s="230"/>
      <c r="BD56" s="230"/>
      <c r="BE56" s="230"/>
      <c r="BF56" s="45">
        <v>2</v>
      </c>
      <c r="BG56" s="102">
        <v>1</v>
      </c>
      <c r="BH56" s="102">
        <v>15</v>
      </c>
      <c r="BI56" s="102">
        <v>50.1</v>
      </c>
      <c r="BJ56" s="48" t="str">
        <f t="shared" si="26"/>
        <v>15,1</v>
      </c>
      <c r="BK56" s="82"/>
      <c r="BL56" s="94">
        <f t="shared" si="27"/>
        <v>52</v>
      </c>
      <c r="BM56" s="56">
        <f t="shared" si="28"/>
        <v>2</v>
      </c>
      <c r="BN56" s="56">
        <f t="shared" si="29"/>
        <v>16</v>
      </c>
      <c r="BO56" s="82"/>
      <c r="BP56" s="90">
        <v>51</v>
      </c>
      <c r="BQ56" s="237">
        <v>0</v>
      </c>
      <c r="BR56" s="102">
        <v>51</v>
      </c>
      <c r="BS56" s="102" t="s">
        <v>648</v>
      </c>
      <c r="BT56" s="102" t="s">
        <v>458</v>
      </c>
      <c r="BU56" s="102">
        <v>1</v>
      </c>
      <c r="BV56" s="237">
        <v>29.7</v>
      </c>
      <c r="BW56" s="102">
        <v>100</v>
      </c>
      <c r="BX56" s="237">
        <v>202.83250000000001</v>
      </c>
      <c r="BY56" s="237">
        <v>403.716999999998</v>
      </c>
      <c r="BZ56" s="82"/>
      <c r="CA56" s="240">
        <v>0</v>
      </c>
      <c r="CB56" s="240">
        <v>1</v>
      </c>
      <c r="CC56" s="240">
        <v>1</v>
      </c>
      <c r="CD56" s="240">
        <v>1</v>
      </c>
      <c r="CE56" s="240">
        <v>1</v>
      </c>
      <c r="CF56" s="240">
        <v>1</v>
      </c>
      <c r="CG56" s="240">
        <v>1</v>
      </c>
      <c r="CH56" s="240">
        <v>1</v>
      </c>
      <c r="CI56" s="240">
        <v>1</v>
      </c>
      <c r="CJ56" s="240">
        <v>1</v>
      </c>
      <c r="CK56" s="240">
        <v>1</v>
      </c>
      <c r="CL56" s="240">
        <v>1</v>
      </c>
      <c r="CM56" s="240">
        <v>1</v>
      </c>
      <c r="CN56" s="240">
        <v>1</v>
      </c>
      <c r="CO56" s="240">
        <v>1</v>
      </c>
      <c r="CP56" s="240">
        <v>1</v>
      </c>
      <c r="CQ56" s="240">
        <v>0</v>
      </c>
      <c r="CR56" s="240">
        <v>0</v>
      </c>
      <c r="CS56" s="240">
        <v>0</v>
      </c>
      <c r="CT56" s="240">
        <v>0</v>
      </c>
      <c r="CU56" s="240">
        <v>1</v>
      </c>
      <c r="CV56" s="240">
        <v>1</v>
      </c>
      <c r="CW56" s="240">
        <v>1</v>
      </c>
      <c r="CX56" s="82"/>
      <c r="CY56" s="82"/>
      <c r="CZ56" s="82"/>
      <c r="DA56" s="82"/>
      <c r="DB56" s="82"/>
      <c r="DC56" s="82"/>
      <c r="DD56" s="82"/>
      <c r="DE56" s="82"/>
      <c r="DF56" s="82"/>
      <c r="DG56" s="82"/>
      <c r="DH56" s="82"/>
      <c r="DI56" s="82"/>
      <c r="DJ56" s="82"/>
      <c r="DK56" s="82"/>
    </row>
    <row r="57" spans="1:115" ht="11.25" customHeight="1" x14ac:dyDescent="0.25">
      <c r="A57" s="82"/>
      <c r="B57" s="239"/>
      <c r="C57" s="238">
        <v>-1</v>
      </c>
      <c r="D57" s="238">
        <v>-1</v>
      </c>
      <c r="E57" s="238">
        <v>-1</v>
      </c>
      <c r="F57" s="238">
        <v>-1</v>
      </c>
      <c r="G57" s="238">
        <v>-1</v>
      </c>
      <c r="H57" s="238">
        <v>-1</v>
      </c>
      <c r="I57" s="238">
        <v>-1</v>
      </c>
      <c r="J57" s="238">
        <v>-1</v>
      </c>
      <c r="K57" s="238">
        <v>-1</v>
      </c>
      <c r="L57" s="238">
        <v>-1</v>
      </c>
      <c r="M57" s="238">
        <v>-1</v>
      </c>
      <c r="N57" s="238">
        <v>-1</v>
      </c>
      <c r="O57" s="238">
        <v>-1</v>
      </c>
      <c r="P57" s="238">
        <v>-1</v>
      </c>
      <c r="Q57" s="238">
        <v>-1</v>
      </c>
      <c r="R57" s="238">
        <v>-1</v>
      </c>
      <c r="S57" s="238">
        <v>0</v>
      </c>
      <c r="T57" s="238">
        <v>0</v>
      </c>
      <c r="U57" s="238">
        <v>0</v>
      </c>
      <c r="V57" s="238">
        <v>0</v>
      </c>
      <c r="W57" s="238">
        <v>0</v>
      </c>
      <c r="X57" s="238">
        <v>-1</v>
      </c>
      <c r="Y57" s="238">
        <v>-1</v>
      </c>
      <c r="Z57" s="230"/>
      <c r="AA57" s="233" t="s">
        <v>647</v>
      </c>
      <c r="AB57" s="230"/>
      <c r="AC57" s="230"/>
      <c r="AD57" s="244"/>
      <c r="AE57" s="244"/>
      <c r="AF57" s="244"/>
      <c r="AG57" s="230"/>
      <c r="AH57" s="230"/>
      <c r="AI57" s="230"/>
      <c r="AJ57" s="230"/>
      <c r="AK57" s="230"/>
      <c r="AL57" s="230"/>
      <c r="AM57" s="230"/>
      <c r="AN57" s="243" t="s">
        <v>646</v>
      </c>
      <c r="AO57" s="243"/>
      <c r="AP57" s="243">
        <v>7</v>
      </c>
      <c r="AQ57" s="230"/>
      <c r="AR57" s="230"/>
      <c r="AS57" s="242">
        <v>0</v>
      </c>
      <c r="AT57" s="241" t="s">
        <v>645</v>
      </c>
      <c r="AV57" s="241"/>
      <c r="AW57" s="241"/>
      <c r="AX57" s="241"/>
      <c r="AY57" s="241"/>
      <c r="AZ57" s="230"/>
      <c r="BA57" s="230"/>
      <c r="BB57" s="230"/>
      <c r="BC57" s="230"/>
      <c r="BD57" s="230"/>
      <c r="BE57" s="230"/>
      <c r="BF57" s="45">
        <v>2</v>
      </c>
      <c r="BG57" s="102">
        <v>1</v>
      </c>
      <c r="BH57" s="102">
        <v>16</v>
      </c>
      <c r="BI57" s="102">
        <v>50</v>
      </c>
      <c r="BJ57" s="48" t="str">
        <f t="shared" si="26"/>
        <v>16,1</v>
      </c>
      <c r="BK57" s="82"/>
      <c r="BL57" s="94">
        <f t="shared" si="27"/>
        <v>53</v>
      </c>
      <c r="BM57" s="56">
        <f t="shared" si="28"/>
        <v>2</v>
      </c>
      <c r="BN57" s="56">
        <f t="shared" si="29"/>
        <v>17</v>
      </c>
      <c r="BO57" s="82"/>
      <c r="BP57" s="90">
        <v>52</v>
      </c>
      <c r="BQ57" s="237">
        <v>0</v>
      </c>
      <c r="BR57" s="102">
        <v>52</v>
      </c>
      <c r="BS57" s="102" t="s">
        <v>631</v>
      </c>
      <c r="BT57" s="102" t="s">
        <v>458</v>
      </c>
      <c r="BU57" s="102">
        <v>1</v>
      </c>
      <c r="BV57" s="237">
        <v>29.7</v>
      </c>
      <c r="BW57" s="102">
        <v>100</v>
      </c>
      <c r="BX57" s="237">
        <v>201.85849999999999</v>
      </c>
      <c r="BY57" s="237">
        <v>405.664999999999</v>
      </c>
      <c r="BZ57" s="82"/>
      <c r="CA57" s="240">
        <v>0</v>
      </c>
      <c r="CB57" s="240">
        <v>1</v>
      </c>
      <c r="CC57" s="240">
        <v>1</v>
      </c>
      <c r="CD57" s="240">
        <v>1</v>
      </c>
      <c r="CE57" s="240">
        <v>1</v>
      </c>
      <c r="CF57" s="240">
        <v>1</v>
      </c>
      <c r="CG57" s="240">
        <v>1</v>
      </c>
      <c r="CH57" s="240">
        <v>1</v>
      </c>
      <c r="CI57" s="240">
        <v>1</v>
      </c>
      <c r="CJ57" s="240">
        <v>1</v>
      </c>
      <c r="CK57" s="240">
        <v>1</v>
      </c>
      <c r="CL57" s="240">
        <v>1</v>
      </c>
      <c r="CM57" s="240">
        <v>1</v>
      </c>
      <c r="CN57" s="240">
        <v>1</v>
      </c>
      <c r="CO57" s="240">
        <v>1</v>
      </c>
      <c r="CP57" s="240">
        <v>1</v>
      </c>
      <c r="CQ57" s="240">
        <v>0</v>
      </c>
      <c r="CR57" s="240">
        <v>0</v>
      </c>
      <c r="CS57" s="240">
        <v>0</v>
      </c>
      <c r="CT57" s="240">
        <v>1</v>
      </c>
      <c r="CU57" s="240">
        <v>1</v>
      </c>
      <c r="CV57" s="240">
        <v>1</v>
      </c>
      <c r="CW57" s="240">
        <v>1</v>
      </c>
      <c r="CX57" s="82"/>
      <c r="CY57" s="82"/>
      <c r="CZ57" s="82"/>
      <c r="DA57" s="82"/>
      <c r="DB57" s="82"/>
      <c r="DC57" s="82"/>
      <c r="DD57" s="82"/>
      <c r="DE57" s="82"/>
      <c r="DF57" s="82"/>
      <c r="DG57" s="82"/>
      <c r="DH57" s="82"/>
      <c r="DI57" s="82"/>
      <c r="DJ57" s="82"/>
      <c r="DK57" s="82"/>
    </row>
    <row r="58" spans="1:115" ht="11.25" customHeight="1" x14ac:dyDescent="0.25">
      <c r="A58" s="82"/>
      <c r="B58" s="239"/>
      <c r="C58" s="238">
        <v>-1</v>
      </c>
      <c r="D58" s="238">
        <v>-1</v>
      </c>
      <c r="E58" s="238">
        <v>-1</v>
      </c>
      <c r="F58" s="238">
        <v>-1</v>
      </c>
      <c r="G58" s="238">
        <v>-1</v>
      </c>
      <c r="H58" s="238">
        <v>-1</v>
      </c>
      <c r="I58" s="238">
        <v>-1</v>
      </c>
      <c r="J58" s="238">
        <v>-1</v>
      </c>
      <c r="K58" s="238">
        <v>-1</v>
      </c>
      <c r="L58" s="238">
        <v>-1</v>
      </c>
      <c r="M58" s="238">
        <v>-1</v>
      </c>
      <c r="N58" s="238">
        <v>-1</v>
      </c>
      <c r="O58" s="238">
        <v>-1</v>
      </c>
      <c r="P58" s="238">
        <v>-1</v>
      </c>
      <c r="Q58" s="238">
        <v>-1</v>
      </c>
      <c r="R58" s="238">
        <v>-1</v>
      </c>
      <c r="S58" s="238">
        <v>0</v>
      </c>
      <c r="T58" s="238">
        <v>0</v>
      </c>
      <c r="U58" s="238">
        <v>0</v>
      </c>
      <c r="V58" s="238">
        <v>0</v>
      </c>
      <c r="W58" s="238">
        <v>-1</v>
      </c>
      <c r="X58" s="238">
        <v>-1</v>
      </c>
      <c r="Y58" s="238">
        <v>-1</v>
      </c>
      <c r="Z58" s="230"/>
      <c r="AA58" s="233"/>
      <c r="AB58" s="233"/>
      <c r="AC58" s="233"/>
      <c r="AD58" s="233"/>
      <c r="AE58" s="233"/>
      <c r="AF58" s="230"/>
      <c r="AG58" s="230"/>
      <c r="AH58" s="230"/>
      <c r="AI58" s="230"/>
      <c r="AJ58" s="230"/>
      <c r="AK58" s="230"/>
      <c r="AL58" s="230"/>
      <c r="AM58" s="230"/>
      <c r="AN58" s="230"/>
      <c r="AO58" s="230"/>
      <c r="AP58" s="230"/>
      <c r="AQ58" s="230"/>
      <c r="AR58" s="230"/>
      <c r="AS58" s="242">
        <v>1</v>
      </c>
      <c r="AT58" s="241" t="s">
        <v>644</v>
      </c>
      <c r="AV58" s="241"/>
      <c r="AW58" s="241"/>
      <c r="AX58" s="241"/>
      <c r="AY58" s="241"/>
      <c r="AZ58" s="230"/>
      <c r="BA58" s="230"/>
      <c r="BB58" s="230"/>
      <c r="BC58" s="230"/>
      <c r="BD58" s="230"/>
      <c r="BE58" s="230"/>
      <c r="BF58" s="45">
        <v>2</v>
      </c>
      <c r="BG58" s="102">
        <v>1</v>
      </c>
      <c r="BH58" s="102">
        <v>17</v>
      </c>
      <c r="BI58" s="102">
        <v>50</v>
      </c>
      <c r="BJ58" s="48" t="str">
        <f t="shared" si="26"/>
        <v>17,1</v>
      </c>
      <c r="BK58" s="82"/>
      <c r="BL58" s="94">
        <f t="shared" si="27"/>
        <v>54</v>
      </c>
      <c r="BM58" s="56">
        <f t="shared" si="28"/>
        <v>2</v>
      </c>
      <c r="BN58" s="56">
        <f t="shared" si="29"/>
        <v>18</v>
      </c>
      <c r="BO58" s="82"/>
      <c r="BP58" s="90">
        <v>53</v>
      </c>
      <c r="BQ58" s="237">
        <v>0</v>
      </c>
      <c r="BR58" s="102">
        <v>53</v>
      </c>
      <c r="BS58" s="102" t="s">
        <v>643</v>
      </c>
      <c r="BT58" s="102" t="s">
        <v>460</v>
      </c>
      <c r="BU58" s="102">
        <v>1</v>
      </c>
      <c r="BV58" s="237">
        <v>0</v>
      </c>
      <c r="BW58" s="102">
        <v>0</v>
      </c>
      <c r="BX58" s="237">
        <v>0</v>
      </c>
      <c r="BY58" s="237">
        <v>0</v>
      </c>
      <c r="BZ58" s="82"/>
      <c r="CA58" s="240">
        <v>0</v>
      </c>
      <c r="CB58" s="240">
        <v>1</v>
      </c>
      <c r="CC58" s="240">
        <v>1</v>
      </c>
      <c r="CD58" s="240">
        <v>1</v>
      </c>
      <c r="CE58" s="240">
        <v>1</v>
      </c>
      <c r="CF58" s="240">
        <v>1</v>
      </c>
      <c r="CG58" s="240">
        <v>1</v>
      </c>
      <c r="CH58" s="240">
        <v>1</v>
      </c>
      <c r="CI58" s="240">
        <v>1</v>
      </c>
      <c r="CJ58" s="240">
        <v>1</v>
      </c>
      <c r="CK58" s="240">
        <v>1</v>
      </c>
      <c r="CL58" s="240">
        <v>1</v>
      </c>
      <c r="CM58" s="240">
        <v>1</v>
      </c>
      <c r="CN58" s="240">
        <v>1</v>
      </c>
      <c r="CO58" s="240">
        <v>1</v>
      </c>
      <c r="CP58" s="240">
        <v>1</v>
      </c>
      <c r="CQ58" s="240">
        <v>1</v>
      </c>
      <c r="CR58" s="240">
        <v>0</v>
      </c>
      <c r="CS58" s="240">
        <v>1</v>
      </c>
      <c r="CT58" s="240">
        <v>1</v>
      </c>
      <c r="CU58" s="240">
        <v>1</v>
      </c>
      <c r="CV58" s="240">
        <v>1</v>
      </c>
      <c r="CW58" s="240">
        <v>1</v>
      </c>
      <c r="CX58" s="82"/>
      <c r="CY58" s="82"/>
      <c r="CZ58" s="82"/>
      <c r="DA58" s="82"/>
      <c r="DB58" s="82"/>
      <c r="DC58" s="82"/>
      <c r="DD58" s="82"/>
      <c r="DE58" s="82"/>
      <c r="DF58" s="82"/>
      <c r="DG58" s="82"/>
      <c r="DH58" s="82"/>
      <c r="DI58" s="82"/>
      <c r="DJ58" s="82"/>
      <c r="DK58" s="82"/>
    </row>
    <row r="59" spans="1:115" ht="11.25" customHeight="1" x14ac:dyDescent="0.25">
      <c r="A59" s="82"/>
      <c r="B59" s="239"/>
      <c r="C59" s="238">
        <v>-1</v>
      </c>
      <c r="D59" s="238">
        <v>-1</v>
      </c>
      <c r="E59" s="238">
        <v>-1</v>
      </c>
      <c r="F59" s="238">
        <v>-1</v>
      </c>
      <c r="G59" s="238">
        <v>-1</v>
      </c>
      <c r="H59" s="238">
        <v>-1</v>
      </c>
      <c r="I59" s="238">
        <v>-1</v>
      </c>
      <c r="J59" s="238">
        <v>-1</v>
      </c>
      <c r="K59" s="238">
        <v>-1</v>
      </c>
      <c r="L59" s="238">
        <v>-1</v>
      </c>
      <c r="M59" s="238">
        <v>-1</v>
      </c>
      <c r="N59" s="238">
        <v>-1</v>
      </c>
      <c r="O59" s="238">
        <v>-1</v>
      </c>
      <c r="P59" s="238">
        <v>-1</v>
      </c>
      <c r="Q59" s="238">
        <v>-1</v>
      </c>
      <c r="R59" s="238">
        <v>-1</v>
      </c>
      <c r="S59" s="238">
        <v>0</v>
      </c>
      <c r="T59" s="238">
        <v>0</v>
      </c>
      <c r="U59" s="238">
        <v>0</v>
      </c>
      <c r="V59" s="238">
        <v>0</v>
      </c>
      <c r="W59" s="238">
        <v>-1</v>
      </c>
      <c r="X59" s="238">
        <v>-1</v>
      </c>
      <c r="Y59" s="238">
        <v>-1</v>
      </c>
      <c r="Z59" s="230"/>
      <c r="AA59" s="243" t="s">
        <v>559</v>
      </c>
      <c r="AB59" s="243"/>
      <c r="AC59" s="243"/>
      <c r="AD59" s="243"/>
      <c r="AE59" s="230"/>
      <c r="AF59" s="230"/>
      <c r="AG59" s="230"/>
      <c r="AH59" s="230"/>
      <c r="AI59" s="230"/>
      <c r="AJ59" s="230"/>
      <c r="AK59" s="230"/>
      <c r="AL59" s="230"/>
      <c r="AM59" s="230"/>
      <c r="AN59" s="230"/>
      <c r="AO59" s="230"/>
      <c r="AP59" s="230"/>
      <c r="AQ59" s="230"/>
      <c r="AR59" s="230"/>
      <c r="AS59" s="242">
        <v>9</v>
      </c>
      <c r="AT59" s="241" t="s">
        <v>642</v>
      </c>
      <c r="AV59" s="241"/>
      <c r="AW59" s="241"/>
      <c r="AX59" s="241"/>
      <c r="AY59" s="241"/>
      <c r="AZ59" s="230"/>
      <c r="BA59" s="230"/>
      <c r="BB59" s="230"/>
      <c r="BC59" s="230"/>
      <c r="BD59" s="230"/>
      <c r="BE59" s="230"/>
      <c r="BF59" s="45">
        <v>2</v>
      </c>
      <c r="BG59" s="102">
        <v>1</v>
      </c>
      <c r="BH59" s="102">
        <v>18</v>
      </c>
      <c r="BI59" s="102">
        <v>50</v>
      </c>
      <c r="BJ59" s="48" t="str">
        <f t="shared" si="26"/>
        <v>18,1</v>
      </c>
      <c r="BK59" s="82"/>
      <c r="BL59" s="94">
        <f t="shared" si="27"/>
        <v>55</v>
      </c>
      <c r="BM59" s="56">
        <f t="shared" si="28"/>
        <v>2</v>
      </c>
      <c r="BN59" s="56">
        <f t="shared" si="29"/>
        <v>19</v>
      </c>
      <c r="BO59" s="82"/>
      <c r="BP59" s="90">
        <v>54</v>
      </c>
      <c r="BQ59" s="237">
        <v>0</v>
      </c>
      <c r="BR59" s="102">
        <v>54</v>
      </c>
      <c r="BS59" s="102" t="s">
        <v>641</v>
      </c>
      <c r="BT59" s="102" t="s">
        <v>458</v>
      </c>
      <c r="BU59" s="102">
        <v>1</v>
      </c>
      <c r="BV59" s="237">
        <v>29.7</v>
      </c>
      <c r="BW59" s="102">
        <v>100</v>
      </c>
      <c r="BX59" s="237">
        <v>202.83249999999899</v>
      </c>
      <c r="BY59" s="237">
        <v>403.71699999999998</v>
      </c>
      <c r="BZ59" s="82"/>
      <c r="CA59" s="240">
        <v>0</v>
      </c>
      <c r="CB59" s="240">
        <v>1</v>
      </c>
      <c r="CC59" s="240">
        <v>1</v>
      </c>
      <c r="CD59" s="240">
        <v>1</v>
      </c>
      <c r="CE59" s="240">
        <v>1</v>
      </c>
      <c r="CF59" s="240">
        <v>1</v>
      </c>
      <c r="CG59" s="240">
        <v>1</v>
      </c>
      <c r="CH59" s="240">
        <v>1</v>
      </c>
      <c r="CI59" s="240">
        <v>1</v>
      </c>
      <c r="CJ59" s="240">
        <v>1</v>
      </c>
      <c r="CK59" s="240">
        <v>1</v>
      </c>
      <c r="CL59" s="240">
        <v>1</v>
      </c>
      <c r="CM59" s="240">
        <v>1</v>
      </c>
      <c r="CN59" s="240">
        <v>1</v>
      </c>
      <c r="CO59" s="240">
        <v>1</v>
      </c>
      <c r="CP59" s="240">
        <v>1</v>
      </c>
      <c r="CQ59" s="240">
        <v>1</v>
      </c>
      <c r="CR59" s="240">
        <v>1</v>
      </c>
      <c r="CS59" s="240">
        <v>1</v>
      </c>
      <c r="CT59" s="240">
        <v>1</v>
      </c>
      <c r="CU59" s="240">
        <v>1</v>
      </c>
      <c r="CV59" s="240">
        <v>1</v>
      </c>
      <c r="CW59" s="240">
        <v>1</v>
      </c>
      <c r="CX59" s="82"/>
      <c r="CY59" s="82"/>
      <c r="CZ59" s="82"/>
      <c r="DA59" s="82"/>
      <c r="DB59" s="82"/>
      <c r="DC59" s="82"/>
      <c r="DD59" s="82"/>
      <c r="DE59" s="82"/>
      <c r="DF59" s="82"/>
      <c r="DG59" s="82"/>
      <c r="DH59" s="82"/>
      <c r="DI59" s="82"/>
      <c r="DJ59" s="82"/>
      <c r="DK59" s="82"/>
    </row>
    <row r="60" spans="1:115" ht="11.25" customHeight="1" x14ac:dyDescent="0.25">
      <c r="A60" s="82"/>
      <c r="B60" s="239"/>
      <c r="C60" s="238">
        <v>-1</v>
      </c>
      <c r="D60" s="238">
        <v>-1</v>
      </c>
      <c r="E60" s="238">
        <v>-1</v>
      </c>
      <c r="F60" s="238">
        <v>-1</v>
      </c>
      <c r="G60" s="238">
        <v>-1</v>
      </c>
      <c r="H60" s="238">
        <v>-1</v>
      </c>
      <c r="I60" s="238">
        <v>-1</v>
      </c>
      <c r="J60" s="238">
        <v>-1</v>
      </c>
      <c r="K60" s="238">
        <v>-1</v>
      </c>
      <c r="L60" s="238">
        <v>-1</v>
      </c>
      <c r="M60" s="238">
        <v>-1</v>
      </c>
      <c r="N60" s="238">
        <v>-1</v>
      </c>
      <c r="O60" s="238">
        <v>-1</v>
      </c>
      <c r="P60" s="238">
        <v>-1</v>
      </c>
      <c r="Q60" s="238">
        <v>-1</v>
      </c>
      <c r="R60" s="238">
        <v>-1</v>
      </c>
      <c r="S60" s="238">
        <v>0</v>
      </c>
      <c r="T60" s="238">
        <v>0</v>
      </c>
      <c r="U60" s="238">
        <v>0</v>
      </c>
      <c r="V60" s="238">
        <v>-1</v>
      </c>
      <c r="W60" s="238">
        <v>-1</v>
      </c>
      <c r="X60" s="238">
        <v>-1</v>
      </c>
      <c r="Y60" s="238">
        <v>-1</v>
      </c>
      <c r="Z60" s="230"/>
      <c r="AA60" s="245">
        <v>100</v>
      </c>
      <c r="AB60" s="244"/>
      <c r="AC60" s="244"/>
      <c r="AD60" s="230"/>
      <c r="AE60" s="230"/>
      <c r="AF60" s="230"/>
      <c r="AG60" s="230"/>
      <c r="AH60" s="230"/>
      <c r="AI60" s="230"/>
      <c r="AJ60" s="230"/>
      <c r="AK60" s="230"/>
      <c r="AL60" s="230"/>
      <c r="AM60" s="230"/>
      <c r="AN60" s="230"/>
      <c r="AO60" s="230"/>
      <c r="AP60" s="230"/>
      <c r="AQ60" s="230"/>
      <c r="AR60" s="230"/>
      <c r="AS60" s="242">
        <v>1</v>
      </c>
      <c r="AT60" s="241" t="s">
        <v>640</v>
      </c>
      <c r="AV60" s="241"/>
      <c r="AW60" s="241"/>
      <c r="AX60" s="241"/>
      <c r="AY60" s="241"/>
      <c r="AZ60" s="230"/>
      <c r="BA60" s="230"/>
      <c r="BB60" s="230"/>
      <c r="BC60" s="230"/>
      <c r="BD60" s="230"/>
      <c r="BE60" s="230"/>
      <c r="BF60" s="45">
        <v>2</v>
      </c>
      <c r="BG60" s="102">
        <v>1</v>
      </c>
      <c r="BH60" s="102">
        <v>19</v>
      </c>
      <c r="BI60" s="102">
        <v>50</v>
      </c>
      <c r="BJ60" s="48" t="str">
        <f t="shared" si="26"/>
        <v>19,1</v>
      </c>
      <c r="BK60" s="82"/>
      <c r="BL60" s="94">
        <f t="shared" si="27"/>
        <v>56</v>
      </c>
      <c r="BM60" s="56">
        <f t="shared" si="28"/>
        <v>2</v>
      </c>
      <c r="BN60" s="56">
        <f t="shared" si="29"/>
        <v>20</v>
      </c>
      <c r="BO60" s="82"/>
      <c r="BP60" s="90">
        <v>55</v>
      </c>
      <c r="BQ60" s="237">
        <v>0</v>
      </c>
      <c r="BR60" s="102">
        <v>55</v>
      </c>
      <c r="BS60" s="102" t="s">
        <v>639</v>
      </c>
      <c r="BT60" s="102" t="s">
        <v>460</v>
      </c>
      <c r="BU60" s="102">
        <v>1</v>
      </c>
      <c r="BV60" s="237">
        <v>0</v>
      </c>
      <c r="BW60" s="102">
        <v>0</v>
      </c>
      <c r="BX60" s="237">
        <v>0</v>
      </c>
      <c r="BY60" s="237">
        <v>0</v>
      </c>
      <c r="BZ60" s="82"/>
      <c r="CA60" s="240">
        <v>0</v>
      </c>
      <c r="CB60" s="240">
        <v>1</v>
      </c>
      <c r="CC60" s="240">
        <v>1</v>
      </c>
      <c r="CD60" s="240">
        <v>1</v>
      </c>
      <c r="CE60" s="240">
        <v>1</v>
      </c>
      <c r="CF60" s="240">
        <v>1</v>
      </c>
      <c r="CG60" s="240">
        <v>1</v>
      </c>
      <c r="CH60" s="240">
        <v>1</v>
      </c>
      <c r="CI60" s="240">
        <v>1</v>
      </c>
      <c r="CJ60" s="240">
        <v>1</v>
      </c>
      <c r="CK60" s="240">
        <v>1</v>
      </c>
      <c r="CL60" s="240">
        <v>1</v>
      </c>
      <c r="CM60" s="240">
        <v>1</v>
      </c>
      <c r="CN60" s="240">
        <v>1</v>
      </c>
      <c r="CO60" s="240">
        <v>1</v>
      </c>
      <c r="CP60" s="240">
        <v>1</v>
      </c>
      <c r="CQ60" s="240">
        <v>1</v>
      </c>
      <c r="CR60" s="240">
        <v>1</v>
      </c>
      <c r="CS60" s="240">
        <v>1</v>
      </c>
      <c r="CT60" s="240">
        <v>1</v>
      </c>
      <c r="CU60" s="240">
        <v>1</v>
      </c>
      <c r="CV60" s="240">
        <v>1</v>
      </c>
      <c r="CW60" s="240">
        <v>1</v>
      </c>
      <c r="CX60" s="82"/>
      <c r="CY60" s="82"/>
      <c r="CZ60" s="82"/>
      <c r="DA60" s="82"/>
      <c r="DB60" s="82"/>
      <c r="DC60" s="82"/>
      <c r="DD60" s="82"/>
      <c r="DE60" s="82"/>
      <c r="DF60" s="82"/>
      <c r="DG60" s="82"/>
      <c r="DH60" s="82"/>
      <c r="DI60" s="82"/>
      <c r="DJ60" s="82"/>
      <c r="DK60" s="82"/>
    </row>
    <row r="61" spans="1:115" ht="11.25" customHeight="1" x14ac:dyDescent="0.25">
      <c r="A61" s="82"/>
      <c r="B61" s="239"/>
      <c r="C61" s="238">
        <v>-1</v>
      </c>
      <c r="D61" s="238">
        <v>-1</v>
      </c>
      <c r="E61" s="238">
        <v>-1</v>
      </c>
      <c r="F61" s="238">
        <v>-1</v>
      </c>
      <c r="G61" s="238">
        <v>-1</v>
      </c>
      <c r="H61" s="238">
        <v>-1</v>
      </c>
      <c r="I61" s="238">
        <v>-1</v>
      </c>
      <c r="J61" s="238">
        <v>-1</v>
      </c>
      <c r="K61" s="238">
        <v>-1</v>
      </c>
      <c r="L61" s="238">
        <v>-1</v>
      </c>
      <c r="M61" s="238">
        <v>-1</v>
      </c>
      <c r="N61" s="238">
        <v>-1</v>
      </c>
      <c r="O61" s="238">
        <v>-1</v>
      </c>
      <c r="P61" s="238">
        <v>-1</v>
      </c>
      <c r="Q61" s="238">
        <v>-1</v>
      </c>
      <c r="R61" s="238">
        <v>-1</v>
      </c>
      <c r="S61" s="238">
        <v>-1</v>
      </c>
      <c r="T61" s="238">
        <v>0</v>
      </c>
      <c r="U61" s="238">
        <v>-1</v>
      </c>
      <c r="V61" s="238">
        <v>-1</v>
      </c>
      <c r="W61" s="238">
        <v>-1</v>
      </c>
      <c r="X61" s="238">
        <v>-1</v>
      </c>
      <c r="Y61" s="238">
        <v>-1</v>
      </c>
      <c r="Z61" s="230"/>
      <c r="AA61" s="243" t="s">
        <v>638</v>
      </c>
      <c r="AB61" s="243"/>
      <c r="AC61" s="243"/>
      <c r="AD61" s="243"/>
      <c r="AE61" s="230"/>
      <c r="AF61" s="230"/>
      <c r="AG61" s="230"/>
      <c r="AH61" s="230"/>
      <c r="AI61" s="230"/>
      <c r="AJ61" s="230"/>
      <c r="AK61" s="230"/>
      <c r="AL61" s="230"/>
      <c r="AM61" s="230"/>
      <c r="AN61" s="230"/>
      <c r="AO61" s="230"/>
      <c r="AP61" s="230"/>
      <c r="AQ61" s="230"/>
      <c r="AR61" s="230"/>
      <c r="AS61" s="242">
        <v>2</v>
      </c>
      <c r="AT61" s="241" t="s">
        <v>637</v>
      </c>
      <c r="AV61" s="241"/>
      <c r="AW61" s="241"/>
      <c r="AX61" s="241"/>
      <c r="AY61" s="241"/>
      <c r="AZ61" s="230"/>
      <c r="BA61" s="230"/>
      <c r="BB61" s="230"/>
      <c r="BC61" s="230"/>
      <c r="BD61" s="230"/>
      <c r="BE61" s="230"/>
      <c r="BF61" s="45">
        <v>2</v>
      </c>
      <c r="BG61" s="102">
        <v>1</v>
      </c>
      <c r="BH61" s="102">
        <v>20</v>
      </c>
      <c r="BI61" s="102">
        <v>50</v>
      </c>
      <c r="BJ61" s="48" t="str">
        <f t="shared" si="26"/>
        <v>20,1</v>
      </c>
      <c r="BK61" s="82"/>
      <c r="BL61" s="94">
        <f t="shared" si="27"/>
        <v>57</v>
      </c>
      <c r="BM61" s="56">
        <f t="shared" si="28"/>
        <v>2</v>
      </c>
      <c r="BN61" s="56">
        <f t="shared" si="29"/>
        <v>21</v>
      </c>
      <c r="BO61" s="82"/>
      <c r="BP61" s="90">
        <v>56</v>
      </c>
      <c r="BQ61" s="237">
        <v>0</v>
      </c>
      <c r="BR61" s="102">
        <v>56</v>
      </c>
      <c r="BS61" s="102" t="s">
        <v>636</v>
      </c>
      <c r="BT61" s="102" t="s">
        <v>460</v>
      </c>
      <c r="BU61" s="102">
        <v>1</v>
      </c>
      <c r="BV61" s="237">
        <v>0</v>
      </c>
      <c r="BW61" s="102">
        <v>0</v>
      </c>
      <c r="BX61" s="237">
        <v>0</v>
      </c>
      <c r="BY61" s="237">
        <v>0</v>
      </c>
      <c r="BZ61" s="82"/>
      <c r="CA61" s="240">
        <v>0</v>
      </c>
      <c r="CB61" s="240">
        <v>0</v>
      </c>
      <c r="CC61" s="240">
        <v>1</v>
      </c>
      <c r="CD61" s="240">
        <v>1</v>
      </c>
      <c r="CE61" s="240">
        <v>1</v>
      </c>
      <c r="CF61" s="240">
        <v>1</v>
      </c>
      <c r="CG61" s="240">
        <v>1</v>
      </c>
      <c r="CH61" s="240">
        <v>1</v>
      </c>
      <c r="CI61" s="240">
        <v>1</v>
      </c>
      <c r="CJ61" s="240">
        <v>1</v>
      </c>
      <c r="CK61" s="240">
        <v>1</v>
      </c>
      <c r="CL61" s="240">
        <v>1</v>
      </c>
      <c r="CM61" s="240">
        <v>1</v>
      </c>
      <c r="CN61" s="240">
        <v>1</v>
      </c>
      <c r="CO61" s="240">
        <v>1</v>
      </c>
      <c r="CP61" s="240">
        <v>1</v>
      </c>
      <c r="CQ61" s="240">
        <v>1</v>
      </c>
      <c r="CR61" s="240">
        <v>1</v>
      </c>
      <c r="CS61" s="240">
        <v>1</v>
      </c>
      <c r="CT61" s="240">
        <v>1</v>
      </c>
      <c r="CU61" s="240">
        <v>1</v>
      </c>
      <c r="CV61" s="240">
        <v>1</v>
      </c>
      <c r="CW61" s="240">
        <v>1</v>
      </c>
      <c r="CX61" s="82"/>
      <c r="CY61" s="82"/>
      <c r="CZ61" s="82"/>
      <c r="DA61" s="82"/>
      <c r="DB61" s="82"/>
      <c r="DC61" s="82"/>
      <c r="DD61" s="82"/>
      <c r="DE61" s="82"/>
      <c r="DF61" s="82"/>
      <c r="DG61" s="82"/>
      <c r="DH61" s="82"/>
      <c r="DI61" s="82"/>
      <c r="DJ61" s="82"/>
      <c r="DK61" s="82"/>
    </row>
    <row r="62" spans="1:115" ht="11.25" customHeight="1" x14ac:dyDescent="0.25">
      <c r="A62" s="82"/>
      <c r="B62" s="239"/>
      <c r="C62" s="238">
        <v>-1</v>
      </c>
      <c r="D62" s="238">
        <v>-1</v>
      </c>
      <c r="E62" s="238">
        <v>-1</v>
      </c>
      <c r="F62" s="238">
        <v>-1</v>
      </c>
      <c r="G62" s="238">
        <v>-1</v>
      </c>
      <c r="H62" s="238">
        <v>-1</v>
      </c>
      <c r="I62" s="238">
        <v>-1</v>
      </c>
      <c r="J62" s="238">
        <v>-1</v>
      </c>
      <c r="K62" s="238">
        <v>-1</v>
      </c>
      <c r="L62" s="238">
        <v>-1</v>
      </c>
      <c r="M62" s="238">
        <v>-1</v>
      </c>
      <c r="N62" s="238">
        <v>-1</v>
      </c>
      <c r="O62" s="238">
        <v>-1</v>
      </c>
      <c r="P62" s="238">
        <v>-1</v>
      </c>
      <c r="Q62" s="238">
        <v>-1</v>
      </c>
      <c r="R62" s="238">
        <v>-1</v>
      </c>
      <c r="S62" s="238">
        <v>-1</v>
      </c>
      <c r="T62" s="238">
        <v>-1</v>
      </c>
      <c r="U62" s="238">
        <v>-1</v>
      </c>
      <c r="V62" s="238">
        <v>-1</v>
      </c>
      <c r="W62" s="238">
        <v>-1</v>
      </c>
      <c r="X62" s="238">
        <v>-1</v>
      </c>
      <c r="Y62" s="238">
        <v>-1</v>
      </c>
      <c r="Z62" s="230"/>
      <c r="AA62" s="233" t="s">
        <v>635</v>
      </c>
      <c r="AB62" s="230"/>
      <c r="AC62" s="230"/>
      <c r="AD62" s="230"/>
      <c r="AE62" s="230"/>
      <c r="AF62" s="230"/>
      <c r="AG62" s="230"/>
      <c r="AH62" s="230"/>
      <c r="AI62" s="230"/>
      <c r="AJ62" s="230"/>
      <c r="AK62" s="230"/>
      <c r="AL62" s="230"/>
      <c r="AM62" s="230"/>
      <c r="AN62" s="230"/>
      <c r="AO62" s="230"/>
      <c r="AP62" s="230"/>
      <c r="AQ62" s="230"/>
      <c r="AR62" s="230"/>
      <c r="AS62" s="242">
        <f>AS61</f>
        <v>2</v>
      </c>
      <c r="AT62" s="241" t="s">
        <v>634</v>
      </c>
      <c r="AV62" s="241"/>
      <c r="AW62" s="241"/>
      <c r="AX62" s="241"/>
      <c r="AY62" s="241"/>
      <c r="AZ62" s="230"/>
      <c r="BA62" s="230"/>
      <c r="BB62" s="230"/>
      <c r="BC62" s="230"/>
      <c r="BD62" s="230"/>
      <c r="BE62" s="230"/>
      <c r="BF62" s="45">
        <v>2</v>
      </c>
      <c r="BG62" s="102">
        <v>1</v>
      </c>
      <c r="BH62" s="102">
        <v>21</v>
      </c>
      <c r="BI62" s="102">
        <v>50</v>
      </c>
      <c r="BJ62" s="48" t="str">
        <f t="shared" si="26"/>
        <v>21,1</v>
      </c>
      <c r="BK62" s="82"/>
      <c r="BL62" s="94">
        <f t="shared" si="27"/>
        <v>58</v>
      </c>
      <c r="BM62" s="56">
        <f t="shared" si="28"/>
        <v>2</v>
      </c>
      <c r="BN62" s="56">
        <f t="shared" si="29"/>
        <v>22</v>
      </c>
      <c r="BO62" s="82"/>
      <c r="BP62" s="90">
        <v>57</v>
      </c>
      <c r="BQ62" s="237">
        <v>0</v>
      </c>
      <c r="BR62" s="102">
        <v>57</v>
      </c>
      <c r="BS62" s="102" t="s">
        <v>633</v>
      </c>
      <c r="BT62" s="102" t="s">
        <v>460</v>
      </c>
      <c r="BU62" s="102">
        <v>1</v>
      </c>
      <c r="BV62" s="237">
        <v>0</v>
      </c>
      <c r="BW62" s="102">
        <v>0</v>
      </c>
      <c r="BX62" s="237">
        <v>0</v>
      </c>
      <c r="BY62" s="237">
        <v>0</v>
      </c>
      <c r="BZ62" s="82"/>
      <c r="CA62" s="240">
        <v>0</v>
      </c>
      <c r="CB62" s="240">
        <v>0</v>
      </c>
      <c r="CC62" s="240">
        <v>1</v>
      </c>
      <c r="CD62" s="240">
        <v>1</v>
      </c>
      <c r="CE62" s="240">
        <v>1</v>
      </c>
      <c r="CF62" s="240">
        <v>1</v>
      </c>
      <c r="CG62" s="240">
        <v>1</v>
      </c>
      <c r="CH62" s="240">
        <v>1</v>
      </c>
      <c r="CI62" s="240">
        <v>1</v>
      </c>
      <c r="CJ62" s="240">
        <v>1</v>
      </c>
      <c r="CK62" s="240">
        <v>1</v>
      </c>
      <c r="CL62" s="240">
        <v>1</v>
      </c>
      <c r="CM62" s="240">
        <v>1</v>
      </c>
      <c r="CN62" s="240">
        <v>1</v>
      </c>
      <c r="CO62" s="240">
        <v>1</v>
      </c>
      <c r="CP62" s="240">
        <v>1</v>
      </c>
      <c r="CQ62" s="240">
        <v>1</v>
      </c>
      <c r="CR62" s="240">
        <v>1</v>
      </c>
      <c r="CS62" s="240">
        <v>1</v>
      </c>
      <c r="CT62" s="240">
        <v>1</v>
      </c>
      <c r="CU62" s="240">
        <v>1</v>
      </c>
      <c r="CV62" s="240">
        <v>1</v>
      </c>
      <c r="CW62" s="240">
        <v>1</v>
      </c>
      <c r="CX62" s="82"/>
      <c r="CY62" s="82"/>
      <c r="CZ62" s="82"/>
      <c r="DA62" s="82"/>
      <c r="DB62" s="82"/>
      <c r="DC62" s="82"/>
      <c r="DD62" s="82"/>
      <c r="DE62" s="82"/>
      <c r="DF62" s="82"/>
      <c r="DG62" s="82"/>
      <c r="DH62" s="82"/>
      <c r="DI62" s="82"/>
      <c r="DJ62" s="82"/>
      <c r="DK62" s="82"/>
    </row>
    <row r="63" spans="1:115" ht="11.25" customHeight="1" x14ac:dyDescent="0.25">
      <c r="A63" s="82"/>
      <c r="B63" s="239"/>
      <c r="C63" s="238">
        <v>-1</v>
      </c>
      <c r="D63" s="238">
        <v>-1</v>
      </c>
      <c r="E63" s="238">
        <v>-1</v>
      </c>
      <c r="F63" s="238">
        <v>-1</v>
      </c>
      <c r="G63" s="238">
        <v>-1</v>
      </c>
      <c r="H63" s="238">
        <v>-1</v>
      </c>
      <c r="I63" s="238">
        <v>-1</v>
      </c>
      <c r="J63" s="238">
        <v>-1</v>
      </c>
      <c r="K63" s="238">
        <v>-1</v>
      </c>
      <c r="L63" s="238">
        <v>-1</v>
      </c>
      <c r="M63" s="238">
        <v>-1</v>
      </c>
      <c r="N63" s="238">
        <v>-1</v>
      </c>
      <c r="O63" s="238">
        <v>-1</v>
      </c>
      <c r="P63" s="238">
        <v>-1</v>
      </c>
      <c r="Q63" s="238">
        <v>-1</v>
      </c>
      <c r="R63" s="238">
        <v>-1</v>
      </c>
      <c r="S63" s="238">
        <v>-1</v>
      </c>
      <c r="T63" s="238">
        <v>-1</v>
      </c>
      <c r="U63" s="238">
        <v>-1</v>
      </c>
      <c r="V63" s="238">
        <v>-1</v>
      </c>
      <c r="W63" s="238">
        <v>-1</v>
      </c>
      <c r="X63" s="238">
        <v>-1</v>
      </c>
      <c r="Y63" s="238">
        <v>-1</v>
      </c>
      <c r="Z63" s="230"/>
      <c r="AA63" s="230"/>
      <c r="AB63" s="230"/>
      <c r="AC63" s="230"/>
      <c r="AD63" s="230"/>
      <c r="AE63" s="230"/>
      <c r="AF63" s="230"/>
      <c r="AG63" s="230"/>
      <c r="AH63" s="230"/>
      <c r="AI63" s="230"/>
      <c r="AJ63" s="230"/>
      <c r="AK63" s="230"/>
      <c r="AL63" s="230"/>
      <c r="AM63" s="230"/>
      <c r="AN63" s="230"/>
      <c r="AO63" s="230"/>
      <c r="AP63" s="230"/>
      <c r="AQ63" s="230"/>
      <c r="AR63" s="230"/>
      <c r="AS63" s="242">
        <f>AS62</f>
        <v>2</v>
      </c>
      <c r="AT63" s="241" t="s">
        <v>632</v>
      </c>
      <c r="AV63" s="241"/>
      <c r="AW63" s="241"/>
      <c r="AX63" s="241"/>
      <c r="AY63" s="241"/>
      <c r="AZ63" s="230"/>
      <c r="BA63" s="230"/>
      <c r="BB63" s="230"/>
      <c r="BC63" s="230"/>
      <c r="BD63" s="230"/>
      <c r="BE63" s="230"/>
      <c r="BF63" s="45">
        <v>2</v>
      </c>
      <c r="BG63" s="102">
        <v>33</v>
      </c>
      <c r="BH63" s="102">
        <v>1</v>
      </c>
      <c r="BI63" s="102">
        <v>28</v>
      </c>
      <c r="BJ63" s="48" t="str">
        <f t="shared" si="26"/>
        <v>1,33</v>
      </c>
      <c r="BK63" s="82"/>
      <c r="BL63" s="94">
        <f t="shared" si="27"/>
        <v>59</v>
      </c>
      <c r="BM63" s="56">
        <f t="shared" si="28"/>
        <v>2</v>
      </c>
      <c r="BN63" s="56">
        <f t="shared" si="29"/>
        <v>23</v>
      </c>
      <c r="BO63" s="82"/>
      <c r="BP63" s="90">
        <v>58</v>
      </c>
      <c r="BQ63" s="237">
        <v>0</v>
      </c>
      <c r="BR63" s="102">
        <v>58</v>
      </c>
      <c r="BS63" s="102" t="s">
        <v>631</v>
      </c>
      <c r="BT63" s="102" t="s">
        <v>458</v>
      </c>
      <c r="BU63" s="102">
        <v>1</v>
      </c>
      <c r="BV63" s="237">
        <v>29.7</v>
      </c>
      <c r="BW63" s="102">
        <v>100</v>
      </c>
      <c r="BX63" s="237">
        <v>202.83249999999899</v>
      </c>
      <c r="BY63" s="237">
        <v>403.71699999999998</v>
      </c>
      <c r="BZ63" s="82"/>
      <c r="CA63" s="240">
        <v>0</v>
      </c>
      <c r="CB63" s="240">
        <v>0</v>
      </c>
      <c r="CC63" s="240">
        <v>1</v>
      </c>
      <c r="CD63" s="240">
        <v>1</v>
      </c>
      <c r="CE63" s="240">
        <v>1</v>
      </c>
      <c r="CF63" s="240">
        <v>1</v>
      </c>
      <c r="CG63" s="240">
        <v>1</v>
      </c>
      <c r="CH63" s="240">
        <v>1</v>
      </c>
      <c r="CI63" s="240">
        <v>1</v>
      </c>
      <c r="CJ63" s="240">
        <v>1</v>
      </c>
      <c r="CK63" s="240">
        <v>1</v>
      </c>
      <c r="CL63" s="240">
        <v>1</v>
      </c>
      <c r="CM63" s="240">
        <v>1</v>
      </c>
      <c r="CN63" s="240">
        <v>1</v>
      </c>
      <c r="CO63" s="240">
        <v>1</v>
      </c>
      <c r="CP63" s="240">
        <v>1</v>
      </c>
      <c r="CQ63" s="240">
        <v>1</v>
      </c>
      <c r="CR63" s="240">
        <v>1</v>
      </c>
      <c r="CS63" s="240">
        <v>1</v>
      </c>
      <c r="CT63" s="240">
        <v>1</v>
      </c>
      <c r="CU63" s="240">
        <v>1</v>
      </c>
      <c r="CV63" s="240">
        <v>1</v>
      </c>
      <c r="CW63" s="240">
        <v>1</v>
      </c>
      <c r="CX63" s="82"/>
      <c r="CY63" s="82"/>
      <c r="CZ63" s="82"/>
      <c r="DA63" s="82"/>
      <c r="DB63" s="82"/>
      <c r="DC63" s="82"/>
      <c r="DD63" s="82"/>
      <c r="DE63" s="82"/>
      <c r="DF63" s="82"/>
      <c r="DG63" s="82"/>
      <c r="DH63" s="82"/>
      <c r="DI63" s="82"/>
      <c r="DJ63" s="82"/>
      <c r="DK63" s="82"/>
    </row>
    <row r="64" spans="1:115" ht="11.25" customHeight="1" x14ac:dyDescent="0.25">
      <c r="A64" s="82"/>
      <c r="B64" s="239"/>
      <c r="C64" s="238">
        <v>-1</v>
      </c>
      <c r="D64" s="238">
        <v>1</v>
      </c>
      <c r="E64" s="238">
        <v>-1</v>
      </c>
      <c r="F64" s="238">
        <v>-1</v>
      </c>
      <c r="G64" s="238">
        <v>-1</v>
      </c>
      <c r="H64" s="238">
        <v>-1</v>
      </c>
      <c r="I64" s="238">
        <v>-1</v>
      </c>
      <c r="J64" s="238">
        <v>-1</v>
      </c>
      <c r="K64" s="238">
        <v>-1</v>
      </c>
      <c r="L64" s="238">
        <v>-1</v>
      </c>
      <c r="M64" s="238">
        <v>-1</v>
      </c>
      <c r="N64" s="238">
        <v>-1</v>
      </c>
      <c r="O64" s="238">
        <v>-1</v>
      </c>
      <c r="P64" s="238">
        <v>-1</v>
      </c>
      <c r="Q64" s="238">
        <v>-1</v>
      </c>
      <c r="R64" s="238">
        <v>-1</v>
      </c>
      <c r="S64" s="238">
        <v>-1</v>
      </c>
      <c r="T64" s="238">
        <v>-1</v>
      </c>
      <c r="U64" s="238">
        <v>-1</v>
      </c>
      <c r="V64" s="238">
        <v>-1</v>
      </c>
      <c r="W64" s="238">
        <v>-1</v>
      </c>
      <c r="X64" s="238">
        <v>-1</v>
      </c>
      <c r="Y64" s="238">
        <v>-1</v>
      </c>
      <c r="Z64" s="230"/>
      <c r="AA64" s="230"/>
      <c r="AB64" s="230"/>
      <c r="AC64" s="230"/>
      <c r="AD64" s="230"/>
      <c r="AE64" s="230"/>
      <c r="AF64" s="230"/>
      <c r="AG64" s="230"/>
      <c r="AH64" s="230"/>
      <c r="AI64" s="230"/>
      <c r="AJ64" s="230"/>
      <c r="AK64" s="230"/>
      <c r="AL64" s="230"/>
      <c r="AM64" s="230"/>
      <c r="AN64" s="230"/>
      <c r="AO64" s="230"/>
      <c r="AP64" s="230"/>
      <c r="AQ64" s="230"/>
      <c r="AR64" s="230"/>
      <c r="AS64" s="242">
        <f>AS63</f>
        <v>2</v>
      </c>
      <c r="AT64" s="241" t="s">
        <v>630</v>
      </c>
      <c r="AV64" s="241"/>
      <c r="AW64" s="241"/>
      <c r="AX64" s="241"/>
      <c r="AY64" s="241"/>
      <c r="AZ64" s="230"/>
      <c r="BA64" s="230"/>
      <c r="BB64" s="230"/>
      <c r="BC64" s="230"/>
      <c r="BD64" s="230"/>
      <c r="BE64" s="230"/>
      <c r="BF64" s="45">
        <v>2</v>
      </c>
      <c r="BG64" s="102">
        <v>33</v>
      </c>
      <c r="BH64" s="102">
        <v>2</v>
      </c>
      <c r="BI64" s="102">
        <v>28</v>
      </c>
      <c r="BJ64" s="48" t="str">
        <f t="shared" si="26"/>
        <v>2,33</v>
      </c>
      <c r="BK64" s="82"/>
      <c r="BL64" s="94">
        <f t="shared" si="27"/>
        <v>60</v>
      </c>
      <c r="BM64" s="56">
        <f t="shared" si="28"/>
        <v>2</v>
      </c>
      <c r="BN64" s="56">
        <f t="shared" si="29"/>
        <v>24</v>
      </c>
      <c r="BO64" s="82"/>
      <c r="BP64" s="90">
        <v>59</v>
      </c>
      <c r="BQ64" s="237">
        <v>0</v>
      </c>
      <c r="BR64" s="102">
        <v>59</v>
      </c>
      <c r="BS64" s="102" t="s">
        <v>629</v>
      </c>
      <c r="BT64" s="102" t="s">
        <v>460</v>
      </c>
      <c r="BU64" s="102">
        <v>1</v>
      </c>
      <c r="BV64" s="237">
        <v>0</v>
      </c>
      <c r="BW64" s="102">
        <v>0</v>
      </c>
      <c r="BX64" s="237">
        <v>0</v>
      </c>
      <c r="BY64" s="237">
        <v>0</v>
      </c>
      <c r="BZ64" s="82"/>
      <c r="CA64" s="240">
        <v>0</v>
      </c>
      <c r="CB64" s="240">
        <v>0</v>
      </c>
      <c r="CC64" s="240">
        <v>0</v>
      </c>
      <c r="CD64" s="240">
        <v>1</v>
      </c>
      <c r="CE64" s="240">
        <v>1</v>
      </c>
      <c r="CF64" s="240">
        <v>1</v>
      </c>
      <c r="CG64" s="240">
        <v>1</v>
      </c>
      <c r="CH64" s="240">
        <v>1</v>
      </c>
      <c r="CI64" s="240">
        <v>1</v>
      </c>
      <c r="CJ64" s="240">
        <v>1</v>
      </c>
      <c r="CK64" s="240">
        <v>1</v>
      </c>
      <c r="CL64" s="240">
        <v>1</v>
      </c>
      <c r="CM64" s="240">
        <v>1</v>
      </c>
      <c r="CN64" s="240">
        <v>1</v>
      </c>
      <c r="CO64" s="240">
        <v>1</v>
      </c>
      <c r="CP64" s="240">
        <v>1</v>
      </c>
      <c r="CQ64" s="240">
        <v>1</v>
      </c>
      <c r="CR64" s="240">
        <v>1</v>
      </c>
      <c r="CS64" s="240">
        <v>1</v>
      </c>
      <c r="CT64" s="240">
        <v>1</v>
      </c>
      <c r="CU64" s="240">
        <v>1</v>
      </c>
      <c r="CV64" s="240">
        <v>1</v>
      </c>
      <c r="CW64" s="240">
        <v>1</v>
      </c>
      <c r="CX64" s="82"/>
      <c r="CY64" s="82"/>
      <c r="CZ64" s="82"/>
      <c r="DA64" s="82"/>
      <c r="DB64" s="82"/>
      <c r="DC64" s="82"/>
      <c r="DD64" s="82"/>
      <c r="DE64" s="82"/>
      <c r="DF64" s="82"/>
      <c r="DG64" s="82"/>
      <c r="DH64" s="82"/>
      <c r="DI64" s="82"/>
      <c r="DJ64" s="82"/>
      <c r="DK64" s="82"/>
    </row>
    <row r="65" spans="1:115" ht="11.25" customHeight="1" x14ac:dyDescent="0.25">
      <c r="A65" s="82"/>
      <c r="B65" s="239"/>
      <c r="C65" s="238">
        <v>-1</v>
      </c>
      <c r="D65" s="238">
        <v>1</v>
      </c>
      <c r="E65" s="238">
        <v>-1</v>
      </c>
      <c r="F65" s="238">
        <v>-1</v>
      </c>
      <c r="G65" s="238">
        <v>-1</v>
      </c>
      <c r="H65" s="238">
        <v>-1</v>
      </c>
      <c r="I65" s="238">
        <v>-1</v>
      </c>
      <c r="J65" s="238">
        <v>-1</v>
      </c>
      <c r="K65" s="238">
        <v>-1</v>
      </c>
      <c r="L65" s="238">
        <v>-1</v>
      </c>
      <c r="M65" s="238">
        <v>-1</v>
      </c>
      <c r="N65" s="238">
        <v>-1</v>
      </c>
      <c r="O65" s="238">
        <v>-1</v>
      </c>
      <c r="P65" s="238">
        <v>-1</v>
      </c>
      <c r="Q65" s="238">
        <v>-1</v>
      </c>
      <c r="R65" s="238">
        <v>-1</v>
      </c>
      <c r="S65" s="238">
        <v>-1</v>
      </c>
      <c r="T65" s="238">
        <v>-1</v>
      </c>
      <c r="U65" s="238">
        <v>-1</v>
      </c>
      <c r="V65" s="238">
        <v>-1</v>
      </c>
      <c r="W65" s="238">
        <v>-1</v>
      </c>
      <c r="X65" s="238">
        <v>-1</v>
      </c>
      <c r="Y65" s="238">
        <v>-1</v>
      </c>
      <c r="Z65" s="230"/>
      <c r="AA65" s="230"/>
      <c r="AB65" s="230"/>
      <c r="AC65" s="230"/>
      <c r="AD65" s="230"/>
      <c r="AE65" s="230"/>
      <c r="AF65" s="230"/>
      <c r="AG65" s="230"/>
      <c r="AH65" s="230"/>
      <c r="AI65" s="230"/>
      <c r="AJ65" s="230"/>
      <c r="AK65" s="230"/>
      <c r="AL65" s="230"/>
      <c r="AM65" s="230"/>
      <c r="AN65" s="230"/>
      <c r="AO65" s="230"/>
      <c r="AP65" s="230"/>
      <c r="AQ65" s="230"/>
      <c r="AR65" s="230"/>
      <c r="AS65" s="242">
        <f>AS64</f>
        <v>2</v>
      </c>
      <c r="AT65" s="241" t="s">
        <v>628</v>
      </c>
      <c r="AV65" s="241"/>
      <c r="AW65" s="241"/>
      <c r="AX65" s="241"/>
      <c r="AY65" s="241"/>
      <c r="AZ65" s="230"/>
      <c r="BA65" s="230"/>
      <c r="BB65" s="230"/>
      <c r="BC65" s="230"/>
      <c r="BD65" s="230"/>
      <c r="BE65" s="230"/>
      <c r="BF65" s="45">
        <v>2</v>
      </c>
      <c r="BG65" s="102">
        <v>33</v>
      </c>
      <c r="BH65" s="102">
        <v>3</v>
      </c>
      <c r="BI65" s="102">
        <v>28</v>
      </c>
      <c r="BJ65" s="48" t="str">
        <f t="shared" si="26"/>
        <v>3,33</v>
      </c>
      <c r="BK65" s="82"/>
      <c r="BL65" s="94">
        <f t="shared" si="27"/>
        <v>61</v>
      </c>
      <c r="BM65" s="56">
        <f t="shared" si="28"/>
        <v>2</v>
      </c>
      <c r="BN65" s="56">
        <f t="shared" si="29"/>
        <v>25</v>
      </c>
      <c r="BO65" s="82"/>
      <c r="BP65" s="90">
        <v>60</v>
      </c>
      <c r="BQ65" s="237">
        <v>0</v>
      </c>
      <c r="BR65" s="102">
        <v>60</v>
      </c>
      <c r="BS65" s="102" t="s">
        <v>627</v>
      </c>
      <c r="BT65" s="102" t="s">
        <v>458</v>
      </c>
      <c r="BU65" s="102">
        <v>1</v>
      </c>
      <c r="BV65" s="237">
        <v>29.7</v>
      </c>
      <c r="BW65" s="102">
        <v>100</v>
      </c>
      <c r="BX65" s="237">
        <v>202.83249999999899</v>
      </c>
      <c r="BY65" s="237">
        <v>403.71699999999998</v>
      </c>
      <c r="BZ65" s="82"/>
      <c r="CA65" s="240">
        <v>0</v>
      </c>
      <c r="CB65" s="240">
        <v>0</v>
      </c>
      <c r="CC65" s="240">
        <v>0</v>
      </c>
      <c r="CD65" s="240">
        <v>0</v>
      </c>
      <c r="CE65" s="240">
        <v>1</v>
      </c>
      <c r="CF65" s="240">
        <v>1</v>
      </c>
      <c r="CG65" s="240">
        <v>1</v>
      </c>
      <c r="CH65" s="240">
        <v>1</v>
      </c>
      <c r="CI65" s="240">
        <v>1</v>
      </c>
      <c r="CJ65" s="240">
        <v>1</v>
      </c>
      <c r="CK65" s="240">
        <v>1</v>
      </c>
      <c r="CL65" s="240">
        <v>1</v>
      </c>
      <c r="CM65" s="240">
        <v>1</v>
      </c>
      <c r="CN65" s="240">
        <v>1</v>
      </c>
      <c r="CO65" s="240">
        <v>1</v>
      </c>
      <c r="CP65" s="240">
        <v>1</v>
      </c>
      <c r="CQ65" s="240">
        <v>1</v>
      </c>
      <c r="CR65" s="240">
        <v>1</v>
      </c>
      <c r="CS65" s="240">
        <v>1</v>
      </c>
      <c r="CT65" s="240">
        <v>1</v>
      </c>
      <c r="CU65" s="240">
        <v>1</v>
      </c>
      <c r="CV65" s="240">
        <v>1</v>
      </c>
      <c r="CW65" s="240">
        <v>1</v>
      </c>
      <c r="CX65" s="82"/>
      <c r="CY65" s="82"/>
      <c r="CZ65" s="82"/>
      <c r="DA65" s="82"/>
      <c r="DB65" s="82"/>
      <c r="DC65" s="82"/>
      <c r="DD65" s="82"/>
      <c r="DE65" s="82"/>
      <c r="DF65" s="82"/>
      <c r="DG65" s="82"/>
      <c r="DH65" s="82"/>
      <c r="DI65" s="82"/>
      <c r="DJ65" s="82"/>
      <c r="DK65" s="82"/>
    </row>
    <row r="66" spans="1:115" ht="11.25" customHeight="1" x14ac:dyDescent="0.25">
      <c r="A66" s="82"/>
      <c r="B66" s="239"/>
      <c r="C66" s="238">
        <v>-1</v>
      </c>
      <c r="D66" s="238">
        <v>1</v>
      </c>
      <c r="E66" s="238">
        <v>-1</v>
      </c>
      <c r="F66" s="238">
        <v>-1</v>
      </c>
      <c r="G66" s="238">
        <v>-1</v>
      </c>
      <c r="H66" s="238">
        <v>-1</v>
      </c>
      <c r="I66" s="238">
        <v>-1</v>
      </c>
      <c r="J66" s="238">
        <v>-1</v>
      </c>
      <c r="K66" s="238">
        <v>-1</v>
      </c>
      <c r="L66" s="238">
        <v>-1</v>
      </c>
      <c r="M66" s="238">
        <v>-1</v>
      </c>
      <c r="N66" s="238">
        <v>-1</v>
      </c>
      <c r="O66" s="238">
        <v>-1</v>
      </c>
      <c r="P66" s="238">
        <v>-1</v>
      </c>
      <c r="Q66" s="238">
        <v>-1</v>
      </c>
      <c r="R66" s="238">
        <v>-1</v>
      </c>
      <c r="S66" s="238">
        <v>-1</v>
      </c>
      <c r="T66" s="238">
        <v>-1</v>
      </c>
      <c r="U66" s="238">
        <v>-1</v>
      </c>
      <c r="V66" s="238">
        <v>-1</v>
      </c>
      <c r="W66" s="238">
        <v>-1</v>
      </c>
      <c r="X66" s="238">
        <v>-1</v>
      </c>
      <c r="Y66" s="238">
        <v>-1</v>
      </c>
      <c r="Z66" s="230"/>
      <c r="AA66" s="230"/>
      <c r="AB66" s="230"/>
      <c r="AC66" s="230"/>
      <c r="AD66" s="230"/>
      <c r="AE66" s="230"/>
      <c r="AF66" s="230"/>
      <c r="AG66" s="230"/>
      <c r="AH66" s="230"/>
      <c r="AI66" s="230"/>
      <c r="AJ66" s="230"/>
      <c r="AK66" s="230"/>
      <c r="AL66" s="230"/>
      <c r="AM66" s="230"/>
      <c r="AN66" s="230"/>
      <c r="AO66" s="230"/>
      <c r="AP66" s="230"/>
      <c r="AQ66" s="230"/>
      <c r="AR66" s="230"/>
      <c r="AS66" s="242">
        <v>7</v>
      </c>
      <c r="AT66" s="241" t="s">
        <v>626</v>
      </c>
      <c r="AV66" s="241"/>
      <c r="AW66" s="241"/>
      <c r="AX66" s="241"/>
      <c r="AY66" s="241"/>
      <c r="AZ66" s="230"/>
      <c r="BA66" s="230"/>
      <c r="BB66" s="230"/>
      <c r="BC66" s="230"/>
      <c r="BD66" s="230"/>
      <c r="BE66" s="230"/>
      <c r="BF66" s="45">
        <v>2</v>
      </c>
      <c r="BG66" s="102">
        <v>33</v>
      </c>
      <c r="BH66" s="102">
        <v>4</v>
      </c>
      <c r="BI66" s="102">
        <v>28</v>
      </c>
      <c r="BJ66" s="48" t="str">
        <f t="shared" si="26"/>
        <v>4,33</v>
      </c>
      <c r="BK66" s="82"/>
      <c r="BL66" s="94">
        <f t="shared" si="27"/>
        <v>62</v>
      </c>
      <c r="BM66" s="56">
        <f t="shared" si="28"/>
        <v>2</v>
      </c>
      <c r="BN66" s="56">
        <f t="shared" si="29"/>
        <v>26</v>
      </c>
      <c r="BO66" s="82"/>
      <c r="BP66" s="90">
        <v>61</v>
      </c>
      <c r="BQ66" s="237">
        <v>0</v>
      </c>
      <c r="BR66" s="102">
        <v>61</v>
      </c>
      <c r="BS66" s="102" t="s">
        <v>625</v>
      </c>
      <c r="BT66" s="102" t="s">
        <v>460</v>
      </c>
      <c r="BU66" s="102">
        <v>1</v>
      </c>
      <c r="BV66" s="237">
        <v>0</v>
      </c>
      <c r="BW66" s="102">
        <v>0</v>
      </c>
      <c r="BX66" s="237">
        <v>0</v>
      </c>
      <c r="BY66" s="237">
        <v>0</v>
      </c>
      <c r="BZ66" s="82"/>
      <c r="CA66" s="240">
        <v>0</v>
      </c>
      <c r="CB66" s="240">
        <v>0</v>
      </c>
      <c r="CC66" s="240">
        <v>0</v>
      </c>
      <c r="CD66" s="240">
        <v>0</v>
      </c>
      <c r="CE66" s="240">
        <v>1</v>
      </c>
      <c r="CF66" s="240">
        <v>1</v>
      </c>
      <c r="CG66" s="240">
        <v>1</v>
      </c>
      <c r="CH66" s="240">
        <v>1</v>
      </c>
      <c r="CI66" s="240">
        <v>1</v>
      </c>
      <c r="CJ66" s="240">
        <v>1</v>
      </c>
      <c r="CK66" s="240">
        <v>1</v>
      </c>
      <c r="CL66" s="240">
        <v>1</v>
      </c>
      <c r="CM66" s="240">
        <v>1</v>
      </c>
      <c r="CN66" s="240">
        <v>1</v>
      </c>
      <c r="CO66" s="240">
        <v>1</v>
      </c>
      <c r="CP66" s="240">
        <v>1</v>
      </c>
      <c r="CQ66" s="240">
        <v>1</v>
      </c>
      <c r="CR66" s="240">
        <v>1</v>
      </c>
      <c r="CS66" s="240">
        <v>1</v>
      </c>
      <c r="CT66" s="240">
        <v>1</v>
      </c>
      <c r="CU66" s="240">
        <v>1</v>
      </c>
      <c r="CV66" s="240">
        <v>1</v>
      </c>
      <c r="CW66" s="240">
        <v>1</v>
      </c>
      <c r="CX66" s="82"/>
      <c r="CY66" s="82"/>
      <c r="CZ66" s="82"/>
      <c r="DA66" s="82"/>
      <c r="DB66" s="82"/>
      <c r="DC66" s="82"/>
      <c r="DD66" s="82"/>
      <c r="DE66" s="82"/>
      <c r="DF66" s="82"/>
      <c r="DG66" s="82"/>
      <c r="DH66" s="82"/>
      <c r="DI66" s="82"/>
      <c r="DJ66" s="82"/>
      <c r="DK66" s="82"/>
    </row>
    <row r="67" spans="1:115" ht="11.25" customHeight="1" x14ac:dyDescent="0.25">
      <c r="A67" s="82"/>
      <c r="B67" s="239"/>
      <c r="C67" s="238">
        <v>-1</v>
      </c>
      <c r="D67" s="238">
        <v>1</v>
      </c>
      <c r="E67" s="238">
        <v>1</v>
      </c>
      <c r="F67" s="238">
        <v>-1</v>
      </c>
      <c r="G67" s="238">
        <v>-1</v>
      </c>
      <c r="H67" s="238">
        <v>-1</v>
      </c>
      <c r="I67" s="238">
        <v>-1</v>
      </c>
      <c r="J67" s="238">
        <v>-1</v>
      </c>
      <c r="K67" s="238">
        <v>-1</v>
      </c>
      <c r="L67" s="238">
        <v>-1</v>
      </c>
      <c r="M67" s="238">
        <v>-1</v>
      </c>
      <c r="N67" s="238">
        <v>-1</v>
      </c>
      <c r="O67" s="238">
        <v>-1</v>
      </c>
      <c r="P67" s="238">
        <v>-1</v>
      </c>
      <c r="Q67" s="238">
        <v>-1</v>
      </c>
      <c r="R67" s="238">
        <v>-1</v>
      </c>
      <c r="S67" s="238">
        <v>-1</v>
      </c>
      <c r="T67" s="238">
        <v>-1</v>
      </c>
      <c r="U67" s="238">
        <v>-1</v>
      </c>
      <c r="V67" s="238">
        <v>-1</v>
      </c>
      <c r="W67" s="238">
        <v>-1</v>
      </c>
      <c r="X67" s="238">
        <v>-1</v>
      </c>
      <c r="Y67" s="238">
        <v>-1</v>
      </c>
      <c r="Z67" s="230"/>
      <c r="AA67" s="230"/>
      <c r="AB67" s="230"/>
      <c r="AC67" s="230"/>
      <c r="AD67" s="230"/>
      <c r="AE67" s="230"/>
      <c r="AF67" s="230"/>
      <c r="AG67" s="230"/>
      <c r="AH67" s="230"/>
      <c r="AI67" s="230"/>
      <c r="AJ67" s="230"/>
      <c r="AK67" s="230"/>
      <c r="AL67" s="230"/>
      <c r="AM67" s="230"/>
      <c r="AN67" s="230"/>
      <c r="AO67" s="230"/>
      <c r="AP67" s="230"/>
      <c r="AQ67" s="230"/>
      <c r="AR67" s="230"/>
      <c r="AS67" s="242">
        <v>8</v>
      </c>
      <c r="AT67" s="241" t="s">
        <v>624</v>
      </c>
      <c r="AV67" s="241"/>
      <c r="AW67" s="241"/>
      <c r="AX67" s="241"/>
      <c r="AY67" s="241"/>
      <c r="AZ67" s="230"/>
      <c r="BA67" s="230"/>
      <c r="BB67" s="230"/>
      <c r="BC67" s="230"/>
      <c r="BD67" s="230"/>
      <c r="BE67" s="230"/>
      <c r="BF67" s="45">
        <v>2</v>
      </c>
      <c r="BG67" s="102">
        <v>33</v>
      </c>
      <c r="BH67" s="102">
        <v>5</v>
      </c>
      <c r="BI67" s="102">
        <v>28</v>
      </c>
      <c r="BJ67" s="48" t="str">
        <f t="shared" si="26"/>
        <v>5,33</v>
      </c>
      <c r="BK67" s="82"/>
      <c r="BL67" s="94">
        <f t="shared" si="27"/>
        <v>63</v>
      </c>
      <c r="BM67" s="56">
        <f t="shared" si="28"/>
        <v>2</v>
      </c>
      <c r="BN67" s="56">
        <f t="shared" si="29"/>
        <v>27</v>
      </c>
      <c r="BO67" s="82"/>
      <c r="BP67" s="90">
        <v>62</v>
      </c>
      <c r="BQ67" s="237">
        <v>0</v>
      </c>
      <c r="BR67" s="102">
        <v>62</v>
      </c>
      <c r="BS67" s="102" t="s">
        <v>623</v>
      </c>
      <c r="BT67" s="102" t="s">
        <v>460</v>
      </c>
      <c r="BU67" s="102">
        <v>1</v>
      </c>
      <c r="BV67" s="237">
        <v>0</v>
      </c>
      <c r="BW67" s="102">
        <v>0</v>
      </c>
      <c r="BX67" s="237">
        <v>0</v>
      </c>
      <c r="BY67" s="237">
        <v>0</v>
      </c>
      <c r="BZ67" s="82"/>
      <c r="CA67" s="240">
        <v>0</v>
      </c>
      <c r="CB67" s="240">
        <v>0</v>
      </c>
      <c r="CC67" s="240">
        <v>1</v>
      </c>
      <c r="CD67" s="240">
        <v>1</v>
      </c>
      <c r="CE67" s="240">
        <v>1</v>
      </c>
      <c r="CF67" s="240">
        <v>1</v>
      </c>
      <c r="CG67" s="240">
        <v>1</v>
      </c>
      <c r="CH67" s="240">
        <v>1</v>
      </c>
      <c r="CI67" s="240">
        <v>1</v>
      </c>
      <c r="CJ67" s="240">
        <v>1</v>
      </c>
      <c r="CK67" s="240">
        <v>1</v>
      </c>
      <c r="CL67" s="240">
        <v>1</v>
      </c>
      <c r="CM67" s="240">
        <v>1</v>
      </c>
      <c r="CN67" s="240">
        <v>1</v>
      </c>
      <c r="CO67" s="240">
        <v>1</v>
      </c>
      <c r="CP67" s="240">
        <v>1</v>
      </c>
      <c r="CQ67" s="240">
        <v>1</v>
      </c>
      <c r="CR67" s="240">
        <v>1</v>
      </c>
      <c r="CS67" s="240">
        <v>1</v>
      </c>
      <c r="CT67" s="240">
        <v>1</v>
      </c>
      <c r="CU67" s="240">
        <v>1</v>
      </c>
      <c r="CV67" s="240">
        <v>1</v>
      </c>
      <c r="CW67" s="240">
        <v>1</v>
      </c>
      <c r="CX67" s="82"/>
      <c r="CY67" s="82"/>
      <c r="CZ67" s="82"/>
      <c r="DA67" s="82"/>
      <c r="DB67" s="82"/>
      <c r="DC67" s="82"/>
      <c r="DD67" s="82"/>
      <c r="DE67" s="82"/>
      <c r="DF67" s="82"/>
      <c r="DG67" s="82"/>
      <c r="DH67" s="82"/>
      <c r="DI67" s="82"/>
      <c r="DJ67" s="82"/>
      <c r="DK67" s="82"/>
    </row>
    <row r="68" spans="1:115" ht="11.25" customHeight="1" x14ac:dyDescent="0.25">
      <c r="A68" s="82"/>
      <c r="B68" s="239"/>
      <c r="C68" s="238">
        <v>1</v>
      </c>
      <c r="D68" s="238">
        <v>1</v>
      </c>
      <c r="E68" s="238">
        <v>1</v>
      </c>
      <c r="F68" s="238">
        <v>1</v>
      </c>
      <c r="G68" s="238">
        <v>-1</v>
      </c>
      <c r="H68" s="238">
        <v>-1</v>
      </c>
      <c r="I68" s="238">
        <v>-1</v>
      </c>
      <c r="J68" s="238">
        <v>-1</v>
      </c>
      <c r="K68" s="238">
        <v>-1</v>
      </c>
      <c r="L68" s="238">
        <v>-1</v>
      </c>
      <c r="M68" s="238">
        <v>-1</v>
      </c>
      <c r="N68" s="238">
        <v>-1</v>
      </c>
      <c r="O68" s="238">
        <v>-1</v>
      </c>
      <c r="P68" s="238">
        <v>-1</v>
      </c>
      <c r="Q68" s="238">
        <v>-1</v>
      </c>
      <c r="R68" s="238">
        <v>-1</v>
      </c>
      <c r="S68" s="238">
        <v>-1</v>
      </c>
      <c r="T68" s="238">
        <v>-1</v>
      </c>
      <c r="U68" s="238">
        <v>-1</v>
      </c>
      <c r="V68" s="238">
        <v>-1</v>
      </c>
      <c r="W68" s="238">
        <v>-1</v>
      </c>
      <c r="X68" s="238">
        <v>-1</v>
      </c>
      <c r="Y68" s="238">
        <v>-1</v>
      </c>
      <c r="Z68" s="230"/>
      <c r="AA68" s="230"/>
      <c r="AB68" s="230"/>
      <c r="AC68" s="230"/>
      <c r="AD68" s="230"/>
      <c r="AE68" s="230"/>
      <c r="AF68" s="230"/>
      <c r="AG68" s="230"/>
      <c r="AH68" s="230"/>
      <c r="AI68" s="230"/>
      <c r="AJ68" s="230"/>
      <c r="AK68" s="230"/>
      <c r="AL68" s="230"/>
      <c r="AM68" s="230"/>
      <c r="AN68" s="230"/>
      <c r="AO68" s="230"/>
      <c r="AP68" s="230"/>
      <c r="AQ68" s="230"/>
      <c r="AR68" s="230"/>
      <c r="AS68" s="242">
        <v>8</v>
      </c>
      <c r="AT68" s="241" t="s">
        <v>622</v>
      </c>
      <c r="AV68" s="241"/>
      <c r="AW68" s="241"/>
      <c r="AX68" s="241"/>
      <c r="AY68" s="241"/>
      <c r="AZ68" s="230"/>
      <c r="BA68" s="230"/>
      <c r="BB68" s="230"/>
      <c r="BC68" s="230"/>
      <c r="BD68" s="230"/>
      <c r="BE68" s="230"/>
      <c r="BF68" s="45">
        <v>2</v>
      </c>
      <c r="BG68" s="102">
        <v>33</v>
      </c>
      <c r="BH68" s="102">
        <v>6</v>
      </c>
      <c r="BI68" s="102">
        <v>28</v>
      </c>
      <c r="BJ68" s="48" t="str">
        <f t="shared" si="26"/>
        <v>6,33</v>
      </c>
      <c r="BK68" s="82"/>
      <c r="BL68" s="94">
        <f t="shared" si="27"/>
        <v>64</v>
      </c>
      <c r="BM68" s="56">
        <f t="shared" si="28"/>
        <v>2</v>
      </c>
      <c r="BN68" s="56">
        <f t="shared" si="29"/>
        <v>28</v>
      </c>
      <c r="BO68" s="82"/>
      <c r="BP68" s="90">
        <v>63</v>
      </c>
      <c r="BQ68" s="237">
        <v>0</v>
      </c>
      <c r="BR68" s="102">
        <v>63</v>
      </c>
      <c r="BS68" s="102" t="s">
        <v>621</v>
      </c>
      <c r="BT68" s="102" t="s">
        <v>460</v>
      </c>
      <c r="BU68" s="102">
        <v>1</v>
      </c>
      <c r="BV68" s="237">
        <v>0</v>
      </c>
      <c r="BW68" s="102">
        <v>0</v>
      </c>
      <c r="BX68" s="237">
        <v>0</v>
      </c>
      <c r="BY68" s="237">
        <v>0</v>
      </c>
      <c r="BZ68" s="82"/>
      <c r="CA68" s="240">
        <v>0</v>
      </c>
      <c r="CB68" s="240">
        <v>0</v>
      </c>
      <c r="CC68" s="240">
        <v>1</v>
      </c>
      <c r="CD68" s="240">
        <v>1</v>
      </c>
      <c r="CE68" s="240">
        <v>1</v>
      </c>
      <c r="CF68" s="240">
        <v>1</v>
      </c>
      <c r="CG68" s="240">
        <v>1</v>
      </c>
      <c r="CH68" s="240">
        <v>1</v>
      </c>
      <c r="CI68" s="240">
        <v>1</v>
      </c>
      <c r="CJ68" s="240">
        <v>1</v>
      </c>
      <c r="CK68" s="240">
        <v>1</v>
      </c>
      <c r="CL68" s="240">
        <v>1</v>
      </c>
      <c r="CM68" s="240">
        <v>1</v>
      </c>
      <c r="CN68" s="240">
        <v>1</v>
      </c>
      <c r="CO68" s="240">
        <v>1</v>
      </c>
      <c r="CP68" s="240">
        <v>1</v>
      </c>
      <c r="CQ68" s="240">
        <v>1</v>
      </c>
      <c r="CR68" s="240">
        <v>1</v>
      </c>
      <c r="CS68" s="240">
        <v>1</v>
      </c>
      <c r="CT68" s="240">
        <v>1</v>
      </c>
      <c r="CU68" s="240">
        <v>1</v>
      </c>
      <c r="CV68" s="240">
        <v>1</v>
      </c>
      <c r="CW68" s="240">
        <v>1</v>
      </c>
      <c r="CX68" s="82"/>
      <c r="CY68" s="82"/>
      <c r="CZ68" s="82"/>
      <c r="DA68" s="82"/>
      <c r="DB68" s="82"/>
      <c r="DC68" s="82"/>
      <c r="DD68" s="82"/>
      <c r="DE68" s="82"/>
      <c r="DF68" s="82"/>
      <c r="DG68" s="82"/>
      <c r="DH68" s="82"/>
      <c r="DI68" s="82"/>
      <c r="DJ68" s="82"/>
      <c r="DK68" s="82"/>
    </row>
    <row r="69" spans="1:115" ht="11.25" customHeight="1" x14ac:dyDescent="0.25">
      <c r="A69" s="82"/>
      <c r="B69" s="239"/>
      <c r="C69" s="238">
        <v>1</v>
      </c>
      <c r="D69" s="238">
        <v>1</v>
      </c>
      <c r="E69" s="238">
        <v>1</v>
      </c>
      <c r="F69" s="238">
        <v>1</v>
      </c>
      <c r="G69" s="238">
        <v>-1</v>
      </c>
      <c r="H69" s="238">
        <v>-1</v>
      </c>
      <c r="I69" s="238">
        <v>-1</v>
      </c>
      <c r="J69" s="238">
        <v>-1</v>
      </c>
      <c r="K69" s="238">
        <v>-1</v>
      </c>
      <c r="L69" s="238">
        <v>-1</v>
      </c>
      <c r="M69" s="238">
        <v>-1</v>
      </c>
      <c r="N69" s="238">
        <v>-1</v>
      </c>
      <c r="O69" s="238">
        <v>-1</v>
      </c>
      <c r="P69" s="238">
        <v>-1</v>
      </c>
      <c r="Q69" s="238">
        <v>-1</v>
      </c>
      <c r="R69" s="238">
        <v>-1</v>
      </c>
      <c r="S69" s="238">
        <v>-1</v>
      </c>
      <c r="T69" s="238">
        <v>-1</v>
      </c>
      <c r="U69" s="238">
        <v>-1</v>
      </c>
      <c r="V69" s="238">
        <v>-1</v>
      </c>
      <c r="W69" s="238">
        <v>-1</v>
      </c>
      <c r="X69" s="238">
        <v>-1</v>
      </c>
      <c r="Y69" s="238">
        <v>-1</v>
      </c>
      <c r="Z69" s="230"/>
      <c r="AA69" s="230"/>
      <c r="AB69" s="230"/>
      <c r="AC69" s="230"/>
      <c r="AD69" s="230"/>
      <c r="AE69" s="230"/>
      <c r="AF69" s="230"/>
      <c r="AG69" s="230"/>
      <c r="AH69" s="230"/>
      <c r="AI69" s="230"/>
      <c r="AJ69" s="230"/>
      <c r="AK69" s="230"/>
      <c r="AL69" s="230"/>
      <c r="AM69" s="230"/>
      <c r="AN69" s="230"/>
      <c r="AO69" s="230"/>
      <c r="AP69" s="230"/>
      <c r="AQ69" s="230"/>
      <c r="AR69" s="230"/>
      <c r="AS69" s="230"/>
      <c r="AT69" s="230"/>
      <c r="AU69" s="230"/>
      <c r="AV69" s="230"/>
      <c r="AW69" s="230"/>
      <c r="AX69" s="230"/>
      <c r="AY69" s="230"/>
      <c r="AZ69" s="230"/>
      <c r="BA69" s="230"/>
      <c r="BB69" s="230"/>
      <c r="BC69" s="230"/>
      <c r="BD69" s="230"/>
      <c r="BE69" s="230"/>
      <c r="BF69" s="45">
        <v>2</v>
      </c>
      <c r="BG69" s="102">
        <v>33</v>
      </c>
      <c r="BH69" s="102">
        <v>7</v>
      </c>
      <c r="BI69" s="102">
        <v>28</v>
      </c>
      <c r="BJ69" s="48" t="str">
        <f t="shared" ref="BJ69:BJ132" si="30">_xlfn.CONCAT(BH69,",",BG69)</f>
        <v>7,33</v>
      </c>
      <c r="BK69" s="82"/>
      <c r="BL69" s="94">
        <f t="shared" ref="BL69:BL132" si="31">IF(ROW()&lt;=$BL$4,ROW()-ROW(BL$4),"")</f>
        <v>65</v>
      </c>
      <c r="BM69" s="56">
        <f t="shared" si="28"/>
        <v>2</v>
      </c>
      <c r="BN69" s="56">
        <f t="shared" si="29"/>
        <v>29</v>
      </c>
      <c r="BO69" s="82"/>
      <c r="BP69" s="90">
        <v>64</v>
      </c>
      <c r="BQ69" s="237">
        <v>0</v>
      </c>
      <c r="BR69" s="102">
        <v>64</v>
      </c>
      <c r="BS69" s="102" t="s">
        <v>620</v>
      </c>
      <c r="BT69" s="102" t="s">
        <v>458</v>
      </c>
      <c r="BU69" s="102">
        <v>1</v>
      </c>
      <c r="BV69" s="237">
        <v>29.7</v>
      </c>
      <c r="BW69" s="102">
        <v>100</v>
      </c>
      <c r="BX69" s="237">
        <v>202.83249999999899</v>
      </c>
      <c r="BY69" s="237">
        <v>403.71699999999998</v>
      </c>
      <c r="BZ69" s="82"/>
      <c r="CA69" s="240">
        <v>1</v>
      </c>
      <c r="CB69" s="240">
        <v>1</v>
      </c>
      <c r="CC69" s="240">
        <v>1</v>
      </c>
      <c r="CD69" s="240">
        <v>1</v>
      </c>
      <c r="CE69" s="240">
        <v>1</v>
      </c>
      <c r="CF69" s="240">
        <v>1</v>
      </c>
      <c r="CG69" s="240">
        <v>1</v>
      </c>
      <c r="CH69" s="240">
        <v>1</v>
      </c>
      <c r="CI69" s="240">
        <v>1</v>
      </c>
      <c r="CJ69" s="240">
        <v>1</v>
      </c>
      <c r="CK69" s="240">
        <v>1</v>
      </c>
      <c r="CL69" s="240">
        <v>1</v>
      </c>
      <c r="CM69" s="240">
        <v>1</v>
      </c>
      <c r="CN69" s="240">
        <v>1</v>
      </c>
      <c r="CO69" s="240">
        <v>1</v>
      </c>
      <c r="CP69" s="240">
        <v>1</v>
      </c>
      <c r="CQ69" s="240">
        <v>1</v>
      </c>
      <c r="CR69" s="240">
        <v>1</v>
      </c>
      <c r="CS69" s="240">
        <v>1</v>
      </c>
      <c r="CT69" s="240">
        <v>1</v>
      </c>
      <c r="CU69" s="240">
        <v>1</v>
      </c>
      <c r="CV69" s="240">
        <v>1</v>
      </c>
      <c r="CW69" s="240">
        <v>1</v>
      </c>
      <c r="CX69" s="82"/>
      <c r="CY69" s="82"/>
      <c r="CZ69" s="82"/>
      <c r="DA69" s="82"/>
      <c r="DB69" s="82"/>
      <c r="DC69" s="82"/>
      <c r="DD69" s="82"/>
      <c r="DE69" s="82"/>
      <c r="DF69" s="82"/>
      <c r="DG69" s="82"/>
      <c r="DH69" s="82"/>
      <c r="DI69" s="82"/>
      <c r="DJ69" s="82"/>
      <c r="DK69" s="82"/>
    </row>
    <row r="70" spans="1:115" ht="11.25" customHeight="1" x14ac:dyDescent="0.25">
      <c r="A70" s="82"/>
      <c r="B70" s="239"/>
      <c r="C70" s="238">
        <v>1</v>
      </c>
      <c r="D70" s="238">
        <v>1</v>
      </c>
      <c r="E70" s="238">
        <v>-1</v>
      </c>
      <c r="F70" s="238">
        <v>-1</v>
      </c>
      <c r="G70" s="238">
        <v>-1</v>
      </c>
      <c r="H70" s="238">
        <v>-1</v>
      </c>
      <c r="I70" s="238">
        <v>-1</v>
      </c>
      <c r="J70" s="238">
        <v>-1</v>
      </c>
      <c r="K70" s="238">
        <v>-1</v>
      </c>
      <c r="L70" s="238">
        <v>-1</v>
      </c>
      <c r="M70" s="238">
        <v>-1</v>
      </c>
      <c r="N70" s="238">
        <v>-1</v>
      </c>
      <c r="O70" s="238">
        <v>-1</v>
      </c>
      <c r="P70" s="238">
        <v>-1</v>
      </c>
      <c r="Q70" s="238">
        <v>-1</v>
      </c>
      <c r="R70" s="238">
        <v>-1</v>
      </c>
      <c r="S70" s="238">
        <v>-1</v>
      </c>
      <c r="T70" s="238">
        <v>-1</v>
      </c>
      <c r="U70" s="238">
        <v>-1</v>
      </c>
      <c r="V70" s="238">
        <v>-1</v>
      </c>
      <c r="W70" s="238">
        <v>-1</v>
      </c>
      <c r="X70" s="238">
        <v>-1</v>
      </c>
      <c r="Y70" s="238">
        <v>-1</v>
      </c>
      <c r="Z70" s="230"/>
      <c r="AA70" s="230"/>
      <c r="AB70" s="230"/>
      <c r="AC70" s="230"/>
      <c r="AD70" s="230"/>
      <c r="AE70" s="230"/>
      <c r="AF70" s="230"/>
      <c r="AG70" s="230"/>
      <c r="AH70" s="230"/>
      <c r="AI70" s="230"/>
      <c r="AJ70" s="230"/>
      <c r="AK70" s="230"/>
      <c r="AL70" s="230"/>
      <c r="AM70" s="230"/>
      <c r="AN70" s="230"/>
      <c r="AO70" s="230"/>
      <c r="AP70" s="230"/>
      <c r="AQ70" s="230"/>
      <c r="AR70" s="230"/>
      <c r="AS70" s="230"/>
      <c r="AT70" s="230"/>
      <c r="AU70" s="230"/>
      <c r="AV70" s="230"/>
      <c r="AW70" s="230"/>
      <c r="AX70" s="230"/>
      <c r="AY70" s="230"/>
      <c r="AZ70" s="230"/>
      <c r="BA70" s="230"/>
      <c r="BB70" s="230"/>
      <c r="BC70" s="230"/>
      <c r="BD70" s="230"/>
      <c r="BE70" s="230"/>
      <c r="BF70" s="45">
        <v>2</v>
      </c>
      <c r="BG70" s="102">
        <v>34</v>
      </c>
      <c r="BH70" s="102">
        <v>8</v>
      </c>
      <c r="BI70" s="102">
        <v>28</v>
      </c>
      <c r="BJ70" s="48" t="str">
        <f t="shared" si="30"/>
        <v>8,34</v>
      </c>
      <c r="BK70" s="82"/>
      <c r="BL70" s="94">
        <f t="shared" si="31"/>
        <v>66</v>
      </c>
      <c r="BM70" s="56">
        <f t="shared" ref="BM70:BM133" si="32">IF(ISNUMBER(BL70),INT(BL69/$BN$4)+1,"")</f>
        <v>2</v>
      </c>
      <c r="BN70" s="56">
        <f t="shared" ref="BN70:BN133" si="33">IF(ISNUMBER(BL70),IF(BM69&lt;&gt;BM70,1,BN69+1),"")</f>
        <v>30</v>
      </c>
      <c r="BO70" s="82"/>
      <c r="BP70" s="90">
        <v>65</v>
      </c>
      <c r="BQ70" s="237">
        <v>0</v>
      </c>
      <c r="BR70" s="102">
        <v>65</v>
      </c>
      <c r="BS70" s="102" t="s">
        <v>615</v>
      </c>
      <c r="BT70" s="102" t="s">
        <v>458</v>
      </c>
      <c r="BU70" s="102">
        <v>1</v>
      </c>
      <c r="BV70" s="237">
        <v>29.7</v>
      </c>
      <c r="BW70" s="102">
        <v>100</v>
      </c>
      <c r="BX70" s="237">
        <v>201.858499999999</v>
      </c>
      <c r="BY70" s="237">
        <v>405.664999999999</v>
      </c>
      <c r="BZ70" s="82"/>
      <c r="CA70" s="240">
        <v>1</v>
      </c>
      <c r="CB70" s="240">
        <v>1</v>
      </c>
      <c r="CC70" s="240">
        <v>1</v>
      </c>
      <c r="CD70" s="240">
        <v>1</v>
      </c>
      <c r="CE70" s="240">
        <v>1</v>
      </c>
      <c r="CF70" s="240">
        <v>1</v>
      </c>
      <c r="CG70" s="240">
        <v>1</v>
      </c>
      <c r="CH70" s="240">
        <v>1</v>
      </c>
      <c r="CI70" s="240">
        <v>1</v>
      </c>
      <c r="CJ70" s="240">
        <v>1</v>
      </c>
      <c r="CK70" s="240">
        <v>1</v>
      </c>
      <c r="CL70" s="240">
        <v>1</v>
      </c>
      <c r="CM70" s="240">
        <v>1</v>
      </c>
      <c r="CN70" s="240">
        <v>1</v>
      </c>
      <c r="CO70" s="240">
        <v>1</v>
      </c>
      <c r="CP70" s="240">
        <v>1</v>
      </c>
      <c r="CQ70" s="240">
        <v>1</v>
      </c>
      <c r="CR70" s="240">
        <v>1</v>
      </c>
      <c r="CS70" s="240">
        <v>1</v>
      </c>
      <c r="CT70" s="240">
        <v>1</v>
      </c>
      <c r="CU70" s="240">
        <v>1</v>
      </c>
      <c r="CV70" s="240">
        <v>1</v>
      </c>
      <c r="CW70" s="240">
        <v>1</v>
      </c>
      <c r="CX70" s="82"/>
      <c r="CY70" s="82"/>
      <c r="CZ70" s="82"/>
      <c r="DA70" s="82"/>
      <c r="DB70" s="82"/>
      <c r="DC70" s="82"/>
      <c r="DD70" s="82"/>
      <c r="DE70" s="82"/>
      <c r="DF70" s="82"/>
      <c r="DG70" s="82"/>
      <c r="DH70" s="82"/>
      <c r="DI70" s="82"/>
      <c r="DJ70" s="82"/>
      <c r="DK70" s="82"/>
    </row>
    <row r="71" spans="1:115" ht="11.25" customHeight="1" x14ac:dyDescent="0.25">
      <c r="A71" s="82"/>
      <c r="B71" s="239"/>
      <c r="C71" s="238">
        <v>1</v>
      </c>
      <c r="D71" s="238">
        <v>1</v>
      </c>
      <c r="E71" s="238">
        <v>-1</v>
      </c>
      <c r="F71" s="238">
        <v>-1</v>
      </c>
      <c r="G71" s="238">
        <v>-1</v>
      </c>
      <c r="H71" s="238">
        <v>-1</v>
      </c>
      <c r="I71" s="238">
        <v>-1</v>
      </c>
      <c r="J71" s="238">
        <v>-1</v>
      </c>
      <c r="K71" s="238">
        <v>-1</v>
      </c>
      <c r="L71" s="238">
        <v>-1</v>
      </c>
      <c r="M71" s="238">
        <v>-1</v>
      </c>
      <c r="N71" s="238">
        <v>-1</v>
      </c>
      <c r="O71" s="238">
        <v>-1</v>
      </c>
      <c r="P71" s="238">
        <v>-1</v>
      </c>
      <c r="Q71" s="238">
        <v>-1</v>
      </c>
      <c r="R71" s="238">
        <v>-1</v>
      </c>
      <c r="S71" s="238">
        <v>-1</v>
      </c>
      <c r="T71" s="238">
        <v>-1</v>
      </c>
      <c r="U71" s="238">
        <v>-1</v>
      </c>
      <c r="V71" s="238">
        <v>-1</v>
      </c>
      <c r="W71" s="238">
        <v>-1</v>
      </c>
      <c r="X71" s="238">
        <v>-1</v>
      </c>
      <c r="Y71" s="238">
        <v>-1</v>
      </c>
      <c r="Z71" s="230"/>
      <c r="AA71" s="230"/>
      <c r="AB71" s="230"/>
      <c r="AC71" s="230"/>
      <c r="AD71" s="230"/>
      <c r="AE71" s="230"/>
      <c r="AF71" s="230"/>
      <c r="AG71" s="230"/>
      <c r="AH71" s="230"/>
      <c r="AI71" s="230"/>
      <c r="AJ71" s="230"/>
      <c r="AK71" s="230"/>
      <c r="AL71" s="230"/>
      <c r="AM71" s="230"/>
      <c r="AN71" s="230"/>
      <c r="AO71" s="230"/>
      <c r="AP71" s="230"/>
      <c r="AQ71" s="230"/>
      <c r="AR71" s="230"/>
      <c r="AS71" s="230"/>
      <c r="AT71" s="230"/>
      <c r="AU71" s="230"/>
      <c r="AV71" s="230"/>
      <c r="AW71" s="230"/>
      <c r="AX71" s="230"/>
      <c r="AY71" s="230"/>
      <c r="AZ71" s="230"/>
      <c r="BA71" s="230"/>
      <c r="BB71" s="230"/>
      <c r="BC71" s="230"/>
      <c r="BD71" s="230"/>
      <c r="BE71" s="230"/>
      <c r="BF71" s="45">
        <v>2</v>
      </c>
      <c r="BG71" s="102">
        <v>34</v>
      </c>
      <c r="BH71" s="102">
        <v>9</v>
      </c>
      <c r="BI71" s="102">
        <v>28</v>
      </c>
      <c r="BJ71" s="48" t="str">
        <f t="shared" si="30"/>
        <v>9,34</v>
      </c>
      <c r="BK71" s="82"/>
      <c r="BL71" s="94">
        <f t="shared" si="31"/>
        <v>67</v>
      </c>
      <c r="BM71" s="56">
        <f t="shared" si="32"/>
        <v>2</v>
      </c>
      <c r="BN71" s="56">
        <f t="shared" si="33"/>
        <v>31</v>
      </c>
      <c r="BO71" s="82"/>
      <c r="BP71" s="90">
        <v>66</v>
      </c>
      <c r="BQ71" s="237">
        <v>0</v>
      </c>
      <c r="BR71" s="102">
        <v>66</v>
      </c>
      <c r="BS71" s="102" t="s">
        <v>619</v>
      </c>
      <c r="BT71" s="102" t="s">
        <v>460</v>
      </c>
      <c r="BU71" s="102">
        <v>1</v>
      </c>
      <c r="BV71" s="237">
        <v>0</v>
      </c>
      <c r="BW71" s="102">
        <v>0</v>
      </c>
      <c r="BX71" s="237">
        <v>0</v>
      </c>
      <c r="BY71" s="237">
        <v>0</v>
      </c>
      <c r="BZ71" s="82"/>
      <c r="CA71" s="240">
        <v>1</v>
      </c>
      <c r="CB71" s="240">
        <v>1</v>
      </c>
      <c r="CC71" s="240">
        <v>1</v>
      </c>
      <c r="CD71" s="240">
        <v>1</v>
      </c>
      <c r="CE71" s="240">
        <v>1</v>
      </c>
      <c r="CF71" s="240">
        <v>1</v>
      </c>
      <c r="CG71" s="240">
        <v>1</v>
      </c>
      <c r="CH71" s="240">
        <v>1</v>
      </c>
      <c r="CI71" s="240">
        <v>1</v>
      </c>
      <c r="CJ71" s="240">
        <v>1</v>
      </c>
      <c r="CK71" s="240">
        <v>1</v>
      </c>
      <c r="CL71" s="240">
        <v>1</v>
      </c>
      <c r="CM71" s="240">
        <v>1</v>
      </c>
      <c r="CN71" s="240">
        <v>1</v>
      </c>
      <c r="CO71" s="240">
        <v>1</v>
      </c>
      <c r="CP71" s="240">
        <v>1</v>
      </c>
      <c r="CQ71" s="240">
        <v>1</v>
      </c>
      <c r="CR71" s="240">
        <v>1</v>
      </c>
      <c r="CS71" s="240">
        <v>1</v>
      </c>
      <c r="CT71" s="240">
        <v>1</v>
      </c>
      <c r="CU71" s="240">
        <v>1</v>
      </c>
      <c r="CV71" s="240">
        <v>1</v>
      </c>
      <c r="CW71" s="240">
        <v>1</v>
      </c>
      <c r="CX71" s="82"/>
      <c r="CY71" s="82"/>
      <c r="CZ71" s="82"/>
      <c r="DA71" s="82"/>
      <c r="DB71" s="82"/>
      <c r="DC71" s="82"/>
      <c r="DD71" s="82"/>
      <c r="DE71" s="82"/>
      <c r="DF71" s="82"/>
      <c r="DG71" s="82"/>
      <c r="DH71" s="82"/>
      <c r="DI71" s="82"/>
      <c r="DJ71" s="82"/>
      <c r="DK71" s="82"/>
    </row>
    <row r="72" spans="1:115" ht="11.25" customHeight="1" x14ac:dyDescent="0.25">
      <c r="A72" s="82"/>
      <c r="B72" s="239"/>
      <c r="C72" s="238">
        <v>-1</v>
      </c>
      <c r="D72" s="238">
        <v>-1</v>
      </c>
      <c r="E72" s="238">
        <v>-1</v>
      </c>
      <c r="F72" s="238">
        <v>-1</v>
      </c>
      <c r="G72" s="238">
        <v>-1</v>
      </c>
      <c r="H72" s="238">
        <v>-1</v>
      </c>
      <c r="I72" s="238">
        <v>-1</v>
      </c>
      <c r="J72" s="238">
        <v>-1</v>
      </c>
      <c r="K72" s="238">
        <v>-1</v>
      </c>
      <c r="L72" s="238">
        <v>-1</v>
      </c>
      <c r="M72" s="238">
        <v>-1</v>
      </c>
      <c r="N72" s="238">
        <v>-1</v>
      </c>
      <c r="O72" s="238">
        <v>-1</v>
      </c>
      <c r="P72" s="238">
        <v>-1</v>
      </c>
      <c r="Q72" s="238">
        <v>-1</v>
      </c>
      <c r="R72" s="238">
        <v>-1</v>
      </c>
      <c r="S72" s="238">
        <v>-1</v>
      </c>
      <c r="T72" s="238">
        <v>-1</v>
      </c>
      <c r="U72" s="238">
        <v>-1</v>
      </c>
      <c r="V72" s="238">
        <v>-1</v>
      </c>
      <c r="W72" s="238">
        <v>-1</v>
      </c>
      <c r="X72" s="238">
        <v>-1</v>
      </c>
      <c r="Y72" s="238">
        <v>-1</v>
      </c>
      <c r="Z72" s="230"/>
      <c r="AA72" s="230"/>
      <c r="AB72" s="230"/>
      <c r="AC72" s="230"/>
      <c r="AD72" s="230"/>
      <c r="AE72" s="230"/>
      <c r="AF72" s="230"/>
      <c r="AG72" s="230"/>
      <c r="AH72" s="230"/>
      <c r="AI72" s="230"/>
      <c r="AJ72" s="230"/>
      <c r="AK72" s="230"/>
      <c r="AL72" s="230"/>
      <c r="AM72" s="230"/>
      <c r="AN72" s="230"/>
      <c r="AO72" s="230"/>
      <c r="AP72" s="230"/>
      <c r="AQ72" s="230"/>
      <c r="AR72" s="230"/>
      <c r="AS72" s="230"/>
      <c r="AT72" s="230"/>
      <c r="AU72" s="230"/>
      <c r="AV72" s="230"/>
      <c r="AW72" s="230"/>
      <c r="AX72" s="230"/>
      <c r="AY72" s="230"/>
      <c r="AZ72" s="230"/>
      <c r="BA72" s="230"/>
      <c r="BB72" s="230"/>
      <c r="BC72" s="230"/>
      <c r="BD72" s="230"/>
      <c r="BE72" s="230"/>
      <c r="BF72" s="45">
        <v>2</v>
      </c>
      <c r="BG72" s="102">
        <v>34</v>
      </c>
      <c r="BH72" s="102">
        <v>10</v>
      </c>
      <c r="BI72" s="102">
        <v>28</v>
      </c>
      <c r="BJ72" s="48" t="str">
        <f t="shared" si="30"/>
        <v>10,34</v>
      </c>
      <c r="BK72" s="82"/>
      <c r="BL72" s="94">
        <f t="shared" si="31"/>
        <v>68</v>
      </c>
      <c r="BM72" s="56">
        <f t="shared" si="32"/>
        <v>2</v>
      </c>
      <c r="BN72" s="56">
        <f t="shared" si="33"/>
        <v>32</v>
      </c>
      <c r="BO72" s="82"/>
      <c r="BP72" s="90">
        <v>67</v>
      </c>
      <c r="BQ72" s="237">
        <v>0</v>
      </c>
      <c r="BR72" s="102">
        <v>67</v>
      </c>
      <c r="BS72" s="102" t="s">
        <v>618</v>
      </c>
      <c r="BT72" s="102" t="s">
        <v>458</v>
      </c>
      <c r="BU72" s="102">
        <v>1</v>
      </c>
      <c r="BV72" s="237">
        <v>29.7</v>
      </c>
      <c r="BW72" s="102">
        <v>100</v>
      </c>
      <c r="BX72" s="237">
        <v>202.83249999999899</v>
      </c>
      <c r="BY72" s="237">
        <v>403.716999999998</v>
      </c>
      <c r="BZ72" s="82"/>
      <c r="CA72" s="240">
        <v>1</v>
      </c>
      <c r="CB72" s="240">
        <v>1</v>
      </c>
      <c r="CC72" s="240">
        <v>1</v>
      </c>
      <c r="CD72" s="240">
        <v>1</v>
      </c>
      <c r="CE72" s="240">
        <v>1</v>
      </c>
      <c r="CF72" s="240">
        <v>1</v>
      </c>
      <c r="CG72" s="240">
        <v>1</v>
      </c>
      <c r="CH72" s="240">
        <v>1</v>
      </c>
      <c r="CI72" s="240">
        <v>1</v>
      </c>
      <c r="CJ72" s="240">
        <v>1</v>
      </c>
      <c r="CK72" s="240">
        <v>1</v>
      </c>
      <c r="CL72" s="240">
        <v>1</v>
      </c>
      <c r="CM72" s="240">
        <v>1</v>
      </c>
      <c r="CN72" s="240">
        <v>1</v>
      </c>
      <c r="CO72" s="240">
        <v>1</v>
      </c>
      <c r="CP72" s="240">
        <v>1</v>
      </c>
      <c r="CQ72" s="240">
        <v>1</v>
      </c>
      <c r="CR72" s="240">
        <v>1</v>
      </c>
      <c r="CS72" s="240">
        <v>1</v>
      </c>
      <c r="CT72" s="240">
        <v>1</v>
      </c>
      <c r="CU72" s="240">
        <v>1</v>
      </c>
      <c r="CV72" s="240">
        <v>1</v>
      </c>
      <c r="CW72" s="240">
        <v>1</v>
      </c>
      <c r="CX72" s="82"/>
      <c r="CY72" s="82"/>
      <c r="CZ72" s="82"/>
      <c r="DA72" s="82"/>
      <c r="DB72" s="82"/>
      <c r="DC72" s="82"/>
      <c r="DD72" s="82"/>
      <c r="DE72" s="82"/>
      <c r="DF72" s="82"/>
      <c r="DG72" s="82"/>
      <c r="DH72" s="82"/>
      <c r="DI72" s="82"/>
      <c r="DJ72" s="82"/>
      <c r="DK72" s="82"/>
    </row>
    <row r="73" spans="1:115" ht="11.25" customHeight="1" x14ac:dyDescent="0.25">
      <c r="A73" s="82"/>
      <c r="B73" s="239"/>
      <c r="C73" s="238">
        <v>-1</v>
      </c>
      <c r="D73" s="238">
        <v>-1</v>
      </c>
      <c r="E73" s="238">
        <v>-1</v>
      </c>
      <c r="F73" s="238">
        <v>-1</v>
      </c>
      <c r="G73" s="238">
        <v>-1</v>
      </c>
      <c r="H73" s="238">
        <v>-1</v>
      </c>
      <c r="I73" s="238">
        <v>-1</v>
      </c>
      <c r="J73" s="238">
        <v>-1</v>
      </c>
      <c r="K73" s="238">
        <v>-1</v>
      </c>
      <c r="L73" s="238">
        <v>-1</v>
      </c>
      <c r="M73" s="238">
        <v>-1</v>
      </c>
      <c r="N73" s="238">
        <v>-1</v>
      </c>
      <c r="O73" s="238">
        <v>-1</v>
      </c>
      <c r="P73" s="238">
        <v>-1</v>
      </c>
      <c r="Q73" s="238">
        <v>-1</v>
      </c>
      <c r="R73" s="238">
        <v>-1</v>
      </c>
      <c r="S73" s="238">
        <v>-1</v>
      </c>
      <c r="T73" s="238">
        <v>-1</v>
      </c>
      <c r="U73" s="238">
        <v>-1</v>
      </c>
      <c r="V73" s="238">
        <v>-1</v>
      </c>
      <c r="W73" s="238">
        <v>-1</v>
      </c>
      <c r="X73" s="238">
        <v>-1</v>
      </c>
      <c r="Y73" s="238">
        <v>-1</v>
      </c>
      <c r="Z73" s="230"/>
      <c r="AA73" s="230"/>
      <c r="AB73" s="230"/>
      <c r="AC73" s="230"/>
      <c r="AD73" s="230"/>
      <c r="AE73" s="230"/>
      <c r="AF73" s="230"/>
      <c r="AG73" s="230"/>
      <c r="AH73" s="230"/>
      <c r="AI73" s="230"/>
      <c r="AJ73" s="230"/>
      <c r="AK73" s="230"/>
      <c r="AL73" s="230"/>
      <c r="AM73" s="230"/>
      <c r="AN73" s="230"/>
      <c r="AO73" s="230"/>
      <c r="AP73" s="230"/>
      <c r="AQ73" s="230"/>
      <c r="AR73" s="230"/>
      <c r="AS73" s="230"/>
      <c r="AT73" s="230"/>
      <c r="AU73" s="230"/>
      <c r="AV73" s="230"/>
      <c r="AW73" s="230"/>
      <c r="AX73" s="230"/>
      <c r="AY73" s="230"/>
      <c r="AZ73" s="230"/>
      <c r="BA73" s="230"/>
      <c r="BB73" s="230"/>
      <c r="BC73" s="230"/>
      <c r="BD73" s="230"/>
      <c r="BE73" s="230"/>
      <c r="BF73" s="45">
        <v>2</v>
      </c>
      <c r="BG73" s="102">
        <v>34</v>
      </c>
      <c r="BH73" s="102">
        <v>11</v>
      </c>
      <c r="BI73" s="102">
        <v>28</v>
      </c>
      <c r="BJ73" s="48" t="str">
        <f t="shared" si="30"/>
        <v>11,34</v>
      </c>
      <c r="BK73" s="82"/>
      <c r="BL73" s="94">
        <f t="shared" si="31"/>
        <v>69</v>
      </c>
      <c r="BM73" s="56">
        <f t="shared" si="32"/>
        <v>2</v>
      </c>
      <c r="BN73" s="56">
        <f t="shared" si="33"/>
        <v>33</v>
      </c>
      <c r="BO73" s="82"/>
      <c r="BP73" s="90">
        <v>68</v>
      </c>
      <c r="BQ73" s="237">
        <v>0</v>
      </c>
      <c r="BR73" s="102">
        <v>68</v>
      </c>
      <c r="BS73" s="102" t="s">
        <v>613</v>
      </c>
      <c r="BT73" s="102" t="s">
        <v>458</v>
      </c>
      <c r="BU73" s="102">
        <v>1</v>
      </c>
      <c r="BV73" s="237">
        <v>29.7</v>
      </c>
      <c r="BW73" s="102">
        <v>100</v>
      </c>
      <c r="BX73" s="237">
        <v>201.858499999999</v>
      </c>
      <c r="BY73" s="237">
        <v>405.664999999999</v>
      </c>
      <c r="BZ73" s="82"/>
      <c r="CA73" s="240">
        <v>1</v>
      </c>
      <c r="CB73" s="240">
        <v>1</v>
      </c>
      <c r="CC73" s="240">
        <v>1</v>
      </c>
      <c r="CD73" s="240">
        <v>1</v>
      </c>
      <c r="CE73" s="240">
        <v>1</v>
      </c>
      <c r="CF73" s="240">
        <v>1</v>
      </c>
      <c r="CG73" s="240">
        <v>1</v>
      </c>
      <c r="CH73" s="240">
        <v>1</v>
      </c>
      <c r="CI73" s="240">
        <v>1</v>
      </c>
      <c r="CJ73" s="240">
        <v>1</v>
      </c>
      <c r="CK73" s="240">
        <v>1</v>
      </c>
      <c r="CL73" s="240">
        <v>1</v>
      </c>
      <c r="CM73" s="240">
        <v>1</v>
      </c>
      <c r="CN73" s="240">
        <v>1</v>
      </c>
      <c r="CO73" s="240">
        <v>1</v>
      </c>
      <c r="CP73" s="240">
        <v>1</v>
      </c>
      <c r="CQ73" s="240">
        <v>1</v>
      </c>
      <c r="CR73" s="240">
        <v>1</v>
      </c>
      <c r="CS73" s="240">
        <v>1</v>
      </c>
      <c r="CT73" s="240">
        <v>1</v>
      </c>
      <c r="CU73" s="240">
        <v>1</v>
      </c>
      <c r="CV73" s="240">
        <v>1</v>
      </c>
      <c r="CW73" s="240">
        <v>1</v>
      </c>
      <c r="CX73" s="82"/>
      <c r="CY73" s="82"/>
      <c r="CZ73" s="82"/>
      <c r="DA73" s="82"/>
      <c r="DB73" s="82"/>
      <c r="DC73" s="82"/>
      <c r="DD73" s="82"/>
      <c r="DE73" s="82"/>
      <c r="DF73" s="82"/>
      <c r="DG73" s="82"/>
      <c r="DH73" s="82"/>
      <c r="DI73" s="82"/>
      <c r="DJ73" s="82"/>
      <c r="DK73" s="82"/>
    </row>
    <row r="74" spans="1:115" ht="11.25" customHeight="1" x14ac:dyDescent="0.25">
      <c r="A74" s="82"/>
      <c r="B74" s="239"/>
      <c r="C74" s="238">
        <v>-1</v>
      </c>
      <c r="D74" s="238">
        <v>-1</v>
      </c>
      <c r="E74" s="238">
        <v>-1</v>
      </c>
      <c r="F74" s="238">
        <v>-1</v>
      </c>
      <c r="G74" s="238">
        <v>-1</v>
      </c>
      <c r="H74" s="238">
        <v>-1</v>
      </c>
      <c r="I74" s="238">
        <v>-1</v>
      </c>
      <c r="J74" s="238">
        <v>-1</v>
      </c>
      <c r="K74" s="238">
        <v>-1</v>
      </c>
      <c r="L74" s="238">
        <v>-1</v>
      </c>
      <c r="M74" s="238">
        <v>-1</v>
      </c>
      <c r="N74" s="238">
        <v>-1</v>
      </c>
      <c r="O74" s="238">
        <v>-1</v>
      </c>
      <c r="P74" s="238">
        <v>-1</v>
      </c>
      <c r="Q74" s="238">
        <v>-1</v>
      </c>
      <c r="R74" s="238">
        <v>-1</v>
      </c>
      <c r="S74" s="238">
        <v>-1</v>
      </c>
      <c r="T74" s="238">
        <v>-1</v>
      </c>
      <c r="U74" s="238">
        <v>-1</v>
      </c>
      <c r="V74" s="238">
        <v>-1</v>
      </c>
      <c r="W74" s="238">
        <v>-1</v>
      </c>
      <c r="X74" s="238">
        <v>-1</v>
      </c>
      <c r="Y74" s="238">
        <v>-1</v>
      </c>
      <c r="Z74" s="230"/>
      <c r="AA74" s="230"/>
      <c r="AB74" s="230"/>
      <c r="AC74" s="230"/>
      <c r="AD74" s="230"/>
      <c r="AE74" s="230"/>
      <c r="AF74" s="230"/>
      <c r="AG74" s="230"/>
      <c r="AH74" s="230"/>
      <c r="AI74" s="230"/>
      <c r="AJ74" s="230"/>
      <c r="AK74" s="230"/>
      <c r="AL74" s="230"/>
      <c r="AM74" s="230"/>
      <c r="AN74" s="230"/>
      <c r="AO74" s="230"/>
      <c r="AP74" s="230"/>
      <c r="AQ74" s="230"/>
      <c r="AR74" s="230"/>
      <c r="AS74" s="230"/>
      <c r="AT74" s="230"/>
      <c r="AU74" s="230"/>
      <c r="AV74" s="230"/>
      <c r="AW74" s="230"/>
      <c r="AX74" s="230"/>
      <c r="AY74" s="230"/>
      <c r="AZ74" s="230"/>
      <c r="BA74" s="230"/>
      <c r="BB74" s="230"/>
      <c r="BC74" s="230"/>
      <c r="BD74" s="230"/>
      <c r="BE74" s="230"/>
      <c r="BF74" s="45">
        <v>2</v>
      </c>
      <c r="BG74" s="102">
        <v>34</v>
      </c>
      <c r="BH74" s="102">
        <v>12</v>
      </c>
      <c r="BI74" s="102">
        <v>28</v>
      </c>
      <c r="BJ74" s="48" t="str">
        <f t="shared" si="30"/>
        <v>12,34</v>
      </c>
      <c r="BK74" s="82"/>
      <c r="BL74" s="94">
        <f t="shared" si="31"/>
        <v>70</v>
      </c>
      <c r="BM74" s="56">
        <f t="shared" si="32"/>
        <v>2</v>
      </c>
      <c r="BN74" s="56">
        <f t="shared" si="33"/>
        <v>34</v>
      </c>
      <c r="BO74" s="82"/>
      <c r="BP74" s="90">
        <v>69</v>
      </c>
      <c r="BQ74" s="237">
        <v>0</v>
      </c>
      <c r="BR74" s="102">
        <v>69</v>
      </c>
      <c r="BS74" s="102" t="s">
        <v>617</v>
      </c>
      <c r="BT74" s="102" t="s">
        <v>460</v>
      </c>
      <c r="BU74" s="102">
        <v>1</v>
      </c>
      <c r="BV74" s="237">
        <v>0</v>
      </c>
      <c r="BW74" s="102">
        <v>0</v>
      </c>
      <c r="BX74" s="237">
        <v>0</v>
      </c>
      <c r="BY74" s="237">
        <v>0</v>
      </c>
      <c r="BZ74" s="82"/>
      <c r="CA74" s="240">
        <v>1</v>
      </c>
      <c r="CB74" s="240">
        <v>1</v>
      </c>
      <c r="CC74" s="240">
        <v>1</v>
      </c>
      <c r="CD74" s="240">
        <v>1</v>
      </c>
      <c r="CE74" s="240">
        <v>1</v>
      </c>
      <c r="CF74" s="240">
        <v>1</v>
      </c>
      <c r="CG74" s="240">
        <v>1</v>
      </c>
      <c r="CH74" s="240">
        <v>1</v>
      </c>
      <c r="CI74" s="240">
        <v>1</v>
      </c>
      <c r="CJ74" s="240">
        <v>1</v>
      </c>
      <c r="CK74" s="240">
        <v>1</v>
      </c>
      <c r="CL74" s="240">
        <v>1</v>
      </c>
      <c r="CM74" s="240">
        <v>1</v>
      </c>
      <c r="CN74" s="240">
        <v>1</v>
      </c>
      <c r="CO74" s="240">
        <v>1</v>
      </c>
      <c r="CP74" s="240">
        <v>1</v>
      </c>
      <c r="CQ74" s="240">
        <v>1</v>
      </c>
      <c r="CR74" s="240">
        <v>1</v>
      </c>
      <c r="CS74" s="240">
        <v>1</v>
      </c>
      <c r="CT74" s="240">
        <v>1</v>
      </c>
      <c r="CU74" s="240">
        <v>1</v>
      </c>
      <c r="CV74" s="240">
        <v>1</v>
      </c>
      <c r="CW74" s="240">
        <v>1</v>
      </c>
      <c r="CX74" s="82"/>
      <c r="CY74" s="82"/>
      <c r="CZ74" s="82"/>
      <c r="DA74" s="82"/>
      <c r="DB74" s="82"/>
      <c r="DC74" s="82"/>
      <c r="DD74" s="82"/>
      <c r="DE74" s="82"/>
      <c r="DF74" s="82"/>
      <c r="DG74" s="82"/>
      <c r="DH74" s="82"/>
      <c r="DI74" s="82"/>
      <c r="DJ74" s="82"/>
      <c r="DK74" s="82"/>
    </row>
    <row r="75" spans="1:115" ht="11.25" customHeight="1" x14ac:dyDescent="0.25">
      <c r="A75" s="82"/>
      <c r="B75" s="239"/>
      <c r="C75" s="238">
        <v>-1</v>
      </c>
      <c r="D75" s="238">
        <v>-1</v>
      </c>
      <c r="E75" s="238">
        <v>-1</v>
      </c>
      <c r="F75" s="238">
        <v>-1</v>
      </c>
      <c r="G75" s="238">
        <v>-1</v>
      </c>
      <c r="H75" s="238">
        <v>-1</v>
      </c>
      <c r="I75" s="238">
        <v>-1</v>
      </c>
      <c r="J75" s="238">
        <v>-1</v>
      </c>
      <c r="K75" s="238">
        <v>-1</v>
      </c>
      <c r="L75" s="238">
        <v>-1</v>
      </c>
      <c r="M75" s="238">
        <v>-1</v>
      </c>
      <c r="N75" s="238">
        <v>-1</v>
      </c>
      <c r="O75" s="238">
        <v>-1</v>
      </c>
      <c r="P75" s="238">
        <v>-1</v>
      </c>
      <c r="Q75" s="238">
        <v>-1</v>
      </c>
      <c r="R75" s="238">
        <v>-1</v>
      </c>
      <c r="S75" s="238">
        <v>-1</v>
      </c>
      <c r="T75" s="238">
        <v>-1</v>
      </c>
      <c r="U75" s="238">
        <v>-1</v>
      </c>
      <c r="V75" s="238">
        <v>-1</v>
      </c>
      <c r="W75" s="238">
        <v>-1</v>
      </c>
      <c r="X75" s="238">
        <v>-1</v>
      </c>
      <c r="Y75" s="238">
        <v>-1</v>
      </c>
      <c r="Z75" s="230"/>
      <c r="AA75" s="230"/>
      <c r="AB75" s="230"/>
      <c r="AC75" s="230"/>
      <c r="AD75" s="230"/>
      <c r="AE75" s="230"/>
      <c r="AF75" s="230"/>
      <c r="AG75" s="230"/>
      <c r="AH75" s="230"/>
      <c r="AI75" s="230"/>
      <c r="AJ75" s="230"/>
      <c r="AK75" s="230"/>
      <c r="AL75" s="230"/>
      <c r="AM75" s="230"/>
      <c r="AN75" s="230"/>
      <c r="AO75" s="230"/>
      <c r="AP75" s="230"/>
      <c r="AQ75" s="230"/>
      <c r="AR75" s="230"/>
      <c r="AS75" s="230"/>
      <c r="AT75" s="230"/>
      <c r="AU75" s="230"/>
      <c r="AV75" s="230"/>
      <c r="AW75" s="230"/>
      <c r="AX75" s="230"/>
      <c r="AY75" s="230"/>
      <c r="AZ75" s="230"/>
      <c r="BA75" s="230"/>
      <c r="BB75" s="230"/>
      <c r="BC75" s="230"/>
      <c r="BD75" s="230"/>
      <c r="BE75" s="230"/>
      <c r="BF75" s="45">
        <v>2</v>
      </c>
      <c r="BG75" s="102">
        <v>34</v>
      </c>
      <c r="BH75" s="102">
        <v>13</v>
      </c>
      <c r="BI75" s="102">
        <v>28</v>
      </c>
      <c r="BJ75" s="48" t="str">
        <f t="shared" si="30"/>
        <v>13,34</v>
      </c>
      <c r="BK75" s="82"/>
      <c r="BL75" s="94">
        <f t="shared" si="31"/>
        <v>71</v>
      </c>
      <c r="BM75" s="56">
        <f t="shared" si="32"/>
        <v>2</v>
      </c>
      <c r="BN75" s="56">
        <f t="shared" si="33"/>
        <v>35</v>
      </c>
      <c r="BO75" s="82"/>
      <c r="BP75" s="90">
        <v>70</v>
      </c>
      <c r="BQ75" s="237">
        <v>0</v>
      </c>
      <c r="BR75" s="102">
        <v>70</v>
      </c>
      <c r="BS75" s="102" t="s">
        <v>616</v>
      </c>
      <c r="BT75" s="102" t="s">
        <v>460</v>
      </c>
      <c r="BU75" s="102">
        <v>1</v>
      </c>
      <c r="BV75" s="237">
        <v>0</v>
      </c>
      <c r="BW75" s="102">
        <v>0</v>
      </c>
      <c r="BX75" s="237">
        <v>0</v>
      </c>
      <c r="BY75" s="237">
        <v>0</v>
      </c>
      <c r="BZ75" s="82"/>
      <c r="CA75" s="240">
        <v>1</v>
      </c>
      <c r="CB75" s="240">
        <v>1</v>
      </c>
      <c r="CC75" s="240">
        <v>1</v>
      </c>
      <c r="CD75" s="240">
        <v>1</v>
      </c>
      <c r="CE75" s="240">
        <v>1</v>
      </c>
      <c r="CF75" s="240">
        <v>1</v>
      </c>
      <c r="CG75" s="240">
        <v>1</v>
      </c>
      <c r="CH75" s="240">
        <v>1</v>
      </c>
      <c r="CI75" s="240">
        <v>1</v>
      </c>
      <c r="CJ75" s="240">
        <v>1</v>
      </c>
      <c r="CK75" s="240">
        <v>1</v>
      </c>
      <c r="CL75" s="240">
        <v>1</v>
      </c>
      <c r="CM75" s="240">
        <v>1</v>
      </c>
      <c r="CN75" s="240">
        <v>1</v>
      </c>
      <c r="CO75" s="240">
        <v>1</v>
      </c>
      <c r="CP75" s="240">
        <v>1</v>
      </c>
      <c r="CQ75" s="240">
        <v>1</v>
      </c>
      <c r="CR75" s="240">
        <v>1</v>
      </c>
      <c r="CS75" s="240">
        <v>1</v>
      </c>
      <c r="CT75" s="240">
        <v>1</v>
      </c>
      <c r="CU75" s="240">
        <v>1</v>
      </c>
      <c r="CV75" s="240">
        <v>1</v>
      </c>
      <c r="CW75" s="240">
        <v>1</v>
      </c>
      <c r="CX75" s="82"/>
      <c r="CY75" s="82"/>
      <c r="CZ75" s="82"/>
      <c r="DA75" s="82"/>
      <c r="DB75" s="82"/>
      <c r="DC75" s="82"/>
      <c r="DD75" s="82"/>
      <c r="DE75" s="82"/>
      <c r="DF75" s="82"/>
      <c r="DG75" s="82"/>
      <c r="DH75" s="82"/>
      <c r="DI75" s="82"/>
      <c r="DJ75" s="82"/>
      <c r="DK75" s="82"/>
    </row>
    <row r="76" spans="1:115" ht="11.25" customHeight="1" x14ac:dyDescent="0.25">
      <c r="A76" s="82"/>
      <c r="B76" s="239"/>
      <c r="C76" s="238">
        <v>-1</v>
      </c>
      <c r="D76" s="238">
        <v>-1</v>
      </c>
      <c r="E76" s="238">
        <v>-1</v>
      </c>
      <c r="F76" s="238">
        <v>-1</v>
      </c>
      <c r="G76" s="238">
        <v>-1</v>
      </c>
      <c r="H76" s="238">
        <v>-1</v>
      </c>
      <c r="I76" s="238">
        <v>-1</v>
      </c>
      <c r="J76" s="238">
        <v>-1</v>
      </c>
      <c r="K76" s="238">
        <v>-1</v>
      </c>
      <c r="L76" s="238">
        <v>-1</v>
      </c>
      <c r="M76" s="238">
        <v>-1</v>
      </c>
      <c r="N76" s="238">
        <v>-1</v>
      </c>
      <c r="O76" s="238">
        <v>-1</v>
      </c>
      <c r="P76" s="238">
        <v>-1</v>
      </c>
      <c r="Q76" s="238">
        <v>-1</v>
      </c>
      <c r="R76" s="238">
        <v>-1</v>
      </c>
      <c r="S76" s="238">
        <v>-1</v>
      </c>
      <c r="T76" s="238">
        <v>-1</v>
      </c>
      <c r="U76" s="238">
        <v>-1</v>
      </c>
      <c r="V76" s="238">
        <v>-1</v>
      </c>
      <c r="W76" s="238">
        <v>-1</v>
      </c>
      <c r="X76" s="238">
        <v>-1</v>
      </c>
      <c r="Y76" s="238">
        <v>-1</v>
      </c>
      <c r="Z76" s="230"/>
      <c r="AA76" s="230"/>
      <c r="AB76" s="230"/>
      <c r="AC76" s="230"/>
      <c r="AD76" s="230"/>
      <c r="AE76" s="230"/>
      <c r="AF76" s="230"/>
      <c r="AG76" s="230"/>
      <c r="AH76" s="230"/>
      <c r="AI76" s="230"/>
      <c r="AJ76" s="230"/>
      <c r="AK76" s="230"/>
      <c r="AL76" s="230"/>
      <c r="AM76" s="230"/>
      <c r="AN76" s="230"/>
      <c r="AO76" s="230"/>
      <c r="AP76" s="230"/>
      <c r="AQ76" s="230"/>
      <c r="AR76" s="230"/>
      <c r="AS76" s="230"/>
      <c r="AT76" s="230"/>
      <c r="AU76" s="230"/>
      <c r="AV76" s="230"/>
      <c r="AW76" s="230"/>
      <c r="AX76" s="230"/>
      <c r="AY76" s="230"/>
      <c r="AZ76" s="230"/>
      <c r="BA76" s="230"/>
      <c r="BB76" s="230"/>
      <c r="BC76" s="230"/>
      <c r="BD76" s="230"/>
      <c r="BE76" s="230"/>
      <c r="BF76" s="45">
        <v>2</v>
      </c>
      <c r="BG76" s="102">
        <v>35</v>
      </c>
      <c r="BH76" s="102">
        <v>14</v>
      </c>
      <c r="BI76" s="102">
        <v>28</v>
      </c>
      <c r="BJ76" s="48" t="str">
        <f t="shared" si="30"/>
        <v>14,35</v>
      </c>
      <c r="BK76" s="82"/>
      <c r="BL76" s="94">
        <f t="shared" si="31"/>
        <v>72</v>
      </c>
      <c r="BM76" s="56">
        <f t="shared" si="32"/>
        <v>2</v>
      </c>
      <c r="BN76" s="56">
        <f t="shared" si="33"/>
        <v>36</v>
      </c>
      <c r="BO76" s="82"/>
      <c r="BP76" s="90">
        <v>71</v>
      </c>
      <c r="BQ76" s="237">
        <v>0</v>
      </c>
      <c r="BR76" s="102">
        <v>71</v>
      </c>
      <c r="BS76" s="102" t="s">
        <v>615</v>
      </c>
      <c r="BT76" s="102" t="s">
        <v>458</v>
      </c>
      <c r="BU76" s="102">
        <v>1</v>
      </c>
      <c r="BV76" s="237">
        <v>29.7</v>
      </c>
      <c r="BW76" s="102">
        <v>100</v>
      </c>
      <c r="BX76" s="237">
        <v>202.83249999999899</v>
      </c>
      <c r="BY76" s="237">
        <v>403.716999999998</v>
      </c>
      <c r="BZ76" s="82"/>
      <c r="CA76" s="240">
        <v>0</v>
      </c>
      <c r="CB76" s="240">
        <v>0</v>
      </c>
      <c r="CC76" s="240">
        <v>0</v>
      </c>
      <c r="CD76" s="240">
        <v>0</v>
      </c>
      <c r="CE76" s="240">
        <v>0</v>
      </c>
      <c r="CF76" s="240">
        <v>0</v>
      </c>
      <c r="CG76" s="240">
        <v>0</v>
      </c>
      <c r="CH76" s="240">
        <v>1</v>
      </c>
      <c r="CI76" s="240">
        <v>1</v>
      </c>
      <c r="CJ76" s="240">
        <v>1</v>
      </c>
      <c r="CK76" s="240">
        <v>1</v>
      </c>
      <c r="CL76" s="240">
        <v>1</v>
      </c>
      <c r="CM76" s="240">
        <v>1</v>
      </c>
      <c r="CN76" s="240">
        <v>1</v>
      </c>
      <c r="CO76" s="240">
        <v>1</v>
      </c>
      <c r="CP76" s="240">
        <v>1</v>
      </c>
      <c r="CQ76" s="240">
        <v>1</v>
      </c>
      <c r="CR76" s="240">
        <v>1</v>
      </c>
      <c r="CS76" s="240">
        <v>1</v>
      </c>
      <c r="CT76" s="240">
        <v>1</v>
      </c>
      <c r="CU76" s="240">
        <v>1</v>
      </c>
      <c r="CV76" s="240">
        <v>1</v>
      </c>
      <c r="CW76" s="240">
        <v>1</v>
      </c>
      <c r="CX76" s="82"/>
      <c r="CY76" s="82"/>
      <c r="CZ76" s="82"/>
      <c r="DA76" s="82"/>
      <c r="DB76" s="82"/>
      <c r="DC76" s="82"/>
      <c r="DD76" s="82"/>
      <c r="DE76" s="82"/>
      <c r="DF76" s="82"/>
      <c r="DG76" s="82"/>
      <c r="DH76" s="82"/>
      <c r="DI76" s="82"/>
      <c r="DJ76" s="82"/>
      <c r="DK76" s="82"/>
    </row>
    <row r="77" spans="1:115" ht="11.25" customHeight="1" x14ac:dyDescent="0.25">
      <c r="A77" s="82"/>
      <c r="B77" s="239"/>
      <c r="C77" s="238">
        <v>-1</v>
      </c>
      <c r="D77" s="238">
        <v>-1</v>
      </c>
      <c r="E77" s="238">
        <v>-1</v>
      </c>
      <c r="F77" s="238">
        <v>-1</v>
      </c>
      <c r="G77" s="238">
        <v>-1</v>
      </c>
      <c r="H77" s="238">
        <v>-1</v>
      </c>
      <c r="I77" s="238">
        <v>-1</v>
      </c>
      <c r="J77" s="238">
        <v>-1</v>
      </c>
      <c r="K77" s="238">
        <v>-1</v>
      </c>
      <c r="L77" s="238">
        <v>-1</v>
      </c>
      <c r="M77" s="238">
        <v>-1</v>
      </c>
      <c r="N77" s="238">
        <v>-1</v>
      </c>
      <c r="O77" s="238">
        <v>-1</v>
      </c>
      <c r="P77" s="238">
        <v>-1</v>
      </c>
      <c r="Q77" s="238">
        <v>-1</v>
      </c>
      <c r="R77" s="238">
        <v>-1</v>
      </c>
      <c r="S77" s="238">
        <v>-1</v>
      </c>
      <c r="T77" s="238">
        <v>-1</v>
      </c>
      <c r="U77" s="238">
        <v>-1</v>
      </c>
      <c r="V77" s="238">
        <v>-1</v>
      </c>
      <c r="W77" s="238">
        <v>-1</v>
      </c>
      <c r="X77" s="238">
        <v>-1</v>
      </c>
      <c r="Y77" s="238">
        <v>-1</v>
      </c>
      <c r="Z77" s="230"/>
      <c r="AA77" s="230"/>
      <c r="AB77" s="230"/>
      <c r="AC77" s="230"/>
      <c r="AD77" s="230"/>
      <c r="AE77" s="230"/>
      <c r="AF77" s="230"/>
      <c r="AG77" s="230"/>
      <c r="AH77" s="230"/>
      <c r="AI77" s="230"/>
      <c r="AJ77" s="230"/>
      <c r="AK77" s="230"/>
      <c r="AL77" s="230"/>
      <c r="AM77" s="230"/>
      <c r="AN77" s="230"/>
      <c r="AO77" s="230"/>
      <c r="AP77" s="230"/>
      <c r="AQ77" s="230"/>
      <c r="AR77" s="230"/>
      <c r="AS77" s="230"/>
      <c r="AT77" s="230"/>
      <c r="AU77" s="230"/>
      <c r="AV77" s="230"/>
      <c r="AW77" s="230"/>
      <c r="AX77" s="230"/>
      <c r="AY77" s="230"/>
      <c r="AZ77" s="230"/>
      <c r="BA77" s="230"/>
      <c r="BB77" s="230"/>
      <c r="BC77" s="230"/>
      <c r="BD77" s="230"/>
      <c r="BE77" s="230"/>
      <c r="BF77" s="45">
        <v>2</v>
      </c>
      <c r="BG77" s="102">
        <v>35</v>
      </c>
      <c r="BH77" s="102">
        <v>16</v>
      </c>
      <c r="BI77" s="102">
        <v>28</v>
      </c>
      <c r="BJ77" s="48" t="str">
        <f t="shared" si="30"/>
        <v>16,35</v>
      </c>
      <c r="BK77" s="82"/>
      <c r="BL77" s="94">
        <f t="shared" si="31"/>
        <v>73</v>
      </c>
      <c r="BM77" s="56">
        <f t="shared" si="32"/>
        <v>3</v>
      </c>
      <c r="BN77" s="56">
        <f t="shared" si="33"/>
        <v>1</v>
      </c>
      <c r="BO77" s="82"/>
      <c r="BP77" s="90">
        <v>72</v>
      </c>
      <c r="BQ77" s="237">
        <v>0</v>
      </c>
      <c r="BR77" s="102">
        <v>72</v>
      </c>
      <c r="BS77" s="102" t="s">
        <v>612</v>
      </c>
      <c r="BT77" s="102" t="s">
        <v>458</v>
      </c>
      <c r="BU77" s="102">
        <v>1</v>
      </c>
      <c r="BV77" s="237">
        <v>29.7</v>
      </c>
      <c r="BW77" s="102">
        <v>100</v>
      </c>
      <c r="BX77" s="237">
        <v>201.858499999999</v>
      </c>
      <c r="BY77" s="237">
        <v>405.664999999999</v>
      </c>
      <c r="BZ77" s="82"/>
      <c r="CA77" s="240">
        <v>0</v>
      </c>
      <c r="CB77" s="240">
        <v>0</v>
      </c>
      <c r="CC77" s="240">
        <v>0</v>
      </c>
      <c r="CD77" s="240">
        <v>0</v>
      </c>
      <c r="CE77" s="240">
        <v>0</v>
      </c>
      <c r="CF77" s="240">
        <v>0</v>
      </c>
      <c r="CG77" s="240">
        <v>0</v>
      </c>
      <c r="CH77" s="240">
        <v>0</v>
      </c>
      <c r="CI77" s="240">
        <v>0</v>
      </c>
      <c r="CJ77" s="240">
        <v>0</v>
      </c>
      <c r="CK77" s="240">
        <v>0</v>
      </c>
      <c r="CL77" s="240">
        <v>0</v>
      </c>
      <c r="CM77" s="240">
        <v>0</v>
      </c>
      <c r="CN77" s="240">
        <v>1</v>
      </c>
      <c r="CO77" s="240">
        <v>1</v>
      </c>
      <c r="CP77" s="240">
        <v>1</v>
      </c>
      <c r="CQ77" s="240">
        <v>1</v>
      </c>
      <c r="CR77" s="240">
        <v>1</v>
      </c>
      <c r="CS77" s="240">
        <v>1</v>
      </c>
      <c r="CT77" s="240">
        <v>1</v>
      </c>
      <c r="CU77" s="240">
        <v>1</v>
      </c>
      <c r="CV77" s="240">
        <v>1</v>
      </c>
      <c r="CW77" s="240">
        <v>1</v>
      </c>
      <c r="CX77" s="82"/>
      <c r="CY77" s="82"/>
      <c r="CZ77" s="82"/>
      <c r="DA77" s="82"/>
      <c r="DB77" s="82"/>
      <c r="DC77" s="82"/>
      <c r="DD77" s="82"/>
      <c r="DE77" s="82"/>
      <c r="DF77" s="82"/>
      <c r="DG77" s="82"/>
      <c r="DH77" s="82"/>
      <c r="DI77" s="82"/>
      <c r="DJ77" s="82"/>
      <c r="DK77" s="82"/>
    </row>
    <row r="78" spans="1:115" ht="11.25" customHeight="1" x14ac:dyDescent="0.25">
      <c r="A78" s="82"/>
      <c r="B78" s="239"/>
      <c r="C78" s="238">
        <v>-1</v>
      </c>
      <c r="D78" s="238">
        <v>-1</v>
      </c>
      <c r="E78" s="238">
        <v>-1</v>
      </c>
      <c r="F78" s="238">
        <v>-1</v>
      </c>
      <c r="G78" s="238">
        <v>-1</v>
      </c>
      <c r="H78" s="238">
        <v>-1</v>
      </c>
      <c r="I78" s="238">
        <v>-1</v>
      </c>
      <c r="J78" s="238">
        <v>-1</v>
      </c>
      <c r="K78" s="238">
        <v>-1</v>
      </c>
      <c r="L78" s="238">
        <v>-1</v>
      </c>
      <c r="M78" s="238">
        <v>-1</v>
      </c>
      <c r="N78" s="238">
        <v>-1</v>
      </c>
      <c r="O78" s="238">
        <v>-1</v>
      </c>
      <c r="P78" s="238">
        <v>-1</v>
      </c>
      <c r="Q78" s="238">
        <v>-1</v>
      </c>
      <c r="R78" s="238">
        <v>-1</v>
      </c>
      <c r="S78" s="238">
        <v>-1</v>
      </c>
      <c r="T78" s="238">
        <v>-1</v>
      </c>
      <c r="U78" s="238">
        <v>-1</v>
      </c>
      <c r="V78" s="238">
        <v>-1</v>
      </c>
      <c r="W78" s="238">
        <v>-1</v>
      </c>
      <c r="X78" s="238">
        <v>-1</v>
      </c>
      <c r="Y78" s="238">
        <v>-1</v>
      </c>
      <c r="Z78" s="230"/>
      <c r="AA78" s="230"/>
      <c r="AB78" s="230"/>
      <c r="AC78" s="230"/>
      <c r="AD78" s="230"/>
      <c r="AE78" s="230"/>
      <c r="AF78" s="230"/>
      <c r="AG78" s="230"/>
      <c r="AH78" s="230"/>
      <c r="AI78" s="230"/>
      <c r="AJ78" s="230"/>
      <c r="AK78" s="230"/>
      <c r="AL78" s="230"/>
      <c r="AM78" s="230"/>
      <c r="AN78" s="230"/>
      <c r="AO78" s="230"/>
      <c r="AP78" s="230"/>
      <c r="AQ78" s="230"/>
      <c r="AR78" s="230"/>
      <c r="AS78" s="230"/>
      <c r="AT78" s="230"/>
      <c r="AU78" s="230"/>
      <c r="AV78" s="230"/>
      <c r="AW78" s="230"/>
      <c r="AX78" s="230"/>
      <c r="AY78" s="230"/>
      <c r="AZ78" s="230"/>
      <c r="BA78" s="230"/>
      <c r="BB78" s="230"/>
      <c r="BC78" s="230"/>
      <c r="BD78" s="230"/>
      <c r="BE78" s="230"/>
      <c r="BF78" s="45">
        <v>2</v>
      </c>
      <c r="BG78" s="102">
        <v>35</v>
      </c>
      <c r="BH78" s="102">
        <v>17</v>
      </c>
      <c r="BI78" s="102">
        <v>28</v>
      </c>
      <c r="BJ78" s="48" t="str">
        <f t="shared" si="30"/>
        <v>17,35</v>
      </c>
      <c r="BK78" s="82"/>
      <c r="BL78" s="94">
        <f t="shared" si="31"/>
        <v>74</v>
      </c>
      <c r="BM78" s="56">
        <f t="shared" si="32"/>
        <v>3</v>
      </c>
      <c r="BN78" s="56">
        <f t="shared" si="33"/>
        <v>2</v>
      </c>
      <c r="BO78" s="82"/>
      <c r="BP78" s="90">
        <v>73</v>
      </c>
      <c r="BQ78" s="237">
        <v>0</v>
      </c>
      <c r="BR78" s="102">
        <v>73</v>
      </c>
      <c r="BS78" s="102" t="s">
        <v>614</v>
      </c>
      <c r="BT78" s="102" t="s">
        <v>460</v>
      </c>
      <c r="BU78" s="102">
        <v>1</v>
      </c>
      <c r="BV78" s="237">
        <v>0</v>
      </c>
      <c r="BW78" s="102">
        <v>0</v>
      </c>
      <c r="BX78" s="237">
        <v>0</v>
      </c>
      <c r="BY78" s="237">
        <v>0</v>
      </c>
      <c r="BZ78" s="82"/>
      <c r="CA78" s="240">
        <v>0</v>
      </c>
      <c r="CB78" s="240">
        <v>0</v>
      </c>
      <c r="CC78" s="240">
        <v>0</v>
      </c>
      <c r="CD78" s="240">
        <v>0</v>
      </c>
      <c r="CE78" s="240">
        <v>0</v>
      </c>
      <c r="CF78" s="240">
        <v>0</v>
      </c>
      <c r="CG78" s="240">
        <v>0</v>
      </c>
      <c r="CH78" s="240">
        <v>0</v>
      </c>
      <c r="CI78" s="240">
        <v>0</v>
      </c>
      <c r="CJ78" s="240">
        <v>0</v>
      </c>
      <c r="CK78" s="240">
        <v>0</v>
      </c>
      <c r="CL78" s="240">
        <v>0</v>
      </c>
      <c r="CM78" s="240">
        <v>0</v>
      </c>
      <c r="CN78" s="240">
        <v>0</v>
      </c>
      <c r="CO78" s="240">
        <v>0</v>
      </c>
      <c r="CP78" s="240">
        <v>0</v>
      </c>
      <c r="CQ78" s="240">
        <v>0</v>
      </c>
      <c r="CR78" s="240">
        <v>0</v>
      </c>
      <c r="CS78" s="240">
        <v>0</v>
      </c>
      <c r="CT78" s="240">
        <v>0</v>
      </c>
      <c r="CU78" s="240">
        <v>1</v>
      </c>
      <c r="CV78" s="240">
        <v>1</v>
      </c>
      <c r="CW78" s="240">
        <v>1</v>
      </c>
      <c r="CX78" s="82"/>
      <c r="CY78" s="82"/>
      <c r="CZ78" s="82"/>
      <c r="DA78" s="82"/>
      <c r="DB78" s="82"/>
      <c r="DC78" s="82"/>
      <c r="DD78" s="82"/>
      <c r="DE78" s="82"/>
      <c r="DF78" s="82"/>
      <c r="DG78" s="82"/>
      <c r="DH78" s="82"/>
      <c r="DI78" s="82"/>
      <c r="DJ78" s="82"/>
      <c r="DK78" s="82"/>
    </row>
    <row r="79" spans="1:115" ht="11.25" customHeight="1" x14ac:dyDescent="0.25">
      <c r="A79" s="82"/>
      <c r="B79" s="239"/>
      <c r="C79" s="238">
        <v>-1</v>
      </c>
      <c r="D79" s="238">
        <v>-1</v>
      </c>
      <c r="E79" s="238">
        <v>-1</v>
      </c>
      <c r="F79" s="238">
        <v>-1</v>
      </c>
      <c r="G79" s="238">
        <v>-1</v>
      </c>
      <c r="H79" s="238">
        <v>-1</v>
      </c>
      <c r="I79" s="238">
        <v>-1</v>
      </c>
      <c r="J79" s="238">
        <v>-1</v>
      </c>
      <c r="K79" s="238">
        <v>-1</v>
      </c>
      <c r="L79" s="238">
        <v>-1</v>
      </c>
      <c r="M79" s="238">
        <v>-1</v>
      </c>
      <c r="N79" s="238">
        <v>-1</v>
      </c>
      <c r="O79" s="238">
        <v>-1</v>
      </c>
      <c r="P79" s="238">
        <v>-1</v>
      </c>
      <c r="Q79" s="238">
        <v>-1</v>
      </c>
      <c r="R79" s="238">
        <v>-1</v>
      </c>
      <c r="S79" s="238">
        <v>-1</v>
      </c>
      <c r="T79" s="238">
        <v>-1</v>
      </c>
      <c r="U79" s="238">
        <v>-1</v>
      </c>
      <c r="V79" s="238">
        <v>-1</v>
      </c>
      <c r="W79" s="238">
        <v>-1</v>
      </c>
      <c r="X79" s="238">
        <v>-1</v>
      </c>
      <c r="Y79" s="238">
        <v>-1</v>
      </c>
      <c r="Z79" s="230"/>
      <c r="AA79" s="230"/>
      <c r="AB79" s="230"/>
      <c r="AC79" s="230"/>
      <c r="AD79" s="230"/>
      <c r="AE79" s="230"/>
      <c r="AF79" s="230"/>
      <c r="AG79" s="230"/>
      <c r="AH79" s="230"/>
      <c r="AI79" s="230"/>
      <c r="AJ79" s="230"/>
      <c r="AK79" s="230"/>
      <c r="AL79" s="230"/>
      <c r="AM79" s="230"/>
      <c r="AN79" s="230"/>
      <c r="AO79" s="230"/>
      <c r="AP79" s="230"/>
      <c r="AQ79" s="230"/>
      <c r="AR79" s="230"/>
      <c r="AS79" s="230"/>
      <c r="AT79" s="230"/>
      <c r="AU79" s="230"/>
      <c r="AV79" s="230"/>
      <c r="AW79" s="230"/>
      <c r="AX79" s="230"/>
      <c r="AY79" s="230"/>
      <c r="AZ79" s="230"/>
      <c r="BA79" s="230"/>
      <c r="BB79" s="230"/>
      <c r="BC79" s="230"/>
      <c r="BD79" s="230"/>
      <c r="BE79" s="230"/>
      <c r="BF79" s="45">
        <v>2</v>
      </c>
      <c r="BG79" s="102">
        <v>35</v>
      </c>
      <c r="BH79" s="102">
        <v>18</v>
      </c>
      <c r="BI79" s="102">
        <v>28</v>
      </c>
      <c r="BJ79" s="48" t="str">
        <f t="shared" si="30"/>
        <v>18,35</v>
      </c>
      <c r="BK79" s="82"/>
      <c r="BL79" s="94">
        <f t="shared" si="31"/>
        <v>75</v>
      </c>
      <c r="BM79" s="56">
        <f t="shared" si="32"/>
        <v>3</v>
      </c>
      <c r="BN79" s="56">
        <f t="shared" si="33"/>
        <v>3</v>
      </c>
      <c r="BO79" s="82"/>
      <c r="BP79" s="90">
        <v>74</v>
      </c>
      <c r="BQ79" s="237">
        <v>0</v>
      </c>
      <c r="BR79" s="102">
        <v>74</v>
      </c>
      <c r="BS79" s="102" t="s">
        <v>613</v>
      </c>
      <c r="BT79" s="102" t="s">
        <v>458</v>
      </c>
      <c r="BU79" s="102">
        <v>1</v>
      </c>
      <c r="BV79" s="237">
        <v>29.7</v>
      </c>
      <c r="BW79" s="102">
        <v>100</v>
      </c>
      <c r="BX79" s="237">
        <v>202.83249999999899</v>
      </c>
      <c r="BY79" s="237">
        <v>403.71699999999902</v>
      </c>
      <c r="BZ79" s="82"/>
      <c r="CA79" s="82"/>
      <c r="CB79" s="82"/>
      <c r="CC79" s="82"/>
      <c r="CD79" s="82"/>
      <c r="CE79" s="82"/>
      <c r="CF79" s="82"/>
      <c r="CG79" s="82"/>
      <c r="CH79" s="82"/>
      <c r="CI79" s="82"/>
      <c r="CJ79" s="82"/>
      <c r="CK79" s="82"/>
      <c r="CL79" s="82"/>
      <c r="CM79" s="82"/>
      <c r="CN79" s="82"/>
      <c r="CO79" s="82"/>
      <c r="CP79" s="82"/>
      <c r="CQ79" s="82"/>
      <c r="CR79" s="82"/>
      <c r="CS79" s="82"/>
      <c r="CT79" s="82"/>
      <c r="CU79" s="82"/>
      <c r="CV79" s="82"/>
      <c r="CW79" s="82"/>
      <c r="CX79" s="82"/>
      <c r="CY79" s="82"/>
      <c r="CZ79" s="82"/>
      <c r="DA79" s="82"/>
      <c r="DB79" s="82"/>
      <c r="DC79" s="82"/>
      <c r="DD79" s="82"/>
      <c r="DE79" s="82"/>
      <c r="DF79" s="82"/>
      <c r="DG79" s="82"/>
      <c r="DH79" s="82"/>
      <c r="DI79" s="82"/>
      <c r="DJ79" s="82"/>
      <c r="DK79" s="82"/>
    </row>
    <row r="80" spans="1:115" ht="11.25" customHeight="1" x14ac:dyDescent="0.25">
      <c r="A80" s="82"/>
      <c r="B80" s="239"/>
      <c r="C80" s="238">
        <v>-1</v>
      </c>
      <c r="D80" s="238">
        <v>-1</v>
      </c>
      <c r="E80" s="238">
        <v>-1</v>
      </c>
      <c r="F80" s="238">
        <v>-1</v>
      </c>
      <c r="G80" s="238">
        <v>-1</v>
      </c>
      <c r="H80" s="238">
        <v>-1</v>
      </c>
      <c r="I80" s="238">
        <v>-1</v>
      </c>
      <c r="J80" s="238">
        <v>-1</v>
      </c>
      <c r="K80" s="238">
        <v>-1</v>
      </c>
      <c r="L80" s="238">
        <v>-1</v>
      </c>
      <c r="M80" s="238">
        <v>-1</v>
      </c>
      <c r="N80" s="238">
        <v>-1</v>
      </c>
      <c r="O80" s="238">
        <v>-1</v>
      </c>
      <c r="P80" s="238">
        <v>-1</v>
      </c>
      <c r="Q80" s="238">
        <v>-1</v>
      </c>
      <c r="R80" s="238">
        <v>-1</v>
      </c>
      <c r="S80" s="238">
        <v>-1</v>
      </c>
      <c r="T80" s="238">
        <v>-1</v>
      </c>
      <c r="U80" s="238">
        <v>-1</v>
      </c>
      <c r="V80" s="238">
        <v>-1</v>
      </c>
      <c r="W80" s="238">
        <v>-1</v>
      </c>
      <c r="X80" s="238">
        <v>-1</v>
      </c>
      <c r="Y80" s="238">
        <v>-1</v>
      </c>
      <c r="Z80" s="230"/>
      <c r="AA80" s="230"/>
      <c r="AB80" s="230"/>
      <c r="AC80" s="230"/>
      <c r="AD80" s="230"/>
      <c r="AE80" s="230"/>
      <c r="AF80" s="230"/>
      <c r="AG80" s="230"/>
      <c r="AH80" s="230"/>
      <c r="AI80" s="230"/>
      <c r="AJ80" s="230"/>
      <c r="AK80" s="230"/>
      <c r="AL80" s="230"/>
      <c r="AM80" s="230"/>
      <c r="AN80" s="230"/>
      <c r="AO80" s="230"/>
      <c r="AP80" s="230"/>
      <c r="AQ80" s="230"/>
      <c r="AR80" s="230"/>
      <c r="AS80" s="230"/>
      <c r="AT80" s="230"/>
      <c r="AU80" s="230"/>
      <c r="AV80" s="230"/>
      <c r="AW80" s="230"/>
      <c r="AX80" s="230"/>
      <c r="AY80" s="230"/>
      <c r="AZ80" s="230"/>
      <c r="BA80" s="230"/>
      <c r="BB80" s="230"/>
      <c r="BC80" s="230"/>
      <c r="BD80" s="230"/>
      <c r="BE80" s="230"/>
      <c r="BF80" s="45">
        <v>2</v>
      </c>
      <c r="BG80" s="102">
        <v>35</v>
      </c>
      <c r="BH80" s="102">
        <v>19</v>
      </c>
      <c r="BI80" s="102">
        <v>28</v>
      </c>
      <c r="BJ80" s="48" t="str">
        <f t="shared" si="30"/>
        <v>19,35</v>
      </c>
      <c r="BK80" s="82"/>
      <c r="BL80" s="94">
        <f t="shared" si="31"/>
        <v>76</v>
      </c>
      <c r="BM80" s="56">
        <f t="shared" si="32"/>
        <v>3</v>
      </c>
      <c r="BN80" s="56">
        <f t="shared" si="33"/>
        <v>4</v>
      </c>
      <c r="BO80" s="82"/>
      <c r="BP80" s="90">
        <v>75</v>
      </c>
      <c r="BQ80" s="237">
        <v>0</v>
      </c>
      <c r="BR80" s="102">
        <v>75</v>
      </c>
      <c r="BS80" s="102" t="s">
        <v>612</v>
      </c>
      <c r="BT80" s="102" t="s">
        <v>458</v>
      </c>
      <c r="BU80" s="102">
        <v>1</v>
      </c>
      <c r="BV80" s="237">
        <v>29.7</v>
      </c>
      <c r="BW80" s="102">
        <v>100</v>
      </c>
      <c r="BX80" s="237">
        <v>202.83249999999899</v>
      </c>
      <c r="BY80" s="237">
        <v>403.71699999999902</v>
      </c>
      <c r="BZ80" s="82"/>
      <c r="CA80" s="82"/>
      <c r="CB80" s="82"/>
      <c r="CC80" s="82"/>
      <c r="CD80" s="82"/>
      <c r="CE80" s="82"/>
      <c r="CF80" s="82"/>
      <c r="CG80" s="82"/>
      <c r="CH80" s="82"/>
      <c r="CI80" s="82"/>
      <c r="CJ80" s="82"/>
      <c r="CK80" s="82"/>
      <c r="CL80" s="82"/>
      <c r="CM80" s="82"/>
      <c r="CN80" s="82"/>
      <c r="CO80" s="82"/>
      <c r="CP80" s="82"/>
      <c r="CQ80" s="82"/>
      <c r="CR80" s="82"/>
      <c r="CS80" s="82"/>
      <c r="CT80" s="82"/>
      <c r="CU80" s="82"/>
      <c r="CV80" s="82"/>
      <c r="CW80" s="82"/>
      <c r="CX80" s="82"/>
      <c r="CY80" s="82"/>
      <c r="CZ80" s="82"/>
      <c r="DA80" s="82"/>
      <c r="DB80" s="82"/>
      <c r="DC80" s="82"/>
      <c r="DD80" s="82"/>
      <c r="DE80" s="82"/>
      <c r="DF80" s="82"/>
      <c r="DG80" s="82"/>
      <c r="DH80" s="82"/>
      <c r="DI80" s="82"/>
      <c r="DJ80" s="82"/>
      <c r="DK80" s="82"/>
    </row>
    <row r="81" spans="1:115" ht="11.25" customHeight="1" x14ac:dyDescent="0.25">
      <c r="A81" s="82"/>
      <c r="B81" s="239"/>
      <c r="C81" s="238">
        <v>-1</v>
      </c>
      <c r="D81" s="238">
        <v>-1</v>
      </c>
      <c r="E81" s="238">
        <v>-1</v>
      </c>
      <c r="F81" s="238">
        <v>-1</v>
      </c>
      <c r="G81" s="238">
        <v>-1</v>
      </c>
      <c r="H81" s="238">
        <v>-1</v>
      </c>
      <c r="I81" s="238">
        <v>-1</v>
      </c>
      <c r="J81" s="238">
        <v>-1</v>
      </c>
      <c r="K81" s="238">
        <v>-1</v>
      </c>
      <c r="L81" s="238">
        <v>-1</v>
      </c>
      <c r="M81" s="238">
        <v>-1</v>
      </c>
      <c r="N81" s="238">
        <v>-1</v>
      </c>
      <c r="O81" s="238">
        <v>-1</v>
      </c>
      <c r="P81" s="238">
        <v>-1</v>
      </c>
      <c r="Q81" s="238">
        <v>-1</v>
      </c>
      <c r="R81" s="238">
        <v>-1</v>
      </c>
      <c r="S81" s="238">
        <v>-1</v>
      </c>
      <c r="T81" s="238">
        <v>-1</v>
      </c>
      <c r="U81" s="238">
        <v>-1</v>
      </c>
      <c r="V81" s="238">
        <v>-1</v>
      </c>
      <c r="W81" s="238">
        <v>-1</v>
      </c>
      <c r="X81" s="238">
        <v>-1</v>
      </c>
      <c r="Y81" s="238">
        <v>-1</v>
      </c>
      <c r="Z81" s="230"/>
      <c r="AA81" s="230"/>
      <c r="AB81" s="230"/>
      <c r="AC81" s="230"/>
      <c r="AD81" s="230"/>
      <c r="AE81" s="230"/>
      <c r="AF81" s="230"/>
      <c r="AG81" s="230"/>
      <c r="AH81" s="230"/>
      <c r="AI81" s="230"/>
      <c r="AJ81" s="230"/>
      <c r="AK81" s="230"/>
      <c r="AL81" s="230"/>
      <c r="AM81" s="230"/>
      <c r="AN81" s="230"/>
      <c r="AO81" s="230"/>
      <c r="AP81" s="230"/>
      <c r="AQ81" s="230"/>
      <c r="AR81" s="230"/>
      <c r="AS81" s="230"/>
      <c r="AT81" s="230"/>
      <c r="AU81" s="230"/>
      <c r="AV81" s="230"/>
      <c r="AW81" s="230"/>
      <c r="AX81" s="230"/>
      <c r="AY81" s="230"/>
      <c r="AZ81" s="230"/>
      <c r="BA81" s="230"/>
      <c r="BB81" s="230"/>
      <c r="BC81" s="230"/>
      <c r="BD81" s="230"/>
      <c r="BE81" s="230"/>
      <c r="BF81" s="45">
        <v>2</v>
      </c>
      <c r="BG81" s="102">
        <v>35</v>
      </c>
      <c r="BH81" s="102">
        <v>20</v>
      </c>
      <c r="BI81" s="102">
        <v>28</v>
      </c>
      <c r="BJ81" s="48" t="str">
        <f t="shared" si="30"/>
        <v>20,35</v>
      </c>
      <c r="BK81" s="82"/>
      <c r="BL81" s="94">
        <f t="shared" si="31"/>
        <v>77</v>
      </c>
      <c r="BM81" s="56">
        <f t="shared" si="32"/>
        <v>3</v>
      </c>
      <c r="BN81" s="56">
        <f t="shared" si="33"/>
        <v>5</v>
      </c>
      <c r="BO81" s="82"/>
      <c r="BP81" s="90">
        <v>76</v>
      </c>
      <c r="BQ81" s="237">
        <v>0</v>
      </c>
      <c r="BR81" s="102">
        <v>76</v>
      </c>
      <c r="BS81" s="102" t="s">
        <v>611</v>
      </c>
      <c r="BT81" s="102" t="s">
        <v>458</v>
      </c>
      <c r="BU81" s="102">
        <v>1</v>
      </c>
      <c r="BV81" s="237">
        <v>29.565470000000001</v>
      </c>
      <c r="BW81" s="102">
        <v>100</v>
      </c>
      <c r="BX81" s="237">
        <v>201.858499999999</v>
      </c>
      <c r="BY81" s="237">
        <v>405.664999999999</v>
      </c>
      <c r="BZ81" s="82"/>
      <c r="CA81" s="82"/>
      <c r="CB81" s="82"/>
      <c r="CC81" s="82"/>
      <c r="CD81" s="82"/>
      <c r="CE81" s="82"/>
      <c r="CF81" s="82"/>
      <c r="CG81" s="82"/>
      <c r="CH81" s="82"/>
      <c r="CI81" s="82"/>
      <c r="CJ81" s="82"/>
      <c r="CK81" s="82"/>
      <c r="CL81" s="82"/>
      <c r="CM81" s="82"/>
      <c r="CN81" s="82"/>
      <c r="CO81" s="82"/>
      <c r="CP81" s="82"/>
      <c r="CQ81" s="82"/>
      <c r="CR81" s="82"/>
      <c r="CS81" s="82"/>
      <c r="CT81" s="82"/>
      <c r="CU81" s="82"/>
      <c r="CV81" s="82"/>
      <c r="CW81" s="82"/>
      <c r="CX81" s="82"/>
      <c r="CY81" s="82"/>
      <c r="CZ81" s="82"/>
      <c r="DA81" s="82"/>
      <c r="DB81" s="82"/>
      <c r="DC81" s="82"/>
      <c r="DD81" s="82"/>
      <c r="DE81" s="82"/>
      <c r="DF81" s="82"/>
      <c r="DG81" s="82"/>
      <c r="DH81" s="82"/>
      <c r="DI81" s="82"/>
      <c r="DJ81" s="82"/>
      <c r="DK81" s="82"/>
    </row>
    <row r="82" spans="1:115" ht="11.25" customHeight="1" x14ac:dyDescent="0.25">
      <c r="A82" s="82"/>
      <c r="B82" s="230"/>
      <c r="C82" s="230"/>
      <c r="D82" s="230"/>
      <c r="E82" s="230"/>
      <c r="F82" s="230"/>
      <c r="G82" s="230"/>
      <c r="H82" s="230"/>
      <c r="I82" s="230"/>
      <c r="J82" s="230"/>
      <c r="K82" s="230"/>
      <c r="L82" s="230"/>
      <c r="M82" s="230"/>
      <c r="N82" s="230"/>
      <c r="O82" s="230"/>
      <c r="P82" s="230"/>
      <c r="Q82" s="230"/>
      <c r="R82" s="230"/>
      <c r="S82" s="230"/>
      <c r="T82" s="230"/>
      <c r="U82" s="230"/>
      <c r="V82" s="230"/>
      <c r="W82" s="230"/>
      <c r="X82" s="230"/>
      <c r="Y82" s="230"/>
      <c r="Z82" s="230"/>
      <c r="AA82" s="230"/>
      <c r="AB82" s="230"/>
      <c r="AC82" s="230"/>
      <c r="AD82" s="230"/>
      <c r="AE82" s="230"/>
      <c r="AF82" s="230"/>
      <c r="AG82" s="230"/>
      <c r="AH82" s="230"/>
      <c r="AI82" s="230"/>
      <c r="AJ82" s="230"/>
      <c r="AK82" s="230"/>
      <c r="AL82" s="230"/>
      <c r="AM82" s="230"/>
      <c r="AN82" s="230"/>
      <c r="AO82" s="230"/>
      <c r="AP82" s="230"/>
      <c r="AQ82" s="230"/>
      <c r="AR82" s="230"/>
      <c r="AS82" s="230"/>
      <c r="AT82" s="230"/>
      <c r="AU82" s="230"/>
      <c r="AV82" s="230"/>
      <c r="AW82" s="230"/>
      <c r="AX82" s="230"/>
      <c r="AY82" s="230"/>
      <c r="AZ82" s="230"/>
      <c r="BA82" s="230"/>
      <c r="BB82" s="230"/>
      <c r="BC82" s="230"/>
      <c r="BD82" s="230"/>
      <c r="BE82" s="230"/>
      <c r="BF82" s="45">
        <v>2</v>
      </c>
      <c r="BG82" s="102">
        <v>36</v>
      </c>
      <c r="BH82" s="102">
        <v>21</v>
      </c>
      <c r="BI82" s="102">
        <v>28</v>
      </c>
      <c r="BJ82" s="48" t="str">
        <f t="shared" si="30"/>
        <v>21,36</v>
      </c>
      <c r="BK82" s="82"/>
      <c r="BL82" s="94">
        <f t="shared" si="31"/>
        <v>78</v>
      </c>
      <c r="BM82" s="56">
        <f t="shared" si="32"/>
        <v>3</v>
      </c>
      <c r="BN82" s="56">
        <f t="shared" si="33"/>
        <v>6</v>
      </c>
      <c r="BO82" s="82"/>
      <c r="BP82" s="90">
        <v>77</v>
      </c>
      <c r="BQ82" s="237">
        <v>0</v>
      </c>
      <c r="BR82" s="102">
        <v>77</v>
      </c>
      <c r="BS82" s="102" t="s">
        <v>610</v>
      </c>
      <c r="BT82" s="102" t="s">
        <v>460</v>
      </c>
      <c r="BU82" s="102">
        <v>1</v>
      </c>
      <c r="BV82" s="237">
        <v>0</v>
      </c>
      <c r="BW82" s="102">
        <v>0</v>
      </c>
      <c r="BX82" s="237">
        <v>0</v>
      </c>
      <c r="BY82" s="237">
        <v>0</v>
      </c>
      <c r="BZ82" s="82"/>
      <c r="CA82" s="82"/>
      <c r="CB82" s="82"/>
      <c r="CC82" s="82"/>
      <c r="CD82" s="82"/>
      <c r="CE82" s="82"/>
      <c r="CF82" s="82"/>
      <c r="CG82" s="82"/>
      <c r="CH82" s="82"/>
      <c r="CI82" s="82"/>
      <c r="CJ82" s="82"/>
      <c r="CK82" s="82"/>
      <c r="CL82" s="82"/>
      <c r="CM82" s="82"/>
      <c r="CN82" s="82"/>
      <c r="CO82" s="82"/>
      <c r="CP82" s="82"/>
      <c r="CQ82" s="82"/>
      <c r="CR82" s="82"/>
      <c r="CS82" s="82"/>
      <c r="CT82" s="82"/>
      <c r="CU82" s="82"/>
      <c r="CV82" s="82"/>
      <c r="CW82" s="82"/>
      <c r="CX82" s="82"/>
      <c r="CY82" s="82"/>
      <c r="CZ82" s="82"/>
      <c r="DA82" s="82"/>
      <c r="DB82" s="82"/>
      <c r="DC82" s="82"/>
      <c r="DD82" s="82"/>
      <c r="DE82" s="82"/>
      <c r="DF82" s="82"/>
      <c r="DG82" s="82"/>
      <c r="DH82" s="82"/>
      <c r="DI82" s="82"/>
      <c r="DJ82" s="82"/>
      <c r="DK82" s="82"/>
    </row>
    <row r="83" spans="1:115" ht="11.25" customHeight="1" x14ac:dyDescent="0.25">
      <c r="A83" s="82"/>
      <c r="B83" s="26">
        <f>COUNT('51'!#REF!)</f>
        <v>0</v>
      </c>
      <c r="C83" s="26">
        <f t="shared" ref="C83:Y83" si="34">IF(ISNUMBER(C84),B83+1,"")</f>
        <v>1</v>
      </c>
      <c r="D83" s="26">
        <f t="shared" si="34"/>
        <v>2</v>
      </c>
      <c r="E83" s="26">
        <f t="shared" si="34"/>
        <v>3</v>
      </c>
      <c r="F83" s="26">
        <f t="shared" si="34"/>
        <v>4</v>
      </c>
      <c r="G83" s="26">
        <f t="shared" si="34"/>
        <v>5</v>
      </c>
      <c r="H83" s="26">
        <f t="shared" si="34"/>
        <v>6</v>
      </c>
      <c r="I83" s="26">
        <f t="shared" si="34"/>
        <v>7</v>
      </c>
      <c r="J83" s="26">
        <f t="shared" si="34"/>
        <v>8</v>
      </c>
      <c r="K83" s="26">
        <f t="shared" si="34"/>
        <v>9</v>
      </c>
      <c r="L83" s="26">
        <f t="shared" si="34"/>
        <v>10</v>
      </c>
      <c r="M83" s="26">
        <f t="shared" si="34"/>
        <v>11</v>
      </c>
      <c r="N83" s="26">
        <f t="shared" si="34"/>
        <v>12</v>
      </c>
      <c r="O83" s="26">
        <f t="shared" si="34"/>
        <v>13</v>
      </c>
      <c r="P83" s="26">
        <f t="shared" si="34"/>
        <v>14</v>
      </c>
      <c r="Q83" s="26">
        <f t="shared" si="34"/>
        <v>15</v>
      </c>
      <c r="R83" s="26">
        <f t="shared" si="34"/>
        <v>16</v>
      </c>
      <c r="S83" s="26">
        <f t="shared" si="34"/>
        <v>17</v>
      </c>
      <c r="T83" s="26">
        <f t="shared" si="34"/>
        <v>18</v>
      </c>
      <c r="U83" s="26">
        <f t="shared" si="34"/>
        <v>19</v>
      </c>
      <c r="V83" s="26">
        <f t="shared" si="34"/>
        <v>20</v>
      </c>
      <c r="W83" s="26">
        <f t="shared" si="34"/>
        <v>21</v>
      </c>
      <c r="X83" s="26">
        <f t="shared" si="34"/>
        <v>22</v>
      </c>
      <c r="Y83" s="26">
        <f t="shared" si="34"/>
        <v>23</v>
      </c>
      <c r="Z83" s="82"/>
      <c r="AA83" s="230"/>
      <c r="AB83" s="230"/>
      <c r="AC83" s="230"/>
      <c r="AD83" s="230"/>
      <c r="AE83" s="230"/>
      <c r="AF83" s="230"/>
      <c r="AG83" s="230"/>
      <c r="AH83" s="230"/>
      <c r="AI83" s="230"/>
      <c r="AJ83" s="230"/>
      <c r="AK83" s="230"/>
      <c r="AL83" s="230"/>
      <c r="AM83" s="230"/>
      <c r="AN83" s="230"/>
      <c r="AO83" s="230"/>
      <c r="AP83" s="230"/>
      <c r="AQ83" s="230"/>
      <c r="AR83" s="230"/>
      <c r="AS83" s="230"/>
      <c r="AT83" s="230"/>
      <c r="AU83" s="230"/>
      <c r="AV83" s="230"/>
      <c r="AW83" s="230"/>
      <c r="AX83" s="230"/>
      <c r="AY83" s="230"/>
      <c r="AZ83" s="230"/>
      <c r="BA83" s="230"/>
      <c r="BB83" s="230"/>
      <c r="BC83" s="230"/>
      <c r="BD83" s="230"/>
      <c r="BE83" s="230"/>
      <c r="BF83" s="45">
        <v>2</v>
      </c>
      <c r="BG83" s="102">
        <v>36</v>
      </c>
      <c r="BH83" s="102">
        <v>22</v>
      </c>
      <c r="BI83" s="102">
        <v>28</v>
      </c>
      <c r="BJ83" s="48" t="str">
        <f t="shared" si="30"/>
        <v>22,36</v>
      </c>
      <c r="BK83" s="82"/>
      <c r="BL83" s="94">
        <f t="shared" si="31"/>
        <v>79</v>
      </c>
      <c r="BM83" s="56">
        <f t="shared" si="32"/>
        <v>3</v>
      </c>
      <c r="BN83" s="56">
        <f t="shared" si="33"/>
        <v>7</v>
      </c>
      <c r="BO83" s="82"/>
      <c r="BP83" s="90">
        <v>78</v>
      </c>
      <c r="BQ83" s="237">
        <v>1</v>
      </c>
      <c r="BR83" s="102">
        <v>0</v>
      </c>
      <c r="BS83" s="102" t="s">
        <v>609</v>
      </c>
      <c r="BT83" s="102" t="s">
        <v>458</v>
      </c>
      <c r="BU83" s="102">
        <v>1</v>
      </c>
      <c r="BV83" s="237">
        <v>20.2</v>
      </c>
      <c r="BW83" s="102">
        <v>100</v>
      </c>
      <c r="BX83" s="237">
        <v>201.858499999999</v>
      </c>
      <c r="BY83" s="237">
        <v>405.66500000000002</v>
      </c>
      <c r="BZ83" s="82"/>
      <c r="CA83" s="82"/>
      <c r="CB83" s="82"/>
      <c r="CC83" s="82"/>
      <c r="CD83" s="82"/>
      <c r="CE83" s="82"/>
      <c r="CF83" s="82"/>
      <c r="CG83" s="82"/>
      <c r="CH83" s="82"/>
      <c r="CI83" s="82"/>
      <c r="CJ83" s="82"/>
      <c r="CK83" s="82"/>
      <c r="CL83" s="82"/>
      <c r="CM83" s="82"/>
      <c r="CN83" s="82"/>
      <c r="CO83" s="82"/>
      <c r="CP83" s="82"/>
      <c r="CQ83" s="82"/>
      <c r="CR83" s="82"/>
      <c r="CS83" s="82"/>
      <c r="CT83" s="82"/>
      <c r="CU83" s="82"/>
      <c r="CV83" s="82"/>
      <c r="CW83" s="82"/>
      <c r="CX83" s="82"/>
      <c r="CY83" s="82"/>
      <c r="CZ83" s="82"/>
      <c r="DA83" s="82"/>
      <c r="DB83" s="82"/>
      <c r="DC83" s="82"/>
      <c r="DD83" s="82"/>
      <c r="DE83" s="82"/>
      <c r="DF83" s="82"/>
      <c r="DG83" s="82"/>
      <c r="DH83" s="82"/>
      <c r="DI83" s="82"/>
      <c r="DJ83" s="82"/>
      <c r="DK83" s="82"/>
    </row>
    <row r="84" spans="1:115" ht="11.25" customHeight="1" x14ac:dyDescent="0.25">
      <c r="A84" s="82"/>
      <c r="B84" s="26">
        <f>COUNT('51'!#REF!)</f>
        <v>0</v>
      </c>
      <c r="C84" s="26">
        <f>ROW()</f>
        <v>84</v>
      </c>
      <c r="D84" s="26">
        <f>ROW()</f>
        <v>84</v>
      </c>
      <c r="E84" s="26">
        <f>ROW()</f>
        <v>84</v>
      </c>
      <c r="F84" s="26">
        <f>ROW()</f>
        <v>84</v>
      </c>
      <c r="G84" s="26">
        <f>ROW()</f>
        <v>84</v>
      </c>
      <c r="H84" s="26">
        <f>ROW()</f>
        <v>84</v>
      </c>
      <c r="I84" s="26">
        <f>ROW()</f>
        <v>84</v>
      </c>
      <c r="J84" s="26">
        <f>ROW()</f>
        <v>84</v>
      </c>
      <c r="K84" s="26">
        <f>ROW()</f>
        <v>84</v>
      </c>
      <c r="L84" s="26">
        <f>ROW()</f>
        <v>84</v>
      </c>
      <c r="M84" s="26">
        <f>ROW()</f>
        <v>84</v>
      </c>
      <c r="N84" s="26">
        <f>ROW()</f>
        <v>84</v>
      </c>
      <c r="O84" s="26">
        <f>ROW()</f>
        <v>84</v>
      </c>
      <c r="P84" s="26">
        <f>ROW()</f>
        <v>84</v>
      </c>
      <c r="Q84" s="26">
        <f>ROW()</f>
        <v>84</v>
      </c>
      <c r="R84" s="26">
        <f>ROW()</f>
        <v>84</v>
      </c>
      <c r="S84" s="26">
        <f>ROW()</f>
        <v>84</v>
      </c>
      <c r="T84" s="26">
        <f>ROW()</f>
        <v>84</v>
      </c>
      <c r="U84" s="26">
        <f>ROW()</f>
        <v>84</v>
      </c>
      <c r="V84" s="26">
        <f>ROW()</f>
        <v>84</v>
      </c>
      <c r="W84" s="26">
        <f>ROW()</f>
        <v>84</v>
      </c>
      <c r="X84" s="26">
        <f>ROW()</f>
        <v>84</v>
      </c>
      <c r="Y84" s="26">
        <f>ROW()</f>
        <v>84</v>
      </c>
      <c r="Z84" s="82"/>
      <c r="AA84" s="230"/>
      <c r="AB84" s="230"/>
      <c r="AC84" s="230"/>
      <c r="AD84" s="230"/>
      <c r="AE84" s="230"/>
      <c r="AF84" s="230"/>
      <c r="AG84" s="230"/>
      <c r="AH84" s="230"/>
      <c r="AI84" s="230"/>
      <c r="AJ84" s="230"/>
      <c r="AK84" s="230"/>
      <c r="AL84" s="230"/>
      <c r="AM84" s="230"/>
      <c r="AN84" s="230"/>
      <c r="AO84" s="230"/>
      <c r="AP84" s="230"/>
      <c r="AQ84" s="230"/>
      <c r="AR84" s="230"/>
      <c r="AS84" s="230"/>
      <c r="AT84" s="230"/>
      <c r="AU84" s="230"/>
      <c r="AV84" s="230"/>
      <c r="AW84" s="230"/>
      <c r="AX84" s="230"/>
      <c r="AY84" s="230"/>
      <c r="AZ84" s="230"/>
      <c r="BA84" s="230"/>
      <c r="BB84" s="230"/>
      <c r="BC84" s="230"/>
      <c r="BD84" s="230"/>
      <c r="BE84" s="230"/>
      <c r="BF84" s="45">
        <v>2</v>
      </c>
      <c r="BG84" s="102">
        <v>36</v>
      </c>
      <c r="BH84" s="102">
        <v>23</v>
      </c>
      <c r="BI84" s="102">
        <v>28</v>
      </c>
      <c r="BJ84" s="48" t="str">
        <f t="shared" si="30"/>
        <v>23,36</v>
      </c>
      <c r="BK84" s="82"/>
      <c r="BL84" s="94">
        <f t="shared" si="31"/>
        <v>80</v>
      </c>
      <c r="BM84" s="56">
        <f t="shared" si="32"/>
        <v>3</v>
      </c>
      <c r="BN84" s="56">
        <f t="shared" si="33"/>
        <v>8</v>
      </c>
      <c r="BO84" s="82"/>
      <c r="BP84" s="90">
        <v>79</v>
      </c>
      <c r="BQ84" s="237">
        <v>1</v>
      </c>
      <c r="BR84" s="102">
        <v>1</v>
      </c>
      <c r="BS84" s="102" t="s">
        <v>608</v>
      </c>
      <c r="BT84" s="102" t="s">
        <v>458</v>
      </c>
      <c r="BU84" s="102">
        <v>1</v>
      </c>
      <c r="BV84" s="237">
        <v>20.2</v>
      </c>
      <c r="BW84" s="102">
        <v>100</v>
      </c>
      <c r="BX84" s="237">
        <v>202.83250000000001</v>
      </c>
      <c r="BY84" s="237">
        <v>403.71699999999902</v>
      </c>
      <c r="BZ84" s="82"/>
      <c r="CA84" s="82"/>
      <c r="CB84" s="82"/>
      <c r="CC84" s="82"/>
      <c r="CD84" s="82"/>
      <c r="CE84" s="82"/>
      <c r="CF84" s="82"/>
      <c r="CG84" s="82"/>
      <c r="CH84" s="82"/>
      <c r="CI84" s="82"/>
      <c r="CJ84" s="82"/>
      <c r="CK84" s="82"/>
      <c r="CL84" s="82"/>
      <c r="CM84" s="82"/>
      <c r="CN84" s="82"/>
      <c r="CO84" s="82"/>
      <c r="CP84" s="82"/>
      <c r="CQ84" s="82"/>
      <c r="CR84" s="82"/>
      <c r="CS84" s="82"/>
      <c r="CT84" s="82"/>
      <c r="CU84" s="82"/>
      <c r="CV84" s="82"/>
      <c r="CW84" s="82"/>
      <c r="CX84" s="82"/>
      <c r="CY84" s="82"/>
      <c r="CZ84" s="82"/>
      <c r="DA84" s="82"/>
      <c r="DB84" s="82"/>
      <c r="DC84" s="82"/>
      <c r="DD84" s="82"/>
      <c r="DE84" s="82"/>
      <c r="DF84" s="82"/>
      <c r="DG84" s="82"/>
      <c r="DH84" s="82"/>
      <c r="DI84" s="82"/>
      <c r="DJ84" s="82"/>
      <c r="DK84" s="82"/>
    </row>
    <row r="85" spans="1:115" ht="11.25" customHeight="1" x14ac:dyDescent="0.25">
      <c r="A85" s="82"/>
      <c r="B85" s="26">
        <f>COLUMN()</f>
        <v>2</v>
      </c>
      <c r="C85" s="134" t="str">
        <f t="shared" ref="C85:L94" si="35">_xlfn.CONCAT(COLUMN()-$B85,",",ROW()-C$84)</f>
        <v>1,1</v>
      </c>
      <c r="D85" s="134" t="str">
        <f t="shared" si="35"/>
        <v>2,1</v>
      </c>
      <c r="E85" s="134" t="str">
        <f t="shared" si="35"/>
        <v>3,1</v>
      </c>
      <c r="F85" s="134" t="str">
        <f t="shared" si="35"/>
        <v>4,1</v>
      </c>
      <c r="G85" s="134" t="str">
        <f t="shared" si="35"/>
        <v>5,1</v>
      </c>
      <c r="H85" s="134" t="str">
        <f t="shared" si="35"/>
        <v>6,1</v>
      </c>
      <c r="I85" s="134" t="str">
        <f t="shared" si="35"/>
        <v>7,1</v>
      </c>
      <c r="J85" s="134" t="str">
        <f t="shared" si="35"/>
        <v>8,1</v>
      </c>
      <c r="K85" s="134" t="str">
        <f t="shared" si="35"/>
        <v>9,1</v>
      </c>
      <c r="L85" s="134" t="str">
        <f t="shared" si="35"/>
        <v>10,1</v>
      </c>
      <c r="M85" s="134" t="str">
        <f t="shared" ref="M85:Y94" si="36">_xlfn.CONCAT(COLUMN()-$B85,",",ROW()-M$84)</f>
        <v>11,1</v>
      </c>
      <c r="N85" s="134" t="str">
        <f t="shared" si="36"/>
        <v>12,1</v>
      </c>
      <c r="O85" s="134" t="str">
        <f t="shared" si="36"/>
        <v>13,1</v>
      </c>
      <c r="P85" s="134" t="str">
        <f t="shared" si="36"/>
        <v>14,1</v>
      </c>
      <c r="Q85" s="134" t="str">
        <f t="shared" si="36"/>
        <v>15,1</v>
      </c>
      <c r="R85" s="134" t="str">
        <f t="shared" si="36"/>
        <v>16,1</v>
      </c>
      <c r="S85" s="134" t="str">
        <f t="shared" si="36"/>
        <v>17,1</v>
      </c>
      <c r="T85" s="134" t="str">
        <f t="shared" si="36"/>
        <v>18,1</v>
      </c>
      <c r="U85" s="134" t="str">
        <f t="shared" si="36"/>
        <v>19,1</v>
      </c>
      <c r="V85" s="134" t="str">
        <f t="shared" si="36"/>
        <v>20,1</v>
      </c>
      <c r="W85" s="134" t="str">
        <f t="shared" si="36"/>
        <v>21,1</v>
      </c>
      <c r="X85" s="134" t="str">
        <f t="shared" si="36"/>
        <v>22,1</v>
      </c>
      <c r="Y85" s="134" t="str">
        <f t="shared" si="36"/>
        <v>23,1</v>
      </c>
      <c r="Z85" s="82"/>
      <c r="AA85" s="230"/>
      <c r="AB85" s="230"/>
      <c r="AC85" s="230"/>
      <c r="AD85" s="230"/>
      <c r="AE85" s="230"/>
      <c r="AF85" s="230"/>
      <c r="AG85" s="230"/>
      <c r="AH85" s="230"/>
      <c r="AI85" s="230"/>
      <c r="AJ85" s="230"/>
      <c r="AK85" s="230"/>
      <c r="AL85" s="230"/>
      <c r="AM85" s="230"/>
      <c r="AN85" s="230"/>
      <c r="AO85" s="230"/>
      <c r="AP85" s="230"/>
      <c r="AQ85" s="230"/>
      <c r="AR85" s="230"/>
      <c r="AS85" s="230"/>
      <c r="AT85" s="230"/>
      <c r="AU85" s="230"/>
      <c r="AV85" s="230"/>
      <c r="AW85" s="230"/>
      <c r="AX85" s="230"/>
      <c r="AY85" s="230"/>
      <c r="AZ85" s="230"/>
      <c r="BA85" s="230"/>
      <c r="BB85" s="230"/>
      <c r="BC85" s="230"/>
      <c r="BD85" s="230"/>
      <c r="BE85" s="230"/>
      <c r="BF85" s="45">
        <v>3</v>
      </c>
      <c r="BG85" s="102">
        <v>1</v>
      </c>
      <c r="BH85" s="102">
        <v>4</v>
      </c>
      <c r="BI85" s="102">
        <v>50</v>
      </c>
      <c r="BJ85" s="48" t="str">
        <f t="shared" si="30"/>
        <v>4,1</v>
      </c>
      <c r="BK85" s="82"/>
      <c r="BL85" s="94">
        <f t="shared" si="31"/>
        <v>81</v>
      </c>
      <c r="BM85" s="56">
        <f t="shared" si="32"/>
        <v>3</v>
      </c>
      <c r="BN85" s="56">
        <f t="shared" si="33"/>
        <v>9</v>
      </c>
      <c r="BO85" s="82"/>
      <c r="BP85" s="90">
        <v>80</v>
      </c>
      <c r="BQ85" s="237">
        <v>1</v>
      </c>
      <c r="BR85" s="102">
        <v>2</v>
      </c>
      <c r="BS85" s="102" t="s">
        <v>607</v>
      </c>
      <c r="BT85" s="102" t="s">
        <v>460</v>
      </c>
      <c r="BU85" s="102">
        <v>1</v>
      </c>
      <c r="BV85" s="237">
        <v>0</v>
      </c>
      <c r="BW85" s="102">
        <v>0</v>
      </c>
      <c r="BX85" s="237">
        <v>0</v>
      </c>
      <c r="BY85" s="237">
        <v>0</v>
      </c>
      <c r="BZ85" s="82"/>
      <c r="CA85" s="82"/>
      <c r="CB85" s="82"/>
      <c r="CC85" s="82"/>
      <c r="CD85" s="82"/>
      <c r="CE85" s="82"/>
      <c r="CF85" s="82"/>
      <c r="CG85" s="82"/>
      <c r="CH85" s="82"/>
      <c r="CI85" s="82"/>
      <c r="CJ85" s="82"/>
      <c r="CK85" s="82"/>
      <c r="CL85" s="82"/>
      <c r="CM85" s="82"/>
      <c r="CN85" s="82"/>
      <c r="CO85" s="82"/>
      <c r="CP85" s="82"/>
      <c r="CQ85" s="82"/>
      <c r="CR85" s="82"/>
      <c r="CS85" s="82"/>
      <c r="CT85" s="82"/>
      <c r="CU85" s="82"/>
      <c r="CV85" s="82"/>
      <c r="CW85" s="82"/>
      <c r="CX85" s="82"/>
      <c r="CY85" s="82"/>
      <c r="CZ85" s="82"/>
      <c r="DA85" s="82"/>
      <c r="DB85" s="82"/>
      <c r="DC85" s="82"/>
      <c r="DD85" s="82"/>
      <c r="DE85" s="82"/>
      <c r="DF85" s="82"/>
      <c r="DG85" s="82"/>
      <c r="DH85" s="82"/>
      <c r="DI85" s="82"/>
      <c r="DJ85" s="82"/>
      <c r="DK85" s="82"/>
    </row>
    <row r="86" spans="1:115" ht="11.25" customHeight="1" x14ac:dyDescent="0.25">
      <c r="A86" s="82"/>
      <c r="B86" s="26">
        <f>COLUMN()</f>
        <v>2</v>
      </c>
      <c r="C86" s="134" t="str">
        <f t="shared" si="35"/>
        <v>1,2</v>
      </c>
      <c r="D86" s="134" t="str">
        <f t="shared" si="35"/>
        <v>2,2</v>
      </c>
      <c r="E86" s="134" t="str">
        <f t="shared" si="35"/>
        <v>3,2</v>
      </c>
      <c r="F86" s="134" t="str">
        <f t="shared" si="35"/>
        <v>4,2</v>
      </c>
      <c r="G86" s="134" t="str">
        <f t="shared" si="35"/>
        <v>5,2</v>
      </c>
      <c r="H86" s="134" t="str">
        <f t="shared" si="35"/>
        <v>6,2</v>
      </c>
      <c r="I86" s="134" t="str">
        <f t="shared" si="35"/>
        <v>7,2</v>
      </c>
      <c r="J86" s="134" t="str">
        <f t="shared" si="35"/>
        <v>8,2</v>
      </c>
      <c r="K86" s="134" t="str">
        <f t="shared" si="35"/>
        <v>9,2</v>
      </c>
      <c r="L86" s="134" t="str">
        <f t="shared" si="35"/>
        <v>10,2</v>
      </c>
      <c r="M86" s="134" t="str">
        <f t="shared" si="36"/>
        <v>11,2</v>
      </c>
      <c r="N86" s="134" t="str">
        <f t="shared" si="36"/>
        <v>12,2</v>
      </c>
      <c r="O86" s="134" t="str">
        <f t="shared" si="36"/>
        <v>13,2</v>
      </c>
      <c r="P86" s="134" t="str">
        <f t="shared" si="36"/>
        <v>14,2</v>
      </c>
      <c r="Q86" s="134" t="str">
        <f t="shared" si="36"/>
        <v>15,2</v>
      </c>
      <c r="R86" s="134" t="str">
        <f t="shared" si="36"/>
        <v>16,2</v>
      </c>
      <c r="S86" s="134" t="str">
        <f t="shared" si="36"/>
        <v>17,2</v>
      </c>
      <c r="T86" s="134" t="str">
        <f t="shared" si="36"/>
        <v>18,2</v>
      </c>
      <c r="U86" s="134" t="str">
        <f t="shared" si="36"/>
        <v>19,2</v>
      </c>
      <c r="V86" s="134" t="str">
        <f t="shared" si="36"/>
        <v>20,2</v>
      </c>
      <c r="W86" s="134" t="str">
        <f t="shared" si="36"/>
        <v>21,2</v>
      </c>
      <c r="X86" s="134" t="str">
        <f t="shared" si="36"/>
        <v>22,2</v>
      </c>
      <c r="Y86" s="134" t="str">
        <f t="shared" si="36"/>
        <v>23,2</v>
      </c>
      <c r="Z86" s="82"/>
      <c r="AA86" s="230"/>
      <c r="AB86" s="230"/>
      <c r="AC86" s="230"/>
      <c r="AD86" s="230"/>
      <c r="AE86" s="230"/>
      <c r="AF86" s="230"/>
      <c r="AG86" s="230"/>
      <c r="AH86" s="230"/>
      <c r="AI86" s="230"/>
      <c r="AJ86" s="230"/>
      <c r="AK86" s="230"/>
      <c r="AL86" s="230"/>
      <c r="AM86" s="230"/>
      <c r="AN86" s="230"/>
      <c r="AO86" s="230"/>
      <c r="AP86" s="230"/>
      <c r="AQ86" s="230"/>
      <c r="AR86" s="230"/>
      <c r="AS86" s="230"/>
      <c r="AT86" s="230"/>
      <c r="AU86" s="230"/>
      <c r="AV86" s="230"/>
      <c r="AW86" s="230"/>
      <c r="AX86" s="230"/>
      <c r="AY86" s="230"/>
      <c r="AZ86" s="230"/>
      <c r="BA86" s="230"/>
      <c r="BB86" s="230"/>
      <c r="BC86" s="230"/>
      <c r="BD86" s="230"/>
      <c r="BE86" s="230"/>
      <c r="BF86" s="45">
        <v>3</v>
      </c>
      <c r="BG86" s="102">
        <v>1</v>
      </c>
      <c r="BH86" s="102">
        <v>5</v>
      </c>
      <c r="BI86" s="102">
        <v>50</v>
      </c>
      <c r="BJ86" s="48" t="str">
        <f t="shared" si="30"/>
        <v>5,1</v>
      </c>
      <c r="BK86" s="82"/>
      <c r="BL86" s="94">
        <f t="shared" si="31"/>
        <v>82</v>
      </c>
      <c r="BM86" s="56">
        <f t="shared" si="32"/>
        <v>3</v>
      </c>
      <c r="BN86" s="56">
        <f t="shared" si="33"/>
        <v>10</v>
      </c>
      <c r="BO86" s="82"/>
      <c r="BP86" s="90">
        <v>81</v>
      </c>
      <c r="BQ86" s="237">
        <v>1</v>
      </c>
      <c r="BR86" s="102">
        <v>3</v>
      </c>
      <c r="BS86" s="102" t="s">
        <v>606</v>
      </c>
      <c r="BT86" s="102" t="s">
        <v>458</v>
      </c>
      <c r="BU86" s="102">
        <v>1</v>
      </c>
      <c r="BV86" s="237">
        <v>20.2</v>
      </c>
      <c r="BW86" s="102">
        <v>100</v>
      </c>
      <c r="BX86" s="237">
        <v>202.83250000000001</v>
      </c>
      <c r="BY86" s="237">
        <v>403.71699999999902</v>
      </c>
      <c r="BZ86" s="82"/>
      <c r="CA86" s="82"/>
      <c r="CB86" s="82"/>
      <c r="CC86" s="82"/>
      <c r="CD86" s="82"/>
      <c r="CE86" s="82"/>
      <c r="CF86" s="82"/>
      <c r="CG86" s="82"/>
      <c r="CH86" s="82"/>
      <c r="CI86" s="82"/>
      <c r="CJ86" s="82"/>
      <c r="CK86" s="82"/>
      <c r="CL86" s="82"/>
      <c r="CM86" s="82"/>
      <c r="CN86" s="82"/>
      <c r="CO86" s="82"/>
      <c r="CP86" s="82"/>
      <c r="CQ86" s="82"/>
      <c r="CR86" s="82"/>
      <c r="CS86" s="82"/>
      <c r="CT86" s="82"/>
      <c r="CU86" s="82"/>
      <c r="CV86" s="82"/>
      <c r="CW86" s="82"/>
      <c r="CX86" s="82"/>
      <c r="CY86" s="82"/>
      <c r="CZ86" s="82"/>
      <c r="DA86" s="82"/>
      <c r="DB86" s="82"/>
      <c r="DC86" s="82"/>
      <c r="DD86" s="82"/>
      <c r="DE86" s="82"/>
      <c r="DF86" s="82"/>
      <c r="DG86" s="82"/>
      <c r="DH86" s="82"/>
      <c r="DI86" s="82"/>
      <c r="DJ86" s="82"/>
      <c r="DK86" s="82"/>
    </row>
    <row r="87" spans="1:115" ht="11.25" customHeight="1" x14ac:dyDescent="0.25">
      <c r="A87" s="82"/>
      <c r="B87" s="26">
        <f>COLUMN()</f>
        <v>2</v>
      </c>
      <c r="C87" s="134" t="str">
        <f t="shared" si="35"/>
        <v>1,3</v>
      </c>
      <c r="D87" s="134" t="str">
        <f t="shared" si="35"/>
        <v>2,3</v>
      </c>
      <c r="E87" s="134" t="str">
        <f t="shared" si="35"/>
        <v>3,3</v>
      </c>
      <c r="F87" s="134" t="str">
        <f t="shared" si="35"/>
        <v>4,3</v>
      </c>
      <c r="G87" s="134" t="str">
        <f t="shared" si="35"/>
        <v>5,3</v>
      </c>
      <c r="H87" s="134" t="str">
        <f t="shared" si="35"/>
        <v>6,3</v>
      </c>
      <c r="I87" s="134" t="str">
        <f t="shared" si="35"/>
        <v>7,3</v>
      </c>
      <c r="J87" s="134" t="str">
        <f t="shared" si="35"/>
        <v>8,3</v>
      </c>
      <c r="K87" s="134" t="str">
        <f t="shared" si="35"/>
        <v>9,3</v>
      </c>
      <c r="L87" s="134" t="str">
        <f t="shared" si="35"/>
        <v>10,3</v>
      </c>
      <c r="M87" s="134" t="str">
        <f t="shared" si="36"/>
        <v>11,3</v>
      </c>
      <c r="N87" s="134" t="str">
        <f t="shared" si="36"/>
        <v>12,3</v>
      </c>
      <c r="O87" s="134" t="str">
        <f t="shared" si="36"/>
        <v>13,3</v>
      </c>
      <c r="P87" s="134" t="str">
        <f t="shared" si="36"/>
        <v>14,3</v>
      </c>
      <c r="Q87" s="134" t="str">
        <f t="shared" si="36"/>
        <v>15,3</v>
      </c>
      <c r="R87" s="134" t="str">
        <f t="shared" si="36"/>
        <v>16,3</v>
      </c>
      <c r="S87" s="134" t="str">
        <f t="shared" si="36"/>
        <v>17,3</v>
      </c>
      <c r="T87" s="134" t="str">
        <f t="shared" si="36"/>
        <v>18,3</v>
      </c>
      <c r="U87" s="134" t="str">
        <f t="shared" si="36"/>
        <v>19,3</v>
      </c>
      <c r="V87" s="134" t="str">
        <f t="shared" si="36"/>
        <v>20,3</v>
      </c>
      <c r="W87" s="134" t="str">
        <f t="shared" si="36"/>
        <v>21,3</v>
      </c>
      <c r="X87" s="134" t="str">
        <f t="shared" si="36"/>
        <v>22,3</v>
      </c>
      <c r="Y87" s="134" t="str">
        <f t="shared" si="36"/>
        <v>23,3</v>
      </c>
      <c r="Z87" s="82"/>
      <c r="AA87" s="230"/>
      <c r="AB87" s="230"/>
      <c r="AC87" s="230"/>
      <c r="AD87" s="230"/>
      <c r="AE87" s="230"/>
      <c r="AF87" s="230"/>
      <c r="AG87" s="230"/>
      <c r="AH87" s="230"/>
      <c r="AI87" s="230"/>
      <c r="AJ87" s="230"/>
      <c r="AK87" s="230"/>
      <c r="AL87" s="230"/>
      <c r="AM87" s="230"/>
      <c r="AN87" s="230"/>
      <c r="AO87" s="230"/>
      <c r="AP87" s="230"/>
      <c r="AQ87" s="230"/>
      <c r="AR87" s="230"/>
      <c r="AS87" s="230"/>
      <c r="AT87" s="230"/>
      <c r="AU87" s="230"/>
      <c r="AV87" s="230"/>
      <c r="AW87" s="230"/>
      <c r="AX87" s="230"/>
      <c r="AY87" s="230"/>
      <c r="AZ87" s="230"/>
      <c r="BA87" s="230"/>
      <c r="BB87" s="230"/>
      <c r="BC87" s="230"/>
      <c r="BD87" s="230"/>
      <c r="BE87" s="230"/>
      <c r="BF87" s="45">
        <v>3</v>
      </c>
      <c r="BG87" s="102">
        <v>1</v>
      </c>
      <c r="BH87" s="102">
        <v>6</v>
      </c>
      <c r="BI87" s="102">
        <v>50</v>
      </c>
      <c r="BJ87" s="48" t="str">
        <f t="shared" si="30"/>
        <v>6,1</v>
      </c>
      <c r="BK87" s="82"/>
      <c r="BL87" s="94">
        <f t="shared" si="31"/>
        <v>83</v>
      </c>
      <c r="BM87" s="56">
        <f t="shared" si="32"/>
        <v>3</v>
      </c>
      <c r="BN87" s="56">
        <f t="shared" si="33"/>
        <v>11</v>
      </c>
      <c r="BO87" s="82"/>
      <c r="BP87" s="90">
        <v>82</v>
      </c>
      <c r="BQ87" s="237">
        <v>1</v>
      </c>
      <c r="BR87" s="102">
        <v>4</v>
      </c>
      <c r="BS87" s="102" t="s">
        <v>605</v>
      </c>
      <c r="BT87" s="102" t="s">
        <v>460</v>
      </c>
      <c r="BU87" s="102">
        <v>1</v>
      </c>
      <c r="BV87" s="237">
        <v>0</v>
      </c>
      <c r="BW87" s="102">
        <v>0</v>
      </c>
      <c r="BX87" s="237">
        <v>0</v>
      </c>
      <c r="BY87" s="237">
        <v>0</v>
      </c>
      <c r="BZ87" s="82"/>
      <c r="CA87" s="82"/>
      <c r="CB87" s="82"/>
      <c r="CC87" s="82"/>
      <c r="CD87" s="82"/>
      <c r="CE87" s="82"/>
      <c r="CF87" s="82"/>
      <c r="CG87" s="82"/>
      <c r="CH87" s="82"/>
      <c r="CI87" s="82"/>
      <c r="CJ87" s="82"/>
      <c r="CK87" s="82"/>
      <c r="CL87" s="82"/>
      <c r="CM87" s="82"/>
      <c r="CN87" s="82"/>
      <c r="CO87" s="82"/>
      <c r="CP87" s="82"/>
      <c r="CQ87" s="82"/>
      <c r="CR87" s="82"/>
      <c r="CS87" s="82"/>
      <c r="CT87" s="82"/>
      <c r="CU87" s="82"/>
      <c r="CV87" s="82"/>
      <c r="CW87" s="82"/>
      <c r="CX87" s="82"/>
      <c r="CY87" s="82"/>
      <c r="CZ87" s="82"/>
      <c r="DA87" s="82"/>
      <c r="DB87" s="82"/>
      <c r="DC87" s="82"/>
      <c r="DD87" s="82"/>
      <c r="DE87" s="82"/>
      <c r="DF87" s="82"/>
      <c r="DG87" s="82"/>
      <c r="DH87" s="82"/>
      <c r="DI87" s="82"/>
      <c r="DJ87" s="82"/>
      <c r="DK87" s="82"/>
    </row>
    <row r="88" spans="1:115" ht="11.25" customHeight="1" x14ac:dyDescent="0.25">
      <c r="A88" s="82"/>
      <c r="B88" s="26">
        <f>COLUMN()</f>
        <v>2</v>
      </c>
      <c r="C88" s="134" t="str">
        <f t="shared" si="35"/>
        <v>1,4</v>
      </c>
      <c r="D88" s="134" t="str">
        <f t="shared" si="35"/>
        <v>2,4</v>
      </c>
      <c r="E88" s="134" t="str">
        <f t="shared" si="35"/>
        <v>3,4</v>
      </c>
      <c r="F88" s="134" t="str">
        <f t="shared" si="35"/>
        <v>4,4</v>
      </c>
      <c r="G88" s="134" t="str">
        <f t="shared" si="35"/>
        <v>5,4</v>
      </c>
      <c r="H88" s="134" t="str">
        <f t="shared" si="35"/>
        <v>6,4</v>
      </c>
      <c r="I88" s="134" t="str">
        <f t="shared" si="35"/>
        <v>7,4</v>
      </c>
      <c r="J88" s="134" t="str">
        <f t="shared" si="35"/>
        <v>8,4</v>
      </c>
      <c r="K88" s="134" t="str">
        <f t="shared" si="35"/>
        <v>9,4</v>
      </c>
      <c r="L88" s="134" t="str">
        <f t="shared" si="35"/>
        <v>10,4</v>
      </c>
      <c r="M88" s="134" t="str">
        <f t="shared" si="36"/>
        <v>11,4</v>
      </c>
      <c r="N88" s="134" t="str">
        <f t="shared" si="36"/>
        <v>12,4</v>
      </c>
      <c r="O88" s="134" t="str">
        <f t="shared" si="36"/>
        <v>13,4</v>
      </c>
      <c r="P88" s="134" t="str">
        <f t="shared" si="36"/>
        <v>14,4</v>
      </c>
      <c r="Q88" s="134" t="str">
        <f t="shared" si="36"/>
        <v>15,4</v>
      </c>
      <c r="R88" s="134" t="str">
        <f t="shared" si="36"/>
        <v>16,4</v>
      </c>
      <c r="S88" s="134" t="str">
        <f t="shared" si="36"/>
        <v>17,4</v>
      </c>
      <c r="T88" s="134" t="str">
        <f t="shared" si="36"/>
        <v>18,4</v>
      </c>
      <c r="U88" s="134" t="str">
        <f t="shared" si="36"/>
        <v>19,4</v>
      </c>
      <c r="V88" s="134" t="str">
        <f t="shared" si="36"/>
        <v>20,4</v>
      </c>
      <c r="W88" s="134" t="str">
        <f t="shared" si="36"/>
        <v>21,4</v>
      </c>
      <c r="X88" s="134" t="str">
        <f t="shared" si="36"/>
        <v>22,4</v>
      </c>
      <c r="Y88" s="134" t="str">
        <f t="shared" si="36"/>
        <v>23,4</v>
      </c>
      <c r="Z88" s="82"/>
      <c r="AA88" s="230"/>
      <c r="AB88" s="230"/>
      <c r="AC88" s="230"/>
      <c r="AD88" s="230"/>
      <c r="AE88" s="230"/>
      <c r="AF88" s="230"/>
      <c r="AG88" s="230"/>
      <c r="AH88" s="230"/>
      <c r="AI88" s="230"/>
      <c r="AJ88" s="230"/>
      <c r="AK88" s="230"/>
      <c r="AL88" s="230"/>
      <c r="AM88" s="230"/>
      <c r="AN88" s="230"/>
      <c r="AO88" s="230"/>
      <c r="AP88" s="230"/>
      <c r="AQ88" s="230"/>
      <c r="AR88" s="230"/>
      <c r="AS88" s="230"/>
      <c r="AT88" s="230"/>
      <c r="AU88" s="230"/>
      <c r="AV88" s="230"/>
      <c r="AW88" s="230"/>
      <c r="AX88" s="230"/>
      <c r="AY88" s="230"/>
      <c r="AZ88" s="230"/>
      <c r="BA88" s="230"/>
      <c r="BB88" s="230"/>
      <c r="BC88" s="230"/>
      <c r="BD88" s="230"/>
      <c r="BE88" s="230"/>
      <c r="BF88" s="45">
        <v>3</v>
      </c>
      <c r="BG88" s="102">
        <v>1</v>
      </c>
      <c r="BH88" s="102">
        <v>7</v>
      </c>
      <c r="BI88" s="102">
        <v>50</v>
      </c>
      <c r="BJ88" s="48" t="str">
        <f t="shared" si="30"/>
        <v>7,1</v>
      </c>
      <c r="BK88" s="82"/>
      <c r="BL88" s="94">
        <f t="shared" si="31"/>
        <v>84</v>
      </c>
      <c r="BM88" s="56">
        <f t="shared" si="32"/>
        <v>3</v>
      </c>
      <c r="BN88" s="56">
        <f t="shared" si="33"/>
        <v>12</v>
      </c>
      <c r="BO88" s="82"/>
      <c r="BP88" s="90">
        <v>83</v>
      </c>
      <c r="BQ88" s="237">
        <v>1</v>
      </c>
      <c r="BR88" s="102">
        <v>5</v>
      </c>
      <c r="BS88" s="102" t="s">
        <v>602</v>
      </c>
      <c r="BT88" s="102" t="s">
        <v>458</v>
      </c>
      <c r="BU88" s="102">
        <v>1</v>
      </c>
      <c r="BV88" s="237">
        <v>20.2</v>
      </c>
      <c r="BW88" s="102">
        <v>100</v>
      </c>
      <c r="BX88" s="237">
        <v>202.83250000000001</v>
      </c>
      <c r="BY88" s="237">
        <v>403.71699999999902</v>
      </c>
      <c r="BZ88" s="82"/>
      <c r="CA88" s="82"/>
      <c r="CB88" s="82"/>
      <c r="CC88" s="82"/>
      <c r="CD88" s="82"/>
      <c r="CE88" s="82"/>
      <c r="CF88" s="82"/>
      <c r="CG88" s="82"/>
      <c r="CH88" s="82"/>
      <c r="CI88" s="82"/>
      <c r="CJ88" s="82"/>
      <c r="CK88" s="82"/>
      <c r="CL88" s="82"/>
      <c r="CM88" s="82"/>
      <c r="CN88" s="82"/>
      <c r="CO88" s="82"/>
      <c r="CP88" s="82"/>
      <c r="CQ88" s="82"/>
      <c r="CR88" s="82"/>
      <c r="CS88" s="82"/>
      <c r="CT88" s="82"/>
      <c r="CU88" s="82"/>
      <c r="CV88" s="82"/>
      <c r="CW88" s="82"/>
      <c r="CX88" s="82"/>
      <c r="CY88" s="82"/>
      <c r="CZ88" s="82"/>
      <c r="DA88" s="82"/>
      <c r="DB88" s="82"/>
      <c r="DC88" s="82"/>
      <c r="DD88" s="82"/>
      <c r="DE88" s="82"/>
      <c r="DF88" s="82"/>
      <c r="DG88" s="82"/>
      <c r="DH88" s="82"/>
      <c r="DI88" s="82"/>
      <c r="DJ88" s="82"/>
      <c r="DK88" s="82"/>
    </row>
    <row r="89" spans="1:115" ht="11.25" customHeight="1" x14ac:dyDescent="0.25">
      <c r="A89" s="82"/>
      <c r="B89" s="26">
        <f>COLUMN()</f>
        <v>2</v>
      </c>
      <c r="C89" s="134" t="str">
        <f t="shared" si="35"/>
        <v>1,5</v>
      </c>
      <c r="D89" s="134" t="str">
        <f t="shared" si="35"/>
        <v>2,5</v>
      </c>
      <c r="E89" s="134" t="str">
        <f t="shared" si="35"/>
        <v>3,5</v>
      </c>
      <c r="F89" s="134" t="str">
        <f t="shared" si="35"/>
        <v>4,5</v>
      </c>
      <c r="G89" s="134" t="str">
        <f t="shared" si="35"/>
        <v>5,5</v>
      </c>
      <c r="H89" s="134" t="str">
        <f t="shared" si="35"/>
        <v>6,5</v>
      </c>
      <c r="I89" s="134" t="str">
        <f t="shared" si="35"/>
        <v>7,5</v>
      </c>
      <c r="J89" s="134" t="str">
        <f t="shared" si="35"/>
        <v>8,5</v>
      </c>
      <c r="K89" s="134" t="str">
        <f t="shared" si="35"/>
        <v>9,5</v>
      </c>
      <c r="L89" s="134" t="str">
        <f t="shared" si="35"/>
        <v>10,5</v>
      </c>
      <c r="M89" s="134" t="str">
        <f t="shared" si="36"/>
        <v>11,5</v>
      </c>
      <c r="N89" s="134" t="str">
        <f t="shared" si="36"/>
        <v>12,5</v>
      </c>
      <c r="O89" s="134" t="str">
        <f t="shared" si="36"/>
        <v>13,5</v>
      </c>
      <c r="P89" s="134" t="str">
        <f t="shared" si="36"/>
        <v>14,5</v>
      </c>
      <c r="Q89" s="134" t="str">
        <f t="shared" si="36"/>
        <v>15,5</v>
      </c>
      <c r="R89" s="134" t="str">
        <f t="shared" si="36"/>
        <v>16,5</v>
      </c>
      <c r="S89" s="134" t="str">
        <f t="shared" si="36"/>
        <v>17,5</v>
      </c>
      <c r="T89" s="134" t="str">
        <f t="shared" si="36"/>
        <v>18,5</v>
      </c>
      <c r="U89" s="134" t="str">
        <f t="shared" si="36"/>
        <v>19,5</v>
      </c>
      <c r="V89" s="134" t="str">
        <f t="shared" si="36"/>
        <v>20,5</v>
      </c>
      <c r="W89" s="134" t="str">
        <f t="shared" si="36"/>
        <v>21,5</v>
      </c>
      <c r="X89" s="134" t="str">
        <f t="shared" si="36"/>
        <v>22,5</v>
      </c>
      <c r="Y89" s="134" t="str">
        <f t="shared" si="36"/>
        <v>23,5</v>
      </c>
      <c r="Z89" s="82"/>
      <c r="AA89" s="230"/>
      <c r="AB89" s="230"/>
      <c r="AC89" s="230"/>
      <c r="AD89" s="230"/>
      <c r="AE89" s="230"/>
      <c r="AF89" s="230"/>
      <c r="AG89" s="230"/>
      <c r="AH89" s="230"/>
      <c r="AI89" s="230"/>
      <c r="AJ89" s="230"/>
      <c r="AK89" s="230"/>
      <c r="AL89" s="230"/>
      <c r="AM89" s="230"/>
      <c r="AN89" s="230"/>
      <c r="AO89" s="230"/>
      <c r="AP89" s="230"/>
      <c r="AQ89" s="230"/>
      <c r="AR89" s="230"/>
      <c r="AS89" s="230"/>
      <c r="AT89" s="230"/>
      <c r="AU89" s="230"/>
      <c r="AV89" s="230"/>
      <c r="AW89" s="230"/>
      <c r="AX89" s="230"/>
      <c r="AY89" s="230"/>
      <c r="AZ89" s="230"/>
      <c r="BA89" s="230"/>
      <c r="BB89" s="230"/>
      <c r="BC89" s="230"/>
      <c r="BD89" s="230"/>
      <c r="BE89" s="230"/>
      <c r="BF89" s="45">
        <v>3</v>
      </c>
      <c r="BG89" s="102">
        <v>1</v>
      </c>
      <c r="BH89" s="102">
        <v>8</v>
      </c>
      <c r="BI89" s="102">
        <v>50</v>
      </c>
      <c r="BJ89" s="48" t="str">
        <f t="shared" si="30"/>
        <v>8,1</v>
      </c>
      <c r="BK89" s="82"/>
      <c r="BL89" s="94">
        <f t="shared" si="31"/>
        <v>85</v>
      </c>
      <c r="BM89" s="56">
        <f t="shared" si="32"/>
        <v>3</v>
      </c>
      <c r="BN89" s="56">
        <f t="shared" si="33"/>
        <v>13</v>
      </c>
      <c r="BO89" s="82"/>
      <c r="BP89" s="90">
        <v>84</v>
      </c>
      <c r="BQ89" s="237">
        <v>1</v>
      </c>
      <c r="BR89" s="102">
        <v>6</v>
      </c>
      <c r="BS89" s="102" t="s">
        <v>604</v>
      </c>
      <c r="BT89" s="102" t="s">
        <v>460</v>
      </c>
      <c r="BU89" s="102">
        <v>1</v>
      </c>
      <c r="BV89" s="237">
        <v>0</v>
      </c>
      <c r="BW89" s="102">
        <v>0</v>
      </c>
      <c r="BX89" s="237">
        <v>0</v>
      </c>
      <c r="BY89" s="237">
        <v>0</v>
      </c>
      <c r="BZ89" s="82"/>
      <c r="CA89" s="82"/>
      <c r="CB89" s="82"/>
      <c r="CC89" s="82"/>
      <c r="CD89" s="82"/>
      <c r="CE89" s="82"/>
      <c r="CF89" s="82"/>
      <c r="CG89" s="82"/>
      <c r="CH89" s="82"/>
      <c r="CI89" s="82"/>
      <c r="CJ89" s="82"/>
      <c r="CK89" s="82"/>
      <c r="CL89" s="82"/>
      <c r="CM89" s="82"/>
      <c r="CN89" s="82"/>
      <c r="CO89" s="82"/>
      <c r="CP89" s="82"/>
      <c r="CQ89" s="82"/>
      <c r="CR89" s="82"/>
      <c r="CS89" s="82"/>
      <c r="CT89" s="82"/>
      <c r="CU89" s="82"/>
      <c r="CV89" s="82"/>
      <c r="CW89" s="82"/>
      <c r="CX89" s="82"/>
      <c r="CY89" s="82"/>
      <c r="CZ89" s="82"/>
      <c r="DA89" s="82"/>
      <c r="DB89" s="82"/>
      <c r="DC89" s="82"/>
      <c r="DD89" s="82"/>
      <c r="DE89" s="82"/>
      <c r="DF89" s="82"/>
      <c r="DG89" s="82"/>
      <c r="DH89" s="82"/>
      <c r="DI89" s="82"/>
      <c r="DJ89" s="82"/>
      <c r="DK89" s="82"/>
    </row>
    <row r="90" spans="1:115" ht="11.25" customHeight="1" x14ac:dyDescent="0.25">
      <c r="A90" s="82"/>
      <c r="B90" s="26">
        <f>COLUMN()</f>
        <v>2</v>
      </c>
      <c r="C90" s="134" t="str">
        <f t="shared" si="35"/>
        <v>1,6</v>
      </c>
      <c r="D90" s="134" t="str">
        <f t="shared" si="35"/>
        <v>2,6</v>
      </c>
      <c r="E90" s="134" t="str">
        <f t="shared" si="35"/>
        <v>3,6</v>
      </c>
      <c r="F90" s="134" t="str">
        <f t="shared" si="35"/>
        <v>4,6</v>
      </c>
      <c r="G90" s="134" t="str">
        <f t="shared" si="35"/>
        <v>5,6</v>
      </c>
      <c r="H90" s="134" t="str">
        <f t="shared" si="35"/>
        <v>6,6</v>
      </c>
      <c r="I90" s="134" t="str">
        <f t="shared" si="35"/>
        <v>7,6</v>
      </c>
      <c r="J90" s="134" t="str">
        <f t="shared" si="35"/>
        <v>8,6</v>
      </c>
      <c r="K90" s="134" t="str">
        <f t="shared" si="35"/>
        <v>9,6</v>
      </c>
      <c r="L90" s="134" t="str">
        <f t="shared" si="35"/>
        <v>10,6</v>
      </c>
      <c r="M90" s="134" t="str">
        <f t="shared" si="36"/>
        <v>11,6</v>
      </c>
      <c r="N90" s="134" t="str">
        <f t="shared" si="36"/>
        <v>12,6</v>
      </c>
      <c r="O90" s="134" t="str">
        <f t="shared" si="36"/>
        <v>13,6</v>
      </c>
      <c r="P90" s="134" t="str">
        <f t="shared" si="36"/>
        <v>14,6</v>
      </c>
      <c r="Q90" s="134" t="str">
        <f t="shared" si="36"/>
        <v>15,6</v>
      </c>
      <c r="R90" s="134" t="str">
        <f t="shared" si="36"/>
        <v>16,6</v>
      </c>
      <c r="S90" s="134" t="str">
        <f t="shared" si="36"/>
        <v>17,6</v>
      </c>
      <c r="T90" s="134" t="str">
        <f t="shared" si="36"/>
        <v>18,6</v>
      </c>
      <c r="U90" s="134" t="str">
        <f t="shared" si="36"/>
        <v>19,6</v>
      </c>
      <c r="V90" s="134" t="str">
        <f t="shared" si="36"/>
        <v>20,6</v>
      </c>
      <c r="W90" s="134" t="str">
        <f t="shared" si="36"/>
        <v>21,6</v>
      </c>
      <c r="X90" s="134" t="str">
        <f t="shared" si="36"/>
        <v>22,6</v>
      </c>
      <c r="Y90" s="134" t="str">
        <f t="shared" si="36"/>
        <v>23,6</v>
      </c>
      <c r="Z90" s="82"/>
      <c r="AA90" s="230"/>
      <c r="AB90" s="230"/>
      <c r="AC90" s="230"/>
      <c r="AD90" s="230"/>
      <c r="AE90" s="230"/>
      <c r="AF90" s="230"/>
      <c r="AG90" s="230"/>
      <c r="AH90" s="230"/>
      <c r="AI90" s="230"/>
      <c r="AJ90" s="230"/>
      <c r="AK90" s="230"/>
      <c r="AL90" s="230"/>
      <c r="AM90" s="230"/>
      <c r="AN90" s="230"/>
      <c r="AO90" s="230"/>
      <c r="AP90" s="230"/>
      <c r="AQ90" s="230"/>
      <c r="AR90" s="230"/>
      <c r="AS90" s="230"/>
      <c r="AT90" s="230"/>
      <c r="AU90" s="230"/>
      <c r="AV90" s="230"/>
      <c r="AW90" s="230"/>
      <c r="AX90" s="230"/>
      <c r="AY90" s="230"/>
      <c r="AZ90" s="230"/>
      <c r="BA90" s="230"/>
      <c r="BB90" s="230"/>
      <c r="BC90" s="230"/>
      <c r="BD90" s="230"/>
      <c r="BE90" s="230"/>
      <c r="BF90" s="45">
        <v>3</v>
      </c>
      <c r="BG90" s="102">
        <v>1</v>
      </c>
      <c r="BH90" s="102">
        <v>9</v>
      </c>
      <c r="BI90" s="102">
        <v>50</v>
      </c>
      <c r="BJ90" s="48" t="str">
        <f t="shared" si="30"/>
        <v>9,1</v>
      </c>
      <c r="BK90" s="82"/>
      <c r="BL90" s="94">
        <f t="shared" si="31"/>
        <v>86</v>
      </c>
      <c r="BM90" s="56">
        <f t="shared" si="32"/>
        <v>3</v>
      </c>
      <c r="BN90" s="56">
        <f t="shared" si="33"/>
        <v>14</v>
      </c>
      <c r="BO90" s="82"/>
      <c r="BP90" s="90">
        <v>85</v>
      </c>
      <c r="BQ90" s="237">
        <v>1</v>
      </c>
      <c r="BR90" s="102">
        <v>7</v>
      </c>
      <c r="BS90" s="102" t="s">
        <v>603</v>
      </c>
      <c r="BT90" s="102" t="s">
        <v>460</v>
      </c>
      <c r="BU90" s="102">
        <v>1</v>
      </c>
      <c r="BV90" s="237">
        <v>0</v>
      </c>
      <c r="BW90" s="102">
        <v>0</v>
      </c>
      <c r="BX90" s="237">
        <v>0</v>
      </c>
      <c r="BY90" s="237">
        <v>0</v>
      </c>
      <c r="BZ90" s="82"/>
      <c r="CA90" s="82"/>
      <c r="CB90" s="82"/>
      <c r="CC90" s="82"/>
      <c r="CD90" s="82"/>
      <c r="CE90" s="82"/>
      <c r="CF90" s="82"/>
      <c r="CG90" s="82"/>
      <c r="CH90" s="82"/>
      <c r="CI90" s="82"/>
      <c r="CJ90" s="82"/>
      <c r="CK90" s="82"/>
      <c r="CL90" s="82"/>
      <c r="CM90" s="82"/>
      <c r="CN90" s="82"/>
      <c r="CO90" s="82"/>
      <c r="CP90" s="82"/>
      <c r="CQ90" s="82"/>
      <c r="CR90" s="82"/>
      <c r="CS90" s="82"/>
      <c r="CT90" s="82"/>
      <c r="CU90" s="82"/>
      <c r="CV90" s="82"/>
      <c r="CW90" s="82"/>
      <c r="CX90" s="82"/>
      <c r="CY90" s="82"/>
      <c r="CZ90" s="82"/>
      <c r="DA90" s="82"/>
      <c r="DB90" s="82"/>
      <c r="DC90" s="82"/>
      <c r="DD90" s="82"/>
      <c r="DE90" s="82"/>
      <c r="DF90" s="82"/>
      <c r="DG90" s="82"/>
      <c r="DH90" s="82"/>
      <c r="DI90" s="82"/>
      <c r="DJ90" s="82"/>
      <c r="DK90" s="82"/>
    </row>
    <row r="91" spans="1:115" ht="11.25" customHeight="1" x14ac:dyDescent="0.25">
      <c r="A91" s="82"/>
      <c r="B91" s="26">
        <f>COLUMN()</f>
        <v>2</v>
      </c>
      <c r="C91" s="134" t="str">
        <f t="shared" si="35"/>
        <v>1,7</v>
      </c>
      <c r="D91" s="134" t="str">
        <f t="shared" si="35"/>
        <v>2,7</v>
      </c>
      <c r="E91" s="134" t="str">
        <f t="shared" si="35"/>
        <v>3,7</v>
      </c>
      <c r="F91" s="134" t="str">
        <f t="shared" si="35"/>
        <v>4,7</v>
      </c>
      <c r="G91" s="134" t="str">
        <f t="shared" si="35"/>
        <v>5,7</v>
      </c>
      <c r="H91" s="134" t="str">
        <f t="shared" si="35"/>
        <v>6,7</v>
      </c>
      <c r="I91" s="134" t="str">
        <f t="shared" si="35"/>
        <v>7,7</v>
      </c>
      <c r="J91" s="134" t="str">
        <f t="shared" si="35"/>
        <v>8,7</v>
      </c>
      <c r="K91" s="134" t="str">
        <f t="shared" si="35"/>
        <v>9,7</v>
      </c>
      <c r="L91" s="134" t="str">
        <f t="shared" si="35"/>
        <v>10,7</v>
      </c>
      <c r="M91" s="134" t="str">
        <f t="shared" si="36"/>
        <v>11,7</v>
      </c>
      <c r="N91" s="134" t="str">
        <f t="shared" si="36"/>
        <v>12,7</v>
      </c>
      <c r="O91" s="134" t="str">
        <f t="shared" si="36"/>
        <v>13,7</v>
      </c>
      <c r="P91" s="134" t="str">
        <f t="shared" si="36"/>
        <v>14,7</v>
      </c>
      <c r="Q91" s="134" t="str">
        <f t="shared" si="36"/>
        <v>15,7</v>
      </c>
      <c r="R91" s="134" t="str">
        <f t="shared" si="36"/>
        <v>16,7</v>
      </c>
      <c r="S91" s="134" t="str">
        <f t="shared" si="36"/>
        <v>17,7</v>
      </c>
      <c r="T91" s="134" t="str">
        <f t="shared" si="36"/>
        <v>18,7</v>
      </c>
      <c r="U91" s="134" t="str">
        <f t="shared" si="36"/>
        <v>19,7</v>
      </c>
      <c r="V91" s="134" t="str">
        <f t="shared" si="36"/>
        <v>20,7</v>
      </c>
      <c r="W91" s="134" t="str">
        <f t="shared" si="36"/>
        <v>21,7</v>
      </c>
      <c r="X91" s="134" t="str">
        <f t="shared" si="36"/>
        <v>22,7</v>
      </c>
      <c r="Y91" s="134" t="str">
        <f t="shared" si="36"/>
        <v>23,7</v>
      </c>
      <c r="Z91" s="82"/>
      <c r="AA91" s="230"/>
      <c r="AB91" s="230"/>
      <c r="AC91" s="230"/>
      <c r="AD91" s="230"/>
      <c r="AE91" s="230"/>
      <c r="AF91" s="230"/>
      <c r="AG91" s="230"/>
      <c r="AH91" s="230"/>
      <c r="AI91" s="230"/>
      <c r="AJ91" s="230"/>
      <c r="AK91" s="230"/>
      <c r="AL91" s="230"/>
      <c r="AM91" s="230"/>
      <c r="AN91" s="230"/>
      <c r="AO91" s="230"/>
      <c r="AP91" s="230"/>
      <c r="AQ91" s="230"/>
      <c r="AR91" s="230"/>
      <c r="AS91" s="230"/>
      <c r="AT91" s="230"/>
      <c r="AU91" s="230"/>
      <c r="AV91" s="230"/>
      <c r="AW91" s="230"/>
      <c r="AX91" s="230"/>
      <c r="AY91" s="230"/>
      <c r="AZ91" s="230"/>
      <c r="BA91" s="230"/>
      <c r="BB91" s="230"/>
      <c r="BC91" s="230"/>
      <c r="BD91" s="230"/>
      <c r="BE91" s="230"/>
      <c r="BF91" s="45">
        <v>3</v>
      </c>
      <c r="BG91" s="102">
        <v>1</v>
      </c>
      <c r="BH91" s="102">
        <v>10</v>
      </c>
      <c r="BI91" s="102">
        <v>50</v>
      </c>
      <c r="BJ91" s="48" t="str">
        <f t="shared" si="30"/>
        <v>10,1</v>
      </c>
      <c r="BK91" s="82"/>
      <c r="BL91" s="94">
        <f t="shared" si="31"/>
        <v>87</v>
      </c>
      <c r="BM91" s="56">
        <f t="shared" si="32"/>
        <v>3</v>
      </c>
      <c r="BN91" s="56">
        <f t="shared" si="33"/>
        <v>15</v>
      </c>
      <c r="BO91" s="82"/>
      <c r="BP91" s="90">
        <v>86</v>
      </c>
      <c r="BQ91" s="237">
        <v>1</v>
      </c>
      <c r="BR91" s="102">
        <v>8</v>
      </c>
      <c r="BS91" s="102" t="s">
        <v>602</v>
      </c>
      <c r="BT91" s="102" t="s">
        <v>458</v>
      </c>
      <c r="BU91" s="102">
        <v>1</v>
      </c>
      <c r="BV91" s="237">
        <v>20.2</v>
      </c>
      <c r="BW91" s="102">
        <v>100</v>
      </c>
      <c r="BX91" s="237">
        <v>201.858499999999</v>
      </c>
      <c r="BY91" s="237">
        <v>405.66500000000002</v>
      </c>
      <c r="BZ91" s="82"/>
      <c r="CA91" s="82"/>
      <c r="CB91" s="82"/>
      <c r="CC91" s="82"/>
      <c r="CD91" s="82"/>
      <c r="CE91" s="82"/>
      <c r="CF91" s="82"/>
      <c r="CG91" s="82"/>
      <c r="CH91" s="82"/>
      <c r="CI91" s="82"/>
      <c r="CJ91" s="82"/>
      <c r="CK91" s="82"/>
      <c r="CL91" s="82"/>
      <c r="CM91" s="82"/>
      <c r="CN91" s="82"/>
      <c r="CO91" s="82"/>
      <c r="CP91" s="82"/>
      <c r="CQ91" s="82"/>
      <c r="CR91" s="82"/>
      <c r="CS91" s="82"/>
      <c r="CT91" s="82"/>
      <c r="CU91" s="82"/>
      <c r="CV91" s="82"/>
      <c r="CW91" s="82"/>
      <c r="CX91" s="82"/>
      <c r="CY91" s="82"/>
      <c r="CZ91" s="82"/>
      <c r="DA91" s="82"/>
      <c r="DB91" s="82"/>
      <c r="DC91" s="82"/>
      <c r="DD91" s="82"/>
      <c r="DE91" s="82"/>
      <c r="DF91" s="82"/>
      <c r="DG91" s="82"/>
      <c r="DH91" s="82"/>
      <c r="DI91" s="82"/>
      <c r="DJ91" s="82"/>
      <c r="DK91" s="82"/>
    </row>
    <row r="92" spans="1:115" ht="11.25" customHeight="1" x14ac:dyDescent="0.25">
      <c r="A92" s="82"/>
      <c r="B92" s="26">
        <f>COLUMN()</f>
        <v>2</v>
      </c>
      <c r="C92" s="134" t="str">
        <f t="shared" si="35"/>
        <v>1,8</v>
      </c>
      <c r="D92" s="134" t="str">
        <f t="shared" si="35"/>
        <v>2,8</v>
      </c>
      <c r="E92" s="134" t="str">
        <f t="shared" si="35"/>
        <v>3,8</v>
      </c>
      <c r="F92" s="134" t="str">
        <f t="shared" si="35"/>
        <v>4,8</v>
      </c>
      <c r="G92" s="134" t="str">
        <f t="shared" si="35"/>
        <v>5,8</v>
      </c>
      <c r="H92" s="134" t="str">
        <f t="shared" si="35"/>
        <v>6,8</v>
      </c>
      <c r="I92" s="134" t="str">
        <f t="shared" si="35"/>
        <v>7,8</v>
      </c>
      <c r="J92" s="134" t="str">
        <f t="shared" si="35"/>
        <v>8,8</v>
      </c>
      <c r="K92" s="134" t="str">
        <f t="shared" si="35"/>
        <v>9,8</v>
      </c>
      <c r="L92" s="134" t="str">
        <f t="shared" si="35"/>
        <v>10,8</v>
      </c>
      <c r="M92" s="134" t="str">
        <f t="shared" si="36"/>
        <v>11,8</v>
      </c>
      <c r="N92" s="134" t="str">
        <f t="shared" si="36"/>
        <v>12,8</v>
      </c>
      <c r="O92" s="134" t="str">
        <f t="shared" si="36"/>
        <v>13,8</v>
      </c>
      <c r="P92" s="134" t="str">
        <f t="shared" si="36"/>
        <v>14,8</v>
      </c>
      <c r="Q92" s="134" t="str">
        <f t="shared" si="36"/>
        <v>15,8</v>
      </c>
      <c r="R92" s="134" t="str">
        <f t="shared" si="36"/>
        <v>16,8</v>
      </c>
      <c r="S92" s="134" t="str">
        <f t="shared" si="36"/>
        <v>17,8</v>
      </c>
      <c r="T92" s="134" t="str">
        <f t="shared" si="36"/>
        <v>18,8</v>
      </c>
      <c r="U92" s="134" t="str">
        <f t="shared" si="36"/>
        <v>19,8</v>
      </c>
      <c r="V92" s="134" t="str">
        <f t="shared" si="36"/>
        <v>20,8</v>
      </c>
      <c r="W92" s="134" t="str">
        <f t="shared" si="36"/>
        <v>21,8</v>
      </c>
      <c r="X92" s="134" t="str">
        <f t="shared" si="36"/>
        <v>22,8</v>
      </c>
      <c r="Y92" s="134" t="str">
        <f t="shared" si="36"/>
        <v>23,8</v>
      </c>
      <c r="Z92" s="82"/>
      <c r="AA92" s="230"/>
      <c r="AB92" s="230"/>
      <c r="AC92" s="230"/>
      <c r="AD92" s="230"/>
      <c r="AE92" s="230"/>
      <c r="AF92" s="230"/>
      <c r="AG92" s="230"/>
      <c r="AH92" s="230"/>
      <c r="AI92" s="230"/>
      <c r="AJ92" s="230"/>
      <c r="AK92" s="230"/>
      <c r="AL92" s="230"/>
      <c r="AM92" s="230"/>
      <c r="AN92" s="230"/>
      <c r="AO92" s="230"/>
      <c r="AP92" s="230"/>
      <c r="AQ92" s="230"/>
      <c r="AR92" s="230"/>
      <c r="AS92" s="230"/>
      <c r="AT92" s="230"/>
      <c r="AU92" s="230"/>
      <c r="AV92" s="230"/>
      <c r="AW92" s="230"/>
      <c r="AX92" s="230"/>
      <c r="AY92" s="230"/>
      <c r="AZ92" s="230"/>
      <c r="BA92" s="230"/>
      <c r="BB92" s="230"/>
      <c r="BC92" s="230"/>
      <c r="BD92" s="230"/>
      <c r="BE92" s="230"/>
      <c r="BF92" s="45">
        <v>3</v>
      </c>
      <c r="BG92" s="102">
        <v>1</v>
      </c>
      <c r="BH92" s="102">
        <v>11</v>
      </c>
      <c r="BI92" s="102">
        <v>50</v>
      </c>
      <c r="BJ92" s="48" t="str">
        <f t="shared" si="30"/>
        <v>11,1</v>
      </c>
      <c r="BK92" s="82"/>
      <c r="BL92" s="94">
        <f t="shared" si="31"/>
        <v>88</v>
      </c>
      <c r="BM92" s="56">
        <f t="shared" si="32"/>
        <v>3</v>
      </c>
      <c r="BN92" s="56">
        <f t="shared" si="33"/>
        <v>16</v>
      </c>
      <c r="BO92" s="82"/>
      <c r="BP92" s="90">
        <v>87</v>
      </c>
      <c r="BQ92" s="237">
        <v>1</v>
      </c>
      <c r="BR92" s="102">
        <v>9</v>
      </c>
      <c r="BS92" s="102" t="s">
        <v>597</v>
      </c>
      <c r="BT92" s="102" t="s">
        <v>458</v>
      </c>
      <c r="BU92" s="102">
        <v>1</v>
      </c>
      <c r="BV92" s="237">
        <v>20.2</v>
      </c>
      <c r="BW92" s="102">
        <v>100</v>
      </c>
      <c r="BX92" s="237">
        <v>202.83249999999899</v>
      </c>
      <c r="BY92" s="237">
        <v>403.71699999999998</v>
      </c>
      <c r="BZ92" s="82"/>
      <c r="CA92" s="82"/>
      <c r="CB92" s="82"/>
      <c r="CC92" s="82"/>
      <c r="CD92" s="82"/>
      <c r="CE92" s="82"/>
      <c r="CF92" s="82"/>
      <c r="CG92" s="82"/>
      <c r="CH92" s="82"/>
      <c r="CI92" s="82"/>
      <c r="CJ92" s="82"/>
      <c r="CK92" s="82"/>
      <c r="CL92" s="82"/>
      <c r="CM92" s="82"/>
      <c r="CN92" s="82"/>
      <c r="CO92" s="82"/>
      <c r="CP92" s="82"/>
      <c r="CQ92" s="82"/>
      <c r="CR92" s="82"/>
      <c r="CS92" s="82"/>
      <c r="CT92" s="82"/>
      <c r="CU92" s="82"/>
      <c r="CV92" s="82"/>
      <c r="CW92" s="82"/>
      <c r="CX92" s="82"/>
      <c r="CY92" s="82"/>
      <c r="CZ92" s="82"/>
      <c r="DA92" s="82"/>
      <c r="DB92" s="82"/>
      <c r="DC92" s="82"/>
      <c r="DD92" s="82"/>
      <c r="DE92" s="82"/>
      <c r="DF92" s="82"/>
      <c r="DG92" s="82"/>
      <c r="DH92" s="82"/>
      <c r="DI92" s="82"/>
      <c r="DJ92" s="82"/>
      <c r="DK92" s="82"/>
    </row>
    <row r="93" spans="1:115" ht="11.25" customHeight="1" x14ac:dyDescent="0.25">
      <c r="A93" s="82"/>
      <c r="B93" s="26">
        <f>COLUMN()</f>
        <v>2</v>
      </c>
      <c r="C93" s="134" t="str">
        <f t="shared" si="35"/>
        <v>1,9</v>
      </c>
      <c r="D93" s="134" t="str">
        <f t="shared" si="35"/>
        <v>2,9</v>
      </c>
      <c r="E93" s="134" t="str">
        <f t="shared" si="35"/>
        <v>3,9</v>
      </c>
      <c r="F93" s="134" t="str">
        <f t="shared" si="35"/>
        <v>4,9</v>
      </c>
      <c r="G93" s="134" t="str">
        <f t="shared" si="35"/>
        <v>5,9</v>
      </c>
      <c r="H93" s="134" t="str">
        <f t="shared" si="35"/>
        <v>6,9</v>
      </c>
      <c r="I93" s="134" t="str">
        <f t="shared" si="35"/>
        <v>7,9</v>
      </c>
      <c r="J93" s="134" t="str">
        <f t="shared" si="35"/>
        <v>8,9</v>
      </c>
      <c r="K93" s="134" t="str">
        <f t="shared" si="35"/>
        <v>9,9</v>
      </c>
      <c r="L93" s="134" t="str">
        <f t="shared" si="35"/>
        <v>10,9</v>
      </c>
      <c r="M93" s="134" t="str">
        <f t="shared" si="36"/>
        <v>11,9</v>
      </c>
      <c r="N93" s="134" t="str">
        <f t="shared" si="36"/>
        <v>12,9</v>
      </c>
      <c r="O93" s="134" t="str">
        <f t="shared" si="36"/>
        <v>13,9</v>
      </c>
      <c r="P93" s="134" t="str">
        <f t="shared" si="36"/>
        <v>14,9</v>
      </c>
      <c r="Q93" s="134" t="str">
        <f t="shared" si="36"/>
        <v>15,9</v>
      </c>
      <c r="R93" s="134" t="str">
        <f t="shared" si="36"/>
        <v>16,9</v>
      </c>
      <c r="S93" s="134" t="str">
        <f t="shared" si="36"/>
        <v>17,9</v>
      </c>
      <c r="T93" s="134" t="str">
        <f t="shared" si="36"/>
        <v>18,9</v>
      </c>
      <c r="U93" s="134" t="str">
        <f t="shared" si="36"/>
        <v>19,9</v>
      </c>
      <c r="V93" s="134" t="str">
        <f t="shared" si="36"/>
        <v>20,9</v>
      </c>
      <c r="W93" s="134" t="str">
        <f t="shared" si="36"/>
        <v>21,9</v>
      </c>
      <c r="X93" s="134" t="str">
        <f t="shared" si="36"/>
        <v>22,9</v>
      </c>
      <c r="Y93" s="134" t="str">
        <f t="shared" si="36"/>
        <v>23,9</v>
      </c>
      <c r="Z93" s="82"/>
      <c r="AA93" s="230"/>
      <c r="AB93" s="230"/>
      <c r="AC93" s="230"/>
      <c r="AD93" s="230"/>
      <c r="AE93" s="230"/>
      <c r="AF93" s="230"/>
      <c r="AG93" s="230"/>
      <c r="AH93" s="230"/>
      <c r="AI93" s="230"/>
      <c r="AJ93" s="230"/>
      <c r="AK93" s="230"/>
      <c r="AL93" s="230"/>
      <c r="AM93" s="230"/>
      <c r="AN93" s="230"/>
      <c r="AO93" s="230"/>
      <c r="AP93" s="230"/>
      <c r="AQ93" s="230"/>
      <c r="AR93" s="230"/>
      <c r="AS93" s="230"/>
      <c r="AT93" s="230"/>
      <c r="AU93" s="230"/>
      <c r="AV93" s="230"/>
      <c r="AW93" s="230"/>
      <c r="AX93" s="230"/>
      <c r="AY93" s="230"/>
      <c r="AZ93" s="230"/>
      <c r="BA93" s="230"/>
      <c r="BB93" s="230"/>
      <c r="BC93" s="230"/>
      <c r="BD93" s="230"/>
      <c r="BE93" s="230"/>
      <c r="BF93" s="45">
        <v>3</v>
      </c>
      <c r="BG93" s="102">
        <v>1</v>
      </c>
      <c r="BH93" s="102">
        <v>16</v>
      </c>
      <c r="BI93" s="102">
        <v>50</v>
      </c>
      <c r="BJ93" s="48" t="str">
        <f t="shared" si="30"/>
        <v>16,1</v>
      </c>
      <c r="BK93" s="82"/>
      <c r="BL93" s="94">
        <f t="shared" si="31"/>
        <v>89</v>
      </c>
      <c r="BM93" s="56">
        <f t="shared" si="32"/>
        <v>3</v>
      </c>
      <c r="BN93" s="56">
        <f t="shared" si="33"/>
        <v>17</v>
      </c>
      <c r="BO93" s="82"/>
      <c r="BP93" s="90">
        <v>88</v>
      </c>
      <c r="BQ93" s="237">
        <v>1</v>
      </c>
      <c r="BR93" s="102">
        <v>10</v>
      </c>
      <c r="BS93" s="102" t="s">
        <v>601</v>
      </c>
      <c r="BT93" s="102" t="s">
        <v>460</v>
      </c>
      <c r="BU93" s="102">
        <v>1</v>
      </c>
      <c r="BV93" s="237">
        <v>0</v>
      </c>
      <c r="BW93" s="102">
        <v>0</v>
      </c>
      <c r="BX93" s="237">
        <v>0</v>
      </c>
      <c r="BY93" s="237">
        <v>0</v>
      </c>
      <c r="BZ93" s="82"/>
      <c r="CA93" s="82"/>
      <c r="CB93" s="82"/>
      <c r="CC93" s="82"/>
      <c r="CD93" s="82"/>
      <c r="CE93" s="82"/>
      <c r="CF93" s="82"/>
      <c r="CG93" s="82"/>
      <c r="CH93" s="82"/>
      <c r="CI93" s="82"/>
      <c r="CJ93" s="82"/>
      <c r="CK93" s="82"/>
      <c r="CL93" s="82"/>
      <c r="CM93" s="82"/>
      <c r="CN93" s="82"/>
      <c r="CO93" s="82"/>
      <c r="CP93" s="82"/>
      <c r="CQ93" s="82"/>
      <c r="CR93" s="82"/>
      <c r="CS93" s="82"/>
      <c r="CT93" s="82"/>
      <c r="CU93" s="82"/>
      <c r="CV93" s="82"/>
      <c r="CW93" s="82"/>
      <c r="CX93" s="82"/>
      <c r="CY93" s="82"/>
      <c r="CZ93" s="82"/>
      <c r="DA93" s="82"/>
      <c r="DB93" s="82"/>
      <c r="DC93" s="82"/>
      <c r="DD93" s="82"/>
      <c r="DE93" s="82"/>
      <c r="DF93" s="82"/>
      <c r="DG93" s="82"/>
      <c r="DH93" s="82"/>
      <c r="DI93" s="82"/>
      <c r="DJ93" s="82"/>
      <c r="DK93" s="82"/>
    </row>
    <row r="94" spans="1:115" ht="11.25" customHeight="1" x14ac:dyDescent="0.25">
      <c r="A94" s="82"/>
      <c r="B94" s="26">
        <f>COLUMN()</f>
        <v>2</v>
      </c>
      <c r="C94" s="134" t="str">
        <f t="shared" si="35"/>
        <v>1,10</v>
      </c>
      <c r="D94" s="134" t="str">
        <f t="shared" si="35"/>
        <v>2,10</v>
      </c>
      <c r="E94" s="134" t="str">
        <f t="shared" si="35"/>
        <v>3,10</v>
      </c>
      <c r="F94" s="134" t="str">
        <f t="shared" si="35"/>
        <v>4,10</v>
      </c>
      <c r="G94" s="134" t="str">
        <f t="shared" si="35"/>
        <v>5,10</v>
      </c>
      <c r="H94" s="134" t="str">
        <f t="shared" si="35"/>
        <v>6,10</v>
      </c>
      <c r="I94" s="134" t="str">
        <f t="shared" si="35"/>
        <v>7,10</v>
      </c>
      <c r="J94" s="134" t="str">
        <f t="shared" si="35"/>
        <v>8,10</v>
      </c>
      <c r="K94" s="134" t="str">
        <f t="shared" si="35"/>
        <v>9,10</v>
      </c>
      <c r="L94" s="134" t="str">
        <f t="shared" si="35"/>
        <v>10,10</v>
      </c>
      <c r="M94" s="134" t="str">
        <f t="shared" si="36"/>
        <v>11,10</v>
      </c>
      <c r="N94" s="134" t="str">
        <f t="shared" si="36"/>
        <v>12,10</v>
      </c>
      <c r="O94" s="134" t="str">
        <f t="shared" si="36"/>
        <v>13,10</v>
      </c>
      <c r="P94" s="134" t="str">
        <f t="shared" si="36"/>
        <v>14,10</v>
      </c>
      <c r="Q94" s="134" t="str">
        <f t="shared" si="36"/>
        <v>15,10</v>
      </c>
      <c r="R94" s="134" t="str">
        <f t="shared" si="36"/>
        <v>16,10</v>
      </c>
      <c r="S94" s="134" t="str">
        <f t="shared" si="36"/>
        <v>17,10</v>
      </c>
      <c r="T94" s="134" t="str">
        <f t="shared" si="36"/>
        <v>18,10</v>
      </c>
      <c r="U94" s="134" t="str">
        <f t="shared" si="36"/>
        <v>19,10</v>
      </c>
      <c r="V94" s="134" t="str">
        <f t="shared" si="36"/>
        <v>20,10</v>
      </c>
      <c r="W94" s="134" t="str">
        <f t="shared" si="36"/>
        <v>21,10</v>
      </c>
      <c r="X94" s="134" t="str">
        <f t="shared" si="36"/>
        <v>22,10</v>
      </c>
      <c r="Y94" s="134" t="str">
        <f t="shared" si="36"/>
        <v>23,10</v>
      </c>
      <c r="Z94" s="82"/>
      <c r="AA94" s="230"/>
      <c r="AB94" s="230"/>
      <c r="AC94" s="230"/>
      <c r="AD94" s="230"/>
      <c r="AE94" s="230"/>
      <c r="AF94" s="230"/>
      <c r="AG94" s="230"/>
      <c r="AH94" s="230"/>
      <c r="AI94" s="230"/>
      <c r="AJ94" s="230"/>
      <c r="AK94" s="230"/>
      <c r="AL94" s="230"/>
      <c r="AM94" s="230"/>
      <c r="AN94" s="230"/>
      <c r="AO94" s="230"/>
      <c r="AP94" s="230"/>
      <c r="AQ94" s="230"/>
      <c r="AR94" s="230"/>
      <c r="AS94" s="230"/>
      <c r="AT94" s="230"/>
      <c r="AU94" s="230"/>
      <c r="AV94" s="230"/>
      <c r="AW94" s="230"/>
      <c r="AX94" s="230"/>
      <c r="AY94" s="230"/>
      <c r="AZ94" s="230"/>
      <c r="BA94" s="230"/>
      <c r="BB94" s="230"/>
      <c r="BC94" s="230"/>
      <c r="BD94" s="230"/>
      <c r="BE94" s="230"/>
      <c r="BF94" s="45">
        <v>3</v>
      </c>
      <c r="BG94" s="102">
        <v>1</v>
      </c>
      <c r="BH94" s="102">
        <v>17</v>
      </c>
      <c r="BI94" s="102">
        <v>50</v>
      </c>
      <c r="BJ94" s="48" t="str">
        <f t="shared" si="30"/>
        <v>17,1</v>
      </c>
      <c r="BK94" s="82"/>
      <c r="BL94" s="94">
        <f t="shared" si="31"/>
        <v>90</v>
      </c>
      <c r="BM94" s="56">
        <f t="shared" si="32"/>
        <v>3</v>
      </c>
      <c r="BN94" s="56">
        <f t="shared" si="33"/>
        <v>18</v>
      </c>
      <c r="BO94" s="82"/>
      <c r="BP94" s="90">
        <v>89</v>
      </c>
      <c r="BQ94" s="237">
        <v>1</v>
      </c>
      <c r="BR94" s="102">
        <v>11</v>
      </c>
      <c r="BS94" s="102" t="s">
        <v>600</v>
      </c>
      <c r="BT94" s="102" t="s">
        <v>460</v>
      </c>
      <c r="BU94" s="102">
        <v>1</v>
      </c>
      <c r="BV94" s="237">
        <v>0</v>
      </c>
      <c r="BW94" s="102">
        <v>0</v>
      </c>
      <c r="BX94" s="237">
        <v>0</v>
      </c>
      <c r="BY94" s="237">
        <v>0</v>
      </c>
      <c r="BZ94" s="82"/>
      <c r="CA94" s="82"/>
      <c r="CB94" s="82"/>
      <c r="CC94" s="82"/>
      <c r="CD94" s="82"/>
      <c r="CE94" s="82"/>
      <c r="CF94" s="82"/>
      <c r="CG94" s="82"/>
      <c r="CH94" s="82"/>
      <c r="CI94" s="82"/>
      <c r="CJ94" s="82"/>
      <c r="CK94" s="82"/>
      <c r="CL94" s="82"/>
      <c r="CM94" s="82"/>
      <c r="CN94" s="82"/>
      <c r="CO94" s="82"/>
      <c r="CP94" s="82"/>
      <c r="CQ94" s="82"/>
      <c r="CR94" s="82"/>
      <c r="CS94" s="82"/>
      <c r="CT94" s="82"/>
      <c r="CU94" s="82"/>
      <c r="CV94" s="82"/>
      <c r="CW94" s="82"/>
      <c r="CX94" s="82"/>
      <c r="CY94" s="82"/>
      <c r="CZ94" s="82"/>
      <c r="DA94" s="82"/>
      <c r="DB94" s="82"/>
      <c r="DC94" s="82"/>
      <c r="DD94" s="82"/>
      <c r="DE94" s="82"/>
      <c r="DF94" s="82"/>
      <c r="DG94" s="82"/>
      <c r="DH94" s="82"/>
      <c r="DI94" s="82"/>
      <c r="DJ94" s="82"/>
      <c r="DK94" s="82"/>
    </row>
    <row r="95" spans="1:115" ht="11.25" customHeight="1" x14ac:dyDescent="0.25">
      <c r="A95" s="82"/>
      <c r="B95" s="26">
        <f>COLUMN()</f>
        <v>2</v>
      </c>
      <c r="C95" s="134" t="str">
        <f t="shared" ref="C95:L104" si="37">_xlfn.CONCAT(COLUMN()-$B95,",",ROW()-C$84)</f>
        <v>1,11</v>
      </c>
      <c r="D95" s="134" t="str">
        <f t="shared" si="37"/>
        <v>2,11</v>
      </c>
      <c r="E95" s="134" t="str">
        <f t="shared" si="37"/>
        <v>3,11</v>
      </c>
      <c r="F95" s="134" t="str">
        <f t="shared" si="37"/>
        <v>4,11</v>
      </c>
      <c r="G95" s="134" t="str">
        <f t="shared" si="37"/>
        <v>5,11</v>
      </c>
      <c r="H95" s="134" t="str">
        <f t="shared" si="37"/>
        <v>6,11</v>
      </c>
      <c r="I95" s="134" t="str">
        <f t="shared" si="37"/>
        <v>7,11</v>
      </c>
      <c r="J95" s="134" t="str">
        <f t="shared" si="37"/>
        <v>8,11</v>
      </c>
      <c r="K95" s="134" t="str">
        <f t="shared" si="37"/>
        <v>9,11</v>
      </c>
      <c r="L95" s="134" t="str">
        <f t="shared" si="37"/>
        <v>10,11</v>
      </c>
      <c r="M95" s="134" t="str">
        <f t="shared" ref="M95:Y104" si="38">_xlfn.CONCAT(COLUMN()-$B95,",",ROW()-M$84)</f>
        <v>11,11</v>
      </c>
      <c r="N95" s="134" t="str">
        <f t="shared" si="38"/>
        <v>12,11</v>
      </c>
      <c r="O95" s="134" t="str">
        <f t="shared" si="38"/>
        <v>13,11</v>
      </c>
      <c r="P95" s="134" t="str">
        <f t="shared" si="38"/>
        <v>14,11</v>
      </c>
      <c r="Q95" s="134" t="str">
        <f t="shared" si="38"/>
        <v>15,11</v>
      </c>
      <c r="R95" s="134" t="str">
        <f t="shared" si="38"/>
        <v>16,11</v>
      </c>
      <c r="S95" s="134" t="str">
        <f t="shared" si="38"/>
        <v>17,11</v>
      </c>
      <c r="T95" s="134" t="str">
        <f t="shared" si="38"/>
        <v>18,11</v>
      </c>
      <c r="U95" s="134" t="str">
        <f t="shared" si="38"/>
        <v>19,11</v>
      </c>
      <c r="V95" s="134" t="str">
        <f t="shared" si="38"/>
        <v>20,11</v>
      </c>
      <c r="W95" s="134" t="str">
        <f t="shared" si="38"/>
        <v>21,11</v>
      </c>
      <c r="X95" s="134" t="str">
        <f t="shared" si="38"/>
        <v>22,11</v>
      </c>
      <c r="Y95" s="134" t="str">
        <f t="shared" si="38"/>
        <v>23,11</v>
      </c>
      <c r="Z95" s="82"/>
      <c r="AA95" s="230"/>
      <c r="AB95" s="230"/>
      <c r="AC95" s="230"/>
      <c r="AD95" s="230"/>
      <c r="AE95" s="230"/>
      <c r="AF95" s="230"/>
      <c r="AG95" s="230"/>
      <c r="AH95" s="230"/>
      <c r="AI95" s="230"/>
      <c r="AJ95" s="230"/>
      <c r="AK95" s="230"/>
      <c r="AL95" s="230"/>
      <c r="AM95" s="230"/>
      <c r="AN95" s="230"/>
      <c r="AO95" s="230"/>
      <c r="AP95" s="230"/>
      <c r="AQ95" s="230"/>
      <c r="AR95" s="230"/>
      <c r="AS95" s="230"/>
      <c r="AT95" s="230"/>
      <c r="AU95" s="230"/>
      <c r="AV95" s="230"/>
      <c r="AW95" s="230"/>
      <c r="AX95" s="230"/>
      <c r="AY95" s="230"/>
      <c r="AZ95" s="230"/>
      <c r="BA95" s="230"/>
      <c r="BB95" s="230"/>
      <c r="BC95" s="230"/>
      <c r="BD95" s="230"/>
      <c r="BE95" s="230"/>
      <c r="BF95" s="45">
        <v>3</v>
      </c>
      <c r="BG95" s="102">
        <v>1</v>
      </c>
      <c r="BH95" s="102">
        <v>18</v>
      </c>
      <c r="BI95" s="102">
        <v>50</v>
      </c>
      <c r="BJ95" s="48" t="str">
        <f t="shared" si="30"/>
        <v>18,1</v>
      </c>
      <c r="BK95" s="82"/>
      <c r="BL95" s="94">
        <f t="shared" si="31"/>
        <v>91</v>
      </c>
      <c r="BM95" s="56">
        <f t="shared" si="32"/>
        <v>3</v>
      </c>
      <c r="BN95" s="56">
        <f t="shared" si="33"/>
        <v>19</v>
      </c>
      <c r="BO95" s="82"/>
      <c r="BP95" s="90">
        <v>90</v>
      </c>
      <c r="BQ95" s="237">
        <v>1</v>
      </c>
      <c r="BR95" s="102">
        <v>12</v>
      </c>
      <c r="BS95" s="102" t="s">
        <v>599</v>
      </c>
      <c r="BT95" s="102" t="s">
        <v>460</v>
      </c>
      <c r="BU95" s="102">
        <v>1</v>
      </c>
      <c r="BV95" s="237">
        <v>0</v>
      </c>
      <c r="BW95" s="102">
        <v>0</v>
      </c>
      <c r="BX95" s="237">
        <v>0</v>
      </c>
      <c r="BY95" s="237">
        <v>0</v>
      </c>
      <c r="BZ95" s="82"/>
      <c r="CA95" s="82"/>
      <c r="CB95" s="82"/>
      <c r="CC95" s="82"/>
      <c r="CD95" s="82"/>
      <c r="CE95" s="82"/>
      <c r="CF95" s="82"/>
      <c r="CG95" s="82"/>
      <c r="CH95" s="82"/>
      <c r="CI95" s="82"/>
      <c r="CJ95" s="82"/>
      <c r="CK95" s="82"/>
      <c r="CL95" s="82"/>
      <c r="CM95" s="82"/>
      <c r="CN95" s="82"/>
      <c r="CO95" s="82"/>
      <c r="CP95" s="82"/>
      <c r="CQ95" s="82"/>
      <c r="CR95" s="82"/>
      <c r="CS95" s="82"/>
      <c r="CT95" s="82"/>
      <c r="CU95" s="82"/>
      <c r="CV95" s="82"/>
      <c r="CW95" s="82"/>
      <c r="CX95" s="82"/>
      <c r="CY95" s="82"/>
      <c r="CZ95" s="82"/>
      <c r="DA95" s="82"/>
      <c r="DB95" s="82"/>
      <c r="DC95" s="82"/>
      <c r="DD95" s="82"/>
      <c r="DE95" s="82"/>
      <c r="DF95" s="82"/>
      <c r="DG95" s="82"/>
      <c r="DH95" s="82"/>
      <c r="DI95" s="82"/>
      <c r="DJ95" s="82"/>
      <c r="DK95" s="82"/>
    </row>
    <row r="96" spans="1:115" ht="11.25" customHeight="1" x14ac:dyDescent="0.25">
      <c r="A96" s="82"/>
      <c r="B96" s="26">
        <f>COLUMN()</f>
        <v>2</v>
      </c>
      <c r="C96" s="134" t="str">
        <f t="shared" si="37"/>
        <v>1,12</v>
      </c>
      <c r="D96" s="134" t="str">
        <f t="shared" si="37"/>
        <v>2,12</v>
      </c>
      <c r="E96" s="134" t="str">
        <f t="shared" si="37"/>
        <v>3,12</v>
      </c>
      <c r="F96" s="134" t="str">
        <f t="shared" si="37"/>
        <v>4,12</v>
      </c>
      <c r="G96" s="134" t="str">
        <f t="shared" si="37"/>
        <v>5,12</v>
      </c>
      <c r="H96" s="134" t="str">
        <f t="shared" si="37"/>
        <v>6,12</v>
      </c>
      <c r="I96" s="134" t="str">
        <f t="shared" si="37"/>
        <v>7,12</v>
      </c>
      <c r="J96" s="134" t="str">
        <f t="shared" si="37"/>
        <v>8,12</v>
      </c>
      <c r="K96" s="134" t="str">
        <f t="shared" si="37"/>
        <v>9,12</v>
      </c>
      <c r="L96" s="134" t="str">
        <f t="shared" si="37"/>
        <v>10,12</v>
      </c>
      <c r="M96" s="134" t="str">
        <f t="shared" si="38"/>
        <v>11,12</v>
      </c>
      <c r="N96" s="134" t="str">
        <f t="shared" si="38"/>
        <v>12,12</v>
      </c>
      <c r="O96" s="134" t="str">
        <f t="shared" si="38"/>
        <v>13,12</v>
      </c>
      <c r="P96" s="134" t="str">
        <f t="shared" si="38"/>
        <v>14,12</v>
      </c>
      <c r="Q96" s="134" t="str">
        <f t="shared" si="38"/>
        <v>15,12</v>
      </c>
      <c r="R96" s="134" t="str">
        <f t="shared" si="38"/>
        <v>16,12</v>
      </c>
      <c r="S96" s="134" t="str">
        <f t="shared" si="38"/>
        <v>17,12</v>
      </c>
      <c r="T96" s="134" t="str">
        <f t="shared" si="38"/>
        <v>18,12</v>
      </c>
      <c r="U96" s="134" t="str">
        <f t="shared" si="38"/>
        <v>19,12</v>
      </c>
      <c r="V96" s="134" t="str">
        <f t="shared" si="38"/>
        <v>20,12</v>
      </c>
      <c r="W96" s="134" t="str">
        <f t="shared" si="38"/>
        <v>21,12</v>
      </c>
      <c r="X96" s="134" t="str">
        <f t="shared" si="38"/>
        <v>22,12</v>
      </c>
      <c r="Y96" s="134" t="str">
        <f t="shared" si="38"/>
        <v>23,12</v>
      </c>
      <c r="Z96" s="82"/>
      <c r="AA96" s="230"/>
      <c r="AB96" s="230"/>
      <c r="AC96" s="230"/>
      <c r="AD96" s="230"/>
      <c r="AE96" s="230"/>
      <c r="AF96" s="230"/>
      <c r="AG96" s="230"/>
      <c r="AH96" s="230"/>
      <c r="AI96" s="230"/>
      <c r="AJ96" s="230"/>
      <c r="AK96" s="230"/>
      <c r="AL96" s="230"/>
      <c r="AM96" s="230"/>
      <c r="AN96" s="230"/>
      <c r="AO96" s="230"/>
      <c r="AP96" s="230"/>
      <c r="AQ96" s="230"/>
      <c r="AR96" s="230"/>
      <c r="AS96" s="230"/>
      <c r="AT96" s="230"/>
      <c r="AU96" s="230"/>
      <c r="AV96" s="230"/>
      <c r="AW96" s="230"/>
      <c r="AX96" s="230"/>
      <c r="AY96" s="230"/>
      <c r="AZ96" s="230"/>
      <c r="BA96" s="230"/>
      <c r="BB96" s="230"/>
      <c r="BC96" s="230"/>
      <c r="BD96" s="230"/>
      <c r="BE96" s="230"/>
      <c r="BF96" s="45">
        <v>3</v>
      </c>
      <c r="BG96" s="102">
        <v>1</v>
      </c>
      <c r="BH96" s="102">
        <v>19</v>
      </c>
      <c r="BI96" s="102">
        <v>50</v>
      </c>
      <c r="BJ96" s="48" t="str">
        <f t="shared" si="30"/>
        <v>19,1</v>
      </c>
      <c r="BK96" s="82"/>
      <c r="BL96" s="94">
        <f t="shared" si="31"/>
        <v>92</v>
      </c>
      <c r="BM96" s="56">
        <f t="shared" si="32"/>
        <v>3</v>
      </c>
      <c r="BN96" s="56">
        <f t="shared" si="33"/>
        <v>20</v>
      </c>
      <c r="BO96" s="82"/>
      <c r="BP96" s="90">
        <v>91</v>
      </c>
      <c r="BQ96" s="237">
        <v>1</v>
      </c>
      <c r="BR96" s="102">
        <v>13</v>
      </c>
      <c r="BS96" s="102" t="s">
        <v>598</v>
      </c>
      <c r="BT96" s="102" t="s">
        <v>460</v>
      </c>
      <c r="BU96" s="102">
        <v>1</v>
      </c>
      <c r="BV96" s="237">
        <v>0</v>
      </c>
      <c r="BW96" s="102">
        <v>0</v>
      </c>
      <c r="BX96" s="237">
        <v>0</v>
      </c>
      <c r="BY96" s="237">
        <v>0</v>
      </c>
      <c r="BZ96" s="82"/>
      <c r="CA96" s="82"/>
      <c r="CB96" s="82"/>
      <c r="CC96" s="82"/>
      <c r="CD96" s="82"/>
      <c r="CE96" s="82"/>
      <c r="CF96" s="82"/>
      <c r="CG96" s="82"/>
      <c r="CH96" s="82"/>
      <c r="CI96" s="82"/>
      <c r="CJ96" s="82"/>
      <c r="CK96" s="82"/>
      <c r="CL96" s="82"/>
      <c r="CM96" s="82"/>
      <c r="CN96" s="82"/>
      <c r="CO96" s="82"/>
      <c r="CP96" s="82"/>
      <c r="CQ96" s="82"/>
      <c r="CR96" s="82"/>
      <c r="CS96" s="82"/>
      <c r="CT96" s="82"/>
      <c r="CU96" s="82"/>
      <c r="CV96" s="82"/>
      <c r="CW96" s="82"/>
      <c r="CX96" s="82"/>
      <c r="CY96" s="82"/>
      <c r="CZ96" s="82"/>
      <c r="DA96" s="82"/>
      <c r="DB96" s="82"/>
      <c r="DC96" s="82"/>
      <c r="DD96" s="82"/>
      <c r="DE96" s="82"/>
      <c r="DF96" s="82"/>
      <c r="DG96" s="82"/>
      <c r="DH96" s="82"/>
      <c r="DI96" s="82"/>
      <c r="DJ96" s="82"/>
      <c r="DK96" s="82"/>
    </row>
    <row r="97" spans="1:115" ht="11.25" customHeight="1" x14ac:dyDescent="0.25">
      <c r="A97" s="82"/>
      <c r="B97" s="26">
        <f>COLUMN()</f>
        <v>2</v>
      </c>
      <c r="C97" s="134" t="str">
        <f t="shared" si="37"/>
        <v>1,13</v>
      </c>
      <c r="D97" s="134" t="str">
        <f t="shared" si="37"/>
        <v>2,13</v>
      </c>
      <c r="E97" s="134" t="str">
        <f t="shared" si="37"/>
        <v>3,13</v>
      </c>
      <c r="F97" s="134" t="str">
        <f t="shared" si="37"/>
        <v>4,13</v>
      </c>
      <c r="G97" s="134" t="str">
        <f t="shared" si="37"/>
        <v>5,13</v>
      </c>
      <c r="H97" s="134" t="str">
        <f t="shared" si="37"/>
        <v>6,13</v>
      </c>
      <c r="I97" s="134" t="str">
        <f t="shared" si="37"/>
        <v>7,13</v>
      </c>
      <c r="J97" s="134" t="str">
        <f t="shared" si="37"/>
        <v>8,13</v>
      </c>
      <c r="K97" s="134" t="str">
        <f t="shared" si="37"/>
        <v>9,13</v>
      </c>
      <c r="L97" s="134" t="str">
        <f t="shared" si="37"/>
        <v>10,13</v>
      </c>
      <c r="M97" s="134" t="str">
        <f t="shared" si="38"/>
        <v>11,13</v>
      </c>
      <c r="N97" s="134" t="str">
        <f t="shared" si="38"/>
        <v>12,13</v>
      </c>
      <c r="O97" s="134" t="str">
        <f t="shared" si="38"/>
        <v>13,13</v>
      </c>
      <c r="P97" s="134" t="str">
        <f t="shared" si="38"/>
        <v>14,13</v>
      </c>
      <c r="Q97" s="134" t="str">
        <f t="shared" si="38"/>
        <v>15,13</v>
      </c>
      <c r="R97" s="134" t="str">
        <f t="shared" si="38"/>
        <v>16,13</v>
      </c>
      <c r="S97" s="134" t="str">
        <f t="shared" si="38"/>
        <v>17,13</v>
      </c>
      <c r="T97" s="134" t="str">
        <f t="shared" si="38"/>
        <v>18,13</v>
      </c>
      <c r="U97" s="134" t="str">
        <f t="shared" si="38"/>
        <v>19,13</v>
      </c>
      <c r="V97" s="134" t="str">
        <f t="shared" si="38"/>
        <v>20,13</v>
      </c>
      <c r="W97" s="134" t="str">
        <f t="shared" si="38"/>
        <v>21,13</v>
      </c>
      <c r="X97" s="134" t="str">
        <f t="shared" si="38"/>
        <v>22,13</v>
      </c>
      <c r="Y97" s="134" t="str">
        <f t="shared" si="38"/>
        <v>23,13</v>
      </c>
      <c r="Z97" s="82"/>
      <c r="AA97" s="230"/>
      <c r="AB97" s="230"/>
      <c r="AC97" s="230"/>
      <c r="AD97" s="230"/>
      <c r="AE97" s="230"/>
      <c r="AF97" s="230"/>
      <c r="AG97" s="230"/>
      <c r="AH97" s="230"/>
      <c r="AI97" s="230"/>
      <c r="AJ97" s="230"/>
      <c r="AK97" s="230"/>
      <c r="AL97" s="230"/>
      <c r="AM97" s="230"/>
      <c r="AN97" s="230"/>
      <c r="AO97" s="230"/>
      <c r="AP97" s="230"/>
      <c r="AQ97" s="230"/>
      <c r="AR97" s="230"/>
      <c r="AS97" s="230"/>
      <c r="AT97" s="230"/>
      <c r="AU97" s="230"/>
      <c r="AV97" s="230"/>
      <c r="AW97" s="230"/>
      <c r="AX97" s="230"/>
      <c r="AY97" s="230"/>
      <c r="AZ97" s="230"/>
      <c r="BA97" s="230"/>
      <c r="BB97" s="230"/>
      <c r="BC97" s="230"/>
      <c r="BD97" s="230"/>
      <c r="BE97" s="230"/>
      <c r="BF97" s="45">
        <v>3</v>
      </c>
      <c r="BG97" s="102">
        <v>1</v>
      </c>
      <c r="BH97" s="102">
        <v>20</v>
      </c>
      <c r="BI97" s="102">
        <v>50</v>
      </c>
      <c r="BJ97" s="48" t="str">
        <f t="shared" si="30"/>
        <v>20,1</v>
      </c>
      <c r="BK97" s="82"/>
      <c r="BL97" s="94">
        <f t="shared" si="31"/>
        <v>93</v>
      </c>
      <c r="BM97" s="56">
        <f t="shared" si="32"/>
        <v>3</v>
      </c>
      <c r="BN97" s="56">
        <f t="shared" si="33"/>
        <v>21</v>
      </c>
      <c r="BO97" s="82"/>
      <c r="BP97" s="90">
        <v>92</v>
      </c>
      <c r="BQ97" s="237">
        <v>1</v>
      </c>
      <c r="BR97" s="102">
        <v>14</v>
      </c>
      <c r="BS97" s="102" t="s">
        <v>597</v>
      </c>
      <c r="BT97" s="102" t="s">
        <v>458</v>
      </c>
      <c r="BU97" s="102">
        <v>1</v>
      </c>
      <c r="BV97" s="237">
        <v>20.2</v>
      </c>
      <c r="BW97" s="102">
        <v>100</v>
      </c>
      <c r="BX97" s="237">
        <v>201.85849999999999</v>
      </c>
      <c r="BY97" s="237">
        <v>405.664999999999</v>
      </c>
      <c r="BZ97" s="82"/>
      <c r="CA97" s="82"/>
      <c r="CB97" s="82"/>
      <c r="CC97" s="82"/>
      <c r="CD97" s="82"/>
      <c r="CE97" s="82"/>
      <c r="CF97" s="82"/>
      <c r="CG97" s="82"/>
      <c r="CH97" s="82"/>
      <c r="CI97" s="82"/>
      <c r="CJ97" s="82"/>
      <c r="CK97" s="82"/>
      <c r="CL97" s="82"/>
      <c r="CM97" s="82"/>
      <c r="CN97" s="82"/>
      <c r="CO97" s="82"/>
      <c r="CP97" s="82"/>
      <c r="CQ97" s="82"/>
      <c r="CR97" s="82"/>
      <c r="CS97" s="82"/>
      <c r="CT97" s="82"/>
      <c r="CU97" s="82"/>
      <c r="CV97" s="82"/>
      <c r="CW97" s="82"/>
      <c r="CX97" s="82"/>
      <c r="CY97" s="82"/>
      <c r="CZ97" s="82"/>
      <c r="DA97" s="82"/>
      <c r="DB97" s="82"/>
      <c r="DC97" s="82"/>
      <c r="DD97" s="82"/>
      <c r="DE97" s="82"/>
      <c r="DF97" s="82"/>
      <c r="DG97" s="82"/>
      <c r="DH97" s="82"/>
      <c r="DI97" s="82"/>
      <c r="DJ97" s="82"/>
      <c r="DK97" s="82"/>
    </row>
    <row r="98" spans="1:115" ht="11.25" customHeight="1" x14ac:dyDescent="0.25">
      <c r="A98" s="82"/>
      <c r="B98" s="26">
        <f>COLUMN()</f>
        <v>2</v>
      </c>
      <c r="C98" s="134" t="str">
        <f t="shared" si="37"/>
        <v>1,14</v>
      </c>
      <c r="D98" s="134" t="str">
        <f t="shared" si="37"/>
        <v>2,14</v>
      </c>
      <c r="E98" s="134" t="str">
        <f t="shared" si="37"/>
        <v>3,14</v>
      </c>
      <c r="F98" s="134" t="str">
        <f t="shared" si="37"/>
        <v>4,14</v>
      </c>
      <c r="G98" s="134" t="str">
        <f t="shared" si="37"/>
        <v>5,14</v>
      </c>
      <c r="H98" s="134" t="str">
        <f t="shared" si="37"/>
        <v>6,14</v>
      </c>
      <c r="I98" s="134" t="str">
        <f t="shared" si="37"/>
        <v>7,14</v>
      </c>
      <c r="J98" s="134" t="str">
        <f t="shared" si="37"/>
        <v>8,14</v>
      </c>
      <c r="K98" s="134" t="str">
        <f t="shared" si="37"/>
        <v>9,14</v>
      </c>
      <c r="L98" s="134" t="str">
        <f t="shared" si="37"/>
        <v>10,14</v>
      </c>
      <c r="M98" s="134" t="str">
        <f t="shared" si="38"/>
        <v>11,14</v>
      </c>
      <c r="N98" s="134" t="str">
        <f t="shared" si="38"/>
        <v>12,14</v>
      </c>
      <c r="O98" s="134" t="str">
        <f t="shared" si="38"/>
        <v>13,14</v>
      </c>
      <c r="P98" s="134" t="str">
        <f t="shared" si="38"/>
        <v>14,14</v>
      </c>
      <c r="Q98" s="134" t="str">
        <f t="shared" si="38"/>
        <v>15,14</v>
      </c>
      <c r="R98" s="134" t="str">
        <f t="shared" si="38"/>
        <v>16,14</v>
      </c>
      <c r="S98" s="134" t="str">
        <f t="shared" si="38"/>
        <v>17,14</v>
      </c>
      <c r="T98" s="134" t="str">
        <f t="shared" si="38"/>
        <v>18,14</v>
      </c>
      <c r="U98" s="134" t="str">
        <f t="shared" si="38"/>
        <v>19,14</v>
      </c>
      <c r="V98" s="134" t="str">
        <f t="shared" si="38"/>
        <v>20,14</v>
      </c>
      <c r="W98" s="134" t="str">
        <f t="shared" si="38"/>
        <v>21,14</v>
      </c>
      <c r="X98" s="134" t="str">
        <f t="shared" si="38"/>
        <v>22,14</v>
      </c>
      <c r="Y98" s="134" t="str">
        <f t="shared" si="38"/>
        <v>23,14</v>
      </c>
      <c r="Z98" s="82"/>
      <c r="AA98" s="230"/>
      <c r="AB98" s="230"/>
      <c r="AC98" s="230"/>
      <c r="AD98" s="230"/>
      <c r="AE98" s="230"/>
      <c r="AF98" s="230"/>
      <c r="AG98" s="230"/>
      <c r="AH98" s="230"/>
      <c r="AI98" s="230"/>
      <c r="AJ98" s="230"/>
      <c r="AK98" s="230"/>
      <c r="AL98" s="230"/>
      <c r="AM98" s="230"/>
      <c r="AN98" s="230"/>
      <c r="AO98" s="230"/>
      <c r="AP98" s="230"/>
      <c r="AQ98" s="230"/>
      <c r="AR98" s="230"/>
      <c r="AS98" s="230"/>
      <c r="AT98" s="230"/>
      <c r="AU98" s="230"/>
      <c r="AV98" s="230"/>
      <c r="AW98" s="230"/>
      <c r="AX98" s="230"/>
      <c r="AY98" s="230"/>
      <c r="AZ98" s="230"/>
      <c r="BA98" s="230"/>
      <c r="BB98" s="230"/>
      <c r="BC98" s="230"/>
      <c r="BD98" s="230"/>
      <c r="BE98" s="230"/>
      <c r="BF98" s="45">
        <v>3</v>
      </c>
      <c r="BG98" s="102">
        <v>1</v>
      </c>
      <c r="BH98" s="102">
        <v>21</v>
      </c>
      <c r="BI98" s="102">
        <v>50</v>
      </c>
      <c r="BJ98" s="48" t="str">
        <f t="shared" si="30"/>
        <v>21,1</v>
      </c>
      <c r="BK98" s="82"/>
      <c r="BL98" s="94">
        <f t="shared" si="31"/>
        <v>94</v>
      </c>
      <c r="BM98" s="56">
        <f t="shared" si="32"/>
        <v>3</v>
      </c>
      <c r="BN98" s="56">
        <f t="shared" si="33"/>
        <v>22</v>
      </c>
      <c r="BO98" s="82"/>
      <c r="BP98" s="90">
        <v>93</v>
      </c>
      <c r="BQ98" s="237">
        <v>1</v>
      </c>
      <c r="BR98" s="102">
        <v>15</v>
      </c>
      <c r="BS98" s="102" t="s">
        <v>596</v>
      </c>
      <c r="BT98" s="102" t="s">
        <v>458</v>
      </c>
      <c r="BU98" s="102">
        <v>1</v>
      </c>
      <c r="BV98" s="237">
        <v>20.2</v>
      </c>
      <c r="BW98" s="102">
        <v>100</v>
      </c>
      <c r="BX98" s="237">
        <v>202.83249999999899</v>
      </c>
      <c r="BY98" s="237">
        <v>403.71699999999998</v>
      </c>
      <c r="BZ98" s="82"/>
      <c r="CA98" s="82"/>
      <c r="CB98" s="82"/>
      <c r="CC98" s="82"/>
      <c r="CD98" s="82"/>
      <c r="CE98" s="82"/>
      <c r="CF98" s="82"/>
      <c r="CG98" s="82"/>
      <c r="CH98" s="82"/>
      <c r="CI98" s="82"/>
      <c r="CJ98" s="82"/>
      <c r="CK98" s="82"/>
      <c r="CL98" s="82"/>
      <c r="CM98" s="82"/>
      <c r="CN98" s="82"/>
      <c r="CO98" s="82"/>
      <c r="CP98" s="82"/>
      <c r="CQ98" s="82"/>
      <c r="CR98" s="82"/>
      <c r="CS98" s="82"/>
      <c r="CT98" s="82"/>
      <c r="CU98" s="82"/>
      <c r="CV98" s="82"/>
      <c r="CW98" s="82"/>
      <c r="CX98" s="82"/>
      <c r="CY98" s="82"/>
      <c r="CZ98" s="82"/>
      <c r="DA98" s="82"/>
      <c r="DB98" s="82"/>
      <c r="DC98" s="82"/>
      <c r="DD98" s="82"/>
      <c r="DE98" s="82"/>
      <c r="DF98" s="82"/>
      <c r="DG98" s="82"/>
      <c r="DH98" s="82"/>
      <c r="DI98" s="82"/>
      <c r="DJ98" s="82"/>
      <c r="DK98" s="82"/>
    </row>
    <row r="99" spans="1:115" ht="11.25" customHeight="1" x14ac:dyDescent="0.25">
      <c r="A99" s="82"/>
      <c r="B99" s="26">
        <f>COLUMN()</f>
        <v>2</v>
      </c>
      <c r="C99" s="134" t="str">
        <f t="shared" si="37"/>
        <v>1,15</v>
      </c>
      <c r="D99" s="134" t="str">
        <f t="shared" si="37"/>
        <v>2,15</v>
      </c>
      <c r="E99" s="134" t="str">
        <f t="shared" si="37"/>
        <v>3,15</v>
      </c>
      <c r="F99" s="134" t="str">
        <f t="shared" si="37"/>
        <v>4,15</v>
      </c>
      <c r="G99" s="134" t="str">
        <f t="shared" si="37"/>
        <v>5,15</v>
      </c>
      <c r="H99" s="134" t="str">
        <f t="shared" si="37"/>
        <v>6,15</v>
      </c>
      <c r="I99" s="134" t="str">
        <f t="shared" si="37"/>
        <v>7,15</v>
      </c>
      <c r="J99" s="134" t="str">
        <f t="shared" si="37"/>
        <v>8,15</v>
      </c>
      <c r="K99" s="134" t="str">
        <f t="shared" si="37"/>
        <v>9,15</v>
      </c>
      <c r="L99" s="134" t="str">
        <f t="shared" si="37"/>
        <v>10,15</v>
      </c>
      <c r="M99" s="134" t="str">
        <f t="shared" si="38"/>
        <v>11,15</v>
      </c>
      <c r="N99" s="134" t="str">
        <f t="shared" si="38"/>
        <v>12,15</v>
      </c>
      <c r="O99" s="134" t="str">
        <f t="shared" si="38"/>
        <v>13,15</v>
      </c>
      <c r="P99" s="134" t="str">
        <f t="shared" si="38"/>
        <v>14,15</v>
      </c>
      <c r="Q99" s="134" t="str">
        <f t="shared" si="38"/>
        <v>15,15</v>
      </c>
      <c r="R99" s="134" t="str">
        <f t="shared" si="38"/>
        <v>16,15</v>
      </c>
      <c r="S99" s="134" t="str">
        <f t="shared" si="38"/>
        <v>17,15</v>
      </c>
      <c r="T99" s="134" t="str">
        <f t="shared" si="38"/>
        <v>18,15</v>
      </c>
      <c r="U99" s="134" t="str">
        <f t="shared" si="38"/>
        <v>19,15</v>
      </c>
      <c r="V99" s="134" t="str">
        <f t="shared" si="38"/>
        <v>20,15</v>
      </c>
      <c r="W99" s="134" t="str">
        <f t="shared" si="38"/>
        <v>21,15</v>
      </c>
      <c r="X99" s="134" t="str">
        <f t="shared" si="38"/>
        <v>22,15</v>
      </c>
      <c r="Y99" s="134" t="str">
        <f t="shared" si="38"/>
        <v>23,15</v>
      </c>
      <c r="Z99" s="82"/>
      <c r="AA99" s="230"/>
      <c r="AB99" s="230"/>
      <c r="AC99" s="230"/>
      <c r="AD99" s="230"/>
      <c r="AE99" s="230"/>
      <c r="AF99" s="230"/>
      <c r="AG99" s="230"/>
      <c r="AH99" s="230"/>
      <c r="AI99" s="230"/>
      <c r="AJ99" s="230"/>
      <c r="AK99" s="230"/>
      <c r="AL99" s="230"/>
      <c r="AM99" s="230"/>
      <c r="AN99" s="230"/>
      <c r="AO99" s="230"/>
      <c r="AP99" s="230"/>
      <c r="AQ99" s="230"/>
      <c r="AR99" s="230"/>
      <c r="AS99" s="230"/>
      <c r="AT99" s="230"/>
      <c r="AU99" s="230"/>
      <c r="AV99" s="230"/>
      <c r="AW99" s="230"/>
      <c r="AX99" s="230"/>
      <c r="AY99" s="230"/>
      <c r="AZ99" s="230"/>
      <c r="BA99" s="230"/>
      <c r="BB99" s="230"/>
      <c r="BC99" s="230"/>
      <c r="BD99" s="230"/>
      <c r="BE99" s="230"/>
      <c r="BF99" s="45">
        <v>3</v>
      </c>
      <c r="BG99" s="102">
        <v>33</v>
      </c>
      <c r="BH99" s="102">
        <v>1</v>
      </c>
      <c r="BI99" s="102">
        <v>28</v>
      </c>
      <c r="BJ99" s="48" t="str">
        <f t="shared" si="30"/>
        <v>1,33</v>
      </c>
      <c r="BK99" s="82"/>
      <c r="BL99" s="94">
        <f t="shared" si="31"/>
        <v>95</v>
      </c>
      <c r="BM99" s="56">
        <f t="shared" si="32"/>
        <v>3</v>
      </c>
      <c r="BN99" s="56">
        <f t="shared" si="33"/>
        <v>23</v>
      </c>
      <c r="BO99" s="82"/>
      <c r="BP99" s="90">
        <v>94</v>
      </c>
      <c r="BQ99" s="237">
        <v>1</v>
      </c>
      <c r="BR99" s="102">
        <v>16</v>
      </c>
      <c r="BS99" s="102" t="s">
        <v>595</v>
      </c>
      <c r="BT99" s="102" t="s">
        <v>460</v>
      </c>
      <c r="BU99" s="102">
        <v>1</v>
      </c>
      <c r="BV99" s="237">
        <v>0</v>
      </c>
      <c r="BW99" s="102">
        <v>0</v>
      </c>
      <c r="BX99" s="237">
        <v>0</v>
      </c>
      <c r="BY99" s="237">
        <v>0</v>
      </c>
      <c r="BZ99" s="82"/>
      <c r="CA99" s="82"/>
      <c r="CB99" s="82"/>
      <c r="CC99" s="82"/>
      <c r="CD99" s="82"/>
      <c r="CE99" s="82"/>
      <c r="CF99" s="82"/>
      <c r="CG99" s="82"/>
      <c r="CH99" s="82"/>
      <c r="CI99" s="82"/>
      <c r="CJ99" s="82"/>
      <c r="CK99" s="82"/>
      <c r="CL99" s="82"/>
      <c r="CM99" s="82"/>
      <c r="CN99" s="82"/>
      <c r="CO99" s="82"/>
      <c r="CP99" s="82"/>
      <c r="CQ99" s="82"/>
      <c r="CR99" s="82"/>
      <c r="CS99" s="82"/>
      <c r="CT99" s="82"/>
      <c r="CU99" s="82"/>
      <c r="CV99" s="82"/>
      <c r="CW99" s="82"/>
      <c r="CX99" s="82"/>
      <c r="CY99" s="82"/>
      <c r="CZ99" s="82"/>
      <c r="DA99" s="82"/>
      <c r="DB99" s="82"/>
      <c r="DC99" s="82"/>
      <c r="DD99" s="82"/>
      <c r="DE99" s="82"/>
      <c r="DF99" s="82"/>
      <c r="DG99" s="82"/>
      <c r="DH99" s="82"/>
      <c r="DI99" s="82"/>
      <c r="DJ99" s="82"/>
      <c r="DK99" s="82"/>
    </row>
    <row r="100" spans="1:115" ht="11.25" customHeight="1" x14ac:dyDescent="0.25">
      <c r="A100" s="82"/>
      <c r="B100" s="26">
        <f>COLUMN()</f>
        <v>2</v>
      </c>
      <c r="C100" s="134" t="str">
        <f t="shared" si="37"/>
        <v>1,16</v>
      </c>
      <c r="D100" s="134" t="str">
        <f t="shared" si="37"/>
        <v>2,16</v>
      </c>
      <c r="E100" s="134" t="str">
        <f t="shared" si="37"/>
        <v>3,16</v>
      </c>
      <c r="F100" s="134" t="str">
        <f t="shared" si="37"/>
        <v>4,16</v>
      </c>
      <c r="G100" s="134" t="str">
        <f t="shared" si="37"/>
        <v>5,16</v>
      </c>
      <c r="H100" s="134" t="str">
        <f t="shared" si="37"/>
        <v>6,16</v>
      </c>
      <c r="I100" s="134" t="str">
        <f t="shared" si="37"/>
        <v>7,16</v>
      </c>
      <c r="J100" s="134" t="str">
        <f t="shared" si="37"/>
        <v>8,16</v>
      </c>
      <c r="K100" s="134" t="str">
        <f t="shared" si="37"/>
        <v>9,16</v>
      </c>
      <c r="L100" s="134" t="str">
        <f t="shared" si="37"/>
        <v>10,16</v>
      </c>
      <c r="M100" s="134" t="str">
        <f t="shared" si="38"/>
        <v>11,16</v>
      </c>
      <c r="N100" s="134" t="str">
        <f t="shared" si="38"/>
        <v>12,16</v>
      </c>
      <c r="O100" s="134" t="str">
        <f t="shared" si="38"/>
        <v>13,16</v>
      </c>
      <c r="P100" s="134" t="str">
        <f t="shared" si="38"/>
        <v>14,16</v>
      </c>
      <c r="Q100" s="134" t="str">
        <f t="shared" si="38"/>
        <v>15,16</v>
      </c>
      <c r="R100" s="134" t="str">
        <f t="shared" si="38"/>
        <v>16,16</v>
      </c>
      <c r="S100" s="134" t="str">
        <f t="shared" si="38"/>
        <v>17,16</v>
      </c>
      <c r="T100" s="134" t="str">
        <f t="shared" si="38"/>
        <v>18,16</v>
      </c>
      <c r="U100" s="134" t="str">
        <f t="shared" si="38"/>
        <v>19,16</v>
      </c>
      <c r="V100" s="134" t="str">
        <f t="shared" si="38"/>
        <v>20,16</v>
      </c>
      <c r="W100" s="134" t="str">
        <f t="shared" si="38"/>
        <v>21,16</v>
      </c>
      <c r="X100" s="134" t="str">
        <f t="shared" si="38"/>
        <v>22,16</v>
      </c>
      <c r="Y100" s="134" t="str">
        <f t="shared" si="38"/>
        <v>23,16</v>
      </c>
      <c r="Z100" s="82"/>
      <c r="AA100" s="230"/>
      <c r="AB100" s="230"/>
      <c r="AC100" s="230"/>
      <c r="AD100" s="230"/>
      <c r="AE100" s="230"/>
      <c r="AF100" s="230"/>
      <c r="AG100" s="230"/>
      <c r="AH100" s="230"/>
      <c r="AI100" s="230"/>
      <c r="AJ100" s="230"/>
      <c r="AK100" s="230"/>
      <c r="AL100" s="230"/>
      <c r="AM100" s="230"/>
      <c r="AN100" s="230"/>
      <c r="AO100" s="230"/>
      <c r="AP100" s="230"/>
      <c r="AQ100" s="230"/>
      <c r="AR100" s="230"/>
      <c r="AS100" s="230"/>
      <c r="AT100" s="230"/>
      <c r="AU100" s="230"/>
      <c r="AV100" s="230"/>
      <c r="AW100" s="230"/>
      <c r="AX100" s="230"/>
      <c r="AY100" s="230"/>
      <c r="AZ100" s="230"/>
      <c r="BA100" s="230"/>
      <c r="BB100" s="230"/>
      <c r="BC100" s="230"/>
      <c r="BD100" s="230"/>
      <c r="BE100" s="230"/>
      <c r="BF100" s="45">
        <v>3</v>
      </c>
      <c r="BG100" s="102">
        <v>33</v>
      </c>
      <c r="BH100" s="102">
        <v>2</v>
      </c>
      <c r="BI100" s="102">
        <v>28</v>
      </c>
      <c r="BJ100" s="48" t="str">
        <f t="shared" si="30"/>
        <v>2,33</v>
      </c>
      <c r="BK100" s="82"/>
      <c r="BL100" s="94">
        <f t="shared" si="31"/>
        <v>96</v>
      </c>
      <c r="BM100" s="56">
        <f t="shared" si="32"/>
        <v>3</v>
      </c>
      <c r="BN100" s="56">
        <f t="shared" si="33"/>
        <v>24</v>
      </c>
      <c r="BO100" s="82"/>
      <c r="BP100" s="90">
        <v>95</v>
      </c>
      <c r="BQ100" s="237">
        <v>1</v>
      </c>
      <c r="BR100" s="102">
        <v>17</v>
      </c>
      <c r="BS100" s="102" t="s">
        <v>594</v>
      </c>
      <c r="BT100" s="102" t="s">
        <v>460</v>
      </c>
      <c r="BU100" s="102">
        <v>1</v>
      </c>
      <c r="BV100" s="237">
        <v>0</v>
      </c>
      <c r="BW100" s="102">
        <v>0</v>
      </c>
      <c r="BX100" s="237">
        <v>0</v>
      </c>
      <c r="BY100" s="237">
        <v>0</v>
      </c>
      <c r="BZ100" s="82"/>
      <c r="CA100" s="82"/>
      <c r="CB100" s="82"/>
      <c r="CC100" s="82"/>
      <c r="CD100" s="82"/>
      <c r="CE100" s="82"/>
      <c r="CF100" s="82"/>
      <c r="CG100" s="82"/>
      <c r="CH100" s="82"/>
      <c r="CI100" s="82"/>
      <c r="CJ100" s="82"/>
      <c r="CK100" s="82"/>
      <c r="CL100" s="82"/>
      <c r="CM100" s="82"/>
      <c r="CN100" s="82"/>
      <c r="CO100" s="82"/>
      <c r="CP100" s="82"/>
      <c r="CQ100" s="82"/>
      <c r="CR100" s="82"/>
      <c r="CS100" s="82"/>
      <c r="CT100" s="82"/>
      <c r="CU100" s="82"/>
      <c r="CV100" s="82"/>
      <c r="CW100" s="82"/>
      <c r="CX100" s="82"/>
      <c r="CY100" s="82"/>
      <c r="CZ100" s="82"/>
      <c r="DA100" s="82"/>
      <c r="DB100" s="82"/>
      <c r="DC100" s="82"/>
      <c r="DD100" s="82"/>
      <c r="DE100" s="82"/>
      <c r="DF100" s="82"/>
      <c r="DG100" s="82"/>
      <c r="DH100" s="82"/>
      <c r="DI100" s="82"/>
      <c r="DJ100" s="82"/>
      <c r="DK100" s="82"/>
    </row>
    <row r="101" spans="1:115" ht="11.25" customHeight="1" x14ac:dyDescent="0.25">
      <c r="A101" s="82"/>
      <c r="B101" s="26">
        <f>COLUMN()</f>
        <v>2</v>
      </c>
      <c r="C101" s="134" t="str">
        <f t="shared" si="37"/>
        <v>1,17</v>
      </c>
      <c r="D101" s="134" t="str">
        <f t="shared" si="37"/>
        <v>2,17</v>
      </c>
      <c r="E101" s="134" t="str">
        <f t="shared" si="37"/>
        <v>3,17</v>
      </c>
      <c r="F101" s="134" t="str">
        <f t="shared" si="37"/>
        <v>4,17</v>
      </c>
      <c r="G101" s="134" t="str">
        <f t="shared" si="37"/>
        <v>5,17</v>
      </c>
      <c r="H101" s="134" t="str">
        <f t="shared" si="37"/>
        <v>6,17</v>
      </c>
      <c r="I101" s="134" t="str">
        <f t="shared" si="37"/>
        <v>7,17</v>
      </c>
      <c r="J101" s="134" t="str">
        <f t="shared" si="37"/>
        <v>8,17</v>
      </c>
      <c r="K101" s="134" t="str">
        <f t="shared" si="37"/>
        <v>9,17</v>
      </c>
      <c r="L101" s="134" t="str">
        <f t="shared" si="37"/>
        <v>10,17</v>
      </c>
      <c r="M101" s="134" t="str">
        <f t="shared" si="38"/>
        <v>11,17</v>
      </c>
      <c r="N101" s="134" t="str">
        <f t="shared" si="38"/>
        <v>12,17</v>
      </c>
      <c r="O101" s="134" t="str">
        <f t="shared" si="38"/>
        <v>13,17</v>
      </c>
      <c r="P101" s="134" t="str">
        <f t="shared" si="38"/>
        <v>14,17</v>
      </c>
      <c r="Q101" s="134" t="str">
        <f t="shared" si="38"/>
        <v>15,17</v>
      </c>
      <c r="R101" s="134" t="str">
        <f t="shared" si="38"/>
        <v>16,17</v>
      </c>
      <c r="S101" s="134" t="str">
        <f t="shared" si="38"/>
        <v>17,17</v>
      </c>
      <c r="T101" s="134" t="str">
        <f t="shared" si="38"/>
        <v>18,17</v>
      </c>
      <c r="U101" s="134" t="str">
        <f t="shared" si="38"/>
        <v>19,17</v>
      </c>
      <c r="V101" s="134" t="str">
        <f t="shared" si="38"/>
        <v>20,17</v>
      </c>
      <c r="W101" s="134" t="str">
        <f t="shared" si="38"/>
        <v>21,17</v>
      </c>
      <c r="X101" s="134" t="str">
        <f t="shared" si="38"/>
        <v>22,17</v>
      </c>
      <c r="Y101" s="134" t="str">
        <f t="shared" si="38"/>
        <v>23,17</v>
      </c>
      <c r="Z101" s="82"/>
      <c r="AA101" s="230"/>
      <c r="AB101" s="230"/>
      <c r="AC101" s="230"/>
      <c r="AD101" s="230"/>
      <c r="AE101" s="230"/>
      <c r="AF101" s="230"/>
      <c r="AG101" s="230"/>
      <c r="AH101" s="230"/>
      <c r="AI101" s="230"/>
      <c r="AJ101" s="230"/>
      <c r="AK101" s="230"/>
      <c r="AL101" s="230"/>
      <c r="AM101" s="230"/>
      <c r="AN101" s="230"/>
      <c r="AO101" s="230"/>
      <c r="AP101" s="230"/>
      <c r="AQ101" s="230"/>
      <c r="AR101" s="230"/>
      <c r="AS101" s="230"/>
      <c r="AT101" s="230"/>
      <c r="AU101" s="230"/>
      <c r="AV101" s="230"/>
      <c r="AW101" s="230"/>
      <c r="AX101" s="230"/>
      <c r="AY101" s="230"/>
      <c r="AZ101" s="230"/>
      <c r="BA101" s="230"/>
      <c r="BB101" s="230"/>
      <c r="BC101" s="230"/>
      <c r="BD101" s="230"/>
      <c r="BE101" s="230"/>
      <c r="BF101" s="45">
        <v>3</v>
      </c>
      <c r="BG101" s="102">
        <v>33</v>
      </c>
      <c r="BH101" s="102">
        <v>3</v>
      </c>
      <c r="BI101" s="102">
        <v>28</v>
      </c>
      <c r="BJ101" s="48" t="str">
        <f t="shared" si="30"/>
        <v>3,33</v>
      </c>
      <c r="BK101" s="82"/>
      <c r="BL101" s="94">
        <f t="shared" si="31"/>
        <v>97</v>
      </c>
      <c r="BM101" s="56">
        <f t="shared" si="32"/>
        <v>3</v>
      </c>
      <c r="BN101" s="56">
        <f t="shared" si="33"/>
        <v>25</v>
      </c>
      <c r="BO101" s="82"/>
      <c r="BP101" s="90">
        <v>96</v>
      </c>
      <c r="BQ101" s="237">
        <v>1</v>
      </c>
      <c r="BR101" s="102">
        <v>18</v>
      </c>
      <c r="BS101" s="102" t="s">
        <v>593</v>
      </c>
      <c r="BT101" s="102" t="s">
        <v>460</v>
      </c>
      <c r="BU101" s="102">
        <v>1</v>
      </c>
      <c r="BV101" s="237">
        <v>0</v>
      </c>
      <c r="BW101" s="102">
        <v>0</v>
      </c>
      <c r="BX101" s="237">
        <v>0</v>
      </c>
      <c r="BY101" s="237">
        <v>0</v>
      </c>
      <c r="BZ101" s="82"/>
      <c r="CA101" s="82"/>
      <c r="CB101" s="82"/>
      <c r="CC101" s="82"/>
      <c r="CD101" s="82"/>
      <c r="CE101" s="82"/>
      <c r="CF101" s="82"/>
      <c r="CG101" s="82"/>
      <c r="CH101" s="82"/>
      <c r="CI101" s="82"/>
      <c r="CJ101" s="82"/>
      <c r="CK101" s="82"/>
      <c r="CL101" s="82"/>
      <c r="CM101" s="82"/>
      <c r="CN101" s="82"/>
      <c r="CO101" s="82"/>
      <c r="CP101" s="82"/>
      <c r="CQ101" s="82"/>
      <c r="CR101" s="82"/>
      <c r="CS101" s="82"/>
      <c r="CT101" s="82"/>
      <c r="CU101" s="82"/>
      <c r="CV101" s="82"/>
      <c r="CW101" s="82"/>
      <c r="CX101" s="82"/>
      <c r="CY101" s="82"/>
      <c r="CZ101" s="82"/>
      <c r="DA101" s="82"/>
      <c r="DB101" s="82"/>
      <c r="DC101" s="82"/>
      <c r="DD101" s="82"/>
      <c r="DE101" s="82"/>
      <c r="DF101" s="82"/>
      <c r="DG101" s="82"/>
      <c r="DH101" s="82"/>
      <c r="DI101" s="82"/>
      <c r="DJ101" s="82"/>
      <c r="DK101" s="82"/>
    </row>
    <row r="102" spans="1:115" ht="11.25" customHeight="1" x14ac:dyDescent="0.25">
      <c r="A102" s="82"/>
      <c r="B102" s="26">
        <f>COLUMN()</f>
        <v>2</v>
      </c>
      <c r="C102" s="134" t="str">
        <f t="shared" si="37"/>
        <v>1,18</v>
      </c>
      <c r="D102" s="134" t="str">
        <f t="shared" si="37"/>
        <v>2,18</v>
      </c>
      <c r="E102" s="134" t="str">
        <f t="shared" si="37"/>
        <v>3,18</v>
      </c>
      <c r="F102" s="134" t="str">
        <f t="shared" si="37"/>
        <v>4,18</v>
      </c>
      <c r="G102" s="134" t="str">
        <f t="shared" si="37"/>
        <v>5,18</v>
      </c>
      <c r="H102" s="134" t="str">
        <f t="shared" si="37"/>
        <v>6,18</v>
      </c>
      <c r="I102" s="134" t="str">
        <f t="shared" si="37"/>
        <v>7,18</v>
      </c>
      <c r="J102" s="134" t="str">
        <f t="shared" si="37"/>
        <v>8,18</v>
      </c>
      <c r="K102" s="134" t="str">
        <f t="shared" si="37"/>
        <v>9,18</v>
      </c>
      <c r="L102" s="134" t="str">
        <f t="shared" si="37"/>
        <v>10,18</v>
      </c>
      <c r="M102" s="134" t="str">
        <f t="shared" si="38"/>
        <v>11,18</v>
      </c>
      <c r="N102" s="134" t="str">
        <f t="shared" si="38"/>
        <v>12,18</v>
      </c>
      <c r="O102" s="134" t="str">
        <f t="shared" si="38"/>
        <v>13,18</v>
      </c>
      <c r="P102" s="134" t="str">
        <f t="shared" si="38"/>
        <v>14,18</v>
      </c>
      <c r="Q102" s="134" t="str">
        <f t="shared" si="38"/>
        <v>15,18</v>
      </c>
      <c r="R102" s="134" t="str">
        <f t="shared" si="38"/>
        <v>16,18</v>
      </c>
      <c r="S102" s="134" t="str">
        <f t="shared" si="38"/>
        <v>17,18</v>
      </c>
      <c r="T102" s="134" t="str">
        <f t="shared" si="38"/>
        <v>18,18</v>
      </c>
      <c r="U102" s="134" t="str">
        <f t="shared" si="38"/>
        <v>19,18</v>
      </c>
      <c r="V102" s="134" t="str">
        <f t="shared" si="38"/>
        <v>20,18</v>
      </c>
      <c r="W102" s="134" t="str">
        <f t="shared" si="38"/>
        <v>21,18</v>
      </c>
      <c r="X102" s="134" t="str">
        <f t="shared" si="38"/>
        <v>22,18</v>
      </c>
      <c r="Y102" s="134" t="str">
        <f t="shared" si="38"/>
        <v>23,18</v>
      </c>
      <c r="Z102" s="82"/>
      <c r="AA102" s="230"/>
      <c r="AB102" s="230"/>
      <c r="AC102" s="230"/>
      <c r="AD102" s="230"/>
      <c r="AE102" s="230"/>
      <c r="AF102" s="230"/>
      <c r="AG102" s="230"/>
      <c r="AH102" s="230"/>
      <c r="AI102" s="230"/>
      <c r="AJ102" s="230"/>
      <c r="AK102" s="230"/>
      <c r="AL102" s="230"/>
      <c r="AM102" s="230"/>
      <c r="AN102" s="230"/>
      <c r="AO102" s="230"/>
      <c r="AP102" s="230"/>
      <c r="AQ102" s="230"/>
      <c r="AR102" s="230"/>
      <c r="AS102" s="230"/>
      <c r="AT102" s="230"/>
      <c r="AU102" s="230"/>
      <c r="AV102" s="230"/>
      <c r="AW102" s="230"/>
      <c r="AX102" s="230"/>
      <c r="AY102" s="230"/>
      <c r="AZ102" s="230"/>
      <c r="BA102" s="230"/>
      <c r="BB102" s="230"/>
      <c r="BC102" s="230"/>
      <c r="BD102" s="230"/>
      <c r="BE102" s="230"/>
      <c r="BF102" s="45">
        <v>3</v>
      </c>
      <c r="BG102" s="102">
        <v>33</v>
      </c>
      <c r="BH102" s="102">
        <v>4</v>
      </c>
      <c r="BI102" s="102">
        <v>28</v>
      </c>
      <c r="BJ102" s="48" t="str">
        <f t="shared" si="30"/>
        <v>4,33</v>
      </c>
      <c r="BK102" s="82"/>
      <c r="BL102" s="94">
        <f t="shared" si="31"/>
        <v>98</v>
      </c>
      <c r="BM102" s="56">
        <f t="shared" si="32"/>
        <v>3</v>
      </c>
      <c r="BN102" s="56">
        <f t="shared" si="33"/>
        <v>26</v>
      </c>
      <c r="BO102" s="82"/>
      <c r="BP102" s="90">
        <v>97</v>
      </c>
      <c r="BQ102" s="237">
        <v>1</v>
      </c>
      <c r="BR102" s="102">
        <v>19</v>
      </c>
      <c r="BS102" s="102" t="s">
        <v>587</v>
      </c>
      <c r="BT102" s="102" t="s">
        <v>458</v>
      </c>
      <c r="BU102" s="102">
        <v>1</v>
      </c>
      <c r="BV102" s="237">
        <v>20.2</v>
      </c>
      <c r="BW102" s="102">
        <v>100</v>
      </c>
      <c r="BX102" s="237">
        <v>201.85849999999999</v>
      </c>
      <c r="BY102" s="237">
        <v>405.66500000000002</v>
      </c>
      <c r="BZ102" s="82"/>
      <c r="CA102" s="82"/>
      <c r="CB102" s="82"/>
      <c r="CC102" s="82"/>
      <c r="CD102" s="82"/>
      <c r="CE102" s="82"/>
      <c r="CF102" s="82"/>
      <c r="CG102" s="82"/>
      <c r="CH102" s="82"/>
      <c r="CI102" s="82"/>
      <c r="CJ102" s="82"/>
      <c r="CK102" s="82"/>
      <c r="CL102" s="82"/>
      <c r="CM102" s="82"/>
      <c r="CN102" s="82"/>
      <c r="CO102" s="82"/>
      <c r="CP102" s="82"/>
      <c r="CQ102" s="82"/>
      <c r="CR102" s="82"/>
      <c r="CS102" s="82"/>
      <c r="CT102" s="82"/>
      <c r="CU102" s="82"/>
      <c r="CV102" s="82"/>
      <c r="CW102" s="82"/>
      <c r="CX102" s="82"/>
      <c r="CY102" s="82"/>
      <c r="CZ102" s="82"/>
      <c r="DA102" s="82"/>
      <c r="DB102" s="82"/>
      <c r="DC102" s="82"/>
      <c r="DD102" s="82"/>
      <c r="DE102" s="82"/>
      <c r="DF102" s="82"/>
      <c r="DG102" s="82"/>
      <c r="DH102" s="82"/>
      <c r="DI102" s="82"/>
      <c r="DJ102" s="82"/>
      <c r="DK102" s="82"/>
    </row>
    <row r="103" spans="1:115" ht="11.25" customHeight="1" x14ac:dyDescent="0.25">
      <c r="A103" s="82"/>
      <c r="B103" s="26">
        <f>COLUMN()</f>
        <v>2</v>
      </c>
      <c r="C103" s="134" t="str">
        <f t="shared" si="37"/>
        <v>1,19</v>
      </c>
      <c r="D103" s="134" t="str">
        <f t="shared" si="37"/>
        <v>2,19</v>
      </c>
      <c r="E103" s="134" t="str">
        <f t="shared" si="37"/>
        <v>3,19</v>
      </c>
      <c r="F103" s="134" t="str">
        <f t="shared" si="37"/>
        <v>4,19</v>
      </c>
      <c r="G103" s="134" t="str">
        <f t="shared" si="37"/>
        <v>5,19</v>
      </c>
      <c r="H103" s="134" t="str">
        <f t="shared" si="37"/>
        <v>6,19</v>
      </c>
      <c r="I103" s="134" t="str">
        <f t="shared" si="37"/>
        <v>7,19</v>
      </c>
      <c r="J103" s="134" t="str">
        <f t="shared" si="37"/>
        <v>8,19</v>
      </c>
      <c r="K103" s="134" t="str">
        <f t="shared" si="37"/>
        <v>9,19</v>
      </c>
      <c r="L103" s="134" t="str">
        <f t="shared" si="37"/>
        <v>10,19</v>
      </c>
      <c r="M103" s="134" t="str">
        <f t="shared" si="38"/>
        <v>11,19</v>
      </c>
      <c r="N103" s="134" t="str">
        <f t="shared" si="38"/>
        <v>12,19</v>
      </c>
      <c r="O103" s="134" t="str">
        <f t="shared" si="38"/>
        <v>13,19</v>
      </c>
      <c r="P103" s="134" t="str">
        <f t="shared" si="38"/>
        <v>14,19</v>
      </c>
      <c r="Q103" s="134" t="str">
        <f t="shared" si="38"/>
        <v>15,19</v>
      </c>
      <c r="R103" s="134" t="str">
        <f t="shared" si="38"/>
        <v>16,19</v>
      </c>
      <c r="S103" s="134" t="str">
        <f t="shared" si="38"/>
        <v>17,19</v>
      </c>
      <c r="T103" s="134" t="str">
        <f t="shared" si="38"/>
        <v>18,19</v>
      </c>
      <c r="U103" s="134" t="str">
        <f t="shared" si="38"/>
        <v>19,19</v>
      </c>
      <c r="V103" s="134" t="str">
        <f t="shared" si="38"/>
        <v>20,19</v>
      </c>
      <c r="W103" s="134" t="str">
        <f t="shared" si="38"/>
        <v>21,19</v>
      </c>
      <c r="X103" s="134" t="str">
        <f t="shared" si="38"/>
        <v>22,19</v>
      </c>
      <c r="Y103" s="134" t="str">
        <f t="shared" si="38"/>
        <v>23,19</v>
      </c>
      <c r="Z103" s="82"/>
      <c r="AA103" s="230"/>
      <c r="AB103" s="230"/>
      <c r="AC103" s="230"/>
      <c r="AD103" s="230"/>
      <c r="AE103" s="230"/>
      <c r="AF103" s="230"/>
      <c r="AG103" s="230"/>
      <c r="AH103" s="230"/>
      <c r="AI103" s="230"/>
      <c r="AJ103" s="230"/>
      <c r="AK103" s="230"/>
      <c r="AL103" s="230"/>
      <c r="AM103" s="230"/>
      <c r="AN103" s="230"/>
      <c r="AO103" s="230"/>
      <c r="AP103" s="230"/>
      <c r="AQ103" s="230"/>
      <c r="AR103" s="230"/>
      <c r="AS103" s="230"/>
      <c r="AT103" s="230"/>
      <c r="AU103" s="230"/>
      <c r="AV103" s="230"/>
      <c r="AW103" s="230"/>
      <c r="AX103" s="230"/>
      <c r="AY103" s="230"/>
      <c r="AZ103" s="230"/>
      <c r="BA103" s="230"/>
      <c r="BB103" s="230"/>
      <c r="BC103" s="230"/>
      <c r="BD103" s="230"/>
      <c r="BE103" s="230"/>
      <c r="BF103" s="45">
        <v>3</v>
      </c>
      <c r="BG103" s="102">
        <v>33</v>
      </c>
      <c r="BH103" s="102">
        <v>5</v>
      </c>
      <c r="BI103" s="102">
        <v>28</v>
      </c>
      <c r="BJ103" s="48" t="str">
        <f t="shared" si="30"/>
        <v>5,33</v>
      </c>
      <c r="BK103" s="82"/>
      <c r="BL103" s="94">
        <f t="shared" si="31"/>
        <v>99</v>
      </c>
      <c r="BM103" s="56">
        <f t="shared" si="32"/>
        <v>3</v>
      </c>
      <c r="BN103" s="56">
        <f t="shared" si="33"/>
        <v>27</v>
      </c>
      <c r="BO103" s="82"/>
      <c r="BP103" s="90">
        <v>98</v>
      </c>
      <c r="BQ103" s="237">
        <v>1</v>
      </c>
      <c r="BR103" s="102">
        <v>20</v>
      </c>
      <c r="BS103" s="102" t="s">
        <v>592</v>
      </c>
      <c r="BT103" s="102" t="s">
        <v>460</v>
      </c>
      <c r="BU103" s="102">
        <v>1</v>
      </c>
      <c r="BV103" s="237">
        <v>0</v>
      </c>
      <c r="BW103" s="102">
        <v>0</v>
      </c>
      <c r="BX103" s="237">
        <v>0</v>
      </c>
      <c r="BY103" s="237">
        <v>0</v>
      </c>
      <c r="BZ103" s="82"/>
      <c r="CA103" s="82"/>
      <c r="CB103" s="82"/>
      <c r="CC103" s="82"/>
      <c r="CD103" s="82"/>
      <c r="CE103" s="82"/>
      <c r="CF103" s="82"/>
      <c r="CG103" s="82"/>
      <c r="CH103" s="82"/>
      <c r="CI103" s="82"/>
      <c r="CJ103" s="82"/>
      <c r="CK103" s="82"/>
      <c r="CL103" s="82"/>
      <c r="CM103" s="82"/>
      <c r="CN103" s="82"/>
      <c r="CO103" s="82"/>
      <c r="CP103" s="82"/>
      <c r="CQ103" s="82"/>
      <c r="CR103" s="82"/>
      <c r="CS103" s="82"/>
      <c r="CT103" s="82"/>
      <c r="CU103" s="82"/>
      <c r="CV103" s="82"/>
      <c r="CW103" s="82"/>
      <c r="CX103" s="82"/>
      <c r="CY103" s="82"/>
      <c r="CZ103" s="82"/>
      <c r="DA103" s="82"/>
      <c r="DB103" s="82"/>
      <c r="DC103" s="82"/>
      <c r="DD103" s="82"/>
      <c r="DE103" s="82"/>
      <c r="DF103" s="82"/>
      <c r="DG103" s="82"/>
      <c r="DH103" s="82"/>
      <c r="DI103" s="82"/>
      <c r="DJ103" s="82"/>
      <c r="DK103" s="82"/>
    </row>
    <row r="104" spans="1:115" ht="11.25" customHeight="1" x14ac:dyDescent="0.25">
      <c r="A104" s="82"/>
      <c r="B104" s="26">
        <f>COLUMN()</f>
        <v>2</v>
      </c>
      <c r="C104" s="134" t="str">
        <f t="shared" si="37"/>
        <v>1,20</v>
      </c>
      <c r="D104" s="134" t="str">
        <f t="shared" si="37"/>
        <v>2,20</v>
      </c>
      <c r="E104" s="134" t="str">
        <f t="shared" si="37"/>
        <v>3,20</v>
      </c>
      <c r="F104" s="134" t="str">
        <f t="shared" si="37"/>
        <v>4,20</v>
      </c>
      <c r="G104" s="134" t="str">
        <f t="shared" si="37"/>
        <v>5,20</v>
      </c>
      <c r="H104" s="134" t="str">
        <f t="shared" si="37"/>
        <v>6,20</v>
      </c>
      <c r="I104" s="134" t="str">
        <f t="shared" si="37"/>
        <v>7,20</v>
      </c>
      <c r="J104" s="134" t="str">
        <f t="shared" si="37"/>
        <v>8,20</v>
      </c>
      <c r="K104" s="134" t="str">
        <f t="shared" si="37"/>
        <v>9,20</v>
      </c>
      <c r="L104" s="134" t="str">
        <f t="shared" si="37"/>
        <v>10,20</v>
      </c>
      <c r="M104" s="134" t="str">
        <f t="shared" si="38"/>
        <v>11,20</v>
      </c>
      <c r="N104" s="134" t="str">
        <f t="shared" si="38"/>
        <v>12,20</v>
      </c>
      <c r="O104" s="134" t="str">
        <f t="shared" si="38"/>
        <v>13,20</v>
      </c>
      <c r="P104" s="134" t="str">
        <f t="shared" si="38"/>
        <v>14,20</v>
      </c>
      <c r="Q104" s="134" t="str">
        <f t="shared" si="38"/>
        <v>15,20</v>
      </c>
      <c r="R104" s="134" t="str">
        <f t="shared" si="38"/>
        <v>16,20</v>
      </c>
      <c r="S104" s="134" t="str">
        <f t="shared" si="38"/>
        <v>17,20</v>
      </c>
      <c r="T104" s="134" t="str">
        <f t="shared" si="38"/>
        <v>18,20</v>
      </c>
      <c r="U104" s="134" t="str">
        <f t="shared" si="38"/>
        <v>19,20</v>
      </c>
      <c r="V104" s="134" t="str">
        <f t="shared" si="38"/>
        <v>20,20</v>
      </c>
      <c r="W104" s="134" t="str">
        <f t="shared" si="38"/>
        <v>21,20</v>
      </c>
      <c r="X104" s="134" t="str">
        <f t="shared" si="38"/>
        <v>22,20</v>
      </c>
      <c r="Y104" s="134" t="str">
        <f t="shared" si="38"/>
        <v>23,20</v>
      </c>
      <c r="Z104" s="82"/>
      <c r="AA104" s="230"/>
      <c r="AB104" s="230"/>
      <c r="AC104" s="230"/>
      <c r="AD104" s="230"/>
      <c r="AE104" s="230"/>
      <c r="AF104" s="230"/>
      <c r="AG104" s="230"/>
      <c r="AH104" s="230"/>
      <c r="AI104" s="230"/>
      <c r="AJ104" s="230"/>
      <c r="AK104" s="230"/>
      <c r="AL104" s="230"/>
      <c r="AM104" s="230"/>
      <c r="AN104" s="230"/>
      <c r="AO104" s="230"/>
      <c r="AP104" s="230"/>
      <c r="AQ104" s="230"/>
      <c r="AR104" s="230"/>
      <c r="AS104" s="230"/>
      <c r="AT104" s="230"/>
      <c r="AU104" s="230"/>
      <c r="AV104" s="230"/>
      <c r="AW104" s="230"/>
      <c r="AX104" s="230"/>
      <c r="AY104" s="230"/>
      <c r="AZ104" s="230"/>
      <c r="BA104" s="230"/>
      <c r="BB104" s="230"/>
      <c r="BC104" s="230"/>
      <c r="BD104" s="230"/>
      <c r="BE104" s="230"/>
      <c r="BF104" s="45">
        <v>3</v>
      </c>
      <c r="BG104" s="102">
        <v>33</v>
      </c>
      <c r="BH104" s="102">
        <v>6</v>
      </c>
      <c r="BI104" s="102">
        <v>28</v>
      </c>
      <c r="BJ104" s="48" t="str">
        <f t="shared" si="30"/>
        <v>6,33</v>
      </c>
      <c r="BK104" s="82"/>
      <c r="BL104" s="94">
        <f t="shared" si="31"/>
        <v>100</v>
      </c>
      <c r="BM104" s="56">
        <f t="shared" si="32"/>
        <v>3</v>
      </c>
      <c r="BN104" s="56">
        <f t="shared" si="33"/>
        <v>28</v>
      </c>
      <c r="BO104" s="82"/>
      <c r="BP104" s="90">
        <v>99</v>
      </c>
      <c r="BQ104" s="237">
        <v>1</v>
      </c>
      <c r="BR104" s="102">
        <v>21</v>
      </c>
      <c r="BS104" s="102" t="s">
        <v>591</v>
      </c>
      <c r="BT104" s="102" t="s">
        <v>458</v>
      </c>
      <c r="BU104" s="102">
        <v>1</v>
      </c>
      <c r="BV104" s="237">
        <v>20.2</v>
      </c>
      <c r="BW104" s="102">
        <v>100</v>
      </c>
      <c r="BX104" s="237">
        <v>202.83249999999899</v>
      </c>
      <c r="BY104" s="237">
        <v>403.71699999999998</v>
      </c>
      <c r="BZ104" s="82"/>
      <c r="CA104" s="82"/>
      <c r="CB104" s="82"/>
      <c r="CC104" s="82"/>
      <c r="CD104" s="82"/>
      <c r="CE104" s="82"/>
      <c r="CF104" s="82"/>
      <c r="CG104" s="82"/>
      <c r="CH104" s="82"/>
      <c r="CI104" s="82"/>
      <c r="CJ104" s="82"/>
      <c r="CK104" s="82"/>
      <c r="CL104" s="82"/>
      <c r="CM104" s="82"/>
      <c r="CN104" s="82"/>
      <c r="CO104" s="82"/>
      <c r="CP104" s="82"/>
      <c r="CQ104" s="82"/>
      <c r="CR104" s="82"/>
      <c r="CS104" s="82"/>
      <c r="CT104" s="82"/>
      <c r="CU104" s="82"/>
      <c r="CV104" s="82"/>
      <c r="CW104" s="82"/>
      <c r="CX104" s="82"/>
      <c r="CY104" s="82"/>
      <c r="CZ104" s="82"/>
      <c r="DA104" s="82"/>
      <c r="DB104" s="82"/>
      <c r="DC104" s="82"/>
      <c r="DD104" s="82"/>
      <c r="DE104" s="82"/>
      <c r="DF104" s="82"/>
      <c r="DG104" s="82"/>
      <c r="DH104" s="82"/>
      <c r="DI104" s="82"/>
      <c r="DJ104" s="82"/>
      <c r="DK104" s="82"/>
    </row>
    <row r="105" spans="1:115" ht="11.25" customHeight="1" x14ac:dyDescent="0.25">
      <c r="A105" s="82"/>
      <c r="B105" s="26">
        <f>COLUMN()</f>
        <v>2</v>
      </c>
      <c r="C105" s="134" t="str">
        <f t="shared" ref="C105:L114" si="39">_xlfn.CONCAT(COLUMN()-$B105,",",ROW()-C$84)</f>
        <v>1,21</v>
      </c>
      <c r="D105" s="134" t="str">
        <f t="shared" si="39"/>
        <v>2,21</v>
      </c>
      <c r="E105" s="134" t="str">
        <f t="shared" si="39"/>
        <v>3,21</v>
      </c>
      <c r="F105" s="134" t="str">
        <f t="shared" si="39"/>
        <v>4,21</v>
      </c>
      <c r="G105" s="134" t="str">
        <f t="shared" si="39"/>
        <v>5,21</v>
      </c>
      <c r="H105" s="134" t="str">
        <f t="shared" si="39"/>
        <v>6,21</v>
      </c>
      <c r="I105" s="134" t="str">
        <f t="shared" si="39"/>
        <v>7,21</v>
      </c>
      <c r="J105" s="134" t="str">
        <f t="shared" si="39"/>
        <v>8,21</v>
      </c>
      <c r="K105" s="134" t="str">
        <f t="shared" si="39"/>
        <v>9,21</v>
      </c>
      <c r="L105" s="134" t="str">
        <f t="shared" si="39"/>
        <v>10,21</v>
      </c>
      <c r="M105" s="134" t="str">
        <f t="shared" ref="M105:Y114" si="40">_xlfn.CONCAT(COLUMN()-$B105,",",ROW()-M$84)</f>
        <v>11,21</v>
      </c>
      <c r="N105" s="134" t="str">
        <f t="shared" si="40"/>
        <v>12,21</v>
      </c>
      <c r="O105" s="134" t="str">
        <f t="shared" si="40"/>
        <v>13,21</v>
      </c>
      <c r="P105" s="134" t="str">
        <f t="shared" si="40"/>
        <v>14,21</v>
      </c>
      <c r="Q105" s="134" t="str">
        <f t="shared" si="40"/>
        <v>15,21</v>
      </c>
      <c r="R105" s="134" t="str">
        <f t="shared" si="40"/>
        <v>16,21</v>
      </c>
      <c r="S105" s="134" t="str">
        <f t="shared" si="40"/>
        <v>17,21</v>
      </c>
      <c r="T105" s="134" t="str">
        <f t="shared" si="40"/>
        <v>18,21</v>
      </c>
      <c r="U105" s="134" t="str">
        <f t="shared" si="40"/>
        <v>19,21</v>
      </c>
      <c r="V105" s="134" t="str">
        <f t="shared" si="40"/>
        <v>20,21</v>
      </c>
      <c r="W105" s="134" t="str">
        <f t="shared" si="40"/>
        <v>21,21</v>
      </c>
      <c r="X105" s="134" t="str">
        <f t="shared" si="40"/>
        <v>22,21</v>
      </c>
      <c r="Y105" s="134" t="str">
        <f t="shared" si="40"/>
        <v>23,21</v>
      </c>
      <c r="Z105" s="82"/>
      <c r="AA105" s="230"/>
      <c r="AB105" s="230"/>
      <c r="AC105" s="230"/>
      <c r="AD105" s="230"/>
      <c r="AE105" s="230"/>
      <c r="AF105" s="230"/>
      <c r="AG105" s="230"/>
      <c r="AH105" s="230"/>
      <c r="AI105" s="230"/>
      <c r="AJ105" s="230"/>
      <c r="AK105" s="230"/>
      <c r="AL105" s="230"/>
      <c r="AM105" s="230"/>
      <c r="AN105" s="230"/>
      <c r="AO105" s="230"/>
      <c r="AP105" s="230"/>
      <c r="AQ105" s="230"/>
      <c r="AR105" s="230"/>
      <c r="AS105" s="230"/>
      <c r="AT105" s="230"/>
      <c r="AU105" s="230"/>
      <c r="AV105" s="230"/>
      <c r="AW105" s="230"/>
      <c r="AX105" s="230"/>
      <c r="AY105" s="230"/>
      <c r="AZ105" s="230"/>
      <c r="BA105" s="230"/>
      <c r="BB105" s="230"/>
      <c r="BC105" s="230"/>
      <c r="BD105" s="230"/>
      <c r="BE105" s="230"/>
      <c r="BF105" s="45">
        <v>3</v>
      </c>
      <c r="BG105" s="102">
        <v>33</v>
      </c>
      <c r="BH105" s="102">
        <v>7</v>
      </c>
      <c r="BI105" s="102">
        <v>28</v>
      </c>
      <c r="BJ105" s="48" t="str">
        <f t="shared" si="30"/>
        <v>7,33</v>
      </c>
      <c r="BK105" s="82"/>
      <c r="BL105" s="94">
        <f t="shared" si="31"/>
        <v>101</v>
      </c>
      <c r="BM105" s="56">
        <f t="shared" si="32"/>
        <v>3</v>
      </c>
      <c r="BN105" s="56">
        <f t="shared" si="33"/>
        <v>29</v>
      </c>
      <c r="BO105" s="82"/>
      <c r="BP105" s="90">
        <v>100</v>
      </c>
      <c r="BQ105" s="237">
        <v>1</v>
      </c>
      <c r="BR105" s="102">
        <v>22</v>
      </c>
      <c r="BS105" s="102" t="s">
        <v>590</v>
      </c>
      <c r="BT105" s="102" t="s">
        <v>458</v>
      </c>
      <c r="BU105" s="102">
        <v>1</v>
      </c>
      <c r="BV105" s="237">
        <v>20.2</v>
      </c>
      <c r="BW105" s="102">
        <v>100</v>
      </c>
      <c r="BX105" s="237">
        <v>201.85849999999999</v>
      </c>
      <c r="BY105" s="237">
        <v>405.664999999999</v>
      </c>
      <c r="BZ105" s="82"/>
      <c r="CA105" s="82"/>
      <c r="CB105" s="82"/>
      <c r="CC105" s="82"/>
      <c r="CD105" s="82"/>
      <c r="CE105" s="82"/>
      <c r="CF105" s="82"/>
      <c r="CG105" s="82"/>
      <c r="CH105" s="82"/>
      <c r="CI105" s="82"/>
      <c r="CJ105" s="82"/>
      <c r="CK105" s="82"/>
      <c r="CL105" s="82"/>
      <c r="CM105" s="82"/>
      <c r="CN105" s="82"/>
      <c r="CO105" s="82"/>
      <c r="CP105" s="82"/>
      <c r="CQ105" s="82"/>
      <c r="CR105" s="82"/>
      <c r="CS105" s="82"/>
      <c r="CT105" s="82"/>
      <c r="CU105" s="82"/>
      <c r="CV105" s="82"/>
      <c r="CW105" s="82"/>
      <c r="CX105" s="82"/>
      <c r="CY105" s="82"/>
      <c r="CZ105" s="82"/>
      <c r="DA105" s="82"/>
      <c r="DB105" s="82"/>
      <c r="DC105" s="82"/>
      <c r="DD105" s="82"/>
      <c r="DE105" s="82"/>
      <c r="DF105" s="82"/>
      <c r="DG105" s="82"/>
      <c r="DH105" s="82"/>
      <c r="DI105" s="82"/>
      <c r="DJ105" s="82"/>
      <c r="DK105" s="82"/>
    </row>
    <row r="106" spans="1:115" ht="11.25" customHeight="1" x14ac:dyDescent="0.25">
      <c r="A106" s="82"/>
      <c r="B106" s="26">
        <f>COLUMN()</f>
        <v>2</v>
      </c>
      <c r="C106" s="134" t="str">
        <f t="shared" si="39"/>
        <v>1,22</v>
      </c>
      <c r="D106" s="134" t="str">
        <f t="shared" si="39"/>
        <v>2,22</v>
      </c>
      <c r="E106" s="134" t="str">
        <f t="shared" si="39"/>
        <v>3,22</v>
      </c>
      <c r="F106" s="134" t="str">
        <f t="shared" si="39"/>
        <v>4,22</v>
      </c>
      <c r="G106" s="134" t="str">
        <f t="shared" si="39"/>
        <v>5,22</v>
      </c>
      <c r="H106" s="134" t="str">
        <f t="shared" si="39"/>
        <v>6,22</v>
      </c>
      <c r="I106" s="134" t="str">
        <f t="shared" si="39"/>
        <v>7,22</v>
      </c>
      <c r="J106" s="134" t="str">
        <f t="shared" si="39"/>
        <v>8,22</v>
      </c>
      <c r="K106" s="134" t="str">
        <f t="shared" si="39"/>
        <v>9,22</v>
      </c>
      <c r="L106" s="134" t="str">
        <f t="shared" si="39"/>
        <v>10,22</v>
      </c>
      <c r="M106" s="134" t="str">
        <f t="shared" si="40"/>
        <v>11,22</v>
      </c>
      <c r="N106" s="134" t="str">
        <f t="shared" si="40"/>
        <v>12,22</v>
      </c>
      <c r="O106" s="134" t="str">
        <f t="shared" si="40"/>
        <v>13,22</v>
      </c>
      <c r="P106" s="134" t="str">
        <f t="shared" si="40"/>
        <v>14,22</v>
      </c>
      <c r="Q106" s="134" t="str">
        <f t="shared" si="40"/>
        <v>15,22</v>
      </c>
      <c r="R106" s="134" t="str">
        <f t="shared" si="40"/>
        <v>16,22</v>
      </c>
      <c r="S106" s="134" t="str">
        <f t="shared" si="40"/>
        <v>17,22</v>
      </c>
      <c r="T106" s="134" t="str">
        <f t="shared" si="40"/>
        <v>18,22</v>
      </c>
      <c r="U106" s="134" t="str">
        <f t="shared" si="40"/>
        <v>19,22</v>
      </c>
      <c r="V106" s="134" t="str">
        <f t="shared" si="40"/>
        <v>20,22</v>
      </c>
      <c r="W106" s="134" t="str">
        <f t="shared" si="40"/>
        <v>21,22</v>
      </c>
      <c r="X106" s="134" t="str">
        <f t="shared" si="40"/>
        <v>22,22</v>
      </c>
      <c r="Y106" s="134" t="str">
        <f t="shared" si="40"/>
        <v>23,22</v>
      </c>
      <c r="Z106" s="82"/>
      <c r="AA106" s="230"/>
      <c r="AB106" s="230"/>
      <c r="AC106" s="230"/>
      <c r="AD106" s="230"/>
      <c r="AE106" s="230"/>
      <c r="AF106" s="230"/>
      <c r="AG106" s="230"/>
      <c r="AH106" s="230"/>
      <c r="AI106" s="230"/>
      <c r="AJ106" s="230"/>
      <c r="AK106" s="230"/>
      <c r="AL106" s="230"/>
      <c r="AM106" s="230"/>
      <c r="AN106" s="230"/>
      <c r="AO106" s="230"/>
      <c r="AP106" s="230"/>
      <c r="AQ106" s="230"/>
      <c r="AR106" s="230"/>
      <c r="AS106" s="230"/>
      <c r="AT106" s="230"/>
      <c r="AU106" s="230"/>
      <c r="AV106" s="230"/>
      <c r="AW106" s="230"/>
      <c r="AX106" s="230"/>
      <c r="AY106" s="230"/>
      <c r="AZ106" s="230"/>
      <c r="BA106" s="230"/>
      <c r="BB106" s="230"/>
      <c r="BC106" s="230"/>
      <c r="BD106" s="230"/>
      <c r="BE106" s="230"/>
      <c r="BF106" s="45">
        <v>3</v>
      </c>
      <c r="BG106" s="102">
        <v>34</v>
      </c>
      <c r="BH106" s="102">
        <v>8</v>
      </c>
      <c r="BI106" s="102">
        <v>28</v>
      </c>
      <c r="BJ106" s="48" t="str">
        <f t="shared" si="30"/>
        <v>8,34</v>
      </c>
      <c r="BK106" s="82"/>
      <c r="BL106" s="94">
        <f t="shared" si="31"/>
        <v>102</v>
      </c>
      <c r="BM106" s="56">
        <f t="shared" si="32"/>
        <v>3</v>
      </c>
      <c r="BN106" s="56">
        <f t="shared" si="33"/>
        <v>30</v>
      </c>
      <c r="BO106" s="82"/>
      <c r="BP106" s="90">
        <v>101</v>
      </c>
      <c r="BQ106" s="237">
        <v>1</v>
      </c>
      <c r="BR106" s="102">
        <v>23</v>
      </c>
      <c r="BS106" s="102" t="s">
        <v>589</v>
      </c>
      <c r="BT106" s="102" t="s">
        <v>460</v>
      </c>
      <c r="BU106" s="102">
        <v>1</v>
      </c>
      <c r="BV106" s="237">
        <v>0</v>
      </c>
      <c r="BW106" s="102">
        <v>0</v>
      </c>
      <c r="BX106" s="237">
        <v>0</v>
      </c>
      <c r="BY106" s="237">
        <v>0</v>
      </c>
      <c r="BZ106" s="82"/>
      <c r="CA106" s="82"/>
      <c r="CB106" s="82"/>
      <c r="CC106" s="82"/>
      <c r="CD106" s="82"/>
      <c r="CE106" s="82"/>
      <c r="CF106" s="82"/>
      <c r="CG106" s="82"/>
      <c r="CH106" s="82"/>
      <c r="CI106" s="82"/>
      <c r="CJ106" s="82"/>
      <c r="CK106" s="82"/>
      <c r="CL106" s="82"/>
      <c r="CM106" s="82"/>
      <c r="CN106" s="82"/>
      <c r="CO106" s="82"/>
      <c r="CP106" s="82"/>
      <c r="CQ106" s="82"/>
      <c r="CR106" s="82"/>
      <c r="CS106" s="82"/>
      <c r="CT106" s="82"/>
      <c r="CU106" s="82"/>
      <c r="CV106" s="82"/>
      <c r="CW106" s="82"/>
      <c r="CX106" s="82"/>
      <c r="CY106" s="82"/>
      <c r="CZ106" s="82"/>
      <c r="DA106" s="82"/>
      <c r="DB106" s="82"/>
      <c r="DC106" s="82"/>
      <c r="DD106" s="82"/>
      <c r="DE106" s="82"/>
      <c r="DF106" s="82"/>
      <c r="DG106" s="82"/>
      <c r="DH106" s="82"/>
      <c r="DI106" s="82"/>
      <c r="DJ106" s="82"/>
      <c r="DK106" s="82"/>
    </row>
    <row r="107" spans="1:115" ht="11.25" customHeight="1" x14ac:dyDescent="0.25">
      <c r="A107" s="82"/>
      <c r="B107" s="26">
        <f>COLUMN()</f>
        <v>2</v>
      </c>
      <c r="C107" s="134" t="str">
        <f t="shared" si="39"/>
        <v>1,23</v>
      </c>
      <c r="D107" s="134" t="str">
        <f t="shared" si="39"/>
        <v>2,23</v>
      </c>
      <c r="E107" s="134" t="str">
        <f t="shared" si="39"/>
        <v>3,23</v>
      </c>
      <c r="F107" s="134" t="str">
        <f t="shared" si="39"/>
        <v>4,23</v>
      </c>
      <c r="G107" s="134" t="str">
        <f t="shared" si="39"/>
        <v>5,23</v>
      </c>
      <c r="H107" s="134" t="str">
        <f t="shared" si="39"/>
        <v>6,23</v>
      </c>
      <c r="I107" s="134" t="str">
        <f t="shared" si="39"/>
        <v>7,23</v>
      </c>
      <c r="J107" s="134" t="str">
        <f t="shared" si="39"/>
        <v>8,23</v>
      </c>
      <c r="K107" s="134" t="str">
        <f t="shared" si="39"/>
        <v>9,23</v>
      </c>
      <c r="L107" s="134" t="str">
        <f t="shared" si="39"/>
        <v>10,23</v>
      </c>
      <c r="M107" s="134" t="str">
        <f t="shared" si="40"/>
        <v>11,23</v>
      </c>
      <c r="N107" s="134" t="str">
        <f t="shared" si="40"/>
        <v>12,23</v>
      </c>
      <c r="O107" s="134" t="str">
        <f t="shared" si="40"/>
        <v>13,23</v>
      </c>
      <c r="P107" s="134" t="str">
        <f t="shared" si="40"/>
        <v>14,23</v>
      </c>
      <c r="Q107" s="134" t="str">
        <f t="shared" si="40"/>
        <v>15,23</v>
      </c>
      <c r="R107" s="134" t="str">
        <f t="shared" si="40"/>
        <v>16,23</v>
      </c>
      <c r="S107" s="134" t="str">
        <f t="shared" si="40"/>
        <v>17,23</v>
      </c>
      <c r="T107" s="134" t="str">
        <f t="shared" si="40"/>
        <v>18,23</v>
      </c>
      <c r="U107" s="134" t="str">
        <f t="shared" si="40"/>
        <v>19,23</v>
      </c>
      <c r="V107" s="134" t="str">
        <f t="shared" si="40"/>
        <v>20,23</v>
      </c>
      <c r="W107" s="134" t="str">
        <f t="shared" si="40"/>
        <v>21,23</v>
      </c>
      <c r="X107" s="134" t="str">
        <f t="shared" si="40"/>
        <v>22,23</v>
      </c>
      <c r="Y107" s="134" t="str">
        <f t="shared" si="40"/>
        <v>23,23</v>
      </c>
      <c r="Z107" s="82"/>
      <c r="AA107" s="230"/>
      <c r="AB107" s="230"/>
      <c r="AC107" s="230"/>
      <c r="AD107" s="230"/>
      <c r="AE107" s="230"/>
      <c r="AF107" s="230"/>
      <c r="AG107" s="230"/>
      <c r="AH107" s="230"/>
      <c r="AI107" s="230"/>
      <c r="AJ107" s="230"/>
      <c r="AK107" s="230"/>
      <c r="AL107" s="230"/>
      <c r="AM107" s="230"/>
      <c r="AN107" s="230"/>
      <c r="AO107" s="230"/>
      <c r="AP107" s="230"/>
      <c r="AQ107" s="230"/>
      <c r="AR107" s="230"/>
      <c r="AS107" s="230"/>
      <c r="AT107" s="230"/>
      <c r="AU107" s="230"/>
      <c r="AV107" s="230"/>
      <c r="AW107" s="230"/>
      <c r="AX107" s="230"/>
      <c r="AY107" s="230"/>
      <c r="AZ107" s="230"/>
      <c r="BA107" s="230"/>
      <c r="BB107" s="230"/>
      <c r="BC107" s="230"/>
      <c r="BD107" s="230"/>
      <c r="BE107" s="230"/>
      <c r="BF107" s="45">
        <v>3</v>
      </c>
      <c r="BG107" s="102">
        <v>34</v>
      </c>
      <c r="BH107" s="102">
        <v>9</v>
      </c>
      <c r="BI107" s="102">
        <v>28</v>
      </c>
      <c r="BJ107" s="48" t="str">
        <f t="shared" si="30"/>
        <v>9,34</v>
      </c>
      <c r="BK107" s="82"/>
      <c r="BL107" s="94">
        <f t="shared" si="31"/>
        <v>103</v>
      </c>
      <c r="BM107" s="56">
        <f t="shared" si="32"/>
        <v>3</v>
      </c>
      <c r="BN107" s="56">
        <f t="shared" si="33"/>
        <v>31</v>
      </c>
      <c r="BO107" s="82"/>
      <c r="BP107" s="90">
        <v>102</v>
      </c>
      <c r="BQ107" s="237">
        <v>1</v>
      </c>
      <c r="BR107" s="102">
        <v>24</v>
      </c>
      <c r="BS107" s="102" t="s">
        <v>588</v>
      </c>
      <c r="BT107" s="102" t="s">
        <v>460</v>
      </c>
      <c r="BU107" s="102">
        <v>1</v>
      </c>
      <c r="BV107" s="237">
        <v>0</v>
      </c>
      <c r="BW107" s="102">
        <v>0</v>
      </c>
      <c r="BX107" s="237">
        <v>0</v>
      </c>
      <c r="BY107" s="237">
        <v>0</v>
      </c>
      <c r="BZ107" s="82"/>
      <c r="CA107" s="82"/>
      <c r="CB107" s="82"/>
      <c r="CC107" s="82"/>
      <c r="CD107" s="82"/>
      <c r="CE107" s="82"/>
      <c r="CF107" s="82"/>
      <c r="CG107" s="82"/>
      <c r="CH107" s="82"/>
      <c r="CI107" s="82"/>
      <c r="CJ107" s="82"/>
      <c r="CK107" s="82"/>
      <c r="CL107" s="82"/>
      <c r="CM107" s="82"/>
      <c r="CN107" s="82"/>
      <c r="CO107" s="82"/>
      <c r="CP107" s="82"/>
      <c r="CQ107" s="82"/>
      <c r="CR107" s="82"/>
      <c r="CS107" s="82"/>
      <c r="CT107" s="82"/>
      <c r="CU107" s="82"/>
      <c r="CV107" s="82"/>
      <c r="CW107" s="82"/>
      <c r="CX107" s="82"/>
      <c r="CY107" s="82"/>
      <c r="CZ107" s="82"/>
      <c r="DA107" s="82"/>
      <c r="DB107" s="82"/>
      <c r="DC107" s="82"/>
      <c r="DD107" s="82"/>
      <c r="DE107" s="82"/>
      <c r="DF107" s="82"/>
      <c r="DG107" s="82"/>
      <c r="DH107" s="82"/>
      <c r="DI107" s="82"/>
      <c r="DJ107" s="82"/>
      <c r="DK107" s="82"/>
    </row>
    <row r="108" spans="1:115" ht="11.25" customHeight="1" x14ac:dyDescent="0.25">
      <c r="A108" s="82"/>
      <c r="B108" s="26">
        <f>COLUMN()</f>
        <v>2</v>
      </c>
      <c r="C108" s="134" t="str">
        <f t="shared" si="39"/>
        <v>1,24</v>
      </c>
      <c r="D108" s="134" t="str">
        <f t="shared" si="39"/>
        <v>2,24</v>
      </c>
      <c r="E108" s="134" t="str">
        <f t="shared" si="39"/>
        <v>3,24</v>
      </c>
      <c r="F108" s="134" t="str">
        <f t="shared" si="39"/>
        <v>4,24</v>
      </c>
      <c r="G108" s="134" t="str">
        <f t="shared" si="39"/>
        <v>5,24</v>
      </c>
      <c r="H108" s="134" t="str">
        <f t="shared" si="39"/>
        <v>6,24</v>
      </c>
      <c r="I108" s="134" t="str">
        <f t="shared" si="39"/>
        <v>7,24</v>
      </c>
      <c r="J108" s="134" t="str">
        <f t="shared" si="39"/>
        <v>8,24</v>
      </c>
      <c r="K108" s="134" t="str">
        <f t="shared" si="39"/>
        <v>9,24</v>
      </c>
      <c r="L108" s="134" t="str">
        <f t="shared" si="39"/>
        <v>10,24</v>
      </c>
      <c r="M108" s="134" t="str">
        <f t="shared" si="40"/>
        <v>11,24</v>
      </c>
      <c r="N108" s="134" t="str">
        <f t="shared" si="40"/>
        <v>12,24</v>
      </c>
      <c r="O108" s="134" t="str">
        <f t="shared" si="40"/>
        <v>13,24</v>
      </c>
      <c r="P108" s="134" t="str">
        <f t="shared" si="40"/>
        <v>14,24</v>
      </c>
      <c r="Q108" s="134" t="str">
        <f t="shared" si="40"/>
        <v>15,24</v>
      </c>
      <c r="R108" s="134" t="str">
        <f t="shared" si="40"/>
        <v>16,24</v>
      </c>
      <c r="S108" s="134" t="str">
        <f t="shared" si="40"/>
        <v>17,24</v>
      </c>
      <c r="T108" s="134" t="str">
        <f t="shared" si="40"/>
        <v>18,24</v>
      </c>
      <c r="U108" s="134" t="str">
        <f t="shared" si="40"/>
        <v>19,24</v>
      </c>
      <c r="V108" s="134" t="str">
        <f t="shared" si="40"/>
        <v>20,24</v>
      </c>
      <c r="W108" s="134" t="str">
        <f t="shared" si="40"/>
        <v>21,24</v>
      </c>
      <c r="X108" s="134" t="str">
        <f t="shared" si="40"/>
        <v>22,24</v>
      </c>
      <c r="Y108" s="134" t="str">
        <f t="shared" si="40"/>
        <v>23,24</v>
      </c>
      <c r="Z108" s="82"/>
      <c r="AA108" s="230"/>
      <c r="AB108" s="230"/>
      <c r="AC108" s="230"/>
      <c r="AD108" s="230"/>
      <c r="AE108" s="230"/>
      <c r="AF108" s="230"/>
      <c r="AG108" s="230"/>
      <c r="AH108" s="230"/>
      <c r="AI108" s="230"/>
      <c r="AJ108" s="230"/>
      <c r="AK108" s="230"/>
      <c r="AL108" s="230"/>
      <c r="AM108" s="230"/>
      <c r="AN108" s="230"/>
      <c r="AO108" s="230"/>
      <c r="AP108" s="230"/>
      <c r="AQ108" s="230"/>
      <c r="AR108" s="230"/>
      <c r="AS108" s="230"/>
      <c r="AT108" s="230"/>
      <c r="AU108" s="230"/>
      <c r="AV108" s="230"/>
      <c r="AW108" s="230"/>
      <c r="AX108" s="230"/>
      <c r="AY108" s="230"/>
      <c r="AZ108" s="230"/>
      <c r="BA108" s="230"/>
      <c r="BB108" s="230"/>
      <c r="BC108" s="230"/>
      <c r="BD108" s="230"/>
      <c r="BE108" s="230"/>
      <c r="BF108" s="45">
        <v>3</v>
      </c>
      <c r="BG108" s="102">
        <v>34</v>
      </c>
      <c r="BH108" s="102">
        <v>10</v>
      </c>
      <c r="BI108" s="102">
        <v>28</v>
      </c>
      <c r="BJ108" s="48" t="str">
        <f t="shared" si="30"/>
        <v>10,34</v>
      </c>
      <c r="BK108" s="82"/>
      <c r="BL108" s="94">
        <f t="shared" si="31"/>
        <v>104</v>
      </c>
      <c r="BM108" s="56">
        <f t="shared" si="32"/>
        <v>3</v>
      </c>
      <c r="BN108" s="56">
        <f t="shared" si="33"/>
        <v>32</v>
      </c>
      <c r="BO108" s="82"/>
      <c r="BP108" s="90">
        <v>103</v>
      </c>
      <c r="BQ108" s="237">
        <v>1</v>
      </c>
      <c r="BR108" s="102">
        <v>25</v>
      </c>
      <c r="BS108" s="102" t="s">
        <v>587</v>
      </c>
      <c r="BT108" s="102" t="s">
        <v>458</v>
      </c>
      <c r="BU108" s="102">
        <v>1</v>
      </c>
      <c r="BV108" s="237">
        <v>20.2</v>
      </c>
      <c r="BW108" s="102">
        <v>100</v>
      </c>
      <c r="BX108" s="237">
        <v>202.83250000000001</v>
      </c>
      <c r="BY108" s="237">
        <v>403.71699999999998</v>
      </c>
      <c r="BZ108" s="82"/>
      <c r="CA108" s="82"/>
      <c r="CB108" s="82"/>
      <c r="CC108" s="82"/>
      <c r="CD108" s="82"/>
      <c r="CE108" s="82"/>
      <c r="CF108" s="82"/>
      <c r="CG108" s="82"/>
      <c r="CH108" s="82"/>
      <c r="CI108" s="82"/>
      <c r="CJ108" s="82"/>
      <c r="CK108" s="82"/>
      <c r="CL108" s="82"/>
      <c r="CM108" s="82"/>
      <c r="CN108" s="82"/>
      <c r="CO108" s="82"/>
      <c r="CP108" s="82"/>
      <c r="CQ108" s="82"/>
      <c r="CR108" s="82"/>
      <c r="CS108" s="82"/>
      <c r="CT108" s="82"/>
      <c r="CU108" s="82"/>
      <c r="CV108" s="82"/>
      <c r="CW108" s="82"/>
      <c r="CX108" s="82"/>
      <c r="CY108" s="82"/>
      <c r="CZ108" s="82"/>
      <c r="DA108" s="82"/>
      <c r="DB108" s="82"/>
      <c r="DC108" s="82"/>
      <c r="DD108" s="82"/>
      <c r="DE108" s="82"/>
      <c r="DF108" s="82"/>
      <c r="DG108" s="82"/>
      <c r="DH108" s="82"/>
      <c r="DI108" s="82"/>
      <c r="DJ108" s="82"/>
      <c r="DK108" s="82"/>
    </row>
    <row r="109" spans="1:115" ht="11.25" customHeight="1" x14ac:dyDescent="0.25">
      <c r="A109" s="82"/>
      <c r="B109" s="26">
        <f>COLUMN()</f>
        <v>2</v>
      </c>
      <c r="C109" s="134" t="str">
        <f t="shared" si="39"/>
        <v>1,25</v>
      </c>
      <c r="D109" s="134" t="str">
        <f t="shared" si="39"/>
        <v>2,25</v>
      </c>
      <c r="E109" s="134" t="str">
        <f t="shared" si="39"/>
        <v>3,25</v>
      </c>
      <c r="F109" s="134" t="str">
        <f t="shared" si="39"/>
        <v>4,25</v>
      </c>
      <c r="G109" s="134" t="str">
        <f t="shared" si="39"/>
        <v>5,25</v>
      </c>
      <c r="H109" s="134" t="str">
        <f t="shared" si="39"/>
        <v>6,25</v>
      </c>
      <c r="I109" s="134" t="str">
        <f t="shared" si="39"/>
        <v>7,25</v>
      </c>
      <c r="J109" s="134" t="str">
        <f t="shared" si="39"/>
        <v>8,25</v>
      </c>
      <c r="K109" s="134" t="str">
        <f t="shared" si="39"/>
        <v>9,25</v>
      </c>
      <c r="L109" s="134" t="str">
        <f t="shared" si="39"/>
        <v>10,25</v>
      </c>
      <c r="M109" s="134" t="str">
        <f t="shared" si="40"/>
        <v>11,25</v>
      </c>
      <c r="N109" s="134" t="str">
        <f t="shared" si="40"/>
        <v>12,25</v>
      </c>
      <c r="O109" s="134" t="str">
        <f t="shared" si="40"/>
        <v>13,25</v>
      </c>
      <c r="P109" s="134" t="str">
        <f t="shared" si="40"/>
        <v>14,25</v>
      </c>
      <c r="Q109" s="134" t="str">
        <f t="shared" si="40"/>
        <v>15,25</v>
      </c>
      <c r="R109" s="134" t="str">
        <f t="shared" si="40"/>
        <v>16,25</v>
      </c>
      <c r="S109" s="134" t="str">
        <f t="shared" si="40"/>
        <v>17,25</v>
      </c>
      <c r="T109" s="134" t="str">
        <f t="shared" si="40"/>
        <v>18,25</v>
      </c>
      <c r="U109" s="134" t="str">
        <f t="shared" si="40"/>
        <v>19,25</v>
      </c>
      <c r="V109" s="134" t="str">
        <f t="shared" si="40"/>
        <v>20,25</v>
      </c>
      <c r="W109" s="134" t="str">
        <f t="shared" si="40"/>
        <v>21,25</v>
      </c>
      <c r="X109" s="134" t="str">
        <f t="shared" si="40"/>
        <v>22,25</v>
      </c>
      <c r="Y109" s="134" t="str">
        <f t="shared" si="40"/>
        <v>23,25</v>
      </c>
      <c r="Z109" s="82"/>
      <c r="AA109" s="230"/>
      <c r="AB109" s="230"/>
      <c r="AC109" s="230"/>
      <c r="AD109" s="230"/>
      <c r="AE109" s="230"/>
      <c r="AF109" s="230"/>
      <c r="AG109" s="230"/>
      <c r="AH109" s="230"/>
      <c r="AI109" s="230"/>
      <c r="AJ109" s="230"/>
      <c r="AK109" s="230"/>
      <c r="AL109" s="230"/>
      <c r="AM109" s="230"/>
      <c r="AN109" s="230"/>
      <c r="AO109" s="230"/>
      <c r="AP109" s="230"/>
      <c r="AQ109" s="230"/>
      <c r="AR109" s="230"/>
      <c r="AS109" s="230"/>
      <c r="AT109" s="230"/>
      <c r="AU109" s="230"/>
      <c r="AV109" s="230"/>
      <c r="AW109" s="230"/>
      <c r="AX109" s="230"/>
      <c r="AY109" s="230"/>
      <c r="AZ109" s="230"/>
      <c r="BA109" s="230"/>
      <c r="BB109" s="230"/>
      <c r="BC109" s="230"/>
      <c r="BD109" s="230"/>
      <c r="BE109" s="230"/>
      <c r="BF109" s="45">
        <v>3</v>
      </c>
      <c r="BG109" s="102">
        <v>34</v>
      </c>
      <c r="BH109" s="102">
        <v>11</v>
      </c>
      <c r="BI109" s="102">
        <v>28</v>
      </c>
      <c r="BJ109" s="48" t="str">
        <f t="shared" si="30"/>
        <v>11,34</v>
      </c>
      <c r="BK109" s="82"/>
      <c r="BL109" s="94">
        <f t="shared" si="31"/>
        <v>105</v>
      </c>
      <c r="BM109" s="56">
        <f t="shared" si="32"/>
        <v>3</v>
      </c>
      <c r="BN109" s="56">
        <f t="shared" si="33"/>
        <v>33</v>
      </c>
      <c r="BO109" s="82"/>
      <c r="BP109" s="90">
        <v>104</v>
      </c>
      <c r="BQ109" s="237">
        <v>1</v>
      </c>
      <c r="BR109" s="102">
        <v>26</v>
      </c>
      <c r="BS109" s="102" t="s">
        <v>586</v>
      </c>
      <c r="BT109" s="102" t="s">
        <v>460</v>
      </c>
      <c r="BU109" s="102">
        <v>1</v>
      </c>
      <c r="BV109" s="237">
        <v>0</v>
      </c>
      <c r="BW109" s="102">
        <v>0</v>
      </c>
      <c r="BX109" s="237">
        <v>0</v>
      </c>
      <c r="BY109" s="237">
        <v>0</v>
      </c>
      <c r="BZ109" s="82"/>
      <c r="CA109" s="82"/>
      <c r="CB109" s="82"/>
      <c r="CC109" s="82"/>
      <c r="CD109" s="82"/>
      <c r="CE109" s="82"/>
      <c r="CF109" s="82"/>
      <c r="CG109" s="82"/>
      <c r="CH109" s="82"/>
      <c r="CI109" s="82"/>
      <c r="CJ109" s="82"/>
      <c r="CK109" s="82"/>
      <c r="CL109" s="82"/>
      <c r="CM109" s="82"/>
      <c r="CN109" s="82"/>
      <c r="CO109" s="82"/>
      <c r="CP109" s="82"/>
      <c r="CQ109" s="82"/>
      <c r="CR109" s="82"/>
      <c r="CS109" s="82"/>
      <c r="CT109" s="82"/>
      <c r="CU109" s="82"/>
      <c r="CV109" s="82"/>
      <c r="CW109" s="82"/>
      <c r="CX109" s="82"/>
      <c r="CY109" s="82"/>
      <c r="CZ109" s="82"/>
      <c r="DA109" s="82"/>
      <c r="DB109" s="82"/>
      <c r="DC109" s="82"/>
      <c r="DD109" s="82"/>
      <c r="DE109" s="82"/>
      <c r="DF109" s="82"/>
      <c r="DG109" s="82"/>
      <c r="DH109" s="82"/>
      <c r="DI109" s="82"/>
      <c r="DJ109" s="82"/>
      <c r="DK109" s="82"/>
    </row>
    <row r="110" spans="1:115" ht="11.25" customHeight="1" x14ac:dyDescent="0.25">
      <c r="A110" s="82"/>
      <c r="B110" s="26">
        <f>COLUMN()</f>
        <v>2</v>
      </c>
      <c r="C110" s="134" t="str">
        <f t="shared" si="39"/>
        <v>1,26</v>
      </c>
      <c r="D110" s="134" t="str">
        <f t="shared" si="39"/>
        <v>2,26</v>
      </c>
      <c r="E110" s="134" t="str">
        <f t="shared" si="39"/>
        <v>3,26</v>
      </c>
      <c r="F110" s="134" t="str">
        <f t="shared" si="39"/>
        <v>4,26</v>
      </c>
      <c r="G110" s="134" t="str">
        <f t="shared" si="39"/>
        <v>5,26</v>
      </c>
      <c r="H110" s="134" t="str">
        <f t="shared" si="39"/>
        <v>6,26</v>
      </c>
      <c r="I110" s="134" t="str">
        <f t="shared" si="39"/>
        <v>7,26</v>
      </c>
      <c r="J110" s="134" t="str">
        <f t="shared" si="39"/>
        <v>8,26</v>
      </c>
      <c r="K110" s="134" t="str">
        <f t="shared" si="39"/>
        <v>9,26</v>
      </c>
      <c r="L110" s="134" t="str">
        <f t="shared" si="39"/>
        <v>10,26</v>
      </c>
      <c r="M110" s="134" t="str">
        <f t="shared" si="40"/>
        <v>11,26</v>
      </c>
      <c r="N110" s="134" t="str">
        <f t="shared" si="40"/>
        <v>12,26</v>
      </c>
      <c r="O110" s="134" t="str">
        <f t="shared" si="40"/>
        <v>13,26</v>
      </c>
      <c r="P110" s="134" t="str">
        <f t="shared" si="40"/>
        <v>14,26</v>
      </c>
      <c r="Q110" s="134" t="str">
        <f t="shared" si="40"/>
        <v>15,26</v>
      </c>
      <c r="R110" s="134" t="str">
        <f t="shared" si="40"/>
        <v>16,26</v>
      </c>
      <c r="S110" s="134" t="str">
        <f t="shared" si="40"/>
        <v>17,26</v>
      </c>
      <c r="T110" s="134" t="str">
        <f t="shared" si="40"/>
        <v>18,26</v>
      </c>
      <c r="U110" s="134" t="str">
        <f t="shared" si="40"/>
        <v>19,26</v>
      </c>
      <c r="V110" s="134" t="str">
        <f t="shared" si="40"/>
        <v>20,26</v>
      </c>
      <c r="W110" s="134" t="str">
        <f t="shared" si="40"/>
        <v>21,26</v>
      </c>
      <c r="X110" s="134" t="str">
        <f t="shared" si="40"/>
        <v>22,26</v>
      </c>
      <c r="Y110" s="134" t="str">
        <f t="shared" si="40"/>
        <v>23,26</v>
      </c>
      <c r="Z110" s="82"/>
      <c r="AA110" s="230"/>
      <c r="AB110" s="230"/>
      <c r="AC110" s="230"/>
      <c r="AD110" s="230"/>
      <c r="AE110" s="230"/>
      <c r="AF110" s="230"/>
      <c r="AG110" s="230"/>
      <c r="AH110" s="230"/>
      <c r="AI110" s="230"/>
      <c r="AJ110" s="230"/>
      <c r="AK110" s="230"/>
      <c r="AL110" s="230"/>
      <c r="AM110" s="230"/>
      <c r="AN110" s="230"/>
      <c r="AO110" s="230"/>
      <c r="AP110" s="230"/>
      <c r="AQ110" s="230"/>
      <c r="AR110" s="230"/>
      <c r="AS110" s="230"/>
      <c r="AT110" s="230"/>
      <c r="AU110" s="230"/>
      <c r="AV110" s="230"/>
      <c r="AW110" s="230"/>
      <c r="AX110" s="230"/>
      <c r="AY110" s="230"/>
      <c r="AZ110" s="230"/>
      <c r="BA110" s="230"/>
      <c r="BB110" s="230"/>
      <c r="BC110" s="230"/>
      <c r="BD110" s="230"/>
      <c r="BE110" s="230"/>
      <c r="BF110" s="45">
        <v>3</v>
      </c>
      <c r="BG110" s="102">
        <v>34</v>
      </c>
      <c r="BH110" s="102">
        <v>12</v>
      </c>
      <c r="BI110" s="102">
        <v>28</v>
      </c>
      <c r="BJ110" s="48" t="str">
        <f t="shared" si="30"/>
        <v>12,34</v>
      </c>
      <c r="BK110" s="82"/>
      <c r="BL110" s="94">
        <f t="shared" si="31"/>
        <v>106</v>
      </c>
      <c r="BM110" s="56">
        <f t="shared" si="32"/>
        <v>3</v>
      </c>
      <c r="BN110" s="56">
        <f t="shared" si="33"/>
        <v>34</v>
      </c>
      <c r="BO110" s="82"/>
      <c r="BP110" s="90">
        <v>105</v>
      </c>
      <c r="BQ110" s="237">
        <v>1</v>
      </c>
      <c r="BR110" s="102">
        <v>27</v>
      </c>
      <c r="BS110" s="102" t="s">
        <v>585</v>
      </c>
      <c r="BT110" s="102" t="s">
        <v>458</v>
      </c>
      <c r="BU110" s="102">
        <v>1</v>
      </c>
      <c r="BV110" s="237">
        <v>20.2</v>
      </c>
      <c r="BW110" s="102">
        <v>100</v>
      </c>
      <c r="BX110" s="237">
        <v>201.85849999999999</v>
      </c>
      <c r="BY110" s="237">
        <v>405.66500000000002</v>
      </c>
      <c r="BZ110" s="82"/>
      <c r="CA110" s="82"/>
      <c r="CB110" s="82"/>
      <c r="CC110" s="82"/>
      <c r="CD110" s="82"/>
      <c r="CE110" s="82"/>
      <c r="CF110" s="82"/>
      <c r="CG110" s="82"/>
      <c r="CH110" s="82"/>
      <c r="CI110" s="82"/>
      <c r="CJ110" s="82"/>
      <c r="CK110" s="82"/>
      <c r="CL110" s="82"/>
      <c r="CM110" s="82"/>
      <c r="CN110" s="82"/>
      <c r="CO110" s="82"/>
      <c r="CP110" s="82"/>
      <c r="CQ110" s="82"/>
      <c r="CR110" s="82"/>
      <c r="CS110" s="82"/>
      <c r="CT110" s="82"/>
      <c r="CU110" s="82"/>
      <c r="CV110" s="82"/>
      <c r="CW110" s="82"/>
      <c r="CX110" s="82"/>
      <c r="CY110" s="82"/>
      <c r="CZ110" s="82"/>
      <c r="DA110" s="82"/>
      <c r="DB110" s="82"/>
      <c r="DC110" s="82"/>
      <c r="DD110" s="82"/>
      <c r="DE110" s="82"/>
      <c r="DF110" s="82"/>
      <c r="DG110" s="82"/>
      <c r="DH110" s="82"/>
      <c r="DI110" s="82"/>
      <c r="DJ110" s="82"/>
      <c r="DK110" s="82"/>
    </row>
    <row r="111" spans="1:115" ht="11.25" customHeight="1" x14ac:dyDescent="0.25">
      <c r="A111" s="82"/>
      <c r="B111" s="26">
        <f>COLUMN()</f>
        <v>2</v>
      </c>
      <c r="C111" s="134" t="str">
        <f t="shared" si="39"/>
        <v>1,27</v>
      </c>
      <c r="D111" s="134" t="str">
        <f t="shared" si="39"/>
        <v>2,27</v>
      </c>
      <c r="E111" s="134" t="str">
        <f t="shared" si="39"/>
        <v>3,27</v>
      </c>
      <c r="F111" s="134" t="str">
        <f t="shared" si="39"/>
        <v>4,27</v>
      </c>
      <c r="G111" s="134" t="str">
        <f t="shared" si="39"/>
        <v>5,27</v>
      </c>
      <c r="H111" s="134" t="str">
        <f t="shared" si="39"/>
        <v>6,27</v>
      </c>
      <c r="I111" s="134" t="str">
        <f t="shared" si="39"/>
        <v>7,27</v>
      </c>
      <c r="J111" s="134" t="str">
        <f t="shared" si="39"/>
        <v>8,27</v>
      </c>
      <c r="K111" s="134" t="str">
        <f t="shared" si="39"/>
        <v>9,27</v>
      </c>
      <c r="L111" s="134" t="str">
        <f t="shared" si="39"/>
        <v>10,27</v>
      </c>
      <c r="M111" s="134" t="str">
        <f t="shared" si="40"/>
        <v>11,27</v>
      </c>
      <c r="N111" s="134" t="str">
        <f t="shared" si="40"/>
        <v>12,27</v>
      </c>
      <c r="O111" s="134" t="str">
        <f t="shared" si="40"/>
        <v>13,27</v>
      </c>
      <c r="P111" s="134" t="str">
        <f t="shared" si="40"/>
        <v>14,27</v>
      </c>
      <c r="Q111" s="134" t="str">
        <f t="shared" si="40"/>
        <v>15,27</v>
      </c>
      <c r="R111" s="134" t="str">
        <f t="shared" si="40"/>
        <v>16,27</v>
      </c>
      <c r="S111" s="134" t="str">
        <f t="shared" si="40"/>
        <v>17,27</v>
      </c>
      <c r="T111" s="134" t="str">
        <f t="shared" si="40"/>
        <v>18,27</v>
      </c>
      <c r="U111" s="134" t="str">
        <f t="shared" si="40"/>
        <v>19,27</v>
      </c>
      <c r="V111" s="134" t="str">
        <f t="shared" si="40"/>
        <v>20,27</v>
      </c>
      <c r="W111" s="134" t="str">
        <f t="shared" si="40"/>
        <v>21,27</v>
      </c>
      <c r="X111" s="134" t="str">
        <f t="shared" si="40"/>
        <v>22,27</v>
      </c>
      <c r="Y111" s="134" t="str">
        <f t="shared" si="40"/>
        <v>23,27</v>
      </c>
      <c r="Z111" s="82"/>
      <c r="AA111" s="230"/>
      <c r="AB111" s="230"/>
      <c r="AC111" s="230"/>
      <c r="AD111" s="230"/>
      <c r="AE111" s="230"/>
      <c r="AF111" s="230"/>
      <c r="AG111" s="230"/>
      <c r="AH111" s="230"/>
      <c r="AI111" s="230"/>
      <c r="AJ111" s="230"/>
      <c r="AK111" s="230"/>
      <c r="AL111" s="230"/>
      <c r="AM111" s="230"/>
      <c r="AN111" s="230"/>
      <c r="AO111" s="230"/>
      <c r="AP111" s="230"/>
      <c r="AQ111" s="230"/>
      <c r="AR111" s="230"/>
      <c r="AS111" s="230"/>
      <c r="AT111" s="230"/>
      <c r="AU111" s="230"/>
      <c r="AV111" s="230"/>
      <c r="AW111" s="230"/>
      <c r="AX111" s="230"/>
      <c r="AY111" s="230"/>
      <c r="AZ111" s="230"/>
      <c r="BA111" s="230"/>
      <c r="BB111" s="230"/>
      <c r="BC111" s="230"/>
      <c r="BD111" s="230"/>
      <c r="BE111" s="230"/>
      <c r="BF111" s="45">
        <v>3</v>
      </c>
      <c r="BG111" s="102">
        <v>34</v>
      </c>
      <c r="BH111" s="102">
        <v>13</v>
      </c>
      <c r="BI111" s="102">
        <v>28</v>
      </c>
      <c r="BJ111" s="48" t="str">
        <f t="shared" si="30"/>
        <v>13,34</v>
      </c>
      <c r="BK111" s="82"/>
      <c r="BL111" s="94">
        <f t="shared" si="31"/>
        <v>107</v>
      </c>
      <c r="BM111" s="56">
        <f t="shared" si="32"/>
        <v>3</v>
      </c>
      <c r="BN111" s="56">
        <f t="shared" si="33"/>
        <v>35</v>
      </c>
      <c r="BO111" s="82"/>
      <c r="BP111" s="90">
        <v>106</v>
      </c>
      <c r="BQ111" s="237">
        <v>1</v>
      </c>
      <c r="BR111" s="102">
        <v>28</v>
      </c>
      <c r="BS111" s="102" t="s">
        <v>584</v>
      </c>
      <c r="BT111" s="102" t="s">
        <v>460</v>
      </c>
      <c r="BU111" s="102">
        <v>1</v>
      </c>
      <c r="BV111" s="237">
        <v>0</v>
      </c>
      <c r="BW111" s="102">
        <v>0</v>
      </c>
      <c r="BX111" s="237">
        <v>0</v>
      </c>
      <c r="BY111" s="237">
        <v>0</v>
      </c>
      <c r="BZ111" s="82"/>
      <c r="CA111" s="82"/>
      <c r="CB111" s="82"/>
      <c r="CC111" s="82"/>
      <c r="CD111" s="82"/>
      <c r="CE111" s="82"/>
      <c r="CF111" s="82"/>
      <c r="CG111" s="82"/>
      <c r="CH111" s="82"/>
      <c r="CI111" s="82"/>
      <c r="CJ111" s="82"/>
      <c r="CK111" s="82"/>
      <c r="CL111" s="82"/>
      <c r="CM111" s="82"/>
      <c r="CN111" s="82"/>
      <c r="CO111" s="82"/>
      <c r="CP111" s="82"/>
      <c r="CQ111" s="82"/>
      <c r="CR111" s="82"/>
      <c r="CS111" s="82"/>
      <c r="CT111" s="82"/>
      <c r="CU111" s="82"/>
      <c r="CV111" s="82"/>
      <c r="CW111" s="82"/>
      <c r="CX111" s="82"/>
      <c r="CY111" s="82"/>
      <c r="CZ111" s="82"/>
      <c r="DA111" s="82"/>
      <c r="DB111" s="82"/>
      <c r="DC111" s="82"/>
      <c r="DD111" s="82"/>
      <c r="DE111" s="82"/>
      <c r="DF111" s="82"/>
      <c r="DG111" s="82"/>
      <c r="DH111" s="82"/>
      <c r="DI111" s="82"/>
      <c r="DJ111" s="82"/>
      <c r="DK111" s="82"/>
    </row>
    <row r="112" spans="1:115" ht="11.25" customHeight="1" x14ac:dyDescent="0.25">
      <c r="A112" s="82"/>
      <c r="B112" s="26">
        <f>COLUMN()</f>
        <v>2</v>
      </c>
      <c r="C112" s="134" t="str">
        <f t="shared" si="39"/>
        <v>1,28</v>
      </c>
      <c r="D112" s="134" t="str">
        <f t="shared" si="39"/>
        <v>2,28</v>
      </c>
      <c r="E112" s="134" t="str">
        <f t="shared" si="39"/>
        <v>3,28</v>
      </c>
      <c r="F112" s="134" t="str">
        <f t="shared" si="39"/>
        <v>4,28</v>
      </c>
      <c r="G112" s="134" t="str">
        <f t="shared" si="39"/>
        <v>5,28</v>
      </c>
      <c r="H112" s="134" t="str">
        <f t="shared" si="39"/>
        <v>6,28</v>
      </c>
      <c r="I112" s="134" t="str">
        <f t="shared" si="39"/>
        <v>7,28</v>
      </c>
      <c r="J112" s="134" t="str">
        <f t="shared" si="39"/>
        <v>8,28</v>
      </c>
      <c r="K112" s="134" t="str">
        <f t="shared" si="39"/>
        <v>9,28</v>
      </c>
      <c r="L112" s="134" t="str">
        <f t="shared" si="39"/>
        <v>10,28</v>
      </c>
      <c r="M112" s="134" t="str">
        <f t="shared" si="40"/>
        <v>11,28</v>
      </c>
      <c r="N112" s="134" t="str">
        <f t="shared" si="40"/>
        <v>12,28</v>
      </c>
      <c r="O112" s="134" t="str">
        <f t="shared" si="40"/>
        <v>13,28</v>
      </c>
      <c r="P112" s="134" t="str">
        <f t="shared" si="40"/>
        <v>14,28</v>
      </c>
      <c r="Q112" s="134" t="str">
        <f t="shared" si="40"/>
        <v>15,28</v>
      </c>
      <c r="R112" s="134" t="str">
        <f t="shared" si="40"/>
        <v>16,28</v>
      </c>
      <c r="S112" s="134" t="str">
        <f t="shared" si="40"/>
        <v>17,28</v>
      </c>
      <c r="T112" s="134" t="str">
        <f t="shared" si="40"/>
        <v>18,28</v>
      </c>
      <c r="U112" s="134" t="str">
        <f t="shared" si="40"/>
        <v>19,28</v>
      </c>
      <c r="V112" s="134" t="str">
        <f t="shared" si="40"/>
        <v>20,28</v>
      </c>
      <c r="W112" s="134" t="str">
        <f t="shared" si="40"/>
        <v>21,28</v>
      </c>
      <c r="X112" s="134" t="str">
        <f t="shared" si="40"/>
        <v>22,28</v>
      </c>
      <c r="Y112" s="134" t="str">
        <f t="shared" si="40"/>
        <v>23,28</v>
      </c>
      <c r="Z112" s="82"/>
      <c r="AA112" s="230"/>
      <c r="AB112" s="230"/>
      <c r="AC112" s="230"/>
      <c r="AD112" s="230"/>
      <c r="AE112" s="230"/>
      <c r="AF112" s="230"/>
      <c r="AG112" s="230"/>
      <c r="AH112" s="230"/>
      <c r="AI112" s="230"/>
      <c r="AJ112" s="230"/>
      <c r="AK112" s="230"/>
      <c r="AL112" s="230"/>
      <c r="AM112" s="230"/>
      <c r="AN112" s="230"/>
      <c r="AO112" s="230"/>
      <c r="AP112" s="230"/>
      <c r="AQ112" s="230"/>
      <c r="AR112" s="230"/>
      <c r="AS112" s="230"/>
      <c r="AT112" s="230"/>
      <c r="AU112" s="230"/>
      <c r="AV112" s="230"/>
      <c r="AW112" s="230"/>
      <c r="AX112" s="230"/>
      <c r="AY112" s="230"/>
      <c r="AZ112" s="230"/>
      <c r="BA112" s="230"/>
      <c r="BB112" s="230"/>
      <c r="BC112" s="230"/>
      <c r="BD112" s="230"/>
      <c r="BE112" s="230"/>
      <c r="BF112" s="45">
        <v>3</v>
      </c>
      <c r="BG112" s="102">
        <v>35</v>
      </c>
      <c r="BH112" s="102">
        <v>14</v>
      </c>
      <c r="BI112" s="102">
        <v>28</v>
      </c>
      <c r="BJ112" s="48" t="str">
        <f t="shared" si="30"/>
        <v>14,35</v>
      </c>
      <c r="BK112" s="82"/>
      <c r="BL112" s="94">
        <f t="shared" si="31"/>
        <v>108</v>
      </c>
      <c r="BM112" s="56">
        <f t="shared" si="32"/>
        <v>3</v>
      </c>
      <c r="BN112" s="56">
        <f t="shared" si="33"/>
        <v>36</v>
      </c>
      <c r="BO112" s="82"/>
      <c r="BP112" s="90">
        <v>107</v>
      </c>
      <c r="BQ112" s="237">
        <v>1</v>
      </c>
      <c r="BR112" s="102">
        <v>29</v>
      </c>
      <c r="BS112" s="102" t="s">
        <v>583</v>
      </c>
      <c r="BT112" s="102" t="s">
        <v>458</v>
      </c>
      <c r="BU112" s="102">
        <v>1</v>
      </c>
      <c r="BV112" s="237">
        <v>20.2</v>
      </c>
      <c r="BW112" s="102">
        <v>100</v>
      </c>
      <c r="BX112" s="237">
        <v>202.83250000000001</v>
      </c>
      <c r="BY112" s="237">
        <v>403.71699999999998</v>
      </c>
      <c r="BZ112" s="82"/>
      <c r="CA112" s="82"/>
      <c r="CB112" s="82"/>
      <c r="CC112" s="82"/>
      <c r="CD112" s="82"/>
      <c r="CE112" s="82"/>
      <c r="CF112" s="82"/>
      <c r="CG112" s="82"/>
      <c r="CH112" s="82"/>
      <c r="CI112" s="82"/>
      <c r="CJ112" s="82"/>
      <c r="CK112" s="82"/>
      <c r="CL112" s="82"/>
      <c r="CM112" s="82"/>
      <c r="CN112" s="82"/>
      <c r="CO112" s="82"/>
      <c r="CP112" s="82"/>
      <c r="CQ112" s="82"/>
      <c r="CR112" s="82"/>
      <c r="CS112" s="82"/>
      <c r="CT112" s="82"/>
      <c r="CU112" s="82"/>
      <c r="CV112" s="82"/>
      <c r="CW112" s="82"/>
      <c r="CX112" s="82"/>
      <c r="CY112" s="82"/>
      <c r="CZ112" s="82"/>
      <c r="DA112" s="82"/>
      <c r="DB112" s="82"/>
      <c r="DC112" s="82"/>
      <c r="DD112" s="82"/>
      <c r="DE112" s="82"/>
      <c r="DF112" s="82"/>
      <c r="DG112" s="82"/>
      <c r="DH112" s="82"/>
      <c r="DI112" s="82"/>
      <c r="DJ112" s="82"/>
      <c r="DK112" s="82"/>
    </row>
    <row r="113" spans="1:115" ht="11.25" customHeight="1" x14ac:dyDescent="0.25">
      <c r="A113" s="82"/>
      <c r="B113" s="26">
        <f>COLUMN()</f>
        <v>2</v>
      </c>
      <c r="C113" s="134" t="str">
        <f t="shared" si="39"/>
        <v>1,29</v>
      </c>
      <c r="D113" s="134" t="str">
        <f t="shared" si="39"/>
        <v>2,29</v>
      </c>
      <c r="E113" s="134" t="str">
        <f t="shared" si="39"/>
        <v>3,29</v>
      </c>
      <c r="F113" s="134" t="str">
        <f t="shared" si="39"/>
        <v>4,29</v>
      </c>
      <c r="G113" s="134" t="str">
        <f t="shared" si="39"/>
        <v>5,29</v>
      </c>
      <c r="H113" s="134" t="str">
        <f t="shared" si="39"/>
        <v>6,29</v>
      </c>
      <c r="I113" s="134" t="str">
        <f t="shared" si="39"/>
        <v>7,29</v>
      </c>
      <c r="J113" s="134" t="str">
        <f t="shared" si="39"/>
        <v>8,29</v>
      </c>
      <c r="K113" s="134" t="str">
        <f t="shared" si="39"/>
        <v>9,29</v>
      </c>
      <c r="L113" s="134" t="str">
        <f t="shared" si="39"/>
        <v>10,29</v>
      </c>
      <c r="M113" s="134" t="str">
        <f t="shared" si="40"/>
        <v>11,29</v>
      </c>
      <c r="N113" s="134" t="str">
        <f t="shared" si="40"/>
        <v>12,29</v>
      </c>
      <c r="O113" s="134" t="str">
        <f t="shared" si="40"/>
        <v>13,29</v>
      </c>
      <c r="P113" s="134" t="str">
        <f t="shared" si="40"/>
        <v>14,29</v>
      </c>
      <c r="Q113" s="134" t="str">
        <f t="shared" si="40"/>
        <v>15,29</v>
      </c>
      <c r="R113" s="134" t="str">
        <f t="shared" si="40"/>
        <v>16,29</v>
      </c>
      <c r="S113" s="134" t="str">
        <f t="shared" si="40"/>
        <v>17,29</v>
      </c>
      <c r="T113" s="134" t="str">
        <f t="shared" si="40"/>
        <v>18,29</v>
      </c>
      <c r="U113" s="134" t="str">
        <f t="shared" si="40"/>
        <v>19,29</v>
      </c>
      <c r="V113" s="134" t="str">
        <f t="shared" si="40"/>
        <v>20,29</v>
      </c>
      <c r="W113" s="134" t="str">
        <f t="shared" si="40"/>
        <v>21,29</v>
      </c>
      <c r="X113" s="134" t="str">
        <f t="shared" si="40"/>
        <v>22,29</v>
      </c>
      <c r="Y113" s="134" t="str">
        <f t="shared" si="40"/>
        <v>23,29</v>
      </c>
      <c r="Z113" s="82"/>
      <c r="AA113" s="230"/>
      <c r="AB113" s="230"/>
      <c r="AC113" s="230"/>
      <c r="AD113" s="230"/>
      <c r="AE113" s="230"/>
      <c r="AF113" s="230"/>
      <c r="AG113" s="230"/>
      <c r="AH113" s="230"/>
      <c r="AI113" s="230"/>
      <c r="AJ113" s="230"/>
      <c r="AK113" s="230"/>
      <c r="AL113" s="230"/>
      <c r="AM113" s="230"/>
      <c r="AN113" s="230"/>
      <c r="AO113" s="230"/>
      <c r="AP113" s="230"/>
      <c r="AQ113" s="230"/>
      <c r="AR113" s="230"/>
      <c r="AS113" s="230"/>
      <c r="AT113" s="230"/>
      <c r="AU113" s="230"/>
      <c r="AV113" s="230"/>
      <c r="AW113" s="230"/>
      <c r="AX113" s="230"/>
      <c r="AY113" s="230"/>
      <c r="AZ113" s="230"/>
      <c r="BA113" s="230"/>
      <c r="BB113" s="230"/>
      <c r="BC113" s="230"/>
      <c r="BD113" s="230"/>
      <c r="BE113" s="230"/>
      <c r="BF113" s="45">
        <v>3</v>
      </c>
      <c r="BG113" s="102">
        <v>35</v>
      </c>
      <c r="BH113" s="102">
        <v>15</v>
      </c>
      <c r="BI113" s="102">
        <v>28</v>
      </c>
      <c r="BJ113" s="48" t="str">
        <f t="shared" si="30"/>
        <v>15,35</v>
      </c>
      <c r="BK113" s="82"/>
      <c r="BL113" s="94">
        <f t="shared" si="31"/>
        <v>109</v>
      </c>
      <c r="BM113" s="56">
        <f t="shared" si="32"/>
        <v>4</v>
      </c>
      <c r="BN113" s="56">
        <f t="shared" si="33"/>
        <v>1</v>
      </c>
      <c r="BO113" s="82"/>
      <c r="BP113" s="90">
        <v>108</v>
      </c>
      <c r="BQ113" s="237">
        <v>1</v>
      </c>
      <c r="BR113" s="102">
        <v>30</v>
      </c>
      <c r="BS113" s="102" t="s">
        <v>582</v>
      </c>
      <c r="BT113" s="102" t="s">
        <v>458</v>
      </c>
      <c r="BU113" s="102">
        <v>1</v>
      </c>
      <c r="BV113" s="237">
        <v>20.2</v>
      </c>
      <c r="BW113" s="102">
        <v>100</v>
      </c>
      <c r="BX113" s="237">
        <v>201.85849999999999</v>
      </c>
      <c r="BY113" s="237">
        <v>405.66500000000002</v>
      </c>
      <c r="BZ113" s="82"/>
      <c r="CA113" s="82"/>
      <c r="CB113" s="82"/>
      <c r="CC113" s="82"/>
      <c r="CD113" s="82"/>
      <c r="CE113" s="82"/>
      <c r="CF113" s="82"/>
      <c r="CG113" s="82"/>
      <c r="CH113" s="82"/>
      <c r="CI113" s="82"/>
      <c r="CJ113" s="82"/>
      <c r="CK113" s="82"/>
      <c r="CL113" s="82"/>
      <c r="CM113" s="82"/>
      <c r="CN113" s="82"/>
      <c r="CO113" s="82"/>
      <c r="CP113" s="82"/>
      <c r="CQ113" s="82"/>
      <c r="CR113" s="82"/>
      <c r="CS113" s="82"/>
      <c r="CT113" s="82"/>
      <c r="CU113" s="82"/>
      <c r="CV113" s="82"/>
      <c r="CW113" s="82"/>
      <c r="CX113" s="82"/>
      <c r="CY113" s="82"/>
      <c r="CZ113" s="82"/>
      <c r="DA113" s="82"/>
      <c r="DB113" s="82"/>
      <c r="DC113" s="82"/>
      <c r="DD113" s="82"/>
      <c r="DE113" s="82"/>
      <c r="DF113" s="82"/>
      <c r="DG113" s="82"/>
      <c r="DH113" s="82"/>
      <c r="DI113" s="82"/>
      <c r="DJ113" s="82"/>
      <c r="DK113" s="82"/>
    </row>
    <row r="114" spans="1:115" ht="11.25" customHeight="1" x14ac:dyDescent="0.25">
      <c r="A114" s="82"/>
      <c r="B114" s="26">
        <f>COLUMN()</f>
        <v>2</v>
      </c>
      <c r="C114" s="134" t="str">
        <f t="shared" si="39"/>
        <v>1,30</v>
      </c>
      <c r="D114" s="134" t="str">
        <f t="shared" si="39"/>
        <v>2,30</v>
      </c>
      <c r="E114" s="134" t="str">
        <f t="shared" si="39"/>
        <v>3,30</v>
      </c>
      <c r="F114" s="134" t="str">
        <f t="shared" si="39"/>
        <v>4,30</v>
      </c>
      <c r="G114" s="134" t="str">
        <f t="shared" si="39"/>
        <v>5,30</v>
      </c>
      <c r="H114" s="134" t="str">
        <f t="shared" si="39"/>
        <v>6,30</v>
      </c>
      <c r="I114" s="134" t="str">
        <f t="shared" si="39"/>
        <v>7,30</v>
      </c>
      <c r="J114" s="134" t="str">
        <f t="shared" si="39"/>
        <v>8,30</v>
      </c>
      <c r="K114" s="134" t="str">
        <f t="shared" si="39"/>
        <v>9,30</v>
      </c>
      <c r="L114" s="134" t="str">
        <f t="shared" si="39"/>
        <v>10,30</v>
      </c>
      <c r="M114" s="134" t="str">
        <f t="shared" si="40"/>
        <v>11,30</v>
      </c>
      <c r="N114" s="134" t="str">
        <f t="shared" si="40"/>
        <v>12,30</v>
      </c>
      <c r="O114" s="134" t="str">
        <f t="shared" si="40"/>
        <v>13,30</v>
      </c>
      <c r="P114" s="134" t="str">
        <f t="shared" si="40"/>
        <v>14,30</v>
      </c>
      <c r="Q114" s="134" t="str">
        <f t="shared" si="40"/>
        <v>15,30</v>
      </c>
      <c r="R114" s="134" t="str">
        <f t="shared" si="40"/>
        <v>16,30</v>
      </c>
      <c r="S114" s="134" t="str">
        <f t="shared" si="40"/>
        <v>17,30</v>
      </c>
      <c r="T114" s="134" t="str">
        <f t="shared" si="40"/>
        <v>18,30</v>
      </c>
      <c r="U114" s="134" t="str">
        <f t="shared" si="40"/>
        <v>19,30</v>
      </c>
      <c r="V114" s="134" t="str">
        <f t="shared" si="40"/>
        <v>20,30</v>
      </c>
      <c r="W114" s="134" t="str">
        <f t="shared" si="40"/>
        <v>21,30</v>
      </c>
      <c r="X114" s="134" t="str">
        <f t="shared" si="40"/>
        <v>22,30</v>
      </c>
      <c r="Y114" s="134" t="str">
        <f t="shared" si="40"/>
        <v>23,30</v>
      </c>
      <c r="Z114" s="82"/>
      <c r="AA114" s="230"/>
      <c r="AB114" s="230"/>
      <c r="AC114" s="230"/>
      <c r="AD114" s="230"/>
      <c r="AE114" s="230"/>
      <c r="AF114" s="230"/>
      <c r="AG114" s="230"/>
      <c r="AH114" s="230"/>
      <c r="AI114" s="230"/>
      <c r="AJ114" s="230"/>
      <c r="AK114" s="230"/>
      <c r="AL114" s="230"/>
      <c r="AM114" s="230"/>
      <c r="AN114" s="230"/>
      <c r="AO114" s="230"/>
      <c r="AP114" s="230"/>
      <c r="AQ114" s="230"/>
      <c r="AR114" s="230"/>
      <c r="AS114" s="230"/>
      <c r="AT114" s="230"/>
      <c r="AU114" s="230"/>
      <c r="AV114" s="230"/>
      <c r="AW114" s="230"/>
      <c r="AX114" s="230"/>
      <c r="AY114" s="230"/>
      <c r="AZ114" s="230"/>
      <c r="BA114" s="230"/>
      <c r="BB114" s="230"/>
      <c r="BC114" s="230"/>
      <c r="BD114" s="230"/>
      <c r="BE114" s="230"/>
      <c r="BF114" s="45">
        <v>3</v>
      </c>
      <c r="BG114" s="102">
        <v>35</v>
      </c>
      <c r="BH114" s="102">
        <v>16</v>
      </c>
      <c r="BI114" s="102">
        <v>28</v>
      </c>
      <c r="BJ114" s="48" t="str">
        <f t="shared" si="30"/>
        <v>16,35</v>
      </c>
      <c r="BK114" s="82"/>
      <c r="BL114" s="94">
        <f t="shared" si="31"/>
        <v>110</v>
      </c>
      <c r="BM114" s="56">
        <f t="shared" si="32"/>
        <v>4</v>
      </c>
      <c r="BN114" s="56">
        <f t="shared" si="33"/>
        <v>2</v>
      </c>
      <c r="BO114" s="82"/>
      <c r="BP114" s="90">
        <v>109</v>
      </c>
      <c r="BQ114" s="237">
        <v>1</v>
      </c>
      <c r="BR114" s="102">
        <v>31</v>
      </c>
      <c r="BS114" s="102" t="s">
        <v>581</v>
      </c>
      <c r="BT114" s="102" t="s">
        <v>460</v>
      </c>
      <c r="BU114" s="102">
        <v>1</v>
      </c>
      <c r="BV114" s="237">
        <v>0</v>
      </c>
      <c r="BW114" s="102">
        <v>0</v>
      </c>
      <c r="BX114" s="237">
        <v>0</v>
      </c>
      <c r="BY114" s="237">
        <v>0</v>
      </c>
      <c r="BZ114" s="82"/>
      <c r="CA114" s="82"/>
      <c r="CB114" s="82"/>
      <c r="CC114" s="82"/>
      <c r="CD114" s="82"/>
      <c r="CE114" s="82"/>
      <c r="CF114" s="82"/>
      <c r="CG114" s="82"/>
      <c r="CH114" s="82"/>
      <c r="CI114" s="82"/>
      <c r="CJ114" s="82"/>
      <c r="CK114" s="82"/>
      <c r="CL114" s="82"/>
      <c r="CM114" s="82"/>
      <c r="CN114" s="82"/>
      <c r="CO114" s="82"/>
      <c r="CP114" s="82"/>
      <c r="CQ114" s="82"/>
      <c r="CR114" s="82"/>
      <c r="CS114" s="82"/>
      <c r="CT114" s="82"/>
      <c r="CU114" s="82"/>
      <c r="CV114" s="82"/>
      <c r="CW114" s="82"/>
      <c r="CX114" s="82"/>
      <c r="CY114" s="82"/>
      <c r="CZ114" s="82"/>
      <c r="DA114" s="82"/>
      <c r="DB114" s="82"/>
      <c r="DC114" s="82"/>
      <c r="DD114" s="82"/>
      <c r="DE114" s="82"/>
      <c r="DF114" s="82"/>
      <c r="DG114" s="82"/>
      <c r="DH114" s="82"/>
      <c r="DI114" s="82"/>
      <c r="DJ114" s="82"/>
      <c r="DK114" s="82"/>
    </row>
    <row r="115" spans="1:115" ht="11.25" customHeight="1" x14ac:dyDescent="0.25">
      <c r="A115" s="82"/>
      <c r="B115" s="26">
        <f>COLUMN()</f>
        <v>2</v>
      </c>
      <c r="C115" s="134" t="str">
        <f t="shared" ref="C115:L120" si="41">_xlfn.CONCAT(COLUMN()-$B115,",",ROW()-C$84)</f>
        <v>1,31</v>
      </c>
      <c r="D115" s="134" t="str">
        <f t="shared" si="41"/>
        <v>2,31</v>
      </c>
      <c r="E115" s="134" t="str">
        <f t="shared" si="41"/>
        <v>3,31</v>
      </c>
      <c r="F115" s="134" t="str">
        <f t="shared" si="41"/>
        <v>4,31</v>
      </c>
      <c r="G115" s="134" t="str">
        <f t="shared" si="41"/>
        <v>5,31</v>
      </c>
      <c r="H115" s="134" t="str">
        <f t="shared" si="41"/>
        <v>6,31</v>
      </c>
      <c r="I115" s="134" t="str">
        <f t="shared" si="41"/>
        <v>7,31</v>
      </c>
      <c r="J115" s="134" t="str">
        <f t="shared" si="41"/>
        <v>8,31</v>
      </c>
      <c r="K115" s="134" t="str">
        <f t="shared" si="41"/>
        <v>9,31</v>
      </c>
      <c r="L115" s="134" t="str">
        <f t="shared" si="41"/>
        <v>10,31</v>
      </c>
      <c r="M115" s="134" t="str">
        <f t="shared" ref="M115:Y120" si="42">_xlfn.CONCAT(COLUMN()-$B115,",",ROW()-M$84)</f>
        <v>11,31</v>
      </c>
      <c r="N115" s="134" t="str">
        <f t="shared" si="42"/>
        <v>12,31</v>
      </c>
      <c r="O115" s="134" t="str">
        <f t="shared" si="42"/>
        <v>13,31</v>
      </c>
      <c r="P115" s="134" t="str">
        <f t="shared" si="42"/>
        <v>14,31</v>
      </c>
      <c r="Q115" s="134" t="str">
        <f t="shared" si="42"/>
        <v>15,31</v>
      </c>
      <c r="R115" s="134" t="str">
        <f t="shared" si="42"/>
        <v>16,31</v>
      </c>
      <c r="S115" s="134" t="str">
        <f t="shared" si="42"/>
        <v>17,31</v>
      </c>
      <c r="T115" s="134" t="str">
        <f t="shared" si="42"/>
        <v>18,31</v>
      </c>
      <c r="U115" s="134" t="str">
        <f t="shared" si="42"/>
        <v>19,31</v>
      </c>
      <c r="V115" s="134" t="str">
        <f t="shared" si="42"/>
        <v>20,31</v>
      </c>
      <c r="W115" s="134" t="str">
        <f t="shared" si="42"/>
        <v>21,31</v>
      </c>
      <c r="X115" s="134" t="str">
        <f t="shared" si="42"/>
        <v>22,31</v>
      </c>
      <c r="Y115" s="134" t="str">
        <f t="shared" si="42"/>
        <v>23,31</v>
      </c>
      <c r="Z115" s="82"/>
      <c r="AA115" s="230"/>
      <c r="AB115" s="230"/>
      <c r="AC115" s="230"/>
      <c r="AD115" s="230"/>
      <c r="AE115" s="230"/>
      <c r="AF115" s="230"/>
      <c r="AG115" s="230"/>
      <c r="AH115" s="230"/>
      <c r="AI115" s="230"/>
      <c r="AJ115" s="230"/>
      <c r="AK115" s="230"/>
      <c r="AL115" s="230"/>
      <c r="AM115" s="230"/>
      <c r="AN115" s="230"/>
      <c r="AO115" s="230"/>
      <c r="AP115" s="230"/>
      <c r="AQ115" s="230"/>
      <c r="AR115" s="230"/>
      <c r="AS115" s="230"/>
      <c r="AT115" s="230"/>
      <c r="AU115" s="230"/>
      <c r="AV115" s="230"/>
      <c r="AW115" s="230"/>
      <c r="AX115" s="230"/>
      <c r="AY115" s="230"/>
      <c r="AZ115" s="230"/>
      <c r="BA115" s="230"/>
      <c r="BB115" s="230"/>
      <c r="BC115" s="230"/>
      <c r="BD115" s="230"/>
      <c r="BE115" s="230"/>
      <c r="BF115" s="45">
        <v>3</v>
      </c>
      <c r="BG115" s="102">
        <v>35</v>
      </c>
      <c r="BH115" s="102">
        <v>17</v>
      </c>
      <c r="BI115" s="102">
        <v>28</v>
      </c>
      <c r="BJ115" s="48" t="str">
        <f t="shared" si="30"/>
        <v>17,35</v>
      </c>
      <c r="BK115" s="82"/>
      <c r="BL115" s="94">
        <f t="shared" si="31"/>
        <v>111</v>
      </c>
      <c r="BM115" s="56">
        <f t="shared" si="32"/>
        <v>4</v>
      </c>
      <c r="BN115" s="56">
        <f t="shared" si="33"/>
        <v>3</v>
      </c>
      <c r="BO115" s="82"/>
      <c r="BP115" s="230"/>
      <c r="BQ115" s="230"/>
      <c r="BR115" s="230"/>
      <c r="BS115" s="230"/>
      <c r="BT115" s="230"/>
      <c r="BU115" s="230"/>
      <c r="BV115" s="231"/>
      <c r="BW115" s="230"/>
      <c r="BX115" s="231"/>
      <c r="BY115" s="231"/>
      <c r="BZ115" s="82"/>
      <c r="CA115" s="82"/>
      <c r="CB115" s="82"/>
      <c r="CC115" s="82"/>
      <c r="CD115" s="82"/>
      <c r="CE115" s="82"/>
      <c r="CF115" s="82"/>
      <c r="CG115" s="82"/>
      <c r="CH115" s="82"/>
      <c r="CI115" s="82"/>
      <c r="CJ115" s="82"/>
      <c r="CK115" s="82"/>
      <c r="CL115" s="82"/>
      <c r="CM115" s="82"/>
      <c r="CN115" s="82"/>
      <c r="CO115" s="82"/>
      <c r="CP115" s="82"/>
      <c r="CQ115" s="82"/>
      <c r="CR115" s="82"/>
      <c r="CS115" s="82"/>
      <c r="CT115" s="82"/>
      <c r="CU115" s="82"/>
      <c r="CV115" s="82"/>
      <c r="CW115" s="82"/>
      <c r="CX115" s="82"/>
      <c r="CY115" s="82"/>
      <c r="CZ115" s="82"/>
      <c r="DA115" s="82"/>
      <c r="DB115" s="82"/>
      <c r="DC115" s="82"/>
      <c r="DD115" s="82"/>
      <c r="DE115" s="82"/>
      <c r="DF115" s="82"/>
      <c r="DG115" s="82"/>
      <c r="DH115" s="82"/>
      <c r="DI115" s="82"/>
      <c r="DJ115" s="82"/>
      <c r="DK115" s="82"/>
    </row>
    <row r="116" spans="1:115" ht="11.25" customHeight="1" x14ac:dyDescent="0.25">
      <c r="A116" s="82"/>
      <c r="B116" s="26">
        <f>COLUMN()</f>
        <v>2</v>
      </c>
      <c r="C116" s="134" t="str">
        <f t="shared" si="41"/>
        <v>1,32</v>
      </c>
      <c r="D116" s="134" t="str">
        <f t="shared" si="41"/>
        <v>2,32</v>
      </c>
      <c r="E116" s="134" t="str">
        <f t="shared" si="41"/>
        <v>3,32</v>
      </c>
      <c r="F116" s="134" t="str">
        <f t="shared" si="41"/>
        <v>4,32</v>
      </c>
      <c r="G116" s="134" t="str">
        <f t="shared" si="41"/>
        <v>5,32</v>
      </c>
      <c r="H116" s="134" t="str">
        <f t="shared" si="41"/>
        <v>6,32</v>
      </c>
      <c r="I116" s="134" t="str">
        <f t="shared" si="41"/>
        <v>7,32</v>
      </c>
      <c r="J116" s="134" t="str">
        <f t="shared" si="41"/>
        <v>8,32</v>
      </c>
      <c r="K116" s="134" t="str">
        <f t="shared" si="41"/>
        <v>9,32</v>
      </c>
      <c r="L116" s="134" t="str">
        <f t="shared" si="41"/>
        <v>10,32</v>
      </c>
      <c r="M116" s="134" t="str">
        <f t="shared" si="42"/>
        <v>11,32</v>
      </c>
      <c r="N116" s="134" t="str">
        <f t="shared" si="42"/>
        <v>12,32</v>
      </c>
      <c r="O116" s="134" t="str">
        <f t="shared" si="42"/>
        <v>13,32</v>
      </c>
      <c r="P116" s="134" t="str">
        <f t="shared" si="42"/>
        <v>14,32</v>
      </c>
      <c r="Q116" s="134" t="str">
        <f t="shared" si="42"/>
        <v>15,32</v>
      </c>
      <c r="R116" s="134" t="str">
        <f t="shared" si="42"/>
        <v>16,32</v>
      </c>
      <c r="S116" s="134" t="str">
        <f t="shared" si="42"/>
        <v>17,32</v>
      </c>
      <c r="T116" s="134" t="str">
        <f t="shared" si="42"/>
        <v>18,32</v>
      </c>
      <c r="U116" s="134" t="str">
        <f t="shared" si="42"/>
        <v>19,32</v>
      </c>
      <c r="V116" s="134" t="str">
        <f t="shared" si="42"/>
        <v>20,32</v>
      </c>
      <c r="W116" s="134" t="str">
        <f t="shared" si="42"/>
        <v>21,32</v>
      </c>
      <c r="X116" s="134" t="str">
        <f t="shared" si="42"/>
        <v>22,32</v>
      </c>
      <c r="Y116" s="134" t="str">
        <f t="shared" si="42"/>
        <v>23,32</v>
      </c>
      <c r="Z116" s="82"/>
      <c r="AA116" s="230"/>
      <c r="AB116" s="230"/>
      <c r="AC116" s="230"/>
      <c r="AD116" s="230"/>
      <c r="AE116" s="230"/>
      <c r="AF116" s="230"/>
      <c r="AG116" s="230"/>
      <c r="AH116" s="230"/>
      <c r="AI116" s="230"/>
      <c r="AJ116" s="230"/>
      <c r="AK116" s="230"/>
      <c r="AL116" s="230"/>
      <c r="AM116" s="230"/>
      <c r="AN116" s="230"/>
      <c r="AO116" s="230"/>
      <c r="AP116" s="230"/>
      <c r="AQ116" s="230"/>
      <c r="AR116" s="230"/>
      <c r="AS116" s="230"/>
      <c r="AT116" s="230"/>
      <c r="AU116" s="230"/>
      <c r="AV116" s="230"/>
      <c r="AW116" s="230"/>
      <c r="AX116" s="230"/>
      <c r="AY116" s="230"/>
      <c r="AZ116" s="230"/>
      <c r="BA116" s="230"/>
      <c r="BB116" s="230"/>
      <c r="BC116" s="230"/>
      <c r="BD116" s="230"/>
      <c r="BE116" s="230"/>
      <c r="BF116" s="45">
        <v>3</v>
      </c>
      <c r="BG116" s="102">
        <v>35</v>
      </c>
      <c r="BH116" s="102">
        <v>18</v>
      </c>
      <c r="BI116" s="102">
        <v>28</v>
      </c>
      <c r="BJ116" s="48" t="str">
        <f t="shared" si="30"/>
        <v>18,35</v>
      </c>
      <c r="BK116" s="82"/>
      <c r="BL116" s="94">
        <f t="shared" si="31"/>
        <v>112</v>
      </c>
      <c r="BM116" s="56">
        <f t="shared" si="32"/>
        <v>4</v>
      </c>
      <c r="BN116" s="56">
        <f t="shared" si="33"/>
        <v>4</v>
      </c>
      <c r="BO116" s="82"/>
      <c r="BP116" s="230"/>
      <c r="BQ116" s="230"/>
      <c r="BR116" s="230"/>
      <c r="BS116" s="230"/>
      <c r="BT116" s="230"/>
      <c r="BU116" s="230"/>
      <c r="BV116" s="231"/>
      <c r="BW116" s="230"/>
      <c r="BX116" s="231"/>
      <c r="BY116" s="231"/>
      <c r="BZ116" s="82"/>
      <c r="CA116" s="82"/>
      <c r="CB116" s="82"/>
      <c r="CC116" s="82"/>
      <c r="CD116" s="82"/>
      <c r="CE116" s="82"/>
      <c r="CF116" s="82"/>
      <c r="CG116" s="82"/>
      <c r="CH116" s="82"/>
      <c r="CI116" s="82"/>
      <c r="CJ116" s="82"/>
      <c r="CK116" s="82"/>
      <c r="CL116" s="82"/>
      <c r="CM116" s="82"/>
      <c r="CN116" s="82"/>
      <c r="CO116" s="82"/>
      <c r="CP116" s="82"/>
      <c r="CQ116" s="82"/>
      <c r="CR116" s="82"/>
      <c r="CS116" s="82"/>
      <c r="CT116" s="82"/>
      <c r="CU116" s="82"/>
      <c r="CV116" s="82"/>
      <c r="CW116" s="82"/>
      <c r="CX116" s="82"/>
      <c r="CY116" s="82"/>
      <c r="CZ116" s="82"/>
      <c r="DA116" s="82"/>
      <c r="DB116" s="82"/>
      <c r="DC116" s="82"/>
      <c r="DD116" s="82"/>
      <c r="DE116" s="82"/>
      <c r="DF116" s="82"/>
      <c r="DG116" s="82"/>
      <c r="DH116" s="82"/>
      <c r="DI116" s="82"/>
      <c r="DJ116" s="82"/>
      <c r="DK116" s="82"/>
    </row>
    <row r="117" spans="1:115" ht="11.25" customHeight="1" x14ac:dyDescent="0.25">
      <c r="A117" s="82"/>
      <c r="B117" s="26">
        <f>COLUMN()</f>
        <v>2</v>
      </c>
      <c r="C117" s="134" t="str">
        <f t="shared" si="41"/>
        <v>1,33</v>
      </c>
      <c r="D117" s="134" t="str">
        <f t="shared" si="41"/>
        <v>2,33</v>
      </c>
      <c r="E117" s="134" t="str">
        <f t="shared" si="41"/>
        <v>3,33</v>
      </c>
      <c r="F117" s="134" t="str">
        <f t="shared" si="41"/>
        <v>4,33</v>
      </c>
      <c r="G117" s="134" t="str">
        <f t="shared" si="41"/>
        <v>5,33</v>
      </c>
      <c r="H117" s="134" t="str">
        <f t="shared" si="41"/>
        <v>6,33</v>
      </c>
      <c r="I117" s="134" t="str">
        <f t="shared" si="41"/>
        <v>7,33</v>
      </c>
      <c r="J117" s="134" t="str">
        <f t="shared" si="41"/>
        <v>8,33</v>
      </c>
      <c r="K117" s="134" t="str">
        <f t="shared" si="41"/>
        <v>9,33</v>
      </c>
      <c r="L117" s="134" t="str">
        <f t="shared" si="41"/>
        <v>10,33</v>
      </c>
      <c r="M117" s="134" t="str">
        <f t="shared" si="42"/>
        <v>11,33</v>
      </c>
      <c r="N117" s="134" t="str">
        <f t="shared" si="42"/>
        <v>12,33</v>
      </c>
      <c r="O117" s="134" t="str">
        <f t="shared" si="42"/>
        <v>13,33</v>
      </c>
      <c r="P117" s="134" t="str">
        <f t="shared" si="42"/>
        <v>14,33</v>
      </c>
      <c r="Q117" s="134" t="str">
        <f t="shared" si="42"/>
        <v>15,33</v>
      </c>
      <c r="R117" s="134" t="str">
        <f t="shared" si="42"/>
        <v>16,33</v>
      </c>
      <c r="S117" s="134" t="str">
        <f t="shared" si="42"/>
        <v>17,33</v>
      </c>
      <c r="T117" s="134" t="str">
        <f t="shared" si="42"/>
        <v>18,33</v>
      </c>
      <c r="U117" s="134" t="str">
        <f t="shared" si="42"/>
        <v>19,33</v>
      </c>
      <c r="V117" s="134" t="str">
        <f t="shared" si="42"/>
        <v>20,33</v>
      </c>
      <c r="W117" s="134" t="str">
        <f t="shared" si="42"/>
        <v>21,33</v>
      </c>
      <c r="X117" s="134" t="str">
        <f t="shared" si="42"/>
        <v>22,33</v>
      </c>
      <c r="Y117" s="134" t="str">
        <f t="shared" si="42"/>
        <v>23,33</v>
      </c>
      <c r="Z117" s="82"/>
      <c r="AA117" s="230"/>
      <c r="AB117" s="230"/>
      <c r="AC117" s="230"/>
      <c r="AD117" s="230"/>
      <c r="AE117" s="230"/>
      <c r="AF117" s="230"/>
      <c r="AG117" s="230"/>
      <c r="AH117" s="230"/>
      <c r="AI117" s="230"/>
      <c r="AJ117" s="230"/>
      <c r="AK117" s="230"/>
      <c r="AL117" s="230"/>
      <c r="AM117" s="230"/>
      <c r="AN117" s="230"/>
      <c r="AO117" s="230"/>
      <c r="AP117" s="230"/>
      <c r="AQ117" s="230"/>
      <c r="AR117" s="230"/>
      <c r="AS117" s="230"/>
      <c r="AT117" s="230"/>
      <c r="AU117" s="230"/>
      <c r="AV117" s="230"/>
      <c r="AW117" s="230"/>
      <c r="AX117" s="230"/>
      <c r="AY117" s="230"/>
      <c r="AZ117" s="230"/>
      <c r="BA117" s="230"/>
      <c r="BB117" s="230"/>
      <c r="BC117" s="230"/>
      <c r="BD117" s="230"/>
      <c r="BE117" s="230"/>
      <c r="BF117" s="45">
        <v>3</v>
      </c>
      <c r="BG117" s="102">
        <v>35</v>
      </c>
      <c r="BH117" s="102">
        <v>19</v>
      </c>
      <c r="BI117" s="102">
        <v>28</v>
      </c>
      <c r="BJ117" s="48" t="str">
        <f t="shared" si="30"/>
        <v>19,35</v>
      </c>
      <c r="BK117" s="82"/>
      <c r="BL117" s="94">
        <f t="shared" si="31"/>
        <v>113</v>
      </c>
      <c r="BM117" s="56">
        <f t="shared" si="32"/>
        <v>4</v>
      </c>
      <c r="BN117" s="56">
        <f t="shared" si="33"/>
        <v>5</v>
      </c>
      <c r="BO117" s="82"/>
      <c r="BP117" s="230"/>
      <c r="BQ117" s="230"/>
      <c r="BR117" s="230"/>
      <c r="BS117" s="230"/>
      <c r="BT117" s="230"/>
      <c r="BU117" s="230"/>
      <c r="BV117" s="231"/>
      <c r="BW117" s="230"/>
      <c r="BX117" s="231"/>
      <c r="BY117" s="231"/>
      <c r="BZ117" s="82"/>
      <c r="CA117" s="82"/>
      <c r="CB117" s="82"/>
      <c r="CC117" s="82"/>
      <c r="CD117" s="82"/>
      <c r="CE117" s="82"/>
      <c r="CF117" s="82"/>
      <c r="CG117" s="82"/>
      <c r="CH117" s="82"/>
      <c r="CI117" s="82"/>
      <c r="CJ117" s="82"/>
      <c r="CK117" s="82"/>
      <c r="CL117" s="82"/>
      <c r="CM117" s="82"/>
      <c r="CN117" s="82"/>
      <c r="CO117" s="82"/>
      <c r="CP117" s="82"/>
      <c r="CQ117" s="82"/>
      <c r="CR117" s="82"/>
      <c r="CS117" s="82"/>
      <c r="CT117" s="82"/>
      <c r="CU117" s="82"/>
      <c r="CV117" s="82"/>
      <c r="CW117" s="82"/>
      <c r="CX117" s="82"/>
      <c r="CY117" s="82"/>
      <c r="CZ117" s="82"/>
      <c r="DA117" s="82"/>
      <c r="DB117" s="82"/>
      <c r="DC117" s="82"/>
      <c r="DD117" s="82"/>
      <c r="DE117" s="82"/>
      <c r="DF117" s="82"/>
      <c r="DG117" s="82"/>
      <c r="DH117" s="82"/>
      <c r="DI117" s="82"/>
      <c r="DJ117" s="82"/>
      <c r="DK117" s="82"/>
    </row>
    <row r="118" spans="1:115" ht="11.25" customHeight="1" x14ac:dyDescent="0.25">
      <c r="A118" s="82"/>
      <c r="B118" s="26">
        <f>COLUMN()</f>
        <v>2</v>
      </c>
      <c r="C118" s="134" t="str">
        <f t="shared" si="41"/>
        <v>1,34</v>
      </c>
      <c r="D118" s="134" t="str">
        <f t="shared" si="41"/>
        <v>2,34</v>
      </c>
      <c r="E118" s="134" t="str">
        <f t="shared" si="41"/>
        <v>3,34</v>
      </c>
      <c r="F118" s="134" t="str">
        <f t="shared" si="41"/>
        <v>4,34</v>
      </c>
      <c r="G118" s="134" t="str">
        <f t="shared" si="41"/>
        <v>5,34</v>
      </c>
      <c r="H118" s="134" t="str">
        <f t="shared" si="41"/>
        <v>6,34</v>
      </c>
      <c r="I118" s="134" t="str">
        <f t="shared" si="41"/>
        <v>7,34</v>
      </c>
      <c r="J118" s="134" t="str">
        <f t="shared" si="41"/>
        <v>8,34</v>
      </c>
      <c r="K118" s="134" t="str">
        <f t="shared" si="41"/>
        <v>9,34</v>
      </c>
      <c r="L118" s="134" t="str">
        <f t="shared" si="41"/>
        <v>10,34</v>
      </c>
      <c r="M118" s="134" t="str">
        <f t="shared" si="42"/>
        <v>11,34</v>
      </c>
      <c r="N118" s="134" t="str">
        <f t="shared" si="42"/>
        <v>12,34</v>
      </c>
      <c r="O118" s="134" t="str">
        <f t="shared" si="42"/>
        <v>13,34</v>
      </c>
      <c r="P118" s="134" t="str">
        <f t="shared" si="42"/>
        <v>14,34</v>
      </c>
      <c r="Q118" s="134" t="str">
        <f t="shared" si="42"/>
        <v>15,34</v>
      </c>
      <c r="R118" s="134" t="str">
        <f t="shared" si="42"/>
        <v>16,34</v>
      </c>
      <c r="S118" s="134" t="str">
        <f t="shared" si="42"/>
        <v>17,34</v>
      </c>
      <c r="T118" s="134" t="str">
        <f t="shared" si="42"/>
        <v>18,34</v>
      </c>
      <c r="U118" s="134" t="str">
        <f t="shared" si="42"/>
        <v>19,34</v>
      </c>
      <c r="V118" s="134" t="str">
        <f t="shared" si="42"/>
        <v>20,34</v>
      </c>
      <c r="W118" s="134" t="str">
        <f t="shared" si="42"/>
        <v>21,34</v>
      </c>
      <c r="X118" s="134" t="str">
        <f t="shared" si="42"/>
        <v>22,34</v>
      </c>
      <c r="Y118" s="134" t="str">
        <f t="shared" si="42"/>
        <v>23,34</v>
      </c>
      <c r="Z118" s="82"/>
      <c r="AA118" s="230"/>
      <c r="AB118" s="230"/>
      <c r="AC118" s="230"/>
      <c r="AD118" s="230"/>
      <c r="AE118" s="230"/>
      <c r="AF118" s="230"/>
      <c r="AG118" s="230"/>
      <c r="AH118" s="230"/>
      <c r="AI118" s="230"/>
      <c r="AJ118" s="230"/>
      <c r="AK118" s="230"/>
      <c r="AL118" s="230"/>
      <c r="AM118" s="230"/>
      <c r="AN118" s="230"/>
      <c r="AO118" s="230"/>
      <c r="AP118" s="230"/>
      <c r="AQ118" s="230"/>
      <c r="AR118" s="230"/>
      <c r="AS118" s="230"/>
      <c r="AT118" s="230"/>
      <c r="AU118" s="230"/>
      <c r="AV118" s="230"/>
      <c r="AW118" s="230"/>
      <c r="AX118" s="230"/>
      <c r="AY118" s="230"/>
      <c r="AZ118" s="230"/>
      <c r="BA118" s="230"/>
      <c r="BB118" s="230"/>
      <c r="BC118" s="230"/>
      <c r="BD118" s="230"/>
      <c r="BE118" s="230"/>
      <c r="BF118" s="45">
        <v>3</v>
      </c>
      <c r="BG118" s="102">
        <v>35</v>
      </c>
      <c r="BH118" s="102">
        <v>20</v>
      </c>
      <c r="BI118" s="102">
        <v>28</v>
      </c>
      <c r="BJ118" s="48" t="str">
        <f t="shared" si="30"/>
        <v>20,35</v>
      </c>
      <c r="BK118" s="82"/>
      <c r="BL118" s="94">
        <f t="shared" si="31"/>
        <v>114</v>
      </c>
      <c r="BM118" s="56">
        <f t="shared" si="32"/>
        <v>4</v>
      </c>
      <c r="BN118" s="56">
        <f t="shared" si="33"/>
        <v>6</v>
      </c>
      <c r="BO118" s="82"/>
      <c r="BP118" s="230"/>
      <c r="BQ118" s="230"/>
      <c r="BR118" s="230"/>
      <c r="BS118" s="230"/>
      <c r="BT118" s="230"/>
      <c r="BU118" s="230"/>
      <c r="BV118" s="231"/>
      <c r="BW118" s="230"/>
      <c r="BX118" s="231"/>
      <c r="BY118" s="231"/>
      <c r="BZ118" s="82"/>
      <c r="CA118" s="82"/>
      <c r="CB118" s="82"/>
      <c r="CC118" s="82"/>
      <c r="CD118" s="82"/>
      <c r="CE118" s="82"/>
      <c r="CF118" s="82"/>
      <c r="CG118" s="82"/>
      <c r="CH118" s="82"/>
      <c r="CI118" s="82"/>
      <c r="CJ118" s="82"/>
      <c r="CK118" s="82"/>
      <c r="CL118" s="82"/>
      <c r="CM118" s="82"/>
      <c r="CN118" s="82"/>
      <c r="CO118" s="82"/>
      <c r="CP118" s="82"/>
      <c r="CQ118" s="82"/>
      <c r="CR118" s="82"/>
      <c r="CS118" s="82"/>
      <c r="CT118" s="82"/>
      <c r="CU118" s="82"/>
      <c r="CV118" s="82"/>
      <c r="CW118" s="82"/>
      <c r="CX118" s="82"/>
      <c r="CY118" s="82"/>
      <c r="CZ118" s="82"/>
      <c r="DA118" s="82"/>
      <c r="DB118" s="82"/>
      <c r="DC118" s="82"/>
      <c r="DD118" s="82"/>
      <c r="DE118" s="82"/>
      <c r="DF118" s="82"/>
      <c r="DG118" s="82"/>
      <c r="DH118" s="82"/>
      <c r="DI118" s="82"/>
      <c r="DJ118" s="82"/>
      <c r="DK118" s="82"/>
    </row>
    <row r="119" spans="1:115" ht="11.25" customHeight="1" x14ac:dyDescent="0.25">
      <c r="A119" s="82"/>
      <c r="B119" s="26">
        <f>COLUMN()</f>
        <v>2</v>
      </c>
      <c r="C119" s="134" t="str">
        <f t="shared" si="41"/>
        <v>1,35</v>
      </c>
      <c r="D119" s="134" t="str">
        <f t="shared" si="41"/>
        <v>2,35</v>
      </c>
      <c r="E119" s="134" t="str">
        <f t="shared" si="41"/>
        <v>3,35</v>
      </c>
      <c r="F119" s="134" t="str">
        <f t="shared" si="41"/>
        <v>4,35</v>
      </c>
      <c r="G119" s="134" t="str">
        <f t="shared" si="41"/>
        <v>5,35</v>
      </c>
      <c r="H119" s="134" t="str">
        <f t="shared" si="41"/>
        <v>6,35</v>
      </c>
      <c r="I119" s="134" t="str">
        <f t="shared" si="41"/>
        <v>7,35</v>
      </c>
      <c r="J119" s="134" t="str">
        <f t="shared" si="41"/>
        <v>8,35</v>
      </c>
      <c r="K119" s="134" t="str">
        <f t="shared" si="41"/>
        <v>9,35</v>
      </c>
      <c r="L119" s="134" t="str">
        <f t="shared" si="41"/>
        <v>10,35</v>
      </c>
      <c r="M119" s="134" t="str">
        <f t="shared" si="42"/>
        <v>11,35</v>
      </c>
      <c r="N119" s="134" t="str">
        <f t="shared" si="42"/>
        <v>12,35</v>
      </c>
      <c r="O119" s="134" t="str">
        <f t="shared" si="42"/>
        <v>13,35</v>
      </c>
      <c r="P119" s="134" t="str">
        <f t="shared" si="42"/>
        <v>14,35</v>
      </c>
      <c r="Q119" s="134" t="str">
        <f t="shared" si="42"/>
        <v>15,35</v>
      </c>
      <c r="R119" s="134" t="str">
        <f t="shared" si="42"/>
        <v>16,35</v>
      </c>
      <c r="S119" s="134" t="str">
        <f t="shared" si="42"/>
        <v>17,35</v>
      </c>
      <c r="T119" s="134" t="str">
        <f t="shared" si="42"/>
        <v>18,35</v>
      </c>
      <c r="U119" s="134" t="str">
        <f t="shared" si="42"/>
        <v>19,35</v>
      </c>
      <c r="V119" s="134" t="str">
        <f t="shared" si="42"/>
        <v>20,35</v>
      </c>
      <c r="W119" s="134" t="str">
        <f t="shared" si="42"/>
        <v>21,35</v>
      </c>
      <c r="X119" s="134" t="str">
        <f t="shared" si="42"/>
        <v>22,35</v>
      </c>
      <c r="Y119" s="134" t="str">
        <f t="shared" si="42"/>
        <v>23,35</v>
      </c>
      <c r="Z119" s="82"/>
      <c r="AA119" s="230"/>
      <c r="AB119" s="230"/>
      <c r="AC119" s="230"/>
      <c r="AD119" s="230"/>
      <c r="AE119" s="230"/>
      <c r="AF119" s="230"/>
      <c r="AG119" s="230"/>
      <c r="AH119" s="230"/>
      <c r="AI119" s="230"/>
      <c r="AJ119" s="230"/>
      <c r="AK119" s="230"/>
      <c r="AL119" s="230"/>
      <c r="AM119" s="230"/>
      <c r="AN119" s="230"/>
      <c r="AO119" s="230"/>
      <c r="AP119" s="230"/>
      <c r="AQ119" s="230"/>
      <c r="AR119" s="230"/>
      <c r="AS119" s="230"/>
      <c r="AT119" s="230"/>
      <c r="AU119" s="230"/>
      <c r="AV119" s="230"/>
      <c r="AW119" s="230"/>
      <c r="AX119" s="230"/>
      <c r="AY119" s="230"/>
      <c r="AZ119" s="230"/>
      <c r="BA119" s="230"/>
      <c r="BB119" s="230"/>
      <c r="BC119" s="230"/>
      <c r="BD119" s="230"/>
      <c r="BE119" s="230"/>
      <c r="BF119" s="45">
        <v>3</v>
      </c>
      <c r="BG119" s="102">
        <v>36</v>
      </c>
      <c r="BH119" s="102">
        <v>21</v>
      </c>
      <c r="BI119" s="102">
        <v>28</v>
      </c>
      <c r="BJ119" s="48" t="str">
        <f t="shared" si="30"/>
        <v>21,36</v>
      </c>
      <c r="BK119" s="82"/>
      <c r="BL119" s="94">
        <f t="shared" si="31"/>
        <v>115</v>
      </c>
      <c r="BM119" s="56">
        <f t="shared" si="32"/>
        <v>4</v>
      </c>
      <c r="BN119" s="56">
        <f t="shared" si="33"/>
        <v>7</v>
      </c>
      <c r="BO119" s="82"/>
      <c r="BP119" s="230"/>
      <c r="BQ119" s="230"/>
      <c r="BR119" s="230"/>
      <c r="BS119" s="230"/>
      <c r="BT119" s="230"/>
      <c r="BU119" s="230"/>
      <c r="BV119" s="231"/>
      <c r="BW119" s="230"/>
      <c r="BX119" s="231"/>
      <c r="BY119" s="231"/>
      <c r="BZ119" s="82"/>
      <c r="CA119" s="82"/>
      <c r="CB119" s="82"/>
      <c r="CC119" s="82"/>
      <c r="CD119" s="82"/>
      <c r="CE119" s="82"/>
      <c r="CF119" s="82"/>
      <c r="CG119" s="82"/>
      <c r="CH119" s="82"/>
      <c r="CI119" s="82"/>
      <c r="CJ119" s="82"/>
      <c r="CK119" s="82"/>
      <c r="CL119" s="82"/>
      <c r="CM119" s="82"/>
      <c r="CN119" s="82"/>
      <c r="CO119" s="82"/>
      <c r="CP119" s="82"/>
      <c r="CQ119" s="82"/>
      <c r="CR119" s="82"/>
      <c r="CS119" s="82"/>
      <c r="CT119" s="82"/>
      <c r="CU119" s="82"/>
      <c r="CV119" s="82"/>
      <c r="CW119" s="82"/>
      <c r="CX119" s="82"/>
      <c r="CY119" s="82"/>
      <c r="CZ119" s="82"/>
      <c r="DA119" s="82"/>
      <c r="DB119" s="82"/>
      <c r="DC119" s="82"/>
      <c r="DD119" s="82"/>
      <c r="DE119" s="82"/>
      <c r="DF119" s="82"/>
      <c r="DG119" s="82"/>
      <c r="DH119" s="82"/>
      <c r="DI119" s="82"/>
      <c r="DJ119" s="82"/>
      <c r="DK119" s="82"/>
    </row>
    <row r="120" spans="1:115" ht="11.25" customHeight="1" x14ac:dyDescent="0.25">
      <c r="A120" s="82"/>
      <c r="B120" s="26">
        <f>COLUMN()</f>
        <v>2</v>
      </c>
      <c r="C120" s="134" t="str">
        <f t="shared" si="41"/>
        <v>1,36</v>
      </c>
      <c r="D120" s="134" t="str">
        <f t="shared" si="41"/>
        <v>2,36</v>
      </c>
      <c r="E120" s="134" t="str">
        <f t="shared" si="41"/>
        <v>3,36</v>
      </c>
      <c r="F120" s="134" t="str">
        <f t="shared" si="41"/>
        <v>4,36</v>
      </c>
      <c r="G120" s="134" t="str">
        <f t="shared" si="41"/>
        <v>5,36</v>
      </c>
      <c r="H120" s="134" t="str">
        <f t="shared" si="41"/>
        <v>6,36</v>
      </c>
      <c r="I120" s="134" t="str">
        <f t="shared" si="41"/>
        <v>7,36</v>
      </c>
      <c r="J120" s="134" t="str">
        <f t="shared" si="41"/>
        <v>8,36</v>
      </c>
      <c r="K120" s="134" t="str">
        <f t="shared" si="41"/>
        <v>9,36</v>
      </c>
      <c r="L120" s="134" t="str">
        <f t="shared" si="41"/>
        <v>10,36</v>
      </c>
      <c r="M120" s="134" t="str">
        <f t="shared" si="42"/>
        <v>11,36</v>
      </c>
      <c r="N120" s="134" t="str">
        <f t="shared" si="42"/>
        <v>12,36</v>
      </c>
      <c r="O120" s="134" t="str">
        <f t="shared" si="42"/>
        <v>13,36</v>
      </c>
      <c r="P120" s="134" t="str">
        <f t="shared" si="42"/>
        <v>14,36</v>
      </c>
      <c r="Q120" s="134" t="str">
        <f t="shared" si="42"/>
        <v>15,36</v>
      </c>
      <c r="R120" s="134" t="str">
        <f t="shared" si="42"/>
        <v>16,36</v>
      </c>
      <c r="S120" s="134" t="str">
        <f t="shared" si="42"/>
        <v>17,36</v>
      </c>
      <c r="T120" s="134" t="str">
        <f t="shared" si="42"/>
        <v>18,36</v>
      </c>
      <c r="U120" s="134" t="str">
        <f t="shared" si="42"/>
        <v>19,36</v>
      </c>
      <c r="V120" s="134" t="str">
        <f t="shared" si="42"/>
        <v>20,36</v>
      </c>
      <c r="W120" s="134" t="str">
        <f t="shared" si="42"/>
        <v>21,36</v>
      </c>
      <c r="X120" s="134" t="str">
        <f t="shared" si="42"/>
        <v>22,36</v>
      </c>
      <c r="Y120" s="134" t="str">
        <f t="shared" si="42"/>
        <v>23,36</v>
      </c>
      <c r="Z120" s="82"/>
      <c r="AA120" s="230"/>
      <c r="AB120" s="230"/>
      <c r="AC120" s="230"/>
      <c r="AD120" s="230"/>
      <c r="AE120" s="230"/>
      <c r="AF120" s="230"/>
      <c r="AG120" s="230"/>
      <c r="AH120" s="230"/>
      <c r="AI120" s="230"/>
      <c r="AJ120" s="230"/>
      <c r="AK120" s="230"/>
      <c r="AL120" s="230"/>
      <c r="AM120" s="230"/>
      <c r="AN120" s="230"/>
      <c r="AO120" s="230"/>
      <c r="AP120" s="230"/>
      <c r="AQ120" s="230"/>
      <c r="AR120" s="230"/>
      <c r="AS120" s="230"/>
      <c r="AT120" s="230"/>
      <c r="AU120" s="230"/>
      <c r="AV120" s="230"/>
      <c r="AW120" s="230"/>
      <c r="AX120" s="230"/>
      <c r="AY120" s="230"/>
      <c r="AZ120" s="230"/>
      <c r="BA120" s="230"/>
      <c r="BB120" s="230"/>
      <c r="BC120" s="230"/>
      <c r="BD120" s="230"/>
      <c r="BE120" s="230"/>
      <c r="BF120" s="45">
        <v>3</v>
      </c>
      <c r="BG120" s="102">
        <v>36</v>
      </c>
      <c r="BH120" s="102">
        <v>22</v>
      </c>
      <c r="BI120" s="102">
        <v>28</v>
      </c>
      <c r="BJ120" s="48" t="str">
        <f t="shared" si="30"/>
        <v>22,36</v>
      </c>
      <c r="BK120" s="82"/>
      <c r="BL120" s="94">
        <f t="shared" si="31"/>
        <v>116</v>
      </c>
      <c r="BM120" s="56">
        <f t="shared" si="32"/>
        <v>4</v>
      </c>
      <c r="BN120" s="56">
        <f t="shared" si="33"/>
        <v>8</v>
      </c>
      <c r="BO120" s="82"/>
      <c r="BP120" s="230"/>
      <c r="BQ120" s="230"/>
      <c r="BR120" s="230"/>
      <c r="BS120" s="230"/>
      <c r="BT120" s="230"/>
      <c r="BU120" s="230"/>
      <c r="BV120" s="231"/>
      <c r="BW120" s="230"/>
      <c r="BX120" s="231"/>
      <c r="BY120" s="231"/>
      <c r="BZ120" s="82"/>
      <c r="CA120" s="82"/>
      <c r="CB120" s="82"/>
      <c r="CC120" s="82"/>
      <c r="CD120" s="82"/>
      <c r="CE120" s="82"/>
      <c r="CF120" s="82"/>
      <c r="CG120" s="82"/>
      <c r="CH120" s="82"/>
      <c r="CI120" s="82"/>
      <c r="CJ120" s="82"/>
      <c r="CK120" s="82"/>
      <c r="CL120" s="82"/>
      <c r="CM120" s="82"/>
      <c r="CN120" s="82"/>
      <c r="CO120" s="82"/>
      <c r="CP120" s="82"/>
      <c r="CQ120" s="82"/>
      <c r="CR120" s="82"/>
      <c r="CS120" s="82"/>
      <c r="CT120" s="82"/>
      <c r="CU120" s="82"/>
      <c r="CV120" s="82"/>
      <c r="CW120" s="82"/>
      <c r="CX120" s="82"/>
      <c r="CY120" s="82"/>
      <c r="CZ120" s="82"/>
      <c r="DA120" s="82"/>
      <c r="DB120" s="82"/>
      <c r="DC120" s="82"/>
      <c r="DD120" s="82"/>
      <c r="DE120" s="82"/>
      <c r="DF120" s="82"/>
      <c r="DG120" s="82"/>
      <c r="DH120" s="82"/>
      <c r="DI120" s="82"/>
      <c r="DJ120" s="82"/>
      <c r="DK120" s="82"/>
    </row>
    <row r="121" spans="1:115" ht="11.25" customHeight="1" x14ac:dyDescent="0.25">
      <c r="A121" s="82"/>
      <c r="B121" s="82"/>
      <c r="C121" s="82"/>
      <c r="D121" s="82"/>
      <c r="E121" s="82"/>
      <c r="F121" s="82"/>
      <c r="G121" s="82"/>
      <c r="H121" s="82"/>
      <c r="I121" s="82"/>
      <c r="J121" s="82"/>
      <c r="K121" s="82"/>
      <c r="L121" s="82"/>
      <c r="M121" s="82"/>
      <c r="N121" s="82"/>
      <c r="O121" s="82"/>
      <c r="P121" s="82"/>
      <c r="Q121" s="82"/>
      <c r="R121" s="82"/>
      <c r="S121" s="82"/>
      <c r="T121" s="82"/>
      <c r="U121" s="82"/>
      <c r="V121" s="82"/>
      <c r="W121" s="82"/>
      <c r="X121" s="82"/>
      <c r="Y121" s="82"/>
      <c r="Z121" s="82"/>
      <c r="AA121" s="230"/>
      <c r="AB121" s="230"/>
      <c r="AC121" s="230"/>
      <c r="AD121" s="230"/>
      <c r="AE121" s="230"/>
      <c r="AF121" s="230"/>
      <c r="AG121" s="230"/>
      <c r="AH121" s="230"/>
      <c r="AI121" s="230"/>
      <c r="AJ121" s="230"/>
      <c r="AK121" s="230"/>
      <c r="AL121" s="230"/>
      <c r="AM121" s="230"/>
      <c r="AN121" s="230"/>
      <c r="AO121" s="230"/>
      <c r="AP121" s="230"/>
      <c r="AQ121" s="230"/>
      <c r="AR121" s="230"/>
      <c r="AS121" s="230"/>
      <c r="AT121" s="230"/>
      <c r="AU121" s="230"/>
      <c r="AV121" s="230"/>
      <c r="AW121" s="230"/>
      <c r="AX121" s="230"/>
      <c r="AY121" s="230"/>
      <c r="AZ121" s="230"/>
      <c r="BA121" s="230"/>
      <c r="BB121" s="230"/>
      <c r="BC121" s="230"/>
      <c r="BD121" s="230"/>
      <c r="BE121" s="230"/>
      <c r="BF121" s="45">
        <v>3</v>
      </c>
      <c r="BG121" s="102">
        <v>36</v>
      </c>
      <c r="BH121" s="102">
        <v>23</v>
      </c>
      <c r="BI121" s="102">
        <v>28</v>
      </c>
      <c r="BJ121" s="48" t="str">
        <f t="shared" si="30"/>
        <v>23,36</v>
      </c>
      <c r="BK121" s="82"/>
      <c r="BL121" s="94">
        <f t="shared" si="31"/>
        <v>117</v>
      </c>
      <c r="BM121" s="56">
        <f t="shared" si="32"/>
        <v>4</v>
      </c>
      <c r="BN121" s="56">
        <f t="shared" si="33"/>
        <v>9</v>
      </c>
      <c r="BO121" s="82"/>
      <c r="BP121" s="230"/>
      <c r="BQ121" s="230"/>
      <c r="BR121" s="230"/>
      <c r="BS121" s="230"/>
      <c r="BT121" s="230"/>
      <c r="BU121" s="230"/>
      <c r="BV121" s="231"/>
      <c r="BW121" s="230"/>
      <c r="BX121" s="231"/>
      <c r="BY121" s="231"/>
      <c r="BZ121" s="82"/>
      <c r="CA121" s="82"/>
      <c r="CB121" s="82"/>
      <c r="CC121" s="82"/>
      <c r="CD121" s="82"/>
      <c r="CE121" s="82"/>
      <c r="CF121" s="82"/>
      <c r="CG121" s="82"/>
      <c r="CH121" s="82"/>
      <c r="CI121" s="82"/>
      <c r="CJ121" s="82"/>
      <c r="CK121" s="82"/>
      <c r="CL121" s="82"/>
      <c r="CM121" s="82"/>
      <c r="CN121" s="82"/>
      <c r="CO121" s="82"/>
      <c r="CP121" s="82"/>
      <c r="CQ121" s="82"/>
      <c r="CR121" s="82"/>
      <c r="CS121" s="82"/>
      <c r="CT121" s="82"/>
      <c r="CU121" s="82"/>
      <c r="CV121" s="82"/>
      <c r="CW121" s="82"/>
      <c r="CX121" s="82"/>
      <c r="CY121" s="82"/>
      <c r="CZ121" s="82"/>
      <c r="DA121" s="82"/>
      <c r="DB121" s="82"/>
      <c r="DC121" s="82"/>
      <c r="DD121" s="82"/>
      <c r="DE121" s="82"/>
      <c r="DF121" s="82"/>
      <c r="DG121" s="82"/>
      <c r="DH121" s="82"/>
      <c r="DI121" s="82"/>
      <c r="DJ121" s="82"/>
      <c r="DK121" s="82"/>
    </row>
    <row r="122" spans="1:115" ht="11.25" customHeight="1" x14ac:dyDescent="0.25">
      <c r="A122" s="82"/>
      <c r="B122" s="82"/>
      <c r="C122" s="82"/>
      <c r="D122" s="82"/>
      <c r="E122" s="82"/>
      <c r="F122" s="82"/>
      <c r="G122" s="82"/>
      <c r="H122" s="82"/>
      <c r="I122" s="82"/>
      <c r="J122" s="82"/>
      <c r="K122" s="82"/>
      <c r="L122" s="82"/>
      <c r="M122" s="82"/>
      <c r="N122" s="82"/>
      <c r="O122" s="82"/>
      <c r="P122" s="82"/>
      <c r="Q122" s="82"/>
      <c r="R122" s="82"/>
      <c r="S122" s="82"/>
      <c r="T122" s="82"/>
      <c r="U122" s="82"/>
      <c r="V122" s="82"/>
      <c r="W122" s="82"/>
      <c r="X122" s="82"/>
      <c r="Y122" s="82"/>
      <c r="Z122" s="82"/>
      <c r="AA122" s="230"/>
      <c r="AB122" s="230"/>
      <c r="AC122" s="230"/>
      <c r="AD122" s="230"/>
      <c r="AE122" s="230"/>
      <c r="AF122" s="230"/>
      <c r="AG122" s="230"/>
      <c r="AH122" s="230"/>
      <c r="AI122" s="230"/>
      <c r="AJ122" s="230"/>
      <c r="AK122" s="230"/>
      <c r="AL122" s="230"/>
      <c r="AM122" s="230"/>
      <c r="AN122" s="230"/>
      <c r="AO122" s="230"/>
      <c r="AP122" s="230"/>
      <c r="AQ122" s="230"/>
      <c r="AR122" s="230"/>
      <c r="AS122" s="230"/>
      <c r="AT122" s="230"/>
      <c r="AU122" s="230"/>
      <c r="AV122" s="230"/>
      <c r="AW122" s="230"/>
      <c r="AX122" s="230"/>
      <c r="AY122" s="230"/>
      <c r="AZ122" s="230"/>
      <c r="BA122" s="230"/>
      <c r="BB122" s="230"/>
      <c r="BC122" s="230"/>
      <c r="BD122" s="230"/>
      <c r="BE122" s="230"/>
      <c r="BF122" s="45">
        <v>4</v>
      </c>
      <c r="BG122" s="102">
        <v>1</v>
      </c>
      <c r="BH122" s="102">
        <v>4</v>
      </c>
      <c r="BI122" s="102">
        <v>50</v>
      </c>
      <c r="BJ122" s="48" t="str">
        <f t="shared" si="30"/>
        <v>4,1</v>
      </c>
      <c r="BK122" s="82"/>
      <c r="BL122" s="94">
        <f t="shared" si="31"/>
        <v>118</v>
      </c>
      <c r="BM122" s="56">
        <f t="shared" si="32"/>
        <v>4</v>
      </c>
      <c r="BN122" s="56">
        <f t="shared" si="33"/>
        <v>10</v>
      </c>
      <c r="BO122" s="82"/>
      <c r="BP122" s="230"/>
      <c r="BQ122" s="230"/>
      <c r="BR122" s="230"/>
      <c r="BS122" s="230"/>
      <c r="BT122" s="230"/>
      <c r="BU122" s="230"/>
      <c r="BV122" s="231"/>
      <c r="BW122" s="230"/>
      <c r="BX122" s="231"/>
      <c r="BY122" s="231"/>
      <c r="BZ122" s="82"/>
      <c r="CA122" s="82"/>
      <c r="CB122" s="82"/>
      <c r="CC122" s="82"/>
      <c r="CD122" s="82"/>
      <c r="CE122" s="82"/>
      <c r="CF122" s="82"/>
      <c r="CG122" s="82"/>
      <c r="CH122" s="82"/>
      <c r="CI122" s="82"/>
      <c r="CJ122" s="82"/>
      <c r="CK122" s="82"/>
      <c r="CL122" s="82"/>
      <c r="CM122" s="82"/>
      <c r="CN122" s="82"/>
      <c r="CO122" s="82"/>
      <c r="CP122" s="82"/>
      <c r="CQ122" s="82"/>
      <c r="CR122" s="82"/>
      <c r="CS122" s="82"/>
      <c r="CT122" s="82"/>
      <c r="CU122" s="82"/>
      <c r="CV122" s="82"/>
      <c r="CW122" s="82"/>
      <c r="CX122" s="82"/>
      <c r="CY122" s="82"/>
      <c r="CZ122" s="82"/>
      <c r="DA122" s="82"/>
      <c r="DB122" s="82"/>
      <c r="DC122" s="82"/>
      <c r="DD122" s="82"/>
      <c r="DE122" s="82"/>
      <c r="DF122" s="82"/>
      <c r="DG122" s="82"/>
      <c r="DH122" s="82"/>
      <c r="DI122" s="82"/>
      <c r="DJ122" s="82"/>
      <c r="DK122" s="82"/>
    </row>
    <row r="123" spans="1:115" ht="11.25" customHeight="1" x14ac:dyDescent="0.25">
      <c r="A123" s="82"/>
      <c r="B123" s="82"/>
      <c r="C123" s="82"/>
      <c r="D123" s="82"/>
      <c r="E123" s="82"/>
      <c r="F123" s="82"/>
      <c r="G123" s="82"/>
      <c r="H123" s="82"/>
      <c r="I123" s="82"/>
      <c r="J123" s="82"/>
      <c r="K123" s="82"/>
      <c r="L123" s="82"/>
      <c r="M123" s="82"/>
      <c r="N123" s="82"/>
      <c r="O123" s="82"/>
      <c r="P123" s="82"/>
      <c r="Q123" s="82"/>
      <c r="R123" s="82"/>
      <c r="S123" s="82"/>
      <c r="T123" s="82"/>
      <c r="U123" s="82"/>
      <c r="V123" s="82"/>
      <c r="W123" s="82"/>
      <c r="X123" s="82"/>
      <c r="Y123" s="82"/>
      <c r="Z123" s="82"/>
      <c r="AA123" s="230"/>
      <c r="AB123" s="230"/>
      <c r="AC123" s="230"/>
      <c r="AD123" s="230"/>
      <c r="AE123" s="230"/>
      <c r="AF123" s="230"/>
      <c r="AG123" s="230"/>
      <c r="AH123" s="230"/>
      <c r="AI123" s="230"/>
      <c r="AJ123" s="230"/>
      <c r="AK123" s="230"/>
      <c r="AL123" s="230"/>
      <c r="AM123" s="230"/>
      <c r="AN123" s="230"/>
      <c r="AO123" s="230"/>
      <c r="AP123" s="230"/>
      <c r="AQ123" s="230"/>
      <c r="AR123" s="230"/>
      <c r="AS123" s="230"/>
      <c r="AT123" s="230"/>
      <c r="AU123" s="230"/>
      <c r="AV123" s="230"/>
      <c r="AW123" s="230"/>
      <c r="AX123" s="230"/>
      <c r="AY123" s="230"/>
      <c r="AZ123" s="230"/>
      <c r="BA123" s="230"/>
      <c r="BB123" s="230"/>
      <c r="BC123" s="230"/>
      <c r="BD123" s="230"/>
      <c r="BE123" s="230"/>
      <c r="BF123" s="45">
        <v>4</v>
      </c>
      <c r="BG123" s="102">
        <v>1</v>
      </c>
      <c r="BH123" s="102">
        <v>5</v>
      </c>
      <c r="BI123" s="102">
        <v>50</v>
      </c>
      <c r="BJ123" s="48" t="str">
        <f t="shared" si="30"/>
        <v>5,1</v>
      </c>
      <c r="BK123" s="82"/>
      <c r="BL123" s="94">
        <f t="shared" si="31"/>
        <v>119</v>
      </c>
      <c r="BM123" s="56">
        <f t="shared" si="32"/>
        <v>4</v>
      </c>
      <c r="BN123" s="56">
        <f t="shared" si="33"/>
        <v>11</v>
      </c>
      <c r="BO123" s="82"/>
      <c r="BP123" s="230"/>
      <c r="BQ123" s="230"/>
      <c r="BR123" s="230"/>
      <c r="BS123" s="230"/>
      <c r="BT123" s="230"/>
      <c r="BU123" s="230"/>
      <c r="BV123" s="231"/>
      <c r="BW123" s="230"/>
      <c r="BX123" s="231"/>
      <c r="BY123" s="231"/>
      <c r="BZ123" s="82"/>
      <c r="CA123" s="82"/>
      <c r="CB123" s="82"/>
      <c r="CC123" s="82"/>
      <c r="CD123" s="82"/>
      <c r="CE123" s="82"/>
      <c r="CF123" s="82"/>
      <c r="CG123" s="82"/>
      <c r="CH123" s="82"/>
      <c r="CI123" s="82"/>
      <c r="CJ123" s="82"/>
      <c r="CK123" s="82"/>
      <c r="CL123" s="82"/>
      <c r="CM123" s="82"/>
      <c r="CN123" s="82"/>
      <c r="CO123" s="82"/>
      <c r="CP123" s="82"/>
      <c r="CQ123" s="82"/>
      <c r="CR123" s="82"/>
      <c r="CS123" s="82"/>
      <c r="CT123" s="82"/>
      <c r="CU123" s="82"/>
      <c r="CV123" s="82"/>
      <c r="CW123" s="82"/>
      <c r="CX123" s="82"/>
      <c r="CY123" s="82"/>
      <c r="CZ123" s="82"/>
      <c r="DA123" s="82"/>
      <c r="DB123" s="82"/>
      <c r="DC123" s="82"/>
      <c r="DD123" s="82"/>
      <c r="DE123" s="82"/>
      <c r="DF123" s="82"/>
      <c r="DG123" s="82"/>
      <c r="DH123" s="82"/>
      <c r="DI123" s="82"/>
      <c r="DJ123" s="82"/>
      <c r="DK123" s="82"/>
    </row>
    <row r="124" spans="1:115" ht="11.25" customHeight="1" x14ac:dyDescent="0.25">
      <c r="A124" s="82"/>
      <c r="B124" s="82"/>
      <c r="C124" s="82"/>
      <c r="D124" s="82"/>
      <c r="E124" s="82"/>
      <c r="F124" s="82"/>
      <c r="G124" s="82"/>
      <c r="H124" s="82"/>
      <c r="I124" s="82"/>
      <c r="J124" s="82"/>
      <c r="K124" s="82"/>
      <c r="L124" s="82"/>
      <c r="M124" s="82"/>
      <c r="N124" s="82"/>
      <c r="O124" s="82"/>
      <c r="P124" s="82"/>
      <c r="Q124" s="82"/>
      <c r="R124" s="82"/>
      <c r="S124" s="82"/>
      <c r="T124" s="82"/>
      <c r="U124" s="82"/>
      <c r="V124" s="82"/>
      <c r="W124" s="82"/>
      <c r="X124" s="82"/>
      <c r="Y124" s="82"/>
      <c r="Z124" s="82"/>
      <c r="AA124" s="230"/>
      <c r="AB124" s="230"/>
      <c r="AC124" s="230"/>
      <c r="AD124" s="230"/>
      <c r="AE124" s="230"/>
      <c r="AF124" s="230"/>
      <c r="AG124" s="230"/>
      <c r="AH124" s="230"/>
      <c r="AI124" s="230"/>
      <c r="AJ124" s="230"/>
      <c r="AK124" s="230"/>
      <c r="AL124" s="230"/>
      <c r="AM124" s="230"/>
      <c r="AN124" s="230"/>
      <c r="AO124" s="230"/>
      <c r="AP124" s="230"/>
      <c r="AQ124" s="230"/>
      <c r="AR124" s="230"/>
      <c r="AS124" s="230"/>
      <c r="AT124" s="230"/>
      <c r="AU124" s="230"/>
      <c r="AV124" s="230"/>
      <c r="AW124" s="230"/>
      <c r="AX124" s="230"/>
      <c r="AY124" s="230"/>
      <c r="AZ124" s="230"/>
      <c r="BA124" s="230"/>
      <c r="BB124" s="230"/>
      <c r="BC124" s="230"/>
      <c r="BD124" s="230"/>
      <c r="BE124" s="230"/>
      <c r="BF124" s="45">
        <v>4</v>
      </c>
      <c r="BG124" s="102">
        <v>1</v>
      </c>
      <c r="BH124" s="102">
        <v>6</v>
      </c>
      <c r="BI124" s="102">
        <v>50</v>
      </c>
      <c r="BJ124" s="48" t="str">
        <f t="shared" si="30"/>
        <v>6,1</v>
      </c>
      <c r="BK124" s="82"/>
      <c r="BL124" s="94">
        <f t="shared" si="31"/>
        <v>120</v>
      </c>
      <c r="BM124" s="56">
        <f t="shared" si="32"/>
        <v>4</v>
      </c>
      <c r="BN124" s="56">
        <f t="shared" si="33"/>
        <v>12</v>
      </c>
      <c r="BO124" s="82"/>
      <c r="BP124" s="230"/>
      <c r="BQ124" s="230"/>
      <c r="BR124" s="230"/>
      <c r="BS124" s="230"/>
      <c r="BT124" s="230"/>
      <c r="BU124" s="230"/>
      <c r="BV124" s="231"/>
      <c r="BW124" s="230"/>
      <c r="BX124" s="231"/>
      <c r="BY124" s="231"/>
      <c r="BZ124" s="82"/>
      <c r="CA124" s="82"/>
      <c r="CB124" s="82"/>
      <c r="CC124" s="82"/>
      <c r="CD124" s="82"/>
      <c r="CE124" s="82"/>
      <c r="CF124" s="82"/>
      <c r="CG124" s="82"/>
      <c r="CH124" s="82"/>
      <c r="CI124" s="82"/>
      <c r="CJ124" s="82"/>
      <c r="CK124" s="82"/>
      <c r="CL124" s="82"/>
      <c r="CM124" s="82"/>
      <c r="CN124" s="82"/>
      <c r="CO124" s="82"/>
      <c r="CP124" s="82"/>
      <c r="CQ124" s="82"/>
      <c r="CR124" s="82"/>
      <c r="CS124" s="82"/>
      <c r="CT124" s="82"/>
      <c r="CU124" s="82"/>
      <c r="CV124" s="82"/>
      <c r="CW124" s="82"/>
      <c r="CX124" s="82"/>
      <c r="CY124" s="82"/>
      <c r="CZ124" s="82"/>
      <c r="DA124" s="82"/>
      <c r="DB124" s="82"/>
      <c r="DC124" s="82"/>
      <c r="DD124" s="82"/>
      <c r="DE124" s="82"/>
      <c r="DF124" s="82"/>
      <c r="DG124" s="82"/>
      <c r="DH124" s="82"/>
      <c r="DI124" s="82"/>
      <c r="DJ124" s="82"/>
      <c r="DK124" s="82"/>
    </row>
    <row r="125" spans="1:115" ht="11.25" customHeight="1" x14ac:dyDescent="0.25">
      <c r="A125" s="82"/>
      <c r="B125" s="82"/>
      <c r="C125" s="82"/>
      <c r="D125" s="82"/>
      <c r="E125" s="82"/>
      <c r="F125" s="82"/>
      <c r="G125" s="82"/>
      <c r="H125" s="82"/>
      <c r="I125" s="82"/>
      <c r="J125" s="82"/>
      <c r="K125" s="82"/>
      <c r="L125" s="82"/>
      <c r="M125" s="82"/>
      <c r="N125" s="82"/>
      <c r="O125" s="82"/>
      <c r="P125" s="82"/>
      <c r="Q125" s="82"/>
      <c r="R125" s="82"/>
      <c r="S125" s="82"/>
      <c r="T125" s="82"/>
      <c r="U125" s="82"/>
      <c r="V125" s="82"/>
      <c r="W125" s="82"/>
      <c r="X125" s="82"/>
      <c r="Y125" s="82"/>
      <c r="Z125" s="82"/>
      <c r="AA125" s="230"/>
      <c r="AB125" s="230"/>
      <c r="AC125" s="230"/>
      <c r="AD125" s="230"/>
      <c r="AE125" s="230"/>
      <c r="AF125" s="230"/>
      <c r="AG125" s="230"/>
      <c r="AH125" s="230"/>
      <c r="AI125" s="230"/>
      <c r="AJ125" s="230"/>
      <c r="AK125" s="230"/>
      <c r="AL125" s="230"/>
      <c r="AM125" s="230"/>
      <c r="AN125" s="230"/>
      <c r="AO125" s="230"/>
      <c r="AP125" s="230"/>
      <c r="AQ125" s="230"/>
      <c r="AR125" s="230"/>
      <c r="AS125" s="230"/>
      <c r="AT125" s="230"/>
      <c r="AU125" s="230"/>
      <c r="AV125" s="230"/>
      <c r="AW125" s="230"/>
      <c r="AX125" s="230"/>
      <c r="AY125" s="230"/>
      <c r="AZ125" s="230"/>
      <c r="BA125" s="230"/>
      <c r="BB125" s="230"/>
      <c r="BC125" s="230"/>
      <c r="BD125" s="230"/>
      <c r="BE125" s="230"/>
      <c r="BF125" s="45">
        <v>4</v>
      </c>
      <c r="BG125" s="102">
        <v>1</v>
      </c>
      <c r="BH125" s="102">
        <v>7</v>
      </c>
      <c r="BI125" s="102">
        <v>50</v>
      </c>
      <c r="BJ125" s="48" t="str">
        <f t="shared" si="30"/>
        <v>7,1</v>
      </c>
      <c r="BK125" s="82"/>
      <c r="BL125" s="94">
        <f t="shared" si="31"/>
        <v>121</v>
      </c>
      <c r="BM125" s="56">
        <f t="shared" si="32"/>
        <v>4</v>
      </c>
      <c r="BN125" s="56">
        <f t="shared" si="33"/>
        <v>13</v>
      </c>
      <c r="BO125" s="82"/>
      <c r="BP125" s="230"/>
      <c r="BQ125" s="230"/>
      <c r="BR125" s="230"/>
      <c r="BS125" s="230"/>
      <c r="BT125" s="230"/>
      <c r="BU125" s="230"/>
      <c r="BV125" s="231"/>
      <c r="BW125" s="230"/>
      <c r="BX125" s="231"/>
      <c r="BY125" s="231"/>
      <c r="BZ125" s="82"/>
      <c r="CA125" s="82"/>
      <c r="CB125" s="82"/>
      <c r="CC125" s="82"/>
      <c r="CD125" s="82"/>
      <c r="CE125" s="82"/>
      <c r="CF125" s="82"/>
      <c r="CG125" s="82"/>
      <c r="CH125" s="82"/>
      <c r="CI125" s="82"/>
      <c r="CJ125" s="82"/>
      <c r="CK125" s="82"/>
      <c r="CL125" s="82"/>
      <c r="CM125" s="82"/>
      <c r="CN125" s="82"/>
      <c r="CO125" s="82"/>
      <c r="CP125" s="82"/>
      <c r="CQ125" s="82"/>
      <c r="CR125" s="82"/>
      <c r="CS125" s="82"/>
      <c r="CT125" s="82"/>
      <c r="CU125" s="82"/>
      <c r="CV125" s="82"/>
      <c r="CW125" s="82"/>
      <c r="CX125" s="82"/>
      <c r="CY125" s="82"/>
      <c r="CZ125" s="82"/>
      <c r="DA125" s="82"/>
      <c r="DB125" s="82"/>
      <c r="DC125" s="82"/>
      <c r="DD125" s="82"/>
      <c r="DE125" s="82"/>
      <c r="DF125" s="82"/>
      <c r="DG125" s="82"/>
      <c r="DH125" s="82"/>
      <c r="DI125" s="82"/>
      <c r="DJ125" s="82"/>
      <c r="DK125" s="82"/>
    </row>
    <row r="126" spans="1:115" ht="11.25" customHeight="1" x14ac:dyDescent="0.25">
      <c r="A126" s="82"/>
      <c r="B126" s="82"/>
      <c r="C126" s="82"/>
      <c r="D126" s="82"/>
      <c r="E126" s="82"/>
      <c r="F126" s="82"/>
      <c r="G126" s="82"/>
      <c r="H126" s="82"/>
      <c r="I126" s="82"/>
      <c r="J126" s="82"/>
      <c r="K126" s="82"/>
      <c r="L126" s="82"/>
      <c r="M126" s="82"/>
      <c r="N126" s="82"/>
      <c r="O126" s="82"/>
      <c r="P126" s="82"/>
      <c r="Q126" s="82"/>
      <c r="R126" s="82"/>
      <c r="S126" s="82"/>
      <c r="T126" s="82"/>
      <c r="U126" s="82"/>
      <c r="V126" s="82"/>
      <c r="W126" s="82"/>
      <c r="X126" s="82"/>
      <c r="Y126" s="82"/>
      <c r="Z126" s="82"/>
      <c r="AA126" s="230"/>
      <c r="AB126" s="230"/>
      <c r="AC126" s="230"/>
      <c r="AD126" s="230"/>
      <c r="AE126" s="230"/>
      <c r="AF126" s="230"/>
      <c r="AG126" s="230"/>
      <c r="AH126" s="230"/>
      <c r="AI126" s="230"/>
      <c r="AJ126" s="230"/>
      <c r="AK126" s="230"/>
      <c r="AL126" s="230"/>
      <c r="AM126" s="230"/>
      <c r="AN126" s="230"/>
      <c r="AO126" s="230"/>
      <c r="AP126" s="230"/>
      <c r="AQ126" s="230"/>
      <c r="AR126" s="230"/>
      <c r="AS126" s="230"/>
      <c r="AT126" s="230"/>
      <c r="AU126" s="230"/>
      <c r="AV126" s="230"/>
      <c r="AW126" s="230"/>
      <c r="AX126" s="230"/>
      <c r="AY126" s="230"/>
      <c r="AZ126" s="230"/>
      <c r="BA126" s="230"/>
      <c r="BB126" s="230"/>
      <c r="BC126" s="230"/>
      <c r="BD126" s="230"/>
      <c r="BE126" s="230"/>
      <c r="BF126" s="45">
        <v>4</v>
      </c>
      <c r="BG126" s="102">
        <v>1</v>
      </c>
      <c r="BH126" s="102">
        <v>8</v>
      </c>
      <c r="BI126" s="102">
        <v>50</v>
      </c>
      <c r="BJ126" s="48" t="str">
        <f t="shared" si="30"/>
        <v>8,1</v>
      </c>
      <c r="BK126" s="82"/>
      <c r="BL126" s="94">
        <f t="shared" si="31"/>
        <v>122</v>
      </c>
      <c r="BM126" s="56">
        <f t="shared" si="32"/>
        <v>4</v>
      </c>
      <c r="BN126" s="56">
        <f t="shared" si="33"/>
        <v>14</v>
      </c>
      <c r="BO126" s="82"/>
      <c r="BP126" s="230"/>
      <c r="BQ126" s="230"/>
      <c r="BR126" s="230"/>
      <c r="BS126" s="230"/>
      <c r="BT126" s="230"/>
      <c r="BU126" s="230"/>
      <c r="BV126" s="231"/>
      <c r="BW126" s="230"/>
      <c r="BX126" s="231"/>
      <c r="BY126" s="231"/>
      <c r="BZ126" s="82"/>
      <c r="CA126" s="82"/>
      <c r="CB126" s="82"/>
      <c r="CC126" s="82"/>
      <c r="CD126" s="82"/>
      <c r="CE126" s="82"/>
      <c r="CF126" s="82"/>
      <c r="CG126" s="82"/>
      <c r="CH126" s="82"/>
      <c r="CI126" s="82"/>
      <c r="CJ126" s="82"/>
      <c r="CK126" s="82"/>
      <c r="CL126" s="82"/>
      <c r="CM126" s="82"/>
      <c r="CN126" s="82"/>
      <c r="CO126" s="82"/>
      <c r="CP126" s="82"/>
      <c r="CQ126" s="82"/>
      <c r="CR126" s="82"/>
      <c r="CS126" s="82"/>
      <c r="CT126" s="82"/>
      <c r="CU126" s="82"/>
      <c r="CV126" s="82"/>
      <c r="CW126" s="82"/>
      <c r="CX126" s="82"/>
      <c r="CY126" s="82"/>
      <c r="CZ126" s="82"/>
      <c r="DA126" s="82"/>
      <c r="DB126" s="82"/>
      <c r="DC126" s="82"/>
      <c r="DD126" s="82"/>
      <c r="DE126" s="82"/>
      <c r="DF126" s="82"/>
      <c r="DG126" s="82"/>
      <c r="DH126" s="82"/>
      <c r="DI126" s="82"/>
      <c r="DJ126" s="82"/>
      <c r="DK126" s="82"/>
    </row>
    <row r="127" spans="1:115" ht="11.25" customHeight="1" x14ac:dyDescent="0.25">
      <c r="A127" s="82"/>
      <c r="B127" s="82"/>
      <c r="C127" s="82"/>
      <c r="D127" s="82"/>
      <c r="E127" s="82"/>
      <c r="F127" s="82"/>
      <c r="G127" s="82"/>
      <c r="H127" s="82"/>
      <c r="I127" s="82"/>
      <c r="J127" s="82"/>
      <c r="K127" s="82"/>
      <c r="L127" s="82"/>
      <c r="M127" s="82"/>
      <c r="N127" s="82"/>
      <c r="O127" s="82"/>
      <c r="P127" s="82"/>
      <c r="Q127" s="82"/>
      <c r="R127" s="82"/>
      <c r="S127" s="82"/>
      <c r="T127" s="82"/>
      <c r="U127" s="82"/>
      <c r="V127" s="82"/>
      <c r="W127" s="82"/>
      <c r="X127" s="82"/>
      <c r="Y127" s="82"/>
      <c r="Z127" s="82"/>
      <c r="AA127" s="230"/>
      <c r="AB127" s="230"/>
      <c r="AC127" s="230"/>
      <c r="AD127" s="230"/>
      <c r="AE127" s="230"/>
      <c r="AF127" s="230"/>
      <c r="AG127" s="230"/>
      <c r="AH127" s="230"/>
      <c r="AI127" s="230"/>
      <c r="AJ127" s="230"/>
      <c r="AK127" s="230"/>
      <c r="AL127" s="230"/>
      <c r="AM127" s="230"/>
      <c r="AN127" s="230"/>
      <c r="AO127" s="230"/>
      <c r="AP127" s="230"/>
      <c r="AQ127" s="230"/>
      <c r="AR127" s="230"/>
      <c r="AS127" s="230"/>
      <c r="AT127" s="230"/>
      <c r="AU127" s="230"/>
      <c r="AV127" s="230"/>
      <c r="AW127" s="230"/>
      <c r="AX127" s="230"/>
      <c r="AY127" s="230"/>
      <c r="AZ127" s="230"/>
      <c r="BA127" s="230"/>
      <c r="BB127" s="230"/>
      <c r="BC127" s="230"/>
      <c r="BD127" s="230"/>
      <c r="BE127" s="230"/>
      <c r="BF127" s="45">
        <v>4</v>
      </c>
      <c r="BG127" s="102">
        <v>1</v>
      </c>
      <c r="BH127" s="102">
        <v>9</v>
      </c>
      <c r="BI127" s="102">
        <v>50</v>
      </c>
      <c r="BJ127" s="48" t="str">
        <f t="shared" si="30"/>
        <v>9,1</v>
      </c>
      <c r="BK127" s="82"/>
      <c r="BL127" s="94">
        <f t="shared" si="31"/>
        <v>123</v>
      </c>
      <c r="BM127" s="56">
        <f t="shared" si="32"/>
        <v>4</v>
      </c>
      <c r="BN127" s="56">
        <f t="shared" si="33"/>
        <v>15</v>
      </c>
      <c r="BO127" s="82"/>
      <c r="BP127" s="230"/>
      <c r="BQ127" s="230"/>
      <c r="BR127" s="230"/>
      <c r="BS127" s="230"/>
      <c r="BT127" s="230"/>
      <c r="BU127" s="230"/>
      <c r="BV127" s="231"/>
      <c r="BW127" s="230"/>
      <c r="BX127" s="231"/>
      <c r="BY127" s="231"/>
      <c r="BZ127" s="82"/>
      <c r="CA127" s="82"/>
      <c r="CB127" s="82"/>
      <c r="CC127" s="82"/>
      <c r="CD127" s="82"/>
      <c r="CE127" s="82"/>
      <c r="CF127" s="82"/>
      <c r="CG127" s="82"/>
      <c r="CH127" s="82"/>
      <c r="CI127" s="82"/>
      <c r="CJ127" s="82"/>
      <c r="CK127" s="82"/>
      <c r="CL127" s="82"/>
      <c r="CM127" s="82"/>
      <c r="CN127" s="82"/>
      <c r="CO127" s="82"/>
      <c r="CP127" s="82"/>
      <c r="CQ127" s="82"/>
      <c r="CR127" s="82"/>
      <c r="CS127" s="82"/>
      <c r="CT127" s="82"/>
      <c r="CU127" s="82"/>
      <c r="CV127" s="82"/>
      <c r="CW127" s="82"/>
      <c r="CX127" s="82"/>
      <c r="CY127" s="82"/>
      <c r="CZ127" s="82"/>
      <c r="DA127" s="82"/>
      <c r="DB127" s="82"/>
      <c r="DC127" s="82"/>
      <c r="DD127" s="82"/>
      <c r="DE127" s="82"/>
      <c r="DF127" s="82"/>
      <c r="DG127" s="82"/>
      <c r="DH127" s="82"/>
      <c r="DI127" s="82"/>
      <c r="DJ127" s="82"/>
      <c r="DK127" s="82"/>
    </row>
    <row r="128" spans="1:115" ht="11.25" customHeight="1" x14ac:dyDescent="0.25">
      <c r="A128" s="82"/>
      <c r="B128" s="82"/>
      <c r="C128" s="82"/>
      <c r="D128" s="82"/>
      <c r="E128" s="82"/>
      <c r="F128" s="82"/>
      <c r="G128" s="82"/>
      <c r="H128" s="82"/>
      <c r="I128" s="82"/>
      <c r="J128" s="82"/>
      <c r="K128" s="82"/>
      <c r="L128" s="82"/>
      <c r="M128" s="82"/>
      <c r="N128" s="82"/>
      <c r="O128" s="82"/>
      <c r="P128" s="82"/>
      <c r="Q128" s="82"/>
      <c r="R128" s="82"/>
      <c r="S128" s="82"/>
      <c r="T128" s="82"/>
      <c r="U128" s="82"/>
      <c r="V128" s="82"/>
      <c r="W128" s="82"/>
      <c r="X128" s="82"/>
      <c r="Y128" s="82"/>
      <c r="Z128" s="82"/>
      <c r="AA128" s="230"/>
      <c r="AB128" s="230"/>
      <c r="AC128" s="230"/>
      <c r="AD128" s="230"/>
      <c r="AE128" s="230"/>
      <c r="AF128" s="230"/>
      <c r="AG128" s="230"/>
      <c r="AH128" s="230"/>
      <c r="AI128" s="230"/>
      <c r="AJ128" s="230"/>
      <c r="AK128" s="230"/>
      <c r="AL128" s="230"/>
      <c r="AM128" s="230"/>
      <c r="AN128" s="230"/>
      <c r="AO128" s="230"/>
      <c r="AP128" s="230"/>
      <c r="AQ128" s="230"/>
      <c r="AR128" s="230"/>
      <c r="AS128" s="230"/>
      <c r="AT128" s="230"/>
      <c r="AU128" s="230"/>
      <c r="AV128" s="230"/>
      <c r="AW128" s="230"/>
      <c r="AX128" s="230"/>
      <c r="AY128" s="230"/>
      <c r="AZ128" s="230"/>
      <c r="BA128" s="230"/>
      <c r="BB128" s="230"/>
      <c r="BC128" s="230"/>
      <c r="BD128" s="230"/>
      <c r="BE128" s="230"/>
      <c r="BF128" s="45">
        <v>4</v>
      </c>
      <c r="BG128" s="102">
        <v>1</v>
      </c>
      <c r="BH128" s="102">
        <v>10</v>
      </c>
      <c r="BI128" s="102">
        <v>50</v>
      </c>
      <c r="BJ128" s="48" t="str">
        <f t="shared" si="30"/>
        <v>10,1</v>
      </c>
      <c r="BK128" s="82"/>
      <c r="BL128" s="94">
        <f t="shared" si="31"/>
        <v>124</v>
      </c>
      <c r="BM128" s="56">
        <f t="shared" si="32"/>
        <v>4</v>
      </c>
      <c r="BN128" s="56">
        <f t="shared" si="33"/>
        <v>16</v>
      </c>
      <c r="BO128" s="82"/>
      <c r="BP128" s="230"/>
      <c r="BQ128" s="230"/>
      <c r="BR128" s="230"/>
      <c r="BS128" s="230"/>
      <c r="BT128" s="230"/>
      <c r="BU128" s="230"/>
      <c r="BV128" s="231"/>
      <c r="BW128" s="230"/>
      <c r="BX128" s="231"/>
      <c r="BY128" s="231"/>
      <c r="BZ128" s="82"/>
      <c r="CA128" s="82"/>
      <c r="CB128" s="82"/>
      <c r="CC128" s="82"/>
      <c r="CD128" s="82"/>
      <c r="CE128" s="82"/>
      <c r="CF128" s="82"/>
      <c r="CG128" s="82"/>
      <c r="CH128" s="82"/>
      <c r="CI128" s="82"/>
      <c r="CJ128" s="82"/>
      <c r="CK128" s="82"/>
      <c r="CL128" s="82"/>
      <c r="CM128" s="82"/>
      <c r="CN128" s="82"/>
      <c r="CO128" s="82"/>
      <c r="CP128" s="82"/>
      <c r="CQ128" s="82"/>
      <c r="CR128" s="82"/>
      <c r="CS128" s="82"/>
      <c r="CT128" s="82"/>
      <c r="CU128" s="82"/>
      <c r="CV128" s="82"/>
      <c r="CW128" s="82"/>
      <c r="CX128" s="82"/>
      <c r="CY128" s="82"/>
      <c r="CZ128" s="82"/>
      <c r="DA128" s="82"/>
      <c r="DB128" s="82"/>
      <c r="DC128" s="82"/>
      <c r="DD128" s="82"/>
      <c r="DE128" s="82"/>
      <c r="DF128" s="82"/>
      <c r="DG128" s="82"/>
      <c r="DH128" s="82"/>
      <c r="DI128" s="82"/>
      <c r="DJ128" s="82"/>
      <c r="DK128" s="82"/>
    </row>
    <row r="129" spans="1:115" ht="11.25" customHeight="1" x14ac:dyDescent="0.25">
      <c r="A129" s="82"/>
      <c r="B129" s="82"/>
      <c r="C129" s="82"/>
      <c r="D129" s="82"/>
      <c r="E129" s="82"/>
      <c r="F129" s="82"/>
      <c r="G129" s="82"/>
      <c r="H129" s="82"/>
      <c r="I129" s="82"/>
      <c r="J129" s="82"/>
      <c r="K129" s="82"/>
      <c r="L129" s="82"/>
      <c r="M129" s="82"/>
      <c r="N129" s="82"/>
      <c r="O129" s="82"/>
      <c r="P129" s="82"/>
      <c r="Q129" s="82"/>
      <c r="R129" s="82"/>
      <c r="S129" s="82"/>
      <c r="T129" s="82"/>
      <c r="U129" s="82"/>
      <c r="V129" s="82"/>
      <c r="W129" s="82"/>
      <c r="X129" s="82"/>
      <c r="Y129" s="82"/>
      <c r="Z129" s="82"/>
      <c r="AA129" s="230"/>
      <c r="AB129" s="230"/>
      <c r="AC129" s="230"/>
      <c r="AD129" s="230"/>
      <c r="AE129" s="230"/>
      <c r="AF129" s="230"/>
      <c r="AG129" s="230"/>
      <c r="AH129" s="230"/>
      <c r="AI129" s="230"/>
      <c r="AJ129" s="230"/>
      <c r="AK129" s="230"/>
      <c r="AL129" s="230"/>
      <c r="AM129" s="230"/>
      <c r="AN129" s="230"/>
      <c r="AO129" s="230"/>
      <c r="AP129" s="230"/>
      <c r="AQ129" s="230"/>
      <c r="AR129" s="230"/>
      <c r="AS129" s="230"/>
      <c r="AT129" s="230"/>
      <c r="AU129" s="230"/>
      <c r="AV129" s="230"/>
      <c r="AW129" s="230"/>
      <c r="AX129" s="230"/>
      <c r="AY129" s="230"/>
      <c r="AZ129" s="230"/>
      <c r="BA129" s="230"/>
      <c r="BB129" s="230"/>
      <c r="BC129" s="230"/>
      <c r="BD129" s="230"/>
      <c r="BE129" s="230"/>
      <c r="BF129" s="45">
        <v>4</v>
      </c>
      <c r="BG129" s="102">
        <v>1</v>
      </c>
      <c r="BH129" s="102">
        <v>11</v>
      </c>
      <c r="BI129" s="102">
        <v>50</v>
      </c>
      <c r="BJ129" s="48" t="str">
        <f t="shared" si="30"/>
        <v>11,1</v>
      </c>
      <c r="BK129" s="82"/>
      <c r="BL129" s="94">
        <f t="shared" si="31"/>
        <v>125</v>
      </c>
      <c r="BM129" s="56">
        <f t="shared" si="32"/>
        <v>4</v>
      </c>
      <c r="BN129" s="56">
        <f t="shared" si="33"/>
        <v>17</v>
      </c>
      <c r="BO129" s="82"/>
      <c r="BP129" s="230"/>
      <c r="BQ129" s="230"/>
      <c r="BR129" s="230"/>
      <c r="BS129" s="230"/>
      <c r="BT129" s="230"/>
      <c r="BU129" s="230"/>
      <c r="BV129" s="231"/>
      <c r="BW129" s="230"/>
      <c r="BX129" s="231"/>
      <c r="BY129" s="231"/>
      <c r="BZ129" s="82"/>
      <c r="CA129" s="82"/>
      <c r="CB129" s="82"/>
      <c r="CC129" s="82"/>
      <c r="CD129" s="82"/>
      <c r="CE129" s="82"/>
      <c r="CF129" s="82"/>
      <c r="CG129" s="82"/>
      <c r="CH129" s="82"/>
      <c r="CI129" s="82"/>
      <c r="CJ129" s="82"/>
      <c r="CK129" s="82"/>
      <c r="CL129" s="82"/>
      <c r="CM129" s="82"/>
      <c r="CN129" s="82"/>
      <c r="CO129" s="82"/>
      <c r="CP129" s="82"/>
      <c r="CQ129" s="82"/>
      <c r="CR129" s="82"/>
      <c r="CS129" s="82"/>
      <c r="CT129" s="82"/>
      <c r="CU129" s="82"/>
      <c r="CV129" s="82"/>
      <c r="CW129" s="82"/>
      <c r="CX129" s="82"/>
      <c r="CY129" s="82"/>
      <c r="CZ129" s="82"/>
      <c r="DA129" s="82"/>
      <c r="DB129" s="82"/>
      <c r="DC129" s="82"/>
      <c r="DD129" s="82"/>
      <c r="DE129" s="82"/>
      <c r="DF129" s="82"/>
      <c r="DG129" s="82"/>
      <c r="DH129" s="82"/>
      <c r="DI129" s="82"/>
      <c r="DJ129" s="82"/>
      <c r="DK129" s="82"/>
    </row>
    <row r="130" spans="1:115" ht="11.25" customHeight="1" x14ac:dyDescent="0.25">
      <c r="A130" s="82"/>
      <c r="B130" s="82"/>
      <c r="C130" s="82"/>
      <c r="D130" s="82"/>
      <c r="E130" s="82"/>
      <c r="F130" s="82"/>
      <c r="G130" s="82"/>
      <c r="H130" s="82"/>
      <c r="I130" s="82"/>
      <c r="J130" s="82"/>
      <c r="K130" s="82"/>
      <c r="L130" s="82"/>
      <c r="M130" s="82"/>
      <c r="N130" s="82"/>
      <c r="O130" s="82"/>
      <c r="P130" s="82"/>
      <c r="Q130" s="82"/>
      <c r="R130" s="82"/>
      <c r="S130" s="82"/>
      <c r="T130" s="82"/>
      <c r="U130" s="82"/>
      <c r="V130" s="82"/>
      <c r="W130" s="82"/>
      <c r="X130" s="82"/>
      <c r="Y130" s="82"/>
      <c r="Z130" s="82"/>
      <c r="AA130" s="230"/>
      <c r="AB130" s="230"/>
      <c r="AC130" s="230"/>
      <c r="AD130" s="230"/>
      <c r="AE130" s="230"/>
      <c r="AF130" s="230"/>
      <c r="AG130" s="230"/>
      <c r="AH130" s="230"/>
      <c r="AI130" s="230"/>
      <c r="AJ130" s="230"/>
      <c r="AK130" s="230"/>
      <c r="AL130" s="230"/>
      <c r="AM130" s="230"/>
      <c r="AN130" s="230"/>
      <c r="AO130" s="230"/>
      <c r="AP130" s="230"/>
      <c r="AQ130" s="230"/>
      <c r="AR130" s="230"/>
      <c r="AS130" s="230"/>
      <c r="AT130" s="230"/>
      <c r="AU130" s="230"/>
      <c r="AV130" s="230"/>
      <c r="AW130" s="230"/>
      <c r="AX130" s="230"/>
      <c r="AY130" s="230"/>
      <c r="AZ130" s="230"/>
      <c r="BA130" s="230"/>
      <c r="BB130" s="230"/>
      <c r="BC130" s="230"/>
      <c r="BD130" s="230"/>
      <c r="BE130" s="230"/>
      <c r="BF130" s="45">
        <v>4</v>
      </c>
      <c r="BG130" s="102">
        <v>1</v>
      </c>
      <c r="BH130" s="102">
        <v>12</v>
      </c>
      <c r="BI130" s="102">
        <v>50.09</v>
      </c>
      <c r="BJ130" s="48" t="str">
        <f t="shared" si="30"/>
        <v>12,1</v>
      </c>
      <c r="BK130" s="82"/>
      <c r="BL130" s="94">
        <f t="shared" si="31"/>
        <v>126</v>
      </c>
      <c r="BM130" s="56">
        <f t="shared" si="32"/>
        <v>4</v>
      </c>
      <c r="BN130" s="56">
        <f t="shared" si="33"/>
        <v>18</v>
      </c>
      <c r="BO130" s="82"/>
      <c r="BP130" s="230"/>
      <c r="BQ130" s="230"/>
      <c r="BR130" s="230"/>
      <c r="BS130" s="230"/>
      <c r="BT130" s="230"/>
      <c r="BU130" s="230"/>
      <c r="BV130" s="231"/>
      <c r="BW130" s="230"/>
      <c r="BX130" s="231"/>
      <c r="BY130" s="231"/>
      <c r="BZ130" s="82"/>
      <c r="CA130" s="82"/>
      <c r="CB130" s="82"/>
      <c r="CC130" s="82"/>
      <c r="CD130" s="82"/>
      <c r="CE130" s="82"/>
      <c r="CF130" s="82"/>
      <c r="CG130" s="82"/>
      <c r="CH130" s="82"/>
      <c r="CI130" s="82"/>
      <c r="CJ130" s="82"/>
      <c r="CK130" s="82"/>
      <c r="CL130" s="82"/>
      <c r="CM130" s="82"/>
      <c r="CN130" s="82"/>
      <c r="CO130" s="82"/>
      <c r="CP130" s="82"/>
      <c r="CQ130" s="82"/>
      <c r="CR130" s="82"/>
      <c r="CS130" s="82"/>
      <c r="CT130" s="82"/>
      <c r="CU130" s="82"/>
      <c r="CV130" s="82"/>
      <c r="CW130" s="82"/>
      <c r="CX130" s="82"/>
      <c r="CY130" s="82"/>
      <c r="CZ130" s="82"/>
      <c r="DA130" s="82"/>
      <c r="DB130" s="82"/>
      <c r="DC130" s="82"/>
      <c r="DD130" s="82"/>
      <c r="DE130" s="82"/>
      <c r="DF130" s="82"/>
      <c r="DG130" s="82"/>
      <c r="DH130" s="82"/>
      <c r="DI130" s="82"/>
      <c r="DJ130" s="82"/>
      <c r="DK130" s="82"/>
    </row>
    <row r="131" spans="1:115" ht="11.25" customHeight="1" x14ac:dyDescent="0.25">
      <c r="A131" s="82"/>
      <c r="B131" s="82"/>
      <c r="C131" s="82"/>
      <c r="D131" s="82"/>
      <c r="E131" s="82"/>
      <c r="F131" s="82"/>
      <c r="G131" s="82"/>
      <c r="H131" s="82"/>
      <c r="I131" s="82"/>
      <c r="J131" s="82"/>
      <c r="K131" s="82"/>
      <c r="L131" s="82"/>
      <c r="M131" s="82"/>
      <c r="N131" s="82"/>
      <c r="O131" s="82"/>
      <c r="P131" s="82"/>
      <c r="Q131" s="82"/>
      <c r="R131" s="82"/>
      <c r="S131" s="82"/>
      <c r="T131" s="82"/>
      <c r="U131" s="82"/>
      <c r="V131" s="82"/>
      <c r="W131" s="82"/>
      <c r="X131" s="82"/>
      <c r="Y131" s="82"/>
      <c r="Z131" s="82"/>
      <c r="AA131" s="230"/>
      <c r="AB131" s="230"/>
      <c r="AC131" s="230"/>
      <c r="AD131" s="230"/>
      <c r="AE131" s="230"/>
      <c r="AF131" s="230"/>
      <c r="AG131" s="230"/>
      <c r="AH131" s="230"/>
      <c r="AI131" s="230"/>
      <c r="AJ131" s="230"/>
      <c r="AK131" s="230"/>
      <c r="AL131" s="230"/>
      <c r="AM131" s="230"/>
      <c r="AN131" s="230"/>
      <c r="AO131" s="230"/>
      <c r="AP131" s="230"/>
      <c r="AQ131" s="230"/>
      <c r="AR131" s="230"/>
      <c r="AS131" s="230"/>
      <c r="AT131" s="230"/>
      <c r="AU131" s="230"/>
      <c r="AV131" s="230"/>
      <c r="AW131" s="230"/>
      <c r="AX131" s="230"/>
      <c r="AY131" s="230"/>
      <c r="AZ131" s="230"/>
      <c r="BA131" s="230"/>
      <c r="BB131" s="230"/>
      <c r="BC131" s="230"/>
      <c r="BD131" s="230"/>
      <c r="BE131" s="230"/>
      <c r="BF131" s="45">
        <v>4</v>
      </c>
      <c r="BG131" s="102">
        <v>1</v>
      </c>
      <c r="BH131" s="102">
        <v>13</v>
      </c>
      <c r="BI131" s="102">
        <v>50.14</v>
      </c>
      <c r="BJ131" s="48" t="str">
        <f t="shared" si="30"/>
        <v>13,1</v>
      </c>
      <c r="BK131" s="82"/>
      <c r="BL131" s="94">
        <f t="shared" si="31"/>
        <v>127</v>
      </c>
      <c r="BM131" s="56">
        <f t="shared" si="32"/>
        <v>4</v>
      </c>
      <c r="BN131" s="56">
        <f t="shared" si="33"/>
        <v>19</v>
      </c>
      <c r="BO131" s="82"/>
      <c r="BP131" s="230"/>
      <c r="BQ131" s="230"/>
      <c r="BR131" s="230"/>
      <c r="BS131" s="230"/>
      <c r="BT131" s="230"/>
      <c r="BU131" s="230"/>
      <c r="BV131" s="231"/>
      <c r="BW131" s="230"/>
      <c r="BX131" s="231"/>
      <c r="BY131" s="231"/>
      <c r="BZ131" s="82"/>
      <c r="CA131" s="82"/>
      <c r="CB131" s="82"/>
      <c r="CC131" s="82"/>
      <c r="CD131" s="82"/>
      <c r="CE131" s="82"/>
      <c r="CF131" s="82"/>
      <c r="CG131" s="82"/>
      <c r="CH131" s="82"/>
      <c r="CI131" s="82"/>
      <c r="CJ131" s="82"/>
      <c r="CK131" s="82"/>
      <c r="CL131" s="82"/>
      <c r="CM131" s="82"/>
      <c r="CN131" s="82"/>
      <c r="CO131" s="82"/>
      <c r="CP131" s="82"/>
      <c r="CQ131" s="82"/>
      <c r="CR131" s="82"/>
      <c r="CS131" s="82"/>
      <c r="CT131" s="82"/>
      <c r="CU131" s="82"/>
      <c r="CV131" s="82"/>
      <c r="CW131" s="82"/>
      <c r="CX131" s="82"/>
      <c r="CY131" s="82"/>
      <c r="CZ131" s="82"/>
      <c r="DA131" s="82"/>
      <c r="DB131" s="82"/>
      <c r="DC131" s="82"/>
      <c r="DD131" s="82"/>
      <c r="DE131" s="82"/>
      <c r="DF131" s="82"/>
      <c r="DG131" s="82"/>
      <c r="DH131" s="82"/>
      <c r="DI131" s="82"/>
      <c r="DJ131" s="82"/>
      <c r="DK131" s="82"/>
    </row>
    <row r="132" spans="1:115" ht="11.25" customHeight="1" x14ac:dyDescent="0.25">
      <c r="A132" s="82"/>
      <c r="B132" s="82"/>
      <c r="C132" s="82"/>
      <c r="D132" s="82"/>
      <c r="E132" s="82"/>
      <c r="F132" s="82"/>
      <c r="G132" s="82"/>
      <c r="H132" s="82"/>
      <c r="I132" s="82"/>
      <c r="J132" s="82"/>
      <c r="K132" s="82"/>
      <c r="L132" s="82"/>
      <c r="M132" s="82"/>
      <c r="N132" s="82"/>
      <c r="O132" s="82"/>
      <c r="P132" s="82"/>
      <c r="Q132" s="82"/>
      <c r="R132" s="82"/>
      <c r="S132" s="82"/>
      <c r="T132" s="82"/>
      <c r="U132" s="82"/>
      <c r="V132" s="82"/>
      <c r="W132" s="82"/>
      <c r="X132" s="82"/>
      <c r="Y132" s="82"/>
      <c r="Z132" s="82"/>
      <c r="AA132" s="230"/>
      <c r="AB132" s="230"/>
      <c r="AC132" s="230"/>
      <c r="AD132" s="230"/>
      <c r="AE132" s="230"/>
      <c r="AF132" s="230"/>
      <c r="AG132" s="230"/>
      <c r="AH132" s="230"/>
      <c r="AI132" s="230"/>
      <c r="AJ132" s="230"/>
      <c r="AK132" s="230"/>
      <c r="AL132" s="230"/>
      <c r="AM132" s="230"/>
      <c r="AN132" s="230"/>
      <c r="AO132" s="230"/>
      <c r="AP132" s="230"/>
      <c r="AQ132" s="230"/>
      <c r="AR132" s="230"/>
      <c r="AS132" s="230"/>
      <c r="AT132" s="230"/>
      <c r="AU132" s="230"/>
      <c r="AV132" s="230"/>
      <c r="AW132" s="230"/>
      <c r="AX132" s="230"/>
      <c r="AY132" s="230"/>
      <c r="AZ132" s="230"/>
      <c r="BA132" s="230"/>
      <c r="BB132" s="230"/>
      <c r="BC132" s="230"/>
      <c r="BD132" s="230"/>
      <c r="BE132" s="230"/>
      <c r="BF132" s="45">
        <v>4</v>
      </c>
      <c r="BG132" s="102">
        <v>1</v>
      </c>
      <c r="BH132" s="102">
        <v>14</v>
      </c>
      <c r="BI132" s="102">
        <v>50.14</v>
      </c>
      <c r="BJ132" s="48" t="str">
        <f t="shared" si="30"/>
        <v>14,1</v>
      </c>
      <c r="BK132" s="82"/>
      <c r="BL132" s="94">
        <f t="shared" si="31"/>
        <v>128</v>
      </c>
      <c r="BM132" s="56">
        <f t="shared" si="32"/>
        <v>4</v>
      </c>
      <c r="BN132" s="56">
        <f t="shared" si="33"/>
        <v>20</v>
      </c>
      <c r="BO132" s="82"/>
      <c r="BP132" s="230"/>
      <c r="BQ132" s="230"/>
      <c r="BR132" s="230"/>
      <c r="BS132" s="230"/>
      <c r="BT132" s="230"/>
      <c r="BU132" s="230"/>
      <c r="BV132" s="231"/>
      <c r="BW132" s="230"/>
      <c r="BX132" s="231"/>
      <c r="BY132" s="231"/>
      <c r="BZ132" s="82"/>
      <c r="CA132" s="82"/>
      <c r="CB132" s="82"/>
      <c r="CC132" s="82"/>
      <c r="CD132" s="82"/>
      <c r="CE132" s="82"/>
      <c r="CF132" s="82"/>
      <c r="CG132" s="82"/>
      <c r="CH132" s="82"/>
      <c r="CI132" s="82"/>
      <c r="CJ132" s="82"/>
      <c r="CK132" s="82"/>
      <c r="CL132" s="82"/>
      <c r="CM132" s="82"/>
      <c r="CN132" s="82"/>
      <c r="CO132" s="82"/>
      <c r="CP132" s="82"/>
      <c r="CQ132" s="82"/>
      <c r="CR132" s="82"/>
      <c r="CS132" s="82"/>
      <c r="CT132" s="82"/>
      <c r="CU132" s="82"/>
      <c r="CV132" s="82"/>
      <c r="CW132" s="82"/>
      <c r="CX132" s="82"/>
      <c r="CY132" s="82"/>
      <c r="CZ132" s="82"/>
      <c r="DA132" s="82"/>
      <c r="DB132" s="82"/>
      <c r="DC132" s="82"/>
      <c r="DD132" s="82"/>
      <c r="DE132" s="82"/>
      <c r="DF132" s="82"/>
      <c r="DG132" s="82"/>
      <c r="DH132" s="82"/>
      <c r="DI132" s="82"/>
      <c r="DJ132" s="82"/>
      <c r="DK132" s="82"/>
    </row>
    <row r="133" spans="1:115" ht="11.25" customHeight="1" x14ac:dyDescent="0.25">
      <c r="A133" s="82"/>
      <c r="B133" s="82"/>
      <c r="C133" s="82"/>
      <c r="D133" s="82"/>
      <c r="E133" s="82"/>
      <c r="F133" s="82"/>
      <c r="G133" s="82"/>
      <c r="H133" s="82"/>
      <c r="I133" s="82"/>
      <c r="J133" s="82"/>
      <c r="K133" s="82"/>
      <c r="L133" s="82"/>
      <c r="M133" s="82"/>
      <c r="N133" s="82"/>
      <c r="O133" s="82"/>
      <c r="P133" s="82"/>
      <c r="Q133" s="82"/>
      <c r="R133" s="82"/>
      <c r="S133" s="82"/>
      <c r="T133" s="82"/>
      <c r="U133" s="82"/>
      <c r="V133" s="82"/>
      <c r="W133" s="82"/>
      <c r="X133" s="82"/>
      <c r="Y133" s="82"/>
      <c r="Z133" s="82"/>
      <c r="AA133" s="230"/>
      <c r="AB133" s="230"/>
      <c r="AC133" s="230"/>
      <c r="AD133" s="230"/>
      <c r="AE133" s="230"/>
      <c r="AF133" s="230"/>
      <c r="AG133" s="230"/>
      <c r="AH133" s="230"/>
      <c r="AI133" s="230"/>
      <c r="AJ133" s="230"/>
      <c r="AK133" s="230"/>
      <c r="AL133" s="230"/>
      <c r="AM133" s="230"/>
      <c r="AN133" s="230"/>
      <c r="AO133" s="230"/>
      <c r="AP133" s="230"/>
      <c r="AQ133" s="230"/>
      <c r="AR133" s="230"/>
      <c r="AS133" s="230"/>
      <c r="AT133" s="230"/>
      <c r="AU133" s="230"/>
      <c r="AV133" s="230"/>
      <c r="AW133" s="230"/>
      <c r="AX133" s="230"/>
      <c r="AY133" s="230"/>
      <c r="AZ133" s="230"/>
      <c r="BA133" s="230"/>
      <c r="BB133" s="230"/>
      <c r="BC133" s="230"/>
      <c r="BD133" s="230"/>
      <c r="BE133" s="230"/>
      <c r="BF133" s="45">
        <v>4</v>
      </c>
      <c r="BG133" s="102">
        <v>1</v>
      </c>
      <c r="BH133" s="102">
        <v>15</v>
      </c>
      <c r="BI133" s="102">
        <v>50.09</v>
      </c>
      <c r="BJ133" s="48" t="str">
        <f t="shared" ref="BJ133:BJ196" si="43">_xlfn.CONCAT(BH133,",",BG133)</f>
        <v>15,1</v>
      </c>
      <c r="BK133" s="82"/>
      <c r="BL133" s="94">
        <f t="shared" ref="BL133:BL196" si="44">IF(ROW()&lt;=$BL$4,ROW()-ROW(BL$4),"")</f>
        <v>129</v>
      </c>
      <c r="BM133" s="56">
        <f t="shared" si="32"/>
        <v>4</v>
      </c>
      <c r="BN133" s="56">
        <f t="shared" si="33"/>
        <v>21</v>
      </c>
      <c r="BO133" s="82"/>
      <c r="BP133" s="230"/>
      <c r="BQ133" s="230"/>
      <c r="BR133" s="230"/>
      <c r="BS133" s="230"/>
      <c r="BT133" s="230"/>
      <c r="BU133" s="230"/>
      <c r="BV133" s="231"/>
      <c r="BW133" s="230"/>
      <c r="BX133" s="231"/>
      <c r="BY133" s="231"/>
      <c r="BZ133" s="82"/>
      <c r="CA133" s="82"/>
      <c r="CB133" s="82"/>
      <c r="CC133" s="82"/>
      <c r="CD133" s="82"/>
      <c r="CE133" s="82"/>
      <c r="CF133" s="82"/>
      <c r="CG133" s="82"/>
      <c r="CH133" s="82"/>
      <c r="CI133" s="82"/>
      <c r="CJ133" s="82"/>
      <c r="CK133" s="82"/>
      <c r="CL133" s="82"/>
      <c r="CM133" s="82"/>
      <c r="CN133" s="82"/>
      <c r="CO133" s="82"/>
      <c r="CP133" s="82"/>
      <c r="CQ133" s="82"/>
      <c r="CR133" s="82"/>
      <c r="CS133" s="82"/>
      <c r="CT133" s="82"/>
      <c r="CU133" s="82"/>
      <c r="CV133" s="82"/>
      <c r="CW133" s="82"/>
      <c r="CX133" s="82"/>
      <c r="CY133" s="82"/>
      <c r="CZ133" s="82"/>
      <c r="DA133" s="82"/>
      <c r="DB133" s="82"/>
      <c r="DC133" s="82"/>
      <c r="DD133" s="82"/>
      <c r="DE133" s="82"/>
      <c r="DF133" s="82"/>
      <c r="DG133" s="82"/>
      <c r="DH133" s="82"/>
      <c r="DI133" s="82"/>
      <c r="DJ133" s="82"/>
      <c r="DK133" s="82"/>
    </row>
    <row r="134" spans="1:115" ht="11.25" customHeight="1" x14ac:dyDescent="0.25">
      <c r="A134" s="82"/>
      <c r="B134" s="82"/>
      <c r="C134" s="82"/>
      <c r="D134" s="82"/>
      <c r="E134" s="82"/>
      <c r="F134" s="82"/>
      <c r="G134" s="82"/>
      <c r="H134" s="82"/>
      <c r="I134" s="82"/>
      <c r="J134" s="82"/>
      <c r="K134" s="82"/>
      <c r="L134" s="82"/>
      <c r="M134" s="82"/>
      <c r="N134" s="82"/>
      <c r="O134" s="82"/>
      <c r="P134" s="82"/>
      <c r="Q134" s="82"/>
      <c r="R134" s="82"/>
      <c r="S134" s="82"/>
      <c r="T134" s="82"/>
      <c r="U134" s="82"/>
      <c r="V134" s="82"/>
      <c r="W134" s="82"/>
      <c r="X134" s="82"/>
      <c r="Y134" s="82"/>
      <c r="Z134" s="82"/>
      <c r="AA134" s="230"/>
      <c r="AB134" s="230"/>
      <c r="AC134" s="230"/>
      <c r="AD134" s="230"/>
      <c r="AE134" s="230"/>
      <c r="AF134" s="230"/>
      <c r="AG134" s="230"/>
      <c r="AH134" s="230"/>
      <c r="AI134" s="230"/>
      <c r="AJ134" s="230"/>
      <c r="AK134" s="230"/>
      <c r="AL134" s="230"/>
      <c r="AM134" s="230"/>
      <c r="AN134" s="230"/>
      <c r="AO134" s="230"/>
      <c r="AP134" s="230"/>
      <c r="AQ134" s="230"/>
      <c r="AR134" s="230"/>
      <c r="AS134" s="230"/>
      <c r="AT134" s="230"/>
      <c r="AU134" s="230"/>
      <c r="AV134" s="230"/>
      <c r="AW134" s="230"/>
      <c r="AX134" s="230"/>
      <c r="AY134" s="230"/>
      <c r="AZ134" s="230"/>
      <c r="BA134" s="230"/>
      <c r="BB134" s="230"/>
      <c r="BC134" s="230"/>
      <c r="BD134" s="230"/>
      <c r="BE134" s="230"/>
      <c r="BF134" s="45">
        <v>4</v>
      </c>
      <c r="BG134" s="102">
        <v>1</v>
      </c>
      <c r="BH134" s="102">
        <v>16</v>
      </c>
      <c r="BI134" s="102">
        <v>50</v>
      </c>
      <c r="BJ134" s="48" t="str">
        <f t="shared" si="43"/>
        <v>16,1</v>
      </c>
      <c r="BK134" s="82"/>
      <c r="BL134" s="94">
        <f t="shared" si="44"/>
        <v>130</v>
      </c>
      <c r="BM134" s="56">
        <f t="shared" ref="BM134:BM197" si="45">IF(ISNUMBER(BL134),INT(BL133/$BN$4)+1,"")</f>
        <v>4</v>
      </c>
      <c r="BN134" s="56">
        <f t="shared" ref="BN134:BN197" si="46">IF(ISNUMBER(BL134),IF(BM133&lt;&gt;BM134,1,BN133+1),"")</f>
        <v>22</v>
      </c>
      <c r="BO134" s="82"/>
      <c r="BP134" s="230"/>
      <c r="BQ134" s="230"/>
      <c r="BR134" s="230"/>
      <c r="BS134" s="230"/>
      <c r="BT134" s="230"/>
      <c r="BU134" s="230"/>
      <c r="BV134" s="231"/>
      <c r="BW134" s="230"/>
      <c r="BX134" s="231"/>
      <c r="BY134" s="231"/>
      <c r="BZ134" s="82"/>
      <c r="CA134" s="82"/>
      <c r="CB134" s="82"/>
      <c r="CC134" s="82"/>
      <c r="CD134" s="82"/>
      <c r="CE134" s="82"/>
      <c r="CF134" s="82"/>
      <c r="CG134" s="82"/>
      <c r="CH134" s="82"/>
      <c r="CI134" s="82"/>
      <c r="CJ134" s="82"/>
      <c r="CK134" s="82"/>
      <c r="CL134" s="82"/>
      <c r="CM134" s="82"/>
      <c r="CN134" s="82"/>
      <c r="CO134" s="82"/>
      <c r="CP134" s="82"/>
      <c r="CQ134" s="82"/>
      <c r="CR134" s="82"/>
      <c r="CS134" s="82"/>
      <c r="CT134" s="82"/>
      <c r="CU134" s="82"/>
      <c r="CV134" s="82"/>
      <c r="CW134" s="82"/>
      <c r="CX134" s="82"/>
      <c r="CY134" s="82"/>
      <c r="CZ134" s="82"/>
      <c r="DA134" s="82"/>
      <c r="DB134" s="82"/>
      <c r="DC134" s="82"/>
      <c r="DD134" s="82"/>
      <c r="DE134" s="82"/>
      <c r="DF134" s="82"/>
      <c r="DG134" s="82"/>
      <c r="DH134" s="82"/>
      <c r="DI134" s="82"/>
      <c r="DJ134" s="82"/>
      <c r="DK134" s="82"/>
    </row>
    <row r="135" spans="1:115" ht="11.25" customHeight="1" x14ac:dyDescent="0.25">
      <c r="A135" s="82"/>
      <c r="B135" s="82"/>
      <c r="C135" s="82"/>
      <c r="D135" s="82"/>
      <c r="E135" s="82"/>
      <c r="F135" s="82"/>
      <c r="G135" s="82"/>
      <c r="H135" s="82"/>
      <c r="I135" s="82"/>
      <c r="J135" s="82"/>
      <c r="K135" s="82"/>
      <c r="L135" s="82"/>
      <c r="M135" s="82"/>
      <c r="N135" s="82"/>
      <c r="O135" s="82"/>
      <c r="P135" s="82"/>
      <c r="Q135" s="82"/>
      <c r="R135" s="82"/>
      <c r="S135" s="82"/>
      <c r="T135" s="82"/>
      <c r="U135" s="82"/>
      <c r="V135" s="82"/>
      <c r="W135" s="82"/>
      <c r="X135" s="82"/>
      <c r="Y135" s="82"/>
      <c r="Z135" s="82"/>
      <c r="AA135" s="230"/>
      <c r="AB135" s="230"/>
      <c r="AC135" s="230"/>
      <c r="AD135" s="230"/>
      <c r="AE135" s="230"/>
      <c r="AF135" s="230"/>
      <c r="AG135" s="230"/>
      <c r="AH135" s="230"/>
      <c r="AI135" s="230"/>
      <c r="AJ135" s="230"/>
      <c r="AK135" s="230"/>
      <c r="AL135" s="230"/>
      <c r="AM135" s="230"/>
      <c r="AN135" s="230"/>
      <c r="AO135" s="230"/>
      <c r="AP135" s="230"/>
      <c r="AQ135" s="230"/>
      <c r="AR135" s="230"/>
      <c r="AS135" s="230"/>
      <c r="AT135" s="230"/>
      <c r="AU135" s="230"/>
      <c r="AV135" s="230"/>
      <c r="AW135" s="230"/>
      <c r="AX135" s="230"/>
      <c r="AY135" s="230"/>
      <c r="AZ135" s="230"/>
      <c r="BA135" s="230"/>
      <c r="BB135" s="230"/>
      <c r="BC135" s="230"/>
      <c r="BD135" s="230"/>
      <c r="BE135" s="230"/>
      <c r="BF135" s="45">
        <v>4</v>
      </c>
      <c r="BG135" s="102">
        <v>1</v>
      </c>
      <c r="BH135" s="102">
        <v>17</v>
      </c>
      <c r="BI135" s="102">
        <v>50</v>
      </c>
      <c r="BJ135" s="48" t="str">
        <f t="shared" si="43"/>
        <v>17,1</v>
      </c>
      <c r="BK135" s="82"/>
      <c r="BL135" s="94">
        <f t="shared" si="44"/>
        <v>131</v>
      </c>
      <c r="BM135" s="56">
        <f t="shared" si="45"/>
        <v>4</v>
      </c>
      <c r="BN135" s="56">
        <f t="shared" si="46"/>
        <v>23</v>
      </c>
      <c r="BO135" s="82"/>
      <c r="BP135" s="230"/>
      <c r="BQ135" s="230"/>
      <c r="BR135" s="230"/>
      <c r="BS135" s="230"/>
      <c r="BT135" s="230"/>
      <c r="BU135" s="230"/>
      <c r="BV135" s="231"/>
      <c r="BW135" s="230"/>
      <c r="BX135" s="231"/>
      <c r="BY135" s="231"/>
      <c r="BZ135" s="82"/>
      <c r="CA135" s="82"/>
      <c r="CB135" s="82"/>
      <c r="CC135" s="82"/>
      <c r="CD135" s="82"/>
      <c r="CE135" s="82"/>
      <c r="CF135" s="82"/>
      <c r="CG135" s="82"/>
      <c r="CH135" s="82"/>
      <c r="CI135" s="82"/>
      <c r="CJ135" s="82"/>
      <c r="CK135" s="82"/>
      <c r="CL135" s="82"/>
      <c r="CM135" s="82"/>
      <c r="CN135" s="82"/>
      <c r="CO135" s="82"/>
      <c r="CP135" s="82"/>
      <c r="CQ135" s="82"/>
      <c r="CR135" s="82"/>
      <c r="CS135" s="82"/>
      <c r="CT135" s="82"/>
      <c r="CU135" s="82"/>
      <c r="CV135" s="82"/>
      <c r="CW135" s="82"/>
      <c r="CX135" s="82"/>
      <c r="CY135" s="82"/>
      <c r="CZ135" s="82"/>
      <c r="DA135" s="82"/>
      <c r="DB135" s="82"/>
      <c r="DC135" s="82"/>
      <c r="DD135" s="82"/>
      <c r="DE135" s="82"/>
      <c r="DF135" s="82"/>
      <c r="DG135" s="82"/>
      <c r="DH135" s="82"/>
      <c r="DI135" s="82"/>
      <c r="DJ135" s="82"/>
      <c r="DK135" s="82"/>
    </row>
    <row r="136" spans="1:115" ht="11.25" customHeight="1" x14ac:dyDescent="0.25">
      <c r="A136" s="82"/>
      <c r="B136" s="82"/>
      <c r="C136" s="82"/>
      <c r="D136" s="82"/>
      <c r="E136" s="82"/>
      <c r="F136" s="82"/>
      <c r="G136" s="82"/>
      <c r="H136" s="82"/>
      <c r="I136" s="82"/>
      <c r="J136" s="82"/>
      <c r="K136" s="82"/>
      <c r="L136" s="82"/>
      <c r="M136" s="82"/>
      <c r="N136" s="82"/>
      <c r="O136" s="82"/>
      <c r="P136" s="82"/>
      <c r="Q136" s="82"/>
      <c r="R136" s="82"/>
      <c r="S136" s="82"/>
      <c r="T136" s="82"/>
      <c r="U136" s="82"/>
      <c r="V136" s="82"/>
      <c r="W136" s="82"/>
      <c r="X136" s="82"/>
      <c r="Y136" s="82"/>
      <c r="Z136" s="82"/>
      <c r="AA136" s="230"/>
      <c r="AB136" s="230"/>
      <c r="AC136" s="230"/>
      <c r="AD136" s="230"/>
      <c r="AE136" s="230"/>
      <c r="AF136" s="230"/>
      <c r="AG136" s="230"/>
      <c r="AH136" s="230"/>
      <c r="AI136" s="230"/>
      <c r="AJ136" s="230"/>
      <c r="AK136" s="230"/>
      <c r="AL136" s="230"/>
      <c r="AM136" s="230"/>
      <c r="AN136" s="230"/>
      <c r="AO136" s="230"/>
      <c r="AP136" s="230"/>
      <c r="AQ136" s="230"/>
      <c r="AR136" s="230"/>
      <c r="AS136" s="230"/>
      <c r="AT136" s="230"/>
      <c r="AU136" s="230"/>
      <c r="AV136" s="230"/>
      <c r="AW136" s="230"/>
      <c r="AX136" s="230"/>
      <c r="AY136" s="230"/>
      <c r="AZ136" s="230"/>
      <c r="BA136" s="230"/>
      <c r="BB136" s="230"/>
      <c r="BC136" s="230"/>
      <c r="BD136" s="230"/>
      <c r="BE136" s="230"/>
      <c r="BF136" s="45">
        <v>4</v>
      </c>
      <c r="BG136" s="102">
        <v>1</v>
      </c>
      <c r="BH136" s="102">
        <v>18</v>
      </c>
      <c r="BI136" s="102">
        <v>50</v>
      </c>
      <c r="BJ136" s="48" t="str">
        <f t="shared" si="43"/>
        <v>18,1</v>
      </c>
      <c r="BK136" s="82"/>
      <c r="BL136" s="94">
        <f t="shared" si="44"/>
        <v>132</v>
      </c>
      <c r="BM136" s="56">
        <f t="shared" si="45"/>
        <v>4</v>
      </c>
      <c r="BN136" s="56">
        <f t="shared" si="46"/>
        <v>24</v>
      </c>
      <c r="BO136" s="82"/>
      <c r="BP136" s="230"/>
      <c r="BQ136" s="230"/>
      <c r="BR136" s="230"/>
      <c r="BS136" s="230"/>
      <c r="BT136" s="230"/>
      <c r="BU136" s="230"/>
      <c r="BV136" s="231"/>
      <c r="BW136" s="230"/>
      <c r="BX136" s="231"/>
      <c r="BY136" s="231"/>
      <c r="BZ136" s="82"/>
      <c r="CA136" s="82"/>
      <c r="CB136" s="82"/>
      <c r="CC136" s="82"/>
      <c r="CD136" s="82"/>
      <c r="CE136" s="82"/>
      <c r="CF136" s="82"/>
      <c r="CG136" s="82"/>
      <c r="CH136" s="82"/>
      <c r="CI136" s="82"/>
      <c r="CJ136" s="82"/>
      <c r="CK136" s="82"/>
      <c r="CL136" s="82"/>
      <c r="CM136" s="82"/>
      <c r="CN136" s="82"/>
      <c r="CO136" s="82"/>
      <c r="CP136" s="82"/>
      <c r="CQ136" s="82"/>
      <c r="CR136" s="82"/>
      <c r="CS136" s="82"/>
      <c r="CT136" s="82"/>
      <c r="CU136" s="82"/>
      <c r="CV136" s="82"/>
      <c r="CW136" s="82"/>
      <c r="CX136" s="82"/>
      <c r="CY136" s="82"/>
      <c r="CZ136" s="82"/>
      <c r="DA136" s="82"/>
      <c r="DB136" s="82"/>
      <c r="DC136" s="82"/>
      <c r="DD136" s="82"/>
      <c r="DE136" s="82"/>
      <c r="DF136" s="82"/>
      <c r="DG136" s="82"/>
      <c r="DH136" s="82"/>
      <c r="DI136" s="82"/>
      <c r="DJ136" s="82"/>
      <c r="DK136" s="82"/>
    </row>
    <row r="137" spans="1:115" ht="11.25" customHeight="1" x14ac:dyDescent="0.25">
      <c r="A137" s="82"/>
      <c r="B137" s="82"/>
      <c r="C137" s="82"/>
      <c r="D137" s="82"/>
      <c r="E137" s="82"/>
      <c r="F137" s="82"/>
      <c r="G137" s="82"/>
      <c r="H137" s="82"/>
      <c r="I137" s="82"/>
      <c r="J137" s="82"/>
      <c r="K137" s="82"/>
      <c r="L137" s="82"/>
      <c r="M137" s="82"/>
      <c r="N137" s="82"/>
      <c r="O137" s="82"/>
      <c r="P137" s="82"/>
      <c r="Q137" s="82"/>
      <c r="R137" s="82"/>
      <c r="S137" s="82"/>
      <c r="T137" s="82"/>
      <c r="U137" s="82"/>
      <c r="V137" s="82"/>
      <c r="W137" s="82"/>
      <c r="X137" s="82"/>
      <c r="Y137" s="82"/>
      <c r="Z137" s="82"/>
      <c r="AA137" s="230"/>
      <c r="AB137" s="230"/>
      <c r="AC137" s="230"/>
      <c r="AD137" s="230"/>
      <c r="AE137" s="230"/>
      <c r="AF137" s="230"/>
      <c r="AG137" s="230"/>
      <c r="AH137" s="230"/>
      <c r="AI137" s="230"/>
      <c r="AJ137" s="230"/>
      <c r="AK137" s="230"/>
      <c r="AL137" s="230"/>
      <c r="AM137" s="230"/>
      <c r="AN137" s="230"/>
      <c r="AO137" s="230"/>
      <c r="AP137" s="230"/>
      <c r="AQ137" s="230"/>
      <c r="AR137" s="230"/>
      <c r="AS137" s="230"/>
      <c r="AT137" s="230"/>
      <c r="AU137" s="230"/>
      <c r="AV137" s="230"/>
      <c r="AW137" s="230"/>
      <c r="AX137" s="230"/>
      <c r="AY137" s="230"/>
      <c r="AZ137" s="230"/>
      <c r="BA137" s="230"/>
      <c r="BB137" s="230"/>
      <c r="BC137" s="230"/>
      <c r="BD137" s="230"/>
      <c r="BE137" s="230"/>
      <c r="BF137" s="45">
        <v>4</v>
      </c>
      <c r="BG137" s="102">
        <v>1</v>
      </c>
      <c r="BH137" s="102">
        <v>19</v>
      </c>
      <c r="BI137" s="102">
        <v>50</v>
      </c>
      <c r="BJ137" s="48" t="str">
        <f t="shared" si="43"/>
        <v>19,1</v>
      </c>
      <c r="BK137" s="82"/>
      <c r="BL137" s="94">
        <f t="shared" si="44"/>
        <v>133</v>
      </c>
      <c r="BM137" s="56">
        <f t="shared" si="45"/>
        <v>4</v>
      </c>
      <c r="BN137" s="56">
        <f t="shared" si="46"/>
        <v>25</v>
      </c>
      <c r="BO137" s="82"/>
      <c r="BP137" s="230"/>
      <c r="BQ137" s="230"/>
      <c r="BR137" s="230"/>
      <c r="BS137" s="230"/>
      <c r="BT137" s="230"/>
      <c r="BU137" s="230"/>
      <c r="BV137" s="231"/>
      <c r="BW137" s="230"/>
      <c r="BX137" s="231"/>
      <c r="BY137" s="231"/>
      <c r="BZ137" s="82"/>
      <c r="CA137" s="82"/>
      <c r="CB137" s="82"/>
      <c r="CC137" s="82"/>
      <c r="CD137" s="82"/>
      <c r="CE137" s="82"/>
      <c r="CF137" s="82"/>
      <c r="CG137" s="82"/>
      <c r="CH137" s="82"/>
      <c r="CI137" s="82"/>
      <c r="CJ137" s="82"/>
      <c r="CK137" s="82"/>
      <c r="CL137" s="82"/>
      <c r="CM137" s="82"/>
      <c r="CN137" s="82"/>
      <c r="CO137" s="82"/>
      <c r="CP137" s="82"/>
      <c r="CQ137" s="82"/>
      <c r="CR137" s="82"/>
      <c r="CS137" s="82"/>
      <c r="CT137" s="82"/>
      <c r="CU137" s="82"/>
      <c r="CV137" s="82"/>
      <c r="CW137" s="82"/>
      <c r="CX137" s="82"/>
      <c r="CY137" s="82"/>
      <c r="CZ137" s="82"/>
      <c r="DA137" s="82"/>
      <c r="DB137" s="82"/>
      <c r="DC137" s="82"/>
      <c r="DD137" s="82"/>
      <c r="DE137" s="82"/>
      <c r="DF137" s="82"/>
      <c r="DG137" s="82"/>
      <c r="DH137" s="82"/>
      <c r="DI137" s="82"/>
      <c r="DJ137" s="82"/>
      <c r="DK137" s="82"/>
    </row>
    <row r="138" spans="1:115" ht="11.25" customHeight="1" x14ac:dyDescent="0.25">
      <c r="A138" s="82"/>
      <c r="B138" s="82"/>
      <c r="C138" s="82"/>
      <c r="D138" s="82"/>
      <c r="E138" s="82"/>
      <c r="F138" s="82"/>
      <c r="G138" s="82"/>
      <c r="H138" s="82"/>
      <c r="I138" s="82"/>
      <c r="J138" s="82"/>
      <c r="K138" s="82"/>
      <c r="L138" s="82"/>
      <c r="M138" s="82"/>
      <c r="N138" s="82"/>
      <c r="O138" s="82"/>
      <c r="P138" s="82"/>
      <c r="Q138" s="82"/>
      <c r="R138" s="82"/>
      <c r="S138" s="82"/>
      <c r="T138" s="82"/>
      <c r="U138" s="82"/>
      <c r="V138" s="82"/>
      <c r="W138" s="82"/>
      <c r="X138" s="82"/>
      <c r="Y138" s="82"/>
      <c r="Z138" s="82"/>
      <c r="AA138" s="230"/>
      <c r="AB138" s="230"/>
      <c r="AC138" s="230"/>
      <c r="AD138" s="230"/>
      <c r="AE138" s="230"/>
      <c r="AF138" s="230"/>
      <c r="AG138" s="230"/>
      <c r="AH138" s="230"/>
      <c r="AI138" s="230"/>
      <c r="AJ138" s="230"/>
      <c r="AK138" s="230"/>
      <c r="AL138" s="230"/>
      <c r="AM138" s="230"/>
      <c r="AN138" s="230"/>
      <c r="AO138" s="230"/>
      <c r="AP138" s="230"/>
      <c r="AQ138" s="230"/>
      <c r="AR138" s="230"/>
      <c r="AS138" s="230"/>
      <c r="AT138" s="230"/>
      <c r="AU138" s="230"/>
      <c r="AV138" s="230"/>
      <c r="AW138" s="230"/>
      <c r="AX138" s="230"/>
      <c r="AY138" s="230"/>
      <c r="AZ138" s="230"/>
      <c r="BA138" s="230"/>
      <c r="BB138" s="230"/>
      <c r="BC138" s="230"/>
      <c r="BD138" s="230"/>
      <c r="BE138" s="230"/>
      <c r="BF138" s="45">
        <v>4</v>
      </c>
      <c r="BG138" s="102">
        <v>1</v>
      </c>
      <c r="BH138" s="102">
        <v>20</v>
      </c>
      <c r="BI138" s="102">
        <v>50</v>
      </c>
      <c r="BJ138" s="48" t="str">
        <f t="shared" si="43"/>
        <v>20,1</v>
      </c>
      <c r="BK138" s="82"/>
      <c r="BL138" s="94">
        <f t="shared" si="44"/>
        <v>134</v>
      </c>
      <c r="BM138" s="56">
        <f t="shared" si="45"/>
        <v>4</v>
      </c>
      <c r="BN138" s="56">
        <f t="shared" si="46"/>
        <v>26</v>
      </c>
      <c r="BO138" s="82"/>
      <c r="BP138" s="230"/>
      <c r="BQ138" s="230"/>
      <c r="BR138" s="230"/>
      <c r="BS138" s="230"/>
      <c r="BT138" s="230"/>
      <c r="BU138" s="230"/>
      <c r="BV138" s="231"/>
      <c r="BW138" s="230"/>
      <c r="BX138" s="231"/>
      <c r="BY138" s="231"/>
      <c r="BZ138" s="82"/>
      <c r="CA138" s="82"/>
      <c r="CB138" s="82"/>
      <c r="CC138" s="82"/>
      <c r="CD138" s="82"/>
      <c r="CE138" s="82"/>
      <c r="CF138" s="82"/>
      <c r="CG138" s="82"/>
      <c r="CH138" s="82"/>
      <c r="CI138" s="82"/>
      <c r="CJ138" s="82"/>
      <c r="CK138" s="82"/>
      <c r="CL138" s="82"/>
      <c r="CM138" s="82"/>
      <c r="CN138" s="82"/>
      <c r="CO138" s="82"/>
      <c r="CP138" s="82"/>
      <c r="CQ138" s="82"/>
      <c r="CR138" s="82"/>
      <c r="CS138" s="82"/>
      <c r="CT138" s="82"/>
      <c r="CU138" s="82"/>
      <c r="CV138" s="82"/>
      <c r="CW138" s="82"/>
      <c r="CX138" s="82"/>
      <c r="CY138" s="82"/>
      <c r="CZ138" s="82"/>
      <c r="DA138" s="82"/>
      <c r="DB138" s="82"/>
      <c r="DC138" s="82"/>
      <c r="DD138" s="82"/>
      <c r="DE138" s="82"/>
      <c r="DF138" s="82"/>
      <c r="DG138" s="82"/>
      <c r="DH138" s="82"/>
      <c r="DI138" s="82"/>
      <c r="DJ138" s="82"/>
      <c r="DK138" s="82"/>
    </row>
    <row r="139" spans="1:115" ht="11.25" customHeight="1" x14ac:dyDescent="0.25">
      <c r="A139" s="82"/>
      <c r="B139" s="8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82"/>
      <c r="Q139" s="82"/>
      <c r="R139" s="82"/>
      <c r="S139" s="82"/>
      <c r="T139" s="82"/>
      <c r="U139" s="82"/>
      <c r="V139" s="82"/>
      <c r="W139" s="82"/>
      <c r="X139" s="82"/>
      <c r="Y139" s="82"/>
      <c r="Z139" s="82"/>
      <c r="AA139" s="230"/>
      <c r="AB139" s="230"/>
      <c r="AC139" s="230"/>
      <c r="AD139" s="230"/>
      <c r="AE139" s="230"/>
      <c r="AF139" s="230"/>
      <c r="AG139" s="230"/>
      <c r="AH139" s="230"/>
      <c r="AI139" s="230"/>
      <c r="AJ139" s="230"/>
      <c r="AK139" s="230"/>
      <c r="AL139" s="230"/>
      <c r="AM139" s="230"/>
      <c r="AN139" s="230"/>
      <c r="AO139" s="230"/>
      <c r="AP139" s="230"/>
      <c r="AQ139" s="230"/>
      <c r="AR139" s="230"/>
      <c r="AS139" s="230"/>
      <c r="AT139" s="230"/>
      <c r="AU139" s="230"/>
      <c r="AV139" s="230"/>
      <c r="AW139" s="230"/>
      <c r="AX139" s="230"/>
      <c r="AY139" s="230"/>
      <c r="AZ139" s="230"/>
      <c r="BA139" s="230"/>
      <c r="BB139" s="230"/>
      <c r="BC139" s="230"/>
      <c r="BD139" s="230"/>
      <c r="BE139" s="230"/>
      <c r="BF139" s="45">
        <v>4</v>
      </c>
      <c r="BG139" s="102">
        <v>1</v>
      </c>
      <c r="BH139" s="102">
        <v>21</v>
      </c>
      <c r="BI139" s="102">
        <v>50</v>
      </c>
      <c r="BJ139" s="48" t="str">
        <f t="shared" si="43"/>
        <v>21,1</v>
      </c>
      <c r="BK139" s="82"/>
      <c r="BL139" s="94">
        <f t="shared" si="44"/>
        <v>135</v>
      </c>
      <c r="BM139" s="56">
        <f t="shared" si="45"/>
        <v>4</v>
      </c>
      <c r="BN139" s="56">
        <f t="shared" si="46"/>
        <v>27</v>
      </c>
      <c r="BO139" s="82"/>
      <c r="BP139" s="230"/>
      <c r="BQ139" s="230"/>
      <c r="BR139" s="230"/>
      <c r="BS139" s="230"/>
      <c r="BT139" s="230"/>
      <c r="BU139" s="230"/>
      <c r="BV139" s="231"/>
      <c r="BW139" s="230"/>
      <c r="BX139" s="231"/>
      <c r="BY139" s="231"/>
      <c r="BZ139" s="82"/>
      <c r="CA139" s="82"/>
      <c r="CB139" s="82"/>
      <c r="CC139" s="82"/>
      <c r="CD139" s="82"/>
      <c r="CE139" s="82"/>
      <c r="CF139" s="82"/>
      <c r="CG139" s="82"/>
      <c r="CH139" s="82"/>
      <c r="CI139" s="82"/>
      <c r="CJ139" s="82"/>
      <c r="CK139" s="82"/>
      <c r="CL139" s="82"/>
      <c r="CM139" s="82"/>
      <c r="CN139" s="82"/>
      <c r="CO139" s="82"/>
      <c r="CP139" s="82"/>
      <c r="CQ139" s="82"/>
      <c r="CR139" s="82"/>
      <c r="CS139" s="82"/>
      <c r="CT139" s="82"/>
      <c r="CU139" s="82"/>
      <c r="CV139" s="82"/>
      <c r="CW139" s="82"/>
      <c r="CX139" s="82"/>
      <c r="CY139" s="82"/>
      <c r="CZ139" s="82"/>
      <c r="DA139" s="82"/>
      <c r="DB139" s="82"/>
      <c r="DC139" s="82"/>
      <c r="DD139" s="82"/>
      <c r="DE139" s="82"/>
      <c r="DF139" s="82"/>
      <c r="DG139" s="82"/>
      <c r="DH139" s="82"/>
      <c r="DI139" s="82"/>
      <c r="DJ139" s="82"/>
      <c r="DK139" s="82"/>
    </row>
    <row r="140" spans="1:115" ht="11.25" customHeight="1" x14ac:dyDescent="0.25">
      <c r="A140" s="82"/>
      <c r="B140" s="82"/>
      <c r="C140" s="82"/>
      <c r="D140" s="82"/>
      <c r="E140" s="82"/>
      <c r="F140" s="82"/>
      <c r="G140" s="82"/>
      <c r="H140" s="82"/>
      <c r="I140" s="82"/>
      <c r="J140" s="82"/>
      <c r="K140" s="82"/>
      <c r="L140" s="82"/>
      <c r="M140" s="82"/>
      <c r="N140" s="82"/>
      <c r="O140" s="82"/>
      <c r="P140" s="82"/>
      <c r="Q140" s="82"/>
      <c r="R140" s="82"/>
      <c r="S140" s="82"/>
      <c r="T140" s="82"/>
      <c r="U140" s="82"/>
      <c r="V140" s="82"/>
      <c r="W140" s="82"/>
      <c r="X140" s="82"/>
      <c r="Y140" s="82"/>
      <c r="Z140" s="82"/>
      <c r="AA140" s="230"/>
      <c r="AB140" s="230"/>
      <c r="AC140" s="230"/>
      <c r="AD140" s="230"/>
      <c r="AE140" s="230"/>
      <c r="AF140" s="230"/>
      <c r="AG140" s="230"/>
      <c r="AH140" s="230"/>
      <c r="AI140" s="230"/>
      <c r="AJ140" s="230"/>
      <c r="AK140" s="230"/>
      <c r="AL140" s="230"/>
      <c r="AM140" s="230"/>
      <c r="AN140" s="230"/>
      <c r="AO140" s="230"/>
      <c r="AP140" s="230"/>
      <c r="AQ140" s="230"/>
      <c r="AR140" s="230"/>
      <c r="AS140" s="230"/>
      <c r="AT140" s="230"/>
      <c r="AU140" s="230"/>
      <c r="AV140" s="230"/>
      <c r="AW140" s="230"/>
      <c r="AX140" s="230"/>
      <c r="AY140" s="230"/>
      <c r="AZ140" s="230"/>
      <c r="BA140" s="230"/>
      <c r="BB140" s="230"/>
      <c r="BC140" s="230"/>
      <c r="BD140" s="230"/>
      <c r="BE140" s="230"/>
      <c r="BF140" s="45">
        <v>4</v>
      </c>
      <c r="BG140" s="102">
        <v>33</v>
      </c>
      <c r="BH140" s="102">
        <v>1</v>
      </c>
      <c r="BI140" s="102">
        <v>28</v>
      </c>
      <c r="BJ140" s="48" t="str">
        <f t="shared" si="43"/>
        <v>1,33</v>
      </c>
      <c r="BK140" s="82"/>
      <c r="BL140" s="94">
        <f t="shared" si="44"/>
        <v>136</v>
      </c>
      <c r="BM140" s="56">
        <f t="shared" si="45"/>
        <v>4</v>
      </c>
      <c r="BN140" s="56">
        <f t="shared" si="46"/>
        <v>28</v>
      </c>
      <c r="BO140" s="82"/>
      <c r="BP140" s="230"/>
      <c r="BQ140" s="230"/>
      <c r="BR140" s="230"/>
      <c r="BS140" s="230"/>
      <c r="BT140" s="230"/>
      <c r="BU140" s="230"/>
      <c r="BV140" s="231"/>
      <c r="BW140" s="230"/>
      <c r="BX140" s="231"/>
      <c r="BY140" s="231"/>
      <c r="BZ140" s="82"/>
      <c r="CA140" s="82"/>
      <c r="CB140" s="82"/>
      <c r="CC140" s="82"/>
      <c r="CD140" s="82"/>
      <c r="CE140" s="82"/>
      <c r="CF140" s="82"/>
      <c r="CG140" s="82"/>
      <c r="CH140" s="82"/>
      <c r="CI140" s="82"/>
      <c r="CJ140" s="82"/>
      <c r="CK140" s="82"/>
      <c r="CL140" s="82"/>
      <c r="CM140" s="82"/>
      <c r="CN140" s="82"/>
      <c r="CO140" s="82"/>
      <c r="CP140" s="82"/>
      <c r="CQ140" s="82"/>
      <c r="CR140" s="82"/>
      <c r="CS140" s="82"/>
      <c r="CT140" s="82"/>
      <c r="CU140" s="82"/>
      <c r="CV140" s="82"/>
      <c r="CW140" s="82"/>
      <c r="CX140" s="82"/>
      <c r="CY140" s="82"/>
      <c r="CZ140" s="82"/>
      <c r="DA140" s="82"/>
      <c r="DB140" s="82"/>
      <c r="DC140" s="82"/>
      <c r="DD140" s="82"/>
      <c r="DE140" s="82"/>
      <c r="DF140" s="82"/>
      <c r="DG140" s="82"/>
      <c r="DH140" s="82"/>
      <c r="DI140" s="82"/>
      <c r="DJ140" s="82"/>
      <c r="DK140" s="82"/>
    </row>
    <row r="141" spans="1:115" ht="11.25" customHeight="1" x14ac:dyDescent="0.25">
      <c r="A141" s="82"/>
      <c r="B141" s="8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82"/>
      <c r="Q141" s="82"/>
      <c r="R141" s="82"/>
      <c r="S141" s="82"/>
      <c r="T141" s="82"/>
      <c r="U141" s="82"/>
      <c r="V141" s="82"/>
      <c r="W141" s="82"/>
      <c r="X141" s="82"/>
      <c r="Y141" s="82"/>
      <c r="Z141" s="82"/>
      <c r="AA141" s="230"/>
      <c r="AB141" s="230"/>
      <c r="AC141" s="230"/>
      <c r="AD141" s="230"/>
      <c r="AE141" s="230"/>
      <c r="AF141" s="230"/>
      <c r="AG141" s="230"/>
      <c r="AH141" s="230"/>
      <c r="AI141" s="230"/>
      <c r="AJ141" s="230"/>
      <c r="AK141" s="230"/>
      <c r="AL141" s="230"/>
      <c r="AM141" s="230"/>
      <c r="AN141" s="230"/>
      <c r="AO141" s="230"/>
      <c r="AP141" s="230"/>
      <c r="AQ141" s="230"/>
      <c r="AR141" s="230"/>
      <c r="AS141" s="230"/>
      <c r="AT141" s="230"/>
      <c r="AU141" s="230"/>
      <c r="AV141" s="230"/>
      <c r="AW141" s="230"/>
      <c r="AX141" s="230"/>
      <c r="AY141" s="230"/>
      <c r="AZ141" s="230"/>
      <c r="BA141" s="230"/>
      <c r="BB141" s="230"/>
      <c r="BC141" s="230"/>
      <c r="BD141" s="230"/>
      <c r="BE141" s="230"/>
      <c r="BF141" s="45">
        <v>4</v>
      </c>
      <c r="BG141" s="102">
        <v>33</v>
      </c>
      <c r="BH141" s="102">
        <v>2</v>
      </c>
      <c r="BI141" s="102">
        <v>28</v>
      </c>
      <c r="BJ141" s="48" t="str">
        <f t="shared" si="43"/>
        <v>2,33</v>
      </c>
      <c r="BK141" s="82"/>
      <c r="BL141" s="94">
        <f t="shared" si="44"/>
        <v>137</v>
      </c>
      <c r="BM141" s="56">
        <f t="shared" si="45"/>
        <v>4</v>
      </c>
      <c r="BN141" s="56">
        <f t="shared" si="46"/>
        <v>29</v>
      </c>
      <c r="BO141" s="82"/>
      <c r="BP141" s="230"/>
      <c r="BQ141" s="230"/>
      <c r="BR141" s="230"/>
      <c r="BS141" s="230"/>
      <c r="BT141" s="230"/>
      <c r="BU141" s="230"/>
      <c r="BV141" s="231"/>
      <c r="BW141" s="230"/>
      <c r="BX141" s="231"/>
      <c r="BY141" s="231"/>
      <c r="BZ141" s="82"/>
      <c r="CA141" s="82"/>
      <c r="CB141" s="82"/>
      <c r="CC141" s="82"/>
      <c r="CD141" s="82"/>
      <c r="CE141" s="82"/>
      <c r="CF141" s="82"/>
      <c r="CG141" s="82"/>
      <c r="CH141" s="82"/>
      <c r="CI141" s="82"/>
      <c r="CJ141" s="82"/>
      <c r="CK141" s="82"/>
      <c r="CL141" s="82"/>
      <c r="CM141" s="82"/>
      <c r="CN141" s="82"/>
      <c r="CO141" s="82"/>
      <c r="CP141" s="82"/>
      <c r="CQ141" s="82"/>
      <c r="CR141" s="82"/>
      <c r="CS141" s="82"/>
      <c r="CT141" s="82"/>
      <c r="CU141" s="82"/>
      <c r="CV141" s="82"/>
      <c r="CW141" s="82"/>
      <c r="CX141" s="82"/>
      <c r="CY141" s="82"/>
      <c r="CZ141" s="82"/>
      <c r="DA141" s="82"/>
      <c r="DB141" s="82"/>
      <c r="DC141" s="82"/>
      <c r="DD141" s="82"/>
      <c r="DE141" s="82"/>
      <c r="DF141" s="82"/>
      <c r="DG141" s="82"/>
      <c r="DH141" s="82"/>
      <c r="DI141" s="82"/>
      <c r="DJ141" s="82"/>
      <c r="DK141" s="82"/>
    </row>
    <row r="142" spans="1:115" ht="11.25" customHeight="1" x14ac:dyDescent="0.25">
      <c r="A142" s="82"/>
      <c r="B142" s="82"/>
      <c r="C142" s="82"/>
      <c r="D142" s="82"/>
      <c r="E142" s="82"/>
      <c r="F142" s="82"/>
      <c r="G142" s="82"/>
      <c r="H142" s="82"/>
      <c r="I142" s="82"/>
      <c r="J142" s="82"/>
      <c r="K142" s="82"/>
      <c r="L142" s="82"/>
      <c r="M142" s="82"/>
      <c r="N142" s="82"/>
      <c r="O142" s="82"/>
      <c r="P142" s="82"/>
      <c r="Q142" s="82"/>
      <c r="R142" s="82"/>
      <c r="S142" s="82"/>
      <c r="T142" s="82"/>
      <c r="U142" s="82"/>
      <c r="V142" s="82"/>
      <c r="W142" s="82"/>
      <c r="X142" s="82"/>
      <c r="Y142" s="82"/>
      <c r="Z142" s="82"/>
      <c r="AA142" s="230"/>
      <c r="AB142" s="230"/>
      <c r="AC142" s="230"/>
      <c r="AD142" s="230"/>
      <c r="AE142" s="230"/>
      <c r="AF142" s="230"/>
      <c r="AG142" s="230"/>
      <c r="AH142" s="230"/>
      <c r="AI142" s="230"/>
      <c r="AJ142" s="230"/>
      <c r="AK142" s="230"/>
      <c r="AL142" s="230"/>
      <c r="AM142" s="230"/>
      <c r="AN142" s="230"/>
      <c r="AO142" s="230"/>
      <c r="AP142" s="230"/>
      <c r="AQ142" s="230"/>
      <c r="AR142" s="230"/>
      <c r="AS142" s="230"/>
      <c r="AT142" s="230"/>
      <c r="AU142" s="230"/>
      <c r="AV142" s="230"/>
      <c r="AW142" s="230"/>
      <c r="AX142" s="230"/>
      <c r="AY142" s="230"/>
      <c r="AZ142" s="230"/>
      <c r="BA142" s="230"/>
      <c r="BB142" s="230"/>
      <c r="BC142" s="230"/>
      <c r="BD142" s="230"/>
      <c r="BE142" s="230"/>
      <c r="BF142" s="45">
        <v>4</v>
      </c>
      <c r="BG142" s="102">
        <v>33</v>
      </c>
      <c r="BH142" s="102">
        <v>3</v>
      </c>
      <c r="BI142" s="102">
        <v>28</v>
      </c>
      <c r="BJ142" s="48" t="str">
        <f t="shared" si="43"/>
        <v>3,33</v>
      </c>
      <c r="BK142" s="82"/>
      <c r="BL142" s="94">
        <f t="shared" si="44"/>
        <v>138</v>
      </c>
      <c r="BM142" s="56">
        <f t="shared" si="45"/>
        <v>4</v>
      </c>
      <c r="BN142" s="56">
        <f t="shared" si="46"/>
        <v>30</v>
      </c>
      <c r="BO142" s="82"/>
      <c r="BP142" s="230"/>
      <c r="BQ142" s="230"/>
      <c r="BR142" s="230"/>
      <c r="BS142" s="230"/>
      <c r="BT142" s="230"/>
      <c r="BU142" s="230"/>
      <c r="BV142" s="231"/>
      <c r="BW142" s="230"/>
      <c r="BX142" s="231"/>
      <c r="BY142" s="231"/>
      <c r="BZ142" s="82"/>
      <c r="CA142" s="82"/>
      <c r="CB142" s="82"/>
      <c r="CC142" s="82"/>
      <c r="CD142" s="82"/>
      <c r="CE142" s="82"/>
      <c r="CF142" s="82"/>
      <c r="CG142" s="82"/>
      <c r="CH142" s="82"/>
      <c r="CI142" s="82"/>
      <c r="CJ142" s="82"/>
      <c r="CK142" s="82"/>
      <c r="CL142" s="82"/>
      <c r="CM142" s="82"/>
      <c r="CN142" s="82"/>
      <c r="CO142" s="82"/>
      <c r="CP142" s="82"/>
      <c r="CQ142" s="82"/>
      <c r="CR142" s="82"/>
      <c r="CS142" s="82"/>
      <c r="CT142" s="82"/>
      <c r="CU142" s="82"/>
      <c r="CV142" s="82"/>
      <c r="CW142" s="82"/>
      <c r="CX142" s="82"/>
      <c r="CY142" s="82"/>
      <c r="CZ142" s="82"/>
      <c r="DA142" s="82"/>
      <c r="DB142" s="82"/>
      <c r="DC142" s="82"/>
      <c r="DD142" s="82"/>
      <c r="DE142" s="82"/>
      <c r="DF142" s="82"/>
      <c r="DG142" s="82"/>
      <c r="DH142" s="82"/>
      <c r="DI142" s="82"/>
      <c r="DJ142" s="82"/>
      <c r="DK142" s="82"/>
    </row>
    <row r="143" spans="1:115" ht="11.25" customHeight="1" x14ac:dyDescent="0.25">
      <c r="A143" s="82"/>
      <c r="B143" s="82"/>
      <c r="C143" s="82"/>
      <c r="D143" s="82"/>
      <c r="E143" s="82"/>
      <c r="F143" s="82"/>
      <c r="G143" s="82"/>
      <c r="H143" s="82"/>
      <c r="I143" s="82"/>
      <c r="J143" s="82"/>
      <c r="K143" s="82"/>
      <c r="L143" s="82"/>
      <c r="M143" s="82"/>
      <c r="N143" s="82"/>
      <c r="O143" s="82"/>
      <c r="P143" s="82"/>
      <c r="Q143" s="82"/>
      <c r="R143" s="82"/>
      <c r="S143" s="82"/>
      <c r="T143" s="82"/>
      <c r="U143" s="82"/>
      <c r="V143" s="82"/>
      <c r="W143" s="82"/>
      <c r="X143" s="82"/>
      <c r="Y143" s="82"/>
      <c r="Z143" s="82"/>
      <c r="AA143" s="230"/>
      <c r="AB143" s="230"/>
      <c r="AC143" s="230"/>
      <c r="AD143" s="230"/>
      <c r="AE143" s="230"/>
      <c r="AF143" s="230"/>
      <c r="AG143" s="230"/>
      <c r="AH143" s="230"/>
      <c r="AI143" s="230"/>
      <c r="AJ143" s="230"/>
      <c r="AK143" s="230"/>
      <c r="AL143" s="230"/>
      <c r="AM143" s="230"/>
      <c r="AN143" s="230"/>
      <c r="AO143" s="230"/>
      <c r="AP143" s="230"/>
      <c r="AQ143" s="230"/>
      <c r="AR143" s="230"/>
      <c r="AS143" s="230"/>
      <c r="AT143" s="230"/>
      <c r="AU143" s="230"/>
      <c r="AV143" s="230"/>
      <c r="AW143" s="230"/>
      <c r="AX143" s="230"/>
      <c r="AY143" s="230"/>
      <c r="AZ143" s="230"/>
      <c r="BA143" s="230"/>
      <c r="BB143" s="230"/>
      <c r="BC143" s="230"/>
      <c r="BD143" s="230"/>
      <c r="BE143" s="230"/>
      <c r="BF143" s="45">
        <v>4</v>
      </c>
      <c r="BG143" s="102">
        <v>33</v>
      </c>
      <c r="BH143" s="102">
        <v>4</v>
      </c>
      <c r="BI143" s="102">
        <v>28</v>
      </c>
      <c r="BJ143" s="48" t="str">
        <f t="shared" si="43"/>
        <v>4,33</v>
      </c>
      <c r="BK143" s="82"/>
      <c r="BL143" s="94">
        <f t="shared" si="44"/>
        <v>139</v>
      </c>
      <c r="BM143" s="56">
        <f t="shared" si="45"/>
        <v>4</v>
      </c>
      <c r="BN143" s="56">
        <f t="shared" si="46"/>
        <v>31</v>
      </c>
      <c r="BO143" s="82"/>
      <c r="BP143" s="230"/>
      <c r="BQ143" s="230"/>
      <c r="BR143" s="230"/>
      <c r="BS143" s="230"/>
      <c r="BT143" s="230"/>
      <c r="BU143" s="230"/>
      <c r="BV143" s="231"/>
      <c r="BW143" s="230"/>
      <c r="BX143" s="231"/>
      <c r="BY143" s="231"/>
      <c r="BZ143" s="82"/>
      <c r="CA143" s="82"/>
      <c r="CB143" s="82"/>
      <c r="CC143" s="82"/>
      <c r="CD143" s="82"/>
      <c r="CE143" s="82"/>
      <c r="CF143" s="82"/>
      <c r="CG143" s="82"/>
      <c r="CH143" s="82"/>
      <c r="CI143" s="82"/>
      <c r="CJ143" s="82"/>
      <c r="CK143" s="82"/>
      <c r="CL143" s="82"/>
      <c r="CM143" s="82"/>
      <c r="CN143" s="82"/>
      <c r="CO143" s="82"/>
      <c r="CP143" s="82"/>
      <c r="CQ143" s="82"/>
      <c r="CR143" s="82"/>
      <c r="CS143" s="82"/>
      <c r="CT143" s="82"/>
      <c r="CU143" s="82"/>
      <c r="CV143" s="82"/>
      <c r="CW143" s="82"/>
      <c r="CX143" s="82"/>
      <c r="CY143" s="82"/>
      <c r="CZ143" s="82"/>
      <c r="DA143" s="82"/>
      <c r="DB143" s="82"/>
      <c r="DC143" s="82"/>
      <c r="DD143" s="82"/>
      <c r="DE143" s="82"/>
      <c r="DF143" s="82"/>
      <c r="DG143" s="82"/>
      <c r="DH143" s="82"/>
      <c r="DI143" s="82"/>
      <c r="DJ143" s="82"/>
      <c r="DK143" s="82"/>
    </row>
    <row r="144" spans="1:115" ht="11.25" customHeight="1" x14ac:dyDescent="0.25">
      <c r="A144" s="82"/>
      <c r="B144" s="82"/>
      <c r="C144" s="82"/>
      <c r="D144" s="82"/>
      <c r="E144" s="82"/>
      <c r="F144" s="82"/>
      <c r="G144" s="82"/>
      <c r="H144" s="82"/>
      <c r="I144" s="82"/>
      <c r="J144" s="82"/>
      <c r="K144" s="82"/>
      <c r="L144" s="82"/>
      <c r="M144" s="82"/>
      <c r="N144" s="82"/>
      <c r="O144" s="82"/>
      <c r="P144" s="82"/>
      <c r="Q144" s="82"/>
      <c r="R144" s="82"/>
      <c r="S144" s="82"/>
      <c r="T144" s="82"/>
      <c r="U144" s="82"/>
      <c r="V144" s="82"/>
      <c r="W144" s="82"/>
      <c r="X144" s="82"/>
      <c r="Y144" s="82"/>
      <c r="Z144" s="82"/>
      <c r="AA144" s="230"/>
      <c r="AB144" s="230"/>
      <c r="AC144" s="230"/>
      <c r="AD144" s="230"/>
      <c r="AE144" s="230"/>
      <c r="AF144" s="230"/>
      <c r="AG144" s="230"/>
      <c r="AH144" s="230"/>
      <c r="AI144" s="230"/>
      <c r="AJ144" s="230"/>
      <c r="AK144" s="230"/>
      <c r="AL144" s="230"/>
      <c r="AM144" s="230"/>
      <c r="AN144" s="230"/>
      <c r="AO144" s="230"/>
      <c r="AP144" s="230"/>
      <c r="AQ144" s="230"/>
      <c r="AR144" s="230"/>
      <c r="AS144" s="230"/>
      <c r="AT144" s="230"/>
      <c r="AU144" s="230"/>
      <c r="AV144" s="230"/>
      <c r="AW144" s="230"/>
      <c r="AX144" s="230"/>
      <c r="AY144" s="230"/>
      <c r="AZ144" s="230"/>
      <c r="BA144" s="230"/>
      <c r="BB144" s="230"/>
      <c r="BC144" s="230"/>
      <c r="BD144" s="230"/>
      <c r="BE144" s="230"/>
      <c r="BF144" s="45">
        <v>4</v>
      </c>
      <c r="BG144" s="102">
        <v>33</v>
      </c>
      <c r="BH144" s="102">
        <v>5</v>
      </c>
      <c r="BI144" s="102">
        <v>28</v>
      </c>
      <c r="BJ144" s="48" t="str">
        <f t="shared" si="43"/>
        <v>5,33</v>
      </c>
      <c r="BK144" s="82"/>
      <c r="BL144" s="94">
        <f t="shared" si="44"/>
        <v>140</v>
      </c>
      <c r="BM144" s="56">
        <f t="shared" si="45"/>
        <v>4</v>
      </c>
      <c r="BN144" s="56">
        <f t="shared" si="46"/>
        <v>32</v>
      </c>
      <c r="BO144" s="82"/>
      <c r="BP144" s="230"/>
      <c r="BQ144" s="230"/>
      <c r="BR144" s="230"/>
      <c r="BS144" s="230"/>
      <c r="BT144" s="230"/>
      <c r="BU144" s="230"/>
      <c r="BV144" s="231"/>
      <c r="BW144" s="230"/>
      <c r="BX144" s="231"/>
      <c r="BY144" s="231"/>
      <c r="BZ144" s="82"/>
      <c r="CA144" s="82"/>
      <c r="CB144" s="82"/>
      <c r="CC144" s="82"/>
      <c r="CD144" s="82"/>
      <c r="CE144" s="82"/>
      <c r="CF144" s="82"/>
      <c r="CG144" s="82"/>
      <c r="CH144" s="82"/>
      <c r="CI144" s="82"/>
      <c r="CJ144" s="82"/>
      <c r="CK144" s="82"/>
      <c r="CL144" s="82"/>
      <c r="CM144" s="82"/>
      <c r="CN144" s="82"/>
      <c r="CO144" s="82"/>
      <c r="CP144" s="82"/>
      <c r="CQ144" s="82"/>
      <c r="CR144" s="82"/>
      <c r="CS144" s="82"/>
      <c r="CT144" s="82"/>
      <c r="CU144" s="82"/>
      <c r="CV144" s="82"/>
      <c r="CW144" s="82"/>
      <c r="CX144" s="82"/>
      <c r="CY144" s="82"/>
      <c r="CZ144" s="82"/>
      <c r="DA144" s="82"/>
      <c r="DB144" s="82"/>
      <c r="DC144" s="82"/>
      <c r="DD144" s="82"/>
      <c r="DE144" s="82"/>
      <c r="DF144" s="82"/>
      <c r="DG144" s="82"/>
      <c r="DH144" s="82"/>
      <c r="DI144" s="82"/>
      <c r="DJ144" s="82"/>
      <c r="DK144" s="82"/>
    </row>
    <row r="145" spans="1:115" ht="11.25" customHeight="1" x14ac:dyDescent="0.25">
      <c r="A145" s="82"/>
      <c r="B145" s="82"/>
      <c r="C145" s="82"/>
      <c r="D145" s="82"/>
      <c r="E145" s="82"/>
      <c r="F145" s="82"/>
      <c r="G145" s="82"/>
      <c r="H145" s="82"/>
      <c r="I145" s="82"/>
      <c r="J145" s="82"/>
      <c r="K145" s="82"/>
      <c r="L145" s="82"/>
      <c r="M145" s="82"/>
      <c r="N145" s="82"/>
      <c r="O145" s="82"/>
      <c r="P145" s="82"/>
      <c r="Q145" s="82"/>
      <c r="R145" s="82"/>
      <c r="S145" s="82"/>
      <c r="T145" s="82"/>
      <c r="U145" s="82"/>
      <c r="V145" s="82"/>
      <c r="W145" s="82"/>
      <c r="X145" s="82"/>
      <c r="Y145" s="82"/>
      <c r="Z145" s="82"/>
      <c r="AA145" s="230"/>
      <c r="AB145" s="230"/>
      <c r="AC145" s="230"/>
      <c r="AD145" s="230"/>
      <c r="AE145" s="230"/>
      <c r="AF145" s="230"/>
      <c r="AG145" s="230"/>
      <c r="AH145" s="230"/>
      <c r="AI145" s="230"/>
      <c r="AJ145" s="230"/>
      <c r="AK145" s="230"/>
      <c r="AL145" s="230"/>
      <c r="AM145" s="230"/>
      <c r="AN145" s="230"/>
      <c r="AO145" s="230"/>
      <c r="AP145" s="230"/>
      <c r="AQ145" s="230"/>
      <c r="AR145" s="230"/>
      <c r="AS145" s="230"/>
      <c r="AT145" s="230"/>
      <c r="AU145" s="230"/>
      <c r="AV145" s="230"/>
      <c r="AW145" s="230"/>
      <c r="AX145" s="230"/>
      <c r="AY145" s="230"/>
      <c r="AZ145" s="230"/>
      <c r="BA145" s="230"/>
      <c r="BB145" s="230"/>
      <c r="BC145" s="230"/>
      <c r="BD145" s="230"/>
      <c r="BE145" s="230"/>
      <c r="BF145" s="45">
        <v>4</v>
      </c>
      <c r="BG145" s="102">
        <v>33</v>
      </c>
      <c r="BH145" s="102">
        <v>6</v>
      </c>
      <c r="BI145" s="102">
        <v>28</v>
      </c>
      <c r="BJ145" s="48" t="str">
        <f t="shared" si="43"/>
        <v>6,33</v>
      </c>
      <c r="BK145" s="82"/>
      <c r="BL145" s="94">
        <f t="shared" si="44"/>
        <v>141</v>
      </c>
      <c r="BM145" s="56">
        <f t="shared" si="45"/>
        <v>4</v>
      </c>
      <c r="BN145" s="56">
        <f t="shared" si="46"/>
        <v>33</v>
      </c>
      <c r="BO145" s="82"/>
      <c r="BP145" s="230"/>
      <c r="BQ145" s="230"/>
      <c r="BR145" s="230"/>
      <c r="BS145" s="230"/>
      <c r="BT145" s="230"/>
      <c r="BU145" s="230"/>
      <c r="BV145" s="231"/>
      <c r="BW145" s="230"/>
      <c r="BX145" s="231"/>
      <c r="BY145" s="231"/>
      <c r="BZ145" s="82"/>
      <c r="CA145" s="82"/>
      <c r="CB145" s="82"/>
      <c r="CC145" s="82"/>
      <c r="CD145" s="82"/>
      <c r="CE145" s="82"/>
      <c r="CF145" s="82"/>
      <c r="CG145" s="82"/>
      <c r="CH145" s="82"/>
      <c r="CI145" s="82"/>
      <c r="CJ145" s="82"/>
      <c r="CK145" s="82"/>
      <c r="CL145" s="82"/>
      <c r="CM145" s="82"/>
      <c r="CN145" s="82"/>
      <c r="CO145" s="82"/>
      <c r="CP145" s="82"/>
      <c r="CQ145" s="82"/>
      <c r="CR145" s="82"/>
      <c r="CS145" s="82"/>
      <c r="CT145" s="82"/>
      <c r="CU145" s="82"/>
      <c r="CV145" s="82"/>
      <c r="CW145" s="82"/>
      <c r="CX145" s="82"/>
      <c r="CY145" s="82"/>
      <c r="CZ145" s="82"/>
      <c r="DA145" s="82"/>
      <c r="DB145" s="82"/>
      <c r="DC145" s="82"/>
      <c r="DD145" s="82"/>
      <c r="DE145" s="82"/>
      <c r="DF145" s="82"/>
      <c r="DG145" s="82"/>
      <c r="DH145" s="82"/>
      <c r="DI145" s="82"/>
      <c r="DJ145" s="82"/>
      <c r="DK145" s="82"/>
    </row>
    <row r="146" spans="1:115" ht="11.25" customHeight="1" x14ac:dyDescent="0.25">
      <c r="A146" s="82"/>
      <c r="B146" s="82"/>
      <c r="C146" s="82"/>
      <c r="D146" s="82"/>
      <c r="E146" s="82"/>
      <c r="F146" s="82"/>
      <c r="G146" s="82"/>
      <c r="H146" s="82"/>
      <c r="I146" s="82"/>
      <c r="J146" s="82"/>
      <c r="K146" s="82"/>
      <c r="L146" s="82"/>
      <c r="M146" s="82"/>
      <c r="N146" s="82"/>
      <c r="O146" s="82"/>
      <c r="P146" s="82"/>
      <c r="Q146" s="82"/>
      <c r="R146" s="82"/>
      <c r="S146" s="82"/>
      <c r="T146" s="82"/>
      <c r="U146" s="82"/>
      <c r="V146" s="82"/>
      <c r="W146" s="82"/>
      <c r="X146" s="82"/>
      <c r="Y146" s="82"/>
      <c r="Z146" s="82"/>
      <c r="AA146" s="230"/>
      <c r="AB146" s="230"/>
      <c r="AC146" s="230"/>
      <c r="AD146" s="230"/>
      <c r="AE146" s="230"/>
      <c r="AF146" s="230"/>
      <c r="AG146" s="230"/>
      <c r="AH146" s="230"/>
      <c r="AI146" s="230"/>
      <c r="AJ146" s="230"/>
      <c r="AK146" s="230"/>
      <c r="AL146" s="230"/>
      <c r="AM146" s="230"/>
      <c r="AN146" s="230"/>
      <c r="AO146" s="230"/>
      <c r="AP146" s="230"/>
      <c r="AQ146" s="230"/>
      <c r="AR146" s="230"/>
      <c r="AS146" s="230"/>
      <c r="AT146" s="230"/>
      <c r="AU146" s="230"/>
      <c r="AV146" s="230"/>
      <c r="AW146" s="230"/>
      <c r="AX146" s="230"/>
      <c r="AY146" s="230"/>
      <c r="AZ146" s="230"/>
      <c r="BA146" s="230"/>
      <c r="BB146" s="230"/>
      <c r="BC146" s="230"/>
      <c r="BD146" s="230"/>
      <c r="BE146" s="230"/>
      <c r="BF146" s="45">
        <v>4</v>
      </c>
      <c r="BG146" s="102">
        <v>33</v>
      </c>
      <c r="BH146" s="102">
        <v>7</v>
      </c>
      <c r="BI146" s="102">
        <v>28</v>
      </c>
      <c r="BJ146" s="48" t="str">
        <f t="shared" si="43"/>
        <v>7,33</v>
      </c>
      <c r="BK146" s="82"/>
      <c r="BL146" s="94">
        <f t="shared" si="44"/>
        <v>142</v>
      </c>
      <c r="BM146" s="56">
        <f t="shared" si="45"/>
        <v>4</v>
      </c>
      <c r="BN146" s="56">
        <f t="shared" si="46"/>
        <v>34</v>
      </c>
      <c r="BO146" s="82"/>
      <c r="BP146" s="230"/>
      <c r="BQ146" s="230"/>
      <c r="BR146" s="230"/>
      <c r="BS146" s="230"/>
      <c r="BT146" s="230"/>
      <c r="BU146" s="230"/>
      <c r="BV146" s="231"/>
      <c r="BW146" s="230"/>
      <c r="BX146" s="231"/>
      <c r="BY146" s="231"/>
      <c r="BZ146" s="82"/>
      <c r="CA146" s="82"/>
      <c r="CB146" s="82"/>
      <c r="CC146" s="82"/>
      <c r="CD146" s="82"/>
      <c r="CE146" s="82"/>
      <c r="CF146" s="82"/>
      <c r="CG146" s="82"/>
      <c r="CH146" s="82"/>
      <c r="CI146" s="82"/>
      <c r="CJ146" s="82"/>
      <c r="CK146" s="82"/>
      <c r="CL146" s="82"/>
      <c r="CM146" s="82"/>
      <c r="CN146" s="82"/>
      <c r="CO146" s="82"/>
      <c r="CP146" s="82"/>
      <c r="CQ146" s="82"/>
      <c r="CR146" s="82"/>
      <c r="CS146" s="82"/>
      <c r="CT146" s="82"/>
      <c r="CU146" s="82"/>
      <c r="CV146" s="82"/>
      <c r="CW146" s="82"/>
      <c r="CX146" s="82"/>
      <c r="CY146" s="82"/>
      <c r="CZ146" s="82"/>
      <c r="DA146" s="82"/>
      <c r="DB146" s="82"/>
      <c r="DC146" s="82"/>
      <c r="DD146" s="82"/>
      <c r="DE146" s="82"/>
      <c r="DF146" s="82"/>
      <c r="DG146" s="82"/>
      <c r="DH146" s="82"/>
      <c r="DI146" s="82"/>
      <c r="DJ146" s="82"/>
      <c r="DK146" s="82"/>
    </row>
    <row r="147" spans="1:115" ht="11.25" customHeight="1" x14ac:dyDescent="0.25">
      <c r="A147" s="82"/>
      <c r="B147" s="82"/>
      <c r="C147" s="82"/>
      <c r="D147" s="82"/>
      <c r="E147" s="82"/>
      <c r="F147" s="82"/>
      <c r="G147" s="82"/>
      <c r="H147" s="82"/>
      <c r="I147" s="82"/>
      <c r="J147" s="82"/>
      <c r="K147" s="82"/>
      <c r="L147" s="82"/>
      <c r="M147" s="82"/>
      <c r="N147" s="82"/>
      <c r="O147" s="82"/>
      <c r="P147" s="82"/>
      <c r="Q147" s="82"/>
      <c r="R147" s="82"/>
      <c r="S147" s="82"/>
      <c r="T147" s="82"/>
      <c r="U147" s="82"/>
      <c r="V147" s="82"/>
      <c r="W147" s="82"/>
      <c r="X147" s="82"/>
      <c r="Y147" s="82"/>
      <c r="Z147" s="82"/>
      <c r="AA147" s="230"/>
      <c r="AB147" s="230"/>
      <c r="AC147" s="230"/>
      <c r="AD147" s="230"/>
      <c r="AE147" s="230"/>
      <c r="AF147" s="230"/>
      <c r="AG147" s="230"/>
      <c r="AH147" s="230"/>
      <c r="AI147" s="230"/>
      <c r="AJ147" s="230"/>
      <c r="AK147" s="230"/>
      <c r="AL147" s="230"/>
      <c r="AM147" s="230"/>
      <c r="AN147" s="230"/>
      <c r="AO147" s="230"/>
      <c r="AP147" s="230"/>
      <c r="AQ147" s="230"/>
      <c r="AR147" s="230"/>
      <c r="AS147" s="230"/>
      <c r="AT147" s="230"/>
      <c r="AU147" s="230"/>
      <c r="AV147" s="230"/>
      <c r="AW147" s="230"/>
      <c r="AX147" s="230"/>
      <c r="AY147" s="230"/>
      <c r="AZ147" s="230"/>
      <c r="BA147" s="230"/>
      <c r="BB147" s="230"/>
      <c r="BC147" s="230"/>
      <c r="BD147" s="230"/>
      <c r="BE147" s="230"/>
      <c r="BF147" s="45">
        <v>4</v>
      </c>
      <c r="BG147" s="102">
        <v>34</v>
      </c>
      <c r="BH147" s="102">
        <v>8</v>
      </c>
      <c r="BI147" s="102">
        <v>28</v>
      </c>
      <c r="BJ147" s="48" t="str">
        <f t="shared" si="43"/>
        <v>8,34</v>
      </c>
      <c r="BK147" s="82"/>
      <c r="BL147" s="94">
        <f t="shared" si="44"/>
        <v>143</v>
      </c>
      <c r="BM147" s="56">
        <f t="shared" si="45"/>
        <v>4</v>
      </c>
      <c r="BN147" s="56">
        <f t="shared" si="46"/>
        <v>35</v>
      </c>
      <c r="BO147" s="82"/>
      <c r="BP147" s="230"/>
      <c r="BQ147" s="230"/>
      <c r="BR147" s="230"/>
      <c r="BS147" s="230"/>
      <c r="BT147" s="230"/>
      <c r="BU147" s="230"/>
      <c r="BV147" s="231"/>
      <c r="BW147" s="230"/>
      <c r="BX147" s="231"/>
      <c r="BY147" s="231"/>
      <c r="BZ147" s="82"/>
      <c r="CA147" s="82"/>
      <c r="CB147" s="82"/>
      <c r="CC147" s="82"/>
      <c r="CD147" s="82"/>
      <c r="CE147" s="82"/>
      <c r="CF147" s="82"/>
      <c r="CG147" s="82"/>
      <c r="CH147" s="82"/>
      <c r="CI147" s="82"/>
      <c r="CJ147" s="82"/>
      <c r="CK147" s="82"/>
      <c r="CL147" s="82"/>
      <c r="CM147" s="82"/>
      <c r="CN147" s="82"/>
      <c r="CO147" s="82"/>
      <c r="CP147" s="82"/>
      <c r="CQ147" s="82"/>
      <c r="CR147" s="82"/>
      <c r="CS147" s="82"/>
      <c r="CT147" s="82"/>
      <c r="CU147" s="82"/>
      <c r="CV147" s="82"/>
      <c r="CW147" s="82"/>
      <c r="CX147" s="82"/>
      <c r="CY147" s="82"/>
      <c r="CZ147" s="82"/>
      <c r="DA147" s="82"/>
      <c r="DB147" s="82"/>
      <c r="DC147" s="82"/>
      <c r="DD147" s="82"/>
      <c r="DE147" s="82"/>
      <c r="DF147" s="82"/>
      <c r="DG147" s="82"/>
      <c r="DH147" s="82"/>
      <c r="DI147" s="82"/>
      <c r="DJ147" s="82"/>
      <c r="DK147" s="82"/>
    </row>
    <row r="148" spans="1:115" ht="11.25" customHeight="1" x14ac:dyDescent="0.25">
      <c r="A148" s="82"/>
      <c r="B148" s="82"/>
      <c r="C148" s="82"/>
      <c r="D148" s="82"/>
      <c r="E148" s="82"/>
      <c r="F148" s="82"/>
      <c r="G148" s="82"/>
      <c r="H148" s="82"/>
      <c r="I148" s="82"/>
      <c r="J148" s="82"/>
      <c r="K148" s="82"/>
      <c r="L148" s="82"/>
      <c r="M148" s="82"/>
      <c r="N148" s="82"/>
      <c r="O148" s="82"/>
      <c r="P148" s="82"/>
      <c r="Q148" s="82"/>
      <c r="R148" s="82"/>
      <c r="S148" s="82"/>
      <c r="T148" s="82"/>
      <c r="U148" s="82"/>
      <c r="V148" s="82"/>
      <c r="W148" s="82"/>
      <c r="X148" s="82"/>
      <c r="Y148" s="82"/>
      <c r="Z148" s="82"/>
      <c r="AA148" s="230"/>
      <c r="AB148" s="230"/>
      <c r="AC148" s="230"/>
      <c r="AD148" s="230"/>
      <c r="AE148" s="230"/>
      <c r="AF148" s="230"/>
      <c r="AG148" s="230"/>
      <c r="AH148" s="230"/>
      <c r="AI148" s="230"/>
      <c r="AJ148" s="230"/>
      <c r="AK148" s="230"/>
      <c r="AL148" s="230"/>
      <c r="AM148" s="230"/>
      <c r="AN148" s="230"/>
      <c r="AO148" s="230"/>
      <c r="AP148" s="230"/>
      <c r="AQ148" s="230"/>
      <c r="AR148" s="230"/>
      <c r="AS148" s="230"/>
      <c r="AT148" s="230"/>
      <c r="AU148" s="230"/>
      <c r="AV148" s="230"/>
      <c r="AW148" s="230"/>
      <c r="AX148" s="230"/>
      <c r="AY148" s="230"/>
      <c r="AZ148" s="230"/>
      <c r="BA148" s="230"/>
      <c r="BB148" s="230"/>
      <c r="BC148" s="230"/>
      <c r="BD148" s="230"/>
      <c r="BE148" s="230"/>
      <c r="BF148" s="45">
        <v>4</v>
      </c>
      <c r="BG148" s="102">
        <v>34</v>
      </c>
      <c r="BH148" s="102">
        <v>9</v>
      </c>
      <c r="BI148" s="102">
        <v>28</v>
      </c>
      <c r="BJ148" s="48" t="str">
        <f t="shared" si="43"/>
        <v>9,34</v>
      </c>
      <c r="BK148" s="82"/>
      <c r="BL148" s="94">
        <f t="shared" si="44"/>
        <v>144</v>
      </c>
      <c r="BM148" s="56">
        <f t="shared" si="45"/>
        <v>4</v>
      </c>
      <c r="BN148" s="56">
        <f t="shared" si="46"/>
        <v>36</v>
      </c>
      <c r="BO148" s="82"/>
      <c r="BP148" s="230"/>
      <c r="BQ148" s="230"/>
      <c r="BR148" s="230"/>
      <c r="BS148" s="230"/>
      <c r="BT148" s="230"/>
      <c r="BU148" s="230"/>
      <c r="BV148" s="231"/>
      <c r="BW148" s="230"/>
      <c r="BX148" s="231"/>
      <c r="BY148" s="231"/>
      <c r="BZ148" s="82"/>
      <c r="CA148" s="82"/>
      <c r="CB148" s="82"/>
      <c r="CC148" s="82"/>
      <c r="CD148" s="82"/>
      <c r="CE148" s="82"/>
      <c r="CF148" s="82"/>
      <c r="CG148" s="82"/>
      <c r="CH148" s="82"/>
      <c r="CI148" s="82"/>
      <c r="CJ148" s="82"/>
      <c r="CK148" s="82"/>
      <c r="CL148" s="82"/>
      <c r="CM148" s="82"/>
      <c r="CN148" s="82"/>
      <c r="CO148" s="82"/>
      <c r="CP148" s="82"/>
      <c r="CQ148" s="82"/>
      <c r="CR148" s="82"/>
      <c r="CS148" s="82"/>
      <c r="CT148" s="82"/>
      <c r="CU148" s="82"/>
      <c r="CV148" s="82"/>
      <c r="CW148" s="82"/>
      <c r="CX148" s="82"/>
      <c r="CY148" s="82"/>
      <c r="CZ148" s="82"/>
      <c r="DA148" s="82"/>
      <c r="DB148" s="82"/>
      <c r="DC148" s="82"/>
      <c r="DD148" s="82"/>
      <c r="DE148" s="82"/>
      <c r="DF148" s="82"/>
      <c r="DG148" s="82"/>
      <c r="DH148" s="82"/>
      <c r="DI148" s="82"/>
      <c r="DJ148" s="82"/>
      <c r="DK148" s="82"/>
    </row>
    <row r="149" spans="1:115" ht="11.25" customHeight="1" x14ac:dyDescent="0.25">
      <c r="A149" s="82"/>
      <c r="B149" s="82"/>
      <c r="C149" s="82"/>
      <c r="D149" s="82"/>
      <c r="E149" s="82"/>
      <c r="F149" s="82"/>
      <c r="G149" s="82"/>
      <c r="H149" s="82"/>
      <c r="I149" s="82"/>
      <c r="J149" s="82"/>
      <c r="K149" s="82"/>
      <c r="L149" s="82"/>
      <c r="M149" s="82"/>
      <c r="N149" s="82"/>
      <c r="O149" s="82"/>
      <c r="P149" s="82"/>
      <c r="Q149" s="82"/>
      <c r="R149" s="82"/>
      <c r="S149" s="82"/>
      <c r="T149" s="82"/>
      <c r="U149" s="82"/>
      <c r="V149" s="82"/>
      <c r="W149" s="82"/>
      <c r="X149" s="82"/>
      <c r="Y149" s="82"/>
      <c r="Z149" s="82"/>
      <c r="AA149" s="230"/>
      <c r="AB149" s="230"/>
      <c r="AC149" s="230"/>
      <c r="AD149" s="230"/>
      <c r="AE149" s="230"/>
      <c r="AF149" s="230"/>
      <c r="AG149" s="230"/>
      <c r="AH149" s="230"/>
      <c r="AI149" s="230"/>
      <c r="AJ149" s="230"/>
      <c r="AK149" s="230"/>
      <c r="AL149" s="230"/>
      <c r="AM149" s="230"/>
      <c r="AN149" s="230"/>
      <c r="AO149" s="230"/>
      <c r="AP149" s="230"/>
      <c r="AQ149" s="230"/>
      <c r="AR149" s="230"/>
      <c r="AS149" s="230"/>
      <c r="AT149" s="230"/>
      <c r="AU149" s="230"/>
      <c r="AV149" s="230"/>
      <c r="AW149" s="230"/>
      <c r="AX149" s="230"/>
      <c r="AY149" s="230"/>
      <c r="AZ149" s="230"/>
      <c r="BA149" s="230"/>
      <c r="BB149" s="230"/>
      <c r="BC149" s="230"/>
      <c r="BD149" s="230"/>
      <c r="BE149" s="230"/>
      <c r="BF149" s="45">
        <v>4</v>
      </c>
      <c r="BG149" s="102">
        <v>34</v>
      </c>
      <c r="BH149" s="102">
        <v>10</v>
      </c>
      <c r="BI149" s="102">
        <v>28</v>
      </c>
      <c r="BJ149" s="48" t="str">
        <f t="shared" si="43"/>
        <v>10,34</v>
      </c>
      <c r="BK149" s="82"/>
      <c r="BL149" s="94">
        <f t="shared" si="44"/>
        <v>145</v>
      </c>
      <c r="BM149" s="56">
        <f t="shared" si="45"/>
        <v>5</v>
      </c>
      <c r="BN149" s="56">
        <f t="shared" si="46"/>
        <v>1</v>
      </c>
      <c r="BO149" s="82"/>
      <c r="BP149" s="230"/>
      <c r="BQ149" s="230"/>
      <c r="BR149" s="230"/>
      <c r="BS149" s="230"/>
      <c r="BT149" s="230"/>
      <c r="BU149" s="230"/>
      <c r="BV149" s="231"/>
      <c r="BW149" s="230"/>
      <c r="BX149" s="231"/>
      <c r="BY149" s="231"/>
      <c r="BZ149" s="82"/>
      <c r="CA149" s="82"/>
      <c r="CB149" s="82"/>
      <c r="CC149" s="82"/>
      <c r="CD149" s="82"/>
      <c r="CE149" s="82"/>
      <c r="CF149" s="82"/>
      <c r="CG149" s="82"/>
      <c r="CH149" s="82"/>
      <c r="CI149" s="82"/>
      <c r="CJ149" s="82"/>
      <c r="CK149" s="82"/>
      <c r="CL149" s="82"/>
      <c r="CM149" s="82"/>
      <c r="CN149" s="82"/>
      <c r="CO149" s="82"/>
      <c r="CP149" s="82"/>
      <c r="CQ149" s="82"/>
      <c r="CR149" s="82"/>
      <c r="CS149" s="82"/>
      <c r="CT149" s="82"/>
      <c r="CU149" s="82"/>
      <c r="CV149" s="82"/>
      <c r="CW149" s="82"/>
      <c r="CX149" s="82"/>
      <c r="CY149" s="82"/>
      <c r="CZ149" s="82"/>
      <c r="DA149" s="82"/>
      <c r="DB149" s="82"/>
      <c r="DC149" s="82"/>
      <c r="DD149" s="82"/>
      <c r="DE149" s="82"/>
      <c r="DF149" s="82"/>
      <c r="DG149" s="82"/>
      <c r="DH149" s="82"/>
      <c r="DI149" s="82"/>
      <c r="DJ149" s="82"/>
      <c r="DK149" s="82"/>
    </row>
    <row r="150" spans="1:115" ht="11.25" customHeight="1" x14ac:dyDescent="0.25">
      <c r="A150" s="82"/>
      <c r="B150" s="82"/>
      <c r="C150" s="82"/>
      <c r="D150" s="82"/>
      <c r="E150" s="82"/>
      <c r="F150" s="82"/>
      <c r="G150" s="82"/>
      <c r="H150" s="82"/>
      <c r="I150" s="82"/>
      <c r="J150" s="82"/>
      <c r="K150" s="82"/>
      <c r="L150" s="82"/>
      <c r="M150" s="82"/>
      <c r="N150" s="82"/>
      <c r="O150" s="82"/>
      <c r="P150" s="82"/>
      <c r="Q150" s="82"/>
      <c r="R150" s="82"/>
      <c r="S150" s="82"/>
      <c r="T150" s="82"/>
      <c r="U150" s="82"/>
      <c r="V150" s="82"/>
      <c r="W150" s="82"/>
      <c r="X150" s="82"/>
      <c r="Y150" s="82"/>
      <c r="Z150" s="82"/>
      <c r="AA150" s="230"/>
      <c r="AB150" s="230"/>
      <c r="AC150" s="230"/>
      <c r="AD150" s="230"/>
      <c r="AE150" s="230"/>
      <c r="AF150" s="230"/>
      <c r="AG150" s="230"/>
      <c r="AH150" s="230"/>
      <c r="AI150" s="230"/>
      <c r="AJ150" s="230"/>
      <c r="AK150" s="230"/>
      <c r="AL150" s="230"/>
      <c r="AM150" s="230"/>
      <c r="AN150" s="230"/>
      <c r="AO150" s="230"/>
      <c r="AP150" s="230"/>
      <c r="AQ150" s="230"/>
      <c r="AR150" s="230"/>
      <c r="AS150" s="230"/>
      <c r="AT150" s="230"/>
      <c r="AU150" s="230"/>
      <c r="AV150" s="230"/>
      <c r="AW150" s="230"/>
      <c r="AX150" s="230"/>
      <c r="AY150" s="230"/>
      <c r="AZ150" s="230"/>
      <c r="BA150" s="230"/>
      <c r="BB150" s="230"/>
      <c r="BC150" s="230"/>
      <c r="BD150" s="230"/>
      <c r="BE150" s="230"/>
      <c r="BF150" s="45">
        <v>4</v>
      </c>
      <c r="BG150" s="102">
        <v>34</v>
      </c>
      <c r="BH150" s="102">
        <v>11</v>
      </c>
      <c r="BI150" s="102">
        <v>28</v>
      </c>
      <c r="BJ150" s="48" t="str">
        <f t="shared" si="43"/>
        <v>11,34</v>
      </c>
      <c r="BK150" s="82"/>
      <c r="BL150" s="94">
        <f t="shared" si="44"/>
        <v>146</v>
      </c>
      <c r="BM150" s="56">
        <f t="shared" si="45"/>
        <v>5</v>
      </c>
      <c r="BN150" s="56">
        <f t="shared" si="46"/>
        <v>2</v>
      </c>
      <c r="BO150" s="82"/>
      <c r="BP150" s="230"/>
      <c r="BQ150" s="230"/>
      <c r="BR150" s="230"/>
      <c r="BS150" s="230"/>
      <c r="BT150" s="230"/>
      <c r="BU150" s="230"/>
      <c r="BV150" s="231"/>
      <c r="BW150" s="230"/>
      <c r="BX150" s="231"/>
      <c r="BY150" s="231"/>
      <c r="BZ150" s="82"/>
      <c r="CA150" s="82"/>
      <c r="CB150" s="82"/>
      <c r="CC150" s="82"/>
      <c r="CD150" s="82"/>
      <c r="CE150" s="82"/>
      <c r="CF150" s="82"/>
      <c r="CG150" s="82"/>
      <c r="CH150" s="82"/>
      <c r="CI150" s="82"/>
      <c r="CJ150" s="82"/>
      <c r="CK150" s="82"/>
      <c r="CL150" s="82"/>
      <c r="CM150" s="82"/>
      <c r="CN150" s="82"/>
      <c r="CO150" s="82"/>
      <c r="CP150" s="82"/>
      <c r="CQ150" s="82"/>
      <c r="CR150" s="82"/>
      <c r="CS150" s="82"/>
      <c r="CT150" s="82"/>
      <c r="CU150" s="82"/>
      <c r="CV150" s="82"/>
      <c r="CW150" s="82"/>
      <c r="CX150" s="82"/>
      <c r="CY150" s="82"/>
      <c r="CZ150" s="82"/>
      <c r="DA150" s="82"/>
      <c r="DB150" s="82"/>
      <c r="DC150" s="82"/>
      <c r="DD150" s="82"/>
      <c r="DE150" s="82"/>
      <c r="DF150" s="82"/>
      <c r="DG150" s="82"/>
      <c r="DH150" s="82"/>
      <c r="DI150" s="82"/>
      <c r="DJ150" s="82"/>
      <c r="DK150" s="82"/>
    </row>
    <row r="151" spans="1:115" ht="11.25" customHeight="1" x14ac:dyDescent="0.25">
      <c r="A151" s="82"/>
      <c r="B151" s="82"/>
      <c r="C151" s="82"/>
      <c r="D151" s="82"/>
      <c r="E151" s="82"/>
      <c r="F151" s="82"/>
      <c r="G151" s="82"/>
      <c r="H151" s="82"/>
      <c r="I151" s="82"/>
      <c r="J151" s="82"/>
      <c r="K151" s="82"/>
      <c r="L151" s="82"/>
      <c r="M151" s="82"/>
      <c r="N151" s="82"/>
      <c r="O151" s="82"/>
      <c r="P151" s="82"/>
      <c r="Q151" s="82"/>
      <c r="R151" s="82"/>
      <c r="S151" s="82"/>
      <c r="T151" s="82"/>
      <c r="U151" s="82"/>
      <c r="V151" s="82"/>
      <c r="W151" s="82"/>
      <c r="X151" s="82"/>
      <c r="Y151" s="82"/>
      <c r="Z151" s="82"/>
      <c r="AA151" s="230"/>
      <c r="AB151" s="230"/>
      <c r="AC151" s="230"/>
      <c r="AD151" s="230"/>
      <c r="AE151" s="230"/>
      <c r="AF151" s="230"/>
      <c r="AG151" s="230"/>
      <c r="AH151" s="230"/>
      <c r="AI151" s="230"/>
      <c r="AJ151" s="230"/>
      <c r="AK151" s="230"/>
      <c r="AL151" s="230"/>
      <c r="AM151" s="230"/>
      <c r="AN151" s="230"/>
      <c r="AO151" s="230"/>
      <c r="AP151" s="230"/>
      <c r="AQ151" s="230"/>
      <c r="AR151" s="230"/>
      <c r="AS151" s="230"/>
      <c r="AT151" s="230"/>
      <c r="AU151" s="230"/>
      <c r="AV151" s="230"/>
      <c r="AW151" s="230"/>
      <c r="AX151" s="230"/>
      <c r="AY151" s="230"/>
      <c r="AZ151" s="230"/>
      <c r="BA151" s="230"/>
      <c r="BB151" s="230"/>
      <c r="BC151" s="230"/>
      <c r="BD151" s="230"/>
      <c r="BE151" s="230"/>
      <c r="BF151" s="45">
        <v>4</v>
      </c>
      <c r="BG151" s="102">
        <v>34</v>
      </c>
      <c r="BH151" s="102">
        <v>12</v>
      </c>
      <c r="BI151" s="102">
        <v>28</v>
      </c>
      <c r="BJ151" s="48" t="str">
        <f t="shared" si="43"/>
        <v>12,34</v>
      </c>
      <c r="BK151" s="82"/>
      <c r="BL151" s="94">
        <f t="shared" si="44"/>
        <v>147</v>
      </c>
      <c r="BM151" s="56">
        <f t="shared" si="45"/>
        <v>5</v>
      </c>
      <c r="BN151" s="56">
        <f t="shared" si="46"/>
        <v>3</v>
      </c>
      <c r="BO151" s="82"/>
      <c r="BP151" s="230"/>
      <c r="BQ151" s="230"/>
      <c r="BR151" s="230"/>
      <c r="BS151" s="230"/>
      <c r="BT151" s="230"/>
      <c r="BU151" s="230"/>
      <c r="BV151" s="231"/>
      <c r="BW151" s="230"/>
      <c r="BX151" s="231"/>
      <c r="BY151" s="231"/>
      <c r="BZ151" s="82"/>
      <c r="CA151" s="82"/>
      <c r="CB151" s="82"/>
      <c r="CC151" s="82"/>
      <c r="CD151" s="82"/>
      <c r="CE151" s="82"/>
      <c r="CF151" s="82"/>
      <c r="CG151" s="82"/>
      <c r="CH151" s="82"/>
      <c r="CI151" s="82"/>
      <c r="CJ151" s="82"/>
      <c r="CK151" s="82"/>
      <c r="CL151" s="82"/>
      <c r="CM151" s="82"/>
      <c r="CN151" s="82"/>
      <c r="CO151" s="82"/>
      <c r="CP151" s="82"/>
      <c r="CQ151" s="82"/>
      <c r="CR151" s="82"/>
      <c r="CS151" s="82"/>
      <c r="CT151" s="82"/>
      <c r="CU151" s="82"/>
      <c r="CV151" s="82"/>
      <c r="CW151" s="82"/>
      <c r="CX151" s="82"/>
      <c r="CY151" s="82"/>
      <c r="CZ151" s="82"/>
      <c r="DA151" s="82"/>
      <c r="DB151" s="82"/>
      <c r="DC151" s="82"/>
      <c r="DD151" s="82"/>
      <c r="DE151" s="82"/>
      <c r="DF151" s="82"/>
      <c r="DG151" s="82"/>
      <c r="DH151" s="82"/>
      <c r="DI151" s="82"/>
      <c r="DJ151" s="82"/>
      <c r="DK151" s="82"/>
    </row>
    <row r="152" spans="1:115" ht="11.25" customHeight="1" x14ac:dyDescent="0.25">
      <c r="A152" s="82"/>
      <c r="B152" s="82"/>
      <c r="C152" s="82"/>
      <c r="D152" s="82"/>
      <c r="E152" s="82"/>
      <c r="F152" s="82"/>
      <c r="G152" s="82"/>
      <c r="H152" s="82"/>
      <c r="I152" s="82"/>
      <c r="J152" s="82"/>
      <c r="K152" s="82"/>
      <c r="L152" s="82"/>
      <c r="M152" s="82"/>
      <c r="N152" s="82"/>
      <c r="O152" s="82"/>
      <c r="P152" s="82"/>
      <c r="Q152" s="82"/>
      <c r="R152" s="82"/>
      <c r="S152" s="82"/>
      <c r="T152" s="82"/>
      <c r="U152" s="82"/>
      <c r="V152" s="82"/>
      <c r="W152" s="82"/>
      <c r="X152" s="82"/>
      <c r="Y152" s="82"/>
      <c r="Z152" s="82"/>
      <c r="AA152" s="230"/>
      <c r="AB152" s="230"/>
      <c r="AC152" s="230"/>
      <c r="AD152" s="230"/>
      <c r="AE152" s="230"/>
      <c r="AF152" s="230"/>
      <c r="AG152" s="230"/>
      <c r="AH152" s="230"/>
      <c r="AI152" s="230"/>
      <c r="AJ152" s="230"/>
      <c r="AK152" s="230"/>
      <c r="AL152" s="230"/>
      <c r="AM152" s="230"/>
      <c r="AN152" s="230"/>
      <c r="AO152" s="230"/>
      <c r="AP152" s="230"/>
      <c r="AQ152" s="230"/>
      <c r="AR152" s="230"/>
      <c r="AS152" s="230"/>
      <c r="AT152" s="230"/>
      <c r="AU152" s="230"/>
      <c r="AV152" s="230"/>
      <c r="AW152" s="230"/>
      <c r="AX152" s="230"/>
      <c r="AY152" s="230"/>
      <c r="AZ152" s="230"/>
      <c r="BA152" s="230"/>
      <c r="BB152" s="230"/>
      <c r="BC152" s="230"/>
      <c r="BD152" s="230"/>
      <c r="BE152" s="230"/>
      <c r="BF152" s="45">
        <v>4</v>
      </c>
      <c r="BG152" s="102">
        <v>34</v>
      </c>
      <c r="BH152" s="102">
        <v>13</v>
      </c>
      <c r="BI152" s="102">
        <v>28</v>
      </c>
      <c r="BJ152" s="48" t="str">
        <f t="shared" si="43"/>
        <v>13,34</v>
      </c>
      <c r="BK152" s="82"/>
      <c r="BL152" s="94">
        <f t="shared" si="44"/>
        <v>148</v>
      </c>
      <c r="BM152" s="56">
        <f t="shared" si="45"/>
        <v>5</v>
      </c>
      <c r="BN152" s="56">
        <f t="shared" si="46"/>
        <v>4</v>
      </c>
      <c r="BO152" s="82"/>
      <c r="BP152" s="230"/>
      <c r="BQ152" s="230"/>
      <c r="BR152" s="230"/>
      <c r="BS152" s="230"/>
      <c r="BT152" s="230"/>
      <c r="BU152" s="230"/>
      <c r="BV152" s="231"/>
      <c r="BW152" s="230"/>
      <c r="BX152" s="231"/>
      <c r="BY152" s="231"/>
      <c r="BZ152" s="82"/>
      <c r="CA152" s="82"/>
      <c r="CB152" s="82"/>
      <c r="CC152" s="82"/>
      <c r="CD152" s="82"/>
      <c r="CE152" s="82"/>
      <c r="CF152" s="82"/>
      <c r="CG152" s="82"/>
      <c r="CH152" s="82"/>
      <c r="CI152" s="82"/>
      <c r="CJ152" s="82"/>
      <c r="CK152" s="82"/>
      <c r="CL152" s="82"/>
      <c r="CM152" s="82"/>
      <c r="CN152" s="82"/>
      <c r="CO152" s="82"/>
      <c r="CP152" s="82"/>
      <c r="CQ152" s="82"/>
      <c r="CR152" s="82"/>
      <c r="CS152" s="82"/>
      <c r="CT152" s="82"/>
      <c r="CU152" s="82"/>
      <c r="CV152" s="82"/>
      <c r="CW152" s="82"/>
      <c r="CX152" s="82"/>
      <c r="CY152" s="82"/>
      <c r="CZ152" s="82"/>
      <c r="DA152" s="82"/>
      <c r="DB152" s="82"/>
      <c r="DC152" s="82"/>
      <c r="DD152" s="82"/>
      <c r="DE152" s="82"/>
      <c r="DF152" s="82"/>
      <c r="DG152" s="82"/>
      <c r="DH152" s="82"/>
      <c r="DI152" s="82"/>
      <c r="DJ152" s="82"/>
      <c r="DK152" s="82"/>
    </row>
    <row r="153" spans="1:115" ht="11.25" customHeight="1" x14ac:dyDescent="0.25">
      <c r="A153" s="82"/>
      <c r="B153" s="82"/>
      <c r="C153" s="82"/>
      <c r="D153" s="82"/>
      <c r="E153" s="82"/>
      <c r="F153" s="82"/>
      <c r="G153" s="82"/>
      <c r="H153" s="82"/>
      <c r="I153" s="82"/>
      <c r="J153" s="82"/>
      <c r="K153" s="82"/>
      <c r="L153" s="82"/>
      <c r="M153" s="82"/>
      <c r="N153" s="82"/>
      <c r="O153" s="82"/>
      <c r="P153" s="82"/>
      <c r="Q153" s="82"/>
      <c r="R153" s="82"/>
      <c r="S153" s="82"/>
      <c r="T153" s="82"/>
      <c r="U153" s="82"/>
      <c r="V153" s="82"/>
      <c r="W153" s="82"/>
      <c r="X153" s="82"/>
      <c r="Y153" s="82"/>
      <c r="Z153" s="82"/>
      <c r="AA153" s="230"/>
      <c r="AB153" s="230"/>
      <c r="AC153" s="230"/>
      <c r="AD153" s="230"/>
      <c r="AE153" s="230"/>
      <c r="AF153" s="230"/>
      <c r="AG153" s="230"/>
      <c r="AH153" s="230"/>
      <c r="AI153" s="230"/>
      <c r="AJ153" s="230"/>
      <c r="AK153" s="230"/>
      <c r="AL153" s="230"/>
      <c r="AM153" s="230"/>
      <c r="AN153" s="230"/>
      <c r="AO153" s="230"/>
      <c r="AP153" s="230"/>
      <c r="AQ153" s="230"/>
      <c r="AR153" s="230"/>
      <c r="AS153" s="230"/>
      <c r="AT153" s="230"/>
      <c r="AU153" s="230"/>
      <c r="AV153" s="230"/>
      <c r="AW153" s="230"/>
      <c r="AX153" s="230"/>
      <c r="AY153" s="230"/>
      <c r="AZ153" s="230"/>
      <c r="BA153" s="230"/>
      <c r="BB153" s="230"/>
      <c r="BC153" s="230"/>
      <c r="BD153" s="230"/>
      <c r="BE153" s="230"/>
      <c r="BF153" s="45">
        <v>4</v>
      </c>
      <c r="BG153" s="102">
        <v>35</v>
      </c>
      <c r="BH153" s="102">
        <v>14</v>
      </c>
      <c r="BI153" s="102">
        <v>28</v>
      </c>
      <c r="BJ153" s="48" t="str">
        <f t="shared" si="43"/>
        <v>14,35</v>
      </c>
      <c r="BK153" s="82"/>
      <c r="BL153" s="94">
        <f t="shared" si="44"/>
        <v>149</v>
      </c>
      <c r="BM153" s="56">
        <f t="shared" si="45"/>
        <v>5</v>
      </c>
      <c r="BN153" s="56">
        <f t="shared" si="46"/>
        <v>5</v>
      </c>
      <c r="BO153" s="82"/>
      <c r="BP153" s="230"/>
      <c r="BQ153" s="230"/>
      <c r="BR153" s="230"/>
      <c r="BS153" s="230"/>
      <c r="BT153" s="230"/>
      <c r="BU153" s="230"/>
      <c r="BV153" s="231"/>
      <c r="BW153" s="230"/>
      <c r="BX153" s="231"/>
      <c r="BY153" s="231"/>
      <c r="BZ153" s="82"/>
      <c r="CA153" s="82"/>
      <c r="CB153" s="82"/>
      <c r="CC153" s="82"/>
      <c r="CD153" s="82"/>
      <c r="CE153" s="82"/>
      <c r="CF153" s="82"/>
      <c r="CG153" s="82"/>
      <c r="CH153" s="82"/>
      <c r="CI153" s="82"/>
      <c r="CJ153" s="82"/>
      <c r="CK153" s="82"/>
      <c r="CL153" s="82"/>
      <c r="CM153" s="82"/>
      <c r="CN153" s="82"/>
      <c r="CO153" s="82"/>
      <c r="CP153" s="82"/>
      <c r="CQ153" s="82"/>
      <c r="CR153" s="82"/>
      <c r="CS153" s="82"/>
      <c r="CT153" s="82"/>
      <c r="CU153" s="82"/>
      <c r="CV153" s="82"/>
      <c r="CW153" s="82"/>
      <c r="CX153" s="82"/>
      <c r="CY153" s="82"/>
      <c r="CZ153" s="82"/>
      <c r="DA153" s="82"/>
      <c r="DB153" s="82"/>
      <c r="DC153" s="82"/>
      <c r="DD153" s="82"/>
      <c r="DE153" s="82"/>
      <c r="DF153" s="82"/>
      <c r="DG153" s="82"/>
      <c r="DH153" s="82"/>
      <c r="DI153" s="82"/>
      <c r="DJ153" s="82"/>
      <c r="DK153" s="82"/>
    </row>
    <row r="154" spans="1:115" ht="11.25" customHeight="1" x14ac:dyDescent="0.25">
      <c r="A154" s="82"/>
      <c r="B154" s="82"/>
      <c r="C154" s="82"/>
      <c r="D154" s="82"/>
      <c r="E154" s="82"/>
      <c r="F154" s="82"/>
      <c r="G154" s="82"/>
      <c r="H154" s="82"/>
      <c r="I154" s="82"/>
      <c r="J154" s="82"/>
      <c r="K154" s="82"/>
      <c r="L154" s="82"/>
      <c r="M154" s="82"/>
      <c r="N154" s="82"/>
      <c r="O154" s="82"/>
      <c r="P154" s="82"/>
      <c r="Q154" s="82"/>
      <c r="R154" s="82"/>
      <c r="S154" s="82"/>
      <c r="T154" s="82"/>
      <c r="U154" s="82"/>
      <c r="V154" s="82"/>
      <c r="W154" s="82"/>
      <c r="X154" s="82"/>
      <c r="Y154" s="82"/>
      <c r="Z154" s="82"/>
      <c r="AA154" s="230"/>
      <c r="AB154" s="230"/>
      <c r="AC154" s="230"/>
      <c r="AD154" s="230"/>
      <c r="AE154" s="230"/>
      <c r="AF154" s="230"/>
      <c r="AG154" s="230"/>
      <c r="AH154" s="230"/>
      <c r="AI154" s="230"/>
      <c r="AJ154" s="230"/>
      <c r="AK154" s="230"/>
      <c r="AL154" s="230"/>
      <c r="AM154" s="230"/>
      <c r="AN154" s="230"/>
      <c r="AO154" s="230"/>
      <c r="AP154" s="230"/>
      <c r="AQ154" s="230"/>
      <c r="AR154" s="230"/>
      <c r="AS154" s="230"/>
      <c r="AT154" s="230"/>
      <c r="AU154" s="230"/>
      <c r="AV154" s="230"/>
      <c r="AW154" s="230"/>
      <c r="AX154" s="230"/>
      <c r="AY154" s="230"/>
      <c r="AZ154" s="230"/>
      <c r="BA154" s="230"/>
      <c r="BB154" s="230"/>
      <c r="BC154" s="230"/>
      <c r="BD154" s="230"/>
      <c r="BE154" s="230"/>
      <c r="BF154" s="45">
        <v>4</v>
      </c>
      <c r="BG154" s="102">
        <v>35</v>
      </c>
      <c r="BH154" s="102">
        <v>15</v>
      </c>
      <c r="BI154" s="102">
        <v>28</v>
      </c>
      <c r="BJ154" s="48" t="str">
        <f t="shared" si="43"/>
        <v>15,35</v>
      </c>
      <c r="BK154" s="82"/>
      <c r="BL154" s="94">
        <f t="shared" si="44"/>
        <v>150</v>
      </c>
      <c r="BM154" s="56">
        <f t="shared" si="45"/>
        <v>5</v>
      </c>
      <c r="BN154" s="56">
        <f t="shared" si="46"/>
        <v>6</v>
      </c>
      <c r="BO154" s="82"/>
      <c r="BP154" s="230"/>
      <c r="BQ154" s="230"/>
      <c r="BR154" s="230"/>
      <c r="BS154" s="230"/>
      <c r="BT154" s="230"/>
      <c r="BU154" s="230"/>
      <c r="BV154" s="231"/>
      <c r="BW154" s="230"/>
      <c r="BX154" s="231"/>
      <c r="BY154" s="231"/>
      <c r="BZ154" s="82"/>
      <c r="CA154" s="82"/>
      <c r="CB154" s="82"/>
      <c r="CC154" s="82"/>
      <c r="CD154" s="82"/>
      <c r="CE154" s="82"/>
      <c r="CF154" s="82"/>
      <c r="CG154" s="82"/>
      <c r="CH154" s="82"/>
      <c r="CI154" s="82"/>
      <c r="CJ154" s="82"/>
      <c r="CK154" s="82"/>
      <c r="CL154" s="82"/>
      <c r="CM154" s="82"/>
      <c r="CN154" s="82"/>
      <c r="CO154" s="82"/>
      <c r="CP154" s="82"/>
      <c r="CQ154" s="82"/>
      <c r="CR154" s="82"/>
      <c r="CS154" s="82"/>
      <c r="CT154" s="82"/>
      <c r="CU154" s="82"/>
      <c r="CV154" s="82"/>
      <c r="CW154" s="82"/>
      <c r="CX154" s="82"/>
      <c r="CY154" s="82"/>
      <c r="CZ154" s="82"/>
      <c r="DA154" s="82"/>
      <c r="DB154" s="82"/>
      <c r="DC154" s="82"/>
      <c r="DD154" s="82"/>
      <c r="DE154" s="82"/>
      <c r="DF154" s="82"/>
      <c r="DG154" s="82"/>
      <c r="DH154" s="82"/>
      <c r="DI154" s="82"/>
      <c r="DJ154" s="82"/>
      <c r="DK154" s="82"/>
    </row>
    <row r="155" spans="1:115" ht="11.25" customHeight="1" x14ac:dyDescent="0.25">
      <c r="A155" s="82"/>
      <c r="B155" s="82"/>
      <c r="C155" s="82"/>
      <c r="D155" s="82"/>
      <c r="E155" s="82"/>
      <c r="F155" s="82"/>
      <c r="G155" s="82"/>
      <c r="H155" s="82"/>
      <c r="I155" s="82"/>
      <c r="J155" s="82"/>
      <c r="K155" s="82"/>
      <c r="L155" s="82"/>
      <c r="M155" s="82"/>
      <c r="N155" s="82"/>
      <c r="O155" s="82"/>
      <c r="P155" s="82"/>
      <c r="Q155" s="82"/>
      <c r="R155" s="82"/>
      <c r="S155" s="82"/>
      <c r="T155" s="82"/>
      <c r="U155" s="82"/>
      <c r="V155" s="82"/>
      <c r="W155" s="82"/>
      <c r="X155" s="82"/>
      <c r="Y155" s="82"/>
      <c r="Z155" s="82"/>
      <c r="AA155" s="230"/>
      <c r="AB155" s="230"/>
      <c r="AC155" s="230"/>
      <c r="AD155" s="230"/>
      <c r="AE155" s="230"/>
      <c r="AF155" s="230"/>
      <c r="AG155" s="230"/>
      <c r="AH155" s="230"/>
      <c r="AI155" s="230"/>
      <c r="AJ155" s="230"/>
      <c r="AK155" s="230"/>
      <c r="AL155" s="230"/>
      <c r="AM155" s="230"/>
      <c r="AN155" s="230"/>
      <c r="AO155" s="230"/>
      <c r="AP155" s="230"/>
      <c r="AQ155" s="230"/>
      <c r="AR155" s="230"/>
      <c r="AS155" s="230"/>
      <c r="AT155" s="230"/>
      <c r="AU155" s="230"/>
      <c r="AV155" s="230"/>
      <c r="AW155" s="230"/>
      <c r="AX155" s="230"/>
      <c r="AY155" s="230"/>
      <c r="AZ155" s="230"/>
      <c r="BA155" s="230"/>
      <c r="BB155" s="230"/>
      <c r="BC155" s="230"/>
      <c r="BD155" s="230"/>
      <c r="BE155" s="230"/>
      <c r="BF155" s="45">
        <v>4</v>
      </c>
      <c r="BG155" s="102">
        <v>35</v>
      </c>
      <c r="BH155" s="102">
        <v>16</v>
      </c>
      <c r="BI155" s="102">
        <v>28</v>
      </c>
      <c r="BJ155" s="48" t="str">
        <f t="shared" si="43"/>
        <v>16,35</v>
      </c>
      <c r="BK155" s="82"/>
      <c r="BL155" s="94">
        <f t="shared" si="44"/>
        <v>151</v>
      </c>
      <c r="BM155" s="56">
        <f t="shared" si="45"/>
        <v>5</v>
      </c>
      <c r="BN155" s="56">
        <f t="shared" si="46"/>
        <v>7</v>
      </c>
      <c r="BO155" s="82"/>
      <c r="BP155" s="230"/>
      <c r="BQ155" s="230"/>
      <c r="BR155" s="230"/>
      <c r="BS155" s="230"/>
      <c r="BT155" s="230"/>
      <c r="BU155" s="230"/>
      <c r="BV155" s="231"/>
      <c r="BW155" s="230"/>
      <c r="BX155" s="231"/>
      <c r="BY155" s="231"/>
      <c r="BZ155" s="82"/>
      <c r="CA155" s="82"/>
      <c r="CB155" s="82"/>
      <c r="CC155" s="82"/>
      <c r="CD155" s="82"/>
      <c r="CE155" s="82"/>
      <c r="CF155" s="82"/>
      <c r="CG155" s="82"/>
      <c r="CH155" s="82"/>
      <c r="CI155" s="82"/>
      <c r="CJ155" s="82"/>
      <c r="CK155" s="82"/>
      <c r="CL155" s="82"/>
      <c r="CM155" s="82"/>
      <c r="CN155" s="82"/>
      <c r="CO155" s="82"/>
      <c r="CP155" s="82"/>
      <c r="CQ155" s="82"/>
      <c r="CR155" s="82"/>
      <c r="CS155" s="82"/>
      <c r="CT155" s="82"/>
      <c r="CU155" s="82"/>
      <c r="CV155" s="82"/>
      <c r="CW155" s="82"/>
      <c r="CX155" s="82"/>
      <c r="CY155" s="82"/>
      <c r="CZ155" s="82"/>
      <c r="DA155" s="82"/>
      <c r="DB155" s="82"/>
      <c r="DC155" s="82"/>
      <c r="DD155" s="82"/>
      <c r="DE155" s="82"/>
      <c r="DF155" s="82"/>
      <c r="DG155" s="82"/>
      <c r="DH155" s="82"/>
      <c r="DI155" s="82"/>
      <c r="DJ155" s="82"/>
      <c r="DK155" s="82"/>
    </row>
    <row r="156" spans="1:115" ht="11.25" customHeight="1" x14ac:dyDescent="0.25">
      <c r="A156" s="82"/>
      <c r="B156" s="82"/>
      <c r="C156" s="82"/>
      <c r="D156" s="82"/>
      <c r="E156" s="82"/>
      <c r="F156" s="82"/>
      <c r="G156" s="82"/>
      <c r="H156" s="82"/>
      <c r="I156" s="82"/>
      <c r="J156" s="82"/>
      <c r="K156" s="82"/>
      <c r="L156" s="82"/>
      <c r="M156" s="82"/>
      <c r="N156" s="82"/>
      <c r="O156" s="82"/>
      <c r="P156" s="82"/>
      <c r="Q156" s="82"/>
      <c r="R156" s="82"/>
      <c r="S156" s="82"/>
      <c r="T156" s="82"/>
      <c r="U156" s="82"/>
      <c r="V156" s="82"/>
      <c r="W156" s="82"/>
      <c r="X156" s="82"/>
      <c r="Y156" s="82"/>
      <c r="Z156" s="82"/>
      <c r="AA156" s="230"/>
      <c r="AB156" s="230"/>
      <c r="AC156" s="230"/>
      <c r="AD156" s="230"/>
      <c r="AE156" s="230"/>
      <c r="AF156" s="230"/>
      <c r="AG156" s="230"/>
      <c r="AH156" s="230"/>
      <c r="AI156" s="230"/>
      <c r="AJ156" s="230"/>
      <c r="AK156" s="230"/>
      <c r="AL156" s="230"/>
      <c r="AM156" s="230"/>
      <c r="AN156" s="230"/>
      <c r="AO156" s="230"/>
      <c r="AP156" s="230"/>
      <c r="AQ156" s="230"/>
      <c r="AR156" s="230"/>
      <c r="AS156" s="230"/>
      <c r="AT156" s="230"/>
      <c r="AU156" s="230"/>
      <c r="AV156" s="230"/>
      <c r="AW156" s="230"/>
      <c r="AX156" s="230"/>
      <c r="AY156" s="230"/>
      <c r="AZ156" s="230"/>
      <c r="BA156" s="230"/>
      <c r="BB156" s="230"/>
      <c r="BC156" s="230"/>
      <c r="BD156" s="230"/>
      <c r="BE156" s="230"/>
      <c r="BF156" s="45">
        <v>4</v>
      </c>
      <c r="BG156" s="102">
        <v>35</v>
      </c>
      <c r="BH156" s="102">
        <v>17</v>
      </c>
      <c r="BI156" s="102">
        <v>28</v>
      </c>
      <c r="BJ156" s="48" t="str">
        <f t="shared" si="43"/>
        <v>17,35</v>
      </c>
      <c r="BK156" s="82"/>
      <c r="BL156" s="94">
        <f t="shared" si="44"/>
        <v>152</v>
      </c>
      <c r="BM156" s="56">
        <f t="shared" si="45"/>
        <v>5</v>
      </c>
      <c r="BN156" s="56">
        <f t="shared" si="46"/>
        <v>8</v>
      </c>
      <c r="BO156" s="82"/>
      <c r="BP156" s="230"/>
      <c r="BQ156" s="230"/>
      <c r="BR156" s="230"/>
      <c r="BS156" s="230"/>
      <c r="BT156" s="230"/>
      <c r="BU156" s="230"/>
      <c r="BV156" s="231"/>
      <c r="BW156" s="230"/>
      <c r="BX156" s="231"/>
      <c r="BY156" s="231"/>
      <c r="BZ156" s="82"/>
      <c r="CA156" s="82"/>
      <c r="CB156" s="82"/>
      <c r="CC156" s="82"/>
      <c r="CD156" s="82"/>
      <c r="CE156" s="82"/>
      <c r="CF156" s="82"/>
      <c r="CG156" s="82"/>
      <c r="CH156" s="82"/>
      <c r="CI156" s="82"/>
      <c r="CJ156" s="82"/>
      <c r="CK156" s="82"/>
      <c r="CL156" s="82"/>
      <c r="CM156" s="82"/>
      <c r="CN156" s="82"/>
      <c r="CO156" s="82"/>
      <c r="CP156" s="82"/>
      <c r="CQ156" s="82"/>
      <c r="CR156" s="82"/>
      <c r="CS156" s="82"/>
      <c r="CT156" s="82"/>
      <c r="CU156" s="82"/>
      <c r="CV156" s="82"/>
      <c r="CW156" s="82"/>
      <c r="CX156" s="82"/>
      <c r="CY156" s="82"/>
      <c r="CZ156" s="82"/>
      <c r="DA156" s="82"/>
      <c r="DB156" s="82"/>
      <c r="DC156" s="82"/>
      <c r="DD156" s="82"/>
      <c r="DE156" s="82"/>
      <c r="DF156" s="82"/>
      <c r="DG156" s="82"/>
      <c r="DH156" s="82"/>
      <c r="DI156" s="82"/>
      <c r="DJ156" s="82"/>
      <c r="DK156" s="82"/>
    </row>
    <row r="157" spans="1:115" ht="11.25" customHeight="1" x14ac:dyDescent="0.25">
      <c r="A157" s="82"/>
      <c r="B157" s="82"/>
      <c r="C157" s="82"/>
      <c r="D157" s="82"/>
      <c r="E157" s="82"/>
      <c r="F157" s="82"/>
      <c r="G157" s="82"/>
      <c r="H157" s="82"/>
      <c r="I157" s="82"/>
      <c r="J157" s="82"/>
      <c r="K157" s="82"/>
      <c r="L157" s="82"/>
      <c r="M157" s="82"/>
      <c r="N157" s="82"/>
      <c r="O157" s="82"/>
      <c r="P157" s="82"/>
      <c r="Q157" s="82"/>
      <c r="R157" s="82"/>
      <c r="S157" s="82"/>
      <c r="T157" s="82"/>
      <c r="U157" s="82"/>
      <c r="V157" s="82"/>
      <c r="W157" s="82"/>
      <c r="X157" s="82"/>
      <c r="Y157" s="82"/>
      <c r="Z157" s="82"/>
      <c r="AA157" s="230"/>
      <c r="AB157" s="230"/>
      <c r="AC157" s="230"/>
      <c r="AD157" s="230"/>
      <c r="AE157" s="230"/>
      <c r="AF157" s="230"/>
      <c r="AG157" s="230"/>
      <c r="AH157" s="230"/>
      <c r="AI157" s="230"/>
      <c r="AJ157" s="230"/>
      <c r="AK157" s="230"/>
      <c r="AL157" s="230"/>
      <c r="AM157" s="230"/>
      <c r="AN157" s="230"/>
      <c r="AO157" s="230"/>
      <c r="AP157" s="230"/>
      <c r="AQ157" s="230"/>
      <c r="AR157" s="230"/>
      <c r="AS157" s="230"/>
      <c r="AT157" s="230"/>
      <c r="AU157" s="230"/>
      <c r="AV157" s="230"/>
      <c r="AW157" s="230"/>
      <c r="AX157" s="230"/>
      <c r="AY157" s="230"/>
      <c r="AZ157" s="230"/>
      <c r="BA157" s="230"/>
      <c r="BB157" s="230"/>
      <c r="BC157" s="230"/>
      <c r="BD157" s="230"/>
      <c r="BE157" s="230"/>
      <c r="BF157" s="45">
        <v>4</v>
      </c>
      <c r="BG157" s="102">
        <v>35</v>
      </c>
      <c r="BH157" s="102">
        <v>18</v>
      </c>
      <c r="BI157" s="102">
        <v>28</v>
      </c>
      <c r="BJ157" s="48" t="str">
        <f t="shared" si="43"/>
        <v>18,35</v>
      </c>
      <c r="BK157" s="82"/>
      <c r="BL157" s="94">
        <f t="shared" si="44"/>
        <v>153</v>
      </c>
      <c r="BM157" s="56">
        <f t="shared" si="45"/>
        <v>5</v>
      </c>
      <c r="BN157" s="56">
        <f t="shared" si="46"/>
        <v>9</v>
      </c>
      <c r="BO157" s="82"/>
      <c r="BP157" s="230"/>
      <c r="BQ157" s="230"/>
      <c r="BR157" s="230"/>
      <c r="BS157" s="230"/>
      <c r="BT157" s="230"/>
      <c r="BU157" s="230"/>
      <c r="BV157" s="231"/>
      <c r="BW157" s="230"/>
      <c r="BX157" s="231"/>
      <c r="BY157" s="231"/>
      <c r="BZ157" s="82"/>
      <c r="CA157" s="82"/>
      <c r="CB157" s="82"/>
      <c r="CC157" s="82"/>
      <c r="CD157" s="82"/>
      <c r="CE157" s="82"/>
      <c r="CF157" s="82"/>
      <c r="CG157" s="82"/>
      <c r="CH157" s="82"/>
      <c r="CI157" s="82"/>
      <c r="CJ157" s="82"/>
      <c r="CK157" s="82"/>
      <c r="CL157" s="82"/>
      <c r="CM157" s="82"/>
      <c r="CN157" s="82"/>
      <c r="CO157" s="82"/>
      <c r="CP157" s="82"/>
      <c r="CQ157" s="82"/>
      <c r="CR157" s="82"/>
      <c r="CS157" s="82"/>
      <c r="CT157" s="82"/>
      <c r="CU157" s="82"/>
      <c r="CV157" s="82"/>
      <c r="CW157" s="82"/>
      <c r="CX157" s="82"/>
      <c r="CY157" s="82"/>
      <c r="CZ157" s="82"/>
      <c r="DA157" s="82"/>
      <c r="DB157" s="82"/>
      <c r="DC157" s="82"/>
      <c r="DD157" s="82"/>
      <c r="DE157" s="82"/>
      <c r="DF157" s="82"/>
      <c r="DG157" s="82"/>
      <c r="DH157" s="82"/>
      <c r="DI157" s="82"/>
      <c r="DJ157" s="82"/>
      <c r="DK157" s="82"/>
    </row>
    <row r="158" spans="1:115" ht="11.25" customHeight="1" x14ac:dyDescent="0.25">
      <c r="A158" s="82"/>
      <c r="B158" s="82"/>
      <c r="C158" s="82"/>
      <c r="D158" s="82"/>
      <c r="E158" s="82"/>
      <c r="F158" s="82"/>
      <c r="G158" s="82"/>
      <c r="H158" s="82"/>
      <c r="I158" s="82"/>
      <c r="J158" s="82"/>
      <c r="K158" s="82"/>
      <c r="L158" s="82"/>
      <c r="M158" s="82"/>
      <c r="N158" s="82"/>
      <c r="O158" s="82"/>
      <c r="P158" s="82"/>
      <c r="Q158" s="82"/>
      <c r="R158" s="82"/>
      <c r="S158" s="82"/>
      <c r="T158" s="82"/>
      <c r="U158" s="82"/>
      <c r="V158" s="82"/>
      <c r="W158" s="82"/>
      <c r="X158" s="82"/>
      <c r="Y158" s="82"/>
      <c r="Z158" s="82"/>
      <c r="AA158" s="230"/>
      <c r="AB158" s="230"/>
      <c r="AC158" s="230"/>
      <c r="AD158" s="230"/>
      <c r="AE158" s="230"/>
      <c r="AF158" s="230"/>
      <c r="AG158" s="230"/>
      <c r="AH158" s="230"/>
      <c r="AI158" s="230"/>
      <c r="AJ158" s="230"/>
      <c r="AK158" s="230"/>
      <c r="AL158" s="230"/>
      <c r="AM158" s="230"/>
      <c r="AN158" s="230"/>
      <c r="AO158" s="230"/>
      <c r="AP158" s="230"/>
      <c r="AQ158" s="230"/>
      <c r="AR158" s="230"/>
      <c r="AS158" s="230"/>
      <c r="AT158" s="230"/>
      <c r="AU158" s="230"/>
      <c r="AV158" s="230"/>
      <c r="AW158" s="230"/>
      <c r="AX158" s="230"/>
      <c r="AY158" s="230"/>
      <c r="AZ158" s="230"/>
      <c r="BA158" s="230"/>
      <c r="BB158" s="230"/>
      <c r="BC158" s="230"/>
      <c r="BD158" s="230"/>
      <c r="BE158" s="230"/>
      <c r="BF158" s="45">
        <v>4</v>
      </c>
      <c r="BG158" s="102">
        <v>35</v>
      </c>
      <c r="BH158" s="102">
        <v>19</v>
      </c>
      <c r="BI158" s="102">
        <v>28</v>
      </c>
      <c r="BJ158" s="48" t="str">
        <f t="shared" si="43"/>
        <v>19,35</v>
      </c>
      <c r="BK158" s="82"/>
      <c r="BL158" s="94">
        <f t="shared" si="44"/>
        <v>154</v>
      </c>
      <c r="BM158" s="56">
        <f t="shared" si="45"/>
        <v>5</v>
      </c>
      <c r="BN158" s="56">
        <f t="shared" si="46"/>
        <v>10</v>
      </c>
      <c r="BO158" s="82"/>
      <c r="BP158" s="230"/>
      <c r="BQ158" s="230"/>
      <c r="BR158" s="230"/>
      <c r="BS158" s="230"/>
      <c r="BT158" s="230"/>
      <c r="BU158" s="230"/>
      <c r="BV158" s="231"/>
      <c r="BW158" s="230"/>
      <c r="BX158" s="231"/>
      <c r="BY158" s="231"/>
      <c r="BZ158" s="82"/>
      <c r="CA158" s="82"/>
      <c r="CB158" s="82"/>
      <c r="CC158" s="82"/>
      <c r="CD158" s="82"/>
      <c r="CE158" s="82"/>
      <c r="CF158" s="82"/>
      <c r="CG158" s="82"/>
      <c r="CH158" s="82"/>
      <c r="CI158" s="82"/>
      <c r="CJ158" s="82"/>
      <c r="CK158" s="82"/>
      <c r="CL158" s="82"/>
      <c r="CM158" s="82"/>
      <c r="CN158" s="82"/>
      <c r="CO158" s="82"/>
      <c r="CP158" s="82"/>
      <c r="CQ158" s="82"/>
      <c r="CR158" s="82"/>
      <c r="CS158" s="82"/>
      <c r="CT158" s="82"/>
      <c r="CU158" s="82"/>
      <c r="CV158" s="82"/>
      <c r="CW158" s="82"/>
      <c r="CX158" s="82"/>
      <c r="CY158" s="82"/>
      <c r="CZ158" s="82"/>
      <c r="DA158" s="82"/>
      <c r="DB158" s="82"/>
      <c r="DC158" s="82"/>
      <c r="DD158" s="82"/>
      <c r="DE158" s="82"/>
      <c r="DF158" s="82"/>
      <c r="DG158" s="82"/>
      <c r="DH158" s="82"/>
      <c r="DI158" s="82"/>
      <c r="DJ158" s="82"/>
      <c r="DK158" s="82"/>
    </row>
    <row r="159" spans="1:115" ht="11.25" customHeight="1" x14ac:dyDescent="0.25">
      <c r="A159" s="82"/>
      <c r="B159" s="82"/>
      <c r="C159" s="82"/>
      <c r="D159" s="82"/>
      <c r="E159" s="82"/>
      <c r="F159" s="82"/>
      <c r="G159" s="82"/>
      <c r="H159" s="82"/>
      <c r="I159" s="82"/>
      <c r="J159" s="82"/>
      <c r="K159" s="82"/>
      <c r="L159" s="82"/>
      <c r="M159" s="82"/>
      <c r="N159" s="82"/>
      <c r="O159" s="82"/>
      <c r="P159" s="82"/>
      <c r="Q159" s="82"/>
      <c r="R159" s="82"/>
      <c r="S159" s="82"/>
      <c r="T159" s="82"/>
      <c r="U159" s="82"/>
      <c r="V159" s="82"/>
      <c r="W159" s="82"/>
      <c r="X159" s="82"/>
      <c r="Y159" s="82"/>
      <c r="Z159" s="82"/>
      <c r="AA159" s="230"/>
      <c r="AB159" s="230"/>
      <c r="AC159" s="230"/>
      <c r="AD159" s="230"/>
      <c r="AE159" s="230"/>
      <c r="AF159" s="230"/>
      <c r="AG159" s="230"/>
      <c r="AH159" s="230"/>
      <c r="AI159" s="230"/>
      <c r="AJ159" s="230"/>
      <c r="AK159" s="230"/>
      <c r="AL159" s="230"/>
      <c r="AM159" s="230"/>
      <c r="AN159" s="230"/>
      <c r="AO159" s="230"/>
      <c r="AP159" s="230"/>
      <c r="AQ159" s="230"/>
      <c r="AR159" s="230"/>
      <c r="AS159" s="230"/>
      <c r="AT159" s="230"/>
      <c r="AU159" s="230"/>
      <c r="AV159" s="230"/>
      <c r="AW159" s="230"/>
      <c r="AX159" s="230"/>
      <c r="AY159" s="230"/>
      <c r="AZ159" s="230"/>
      <c r="BA159" s="230"/>
      <c r="BB159" s="230"/>
      <c r="BC159" s="230"/>
      <c r="BD159" s="230"/>
      <c r="BE159" s="230"/>
      <c r="BF159" s="45">
        <v>4</v>
      </c>
      <c r="BG159" s="102">
        <v>35</v>
      </c>
      <c r="BH159" s="102">
        <v>20</v>
      </c>
      <c r="BI159" s="102">
        <v>28</v>
      </c>
      <c r="BJ159" s="48" t="str">
        <f t="shared" si="43"/>
        <v>20,35</v>
      </c>
      <c r="BK159" s="82"/>
      <c r="BL159" s="94">
        <f t="shared" si="44"/>
        <v>155</v>
      </c>
      <c r="BM159" s="56">
        <f t="shared" si="45"/>
        <v>5</v>
      </c>
      <c r="BN159" s="56">
        <f t="shared" si="46"/>
        <v>11</v>
      </c>
      <c r="BO159" s="82"/>
      <c r="BP159" s="230"/>
      <c r="BQ159" s="230"/>
      <c r="BR159" s="230"/>
      <c r="BS159" s="230"/>
      <c r="BT159" s="230"/>
      <c r="BU159" s="230"/>
      <c r="BV159" s="231"/>
      <c r="BW159" s="230"/>
      <c r="BX159" s="231"/>
      <c r="BY159" s="231"/>
      <c r="BZ159" s="82"/>
      <c r="CA159" s="82"/>
      <c r="CB159" s="82"/>
      <c r="CC159" s="82"/>
      <c r="CD159" s="82"/>
      <c r="CE159" s="82"/>
      <c r="CF159" s="82"/>
      <c r="CG159" s="82"/>
      <c r="CH159" s="82"/>
      <c r="CI159" s="82"/>
      <c r="CJ159" s="82"/>
      <c r="CK159" s="82"/>
      <c r="CL159" s="82"/>
      <c r="CM159" s="82"/>
      <c r="CN159" s="82"/>
      <c r="CO159" s="82"/>
      <c r="CP159" s="82"/>
      <c r="CQ159" s="82"/>
      <c r="CR159" s="82"/>
      <c r="CS159" s="82"/>
      <c r="CT159" s="82"/>
      <c r="CU159" s="82"/>
      <c r="CV159" s="82"/>
      <c r="CW159" s="82"/>
      <c r="CX159" s="82"/>
      <c r="CY159" s="82"/>
      <c r="CZ159" s="82"/>
      <c r="DA159" s="82"/>
      <c r="DB159" s="82"/>
      <c r="DC159" s="82"/>
      <c r="DD159" s="82"/>
      <c r="DE159" s="82"/>
      <c r="DF159" s="82"/>
      <c r="DG159" s="82"/>
      <c r="DH159" s="82"/>
      <c r="DI159" s="82"/>
      <c r="DJ159" s="82"/>
      <c r="DK159" s="82"/>
    </row>
    <row r="160" spans="1:115" ht="11.25" customHeight="1" x14ac:dyDescent="0.25">
      <c r="A160" s="82"/>
      <c r="B160" s="82"/>
      <c r="C160" s="82"/>
      <c r="D160" s="82"/>
      <c r="E160" s="82"/>
      <c r="F160" s="82"/>
      <c r="G160" s="82"/>
      <c r="H160" s="82"/>
      <c r="I160" s="82"/>
      <c r="J160" s="82"/>
      <c r="K160" s="82"/>
      <c r="L160" s="82"/>
      <c r="M160" s="82"/>
      <c r="N160" s="82"/>
      <c r="O160" s="82"/>
      <c r="P160" s="82"/>
      <c r="Q160" s="82"/>
      <c r="R160" s="82"/>
      <c r="S160" s="82"/>
      <c r="T160" s="82"/>
      <c r="U160" s="82"/>
      <c r="V160" s="82"/>
      <c r="W160" s="82"/>
      <c r="X160" s="82"/>
      <c r="Y160" s="82"/>
      <c r="Z160" s="82"/>
      <c r="AA160" s="230"/>
      <c r="AB160" s="230"/>
      <c r="AC160" s="230"/>
      <c r="AD160" s="230"/>
      <c r="AE160" s="230"/>
      <c r="AF160" s="230"/>
      <c r="AG160" s="230"/>
      <c r="AH160" s="230"/>
      <c r="AI160" s="230"/>
      <c r="AJ160" s="230"/>
      <c r="AK160" s="230"/>
      <c r="AL160" s="230"/>
      <c r="AM160" s="230"/>
      <c r="AN160" s="230"/>
      <c r="AO160" s="230"/>
      <c r="AP160" s="230"/>
      <c r="AQ160" s="230"/>
      <c r="AR160" s="230"/>
      <c r="AS160" s="230"/>
      <c r="AT160" s="230"/>
      <c r="AU160" s="230"/>
      <c r="AV160" s="230"/>
      <c r="AW160" s="230"/>
      <c r="AX160" s="230"/>
      <c r="AY160" s="230"/>
      <c r="AZ160" s="230"/>
      <c r="BA160" s="230"/>
      <c r="BB160" s="230"/>
      <c r="BC160" s="230"/>
      <c r="BD160" s="230"/>
      <c r="BE160" s="230"/>
      <c r="BF160" s="45">
        <v>4</v>
      </c>
      <c r="BG160" s="102">
        <v>36</v>
      </c>
      <c r="BH160" s="102">
        <v>21</v>
      </c>
      <c r="BI160" s="102">
        <v>28</v>
      </c>
      <c r="BJ160" s="48" t="str">
        <f t="shared" si="43"/>
        <v>21,36</v>
      </c>
      <c r="BK160" s="82"/>
      <c r="BL160" s="94">
        <f t="shared" si="44"/>
        <v>156</v>
      </c>
      <c r="BM160" s="56">
        <f t="shared" si="45"/>
        <v>5</v>
      </c>
      <c r="BN160" s="56">
        <f t="shared" si="46"/>
        <v>12</v>
      </c>
      <c r="BO160" s="82"/>
      <c r="BP160" s="230"/>
      <c r="BQ160" s="230"/>
      <c r="BR160" s="230"/>
      <c r="BS160" s="230"/>
      <c r="BT160" s="230"/>
      <c r="BU160" s="230"/>
      <c r="BV160" s="231"/>
      <c r="BW160" s="230"/>
      <c r="BX160" s="231"/>
      <c r="BY160" s="231"/>
      <c r="BZ160" s="82"/>
      <c r="CA160" s="82"/>
      <c r="CB160" s="82"/>
      <c r="CC160" s="82"/>
      <c r="CD160" s="82"/>
      <c r="CE160" s="82"/>
      <c r="CF160" s="82"/>
      <c r="CG160" s="82"/>
      <c r="CH160" s="82"/>
      <c r="CI160" s="82"/>
      <c r="CJ160" s="82"/>
      <c r="CK160" s="82"/>
      <c r="CL160" s="82"/>
      <c r="CM160" s="82"/>
      <c r="CN160" s="82"/>
      <c r="CO160" s="82"/>
      <c r="CP160" s="82"/>
      <c r="CQ160" s="82"/>
      <c r="CR160" s="82"/>
      <c r="CS160" s="82"/>
      <c r="CT160" s="82"/>
      <c r="CU160" s="82"/>
      <c r="CV160" s="82"/>
      <c r="CW160" s="82"/>
      <c r="CX160" s="82"/>
      <c r="CY160" s="82"/>
      <c r="CZ160" s="82"/>
      <c r="DA160" s="82"/>
      <c r="DB160" s="82"/>
      <c r="DC160" s="82"/>
      <c r="DD160" s="82"/>
      <c r="DE160" s="82"/>
      <c r="DF160" s="82"/>
      <c r="DG160" s="82"/>
      <c r="DH160" s="82"/>
      <c r="DI160" s="82"/>
      <c r="DJ160" s="82"/>
      <c r="DK160" s="82"/>
    </row>
    <row r="161" spans="1:115" ht="11.25" customHeight="1" x14ac:dyDescent="0.25">
      <c r="A161" s="82"/>
      <c r="B161" s="82"/>
      <c r="C161" s="82"/>
      <c r="D161" s="82"/>
      <c r="E161" s="82"/>
      <c r="F161" s="82"/>
      <c r="G161" s="82"/>
      <c r="H161" s="82"/>
      <c r="I161" s="82"/>
      <c r="J161" s="82"/>
      <c r="K161" s="82"/>
      <c r="L161" s="82"/>
      <c r="M161" s="82"/>
      <c r="N161" s="82"/>
      <c r="O161" s="82"/>
      <c r="P161" s="82"/>
      <c r="Q161" s="82"/>
      <c r="R161" s="82"/>
      <c r="S161" s="82"/>
      <c r="T161" s="82"/>
      <c r="U161" s="82"/>
      <c r="V161" s="82"/>
      <c r="W161" s="82"/>
      <c r="X161" s="82"/>
      <c r="Y161" s="82"/>
      <c r="Z161" s="82"/>
      <c r="AA161" s="230"/>
      <c r="AB161" s="230"/>
      <c r="AC161" s="230"/>
      <c r="AD161" s="230"/>
      <c r="AE161" s="230"/>
      <c r="AF161" s="230"/>
      <c r="AG161" s="230"/>
      <c r="AH161" s="230"/>
      <c r="AI161" s="230"/>
      <c r="AJ161" s="230"/>
      <c r="AK161" s="230"/>
      <c r="AL161" s="230"/>
      <c r="AM161" s="230"/>
      <c r="AN161" s="230"/>
      <c r="AO161" s="230"/>
      <c r="AP161" s="230"/>
      <c r="AQ161" s="230"/>
      <c r="AR161" s="230"/>
      <c r="AS161" s="230"/>
      <c r="AT161" s="230"/>
      <c r="AU161" s="230"/>
      <c r="AV161" s="230"/>
      <c r="AW161" s="230"/>
      <c r="AX161" s="230"/>
      <c r="AY161" s="230"/>
      <c r="AZ161" s="230"/>
      <c r="BA161" s="230"/>
      <c r="BB161" s="230"/>
      <c r="BC161" s="230"/>
      <c r="BD161" s="230"/>
      <c r="BE161" s="230"/>
      <c r="BF161" s="45">
        <v>4</v>
      </c>
      <c r="BG161" s="102">
        <v>36</v>
      </c>
      <c r="BH161" s="102">
        <v>22</v>
      </c>
      <c r="BI161" s="102">
        <v>28</v>
      </c>
      <c r="BJ161" s="48" t="str">
        <f t="shared" si="43"/>
        <v>22,36</v>
      </c>
      <c r="BK161" s="82"/>
      <c r="BL161" s="94">
        <f t="shared" si="44"/>
        <v>157</v>
      </c>
      <c r="BM161" s="56">
        <f t="shared" si="45"/>
        <v>5</v>
      </c>
      <c r="BN161" s="56">
        <f t="shared" si="46"/>
        <v>13</v>
      </c>
      <c r="BO161" s="82"/>
      <c r="BP161" s="230"/>
      <c r="BQ161" s="230"/>
      <c r="BR161" s="230"/>
      <c r="BS161" s="230"/>
      <c r="BT161" s="230"/>
      <c r="BU161" s="230"/>
      <c r="BV161" s="231"/>
      <c r="BW161" s="230"/>
      <c r="BX161" s="231"/>
      <c r="BY161" s="231"/>
      <c r="BZ161" s="82"/>
      <c r="CA161" s="82"/>
      <c r="CB161" s="82"/>
      <c r="CC161" s="82"/>
      <c r="CD161" s="82"/>
      <c r="CE161" s="82"/>
      <c r="CF161" s="82"/>
      <c r="CG161" s="82"/>
      <c r="CH161" s="82"/>
      <c r="CI161" s="82"/>
      <c r="CJ161" s="82"/>
      <c r="CK161" s="82"/>
      <c r="CL161" s="82"/>
      <c r="CM161" s="82"/>
      <c r="CN161" s="82"/>
      <c r="CO161" s="82"/>
      <c r="CP161" s="82"/>
      <c r="CQ161" s="82"/>
      <c r="CR161" s="82"/>
      <c r="CS161" s="82"/>
      <c r="CT161" s="82"/>
      <c r="CU161" s="82"/>
      <c r="CV161" s="82"/>
      <c r="CW161" s="82"/>
      <c r="CX161" s="82"/>
      <c r="CY161" s="82"/>
      <c r="CZ161" s="82"/>
      <c r="DA161" s="82"/>
      <c r="DB161" s="82"/>
      <c r="DC161" s="82"/>
      <c r="DD161" s="82"/>
      <c r="DE161" s="82"/>
      <c r="DF161" s="82"/>
      <c r="DG161" s="82"/>
      <c r="DH161" s="82"/>
      <c r="DI161" s="82"/>
      <c r="DJ161" s="82"/>
      <c r="DK161" s="82"/>
    </row>
    <row r="162" spans="1:115" ht="11.25" customHeight="1" x14ac:dyDescent="0.25">
      <c r="A162" s="82"/>
      <c r="B162" s="82"/>
      <c r="C162" s="82"/>
      <c r="D162" s="82"/>
      <c r="E162" s="82"/>
      <c r="F162" s="82"/>
      <c r="G162" s="82"/>
      <c r="H162" s="82"/>
      <c r="I162" s="82"/>
      <c r="J162" s="82"/>
      <c r="K162" s="82"/>
      <c r="L162" s="82"/>
      <c r="M162" s="82"/>
      <c r="N162" s="82"/>
      <c r="O162" s="82"/>
      <c r="P162" s="82"/>
      <c r="Q162" s="82"/>
      <c r="R162" s="82"/>
      <c r="S162" s="82"/>
      <c r="T162" s="82"/>
      <c r="U162" s="82"/>
      <c r="V162" s="82"/>
      <c r="W162" s="82"/>
      <c r="X162" s="82"/>
      <c r="Y162" s="82"/>
      <c r="Z162" s="82"/>
      <c r="AA162" s="230"/>
      <c r="AB162" s="230"/>
      <c r="AC162" s="230"/>
      <c r="AD162" s="230"/>
      <c r="AE162" s="230"/>
      <c r="AF162" s="230"/>
      <c r="AG162" s="230"/>
      <c r="AH162" s="230"/>
      <c r="AI162" s="230"/>
      <c r="AJ162" s="230"/>
      <c r="AK162" s="230"/>
      <c r="AL162" s="230"/>
      <c r="AM162" s="230"/>
      <c r="AN162" s="230"/>
      <c r="AO162" s="230"/>
      <c r="AP162" s="230"/>
      <c r="AQ162" s="230"/>
      <c r="AR162" s="230"/>
      <c r="AS162" s="230"/>
      <c r="AT162" s="230"/>
      <c r="AU162" s="230"/>
      <c r="AV162" s="230"/>
      <c r="AW162" s="230"/>
      <c r="AX162" s="230"/>
      <c r="AY162" s="230"/>
      <c r="AZ162" s="230"/>
      <c r="BA162" s="230"/>
      <c r="BB162" s="230"/>
      <c r="BC162" s="230"/>
      <c r="BD162" s="230"/>
      <c r="BE162" s="230"/>
      <c r="BF162" s="45">
        <v>4</v>
      </c>
      <c r="BG162" s="102">
        <v>36</v>
      </c>
      <c r="BH162" s="102">
        <v>23</v>
      </c>
      <c r="BI162" s="102">
        <v>28</v>
      </c>
      <c r="BJ162" s="48" t="str">
        <f t="shared" si="43"/>
        <v>23,36</v>
      </c>
      <c r="BK162" s="82"/>
      <c r="BL162" s="94">
        <f t="shared" si="44"/>
        <v>158</v>
      </c>
      <c r="BM162" s="56">
        <f t="shared" si="45"/>
        <v>5</v>
      </c>
      <c r="BN162" s="56">
        <f t="shared" si="46"/>
        <v>14</v>
      </c>
      <c r="BO162" s="82"/>
      <c r="BP162" s="230"/>
      <c r="BQ162" s="230"/>
      <c r="BR162" s="230"/>
      <c r="BS162" s="230"/>
      <c r="BT162" s="230"/>
      <c r="BU162" s="230"/>
      <c r="BV162" s="231"/>
      <c r="BW162" s="230"/>
      <c r="BX162" s="231"/>
      <c r="BY162" s="231"/>
      <c r="BZ162" s="82"/>
      <c r="CA162" s="82"/>
      <c r="CB162" s="82"/>
      <c r="CC162" s="82"/>
      <c r="CD162" s="82"/>
      <c r="CE162" s="82"/>
      <c r="CF162" s="82"/>
      <c r="CG162" s="82"/>
      <c r="CH162" s="82"/>
      <c r="CI162" s="82"/>
      <c r="CJ162" s="82"/>
      <c r="CK162" s="82"/>
      <c r="CL162" s="82"/>
      <c r="CM162" s="82"/>
      <c r="CN162" s="82"/>
      <c r="CO162" s="82"/>
      <c r="CP162" s="82"/>
      <c r="CQ162" s="82"/>
      <c r="CR162" s="82"/>
      <c r="CS162" s="82"/>
      <c r="CT162" s="82"/>
      <c r="CU162" s="82"/>
      <c r="CV162" s="82"/>
      <c r="CW162" s="82"/>
      <c r="CX162" s="82"/>
      <c r="CY162" s="82"/>
      <c r="CZ162" s="82"/>
      <c r="DA162" s="82"/>
      <c r="DB162" s="82"/>
      <c r="DC162" s="82"/>
      <c r="DD162" s="82"/>
      <c r="DE162" s="82"/>
      <c r="DF162" s="82"/>
      <c r="DG162" s="82"/>
      <c r="DH162" s="82"/>
      <c r="DI162" s="82"/>
      <c r="DJ162" s="82"/>
      <c r="DK162" s="82"/>
    </row>
    <row r="163" spans="1:115" ht="11.25" customHeight="1" x14ac:dyDescent="0.25">
      <c r="A163" s="82"/>
      <c r="B163" s="82"/>
      <c r="C163" s="82"/>
      <c r="D163" s="82"/>
      <c r="E163" s="82"/>
      <c r="F163" s="82"/>
      <c r="G163" s="82"/>
      <c r="H163" s="82"/>
      <c r="I163" s="82"/>
      <c r="J163" s="82"/>
      <c r="K163" s="82"/>
      <c r="L163" s="82"/>
      <c r="M163" s="82"/>
      <c r="N163" s="82"/>
      <c r="O163" s="82"/>
      <c r="P163" s="82"/>
      <c r="Q163" s="82"/>
      <c r="R163" s="82"/>
      <c r="S163" s="82"/>
      <c r="T163" s="82"/>
      <c r="U163" s="82"/>
      <c r="V163" s="82"/>
      <c r="W163" s="82"/>
      <c r="X163" s="82"/>
      <c r="Y163" s="82"/>
      <c r="Z163" s="82"/>
      <c r="AA163" s="230"/>
      <c r="AB163" s="230"/>
      <c r="AC163" s="230"/>
      <c r="AD163" s="230"/>
      <c r="AE163" s="230"/>
      <c r="AF163" s="230"/>
      <c r="AG163" s="230"/>
      <c r="AH163" s="230"/>
      <c r="AI163" s="230"/>
      <c r="AJ163" s="230"/>
      <c r="AK163" s="230"/>
      <c r="AL163" s="230"/>
      <c r="AM163" s="230"/>
      <c r="AN163" s="230"/>
      <c r="AO163" s="230"/>
      <c r="AP163" s="230"/>
      <c r="AQ163" s="230"/>
      <c r="AR163" s="230"/>
      <c r="AS163" s="230"/>
      <c r="AT163" s="230"/>
      <c r="AU163" s="230"/>
      <c r="AV163" s="230"/>
      <c r="AW163" s="230"/>
      <c r="AX163" s="230"/>
      <c r="AY163" s="230"/>
      <c r="AZ163" s="230"/>
      <c r="BA163" s="230"/>
      <c r="BB163" s="230"/>
      <c r="BC163" s="230"/>
      <c r="BD163" s="230"/>
      <c r="BE163" s="230"/>
      <c r="BF163" s="45">
        <v>5</v>
      </c>
      <c r="BG163" s="102">
        <v>1</v>
      </c>
      <c r="BH163" s="102">
        <v>4</v>
      </c>
      <c r="BI163" s="102">
        <v>50</v>
      </c>
      <c r="BJ163" s="48" t="str">
        <f t="shared" si="43"/>
        <v>4,1</v>
      </c>
      <c r="BK163" s="82"/>
      <c r="BL163" s="94">
        <f t="shared" si="44"/>
        <v>159</v>
      </c>
      <c r="BM163" s="56">
        <f t="shared" si="45"/>
        <v>5</v>
      </c>
      <c r="BN163" s="56">
        <f t="shared" si="46"/>
        <v>15</v>
      </c>
      <c r="BO163" s="82"/>
      <c r="BP163" s="230"/>
      <c r="BQ163" s="230"/>
      <c r="BR163" s="230"/>
      <c r="BS163" s="230"/>
      <c r="BT163" s="230"/>
      <c r="BU163" s="230"/>
      <c r="BV163" s="231"/>
      <c r="BW163" s="230"/>
      <c r="BX163" s="231"/>
      <c r="BY163" s="231"/>
      <c r="BZ163" s="82"/>
      <c r="CA163" s="82"/>
      <c r="CB163" s="82"/>
      <c r="CC163" s="82"/>
      <c r="CD163" s="82"/>
      <c r="CE163" s="82"/>
      <c r="CF163" s="82"/>
      <c r="CG163" s="82"/>
      <c r="CH163" s="82"/>
      <c r="CI163" s="82"/>
      <c r="CJ163" s="82"/>
      <c r="CK163" s="82"/>
      <c r="CL163" s="82"/>
      <c r="CM163" s="82"/>
      <c r="CN163" s="82"/>
      <c r="CO163" s="82"/>
      <c r="CP163" s="82"/>
      <c r="CQ163" s="82"/>
      <c r="CR163" s="82"/>
      <c r="CS163" s="82"/>
      <c r="CT163" s="82"/>
      <c r="CU163" s="82"/>
      <c r="CV163" s="82"/>
      <c r="CW163" s="82"/>
      <c r="CX163" s="82"/>
      <c r="CY163" s="82"/>
      <c r="CZ163" s="82"/>
      <c r="DA163" s="82"/>
      <c r="DB163" s="82"/>
      <c r="DC163" s="82"/>
      <c r="DD163" s="82"/>
      <c r="DE163" s="82"/>
      <c r="DF163" s="82"/>
      <c r="DG163" s="82"/>
      <c r="DH163" s="82"/>
      <c r="DI163" s="82"/>
      <c r="DJ163" s="82"/>
      <c r="DK163" s="82"/>
    </row>
    <row r="164" spans="1:115" ht="11.25" customHeight="1" x14ac:dyDescent="0.25">
      <c r="A164" s="82"/>
      <c r="B164" s="82"/>
      <c r="C164" s="82"/>
      <c r="D164" s="82"/>
      <c r="E164" s="82"/>
      <c r="F164" s="82"/>
      <c r="G164" s="82"/>
      <c r="H164" s="82"/>
      <c r="I164" s="82"/>
      <c r="J164" s="82"/>
      <c r="K164" s="82"/>
      <c r="L164" s="82"/>
      <c r="M164" s="82"/>
      <c r="N164" s="82"/>
      <c r="O164" s="82"/>
      <c r="P164" s="82"/>
      <c r="Q164" s="82"/>
      <c r="R164" s="82"/>
      <c r="S164" s="82"/>
      <c r="T164" s="82"/>
      <c r="U164" s="82"/>
      <c r="V164" s="82"/>
      <c r="W164" s="82"/>
      <c r="X164" s="82"/>
      <c r="Y164" s="82"/>
      <c r="Z164" s="82"/>
      <c r="AA164" s="230"/>
      <c r="AB164" s="230"/>
      <c r="AC164" s="230"/>
      <c r="AD164" s="230"/>
      <c r="AE164" s="230"/>
      <c r="AF164" s="230"/>
      <c r="AG164" s="230"/>
      <c r="AH164" s="230"/>
      <c r="AI164" s="230"/>
      <c r="AJ164" s="230"/>
      <c r="AK164" s="230"/>
      <c r="AL164" s="230"/>
      <c r="AM164" s="230"/>
      <c r="AN164" s="230"/>
      <c r="AO164" s="230"/>
      <c r="AP164" s="230"/>
      <c r="AQ164" s="230"/>
      <c r="AR164" s="230"/>
      <c r="AS164" s="230"/>
      <c r="AT164" s="230"/>
      <c r="AU164" s="230"/>
      <c r="AV164" s="230"/>
      <c r="AW164" s="230"/>
      <c r="AX164" s="230"/>
      <c r="AY164" s="230"/>
      <c r="AZ164" s="230"/>
      <c r="BA164" s="230"/>
      <c r="BB164" s="230"/>
      <c r="BC164" s="230"/>
      <c r="BD164" s="230"/>
      <c r="BE164" s="230"/>
      <c r="BF164" s="45">
        <v>5</v>
      </c>
      <c r="BG164" s="102">
        <v>1</v>
      </c>
      <c r="BH164" s="102">
        <v>5</v>
      </c>
      <c r="BI164" s="102">
        <v>50</v>
      </c>
      <c r="BJ164" s="48" t="str">
        <f t="shared" si="43"/>
        <v>5,1</v>
      </c>
      <c r="BK164" s="82"/>
      <c r="BL164" s="94">
        <f t="shared" si="44"/>
        <v>160</v>
      </c>
      <c r="BM164" s="56">
        <f t="shared" si="45"/>
        <v>5</v>
      </c>
      <c r="BN164" s="56">
        <f t="shared" si="46"/>
        <v>16</v>
      </c>
      <c r="BO164" s="82"/>
      <c r="BP164" s="230"/>
      <c r="BQ164" s="230"/>
      <c r="BR164" s="230"/>
      <c r="BS164" s="230"/>
      <c r="BT164" s="230"/>
      <c r="BU164" s="230"/>
      <c r="BV164" s="231"/>
      <c r="BW164" s="230"/>
      <c r="BX164" s="231"/>
      <c r="BY164" s="231"/>
      <c r="BZ164" s="82"/>
      <c r="CA164" s="82"/>
      <c r="CB164" s="82"/>
      <c r="CC164" s="82"/>
      <c r="CD164" s="82"/>
      <c r="CE164" s="82"/>
      <c r="CF164" s="82"/>
      <c r="CG164" s="82"/>
      <c r="CH164" s="82"/>
      <c r="CI164" s="82"/>
      <c r="CJ164" s="82"/>
      <c r="CK164" s="82"/>
      <c r="CL164" s="82"/>
      <c r="CM164" s="82"/>
      <c r="CN164" s="82"/>
      <c r="CO164" s="82"/>
      <c r="CP164" s="82"/>
      <c r="CQ164" s="82"/>
      <c r="CR164" s="82"/>
      <c r="CS164" s="82"/>
      <c r="CT164" s="82"/>
      <c r="CU164" s="82"/>
      <c r="CV164" s="82"/>
      <c r="CW164" s="82"/>
      <c r="CX164" s="82"/>
      <c r="CY164" s="82"/>
      <c r="CZ164" s="82"/>
      <c r="DA164" s="82"/>
      <c r="DB164" s="82"/>
      <c r="DC164" s="82"/>
      <c r="DD164" s="82"/>
      <c r="DE164" s="82"/>
      <c r="DF164" s="82"/>
      <c r="DG164" s="82"/>
      <c r="DH164" s="82"/>
      <c r="DI164" s="82"/>
      <c r="DJ164" s="82"/>
      <c r="DK164" s="82"/>
    </row>
    <row r="165" spans="1:115" ht="11.25" customHeight="1" x14ac:dyDescent="0.25">
      <c r="A165" s="82"/>
      <c r="B165" s="82"/>
      <c r="C165" s="82"/>
      <c r="D165" s="82"/>
      <c r="E165" s="82"/>
      <c r="F165" s="82"/>
      <c r="G165" s="82"/>
      <c r="H165" s="82"/>
      <c r="I165" s="82"/>
      <c r="J165" s="82"/>
      <c r="K165" s="82"/>
      <c r="L165" s="82"/>
      <c r="M165" s="82"/>
      <c r="N165" s="82"/>
      <c r="O165" s="82"/>
      <c r="P165" s="82"/>
      <c r="Q165" s="82"/>
      <c r="R165" s="82"/>
      <c r="S165" s="82"/>
      <c r="T165" s="82"/>
      <c r="U165" s="82"/>
      <c r="V165" s="82"/>
      <c r="W165" s="82"/>
      <c r="X165" s="82"/>
      <c r="Y165" s="82"/>
      <c r="Z165" s="82"/>
      <c r="AA165" s="230"/>
      <c r="AB165" s="230"/>
      <c r="AC165" s="230"/>
      <c r="AD165" s="230"/>
      <c r="AE165" s="230"/>
      <c r="AF165" s="230"/>
      <c r="AG165" s="230"/>
      <c r="AH165" s="230"/>
      <c r="AI165" s="230"/>
      <c r="AJ165" s="230"/>
      <c r="AK165" s="230"/>
      <c r="AL165" s="230"/>
      <c r="AM165" s="230"/>
      <c r="AN165" s="230"/>
      <c r="AO165" s="230"/>
      <c r="AP165" s="230"/>
      <c r="AQ165" s="230"/>
      <c r="AR165" s="230"/>
      <c r="AS165" s="230"/>
      <c r="AT165" s="230"/>
      <c r="AU165" s="230"/>
      <c r="AV165" s="230"/>
      <c r="AW165" s="230"/>
      <c r="AX165" s="230"/>
      <c r="AY165" s="230"/>
      <c r="AZ165" s="230"/>
      <c r="BA165" s="230"/>
      <c r="BB165" s="230"/>
      <c r="BC165" s="230"/>
      <c r="BD165" s="230"/>
      <c r="BE165" s="230"/>
      <c r="BF165" s="45">
        <v>5</v>
      </c>
      <c r="BG165" s="102">
        <v>1</v>
      </c>
      <c r="BH165" s="102">
        <v>6</v>
      </c>
      <c r="BI165" s="102">
        <v>50</v>
      </c>
      <c r="BJ165" s="48" t="str">
        <f t="shared" si="43"/>
        <v>6,1</v>
      </c>
      <c r="BK165" s="82"/>
      <c r="BL165" s="94">
        <f t="shared" si="44"/>
        <v>161</v>
      </c>
      <c r="BM165" s="56">
        <f t="shared" si="45"/>
        <v>5</v>
      </c>
      <c r="BN165" s="56">
        <f t="shared" si="46"/>
        <v>17</v>
      </c>
      <c r="BO165" s="82"/>
      <c r="BP165" s="230"/>
      <c r="BQ165" s="230"/>
      <c r="BR165" s="230"/>
      <c r="BS165" s="230"/>
      <c r="BT165" s="230"/>
      <c r="BU165" s="230"/>
      <c r="BV165" s="231"/>
      <c r="BW165" s="230"/>
      <c r="BX165" s="231"/>
      <c r="BY165" s="231"/>
      <c r="BZ165" s="82"/>
      <c r="CA165" s="82"/>
      <c r="CB165" s="82"/>
      <c r="CC165" s="82"/>
      <c r="CD165" s="82"/>
      <c r="CE165" s="82"/>
      <c r="CF165" s="82"/>
      <c r="CG165" s="82"/>
      <c r="CH165" s="82"/>
      <c r="CI165" s="82"/>
      <c r="CJ165" s="82"/>
      <c r="CK165" s="82"/>
      <c r="CL165" s="82"/>
      <c r="CM165" s="82"/>
      <c r="CN165" s="82"/>
      <c r="CO165" s="82"/>
      <c r="CP165" s="82"/>
      <c r="CQ165" s="82"/>
      <c r="CR165" s="82"/>
      <c r="CS165" s="82"/>
      <c r="CT165" s="82"/>
      <c r="CU165" s="82"/>
      <c r="CV165" s="82"/>
      <c r="CW165" s="82"/>
      <c r="CX165" s="82"/>
      <c r="CY165" s="82"/>
      <c r="CZ165" s="82"/>
      <c r="DA165" s="82"/>
      <c r="DB165" s="82"/>
      <c r="DC165" s="82"/>
      <c r="DD165" s="82"/>
      <c r="DE165" s="82"/>
      <c r="DF165" s="82"/>
      <c r="DG165" s="82"/>
      <c r="DH165" s="82"/>
      <c r="DI165" s="82"/>
      <c r="DJ165" s="82"/>
      <c r="DK165" s="82"/>
    </row>
    <row r="166" spans="1:115" ht="11.25" customHeight="1" x14ac:dyDescent="0.25">
      <c r="A166" s="82"/>
      <c r="B166" s="82"/>
      <c r="C166" s="82"/>
      <c r="D166" s="82"/>
      <c r="E166" s="82"/>
      <c r="F166" s="82"/>
      <c r="G166" s="82"/>
      <c r="H166" s="82"/>
      <c r="I166" s="82"/>
      <c r="J166" s="82"/>
      <c r="K166" s="82"/>
      <c r="L166" s="82"/>
      <c r="M166" s="82"/>
      <c r="N166" s="82"/>
      <c r="O166" s="82"/>
      <c r="P166" s="82"/>
      <c r="Q166" s="82"/>
      <c r="R166" s="82"/>
      <c r="S166" s="82"/>
      <c r="T166" s="82"/>
      <c r="U166" s="82"/>
      <c r="V166" s="82"/>
      <c r="W166" s="82"/>
      <c r="X166" s="82"/>
      <c r="Y166" s="82"/>
      <c r="Z166" s="82"/>
      <c r="AA166" s="230"/>
      <c r="AB166" s="230"/>
      <c r="AC166" s="230"/>
      <c r="AD166" s="230"/>
      <c r="AE166" s="230"/>
      <c r="AF166" s="230"/>
      <c r="AG166" s="230"/>
      <c r="AH166" s="230"/>
      <c r="AI166" s="230"/>
      <c r="AJ166" s="230"/>
      <c r="AK166" s="230"/>
      <c r="AL166" s="230"/>
      <c r="AM166" s="230"/>
      <c r="AN166" s="230"/>
      <c r="AO166" s="230"/>
      <c r="AP166" s="230"/>
      <c r="AQ166" s="230"/>
      <c r="AR166" s="230"/>
      <c r="AS166" s="230"/>
      <c r="AT166" s="230"/>
      <c r="AU166" s="230"/>
      <c r="AV166" s="230"/>
      <c r="AW166" s="230"/>
      <c r="AX166" s="230"/>
      <c r="AY166" s="230"/>
      <c r="AZ166" s="230"/>
      <c r="BA166" s="230"/>
      <c r="BB166" s="230"/>
      <c r="BC166" s="230"/>
      <c r="BD166" s="230"/>
      <c r="BE166" s="230"/>
      <c r="BF166" s="45">
        <v>5</v>
      </c>
      <c r="BG166" s="102">
        <v>1</v>
      </c>
      <c r="BH166" s="102">
        <v>7</v>
      </c>
      <c r="BI166" s="102">
        <v>50</v>
      </c>
      <c r="BJ166" s="48" t="str">
        <f t="shared" si="43"/>
        <v>7,1</v>
      </c>
      <c r="BK166" s="82"/>
      <c r="BL166" s="94">
        <f t="shared" si="44"/>
        <v>162</v>
      </c>
      <c r="BM166" s="56">
        <f t="shared" si="45"/>
        <v>5</v>
      </c>
      <c r="BN166" s="56">
        <f t="shared" si="46"/>
        <v>18</v>
      </c>
      <c r="BO166" s="82"/>
      <c r="BP166" s="230"/>
      <c r="BQ166" s="230"/>
      <c r="BR166" s="230"/>
      <c r="BS166" s="230"/>
      <c r="BT166" s="230"/>
      <c r="BU166" s="230"/>
      <c r="BV166" s="231"/>
      <c r="BW166" s="230"/>
      <c r="BX166" s="231"/>
      <c r="BY166" s="231"/>
      <c r="BZ166" s="82"/>
      <c r="CA166" s="82"/>
      <c r="CB166" s="82"/>
      <c r="CC166" s="82"/>
      <c r="CD166" s="82"/>
      <c r="CE166" s="82"/>
      <c r="CF166" s="82"/>
      <c r="CG166" s="82"/>
      <c r="CH166" s="82"/>
      <c r="CI166" s="82"/>
      <c r="CJ166" s="82"/>
      <c r="CK166" s="82"/>
      <c r="CL166" s="82"/>
      <c r="CM166" s="82"/>
      <c r="CN166" s="82"/>
      <c r="CO166" s="82"/>
      <c r="CP166" s="82"/>
      <c r="CQ166" s="82"/>
      <c r="CR166" s="82"/>
      <c r="CS166" s="82"/>
      <c r="CT166" s="82"/>
      <c r="CU166" s="82"/>
      <c r="CV166" s="82"/>
      <c r="CW166" s="82"/>
      <c r="CX166" s="82"/>
      <c r="CY166" s="82"/>
      <c r="CZ166" s="82"/>
      <c r="DA166" s="82"/>
      <c r="DB166" s="82"/>
      <c r="DC166" s="82"/>
      <c r="DD166" s="82"/>
      <c r="DE166" s="82"/>
      <c r="DF166" s="82"/>
      <c r="DG166" s="82"/>
      <c r="DH166" s="82"/>
      <c r="DI166" s="82"/>
      <c r="DJ166" s="82"/>
      <c r="DK166" s="82"/>
    </row>
    <row r="167" spans="1:115" ht="11.25" customHeight="1" x14ac:dyDescent="0.25">
      <c r="A167" s="82"/>
      <c r="B167" s="82"/>
      <c r="C167" s="82"/>
      <c r="D167" s="82"/>
      <c r="E167" s="82"/>
      <c r="F167" s="82"/>
      <c r="G167" s="82"/>
      <c r="H167" s="82"/>
      <c r="I167" s="82"/>
      <c r="J167" s="82"/>
      <c r="K167" s="82"/>
      <c r="L167" s="82"/>
      <c r="M167" s="82"/>
      <c r="N167" s="82"/>
      <c r="O167" s="82"/>
      <c r="P167" s="82"/>
      <c r="Q167" s="82"/>
      <c r="R167" s="82"/>
      <c r="S167" s="82"/>
      <c r="T167" s="82"/>
      <c r="U167" s="82"/>
      <c r="V167" s="82"/>
      <c r="W167" s="82"/>
      <c r="X167" s="82"/>
      <c r="Y167" s="82"/>
      <c r="Z167" s="82"/>
      <c r="AA167" s="230"/>
      <c r="AB167" s="230"/>
      <c r="AC167" s="230"/>
      <c r="AD167" s="230"/>
      <c r="AE167" s="230"/>
      <c r="AF167" s="230"/>
      <c r="AG167" s="230"/>
      <c r="AH167" s="230"/>
      <c r="AI167" s="230"/>
      <c r="AJ167" s="230"/>
      <c r="AK167" s="230"/>
      <c r="AL167" s="230"/>
      <c r="AM167" s="230"/>
      <c r="AN167" s="230"/>
      <c r="AO167" s="230"/>
      <c r="AP167" s="230"/>
      <c r="AQ167" s="230"/>
      <c r="AR167" s="230"/>
      <c r="AS167" s="230"/>
      <c r="AT167" s="230"/>
      <c r="AU167" s="230"/>
      <c r="AV167" s="230"/>
      <c r="AW167" s="230"/>
      <c r="AX167" s="230"/>
      <c r="AY167" s="230"/>
      <c r="AZ167" s="230"/>
      <c r="BA167" s="230"/>
      <c r="BB167" s="230"/>
      <c r="BC167" s="230"/>
      <c r="BD167" s="230"/>
      <c r="BE167" s="230"/>
      <c r="BF167" s="45">
        <v>5</v>
      </c>
      <c r="BG167" s="102">
        <v>1</v>
      </c>
      <c r="BH167" s="102">
        <v>8</v>
      </c>
      <c r="BI167" s="102">
        <v>50</v>
      </c>
      <c r="BJ167" s="48" t="str">
        <f t="shared" si="43"/>
        <v>8,1</v>
      </c>
      <c r="BK167" s="82"/>
      <c r="BL167" s="94">
        <f t="shared" si="44"/>
        <v>163</v>
      </c>
      <c r="BM167" s="56">
        <f t="shared" si="45"/>
        <v>5</v>
      </c>
      <c r="BN167" s="56">
        <f t="shared" si="46"/>
        <v>19</v>
      </c>
      <c r="BO167" s="82"/>
      <c r="BP167" s="230"/>
      <c r="BQ167" s="230"/>
      <c r="BR167" s="230"/>
      <c r="BS167" s="230"/>
      <c r="BT167" s="230"/>
      <c r="BU167" s="230"/>
      <c r="BV167" s="231"/>
      <c r="BW167" s="230"/>
      <c r="BX167" s="231"/>
      <c r="BY167" s="231"/>
      <c r="BZ167" s="82"/>
      <c r="CA167" s="82"/>
      <c r="CB167" s="82"/>
      <c r="CC167" s="82"/>
      <c r="CD167" s="82"/>
      <c r="CE167" s="82"/>
      <c r="CF167" s="82"/>
      <c r="CG167" s="82"/>
      <c r="CH167" s="82"/>
      <c r="CI167" s="82"/>
      <c r="CJ167" s="82"/>
      <c r="CK167" s="82"/>
      <c r="CL167" s="82"/>
      <c r="CM167" s="82"/>
      <c r="CN167" s="82"/>
      <c r="CO167" s="82"/>
      <c r="CP167" s="82"/>
      <c r="CQ167" s="82"/>
      <c r="CR167" s="82"/>
      <c r="CS167" s="82"/>
      <c r="CT167" s="82"/>
      <c r="CU167" s="82"/>
      <c r="CV167" s="82"/>
      <c r="CW167" s="82"/>
      <c r="CX167" s="82"/>
      <c r="CY167" s="82"/>
      <c r="CZ167" s="82"/>
      <c r="DA167" s="82"/>
      <c r="DB167" s="82"/>
      <c r="DC167" s="82"/>
      <c r="DD167" s="82"/>
      <c r="DE167" s="82"/>
      <c r="DF167" s="82"/>
      <c r="DG167" s="82"/>
      <c r="DH167" s="82"/>
      <c r="DI167" s="82"/>
      <c r="DJ167" s="82"/>
      <c r="DK167" s="82"/>
    </row>
    <row r="168" spans="1:115" ht="11.25" customHeight="1" x14ac:dyDescent="0.25">
      <c r="A168" s="82"/>
      <c r="B168" s="82"/>
      <c r="C168" s="82"/>
      <c r="D168" s="82"/>
      <c r="E168" s="82"/>
      <c r="F168" s="82"/>
      <c r="G168" s="82"/>
      <c r="H168" s="82"/>
      <c r="I168" s="82"/>
      <c r="J168" s="82"/>
      <c r="K168" s="82"/>
      <c r="L168" s="82"/>
      <c r="M168" s="82"/>
      <c r="N168" s="82"/>
      <c r="O168" s="82"/>
      <c r="P168" s="82"/>
      <c r="Q168" s="82"/>
      <c r="R168" s="82"/>
      <c r="S168" s="82"/>
      <c r="T168" s="82"/>
      <c r="U168" s="82"/>
      <c r="V168" s="82"/>
      <c r="W168" s="82"/>
      <c r="X168" s="82"/>
      <c r="Y168" s="82"/>
      <c r="Z168" s="82"/>
      <c r="AA168" s="230"/>
      <c r="AB168" s="230"/>
      <c r="AC168" s="230"/>
      <c r="AD168" s="230"/>
      <c r="AE168" s="230"/>
      <c r="AF168" s="230"/>
      <c r="AG168" s="230"/>
      <c r="AH168" s="230"/>
      <c r="AI168" s="230"/>
      <c r="AJ168" s="230"/>
      <c r="AK168" s="230"/>
      <c r="AL168" s="230"/>
      <c r="AM168" s="230"/>
      <c r="AN168" s="230"/>
      <c r="AO168" s="230"/>
      <c r="AP168" s="230"/>
      <c r="AQ168" s="230"/>
      <c r="AR168" s="230"/>
      <c r="AS168" s="230"/>
      <c r="AT168" s="230"/>
      <c r="AU168" s="230"/>
      <c r="AV168" s="230"/>
      <c r="AW168" s="230"/>
      <c r="AX168" s="230"/>
      <c r="AY168" s="230"/>
      <c r="AZ168" s="230"/>
      <c r="BA168" s="230"/>
      <c r="BB168" s="230"/>
      <c r="BC168" s="230"/>
      <c r="BD168" s="230"/>
      <c r="BE168" s="230"/>
      <c r="BF168" s="45">
        <v>5</v>
      </c>
      <c r="BG168" s="102">
        <v>1</v>
      </c>
      <c r="BH168" s="102">
        <v>9</v>
      </c>
      <c r="BI168" s="102">
        <v>50</v>
      </c>
      <c r="BJ168" s="48" t="str">
        <f t="shared" si="43"/>
        <v>9,1</v>
      </c>
      <c r="BK168" s="82"/>
      <c r="BL168" s="94">
        <f t="shared" si="44"/>
        <v>164</v>
      </c>
      <c r="BM168" s="56">
        <f t="shared" si="45"/>
        <v>5</v>
      </c>
      <c r="BN168" s="56">
        <f t="shared" si="46"/>
        <v>20</v>
      </c>
      <c r="BO168" s="82"/>
      <c r="BP168" s="230"/>
      <c r="BQ168" s="230"/>
      <c r="BR168" s="230"/>
      <c r="BS168" s="230"/>
      <c r="BT168" s="230"/>
      <c r="BU168" s="230"/>
      <c r="BV168" s="231"/>
      <c r="BW168" s="230"/>
      <c r="BX168" s="231"/>
      <c r="BY168" s="231"/>
      <c r="BZ168" s="82"/>
      <c r="CA168" s="82"/>
      <c r="CB168" s="82"/>
      <c r="CC168" s="82"/>
      <c r="CD168" s="82"/>
      <c r="CE168" s="82"/>
      <c r="CF168" s="82"/>
      <c r="CG168" s="82"/>
      <c r="CH168" s="82"/>
      <c r="CI168" s="82"/>
      <c r="CJ168" s="82"/>
      <c r="CK168" s="82"/>
      <c r="CL168" s="82"/>
      <c r="CM168" s="82"/>
      <c r="CN168" s="82"/>
      <c r="CO168" s="82"/>
      <c r="CP168" s="82"/>
      <c r="CQ168" s="82"/>
      <c r="CR168" s="82"/>
      <c r="CS168" s="82"/>
      <c r="CT168" s="82"/>
      <c r="CU168" s="82"/>
      <c r="CV168" s="82"/>
      <c r="CW168" s="82"/>
      <c r="CX168" s="82"/>
      <c r="CY168" s="82"/>
      <c r="CZ168" s="82"/>
      <c r="DA168" s="82"/>
      <c r="DB168" s="82"/>
      <c r="DC168" s="82"/>
      <c r="DD168" s="82"/>
      <c r="DE168" s="82"/>
      <c r="DF168" s="82"/>
      <c r="DG168" s="82"/>
      <c r="DH168" s="82"/>
      <c r="DI168" s="82"/>
      <c r="DJ168" s="82"/>
      <c r="DK168" s="82"/>
    </row>
    <row r="169" spans="1:115" ht="11.25" customHeight="1" x14ac:dyDescent="0.25">
      <c r="A169" s="82"/>
      <c r="B169" s="82"/>
      <c r="C169" s="82"/>
      <c r="D169" s="82"/>
      <c r="E169" s="82"/>
      <c r="F169" s="82"/>
      <c r="G169" s="82"/>
      <c r="H169" s="82"/>
      <c r="I169" s="82"/>
      <c r="J169" s="82"/>
      <c r="K169" s="82"/>
      <c r="L169" s="82"/>
      <c r="M169" s="82"/>
      <c r="N169" s="82"/>
      <c r="O169" s="82"/>
      <c r="P169" s="82"/>
      <c r="Q169" s="82"/>
      <c r="R169" s="82"/>
      <c r="S169" s="82"/>
      <c r="T169" s="82"/>
      <c r="U169" s="82"/>
      <c r="V169" s="82"/>
      <c r="W169" s="82"/>
      <c r="X169" s="82"/>
      <c r="Y169" s="82"/>
      <c r="Z169" s="82"/>
      <c r="AA169" s="230"/>
      <c r="AB169" s="230"/>
      <c r="AC169" s="230"/>
      <c r="AD169" s="230"/>
      <c r="AE169" s="230"/>
      <c r="AF169" s="230"/>
      <c r="AG169" s="230"/>
      <c r="AH169" s="230"/>
      <c r="AI169" s="230"/>
      <c r="AJ169" s="230"/>
      <c r="AK169" s="230"/>
      <c r="AL169" s="230"/>
      <c r="AM169" s="230"/>
      <c r="AN169" s="230"/>
      <c r="AO169" s="230"/>
      <c r="AP169" s="230"/>
      <c r="AQ169" s="230"/>
      <c r="AR169" s="230"/>
      <c r="AS169" s="230"/>
      <c r="AT169" s="230"/>
      <c r="AU169" s="230"/>
      <c r="AV169" s="230"/>
      <c r="AW169" s="230"/>
      <c r="AX169" s="230"/>
      <c r="AY169" s="230"/>
      <c r="AZ169" s="230"/>
      <c r="BA169" s="230"/>
      <c r="BB169" s="230"/>
      <c r="BC169" s="230"/>
      <c r="BD169" s="230"/>
      <c r="BE169" s="230"/>
      <c r="BF169" s="45">
        <v>5</v>
      </c>
      <c r="BG169" s="102">
        <v>1</v>
      </c>
      <c r="BH169" s="102">
        <v>10</v>
      </c>
      <c r="BI169" s="102">
        <v>50</v>
      </c>
      <c r="BJ169" s="48" t="str">
        <f t="shared" si="43"/>
        <v>10,1</v>
      </c>
      <c r="BK169" s="82"/>
      <c r="BL169" s="94">
        <f t="shared" si="44"/>
        <v>165</v>
      </c>
      <c r="BM169" s="56">
        <f t="shared" si="45"/>
        <v>5</v>
      </c>
      <c r="BN169" s="56">
        <f t="shared" si="46"/>
        <v>21</v>
      </c>
      <c r="BO169" s="82"/>
      <c r="BP169" s="230"/>
      <c r="BQ169" s="230"/>
      <c r="BR169" s="230"/>
      <c r="BS169" s="230"/>
      <c r="BT169" s="230"/>
      <c r="BU169" s="230"/>
      <c r="BV169" s="231"/>
      <c r="BW169" s="230"/>
      <c r="BX169" s="231"/>
      <c r="BY169" s="231"/>
      <c r="BZ169" s="82"/>
      <c r="CA169" s="82"/>
      <c r="CB169" s="82"/>
      <c r="CC169" s="82"/>
      <c r="CD169" s="82"/>
      <c r="CE169" s="82"/>
      <c r="CF169" s="82"/>
      <c r="CG169" s="82"/>
      <c r="CH169" s="82"/>
      <c r="CI169" s="82"/>
      <c r="CJ169" s="82"/>
      <c r="CK169" s="82"/>
      <c r="CL169" s="82"/>
      <c r="CM169" s="82"/>
      <c r="CN169" s="82"/>
      <c r="CO169" s="82"/>
      <c r="CP169" s="82"/>
      <c r="CQ169" s="82"/>
      <c r="CR169" s="82"/>
      <c r="CS169" s="82"/>
      <c r="CT169" s="82"/>
      <c r="CU169" s="82"/>
      <c r="CV169" s="82"/>
      <c r="CW169" s="82"/>
      <c r="CX169" s="82"/>
      <c r="CY169" s="82"/>
      <c r="CZ169" s="82"/>
      <c r="DA169" s="82"/>
      <c r="DB169" s="82"/>
      <c r="DC169" s="82"/>
      <c r="DD169" s="82"/>
      <c r="DE169" s="82"/>
      <c r="DF169" s="82"/>
      <c r="DG169" s="82"/>
      <c r="DH169" s="82"/>
      <c r="DI169" s="82"/>
      <c r="DJ169" s="82"/>
      <c r="DK169" s="82"/>
    </row>
    <row r="170" spans="1:115" ht="11.25" customHeight="1" x14ac:dyDescent="0.25">
      <c r="A170" s="82"/>
      <c r="B170" s="82"/>
      <c r="C170" s="82"/>
      <c r="D170" s="82"/>
      <c r="E170" s="82"/>
      <c r="F170" s="82"/>
      <c r="G170" s="82"/>
      <c r="H170" s="82"/>
      <c r="I170" s="82"/>
      <c r="J170" s="82"/>
      <c r="K170" s="82"/>
      <c r="L170" s="82"/>
      <c r="M170" s="82"/>
      <c r="N170" s="82"/>
      <c r="O170" s="82"/>
      <c r="P170" s="82"/>
      <c r="Q170" s="82"/>
      <c r="R170" s="82"/>
      <c r="S170" s="82"/>
      <c r="T170" s="82"/>
      <c r="U170" s="82"/>
      <c r="V170" s="82"/>
      <c r="W170" s="82"/>
      <c r="X170" s="82"/>
      <c r="Y170" s="82"/>
      <c r="Z170" s="82"/>
      <c r="AA170" s="230"/>
      <c r="AB170" s="230"/>
      <c r="AC170" s="230"/>
      <c r="AD170" s="230"/>
      <c r="AE170" s="230"/>
      <c r="AF170" s="230"/>
      <c r="AG170" s="230"/>
      <c r="AH170" s="230"/>
      <c r="AI170" s="230"/>
      <c r="AJ170" s="230"/>
      <c r="AK170" s="230"/>
      <c r="AL170" s="230"/>
      <c r="AM170" s="230"/>
      <c r="AN170" s="230"/>
      <c r="AO170" s="230"/>
      <c r="AP170" s="230"/>
      <c r="AQ170" s="230"/>
      <c r="AR170" s="230"/>
      <c r="AS170" s="230"/>
      <c r="AT170" s="230"/>
      <c r="AU170" s="230"/>
      <c r="AV170" s="230"/>
      <c r="AW170" s="230"/>
      <c r="AX170" s="230"/>
      <c r="AY170" s="230"/>
      <c r="AZ170" s="230"/>
      <c r="BA170" s="230"/>
      <c r="BB170" s="230"/>
      <c r="BC170" s="230"/>
      <c r="BD170" s="230"/>
      <c r="BE170" s="230"/>
      <c r="BF170" s="45">
        <v>5</v>
      </c>
      <c r="BG170" s="102">
        <v>1</v>
      </c>
      <c r="BH170" s="102">
        <v>11</v>
      </c>
      <c r="BI170" s="102">
        <v>50</v>
      </c>
      <c r="BJ170" s="48" t="str">
        <f t="shared" si="43"/>
        <v>11,1</v>
      </c>
      <c r="BK170" s="82"/>
      <c r="BL170" s="94">
        <f t="shared" si="44"/>
        <v>166</v>
      </c>
      <c r="BM170" s="56">
        <f t="shared" si="45"/>
        <v>5</v>
      </c>
      <c r="BN170" s="56">
        <f t="shared" si="46"/>
        <v>22</v>
      </c>
      <c r="BO170" s="82"/>
      <c r="BP170" s="230"/>
      <c r="BQ170" s="230"/>
      <c r="BR170" s="230"/>
      <c r="BS170" s="230"/>
      <c r="BT170" s="230"/>
      <c r="BU170" s="230"/>
      <c r="BV170" s="231"/>
      <c r="BW170" s="230"/>
      <c r="BX170" s="231"/>
      <c r="BY170" s="231"/>
      <c r="BZ170" s="82"/>
      <c r="CA170" s="82"/>
      <c r="CB170" s="82"/>
      <c r="CC170" s="82"/>
      <c r="CD170" s="82"/>
      <c r="CE170" s="82"/>
      <c r="CF170" s="82"/>
      <c r="CG170" s="82"/>
      <c r="CH170" s="82"/>
      <c r="CI170" s="82"/>
      <c r="CJ170" s="82"/>
      <c r="CK170" s="82"/>
      <c r="CL170" s="82"/>
      <c r="CM170" s="82"/>
      <c r="CN170" s="82"/>
      <c r="CO170" s="82"/>
      <c r="CP170" s="82"/>
      <c r="CQ170" s="82"/>
      <c r="CR170" s="82"/>
      <c r="CS170" s="82"/>
      <c r="CT170" s="82"/>
      <c r="CU170" s="82"/>
      <c r="CV170" s="82"/>
      <c r="CW170" s="82"/>
      <c r="CX170" s="82"/>
      <c r="CY170" s="82"/>
      <c r="CZ170" s="82"/>
      <c r="DA170" s="82"/>
      <c r="DB170" s="82"/>
      <c r="DC170" s="82"/>
      <c r="DD170" s="82"/>
      <c r="DE170" s="82"/>
      <c r="DF170" s="82"/>
      <c r="DG170" s="82"/>
      <c r="DH170" s="82"/>
      <c r="DI170" s="82"/>
      <c r="DJ170" s="82"/>
      <c r="DK170" s="82"/>
    </row>
    <row r="171" spans="1:115" ht="11.25" customHeight="1" x14ac:dyDescent="0.25">
      <c r="A171" s="82"/>
      <c r="B171" s="82"/>
      <c r="C171" s="82"/>
      <c r="D171" s="82"/>
      <c r="E171" s="82"/>
      <c r="F171" s="82"/>
      <c r="G171" s="82"/>
      <c r="H171" s="82"/>
      <c r="I171" s="82"/>
      <c r="J171" s="82"/>
      <c r="K171" s="82"/>
      <c r="L171" s="82"/>
      <c r="M171" s="82"/>
      <c r="N171" s="82"/>
      <c r="O171" s="82"/>
      <c r="P171" s="82"/>
      <c r="Q171" s="82"/>
      <c r="R171" s="82"/>
      <c r="S171" s="82"/>
      <c r="T171" s="82"/>
      <c r="U171" s="82"/>
      <c r="V171" s="82"/>
      <c r="W171" s="82"/>
      <c r="X171" s="82"/>
      <c r="Y171" s="82"/>
      <c r="Z171" s="82"/>
      <c r="AA171" s="230"/>
      <c r="AB171" s="230"/>
      <c r="AC171" s="230"/>
      <c r="AD171" s="230"/>
      <c r="AE171" s="230"/>
      <c r="AF171" s="230"/>
      <c r="AG171" s="230"/>
      <c r="AH171" s="230"/>
      <c r="AI171" s="230"/>
      <c r="AJ171" s="230"/>
      <c r="AK171" s="230"/>
      <c r="AL171" s="230"/>
      <c r="AM171" s="230"/>
      <c r="AN171" s="230"/>
      <c r="AO171" s="230"/>
      <c r="AP171" s="230"/>
      <c r="AQ171" s="230"/>
      <c r="AR171" s="230"/>
      <c r="AS171" s="230"/>
      <c r="AT171" s="230"/>
      <c r="AU171" s="230"/>
      <c r="AV171" s="230"/>
      <c r="AW171" s="230"/>
      <c r="AX171" s="230"/>
      <c r="AY171" s="230"/>
      <c r="AZ171" s="230"/>
      <c r="BA171" s="230"/>
      <c r="BB171" s="230"/>
      <c r="BC171" s="230"/>
      <c r="BD171" s="230"/>
      <c r="BE171" s="230"/>
      <c r="BF171" s="45">
        <v>5</v>
      </c>
      <c r="BG171" s="102">
        <v>1</v>
      </c>
      <c r="BH171" s="102">
        <v>12</v>
      </c>
      <c r="BI171" s="102">
        <v>50.09</v>
      </c>
      <c r="BJ171" s="48" t="str">
        <f t="shared" si="43"/>
        <v>12,1</v>
      </c>
      <c r="BK171" s="82"/>
      <c r="BL171" s="94">
        <f t="shared" si="44"/>
        <v>167</v>
      </c>
      <c r="BM171" s="56">
        <f t="shared" si="45"/>
        <v>5</v>
      </c>
      <c r="BN171" s="56">
        <f t="shared" si="46"/>
        <v>23</v>
      </c>
      <c r="BO171" s="82"/>
      <c r="BP171" s="230"/>
      <c r="BQ171" s="230"/>
      <c r="BR171" s="230"/>
      <c r="BS171" s="230"/>
      <c r="BT171" s="230"/>
      <c r="BU171" s="230"/>
      <c r="BV171" s="231"/>
      <c r="BW171" s="230"/>
      <c r="BX171" s="231"/>
      <c r="BY171" s="231"/>
      <c r="BZ171" s="82"/>
      <c r="CA171" s="82"/>
      <c r="CB171" s="82"/>
      <c r="CC171" s="82"/>
      <c r="CD171" s="82"/>
      <c r="CE171" s="82"/>
      <c r="CF171" s="82"/>
      <c r="CG171" s="82"/>
      <c r="CH171" s="82"/>
      <c r="CI171" s="82"/>
      <c r="CJ171" s="82"/>
      <c r="CK171" s="82"/>
      <c r="CL171" s="82"/>
      <c r="CM171" s="82"/>
      <c r="CN171" s="82"/>
      <c r="CO171" s="82"/>
      <c r="CP171" s="82"/>
      <c r="CQ171" s="82"/>
      <c r="CR171" s="82"/>
      <c r="CS171" s="82"/>
      <c r="CT171" s="82"/>
      <c r="CU171" s="82"/>
      <c r="CV171" s="82"/>
      <c r="CW171" s="82"/>
      <c r="CX171" s="82"/>
      <c r="CY171" s="82"/>
      <c r="CZ171" s="82"/>
      <c r="DA171" s="82"/>
      <c r="DB171" s="82"/>
      <c r="DC171" s="82"/>
      <c r="DD171" s="82"/>
      <c r="DE171" s="82"/>
      <c r="DF171" s="82"/>
      <c r="DG171" s="82"/>
      <c r="DH171" s="82"/>
      <c r="DI171" s="82"/>
      <c r="DJ171" s="82"/>
      <c r="DK171" s="82"/>
    </row>
    <row r="172" spans="1:115" ht="11.25" customHeight="1" x14ac:dyDescent="0.25">
      <c r="A172" s="82"/>
      <c r="B172" s="82"/>
      <c r="C172" s="82"/>
      <c r="D172" s="82"/>
      <c r="E172" s="82"/>
      <c r="F172" s="82"/>
      <c r="G172" s="82"/>
      <c r="H172" s="82"/>
      <c r="I172" s="82"/>
      <c r="J172" s="82"/>
      <c r="K172" s="82"/>
      <c r="L172" s="82"/>
      <c r="M172" s="82"/>
      <c r="N172" s="82"/>
      <c r="O172" s="82"/>
      <c r="P172" s="82"/>
      <c r="Q172" s="82"/>
      <c r="R172" s="82"/>
      <c r="S172" s="82"/>
      <c r="T172" s="82"/>
      <c r="U172" s="82"/>
      <c r="V172" s="82"/>
      <c r="W172" s="82"/>
      <c r="X172" s="82"/>
      <c r="Y172" s="82"/>
      <c r="Z172" s="82"/>
      <c r="AA172" s="230"/>
      <c r="AB172" s="230"/>
      <c r="AC172" s="230"/>
      <c r="AD172" s="230"/>
      <c r="AE172" s="230"/>
      <c r="AF172" s="230"/>
      <c r="AG172" s="230"/>
      <c r="AH172" s="230"/>
      <c r="AI172" s="230"/>
      <c r="AJ172" s="230"/>
      <c r="AK172" s="230"/>
      <c r="AL172" s="230"/>
      <c r="AM172" s="230"/>
      <c r="AN172" s="230"/>
      <c r="AO172" s="230"/>
      <c r="AP172" s="230"/>
      <c r="AQ172" s="230"/>
      <c r="AR172" s="230"/>
      <c r="AS172" s="230"/>
      <c r="AT172" s="230"/>
      <c r="AU172" s="230"/>
      <c r="AV172" s="230"/>
      <c r="AW172" s="230"/>
      <c r="AX172" s="230"/>
      <c r="AY172" s="230"/>
      <c r="AZ172" s="230"/>
      <c r="BA172" s="230"/>
      <c r="BB172" s="230"/>
      <c r="BC172" s="230"/>
      <c r="BD172" s="230"/>
      <c r="BE172" s="230"/>
      <c r="BF172" s="45">
        <v>5</v>
      </c>
      <c r="BG172" s="102">
        <v>1</v>
      </c>
      <c r="BH172" s="102">
        <v>13</v>
      </c>
      <c r="BI172" s="102">
        <v>50.14</v>
      </c>
      <c r="BJ172" s="48" t="str">
        <f t="shared" si="43"/>
        <v>13,1</v>
      </c>
      <c r="BK172" s="82"/>
      <c r="BL172" s="94">
        <f t="shared" si="44"/>
        <v>168</v>
      </c>
      <c r="BM172" s="56">
        <f t="shared" si="45"/>
        <v>5</v>
      </c>
      <c r="BN172" s="56">
        <f t="shared" si="46"/>
        <v>24</v>
      </c>
      <c r="BO172" s="82"/>
      <c r="BP172" s="230"/>
      <c r="BQ172" s="230"/>
      <c r="BR172" s="230"/>
      <c r="BS172" s="230"/>
      <c r="BT172" s="230"/>
      <c r="BU172" s="230"/>
      <c r="BV172" s="231"/>
      <c r="BW172" s="230"/>
      <c r="BX172" s="231"/>
      <c r="BY172" s="231"/>
      <c r="BZ172" s="82"/>
      <c r="CA172" s="82"/>
      <c r="CB172" s="82"/>
      <c r="CC172" s="82"/>
      <c r="CD172" s="82"/>
      <c r="CE172" s="82"/>
      <c r="CF172" s="82"/>
      <c r="CG172" s="82"/>
      <c r="CH172" s="82"/>
      <c r="CI172" s="82"/>
      <c r="CJ172" s="82"/>
      <c r="CK172" s="82"/>
      <c r="CL172" s="82"/>
      <c r="CM172" s="82"/>
      <c r="CN172" s="82"/>
      <c r="CO172" s="82"/>
      <c r="CP172" s="82"/>
      <c r="CQ172" s="82"/>
      <c r="CR172" s="82"/>
      <c r="CS172" s="82"/>
      <c r="CT172" s="82"/>
      <c r="CU172" s="82"/>
      <c r="CV172" s="82"/>
      <c r="CW172" s="82"/>
      <c r="CX172" s="82"/>
      <c r="CY172" s="82"/>
      <c r="CZ172" s="82"/>
      <c r="DA172" s="82"/>
      <c r="DB172" s="82"/>
      <c r="DC172" s="82"/>
      <c r="DD172" s="82"/>
      <c r="DE172" s="82"/>
      <c r="DF172" s="82"/>
      <c r="DG172" s="82"/>
      <c r="DH172" s="82"/>
      <c r="DI172" s="82"/>
      <c r="DJ172" s="82"/>
      <c r="DK172" s="82"/>
    </row>
    <row r="173" spans="1:115" ht="11.25" customHeight="1" x14ac:dyDescent="0.25">
      <c r="A173" s="82"/>
      <c r="B173" s="82"/>
      <c r="C173" s="82"/>
      <c r="D173" s="82"/>
      <c r="E173" s="82"/>
      <c r="F173" s="82"/>
      <c r="G173" s="82"/>
      <c r="H173" s="82"/>
      <c r="I173" s="82"/>
      <c r="J173" s="82"/>
      <c r="K173" s="82"/>
      <c r="L173" s="82"/>
      <c r="M173" s="82"/>
      <c r="N173" s="82"/>
      <c r="O173" s="82"/>
      <c r="P173" s="82"/>
      <c r="Q173" s="82"/>
      <c r="R173" s="82"/>
      <c r="S173" s="82"/>
      <c r="T173" s="82"/>
      <c r="U173" s="82"/>
      <c r="V173" s="82"/>
      <c r="W173" s="82"/>
      <c r="X173" s="82"/>
      <c r="Y173" s="82"/>
      <c r="Z173" s="82"/>
      <c r="AA173" s="230"/>
      <c r="AB173" s="230"/>
      <c r="AC173" s="230"/>
      <c r="AD173" s="230"/>
      <c r="AE173" s="230"/>
      <c r="AF173" s="230"/>
      <c r="AG173" s="230"/>
      <c r="AH173" s="230"/>
      <c r="AI173" s="230"/>
      <c r="AJ173" s="230"/>
      <c r="AK173" s="230"/>
      <c r="AL173" s="230"/>
      <c r="AM173" s="230"/>
      <c r="AN173" s="230"/>
      <c r="AO173" s="230"/>
      <c r="AP173" s="230"/>
      <c r="AQ173" s="230"/>
      <c r="AR173" s="230"/>
      <c r="AS173" s="230"/>
      <c r="AT173" s="230"/>
      <c r="AU173" s="230"/>
      <c r="AV173" s="230"/>
      <c r="AW173" s="230"/>
      <c r="AX173" s="230"/>
      <c r="AY173" s="230"/>
      <c r="AZ173" s="230"/>
      <c r="BA173" s="230"/>
      <c r="BB173" s="230"/>
      <c r="BC173" s="230"/>
      <c r="BD173" s="230"/>
      <c r="BE173" s="230"/>
      <c r="BF173" s="45">
        <v>5</v>
      </c>
      <c r="BG173" s="102">
        <v>1</v>
      </c>
      <c r="BH173" s="102">
        <v>14</v>
      </c>
      <c r="BI173" s="102">
        <v>50.14</v>
      </c>
      <c r="BJ173" s="48" t="str">
        <f t="shared" si="43"/>
        <v>14,1</v>
      </c>
      <c r="BK173" s="82"/>
      <c r="BL173" s="94">
        <f t="shared" si="44"/>
        <v>169</v>
      </c>
      <c r="BM173" s="56">
        <f t="shared" si="45"/>
        <v>5</v>
      </c>
      <c r="BN173" s="56">
        <f t="shared" si="46"/>
        <v>25</v>
      </c>
      <c r="BO173" s="82"/>
      <c r="BP173" s="230"/>
      <c r="BQ173" s="230"/>
      <c r="BR173" s="230"/>
      <c r="BS173" s="230"/>
      <c r="BT173" s="230"/>
      <c r="BU173" s="230"/>
      <c r="BV173" s="231"/>
      <c r="BW173" s="230"/>
      <c r="BX173" s="231"/>
      <c r="BY173" s="231"/>
      <c r="BZ173" s="82"/>
      <c r="CA173" s="82"/>
      <c r="CB173" s="82"/>
      <c r="CC173" s="82"/>
      <c r="CD173" s="82"/>
      <c r="CE173" s="82"/>
      <c r="CF173" s="82"/>
      <c r="CG173" s="82"/>
      <c r="CH173" s="82"/>
      <c r="CI173" s="82"/>
      <c r="CJ173" s="82"/>
      <c r="CK173" s="82"/>
      <c r="CL173" s="82"/>
      <c r="CM173" s="82"/>
      <c r="CN173" s="82"/>
      <c r="CO173" s="82"/>
      <c r="CP173" s="82"/>
      <c r="CQ173" s="82"/>
      <c r="CR173" s="82"/>
      <c r="CS173" s="82"/>
      <c r="CT173" s="82"/>
      <c r="CU173" s="82"/>
      <c r="CV173" s="82"/>
      <c r="CW173" s="82"/>
      <c r="CX173" s="82"/>
      <c r="CY173" s="82"/>
      <c r="CZ173" s="82"/>
      <c r="DA173" s="82"/>
      <c r="DB173" s="82"/>
      <c r="DC173" s="82"/>
      <c r="DD173" s="82"/>
      <c r="DE173" s="82"/>
      <c r="DF173" s="82"/>
      <c r="DG173" s="82"/>
      <c r="DH173" s="82"/>
      <c r="DI173" s="82"/>
      <c r="DJ173" s="82"/>
      <c r="DK173" s="82"/>
    </row>
    <row r="174" spans="1:115" ht="11.25" customHeight="1" x14ac:dyDescent="0.25">
      <c r="A174" s="82"/>
      <c r="B174" s="82"/>
      <c r="C174" s="82"/>
      <c r="D174" s="82"/>
      <c r="E174" s="82"/>
      <c r="F174" s="82"/>
      <c r="G174" s="82"/>
      <c r="H174" s="82"/>
      <c r="I174" s="82"/>
      <c r="J174" s="82"/>
      <c r="K174" s="82"/>
      <c r="L174" s="82"/>
      <c r="M174" s="82"/>
      <c r="N174" s="82"/>
      <c r="O174" s="82"/>
      <c r="P174" s="82"/>
      <c r="Q174" s="82"/>
      <c r="R174" s="82"/>
      <c r="S174" s="82"/>
      <c r="T174" s="82"/>
      <c r="U174" s="82"/>
      <c r="V174" s="82"/>
      <c r="W174" s="82"/>
      <c r="X174" s="82"/>
      <c r="Y174" s="82"/>
      <c r="Z174" s="82"/>
      <c r="AA174" s="230"/>
      <c r="AB174" s="230"/>
      <c r="AC174" s="230"/>
      <c r="AD174" s="230"/>
      <c r="AE174" s="230"/>
      <c r="AF174" s="230"/>
      <c r="AG174" s="230"/>
      <c r="AH174" s="230"/>
      <c r="AI174" s="230"/>
      <c r="AJ174" s="230"/>
      <c r="AK174" s="230"/>
      <c r="AL174" s="230"/>
      <c r="AM174" s="230"/>
      <c r="AN174" s="230"/>
      <c r="AO174" s="230"/>
      <c r="AP174" s="230"/>
      <c r="AQ174" s="230"/>
      <c r="AR174" s="230"/>
      <c r="AS174" s="230"/>
      <c r="AT174" s="230"/>
      <c r="AU174" s="230"/>
      <c r="AV174" s="230"/>
      <c r="AW174" s="230"/>
      <c r="AX174" s="230"/>
      <c r="AY174" s="230"/>
      <c r="AZ174" s="230"/>
      <c r="BA174" s="230"/>
      <c r="BB174" s="230"/>
      <c r="BC174" s="230"/>
      <c r="BD174" s="230"/>
      <c r="BE174" s="230"/>
      <c r="BF174" s="45">
        <v>5</v>
      </c>
      <c r="BG174" s="102">
        <v>1</v>
      </c>
      <c r="BH174" s="102">
        <v>15</v>
      </c>
      <c r="BI174" s="102">
        <v>50.09</v>
      </c>
      <c r="BJ174" s="48" t="str">
        <f t="shared" si="43"/>
        <v>15,1</v>
      </c>
      <c r="BK174" s="82"/>
      <c r="BL174" s="94">
        <f t="shared" si="44"/>
        <v>170</v>
      </c>
      <c r="BM174" s="56">
        <f t="shared" si="45"/>
        <v>5</v>
      </c>
      <c r="BN174" s="56">
        <f t="shared" si="46"/>
        <v>26</v>
      </c>
      <c r="BO174" s="82"/>
      <c r="BP174" s="230"/>
      <c r="BQ174" s="230"/>
      <c r="BR174" s="230"/>
      <c r="BS174" s="230"/>
      <c r="BT174" s="230"/>
      <c r="BU174" s="230"/>
      <c r="BV174" s="231"/>
      <c r="BW174" s="230"/>
      <c r="BX174" s="231"/>
      <c r="BY174" s="231"/>
      <c r="BZ174" s="82"/>
      <c r="CA174" s="82"/>
      <c r="CB174" s="82"/>
      <c r="CC174" s="82"/>
      <c r="CD174" s="82"/>
      <c r="CE174" s="82"/>
      <c r="CF174" s="82"/>
      <c r="CG174" s="82"/>
      <c r="CH174" s="82"/>
      <c r="CI174" s="82"/>
      <c r="CJ174" s="82"/>
      <c r="CK174" s="82"/>
      <c r="CL174" s="82"/>
      <c r="CM174" s="82"/>
      <c r="CN174" s="82"/>
      <c r="CO174" s="82"/>
      <c r="CP174" s="82"/>
      <c r="CQ174" s="82"/>
      <c r="CR174" s="82"/>
      <c r="CS174" s="82"/>
      <c r="CT174" s="82"/>
      <c r="CU174" s="82"/>
      <c r="CV174" s="82"/>
      <c r="CW174" s="82"/>
      <c r="CX174" s="82"/>
      <c r="CY174" s="82"/>
      <c r="CZ174" s="82"/>
      <c r="DA174" s="82"/>
      <c r="DB174" s="82"/>
      <c r="DC174" s="82"/>
      <c r="DD174" s="82"/>
      <c r="DE174" s="82"/>
      <c r="DF174" s="82"/>
      <c r="DG174" s="82"/>
      <c r="DH174" s="82"/>
      <c r="DI174" s="82"/>
      <c r="DJ174" s="82"/>
      <c r="DK174" s="82"/>
    </row>
    <row r="175" spans="1:115" ht="11.25" customHeight="1" x14ac:dyDescent="0.25">
      <c r="A175" s="82"/>
      <c r="B175" s="82"/>
      <c r="C175" s="82"/>
      <c r="D175" s="82"/>
      <c r="E175" s="82"/>
      <c r="F175" s="82"/>
      <c r="G175" s="82"/>
      <c r="H175" s="82"/>
      <c r="I175" s="82"/>
      <c r="J175" s="82"/>
      <c r="K175" s="82"/>
      <c r="L175" s="82"/>
      <c r="M175" s="82"/>
      <c r="N175" s="82"/>
      <c r="O175" s="82"/>
      <c r="P175" s="82"/>
      <c r="Q175" s="82"/>
      <c r="R175" s="82"/>
      <c r="S175" s="82"/>
      <c r="T175" s="82"/>
      <c r="U175" s="82"/>
      <c r="V175" s="82"/>
      <c r="W175" s="82"/>
      <c r="X175" s="82"/>
      <c r="Y175" s="82"/>
      <c r="Z175" s="82"/>
      <c r="AA175" s="230"/>
      <c r="AB175" s="230"/>
      <c r="AC175" s="230"/>
      <c r="AD175" s="230"/>
      <c r="AE175" s="230"/>
      <c r="AF175" s="230"/>
      <c r="AG175" s="230"/>
      <c r="AH175" s="230"/>
      <c r="AI175" s="230"/>
      <c r="AJ175" s="230"/>
      <c r="AK175" s="230"/>
      <c r="AL175" s="230"/>
      <c r="AM175" s="230"/>
      <c r="AN175" s="230"/>
      <c r="AO175" s="230"/>
      <c r="AP175" s="230"/>
      <c r="AQ175" s="230"/>
      <c r="AR175" s="230"/>
      <c r="AS175" s="230"/>
      <c r="AT175" s="230"/>
      <c r="AU175" s="230"/>
      <c r="AV175" s="230"/>
      <c r="AW175" s="230"/>
      <c r="AX175" s="230"/>
      <c r="AY175" s="230"/>
      <c r="AZ175" s="230"/>
      <c r="BA175" s="230"/>
      <c r="BB175" s="230"/>
      <c r="BC175" s="230"/>
      <c r="BD175" s="230"/>
      <c r="BE175" s="230"/>
      <c r="BF175" s="45">
        <v>5</v>
      </c>
      <c r="BG175" s="102">
        <v>1</v>
      </c>
      <c r="BH175" s="102">
        <v>16</v>
      </c>
      <c r="BI175" s="102">
        <v>50</v>
      </c>
      <c r="BJ175" s="48" t="str">
        <f t="shared" si="43"/>
        <v>16,1</v>
      </c>
      <c r="BK175" s="82"/>
      <c r="BL175" s="94">
        <f t="shared" si="44"/>
        <v>171</v>
      </c>
      <c r="BM175" s="56">
        <f t="shared" si="45"/>
        <v>5</v>
      </c>
      <c r="BN175" s="56">
        <f t="shared" si="46"/>
        <v>27</v>
      </c>
      <c r="BO175" s="82"/>
      <c r="BP175" s="230"/>
      <c r="BQ175" s="230"/>
      <c r="BR175" s="230"/>
      <c r="BS175" s="230"/>
      <c r="BT175" s="230"/>
      <c r="BU175" s="230"/>
      <c r="BV175" s="231"/>
      <c r="BW175" s="230"/>
      <c r="BX175" s="231"/>
      <c r="BY175" s="231"/>
      <c r="BZ175" s="82"/>
      <c r="CA175" s="82"/>
      <c r="CB175" s="82"/>
      <c r="CC175" s="82"/>
      <c r="CD175" s="82"/>
      <c r="CE175" s="82"/>
      <c r="CF175" s="82"/>
      <c r="CG175" s="82"/>
      <c r="CH175" s="82"/>
      <c r="CI175" s="82"/>
      <c r="CJ175" s="82"/>
      <c r="CK175" s="82"/>
      <c r="CL175" s="82"/>
      <c r="CM175" s="82"/>
      <c r="CN175" s="82"/>
      <c r="CO175" s="82"/>
      <c r="CP175" s="82"/>
      <c r="CQ175" s="82"/>
      <c r="CR175" s="82"/>
      <c r="CS175" s="82"/>
      <c r="CT175" s="82"/>
      <c r="CU175" s="82"/>
      <c r="CV175" s="82"/>
      <c r="CW175" s="82"/>
      <c r="CX175" s="82"/>
      <c r="CY175" s="82"/>
      <c r="CZ175" s="82"/>
      <c r="DA175" s="82"/>
      <c r="DB175" s="82"/>
      <c r="DC175" s="82"/>
      <c r="DD175" s="82"/>
      <c r="DE175" s="82"/>
      <c r="DF175" s="82"/>
      <c r="DG175" s="82"/>
      <c r="DH175" s="82"/>
      <c r="DI175" s="82"/>
      <c r="DJ175" s="82"/>
      <c r="DK175" s="82"/>
    </row>
    <row r="176" spans="1:115" ht="11.25" customHeight="1" x14ac:dyDescent="0.25">
      <c r="A176" s="82"/>
      <c r="B176" s="82"/>
      <c r="C176" s="82"/>
      <c r="D176" s="82"/>
      <c r="E176" s="82"/>
      <c r="F176" s="82"/>
      <c r="G176" s="82"/>
      <c r="H176" s="82"/>
      <c r="I176" s="82"/>
      <c r="J176" s="82"/>
      <c r="K176" s="82"/>
      <c r="L176" s="82"/>
      <c r="M176" s="82"/>
      <c r="N176" s="82"/>
      <c r="O176" s="82"/>
      <c r="P176" s="82"/>
      <c r="Q176" s="82"/>
      <c r="R176" s="82"/>
      <c r="S176" s="82"/>
      <c r="T176" s="82"/>
      <c r="U176" s="82"/>
      <c r="V176" s="82"/>
      <c r="W176" s="82"/>
      <c r="X176" s="82"/>
      <c r="Y176" s="82"/>
      <c r="Z176" s="82"/>
      <c r="AA176" s="230"/>
      <c r="AB176" s="230"/>
      <c r="AC176" s="230"/>
      <c r="AD176" s="230"/>
      <c r="AE176" s="230"/>
      <c r="AF176" s="230"/>
      <c r="AG176" s="230"/>
      <c r="AH176" s="230"/>
      <c r="AI176" s="230"/>
      <c r="AJ176" s="230"/>
      <c r="AK176" s="230"/>
      <c r="AL176" s="230"/>
      <c r="AM176" s="230"/>
      <c r="AN176" s="230"/>
      <c r="AO176" s="230"/>
      <c r="AP176" s="230"/>
      <c r="AQ176" s="230"/>
      <c r="AR176" s="230"/>
      <c r="AS176" s="230"/>
      <c r="AT176" s="230"/>
      <c r="AU176" s="230"/>
      <c r="AV176" s="230"/>
      <c r="AW176" s="230"/>
      <c r="AX176" s="230"/>
      <c r="AY176" s="230"/>
      <c r="AZ176" s="230"/>
      <c r="BA176" s="230"/>
      <c r="BB176" s="230"/>
      <c r="BC176" s="230"/>
      <c r="BD176" s="230"/>
      <c r="BE176" s="230"/>
      <c r="BF176" s="45">
        <v>5</v>
      </c>
      <c r="BG176" s="102">
        <v>1</v>
      </c>
      <c r="BH176" s="102">
        <v>17</v>
      </c>
      <c r="BI176" s="102">
        <v>50</v>
      </c>
      <c r="BJ176" s="48" t="str">
        <f t="shared" si="43"/>
        <v>17,1</v>
      </c>
      <c r="BK176" s="82"/>
      <c r="BL176" s="94">
        <f t="shared" si="44"/>
        <v>172</v>
      </c>
      <c r="BM176" s="56">
        <f t="shared" si="45"/>
        <v>5</v>
      </c>
      <c r="BN176" s="56">
        <f t="shared" si="46"/>
        <v>28</v>
      </c>
      <c r="BO176" s="82"/>
      <c r="BP176" s="230"/>
      <c r="BQ176" s="230"/>
      <c r="BR176" s="230"/>
      <c r="BS176" s="230"/>
      <c r="BT176" s="230"/>
      <c r="BU176" s="230"/>
      <c r="BV176" s="231"/>
      <c r="BW176" s="230"/>
      <c r="BX176" s="231"/>
      <c r="BY176" s="231"/>
      <c r="BZ176" s="82"/>
      <c r="CA176" s="82"/>
      <c r="CB176" s="82"/>
      <c r="CC176" s="82"/>
      <c r="CD176" s="82"/>
      <c r="CE176" s="82"/>
      <c r="CF176" s="82"/>
      <c r="CG176" s="82"/>
      <c r="CH176" s="82"/>
      <c r="CI176" s="82"/>
      <c r="CJ176" s="82"/>
      <c r="CK176" s="82"/>
      <c r="CL176" s="82"/>
      <c r="CM176" s="82"/>
      <c r="CN176" s="82"/>
      <c r="CO176" s="82"/>
      <c r="CP176" s="82"/>
      <c r="CQ176" s="82"/>
      <c r="CR176" s="82"/>
      <c r="CS176" s="82"/>
      <c r="CT176" s="82"/>
      <c r="CU176" s="82"/>
      <c r="CV176" s="82"/>
      <c r="CW176" s="82"/>
      <c r="CX176" s="82"/>
      <c r="CY176" s="82"/>
      <c r="CZ176" s="82"/>
      <c r="DA176" s="82"/>
      <c r="DB176" s="82"/>
      <c r="DC176" s="82"/>
      <c r="DD176" s="82"/>
      <c r="DE176" s="82"/>
      <c r="DF176" s="82"/>
      <c r="DG176" s="82"/>
      <c r="DH176" s="82"/>
      <c r="DI176" s="82"/>
      <c r="DJ176" s="82"/>
      <c r="DK176" s="82"/>
    </row>
    <row r="177" spans="1:115" ht="11.25" customHeight="1" x14ac:dyDescent="0.25">
      <c r="A177" s="82"/>
      <c r="B177" s="82"/>
      <c r="C177" s="82"/>
      <c r="D177" s="82"/>
      <c r="E177" s="82"/>
      <c r="F177" s="82"/>
      <c r="G177" s="82"/>
      <c r="H177" s="82"/>
      <c r="I177" s="82"/>
      <c r="J177" s="82"/>
      <c r="K177" s="82"/>
      <c r="L177" s="82"/>
      <c r="M177" s="82"/>
      <c r="N177" s="82"/>
      <c r="O177" s="82"/>
      <c r="P177" s="82"/>
      <c r="Q177" s="82"/>
      <c r="R177" s="82"/>
      <c r="S177" s="82"/>
      <c r="T177" s="82"/>
      <c r="U177" s="82"/>
      <c r="V177" s="82"/>
      <c r="W177" s="82"/>
      <c r="X177" s="82"/>
      <c r="Y177" s="82"/>
      <c r="Z177" s="82"/>
      <c r="AA177" s="230"/>
      <c r="AB177" s="230"/>
      <c r="AC177" s="230"/>
      <c r="AD177" s="230"/>
      <c r="AE177" s="230"/>
      <c r="AF177" s="230"/>
      <c r="AG177" s="230"/>
      <c r="AH177" s="230"/>
      <c r="AI177" s="230"/>
      <c r="AJ177" s="230"/>
      <c r="AK177" s="230"/>
      <c r="AL177" s="230"/>
      <c r="AM177" s="230"/>
      <c r="AN177" s="230"/>
      <c r="AO177" s="230"/>
      <c r="AP177" s="230"/>
      <c r="AQ177" s="230"/>
      <c r="AR177" s="230"/>
      <c r="AS177" s="230"/>
      <c r="AT177" s="230"/>
      <c r="AU177" s="230"/>
      <c r="AV177" s="230"/>
      <c r="AW177" s="230"/>
      <c r="AX177" s="230"/>
      <c r="AY177" s="230"/>
      <c r="AZ177" s="230"/>
      <c r="BA177" s="230"/>
      <c r="BB177" s="230"/>
      <c r="BC177" s="230"/>
      <c r="BD177" s="230"/>
      <c r="BE177" s="230"/>
      <c r="BF177" s="45">
        <v>5</v>
      </c>
      <c r="BG177" s="102">
        <v>1</v>
      </c>
      <c r="BH177" s="102">
        <v>18</v>
      </c>
      <c r="BI177" s="102">
        <v>50</v>
      </c>
      <c r="BJ177" s="48" t="str">
        <f t="shared" si="43"/>
        <v>18,1</v>
      </c>
      <c r="BK177" s="82"/>
      <c r="BL177" s="94">
        <f t="shared" si="44"/>
        <v>173</v>
      </c>
      <c r="BM177" s="56">
        <f t="shared" si="45"/>
        <v>5</v>
      </c>
      <c r="BN177" s="56">
        <f t="shared" si="46"/>
        <v>29</v>
      </c>
      <c r="BO177" s="82"/>
      <c r="BP177" s="230"/>
      <c r="BQ177" s="230"/>
      <c r="BR177" s="230"/>
      <c r="BS177" s="230"/>
      <c r="BT177" s="230"/>
      <c r="BU177" s="230"/>
      <c r="BV177" s="231"/>
      <c r="BW177" s="230"/>
      <c r="BX177" s="231"/>
      <c r="BY177" s="231"/>
      <c r="BZ177" s="82"/>
      <c r="CA177" s="82"/>
      <c r="CB177" s="82"/>
      <c r="CC177" s="82"/>
      <c r="CD177" s="82"/>
      <c r="CE177" s="82"/>
      <c r="CF177" s="82"/>
      <c r="CG177" s="82"/>
      <c r="CH177" s="82"/>
      <c r="CI177" s="82"/>
      <c r="CJ177" s="82"/>
      <c r="CK177" s="82"/>
      <c r="CL177" s="82"/>
      <c r="CM177" s="82"/>
      <c r="CN177" s="82"/>
      <c r="CO177" s="82"/>
      <c r="CP177" s="82"/>
      <c r="CQ177" s="82"/>
      <c r="CR177" s="82"/>
      <c r="CS177" s="82"/>
      <c r="CT177" s="82"/>
      <c r="CU177" s="82"/>
      <c r="CV177" s="82"/>
      <c r="CW177" s="82"/>
      <c r="CX177" s="82"/>
      <c r="CY177" s="82"/>
      <c r="CZ177" s="82"/>
      <c r="DA177" s="82"/>
      <c r="DB177" s="82"/>
      <c r="DC177" s="82"/>
      <c r="DD177" s="82"/>
      <c r="DE177" s="82"/>
      <c r="DF177" s="82"/>
      <c r="DG177" s="82"/>
      <c r="DH177" s="82"/>
      <c r="DI177" s="82"/>
      <c r="DJ177" s="82"/>
      <c r="DK177" s="82"/>
    </row>
    <row r="178" spans="1:115" ht="11.25" customHeight="1" x14ac:dyDescent="0.25">
      <c r="A178" s="82"/>
      <c r="B178" s="82"/>
      <c r="C178" s="82"/>
      <c r="D178" s="82"/>
      <c r="E178" s="82"/>
      <c r="F178" s="82"/>
      <c r="G178" s="82"/>
      <c r="H178" s="82"/>
      <c r="I178" s="82"/>
      <c r="J178" s="82"/>
      <c r="K178" s="82"/>
      <c r="L178" s="82"/>
      <c r="M178" s="82"/>
      <c r="N178" s="82"/>
      <c r="O178" s="82"/>
      <c r="P178" s="82"/>
      <c r="Q178" s="82"/>
      <c r="R178" s="82"/>
      <c r="S178" s="82"/>
      <c r="T178" s="82"/>
      <c r="U178" s="82"/>
      <c r="V178" s="82"/>
      <c r="W178" s="82"/>
      <c r="X178" s="82"/>
      <c r="Y178" s="82"/>
      <c r="Z178" s="82"/>
      <c r="AA178" s="230"/>
      <c r="AB178" s="230"/>
      <c r="AC178" s="230"/>
      <c r="AD178" s="230"/>
      <c r="AE178" s="230"/>
      <c r="AF178" s="230"/>
      <c r="AG178" s="230"/>
      <c r="AH178" s="230"/>
      <c r="AI178" s="230"/>
      <c r="AJ178" s="230"/>
      <c r="AK178" s="230"/>
      <c r="AL178" s="230"/>
      <c r="AM178" s="230"/>
      <c r="AN178" s="230"/>
      <c r="AO178" s="230"/>
      <c r="AP178" s="230"/>
      <c r="AQ178" s="230"/>
      <c r="AR178" s="230"/>
      <c r="AS178" s="230"/>
      <c r="AT178" s="230"/>
      <c r="AU178" s="230"/>
      <c r="AV178" s="230"/>
      <c r="AW178" s="230"/>
      <c r="AX178" s="230"/>
      <c r="AY178" s="230"/>
      <c r="AZ178" s="230"/>
      <c r="BA178" s="230"/>
      <c r="BB178" s="230"/>
      <c r="BC178" s="230"/>
      <c r="BD178" s="230"/>
      <c r="BE178" s="230"/>
      <c r="BF178" s="45">
        <v>5</v>
      </c>
      <c r="BG178" s="102">
        <v>1</v>
      </c>
      <c r="BH178" s="102">
        <v>19</v>
      </c>
      <c r="BI178" s="102">
        <v>50</v>
      </c>
      <c r="BJ178" s="48" t="str">
        <f t="shared" si="43"/>
        <v>19,1</v>
      </c>
      <c r="BK178" s="82"/>
      <c r="BL178" s="94">
        <f t="shared" si="44"/>
        <v>174</v>
      </c>
      <c r="BM178" s="56">
        <f t="shared" si="45"/>
        <v>5</v>
      </c>
      <c r="BN178" s="56">
        <f t="shared" si="46"/>
        <v>30</v>
      </c>
      <c r="BO178" s="82"/>
      <c r="BP178" s="230"/>
      <c r="BQ178" s="230"/>
      <c r="BR178" s="230"/>
      <c r="BS178" s="230"/>
      <c r="BT178" s="230"/>
      <c r="BU178" s="230"/>
      <c r="BV178" s="231"/>
      <c r="BW178" s="230"/>
      <c r="BX178" s="231"/>
      <c r="BY178" s="231"/>
      <c r="BZ178" s="82"/>
      <c r="CA178" s="82"/>
      <c r="CB178" s="82"/>
      <c r="CC178" s="82"/>
      <c r="CD178" s="82"/>
      <c r="CE178" s="82"/>
      <c r="CF178" s="82"/>
      <c r="CG178" s="82"/>
      <c r="CH178" s="82"/>
      <c r="CI178" s="82"/>
      <c r="CJ178" s="82"/>
      <c r="CK178" s="82"/>
      <c r="CL178" s="82"/>
      <c r="CM178" s="82"/>
      <c r="CN178" s="82"/>
      <c r="CO178" s="82"/>
      <c r="CP178" s="82"/>
      <c r="CQ178" s="82"/>
      <c r="CR178" s="82"/>
      <c r="CS178" s="82"/>
      <c r="CT178" s="82"/>
      <c r="CU178" s="82"/>
      <c r="CV178" s="82"/>
      <c r="CW178" s="82"/>
      <c r="CX178" s="82"/>
      <c r="CY178" s="82"/>
      <c r="CZ178" s="82"/>
      <c r="DA178" s="82"/>
      <c r="DB178" s="82"/>
      <c r="DC178" s="82"/>
      <c r="DD178" s="82"/>
      <c r="DE178" s="82"/>
      <c r="DF178" s="82"/>
      <c r="DG178" s="82"/>
      <c r="DH178" s="82"/>
      <c r="DI178" s="82"/>
      <c r="DJ178" s="82"/>
      <c r="DK178" s="82"/>
    </row>
    <row r="179" spans="1:115" ht="11.25" customHeight="1" x14ac:dyDescent="0.25">
      <c r="A179" s="82"/>
      <c r="B179" s="82"/>
      <c r="C179" s="82"/>
      <c r="D179" s="82"/>
      <c r="E179" s="82"/>
      <c r="F179" s="82"/>
      <c r="G179" s="82"/>
      <c r="H179" s="82"/>
      <c r="I179" s="82"/>
      <c r="J179" s="82"/>
      <c r="K179" s="82"/>
      <c r="L179" s="82"/>
      <c r="M179" s="82"/>
      <c r="N179" s="82"/>
      <c r="O179" s="82"/>
      <c r="P179" s="82"/>
      <c r="Q179" s="82"/>
      <c r="R179" s="82"/>
      <c r="S179" s="82"/>
      <c r="T179" s="82"/>
      <c r="U179" s="82"/>
      <c r="V179" s="82"/>
      <c r="W179" s="82"/>
      <c r="X179" s="82"/>
      <c r="Y179" s="82"/>
      <c r="Z179" s="82"/>
      <c r="AA179" s="230"/>
      <c r="AB179" s="230"/>
      <c r="AC179" s="230"/>
      <c r="AD179" s="230"/>
      <c r="AE179" s="230"/>
      <c r="AF179" s="230"/>
      <c r="AG179" s="230"/>
      <c r="AH179" s="230"/>
      <c r="AI179" s="230"/>
      <c r="AJ179" s="230"/>
      <c r="AK179" s="230"/>
      <c r="AL179" s="230"/>
      <c r="AM179" s="230"/>
      <c r="AN179" s="230"/>
      <c r="AO179" s="230"/>
      <c r="AP179" s="230"/>
      <c r="AQ179" s="230"/>
      <c r="AR179" s="230"/>
      <c r="AS179" s="230"/>
      <c r="AT179" s="230"/>
      <c r="AU179" s="230"/>
      <c r="AV179" s="230"/>
      <c r="AW179" s="230"/>
      <c r="AX179" s="230"/>
      <c r="AY179" s="230"/>
      <c r="AZ179" s="230"/>
      <c r="BA179" s="230"/>
      <c r="BB179" s="230"/>
      <c r="BC179" s="230"/>
      <c r="BD179" s="230"/>
      <c r="BE179" s="230"/>
      <c r="BF179" s="45">
        <v>5</v>
      </c>
      <c r="BG179" s="102">
        <v>1</v>
      </c>
      <c r="BH179" s="102">
        <v>20</v>
      </c>
      <c r="BI179" s="102">
        <v>50</v>
      </c>
      <c r="BJ179" s="48" t="str">
        <f t="shared" si="43"/>
        <v>20,1</v>
      </c>
      <c r="BK179" s="82"/>
      <c r="BL179" s="94">
        <f t="shared" si="44"/>
        <v>175</v>
      </c>
      <c r="BM179" s="56">
        <f t="shared" si="45"/>
        <v>5</v>
      </c>
      <c r="BN179" s="56">
        <f t="shared" si="46"/>
        <v>31</v>
      </c>
      <c r="BO179" s="82"/>
      <c r="BP179" s="230"/>
      <c r="BQ179" s="230"/>
      <c r="BR179" s="230"/>
      <c r="BS179" s="230"/>
      <c r="BT179" s="230"/>
      <c r="BU179" s="230"/>
      <c r="BV179" s="231"/>
      <c r="BW179" s="230"/>
      <c r="BX179" s="231"/>
      <c r="BY179" s="231"/>
      <c r="BZ179" s="82"/>
      <c r="CA179" s="82"/>
      <c r="CB179" s="82"/>
      <c r="CC179" s="82"/>
      <c r="CD179" s="82"/>
      <c r="CE179" s="82"/>
      <c r="CF179" s="82"/>
      <c r="CG179" s="82"/>
      <c r="CH179" s="82"/>
      <c r="CI179" s="82"/>
      <c r="CJ179" s="82"/>
      <c r="CK179" s="82"/>
      <c r="CL179" s="82"/>
      <c r="CM179" s="82"/>
      <c r="CN179" s="82"/>
      <c r="CO179" s="82"/>
      <c r="CP179" s="82"/>
      <c r="CQ179" s="82"/>
      <c r="CR179" s="82"/>
      <c r="CS179" s="82"/>
      <c r="CT179" s="82"/>
      <c r="CU179" s="82"/>
      <c r="CV179" s="82"/>
      <c r="CW179" s="82"/>
      <c r="CX179" s="82"/>
      <c r="CY179" s="82"/>
      <c r="CZ179" s="82"/>
      <c r="DA179" s="82"/>
      <c r="DB179" s="82"/>
      <c r="DC179" s="82"/>
      <c r="DD179" s="82"/>
      <c r="DE179" s="82"/>
      <c r="DF179" s="82"/>
      <c r="DG179" s="82"/>
      <c r="DH179" s="82"/>
      <c r="DI179" s="82"/>
      <c r="DJ179" s="82"/>
      <c r="DK179" s="82"/>
    </row>
    <row r="180" spans="1:115" ht="11.25" customHeight="1" x14ac:dyDescent="0.25">
      <c r="A180" s="82"/>
      <c r="B180" s="82"/>
      <c r="C180" s="82"/>
      <c r="D180" s="82"/>
      <c r="E180" s="82"/>
      <c r="F180" s="82"/>
      <c r="G180" s="82"/>
      <c r="H180" s="82"/>
      <c r="I180" s="82"/>
      <c r="J180" s="82"/>
      <c r="K180" s="82"/>
      <c r="L180" s="82"/>
      <c r="M180" s="82"/>
      <c r="N180" s="82"/>
      <c r="O180" s="82"/>
      <c r="P180" s="82"/>
      <c r="Q180" s="82"/>
      <c r="R180" s="82"/>
      <c r="S180" s="82"/>
      <c r="T180" s="82"/>
      <c r="U180" s="82"/>
      <c r="V180" s="82"/>
      <c r="W180" s="82"/>
      <c r="X180" s="82"/>
      <c r="Y180" s="82"/>
      <c r="Z180" s="82"/>
      <c r="AA180" s="230"/>
      <c r="AB180" s="230"/>
      <c r="AC180" s="230"/>
      <c r="AD180" s="230"/>
      <c r="AE180" s="230"/>
      <c r="AF180" s="230"/>
      <c r="AG180" s="230"/>
      <c r="AH180" s="230"/>
      <c r="AI180" s="230"/>
      <c r="AJ180" s="230"/>
      <c r="AK180" s="230"/>
      <c r="AL180" s="230"/>
      <c r="AM180" s="230"/>
      <c r="AN180" s="230"/>
      <c r="AO180" s="230"/>
      <c r="AP180" s="230"/>
      <c r="AQ180" s="230"/>
      <c r="AR180" s="230"/>
      <c r="AS180" s="230"/>
      <c r="AT180" s="230"/>
      <c r="AU180" s="230"/>
      <c r="AV180" s="230"/>
      <c r="AW180" s="230"/>
      <c r="AX180" s="230"/>
      <c r="AY180" s="230"/>
      <c r="AZ180" s="230"/>
      <c r="BA180" s="230"/>
      <c r="BB180" s="230"/>
      <c r="BC180" s="230"/>
      <c r="BD180" s="230"/>
      <c r="BE180" s="230"/>
      <c r="BF180" s="45">
        <v>5</v>
      </c>
      <c r="BG180" s="102">
        <v>1</v>
      </c>
      <c r="BH180" s="102">
        <v>21</v>
      </c>
      <c r="BI180" s="102">
        <v>50</v>
      </c>
      <c r="BJ180" s="48" t="str">
        <f t="shared" si="43"/>
        <v>21,1</v>
      </c>
      <c r="BK180" s="82"/>
      <c r="BL180" s="94">
        <f t="shared" si="44"/>
        <v>176</v>
      </c>
      <c r="BM180" s="56">
        <f t="shared" si="45"/>
        <v>5</v>
      </c>
      <c r="BN180" s="56">
        <f t="shared" si="46"/>
        <v>32</v>
      </c>
      <c r="BO180" s="82"/>
      <c r="BP180" s="230"/>
      <c r="BQ180" s="230"/>
      <c r="BR180" s="230"/>
      <c r="BS180" s="230"/>
      <c r="BT180" s="230"/>
      <c r="BU180" s="230"/>
      <c r="BV180" s="231"/>
      <c r="BW180" s="230"/>
      <c r="BX180" s="231"/>
      <c r="BY180" s="231"/>
      <c r="BZ180" s="82"/>
      <c r="CA180" s="82"/>
      <c r="CB180" s="82"/>
      <c r="CC180" s="82"/>
      <c r="CD180" s="82"/>
      <c r="CE180" s="82"/>
      <c r="CF180" s="82"/>
      <c r="CG180" s="82"/>
      <c r="CH180" s="82"/>
      <c r="CI180" s="82"/>
      <c r="CJ180" s="82"/>
      <c r="CK180" s="82"/>
      <c r="CL180" s="82"/>
      <c r="CM180" s="82"/>
      <c r="CN180" s="82"/>
      <c r="CO180" s="82"/>
      <c r="CP180" s="82"/>
      <c r="CQ180" s="82"/>
      <c r="CR180" s="82"/>
      <c r="CS180" s="82"/>
      <c r="CT180" s="82"/>
      <c r="CU180" s="82"/>
      <c r="CV180" s="82"/>
      <c r="CW180" s="82"/>
      <c r="CX180" s="82"/>
      <c r="CY180" s="82"/>
      <c r="CZ180" s="82"/>
      <c r="DA180" s="82"/>
      <c r="DB180" s="82"/>
      <c r="DC180" s="82"/>
      <c r="DD180" s="82"/>
      <c r="DE180" s="82"/>
      <c r="DF180" s="82"/>
      <c r="DG180" s="82"/>
      <c r="DH180" s="82"/>
      <c r="DI180" s="82"/>
      <c r="DJ180" s="82"/>
      <c r="DK180" s="82"/>
    </row>
    <row r="181" spans="1:115" ht="11.25" customHeight="1" x14ac:dyDescent="0.25">
      <c r="A181" s="82"/>
      <c r="B181" s="82"/>
      <c r="C181" s="82"/>
      <c r="D181" s="82"/>
      <c r="E181" s="82"/>
      <c r="F181" s="82"/>
      <c r="G181" s="82"/>
      <c r="H181" s="82"/>
      <c r="I181" s="82"/>
      <c r="J181" s="82"/>
      <c r="K181" s="82"/>
      <c r="L181" s="82"/>
      <c r="M181" s="82"/>
      <c r="N181" s="82"/>
      <c r="O181" s="82"/>
      <c r="P181" s="82"/>
      <c r="Q181" s="82"/>
      <c r="R181" s="82"/>
      <c r="S181" s="82"/>
      <c r="T181" s="82"/>
      <c r="U181" s="82"/>
      <c r="V181" s="82"/>
      <c r="W181" s="82"/>
      <c r="X181" s="82"/>
      <c r="Y181" s="82"/>
      <c r="Z181" s="82"/>
      <c r="AA181" s="230"/>
      <c r="AB181" s="230"/>
      <c r="AC181" s="230"/>
      <c r="AD181" s="230"/>
      <c r="AE181" s="230"/>
      <c r="AF181" s="230"/>
      <c r="AG181" s="230"/>
      <c r="AH181" s="230"/>
      <c r="AI181" s="230"/>
      <c r="AJ181" s="230"/>
      <c r="AK181" s="230"/>
      <c r="AL181" s="230"/>
      <c r="AM181" s="230"/>
      <c r="AN181" s="230"/>
      <c r="AO181" s="230"/>
      <c r="AP181" s="230"/>
      <c r="AQ181" s="230"/>
      <c r="AR181" s="230"/>
      <c r="AS181" s="230"/>
      <c r="AT181" s="230"/>
      <c r="AU181" s="230"/>
      <c r="AV181" s="230"/>
      <c r="AW181" s="230"/>
      <c r="AX181" s="230"/>
      <c r="AY181" s="230"/>
      <c r="AZ181" s="230"/>
      <c r="BA181" s="230"/>
      <c r="BB181" s="230"/>
      <c r="BC181" s="230"/>
      <c r="BD181" s="230"/>
      <c r="BE181" s="230"/>
      <c r="BF181" s="45">
        <v>5</v>
      </c>
      <c r="BG181" s="102">
        <v>33</v>
      </c>
      <c r="BH181" s="102">
        <v>1</v>
      </c>
      <c r="BI181" s="102">
        <v>28</v>
      </c>
      <c r="BJ181" s="48" t="str">
        <f t="shared" si="43"/>
        <v>1,33</v>
      </c>
      <c r="BK181" s="82"/>
      <c r="BL181" s="94">
        <f t="shared" si="44"/>
        <v>177</v>
      </c>
      <c r="BM181" s="56">
        <f t="shared" si="45"/>
        <v>5</v>
      </c>
      <c r="BN181" s="56">
        <f t="shared" si="46"/>
        <v>33</v>
      </c>
      <c r="BO181" s="82"/>
      <c r="BP181" s="230"/>
      <c r="BQ181" s="230"/>
      <c r="BR181" s="230"/>
      <c r="BS181" s="230"/>
      <c r="BT181" s="230"/>
      <c r="BU181" s="230"/>
      <c r="BV181" s="231"/>
      <c r="BW181" s="230"/>
      <c r="BX181" s="231"/>
      <c r="BY181" s="231"/>
      <c r="BZ181" s="82"/>
      <c r="CA181" s="82"/>
      <c r="CB181" s="82"/>
      <c r="CC181" s="82"/>
      <c r="CD181" s="82"/>
      <c r="CE181" s="82"/>
      <c r="CF181" s="82"/>
      <c r="CG181" s="82"/>
      <c r="CH181" s="82"/>
      <c r="CI181" s="82"/>
      <c r="CJ181" s="82"/>
      <c r="CK181" s="82"/>
      <c r="CL181" s="82"/>
      <c r="CM181" s="82"/>
      <c r="CN181" s="82"/>
      <c r="CO181" s="82"/>
      <c r="CP181" s="82"/>
      <c r="CQ181" s="82"/>
      <c r="CR181" s="82"/>
      <c r="CS181" s="82"/>
      <c r="CT181" s="82"/>
      <c r="CU181" s="82"/>
      <c r="CV181" s="82"/>
      <c r="CW181" s="82"/>
      <c r="CX181" s="82"/>
      <c r="CY181" s="82"/>
      <c r="CZ181" s="82"/>
      <c r="DA181" s="82"/>
      <c r="DB181" s="82"/>
      <c r="DC181" s="82"/>
      <c r="DD181" s="82"/>
      <c r="DE181" s="82"/>
      <c r="DF181" s="82"/>
      <c r="DG181" s="82"/>
      <c r="DH181" s="82"/>
      <c r="DI181" s="82"/>
      <c r="DJ181" s="82"/>
      <c r="DK181" s="82"/>
    </row>
    <row r="182" spans="1:115" ht="11.25" customHeight="1" x14ac:dyDescent="0.25">
      <c r="A182" s="82"/>
      <c r="B182" s="82"/>
      <c r="C182" s="82"/>
      <c r="D182" s="82"/>
      <c r="E182" s="82"/>
      <c r="F182" s="82"/>
      <c r="G182" s="82"/>
      <c r="H182" s="82"/>
      <c r="I182" s="82"/>
      <c r="J182" s="82"/>
      <c r="K182" s="82"/>
      <c r="L182" s="82"/>
      <c r="M182" s="82"/>
      <c r="N182" s="82"/>
      <c r="O182" s="82"/>
      <c r="P182" s="82"/>
      <c r="Q182" s="82"/>
      <c r="R182" s="82"/>
      <c r="S182" s="82"/>
      <c r="T182" s="82"/>
      <c r="U182" s="82"/>
      <c r="V182" s="82"/>
      <c r="W182" s="82"/>
      <c r="X182" s="82"/>
      <c r="Y182" s="82"/>
      <c r="Z182" s="82"/>
      <c r="AA182" s="230"/>
      <c r="AB182" s="230"/>
      <c r="AC182" s="230"/>
      <c r="AD182" s="230"/>
      <c r="AE182" s="230"/>
      <c r="AF182" s="230"/>
      <c r="AG182" s="230"/>
      <c r="AH182" s="230"/>
      <c r="AI182" s="230"/>
      <c r="AJ182" s="230"/>
      <c r="AK182" s="230"/>
      <c r="AL182" s="230"/>
      <c r="AM182" s="230"/>
      <c r="AN182" s="230"/>
      <c r="AO182" s="230"/>
      <c r="AP182" s="230"/>
      <c r="AQ182" s="230"/>
      <c r="AR182" s="230"/>
      <c r="AS182" s="230"/>
      <c r="AT182" s="230"/>
      <c r="AU182" s="230"/>
      <c r="AV182" s="230"/>
      <c r="AW182" s="230"/>
      <c r="AX182" s="230"/>
      <c r="AY182" s="230"/>
      <c r="AZ182" s="230"/>
      <c r="BA182" s="230"/>
      <c r="BB182" s="230"/>
      <c r="BC182" s="230"/>
      <c r="BD182" s="230"/>
      <c r="BE182" s="230"/>
      <c r="BF182" s="45">
        <v>5</v>
      </c>
      <c r="BG182" s="102">
        <v>33</v>
      </c>
      <c r="BH182" s="102">
        <v>2</v>
      </c>
      <c r="BI182" s="102">
        <v>28</v>
      </c>
      <c r="BJ182" s="48" t="str">
        <f t="shared" si="43"/>
        <v>2,33</v>
      </c>
      <c r="BK182" s="82"/>
      <c r="BL182" s="94">
        <f t="shared" si="44"/>
        <v>178</v>
      </c>
      <c r="BM182" s="56">
        <f t="shared" si="45"/>
        <v>5</v>
      </c>
      <c r="BN182" s="56">
        <f t="shared" si="46"/>
        <v>34</v>
      </c>
      <c r="BO182" s="82"/>
      <c r="BP182" s="230"/>
      <c r="BQ182" s="230"/>
      <c r="BR182" s="230"/>
      <c r="BS182" s="230"/>
      <c r="BT182" s="230"/>
      <c r="BU182" s="230"/>
      <c r="BV182" s="231"/>
      <c r="BW182" s="230"/>
      <c r="BX182" s="231"/>
      <c r="BY182" s="231"/>
      <c r="BZ182" s="82"/>
      <c r="CA182" s="82"/>
      <c r="CB182" s="82"/>
      <c r="CC182" s="82"/>
      <c r="CD182" s="82"/>
      <c r="CE182" s="82"/>
      <c r="CF182" s="82"/>
      <c r="CG182" s="82"/>
      <c r="CH182" s="82"/>
      <c r="CI182" s="82"/>
      <c r="CJ182" s="82"/>
      <c r="CK182" s="82"/>
      <c r="CL182" s="82"/>
      <c r="CM182" s="82"/>
      <c r="CN182" s="82"/>
      <c r="CO182" s="82"/>
      <c r="CP182" s="82"/>
      <c r="CQ182" s="82"/>
      <c r="CR182" s="82"/>
      <c r="CS182" s="82"/>
      <c r="CT182" s="82"/>
      <c r="CU182" s="82"/>
      <c r="CV182" s="82"/>
      <c r="CW182" s="82"/>
      <c r="CX182" s="82"/>
      <c r="CY182" s="82"/>
      <c r="CZ182" s="82"/>
      <c r="DA182" s="82"/>
      <c r="DB182" s="82"/>
      <c r="DC182" s="82"/>
      <c r="DD182" s="82"/>
      <c r="DE182" s="82"/>
      <c r="DF182" s="82"/>
      <c r="DG182" s="82"/>
      <c r="DH182" s="82"/>
      <c r="DI182" s="82"/>
      <c r="DJ182" s="82"/>
      <c r="DK182" s="82"/>
    </row>
    <row r="183" spans="1:115" ht="11.25" customHeight="1" x14ac:dyDescent="0.25">
      <c r="A183" s="82"/>
      <c r="B183" s="82"/>
      <c r="C183" s="82"/>
      <c r="D183" s="82"/>
      <c r="E183" s="82"/>
      <c r="F183" s="82"/>
      <c r="G183" s="82"/>
      <c r="H183" s="82"/>
      <c r="I183" s="82"/>
      <c r="J183" s="82"/>
      <c r="K183" s="82"/>
      <c r="L183" s="82"/>
      <c r="M183" s="82"/>
      <c r="N183" s="82"/>
      <c r="O183" s="82"/>
      <c r="P183" s="82"/>
      <c r="Q183" s="82"/>
      <c r="R183" s="82"/>
      <c r="S183" s="82"/>
      <c r="T183" s="82"/>
      <c r="U183" s="82"/>
      <c r="V183" s="82"/>
      <c r="W183" s="82"/>
      <c r="X183" s="82"/>
      <c r="Y183" s="82"/>
      <c r="Z183" s="82"/>
      <c r="AA183" s="230"/>
      <c r="AB183" s="230"/>
      <c r="AC183" s="230"/>
      <c r="AD183" s="230"/>
      <c r="AE183" s="230"/>
      <c r="AF183" s="230"/>
      <c r="AG183" s="230"/>
      <c r="AH183" s="230"/>
      <c r="AI183" s="230"/>
      <c r="AJ183" s="230"/>
      <c r="AK183" s="230"/>
      <c r="AL183" s="230"/>
      <c r="AM183" s="230"/>
      <c r="AN183" s="230"/>
      <c r="AO183" s="230"/>
      <c r="AP183" s="230"/>
      <c r="AQ183" s="230"/>
      <c r="AR183" s="230"/>
      <c r="AS183" s="230"/>
      <c r="AT183" s="230"/>
      <c r="AU183" s="230"/>
      <c r="AV183" s="230"/>
      <c r="AW183" s="230"/>
      <c r="AX183" s="230"/>
      <c r="AY183" s="230"/>
      <c r="AZ183" s="230"/>
      <c r="BA183" s="230"/>
      <c r="BB183" s="230"/>
      <c r="BC183" s="230"/>
      <c r="BD183" s="230"/>
      <c r="BE183" s="230"/>
      <c r="BF183" s="45">
        <v>5</v>
      </c>
      <c r="BG183" s="102">
        <v>33</v>
      </c>
      <c r="BH183" s="102">
        <v>3</v>
      </c>
      <c r="BI183" s="102">
        <v>28</v>
      </c>
      <c r="BJ183" s="48" t="str">
        <f t="shared" si="43"/>
        <v>3,33</v>
      </c>
      <c r="BK183" s="82"/>
      <c r="BL183" s="94">
        <f t="shared" si="44"/>
        <v>179</v>
      </c>
      <c r="BM183" s="56">
        <f t="shared" si="45"/>
        <v>5</v>
      </c>
      <c r="BN183" s="56">
        <f t="shared" si="46"/>
        <v>35</v>
      </c>
      <c r="BO183" s="82"/>
      <c r="BP183" s="230"/>
      <c r="BQ183" s="230"/>
      <c r="BR183" s="230"/>
      <c r="BS183" s="230"/>
      <c r="BT183" s="230"/>
      <c r="BU183" s="230"/>
      <c r="BV183" s="231"/>
      <c r="BW183" s="230"/>
      <c r="BX183" s="231"/>
      <c r="BY183" s="231"/>
      <c r="BZ183" s="82"/>
      <c r="CA183" s="82"/>
      <c r="CB183" s="82"/>
      <c r="CC183" s="82"/>
      <c r="CD183" s="82"/>
      <c r="CE183" s="82"/>
      <c r="CF183" s="82"/>
      <c r="CG183" s="82"/>
      <c r="CH183" s="82"/>
      <c r="CI183" s="82"/>
      <c r="CJ183" s="82"/>
      <c r="CK183" s="82"/>
      <c r="CL183" s="82"/>
      <c r="CM183" s="82"/>
      <c r="CN183" s="82"/>
      <c r="CO183" s="82"/>
      <c r="CP183" s="82"/>
      <c r="CQ183" s="82"/>
      <c r="CR183" s="82"/>
      <c r="CS183" s="82"/>
      <c r="CT183" s="82"/>
      <c r="CU183" s="82"/>
      <c r="CV183" s="82"/>
      <c r="CW183" s="82"/>
      <c r="CX183" s="82"/>
      <c r="CY183" s="82"/>
      <c r="CZ183" s="82"/>
      <c r="DA183" s="82"/>
      <c r="DB183" s="82"/>
      <c r="DC183" s="82"/>
      <c r="DD183" s="82"/>
      <c r="DE183" s="82"/>
      <c r="DF183" s="82"/>
      <c r="DG183" s="82"/>
      <c r="DH183" s="82"/>
      <c r="DI183" s="82"/>
      <c r="DJ183" s="82"/>
      <c r="DK183" s="82"/>
    </row>
    <row r="184" spans="1:115" ht="11.25" customHeight="1" x14ac:dyDescent="0.25">
      <c r="A184" s="82"/>
      <c r="B184" s="82"/>
      <c r="C184" s="82"/>
      <c r="D184" s="82"/>
      <c r="E184" s="82"/>
      <c r="F184" s="82"/>
      <c r="G184" s="82"/>
      <c r="H184" s="82"/>
      <c r="I184" s="82"/>
      <c r="J184" s="82"/>
      <c r="K184" s="82"/>
      <c r="L184" s="82"/>
      <c r="M184" s="82"/>
      <c r="N184" s="82"/>
      <c r="O184" s="82"/>
      <c r="P184" s="82"/>
      <c r="Q184" s="82"/>
      <c r="R184" s="82"/>
      <c r="S184" s="82"/>
      <c r="T184" s="82"/>
      <c r="U184" s="82"/>
      <c r="V184" s="82"/>
      <c r="W184" s="82"/>
      <c r="X184" s="82"/>
      <c r="Y184" s="82"/>
      <c r="Z184" s="82"/>
      <c r="AA184" s="230"/>
      <c r="AB184" s="230"/>
      <c r="AC184" s="230"/>
      <c r="AD184" s="230"/>
      <c r="AE184" s="230"/>
      <c r="AF184" s="230"/>
      <c r="AG184" s="230"/>
      <c r="AH184" s="230"/>
      <c r="AI184" s="230"/>
      <c r="AJ184" s="230"/>
      <c r="AK184" s="230"/>
      <c r="AL184" s="230"/>
      <c r="AM184" s="230"/>
      <c r="AN184" s="230"/>
      <c r="AO184" s="230"/>
      <c r="AP184" s="230"/>
      <c r="AQ184" s="230"/>
      <c r="AR184" s="230"/>
      <c r="AS184" s="230"/>
      <c r="AT184" s="230"/>
      <c r="AU184" s="230"/>
      <c r="AV184" s="230"/>
      <c r="AW184" s="230"/>
      <c r="AX184" s="230"/>
      <c r="AY184" s="230"/>
      <c r="AZ184" s="230"/>
      <c r="BA184" s="230"/>
      <c r="BB184" s="230"/>
      <c r="BC184" s="230"/>
      <c r="BD184" s="230"/>
      <c r="BE184" s="230"/>
      <c r="BF184" s="45">
        <v>5</v>
      </c>
      <c r="BG184" s="102">
        <v>33</v>
      </c>
      <c r="BH184" s="102">
        <v>4</v>
      </c>
      <c r="BI184" s="102">
        <v>28</v>
      </c>
      <c r="BJ184" s="48" t="str">
        <f t="shared" si="43"/>
        <v>4,33</v>
      </c>
      <c r="BK184" s="82"/>
      <c r="BL184" s="94">
        <f t="shared" si="44"/>
        <v>180</v>
      </c>
      <c r="BM184" s="56">
        <f t="shared" si="45"/>
        <v>5</v>
      </c>
      <c r="BN184" s="56">
        <f t="shared" si="46"/>
        <v>36</v>
      </c>
      <c r="BO184" s="82"/>
      <c r="BP184" s="230"/>
      <c r="BQ184" s="230"/>
      <c r="BR184" s="230"/>
      <c r="BS184" s="230"/>
      <c r="BT184" s="230"/>
      <c r="BU184" s="230"/>
      <c r="BV184" s="231"/>
      <c r="BW184" s="230"/>
      <c r="BX184" s="231"/>
      <c r="BY184" s="231"/>
      <c r="BZ184" s="82"/>
      <c r="CA184" s="82"/>
      <c r="CB184" s="82"/>
      <c r="CC184" s="82"/>
      <c r="CD184" s="82"/>
      <c r="CE184" s="82"/>
      <c r="CF184" s="82"/>
      <c r="CG184" s="82"/>
      <c r="CH184" s="82"/>
      <c r="CI184" s="82"/>
      <c r="CJ184" s="82"/>
      <c r="CK184" s="82"/>
      <c r="CL184" s="82"/>
      <c r="CM184" s="82"/>
      <c r="CN184" s="82"/>
      <c r="CO184" s="82"/>
      <c r="CP184" s="82"/>
      <c r="CQ184" s="82"/>
      <c r="CR184" s="82"/>
      <c r="CS184" s="82"/>
      <c r="CT184" s="82"/>
      <c r="CU184" s="82"/>
      <c r="CV184" s="82"/>
      <c r="CW184" s="82"/>
      <c r="CX184" s="82"/>
      <c r="CY184" s="82"/>
      <c r="CZ184" s="82"/>
      <c r="DA184" s="82"/>
      <c r="DB184" s="82"/>
      <c r="DC184" s="82"/>
      <c r="DD184" s="82"/>
      <c r="DE184" s="82"/>
      <c r="DF184" s="82"/>
      <c r="DG184" s="82"/>
      <c r="DH184" s="82"/>
      <c r="DI184" s="82"/>
      <c r="DJ184" s="82"/>
      <c r="DK184" s="82"/>
    </row>
    <row r="185" spans="1:115" ht="11.25" customHeight="1" x14ac:dyDescent="0.25">
      <c r="A185" s="82"/>
      <c r="B185" s="82"/>
      <c r="C185" s="82"/>
      <c r="D185" s="82"/>
      <c r="E185" s="82"/>
      <c r="F185" s="82"/>
      <c r="G185" s="82"/>
      <c r="H185" s="82"/>
      <c r="I185" s="82"/>
      <c r="J185" s="82"/>
      <c r="K185" s="82"/>
      <c r="L185" s="82"/>
      <c r="M185" s="82"/>
      <c r="N185" s="82"/>
      <c r="O185" s="82"/>
      <c r="P185" s="82"/>
      <c r="Q185" s="82"/>
      <c r="R185" s="82"/>
      <c r="S185" s="82"/>
      <c r="T185" s="82"/>
      <c r="U185" s="82"/>
      <c r="V185" s="82"/>
      <c r="W185" s="82"/>
      <c r="X185" s="82"/>
      <c r="Y185" s="82"/>
      <c r="Z185" s="82"/>
      <c r="AA185" s="230"/>
      <c r="AB185" s="230"/>
      <c r="AC185" s="230"/>
      <c r="AD185" s="230"/>
      <c r="AE185" s="230"/>
      <c r="AF185" s="230"/>
      <c r="AG185" s="230"/>
      <c r="AH185" s="230"/>
      <c r="AI185" s="230"/>
      <c r="AJ185" s="230"/>
      <c r="AK185" s="230"/>
      <c r="AL185" s="230"/>
      <c r="AM185" s="230"/>
      <c r="AN185" s="230"/>
      <c r="AO185" s="230"/>
      <c r="AP185" s="230"/>
      <c r="AQ185" s="230"/>
      <c r="AR185" s="230"/>
      <c r="AS185" s="230"/>
      <c r="AT185" s="230"/>
      <c r="AU185" s="230"/>
      <c r="AV185" s="230"/>
      <c r="AW185" s="230"/>
      <c r="AX185" s="230"/>
      <c r="AY185" s="230"/>
      <c r="AZ185" s="230"/>
      <c r="BA185" s="230"/>
      <c r="BB185" s="230"/>
      <c r="BC185" s="230"/>
      <c r="BD185" s="230"/>
      <c r="BE185" s="230"/>
      <c r="BF185" s="45">
        <v>5</v>
      </c>
      <c r="BG185" s="102">
        <v>33</v>
      </c>
      <c r="BH185" s="102">
        <v>5</v>
      </c>
      <c r="BI185" s="102">
        <v>28</v>
      </c>
      <c r="BJ185" s="48" t="str">
        <f t="shared" si="43"/>
        <v>5,33</v>
      </c>
      <c r="BK185" s="82"/>
      <c r="BL185" s="94">
        <f t="shared" si="44"/>
        <v>181</v>
      </c>
      <c r="BM185" s="56">
        <f t="shared" si="45"/>
        <v>6</v>
      </c>
      <c r="BN185" s="56">
        <f t="shared" si="46"/>
        <v>1</v>
      </c>
      <c r="BO185" s="82"/>
      <c r="BP185" s="230"/>
      <c r="BQ185" s="230"/>
      <c r="BR185" s="230"/>
      <c r="BS185" s="230"/>
      <c r="BT185" s="230"/>
      <c r="BU185" s="230"/>
      <c r="BV185" s="231"/>
      <c r="BW185" s="230"/>
      <c r="BX185" s="231"/>
      <c r="BY185" s="231"/>
      <c r="BZ185" s="82"/>
      <c r="CA185" s="82"/>
      <c r="CB185" s="82"/>
      <c r="CC185" s="82"/>
      <c r="CD185" s="82"/>
      <c r="CE185" s="82"/>
      <c r="CF185" s="82"/>
      <c r="CG185" s="82"/>
      <c r="CH185" s="82"/>
      <c r="CI185" s="82"/>
      <c r="CJ185" s="82"/>
      <c r="CK185" s="82"/>
      <c r="CL185" s="82"/>
      <c r="CM185" s="82"/>
      <c r="CN185" s="82"/>
      <c r="CO185" s="82"/>
      <c r="CP185" s="82"/>
      <c r="CQ185" s="82"/>
      <c r="CR185" s="82"/>
      <c r="CS185" s="82"/>
      <c r="CT185" s="82"/>
      <c r="CU185" s="82"/>
      <c r="CV185" s="82"/>
      <c r="CW185" s="82"/>
      <c r="CX185" s="82"/>
      <c r="CY185" s="82"/>
      <c r="CZ185" s="82"/>
      <c r="DA185" s="82"/>
      <c r="DB185" s="82"/>
      <c r="DC185" s="82"/>
      <c r="DD185" s="82"/>
      <c r="DE185" s="82"/>
      <c r="DF185" s="82"/>
      <c r="DG185" s="82"/>
      <c r="DH185" s="82"/>
      <c r="DI185" s="82"/>
      <c r="DJ185" s="82"/>
      <c r="DK185" s="82"/>
    </row>
    <row r="186" spans="1:115" ht="11.25" customHeight="1" x14ac:dyDescent="0.25">
      <c r="A186" s="82"/>
      <c r="B186" s="82"/>
      <c r="C186" s="82"/>
      <c r="D186" s="82"/>
      <c r="E186" s="82"/>
      <c r="F186" s="82"/>
      <c r="G186" s="82"/>
      <c r="H186" s="82"/>
      <c r="I186" s="82"/>
      <c r="J186" s="82"/>
      <c r="K186" s="82"/>
      <c r="L186" s="82"/>
      <c r="M186" s="82"/>
      <c r="N186" s="82"/>
      <c r="O186" s="82"/>
      <c r="P186" s="82"/>
      <c r="Q186" s="82"/>
      <c r="R186" s="82"/>
      <c r="S186" s="82"/>
      <c r="T186" s="82"/>
      <c r="U186" s="82"/>
      <c r="V186" s="82"/>
      <c r="W186" s="82"/>
      <c r="X186" s="82"/>
      <c r="Y186" s="82"/>
      <c r="Z186" s="82"/>
      <c r="AA186" s="230"/>
      <c r="AB186" s="230"/>
      <c r="AC186" s="230"/>
      <c r="AD186" s="230"/>
      <c r="AE186" s="230"/>
      <c r="AF186" s="230"/>
      <c r="AG186" s="230"/>
      <c r="AH186" s="230"/>
      <c r="AI186" s="230"/>
      <c r="AJ186" s="230"/>
      <c r="AK186" s="230"/>
      <c r="AL186" s="230"/>
      <c r="AM186" s="230"/>
      <c r="AN186" s="230"/>
      <c r="AO186" s="230"/>
      <c r="AP186" s="230"/>
      <c r="AQ186" s="230"/>
      <c r="AR186" s="230"/>
      <c r="AS186" s="230"/>
      <c r="AT186" s="230"/>
      <c r="AU186" s="230"/>
      <c r="AV186" s="230"/>
      <c r="AW186" s="230"/>
      <c r="AX186" s="230"/>
      <c r="AY186" s="230"/>
      <c r="AZ186" s="230"/>
      <c r="BA186" s="230"/>
      <c r="BB186" s="230"/>
      <c r="BC186" s="230"/>
      <c r="BD186" s="230"/>
      <c r="BE186" s="230"/>
      <c r="BF186" s="45">
        <v>5</v>
      </c>
      <c r="BG186" s="102">
        <v>33</v>
      </c>
      <c r="BH186" s="102">
        <v>6</v>
      </c>
      <c r="BI186" s="102">
        <v>28</v>
      </c>
      <c r="BJ186" s="48" t="str">
        <f t="shared" si="43"/>
        <v>6,33</v>
      </c>
      <c r="BK186" s="82"/>
      <c r="BL186" s="94">
        <f t="shared" si="44"/>
        <v>182</v>
      </c>
      <c r="BM186" s="56">
        <f t="shared" si="45"/>
        <v>6</v>
      </c>
      <c r="BN186" s="56">
        <f t="shared" si="46"/>
        <v>2</v>
      </c>
      <c r="BO186" s="82"/>
      <c r="BP186" s="230"/>
      <c r="BQ186" s="230"/>
      <c r="BR186" s="230"/>
      <c r="BS186" s="230"/>
      <c r="BT186" s="230"/>
      <c r="BU186" s="230"/>
      <c r="BV186" s="231"/>
      <c r="BW186" s="230"/>
      <c r="BX186" s="231"/>
      <c r="BY186" s="231"/>
      <c r="BZ186" s="82"/>
      <c r="CA186" s="82"/>
      <c r="CB186" s="82"/>
      <c r="CC186" s="82"/>
      <c r="CD186" s="82"/>
      <c r="CE186" s="82"/>
      <c r="CF186" s="82"/>
      <c r="CG186" s="82"/>
      <c r="CH186" s="82"/>
      <c r="CI186" s="82"/>
      <c r="CJ186" s="82"/>
      <c r="CK186" s="82"/>
      <c r="CL186" s="82"/>
      <c r="CM186" s="82"/>
      <c r="CN186" s="82"/>
      <c r="CO186" s="82"/>
      <c r="CP186" s="82"/>
      <c r="CQ186" s="82"/>
      <c r="CR186" s="82"/>
      <c r="CS186" s="82"/>
      <c r="CT186" s="82"/>
      <c r="CU186" s="82"/>
      <c r="CV186" s="82"/>
      <c r="CW186" s="82"/>
      <c r="CX186" s="82"/>
      <c r="CY186" s="82"/>
      <c r="CZ186" s="82"/>
      <c r="DA186" s="82"/>
      <c r="DB186" s="82"/>
      <c r="DC186" s="82"/>
      <c r="DD186" s="82"/>
      <c r="DE186" s="82"/>
      <c r="DF186" s="82"/>
      <c r="DG186" s="82"/>
      <c r="DH186" s="82"/>
      <c r="DI186" s="82"/>
      <c r="DJ186" s="82"/>
      <c r="DK186" s="82"/>
    </row>
    <row r="187" spans="1:115" ht="11.25" customHeight="1" x14ac:dyDescent="0.25">
      <c r="A187" s="82"/>
      <c r="B187" s="82"/>
      <c r="C187" s="82"/>
      <c r="D187" s="82"/>
      <c r="E187" s="82"/>
      <c r="F187" s="82"/>
      <c r="G187" s="82"/>
      <c r="H187" s="82"/>
      <c r="I187" s="82"/>
      <c r="J187" s="82"/>
      <c r="K187" s="82"/>
      <c r="L187" s="82"/>
      <c r="M187" s="82"/>
      <c r="N187" s="82"/>
      <c r="O187" s="82"/>
      <c r="P187" s="82"/>
      <c r="Q187" s="82"/>
      <c r="R187" s="82"/>
      <c r="S187" s="82"/>
      <c r="T187" s="82"/>
      <c r="U187" s="82"/>
      <c r="V187" s="82"/>
      <c r="W187" s="82"/>
      <c r="X187" s="82"/>
      <c r="Y187" s="82"/>
      <c r="Z187" s="82"/>
      <c r="AA187" s="230"/>
      <c r="AB187" s="230"/>
      <c r="AC187" s="230"/>
      <c r="AD187" s="230"/>
      <c r="AE187" s="230"/>
      <c r="AF187" s="230"/>
      <c r="AG187" s="230"/>
      <c r="AH187" s="230"/>
      <c r="AI187" s="230"/>
      <c r="AJ187" s="230"/>
      <c r="AK187" s="230"/>
      <c r="AL187" s="230"/>
      <c r="AM187" s="230"/>
      <c r="AN187" s="230"/>
      <c r="AO187" s="230"/>
      <c r="AP187" s="230"/>
      <c r="AQ187" s="230"/>
      <c r="AR187" s="230"/>
      <c r="AS187" s="230"/>
      <c r="AT187" s="230"/>
      <c r="AU187" s="230"/>
      <c r="AV187" s="230"/>
      <c r="AW187" s="230"/>
      <c r="AX187" s="230"/>
      <c r="AY187" s="230"/>
      <c r="AZ187" s="230"/>
      <c r="BA187" s="230"/>
      <c r="BB187" s="230"/>
      <c r="BC187" s="230"/>
      <c r="BD187" s="230"/>
      <c r="BE187" s="230"/>
      <c r="BF187" s="45">
        <v>5</v>
      </c>
      <c r="BG187" s="102">
        <v>33</v>
      </c>
      <c r="BH187" s="102">
        <v>7</v>
      </c>
      <c r="BI187" s="102">
        <v>28</v>
      </c>
      <c r="BJ187" s="48" t="str">
        <f t="shared" si="43"/>
        <v>7,33</v>
      </c>
      <c r="BK187" s="82"/>
      <c r="BL187" s="94">
        <f t="shared" si="44"/>
        <v>183</v>
      </c>
      <c r="BM187" s="56">
        <f t="shared" si="45"/>
        <v>6</v>
      </c>
      <c r="BN187" s="56">
        <f t="shared" si="46"/>
        <v>3</v>
      </c>
      <c r="BO187" s="82"/>
      <c r="BP187" s="230"/>
      <c r="BQ187" s="230"/>
      <c r="BR187" s="230"/>
      <c r="BS187" s="230"/>
      <c r="BT187" s="230"/>
      <c r="BU187" s="230"/>
      <c r="BV187" s="231"/>
      <c r="BW187" s="230"/>
      <c r="BX187" s="231"/>
      <c r="BY187" s="231"/>
      <c r="BZ187" s="82"/>
      <c r="CA187" s="82"/>
      <c r="CB187" s="82"/>
      <c r="CC187" s="82"/>
      <c r="CD187" s="82"/>
      <c r="CE187" s="82"/>
      <c r="CF187" s="82"/>
      <c r="CG187" s="82"/>
      <c r="CH187" s="82"/>
      <c r="CI187" s="82"/>
      <c r="CJ187" s="82"/>
      <c r="CK187" s="82"/>
      <c r="CL187" s="82"/>
      <c r="CM187" s="82"/>
      <c r="CN187" s="82"/>
      <c r="CO187" s="82"/>
      <c r="CP187" s="82"/>
      <c r="CQ187" s="82"/>
      <c r="CR187" s="82"/>
      <c r="CS187" s="82"/>
      <c r="CT187" s="82"/>
      <c r="CU187" s="82"/>
      <c r="CV187" s="82"/>
      <c r="CW187" s="82"/>
      <c r="CX187" s="82"/>
      <c r="CY187" s="82"/>
      <c r="CZ187" s="82"/>
      <c r="DA187" s="82"/>
      <c r="DB187" s="82"/>
      <c r="DC187" s="82"/>
      <c r="DD187" s="82"/>
      <c r="DE187" s="82"/>
      <c r="DF187" s="82"/>
      <c r="DG187" s="82"/>
      <c r="DH187" s="82"/>
      <c r="DI187" s="82"/>
      <c r="DJ187" s="82"/>
      <c r="DK187" s="82"/>
    </row>
    <row r="188" spans="1:115" ht="11.25" customHeight="1" x14ac:dyDescent="0.25">
      <c r="A188" s="82"/>
      <c r="B188" s="82"/>
      <c r="C188" s="82"/>
      <c r="D188" s="82"/>
      <c r="E188" s="82"/>
      <c r="F188" s="82"/>
      <c r="G188" s="82"/>
      <c r="H188" s="82"/>
      <c r="I188" s="82"/>
      <c r="J188" s="82"/>
      <c r="K188" s="82"/>
      <c r="L188" s="82"/>
      <c r="M188" s="82"/>
      <c r="N188" s="82"/>
      <c r="O188" s="82"/>
      <c r="P188" s="82"/>
      <c r="Q188" s="82"/>
      <c r="R188" s="82"/>
      <c r="S188" s="82"/>
      <c r="T188" s="82"/>
      <c r="U188" s="82"/>
      <c r="V188" s="82"/>
      <c r="W188" s="82"/>
      <c r="X188" s="82"/>
      <c r="Y188" s="82"/>
      <c r="Z188" s="82"/>
      <c r="AA188" s="230"/>
      <c r="AB188" s="230"/>
      <c r="AC188" s="230"/>
      <c r="AD188" s="230"/>
      <c r="AE188" s="230"/>
      <c r="AF188" s="230"/>
      <c r="AG188" s="230"/>
      <c r="AH188" s="230"/>
      <c r="AI188" s="230"/>
      <c r="AJ188" s="230"/>
      <c r="AK188" s="230"/>
      <c r="AL188" s="230"/>
      <c r="AM188" s="230"/>
      <c r="AN188" s="230"/>
      <c r="AO188" s="230"/>
      <c r="AP188" s="230"/>
      <c r="AQ188" s="230"/>
      <c r="AR188" s="230"/>
      <c r="AS188" s="230"/>
      <c r="AT188" s="230"/>
      <c r="AU188" s="230"/>
      <c r="AV188" s="230"/>
      <c r="AW188" s="230"/>
      <c r="AX188" s="230"/>
      <c r="AY188" s="230"/>
      <c r="AZ188" s="230"/>
      <c r="BA188" s="230"/>
      <c r="BB188" s="230"/>
      <c r="BC188" s="230"/>
      <c r="BD188" s="230"/>
      <c r="BE188" s="230"/>
      <c r="BF188" s="45">
        <v>5</v>
      </c>
      <c r="BG188" s="102">
        <v>34</v>
      </c>
      <c r="BH188" s="102">
        <v>8</v>
      </c>
      <c r="BI188" s="102">
        <v>28</v>
      </c>
      <c r="BJ188" s="48" t="str">
        <f t="shared" si="43"/>
        <v>8,34</v>
      </c>
      <c r="BK188" s="82"/>
      <c r="BL188" s="94">
        <f t="shared" si="44"/>
        <v>184</v>
      </c>
      <c r="BM188" s="56">
        <f t="shared" si="45"/>
        <v>6</v>
      </c>
      <c r="BN188" s="56">
        <f t="shared" si="46"/>
        <v>4</v>
      </c>
      <c r="BO188" s="82"/>
      <c r="BP188" s="230"/>
      <c r="BQ188" s="230"/>
      <c r="BR188" s="230"/>
      <c r="BS188" s="230"/>
      <c r="BT188" s="230"/>
      <c r="BU188" s="230"/>
      <c r="BV188" s="231"/>
      <c r="BW188" s="230"/>
      <c r="BX188" s="231"/>
      <c r="BY188" s="231"/>
      <c r="BZ188" s="82"/>
      <c r="CA188" s="82"/>
      <c r="CB188" s="82"/>
      <c r="CC188" s="82"/>
      <c r="CD188" s="82"/>
      <c r="CE188" s="82"/>
      <c r="CF188" s="82"/>
      <c r="CG188" s="82"/>
      <c r="CH188" s="82"/>
      <c r="CI188" s="82"/>
      <c r="CJ188" s="82"/>
      <c r="CK188" s="82"/>
      <c r="CL188" s="82"/>
      <c r="CM188" s="82"/>
      <c r="CN188" s="82"/>
      <c r="CO188" s="82"/>
      <c r="CP188" s="82"/>
      <c r="CQ188" s="82"/>
      <c r="CR188" s="82"/>
      <c r="CS188" s="82"/>
      <c r="CT188" s="82"/>
      <c r="CU188" s="82"/>
      <c r="CV188" s="82"/>
      <c r="CW188" s="82"/>
      <c r="CX188" s="82"/>
      <c r="CY188" s="82"/>
      <c r="CZ188" s="82"/>
      <c r="DA188" s="82"/>
      <c r="DB188" s="82"/>
      <c r="DC188" s="82"/>
      <c r="DD188" s="82"/>
      <c r="DE188" s="82"/>
      <c r="DF188" s="82"/>
      <c r="DG188" s="82"/>
      <c r="DH188" s="82"/>
      <c r="DI188" s="82"/>
      <c r="DJ188" s="82"/>
      <c r="DK188" s="82"/>
    </row>
    <row r="189" spans="1:115" ht="11.25" customHeight="1" x14ac:dyDescent="0.25">
      <c r="A189" s="82"/>
      <c r="B189" s="82"/>
      <c r="C189" s="82"/>
      <c r="D189" s="82"/>
      <c r="E189" s="82"/>
      <c r="F189" s="82"/>
      <c r="G189" s="82"/>
      <c r="H189" s="82"/>
      <c r="I189" s="82"/>
      <c r="J189" s="82"/>
      <c r="K189" s="82"/>
      <c r="L189" s="82"/>
      <c r="M189" s="82"/>
      <c r="N189" s="82"/>
      <c r="O189" s="82"/>
      <c r="P189" s="82"/>
      <c r="Q189" s="82"/>
      <c r="R189" s="82"/>
      <c r="S189" s="82"/>
      <c r="T189" s="82"/>
      <c r="U189" s="82"/>
      <c r="V189" s="82"/>
      <c r="W189" s="82"/>
      <c r="X189" s="82"/>
      <c r="Y189" s="82"/>
      <c r="Z189" s="82"/>
      <c r="AA189" s="230"/>
      <c r="AB189" s="230"/>
      <c r="AC189" s="230"/>
      <c r="AD189" s="230"/>
      <c r="AE189" s="230"/>
      <c r="AF189" s="230"/>
      <c r="AG189" s="230"/>
      <c r="AH189" s="230"/>
      <c r="AI189" s="230"/>
      <c r="AJ189" s="230"/>
      <c r="AK189" s="230"/>
      <c r="AL189" s="230"/>
      <c r="AM189" s="230"/>
      <c r="AN189" s="230"/>
      <c r="AO189" s="230"/>
      <c r="AP189" s="230"/>
      <c r="AQ189" s="230"/>
      <c r="AR189" s="230"/>
      <c r="AS189" s="230"/>
      <c r="AT189" s="230"/>
      <c r="AU189" s="230"/>
      <c r="AV189" s="230"/>
      <c r="AW189" s="230"/>
      <c r="AX189" s="230"/>
      <c r="AY189" s="230"/>
      <c r="AZ189" s="230"/>
      <c r="BA189" s="230"/>
      <c r="BB189" s="230"/>
      <c r="BC189" s="230"/>
      <c r="BD189" s="230"/>
      <c r="BE189" s="230"/>
      <c r="BF189" s="45">
        <v>5</v>
      </c>
      <c r="BG189" s="102">
        <v>34</v>
      </c>
      <c r="BH189" s="102">
        <v>9</v>
      </c>
      <c r="BI189" s="102">
        <v>28</v>
      </c>
      <c r="BJ189" s="48" t="str">
        <f t="shared" si="43"/>
        <v>9,34</v>
      </c>
      <c r="BK189" s="82"/>
      <c r="BL189" s="94">
        <f t="shared" si="44"/>
        <v>185</v>
      </c>
      <c r="BM189" s="56">
        <f t="shared" si="45"/>
        <v>6</v>
      </c>
      <c r="BN189" s="56">
        <f t="shared" si="46"/>
        <v>5</v>
      </c>
      <c r="BO189" s="82"/>
      <c r="BP189" s="230"/>
      <c r="BQ189" s="230"/>
      <c r="BR189" s="230"/>
      <c r="BS189" s="230"/>
      <c r="BT189" s="230"/>
      <c r="BU189" s="230"/>
      <c r="BV189" s="231"/>
      <c r="BW189" s="230"/>
      <c r="BX189" s="231"/>
      <c r="BY189" s="231"/>
      <c r="BZ189" s="82"/>
      <c r="CA189" s="82"/>
      <c r="CB189" s="82"/>
      <c r="CC189" s="82"/>
      <c r="CD189" s="82"/>
      <c r="CE189" s="82"/>
      <c r="CF189" s="82"/>
      <c r="CG189" s="82"/>
      <c r="CH189" s="82"/>
      <c r="CI189" s="82"/>
      <c r="CJ189" s="82"/>
      <c r="CK189" s="82"/>
      <c r="CL189" s="82"/>
      <c r="CM189" s="82"/>
      <c r="CN189" s="82"/>
      <c r="CO189" s="82"/>
      <c r="CP189" s="82"/>
      <c r="CQ189" s="82"/>
      <c r="CR189" s="82"/>
      <c r="CS189" s="82"/>
      <c r="CT189" s="82"/>
      <c r="CU189" s="82"/>
      <c r="CV189" s="82"/>
      <c r="CW189" s="82"/>
      <c r="CX189" s="82"/>
      <c r="CY189" s="82"/>
      <c r="CZ189" s="82"/>
      <c r="DA189" s="82"/>
      <c r="DB189" s="82"/>
      <c r="DC189" s="82"/>
      <c r="DD189" s="82"/>
      <c r="DE189" s="82"/>
      <c r="DF189" s="82"/>
      <c r="DG189" s="82"/>
      <c r="DH189" s="82"/>
      <c r="DI189" s="82"/>
      <c r="DJ189" s="82"/>
      <c r="DK189" s="82"/>
    </row>
    <row r="190" spans="1:115" ht="11.25" customHeight="1" x14ac:dyDescent="0.25">
      <c r="A190" s="82"/>
      <c r="B190" s="82"/>
      <c r="C190" s="82"/>
      <c r="D190" s="82"/>
      <c r="E190" s="82"/>
      <c r="F190" s="82"/>
      <c r="G190" s="82"/>
      <c r="H190" s="82"/>
      <c r="I190" s="82"/>
      <c r="J190" s="82"/>
      <c r="K190" s="82"/>
      <c r="L190" s="82"/>
      <c r="M190" s="82"/>
      <c r="N190" s="82"/>
      <c r="O190" s="82"/>
      <c r="P190" s="82"/>
      <c r="Q190" s="82"/>
      <c r="R190" s="82"/>
      <c r="S190" s="82"/>
      <c r="T190" s="82"/>
      <c r="U190" s="82"/>
      <c r="V190" s="82"/>
      <c r="W190" s="82"/>
      <c r="X190" s="82"/>
      <c r="Y190" s="82"/>
      <c r="Z190" s="82"/>
      <c r="AA190" s="230"/>
      <c r="AB190" s="230"/>
      <c r="AC190" s="230"/>
      <c r="AD190" s="230"/>
      <c r="AE190" s="230"/>
      <c r="AF190" s="230"/>
      <c r="AG190" s="230"/>
      <c r="AH190" s="230"/>
      <c r="AI190" s="230"/>
      <c r="AJ190" s="230"/>
      <c r="AK190" s="230"/>
      <c r="AL190" s="230"/>
      <c r="AM190" s="230"/>
      <c r="AN190" s="230"/>
      <c r="AO190" s="230"/>
      <c r="AP190" s="230"/>
      <c r="AQ190" s="230"/>
      <c r="AR190" s="230"/>
      <c r="AS190" s="230"/>
      <c r="AT190" s="230"/>
      <c r="AU190" s="230"/>
      <c r="AV190" s="230"/>
      <c r="AW190" s="230"/>
      <c r="AX190" s="230"/>
      <c r="AY190" s="230"/>
      <c r="AZ190" s="230"/>
      <c r="BA190" s="230"/>
      <c r="BB190" s="230"/>
      <c r="BC190" s="230"/>
      <c r="BD190" s="230"/>
      <c r="BE190" s="230"/>
      <c r="BF190" s="45">
        <v>5</v>
      </c>
      <c r="BG190" s="102">
        <v>34</v>
      </c>
      <c r="BH190" s="102">
        <v>10</v>
      </c>
      <c r="BI190" s="102">
        <v>28</v>
      </c>
      <c r="BJ190" s="48" t="str">
        <f t="shared" si="43"/>
        <v>10,34</v>
      </c>
      <c r="BK190" s="82"/>
      <c r="BL190" s="94">
        <f t="shared" si="44"/>
        <v>186</v>
      </c>
      <c r="BM190" s="56">
        <f t="shared" si="45"/>
        <v>6</v>
      </c>
      <c r="BN190" s="56">
        <f t="shared" si="46"/>
        <v>6</v>
      </c>
      <c r="BO190" s="82"/>
      <c r="BP190" s="230"/>
      <c r="BQ190" s="230"/>
      <c r="BR190" s="230"/>
      <c r="BS190" s="230"/>
      <c r="BT190" s="230"/>
      <c r="BU190" s="230"/>
      <c r="BV190" s="231"/>
      <c r="BW190" s="230"/>
      <c r="BX190" s="231"/>
      <c r="BY190" s="231"/>
      <c r="BZ190" s="82"/>
      <c r="CA190" s="82"/>
      <c r="CB190" s="82"/>
      <c r="CC190" s="82"/>
      <c r="CD190" s="82"/>
      <c r="CE190" s="82"/>
      <c r="CF190" s="82"/>
      <c r="CG190" s="82"/>
      <c r="CH190" s="82"/>
      <c r="CI190" s="82"/>
      <c r="CJ190" s="82"/>
      <c r="CK190" s="82"/>
      <c r="CL190" s="82"/>
      <c r="CM190" s="82"/>
      <c r="CN190" s="82"/>
      <c r="CO190" s="82"/>
      <c r="CP190" s="82"/>
      <c r="CQ190" s="82"/>
      <c r="CR190" s="82"/>
      <c r="CS190" s="82"/>
      <c r="CT190" s="82"/>
      <c r="CU190" s="82"/>
      <c r="CV190" s="82"/>
      <c r="CW190" s="82"/>
      <c r="CX190" s="82"/>
      <c r="CY190" s="82"/>
      <c r="CZ190" s="82"/>
      <c r="DA190" s="82"/>
      <c r="DB190" s="82"/>
      <c r="DC190" s="82"/>
      <c r="DD190" s="82"/>
      <c r="DE190" s="82"/>
      <c r="DF190" s="82"/>
      <c r="DG190" s="82"/>
      <c r="DH190" s="82"/>
      <c r="DI190" s="82"/>
      <c r="DJ190" s="82"/>
      <c r="DK190" s="82"/>
    </row>
    <row r="191" spans="1:115" ht="11.25" customHeight="1" x14ac:dyDescent="0.25">
      <c r="A191" s="82"/>
      <c r="B191" s="82"/>
      <c r="C191" s="82"/>
      <c r="D191" s="82"/>
      <c r="E191" s="82"/>
      <c r="F191" s="82"/>
      <c r="G191" s="82"/>
      <c r="H191" s="82"/>
      <c r="I191" s="82"/>
      <c r="J191" s="82"/>
      <c r="K191" s="82"/>
      <c r="L191" s="82"/>
      <c r="M191" s="82"/>
      <c r="N191" s="82"/>
      <c r="O191" s="82"/>
      <c r="P191" s="82"/>
      <c r="Q191" s="82"/>
      <c r="R191" s="82"/>
      <c r="S191" s="82"/>
      <c r="T191" s="82"/>
      <c r="U191" s="82"/>
      <c r="V191" s="82"/>
      <c r="W191" s="82"/>
      <c r="X191" s="82"/>
      <c r="Y191" s="82"/>
      <c r="Z191" s="82"/>
      <c r="AA191" s="230"/>
      <c r="AB191" s="230"/>
      <c r="AC191" s="230"/>
      <c r="AD191" s="230"/>
      <c r="AE191" s="230"/>
      <c r="AF191" s="230"/>
      <c r="AG191" s="230"/>
      <c r="AH191" s="230"/>
      <c r="AI191" s="230"/>
      <c r="AJ191" s="230"/>
      <c r="AK191" s="230"/>
      <c r="AL191" s="230"/>
      <c r="AM191" s="230"/>
      <c r="AN191" s="230"/>
      <c r="AO191" s="230"/>
      <c r="AP191" s="230"/>
      <c r="AQ191" s="230"/>
      <c r="AR191" s="230"/>
      <c r="AS191" s="230"/>
      <c r="AT191" s="230"/>
      <c r="AU191" s="230"/>
      <c r="AV191" s="230"/>
      <c r="AW191" s="230"/>
      <c r="AX191" s="230"/>
      <c r="AY191" s="230"/>
      <c r="AZ191" s="230"/>
      <c r="BA191" s="230"/>
      <c r="BB191" s="230"/>
      <c r="BC191" s="230"/>
      <c r="BD191" s="230"/>
      <c r="BE191" s="230"/>
      <c r="BF191" s="45">
        <v>5</v>
      </c>
      <c r="BG191" s="102">
        <v>34</v>
      </c>
      <c r="BH191" s="102">
        <v>11</v>
      </c>
      <c r="BI191" s="102">
        <v>28</v>
      </c>
      <c r="BJ191" s="48" t="str">
        <f t="shared" si="43"/>
        <v>11,34</v>
      </c>
      <c r="BK191" s="82"/>
      <c r="BL191" s="94">
        <f t="shared" si="44"/>
        <v>187</v>
      </c>
      <c r="BM191" s="56">
        <f t="shared" si="45"/>
        <v>6</v>
      </c>
      <c r="BN191" s="56">
        <f t="shared" si="46"/>
        <v>7</v>
      </c>
      <c r="BO191" s="82"/>
      <c r="BP191" s="230"/>
      <c r="BQ191" s="230"/>
      <c r="BR191" s="230"/>
      <c r="BS191" s="230"/>
      <c r="BT191" s="230"/>
      <c r="BU191" s="230"/>
      <c r="BV191" s="231"/>
      <c r="BW191" s="230"/>
      <c r="BX191" s="231"/>
      <c r="BY191" s="231"/>
      <c r="BZ191" s="82"/>
      <c r="CA191" s="82"/>
      <c r="CB191" s="82"/>
      <c r="CC191" s="82"/>
      <c r="CD191" s="82"/>
      <c r="CE191" s="82"/>
      <c r="CF191" s="82"/>
      <c r="CG191" s="82"/>
      <c r="CH191" s="82"/>
      <c r="CI191" s="82"/>
      <c r="CJ191" s="82"/>
      <c r="CK191" s="82"/>
      <c r="CL191" s="82"/>
      <c r="CM191" s="82"/>
      <c r="CN191" s="82"/>
      <c r="CO191" s="82"/>
      <c r="CP191" s="82"/>
      <c r="CQ191" s="82"/>
      <c r="CR191" s="82"/>
      <c r="CS191" s="82"/>
      <c r="CT191" s="82"/>
      <c r="CU191" s="82"/>
      <c r="CV191" s="82"/>
      <c r="CW191" s="82"/>
      <c r="CX191" s="82"/>
      <c r="CY191" s="82"/>
      <c r="CZ191" s="82"/>
      <c r="DA191" s="82"/>
      <c r="DB191" s="82"/>
      <c r="DC191" s="82"/>
      <c r="DD191" s="82"/>
      <c r="DE191" s="82"/>
      <c r="DF191" s="82"/>
      <c r="DG191" s="82"/>
      <c r="DH191" s="82"/>
      <c r="DI191" s="82"/>
      <c r="DJ191" s="82"/>
      <c r="DK191" s="82"/>
    </row>
    <row r="192" spans="1:115" ht="11.25" customHeight="1" x14ac:dyDescent="0.25">
      <c r="A192" s="82"/>
      <c r="B192" s="82"/>
      <c r="C192" s="82"/>
      <c r="D192" s="82"/>
      <c r="E192" s="82"/>
      <c r="F192" s="82"/>
      <c r="G192" s="82"/>
      <c r="H192" s="82"/>
      <c r="I192" s="82"/>
      <c r="J192" s="82"/>
      <c r="K192" s="82"/>
      <c r="L192" s="82"/>
      <c r="M192" s="82"/>
      <c r="N192" s="82"/>
      <c r="O192" s="82"/>
      <c r="P192" s="82"/>
      <c r="Q192" s="82"/>
      <c r="R192" s="82"/>
      <c r="S192" s="82"/>
      <c r="T192" s="82"/>
      <c r="U192" s="82"/>
      <c r="V192" s="82"/>
      <c r="W192" s="82"/>
      <c r="X192" s="82"/>
      <c r="Y192" s="82"/>
      <c r="Z192" s="82"/>
      <c r="AA192" s="230"/>
      <c r="AB192" s="230"/>
      <c r="AC192" s="230"/>
      <c r="AD192" s="230"/>
      <c r="AE192" s="230"/>
      <c r="AF192" s="230"/>
      <c r="AG192" s="230"/>
      <c r="AH192" s="230"/>
      <c r="AI192" s="230"/>
      <c r="AJ192" s="230"/>
      <c r="AK192" s="230"/>
      <c r="AL192" s="230"/>
      <c r="AM192" s="230"/>
      <c r="AN192" s="230"/>
      <c r="AO192" s="230"/>
      <c r="AP192" s="230"/>
      <c r="AQ192" s="230"/>
      <c r="AR192" s="230"/>
      <c r="AS192" s="230"/>
      <c r="AT192" s="230"/>
      <c r="AU192" s="230"/>
      <c r="AV192" s="230"/>
      <c r="AW192" s="230"/>
      <c r="AX192" s="230"/>
      <c r="AY192" s="230"/>
      <c r="AZ192" s="230"/>
      <c r="BA192" s="230"/>
      <c r="BB192" s="230"/>
      <c r="BC192" s="230"/>
      <c r="BD192" s="230"/>
      <c r="BE192" s="230"/>
      <c r="BF192" s="45">
        <v>5</v>
      </c>
      <c r="BG192" s="102">
        <v>34</v>
      </c>
      <c r="BH192" s="102">
        <v>12</v>
      </c>
      <c r="BI192" s="102">
        <v>28</v>
      </c>
      <c r="BJ192" s="48" t="str">
        <f t="shared" si="43"/>
        <v>12,34</v>
      </c>
      <c r="BK192" s="82"/>
      <c r="BL192" s="94">
        <f t="shared" si="44"/>
        <v>188</v>
      </c>
      <c r="BM192" s="56">
        <f t="shared" si="45"/>
        <v>6</v>
      </c>
      <c r="BN192" s="56">
        <f t="shared" si="46"/>
        <v>8</v>
      </c>
      <c r="BO192" s="82"/>
      <c r="BP192" s="230"/>
      <c r="BQ192" s="230"/>
      <c r="BR192" s="230"/>
      <c r="BS192" s="230"/>
      <c r="BT192" s="230"/>
      <c r="BU192" s="230"/>
      <c r="BV192" s="231"/>
      <c r="BW192" s="230"/>
      <c r="BX192" s="231"/>
      <c r="BY192" s="231"/>
      <c r="BZ192" s="82"/>
      <c r="CA192" s="82"/>
      <c r="CB192" s="82"/>
      <c r="CC192" s="82"/>
      <c r="CD192" s="82"/>
      <c r="CE192" s="82"/>
      <c r="CF192" s="82"/>
      <c r="CG192" s="82"/>
      <c r="CH192" s="82"/>
      <c r="CI192" s="82"/>
      <c r="CJ192" s="82"/>
      <c r="CK192" s="82"/>
      <c r="CL192" s="82"/>
      <c r="CM192" s="82"/>
      <c r="CN192" s="82"/>
      <c r="CO192" s="82"/>
      <c r="CP192" s="82"/>
      <c r="CQ192" s="82"/>
      <c r="CR192" s="82"/>
      <c r="CS192" s="82"/>
      <c r="CT192" s="82"/>
      <c r="CU192" s="82"/>
      <c r="CV192" s="82"/>
      <c r="CW192" s="82"/>
      <c r="CX192" s="82"/>
      <c r="CY192" s="82"/>
      <c r="CZ192" s="82"/>
      <c r="DA192" s="82"/>
      <c r="DB192" s="82"/>
      <c r="DC192" s="82"/>
      <c r="DD192" s="82"/>
      <c r="DE192" s="82"/>
      <c r="DF192" s="82"/>
      <c r="DG192" s="82"/>
      <c r="DH192" s="82"/>
      <c r="DI192" s="82"/>
      <c r="DJ192" s="82"/>
      <c r="DK192" s="82"/>
    </row>
    <row r="193" spans="1:115" ht="11.25" customHeight="1" x14ac:dyDescent="0.25">
      <c r="A193" s="82"/>
      <c r="B193" s="82"/>
      <c r="C193" s="82"/>
      <c r="D193" s="82"/>
      <c r="E193" s="82"/>
      <c r="F193" s="82"/>
      <c r="G193" s="82"/>
      <c r="H193" s="82"/>
      <c r="I193" s="82"/>
      <c r="J193" s="82"/>
      <c r="K193" s="82"/>
      <c r="L193" s="82"/>
      <c r="M193" s="82"/>
      <c r="N193" s="82"/>
      <c r="O193" s="82"/>
      <c r="P193" s="82"/>
      <c r="Q193" s="82"/>
      <c r="R193" s="82"/>
      <c r="S193" s="82"/>
      <c r="T193" s="82"/>
      <c r="U193" s="82"/>
      <c r="V193" s="82"/>
      <c r="W193" s="82"/>
      <c r="X193" s="82"/>
      <c r="Y193" s="82"/>
      <c r="Z193" s="82"/>
      <c r="AA193" s="230"/>
      <c r="AB193" s="230"/>
      <c r="AC193" s="230"/>
      <c r="AD193" s="230"/>
      <c r="AE193" s="230"/>
      <c r="AF193" s="230"/>
      <c r="AG193" s="230"/>
      <c r="AH193" s="230"/>
      <c r="AI193" s="230"/>
      <c r="AJ193" s="230"/>
      <c r="AK193" s="230"/>
      <c r="AL193" s="230"/>
      <c r="AM193" s="230"/>
      <c r="AN193" s="230"/>
      <c r="AO193" s="230"/>
      <c r="AP193" s="230"/>
      <c r="AQ193" s="230"/>
      <c r="AR193" s="230"/>
      <c r="AS193" s="230"/>
      <c r="AT193" s="230"/>
      <c r="AU193" s="230"/>
      <c r="AV193" s="230"/>
      <c r="AW193" s="230"/>
      <c r="AX193" s="230"/>
      <c r="AY193" s="230"/>
      <c r="AZ193" s="230"/>
      <c r="BA193" s="230"/>
      <c r="BB193" s="230"/>
      <c r="BC193" s="230"/>
      <c r="BD193" s="230"/>
      <c r="BE193" s="230"/>
      <c r="BF193" s="45">
        <v>5</v>
      </c>
      <c r="BG193" s="102">
        <v>34</v>
      </c>
      <c r="BH193" s="102">
        <v>13</v>
      </c>
      <c r="BI193" s="102">
        <v>28</v>
      </c>
      <c r="BJ193" s="48" t="str">
        <f t="shared" si="43"/>
        <v>13,34</v>
      </c>
      <c r="BK193" s="82"/>
      <c r="BL193" s="94">
        <f t="shared" si="44"/>
        <v>189</v>
      </c>
      <c r="BM193" s="56">
        <f t="shared" si="45"/>
        <v>6</v>
      </c>
      <c r="BN193" s="56">
        <f t="shared" si="46"/>
        <v>9</v>
      </c>
      <c r="BO193" s="82"/>
      <c r="BP193" s="230"/>
      <c r="BQ193" s="230"/>
      <c r="BR193" s="230"/>
      <c r="BS193" s="230"/>
      <c r="BT193" s="230"/>
      <c r="BU193" s="230"/>
      <c r="BV193" s="231"/>
      <c r="BW193" s="230"/>
      <c r="BX193" s="231"/>
      <c r="BY193" s="231"/>
      <c r="BZ193" s="82"/>
      <c r="CA193" s="82"/>
      <c r="CB193" s="82"/>
      <c r="CC193" s="82"/>
      <c r="CD193" s="82"/>
      <c r="CE193" s="82"/>
      <c r="CF193" s="82"/>
      <c r="CG193" s="82"/>
      <c r="CH193" s="82"/>
      <c r="CI193" s="82"/>
      <c r="CJ193" s="82"/>
      <c r="CK193" s="82"/>
      <c r="CL193" s="82"/>
      <c r="CM193" s="82"/>
      <c r="CN193" s="82"/>
      <c r="CO193" s="82"/>
      <c r="CP193" s="82"/>
      <c r="CQ193" s="82"/>
      <c r="CR193" s="82"/>
      <c r="CS193" s="82"/>
      <c r="CT193" s="82"/>
      <c r="CU193" s="82"/>
      <c r="CV193" s="82"/>
      <c r="CW193" s="82"/>
      <c r="CX193" s="82"/>
      <c r="CY193" s="82"/>
      <c r="CZ193" s="82"/>
      <c r="DA193" s="82"/>
      <c r="DB193" s="82"/>
      <c r="DC193" s="82"/>
      <c r="DD193" s="82"/>
      <c r="DE193" s="82"/>
      <c r="DF193" s="82"/>
      <c r="DG193" s="82"/>
      <c r="DH193" s="82"/>
      <c r="DI193" s="82"/>
      <c r="DJ193" s="82"/>
      <c r="DK193" s="82"/>
    </row>
    <row r="194" spans="1:115" ht="11.25" customHeight="1" x14ac:dyDescent="0.25">
      <c r="A194" s="82"/>
      <c r="B194" s="82"/>
      <c r="C194" s="82"/>
      <c r="D194" s="82"/>
      <c r="E194" s="82"/>
      <c r="F194" s="82"/>
      <c r="G194" s="82"/>
      <c r="H194" s="82"/>
      <c r="I194" s="82"/>
      <c r="J194" s="82"/>
      <c r="K194" s="82"/>
      <c r="L194" s="82"/>
      <c r="M194" s="82"/>
      <c r="N194" s="82"/>
      <c r="O194" s="82"/>
      <c r="P194" s="82"/>
      <c r="Q194" s="82"/>
      <c r="R194" s="82"/>
      <c r="S194" s="82"/>
      <c r="T194" s="82"/>
      <c r="U194" s="82"/>
      <c r="V194" s="82"/>
      <c r="W194" s="82"/>
      <c r="X194" s="82"/>
      <c r="Y194" s="82"/>
      <c r="Z194" s="82"/>
      <c r="AA194" s="230"/>
      <c r="AB194" s="230"/>
      <c r="AC194" s="230"/>
      <c r="AD194" s="230"/>
      <c r="AE194" s="230"/>
      <c r="AF194" s="230"/>
      <c r="AG194" s="230"/>
      <c r="AH194" s="230"/>
      <c r="AI194" s="230"/>
      <c r="AJ194" s="230"/>
      <c r="AK194" s="230"/>
      <c r="AL194" s="230"/>
      <c r="AM194" s="230"/>
      <c r="AN194" s="230"/>
      <c r="AO194" s="230"/>
      <c r="AP194" s="230"/>
      <c r="AQ194" s="230"/>
      <c r="AR194" s="230"/>
      <c r="AS194" s="230"/>
      <c r="AT194" s="230"/>
      <c r="AU194" s="230"/>
      <c r="AV194" s="230"/>
      <c r="AW194" s="230"/>
      <c r="AX194" s="230"/>
      <c r="AY194" s="230"/>
      <c r="AZ194" s="230"/>
      <c r="BA194" s="230"/>
      <c r="BB194" s="230"/>
      <c r="BC194" s="230"/>
      <c r="BD194" s="230"/>
      <c r="BE194" s="230"/>
      <c r="BF194" s="45">
        <v>5</v>
      </c>
      <c r="BG194" s="102">
        <v>35</v>
      </c>
      <c r="BH194" s="102">
        <v>14</v>
      </c>
      <c r="BI194" s="102">
        <v>28</v>
      </c>
      <c r="BJ194" s="48" t="str">
        <f t="shared" si="43"/>
        <v>14,35</v>
      </c>
      <c r="BK194" s="82"/>
      <c r="BL194" s="94">
        <f t="shared" si="44"/>
        <v>190</v>
      </c>
      <c r="BM194" s="56">
        <f t="shared" si="45"/>
        <v>6</v>
      </c>
      <c r="BN194" s="56">
        <f t="shared" si="46"/>
        <v>10</v>
      </c>
      <c r="BO194" s="82"/>
      <c r="BP194" s="230"/>
      <c r="BQ194" s="230"/>
      <c r="BR194" s="230"/>
      <c r="BS194" s="230"/>
      <c r="BT194" s="230"/>
      <c r="BU194" s="230"/>
      <c r="BV194" s="231"/>
      <c r="BW194" s="230"/>
      <c r="BX194" s="231"/>
      <c r="BY194" s="231"/>
      <c r="BZ194" s="82"/>
      <c r="CA194" s="82"/>
      <c r="CB194" s="82"/>
      <c r="CC194" s="82"/>
      <c r="CD194" s="82"/>
      <c r="CE194" s="82"/>
      <c r="CF194" s="82"/>
      <c r="CG194" s="82"/>
      <c r="CH194" s="82"/>
      <c r="CI194" s="82"/>
      <c r="CJ194" s="82"/>
      <c r="CK194" s="82"/>
      <c r="CL194" s="82"/>
      <c r="CM194" s="82"/>
      <c r="CN194" s="82"/>
      <c r="CO194" s="82"/>
      <c r="CP194" s="82"/>
      <c r="CQ194" s="82"/>
      <c r="CR194" s="82"/>
      <c r="CS194" s="82"/>
      <c r="CT194" s="82"/>
      <c r="CU194" s="82"/>
      <c r="CV194" s="82"/>
      <c r="CW194" s="82"/>
      <c r="CX194" s="82"/>
      <c r="CY194" s="82"/>
      <c r="CZ194" s="82"/>
      <c r="DA194" s="82"/>
      <c r="DB194" s="82"/>
      <c r="DC194" s="82"/>
      <c r="DD194" s="82"/>
      <c r="DE194" s="82"/>
      <c r="DF194" s="82"/>
      <c r="DG194" s="82"/>
      <c r="DH194" s="82"/>
      <c r="DI194" s="82"/>
      <c r="DJ194" s="82"/>
      <c r="DK194" s="82"/>
    </row>
    <row r="195" spans="1:115" ht="11.25" customHeight="1" x14ac:dyDescent="0.25">
      <c r="A195" s="82"/>
      <c r="B195" s="82"/>
      <c r="C195" s="82"/>
      <c r="D195" s="82"/>
      <c r="E195" s="82"/>
      <c r="F195" s="82"/>
      <c r="G195" s="82"/>
      <c r="H195" s="82"/>
      <c r="I195" s="82"/>
      <c r="J195" s="82"/>
      <c r="K195" s="82"/>
      <c r="L195" s="82"/>
      <c r="M195" s="82"/>
      <c r="N195" s="82"/>
      <c r="O195" s="82"/>
      <c r="P195" s="82"/>
      <c r="Q195" s="82"/>
      <c r="R195" s="82"/>
      <c r="S195" s="82"/>
      <c r="T195" s="82"/>
      <c r="U195" s="82"/>
      <c r="V195" s="82"/>
      <c r="W195" s="82"/>
      <c r="X195" s="82"/>
      <c r="Y195" s="82"/>
      <c r="Z195" s="82"/>
      <c r="AA195" s="230"/>
      <c r="AB195" s="230"/>
      <c r="AC195" s="230"/>
      <c r="AD195" s="230"/>
      <c r="AE195" s="230"/>
      <c r="AF195" s="230"/>
      <c r="AG195" s="230"/>
      <c r="AH195" s="230"/>
      <c r="AI195" s="230"/>
      <c r="AJ195" s="230"/>
      <c r="AK195" s="230"/>
      <c r="AL195" s="230"/>
      <c r="AM195" s="230"/>
      <c r="AN195" s="230"/>
      <c r="AO195" s="230"/>
      <c r="AP195" s="230"/>
      <c r="AQ195" s="230"/>
      <c r="AR195" s="230"/>
      <c r="AS195" s="230"/>
      <c r="AT195" s="230"/>
      <c r="AU195" s="230"/>
      <c r="AV195" s="230"/>
      <c r="AW195" s="230"/>
      <c r="AX195" s="230"/>
      <c r="AY195" s="230"/>
      <c r="AZ195" s="230"/>
      <c r="BA195" s="230"/>
      <c r="BB195" s="230"/>
      <c r="BC195" s="230"/>
      <c r="BD195" s="230"/>
      <c r="BE195" s="230"/>
      <c r="BF195" s="45">
        <v>5</v>
      </c>
      <c r="BG195" s="102">
        <v>35</v>
      </c>
      <c r="BH195" s="102">
        <v>15</v>
      </c>
      <c r="BI195" s="102">
        <v>28</v>
      </c>
      <c r="BJ195" s="48" t="str">
        <f t="shared" si="43"/>
        <v>15,35</v>
      </c>
      <c r="BK195" s="82"/>
      <c r="BL195" s="94">
        <f t="shared" si="44"/>
        <v>191</v>
      </c>
      <c r="BM195" s="56">
        <f t="shared" si="45"/>
        <v>6</v>
      </c>
      <c r="BN195" s="56">
        <f t="shared" si="46"/>
        <v>11</v>
      </c>
      <c r="BO195" s="82"/>
      <c r="BP195" s="230"/>
      <c r="BQ195" s="230"/>
      <c r="BR195" s="230"/>
      <c r="BS195" s="230"/>
      <c r="BT195" s="230"/>
      <c r="BU195" s="230"/>
      <c r="BV195" s="231"/>
      <c r="BW195" s="230"/>
      <c r="BX195" s="231"/>
      <c r="BY195" s="231"/>
      <c r="BZ195" s="82"/>
      <c r="CA195" s="82"/>
      <c r="CB195" s="82"/>
      <c r="CC195" s="82"/>
      <c r="CD195" s="82"/>
      <c r="CE195" s="82"/>
      <c r="CF195" s="82"/>
      <c r="CG195" s="82"/>
      <c r="CH195" s="82"/>
      <c r="CI195" s="82"/>
      <c r="CJ195" s="82"/>
      <c r="CK195" s="82"/>
      <c r="CL195" s="82"/>
      <c r="CM195" s="82"/>
      <c r="CN195" s="82"/>
      <c r="CO195" s="82"/>
      <c r="CP195" s="82"/>
      <c r="CQ195" s="82"/>
      <c r="CR195" s="82"/>
      <c r="CS195" s="82"/>
      <c r="CT195" s="82"/>
      <c r="CU195" s="82"/>
      <c r="CV195" s="82"/>
      <c r="CW195" s="82"/>
      <c r="CX195" s="82"/>
      <c r="CY195" s="82"/>
      <c r="CZ195" s="82"/>
      <c r="DA195" s="82"/>
      <c r="DB195" s="82"/>
      <c r="DC195" s="82"/>
      <c r="DD195" s="82"/>
      <c r="DE195" s="82"/>
      <c r="DF195" s="82"/>
      <c r="DG195" s="82"/>
      <c r="DH195" s="82"/>
      <c r="DI195" s="82"/>
      <c r="DJ195" s="82"/>
      <c r="DK195" s="82"/>
    </row>
    <row r="196" spans="1:115" ht="11.25" customHeight="1" x14ac:dyDescent="0.25">
      <c r="A196" s="82"/>
      <c r="B196" s="82"/>
      <c r="C196" s="82"/>
      <c r="D196" s="82"/>
      <c r="E196" s="82"/>
      <c r="F196" s="82"/>
      <c r="G196" s="82"/>
      <c r="H196" s="82"/>
      <c r="I196" s="82"/>
      <c r="J196" s="82"/>
      <c r="K196" s="82"/>
      <c r="L196" s="82"/>
      <c r="M196" s="82"/>
      <c r="N196" s="82"/>
      <c r="O196" s="82"/>
      <c r="P196" s="82"/>
      <c r="Q196" s="82"/>
      <c r="R196" s="82"/>
      <c r="S196" s="82"/>
      <c r="T196" s="82"/>
      <c r="U196" s="82"/>
      <c r="V196" s="82"/>
      <c r="W196" s="82"/>
      <c r="X196" s="82"/>
      <c r="Y196" s="82"/>
      <c r="Z196" s="82"/>
      <c r="AA196" s="230"/>
      <c r="AB196" s="230"/>
      <c r="AC196" s="230"/>
      <c r="AD196" s="230"/>
      <c r="AE196" s="230"/>
      <c r="AF196" s="230"/>
      <c r="AG196" s="230"/>
      <c r="AH196" s="230"/>
      <c r="AI196" s="230"/>
      <c r="AJ196" s="230"/>
      <c r="AK196" s="230"/>
      <c r="AL196" s="230"/>
      <c r="AM196" s="230"/>
      <c r="AN196" s="230"/>
      <c r="AO196" s="230"/>
      <c r="AP196" s="230"/>
      <c r="AQ196" s="230"/>
      <c r="AR196" s="230"/>
      <c r="AS196" s="230"/>
      <c r="AT196" s="230"/>
      <c r="AU196" s="230"/>
      <c r="AV196" s="230"/>
      <c r="AW196" s="230"/>
      <c r="AX196" s="230"/>
      <c r="AY196" s="230"/>
      <c r="AZ196" s="230"/>
      <c r="BA196" s="230"/>
      <c r="BB196" s="230"/>
      <c r="BC196" s="230"/>
      <c r="BD196" s="230"/>
      <c r="BE196" s="230"/>
      <c r="BF196" s="45">
        <v>5</v>
      </c>
      <c r="BG196" s="102">
        <v>35</v>
      </c>
      <c r="BH196" s="102">
        <v>16</v>
      </c>
      <c r="BI196" s="102">
        <v>28</v>
      </c>
      <c r="BJ196" s="48" t="str">
        <f t="shared" si="43"/>
        <v>16,35</v>
      </c>
      <c r="BK196" s="82"/>
      <c r="BL196" s="94">
        <f t="shared" si="44"/>
        <v>192</v>
      </c>
      <c r="BM196" s="56">
        <f t="shared" si="45"/>
        <v>6</v>
      </c>
      <c r="BN196" s="56">
        <f t="shared" si="46"/>
        <v>12</v>
      </c>
      <c r="BO196" s="82"/>
      <c r="BP196" s="230"/>
      <c r="BQ196" s="230"/>
      <c r="BR196" s="230"/>
      <c r="BS196" s="230"/>
      <c r="BT196" s="230"/>
      <c r="BU196" s="230"/>
      <c r="BV196" s="231"/>
      <c r="BW196" s="230"/>
      <c r="BX196" s="231"/>
      <c r="BY196" s="231"/>
      <c r="BZ196" s="82"/>
      <c r="CA196" s="82"/>
      <c r="CB196" s="82"/>
      <c r="CC196" s="82"/>
      <c r="CD196" s="82"/>
      <c r="CE196" s="82"/>
      <c r="CF196" s="82"/>
      <c r="CG196" s="82"/>
      <c r="CH196" s="82"/>
      <c r="CI196" s="82"/>
      <c r="CJ196" s="82"/>
      <c r="CK196" s="82"/>
      <c r="CL196" s="82"/>
      <c r="CM196" s="82"/>
      <c r="CN196" s="82"/>
      <c r="CO196" s="82"/>
      <c r="CP196" s="82"/>
      <c r="CQ196" s="82"/>
      <c r="CR196" s="82"/>
      <c r="CS196" s="82"/>
      <c r="CT196" s="82"/>
      <c r="CU196" s="82"/>
      <c r="CV196" s="82"/>
      <c r="CW196" s="82"/>
      <c r="CX196" s="82"/>
      <c r="CY196" s="82"/>
      <c r="CZ196" s="82"/>
      <c r="DA196" s="82"/>
      <c r="DB196" s="82"/>
      <c r="DC196" s="82"/>
      <c r="DD196" s="82"/>
      <c r="DE196" s="82"/>
      <c r="DF196" s="82"/>
      <c r="DG196" s="82"/>
      <c r="DH196" s="82"/>
      <c r="DI196" s="82"/>
      <c r="DJ196" s="82"/>
      <c r="DK196" s="82"/>
    </row>
    <row r="197" spans="1:115" ht="11.25" customHeight="1" x14ac:dyDescent="0.25">
      <c r="A197" s="82"/>
      <c r="B197" s="82"/>
      <c r="C197" s="82"/>
      <c r="D197" s="82"/>
      <c r="E197" s="82"/>
      <c r="F197" s="82"/>
      <c r="G197" s="82"/>
      <c r="H197" s="82"/>
      <c r="I197" s="82"/>
      <c r="J197" s="82"/>
      <c r="K197" s="82"/>
      <c r="L197" s="82"/>
      <c r="M197" s="82"/>
      <c r="N197" s="82"/>
      <c r="O197" s="82"/>
      <c r="P197" s="82"/>
      <c r="Q197" s="82"/>
      <c r="R197" s="82"/>
      <c r="S197" s="82"/>
      <c r="T197" s="82"/>
      <c r="U197" s="82"/>
      <c r="V197" s="82"/>
      <c r="W197" s="82"/>
      <c r="X197" s="82"/>
      <c r="Y197" s="82"/>
      <c r="Z197" s="82"/>
      <c r="AA197" s="230"/>
      <c r="AB197" s="230"/>
      <c r="AC197" s="230"/>
      <c r="AD197" s="230"/>
      <c r="AE197" s="230"/>
      <c r="AF197" s="230"/>
      <c r="AG197" s="230"/>
      <c r="AH197" s="230"/>
      <c r="AI197" s="230"/>
      <c r="AJ197" s="230"/>
      <c r="AK197" s="230"/>
      <c r="AL197" s="230"/>
      <c r="AM197" s="230"/>
      <c r="AN197" s="230"/>
      <c r="AO197" s="230"/>
      <c r="AP197" s="230"/>
      <c r="AQ197" s="230"/>
      <c r="AR197" s="230"/>
      <c r="AS197" s="230"/>
      <c r="AT197" s="230"/>
      <c r="AU197" s="230"/>
      <c r="AV197" s="230"/>
      <c r="AW197" s="230"/>
      <c r="AX197" s="230"/>
      <c r="AY197" s="230"/>
      <c r="AZ197" s="230"/>
      <c r="BA197" s="230"/>
      <c r="BB197" s="230"/>
      <c r="BC197" s="230"/>
      <c r="BD197" s="230"/>
      <c r="BE197" s="230"/>
      <c r="BF197" s="45">
        <v>5</v>
      </c>
      <c r="BG197" s="102">
        <v>35</v>
      </c>
      <c r="BH197" s="102">
        <v>17</v>
      </c>
      <c r="BI197" s="102">
        <v>28</v>
      </c>
      <c r="BJ197" s="48" t="str">
        <f t="shared" ref="BJ197:BJ260" si="47">_xlfn.CONCAT(BH197,",",BG197)</f>
        <v>17,35</v>
      </c>
      <c r="BK197" s="82"/>
      <c r="BL197" s="94">
        <f t="shared" ref="BL197:BL260" si="48">IF(ROW()&lt;=$BL$4,ROW()-ROW(BL$4),"")</f>
        <v>193</v>
      </c>
      <c r="BM197" s="56">
        <f t="shared" si="45"/>
        <v>6</v>
      </c>
      <c r="BN197" s="56">
        <f t="shared" si="46"/>
        <v>13</v>
      </c>
      <c r="BO197" s="82"/>
      <c r="BP197" s="230"/>
      <c r="BQ197" s="230"/>
      <c r="BR197" s="230"/>
      <c r="BS197" s="230"/>
      <c r="BT197" s="230"/>
      <c r="BU197" s="230"/>
      <c r="BV197" s="231"/>
      <c r="BW197" s="230"/>
      <c r="BX197" s="231"/>
      <c r="BY197" s="231"/>
      <c r="BZ197" s="82"/>
      <c r="CA197" s="82"/>
      <c r="CB197" s="82"/>
      <c r="CC197" s="82"/>
      <c r="CD197" s="82"/>
      <c r="CE197" s="82"/>
      <c r="CF197" s="82"/>
      <c r="CG197" s="82"/>
      <c r="CH197" s="82"/>
      <c r="CI197" s="82"/>
      <c r="CJ197" s="82"/>
      <c r="CK197" s="82"/>
      <c r="CL197" s="82"/>
      <c r="CM197" s="82"/>
      <c r="CN197" s="82"/>
      <c r="CO197" s="82"/>
      <c r="CP197" s="82"/>
      <c r="CQ197" s="82"/>
      <c r="CR197" s="82"/>
      <c r="CS197" s="82"/>
      <c r="CT197" s="82"/>
      <c r="CU197" s="82"/>
      <c r="CV197" s="82"/>
      <c r="CW197" s="82"/>
      <c r="CX197" s="82"/>
      <c r="CY197" s="82"/>
      <c r="CZ197" s="82"/>
      <c r="DA197" s="82"/>
      <c r="DB197" s="82"/>
      <c r="DC197" s="82"/>
      <c r="DD197" s="82"/>
      <c r="DE197" s="82"/>
      <c r="DF197" s="82"/>
      <c r="DG197" s="82"/>
      <c r="DH197" s="82"/>
      <c r="DI197" s="82"/>
      <c r="DJ197" s="82"/>
      <c r="DK197" s="82"/>
    </row>
    <row r="198" spans="1:115" ht="11.25" customHeight="1" x14ac:dyDescent="0.25">
      <c r="A198" s="82"/>
      <c r="B198" s="82"/>
      <c r="C198" s="82"/>
      <c r="D198" s="82"/>
      <c r="E198" s="82"/>
      <c r="F198" s="82"/>
      <c r="G198" s="82"/>
      <c r="H198" s="82"/>
      <c r="I198" s="82"/>
      <c r="J198" s="82"/>
      <c r="K198" s="82"/>
      <c r="L198" s="82"/>
      <c r="M198" s="82"/>
      <c r="N198" s="82"/>
      <c r="O198" s="82"/>
      <c r="P198" s="82"/>
      <c r="Q198" s="82"/>
      <c r="R198" s="82"/>
      <c r="S198" s="82"/>
      <c r="T198" s="82"/>
      <c r="U198" s="82"/>
      <c r="V198" s="82"/>
      <c r="W198" s="82"/>
      <c r="X198" s="82"/>
      <c r="Y198" s="82"/>
      <c r="Z198" s="82"/>
      <c r="AA198" s="230"/>
      <c r="AB198" s="230"/>
      <c r="AC198" s="230"/>
      <c r="AD198" s="230"/>
      <c r="AE198" s="230"/>
      <c r="AF198" s="230"/>
      <c r="AG198" s="230"/>
      <c r="AH198" s="230"/>
      <c r="AI198" s="230"/>
      <c r="AJ198" s="230"/>
      <c r="AK198" s="230"/>
      <c r="AL198" s="230"/>
      <c r="AM198" s="230"/>
      <c r="AN198" s="230"/>
      <c r="AO198" s="230"/>
      <c r="AP198" s="230"/>
      <c r="AQ198" s="230"/>
      <c r="AR198" s="230"/>
      <c r="AS198" s="230"/>
      <c r="AT198" s="230"/>
      <c r="AU198" s="230"/>
      <c r="AV198" s="230"/>
      <c r="AW198" s="230"/>
      <c r="AX198" s="230"/>
      <c r="AY198" s="230"/>
      <c r="AZ198" s="230"/>
      <c r="BA198" s="230"/>
      <c r="BB198" s="230"/>
      <c r="BC198" s="230"/>
      <c r="BD198" s="230"/>
      <c r="BE198" s="230"/>
      <c r="BF198" s="45">
        <v>5</v>
      </c>
      <c r="BG198" s="102">
        <v>35</v>
      </c>
      <c r="BH198" s="102">
        <v>18</v>
      </c>
      <c r="BI198" s="102">
        <v>28</v>
      </c>
      <c r="BJ198" s="48" t="str">
        <f t="shared" si="47"/>
        <v>18,35</v>
      </c>
      <c r="BK198" s="82"/>
      <c r="BL198" s="94">
        <f t="shared" si="48"/>
        <v>194</v>
      </c>
      <c r="BM198" s="56">
        <f t="shared" ref="BM198:BM261" si="49">IF(ISNUMBER(BL198),INT(BL197/$BN$4)+1,"")</f>
        <v>6</v>
      </c>
      <c r="BN198" s="56">
        <f t="shared" ref="BN198:BN261" si="50">IF(ISNUMBER(BL198),IF(BM197&lt;&gt;BM198,1,BN197+1),"")</f>
        <v>14</v>
      </c>
      <c r="BO198" s="82"/>
      <c r="BP198" s="230"/>
      <c r="BQ198" s="230"/>
      <c r="BR198" s="230"/>
      <c r="BS198" s="230"/>
      <c r="BT198" s="230"/>
      <c r="BU198" s="230"/>
      <c r="BV198" s="231"/>
      <c r="BW198" s="230"/>
      <c r="BX198" s="231"/>
      <c r="BY198" s="231"/>
      <c r="BZ198" s="82"/>
      <c r="CA198" s="82"/>
      <c r="CB198" s="82"/>
      <c r="CC198" s="82"/>
      <c r="CD198" s="82"/>
      <c r="CE198" s="82"/>
      <c r="CF198" s="82"/>
      <c r="CG198" s="82"/>
      <c r="CH198" s="82"/>
      <c r="CI198" s="82"/>
      <c r="CJ198" s="82"/>
      <c r="CK198" s="82"/>
      <c r="CL198" s="82"/>
      <c r="CM198" s="82"/>
      <c r="CN198" s="82"/>
      <c r="CO198" s="82"/>
      <c r="CP198" s="82"/>
      <c r="CQ198" s="82"/>
      <c r="CR198" s="82"/>
      <c r="CS198" s="82"/>
      <c r="CT198" s="82"/>
      <c r="CU198" s="82"/>
      <c r="CV198" s="82"/>
      <c r="CW198" s="82"/>
      <c r="CX198" s="82"/>
      <c r="CY198" s="82"/>
      <c r="CZ198" s="82"/>
      <c r="DA198" s="82"/>
      <c r="DB198" s="82"/>
      <c r="DC198" s="82"/>
      <c r="DD198" s="82"/>
      <c r="DE198" s="82"/>
      <c r="DF198" s="82"/>
      <c r="DG198" s="82"/>
      <c r="DH198" s="82"/>
      <c r="DI198" s="82"/>
      <c r="DJ198" s="82"/>
      <c r="DK198" s="82"/>
    </row>
    <row r="199" spans="1:115" ht="11.25" customHeight="1" x14ac:dyDescent="0.25">
      <c r="A199" s="82"/>
      <c r="B199" s="82"/>
      <c r="C199" s="82"/>
      <c r="D199" s="82"/>
      <c r="E199" s="82"/>
      <c r="F199" s="82"/>
      <c r="G199" s="82"/>
      <c r="H199" s="82"/>
      <c r="I199" s="82"/>
      <c r="J199" s="82"/>
      <c r="K199" s="82"/>
      <c r="L199" s="82"/>
      <c r="M199" s="82"/>
      <c r="N199" s="82"/>
      <c r="O199" s="82"/>
      <c r="P199" s="82"/>
      <c r="Q199" s="82"/>
      <c r="R199" s="82"/>
      <c r="S199" s="82"/>
      <c r="T199" s="82"/>
      <c r="U199" s="82"/>
      <c r="V199" s="82"/>
      <c r="W199" s="82"/>
      <c r="X199" s="82"/>
      <c r="Y199" s="82"/>
      <c r="Z199" s="82"/>
      <c r="AA199" s="230"/>
      <c r="AB199" s="230"/>
      <c r="AC199" s="230"/>
      <c r="AD199" s="230"/>
      <c r="AE199" s="230"/>
      <c r="AF199" s="230"/>
      <c r="AG199" s="230"/>
      <c r="AH199" s="230"/>
      <c r="AI199" s="230"/>
      <c r="AJ199" s="230"/>
      <c r="AK199" s="230"/>
      <c r="AL199" s="230"/>
      <c r="AM199" s="230"/>
      <c r="AN199" s="230"/>
      <c r="AO199" s="230"/>
      <c r="AP199" s="230"/>
      <c r="AQ199" s="230"/>
      <c r="AR199" s="230"/>
      <c r="AS199" s="230"/>
      <c r="AT199" s="230"/>
      <c r="AU199" s="230"/>
      <c r="AV199" s="230"/>
      <c r="AW199" s="230"/>
      <c r="AX199" s="230"/>
      <c r="AY199" s="230"/>
      <c r="AZ199" s="230"/>
      <c r="BA199" s="230"/>
      <c r="BB199" s="230"/>
      <c r="BC199" s="230"/>
      <c r="BD199" s="230"/>
      <c r="BE199" s="230"/>
      <c r="BF199" s="45">
        <v>5</v>
      </c>
      <c r="BG199" s="102">
        <v>35</v>
      </c>
      <c r="BH199" s="102">
        <v>19</v>
      </c>
      <c r="BI199" s="102">
        <v>28</v>
      </c>
      <c r="BJ199" s="48" t="str">
        <f t="shared" si="47"/>
        <v>19,35</v>
      </c>
      <c r="BK199" s="82"/>
      <c r="BL199" s="94">
        <f t="shared" si="48"/>
        <v>195</v>
      </c>
      <c r="BM199" s="56">
        <f t="shared" si="49"/>
        <v>6</v>
      </c>
      <c r="BN199" s="56">
        <f t="shared" si="50"/>
        <v>15</v>
      </c>
      <c r="BO199" s="82"/>
      <c r="BP199" s="230"/>
      <c r="BQ199" s="230"/>
      <c r="BR199" s="230"/>
      <c r="BS199" s="230"/>
      <c r="BT199" s="230"/>
      <c r="BU199" s="230"/>
      <c r="BV199" s="231"/>
      <c r="BW199" s="230"/>
      <c r="BX199" s="231"/>
      <c r="BY199" s="231"/>
      <c r="BZ199" s="82"/>
      <c r="CA199" s="82"/>
      <c r="CB199" s="82"/>
      <c r="CC199" s="82"/>
      <c r="CD199" s="82"/>
      <c r="CE199" s="82"/>
      <c r="CF199" s="82"/>
      <c r="CG199" s="82"/>
      <c r="CH199" s="82"/>
      <c r="CI199" s="82"/>
      <c r="CJ199" s="82"/>
      <c r="CK199" s="82"/>
      <c r="CL199" s="82"/>
      <c r="CM199" s="82"/>
      <c r="CN199" s="82"/>
      <c r="CO199" s="82"/>
      <c r="CP199" s="82"/>
      <c r="CQ199" s="82"/>
      <c r="CR199" s="82"/>
      <c r="CS199" s="82"/>
      <c r="CT199" s="82"/>
      <c r="CU199" s="82"/>
      <c r="CV199" s="82"/>
      <c r="CW199" s="82"/>
      <c r="CX199" s="82"/>
      <c r="CY199" s="82"/>
      <c r="CZ199" s="82"/>
      <c r="DA199" s="82"/>
      <c r="DB199" s="82"/>
      <c r="DC199" s="82"/>
      <c r="DD199" s="82"/>
      <c r="DE199" s="82"/>
      <c r="DF199" s="82"/>
      <c r="DG199" s="82"/>
      <c r="DH199" s="82"/>
      <c r="DI199" s="82"/>
      <c r="DJ199" s="82"/>
      <c r="DK199" s="82"/>
    </row>
    <row r="200" spans="1:115" ht="11.25" customHeight="1" x14ac:dyDescent="0.25">
      <c r="A200" s="82"/>
      <c r="B200" s="82"/>
      <c r="C200" s="82"/>
      <c r="D200" s="82"/>
      <c r="E200" s="82"/>
      <c r="F200" s="82"/>
      <c r="G200" s="82"/>
      <c r="H200" s="82"/>
      <c r="I200" s="82"/>
      <c r="J200" s="82"/>
      <c r="K200" s="82"/>
      <c r="L200" s="82"/>
      <c r="M200" s="82"/>
      <c r="N200" s="82"/>
      <c r="O200" s="82"/>
      <c r="P200" s="82"/>
      <c r="Q200" s="82"/>
      <c r="R200" s="82"/>
      <c r="S200" s="82"/>
      <c r="T200" s="82"/>
      <c r="U200" s="82"/>
      <c r="V200" s="82"/>
      <c r="W200" s="82"/>
      <c r="X200" s="82"/>
      <c r="Y200" s="82"/>
      <c r="Z200" s="82"/>
      <c r="AA200" s="230"/>
      <c r="AB200" s="230"/>
      <c r="AC200" s="230"/>
      <c r="AD200" s="230"/>
      <c r="AE200" s="230"/>
      <c r="AF200" s="230"/>
      <c r="AG200" s="230"/>
      <c r="AH200" s="230"/>
      <c r="AI200" s="230"/>
      <c r="AJ200" s="230"/>
      <c r="AK200" s="230"/>
      <c r="AL200" s="230"/>
      <c r="AM200" s="230"/>
      <c r="AN200" s="230"/>
      <c r="AO200" s="230"/>
      <c r="AP200" s="230"/>
      <c r="AQ200" s="230"/>
      <c r="AR200" s="230"/>
      <c r="AS200" s="230"/>
      <c r="AT200" s="230"/>
      <c r="AU200" s="230"/>
      <c r="AV200" s="230"/>
      <c r="AW200" s="230"/>
      <c r="AX200" s="230"/>
      <c r="AY200" s="230"/>
      <c r="AZ200" s="230"/>
      <c r="BA200" s="230"/>
      <c r="BB200" s="230"/>
      <c r="BC200" s="230"/>
      <c r="BD200" s="230"/>
      <c r="BE200" s="230"/>
      <c r="BF200" s="45">
        <v>5</v>
      </c>
      <c r="BG200" s="102">
        <v>35</v>
      </c>
      <c r="BH200" s="102">
        <v>20</v>
      </c>
      <c r="BI200" s="102">
        <v>28</v>
      </c>
      <c r="BJ200" s="48" t="str">
        <f t="shared" si="47"/>
        <v>20,35</v>
      </c>
      <c r="BK200" s="82"/>
      <c r="BL200" s="94">
        <f t="shared" si="48"/>
        <v>196</v>
      </c>
      <c r="BM200" s="56">
        <f t="shared" si="49"/>
        <v>6</v>
      </c>
      <c r="BN200" s="56">
        <f t="shared" si="50"/>
        <v>16</v>
      </c>
      <c r="BO200" s="82"/>
      <c r="BP200" s="230"/>
      <c r="BQ200" s="230"/>
      <c r="BR200" s="230"/>
      <c r="BS200" s="230"/>
      <c r="BT200" s="230"/>
      <c r="BU200" s="230"/>
      <c r="BV200" s="231"/>
      <c r="BW200" s="230"/>
      <c r="BX200" s="231"/>
      <c r="BY200" s="231"/>
      <c r="BZ200" s="82"/>
      <c r="CA200" s="82"/>
      <c r="CB200" s="82"/>
      <c r="CC200" s="82"/>
      <c r="CD200" s="82"/>
      <c r="CE200" s="82"/>
      <c r="CF200" s="82"/>
      <c r="CG200" s="82"/>
      <c r="CH200" s="82"/>
      <c r="CI200" s="82"/>
      <c r="CJ200" s="82"/>
      <c r="CK200" s="82"/>
      <c r="CL200" s="82"/>
      <c r="CM200" s="82"/>
      <c r="CN200" s="82"/>
      <c r="CO200" s="82"/>
      <c r="CP200" s="82"/>
      <c r="CQ200" s="82"/>
      <c r="CR200" s="82"/>
      <c r="CS200" s="82"/>
      <c r="CT200" s="82"/>
      <c r="CU200" s="82"/>
      <c r="CV200" s="82"/>
      <c r="CW200" s="82"/>
      <c r="CX200" s="82"/>
      <c r="CY200" s="82"/>
      <c r="CZ200" s="82"/>
      <c r="DA200" s="82"/>
      <c r="DB200" s="82"/>
      <c r="DC200" s="82"/>
      <c r="DD200" s="82"/>
      <c r="DE200" s="82"/>
      <c r="DF200" s="82"/>
      <c r="DG200" s="82"/>
      <c r="DH200" s="82"/>
      <c r="DI200" s="82"/>
      <c r="DJ200" s="82"/>
      <c r="DK200" s="82"/>
    </row>
    <row r="201" spans="1:115" ht="11.25" customHeight="1" x14ac:dyDescent="0.25">
      <c r="A201" s="82"/>
      <c r="B201" s="82"/>
      <c r="C201" s="82"/>
      <c r="D201" s="82"/>
      <c r="E201" s="82"/>
      <c r="F201" s="82"/>
      <c r="G201" s="82"/>
      <c r="H201" s="82"/>
      <c r="I201" s="82"/>
      <c r="J201" s="82"/>
      <c r="K201" s="82"/>
      <c r="L201" s="82"/>
      <c r="M201" s="82"/>
      <c r="N201" s="82"/>
      <c r="O201" s="82"/>
      <c r="P201" s="82"/>
      <c r="Q201" s="82"/>
      <c r="R201" s="82"/>
      <c r="S201" s="82"/>
      <c r="T201" s="82"/>
      <c r="U201" s="82"/>
      <c r="V201" s="82"/>
      <c r="W201" s="82"/>
      <c r="X201" s="82"/>
      <c r="Y201" s="82"/>
      <c r="Z201" s="82"/>
      <c r="AA201" s="230"/>
      <c r="AB201" s="230"/>
      <c r="AC201" s="230"/>
      <c r="AD201" s="230"/>
      <c r="AE201" s="230"/>
      <c r="AF201" s="230"/>
      <c r="AG201" s="230"/>
      <c r="AH201" s="230"/>
      <c r="AI201" s="230"/>
      <c r="AJ201" s="230"/>
      <c r="AK201" s="230"/>
      <c r="AL201" s="230"/>
      <c r="AM201" s="230"/>
      <c r="AN201" s="230"/>
      <c r="AO201" s="230"/>
      <c r="AP201" s="230"/>
      <c r="AQ201" s="230"/>
      <c r="AR201" s="230"/>
      <c r="AS201" s="230"/>
      <c r="AT201" s="230"/>
      <c r="AU201" s="230"/>
      <c r="AV201" s="230"/>
      <c r="AW201" s="230"/>
      <c r="AX201" s="230"/>
      <c r="AY201" s="230"/>
      <c r="AZ201" s="230"/>
      <c r="BA201" s="230"/>
      <c r="BB201" s="230"/>
      <c r="BC201" s="230"/>
      <c r="BD201" s="230"/>
      <c r="BE201" s="230"/>
      <c r="BF201" s="45">
        <v>5</v>
      </c>
      <c r="BG201" s="102">
        <v>36</v>
      </c>
      <c r="BH201" s="102">
        <v>21</v>
      </c>
      <c r="BI201" s="102">
        <v>28</v>
      </c>
      <c r="BJ201" s="48" t="str">
        <f t="shared" si="47"/>
        <v>21,36</v>
      </c>
      <c r="BK201" s="82"/>
      <c r="BL201" s="94">
        <f t="shared" si="48"/>
        <v>197</v>
      </c>
      <c r="BM201" s="56">
        <f t="shared" si="49"/>
        <v>6</v>
      </c>
      <c r="BN201" s="56">
        <f t="shared" si="50"/>
        <v>17</v>
      </c>
      <c r="BO201" s="82"/>
      <c r="BP201" s="230"/>
      <c r="BQ201" s="230"/>
      <c r="BR201" s="230"/>
      <c r="BS201" s="230"/>
      <c r="BT201" s="230"/>
      <c r="BU201" s="230"/>
      <c r="BV201" s="231"/>
      <c r="BW201" s="230"/>
      <c r="BX201" s="231"/>
      <c r="BY201" s="231"/>
      <c r="BZ201" s="82"/>
      <c r="CA201" s="82"/>
      <c r="CB201" s="82"/>
      <c r="CC201" s="82"/>
      <c r="CD201" s="82"/>
      <c r="CE201" s="82"/>
      <c r="CF201" s="82"/>
      <c r="CG201" s="82"/>
      <c r="CH201" s="82"/>
      <c r="CI201" s="82"/>
      <c r="CJ201" s="82"/>
      <c r="CK201" s="82"/>
      <c r="CL201" s="82"/>
      <c r="CM201" s="82"/>
      <c r="CN201" s="82"/>
      <c r="CO201" s="82"/>
      <c r="CP201" s="82"/>
      <c r="CQ201" s="82"/>
      <c r="CR201" s="82"/>
      <c r="CS201" s="82"/>
      <c r="CT201" s="82"/>
      <c r="CU201" s="82"/>
      <c r="CV201" s="82"/>
      <c r="CW201" s="82"/>
      <c r="CX201" s="82"/>
      <c r="CY201" s="82"/>
      <c r="CZ201" s="82"/>
      <c r="DA201" s="82"/>
      <c r="DB201" s="82"/>
      <c r="DC201" s="82"/>
      <c r="DD201" s="82"/>
      <c r="DE201" s="82"/>
      <c r="DF201" s="82"/>
      <c r="DG201" s="82"/>
      <c r="DH201" s="82"/>
      <c r="DI201" s="82"/>
      <c r="DJ201" s="82"/>
      <c r="DK201" s="82"/>
    </row>
    <row r="202" spans="1:115" ht="11.25" customHeight="1" x14ac:dyDescent="0.25">
      <c r="A202" s="82"/>
      <c r="B202" s="82"/>
      <c r="C202" s="82"/>
      <c r="D202" s="82"/>
      <c r="E202" s="82"/>
      <c r="F202" s="82"/>
      <c r="G202" s="82"/>
      <c r="H202" s="82"/>
      <c r="I202" s="82"/>
      <c r="J202" s="82"/>
      <c r="K202" s="82"/>
      <c r="L202" s="82"/>
      <c r="M202" s="82"/>
      <c r="N202" s="82"/>
      <c r="O202" s="82"/>
      <c r="P202" s="82"/>
      <c r="Q202" s="82"/>
      <c r="R202" s="82"/>
      <c r="S202" s="82"/>
      <c r="T202" s="82"/>
      <c r="U202" s="82"/>
      <c r="V202" s="82"/>
      <c r="W202" s="82"/>
      <c r="X202" s="82"/>
      <c r="Y202" s="82"/>
      <c r="Z202" s="82"/>
      <c r="AA202" s="230"/>
      <c r="AB202" s="230"/>
      <c r="AC202" s="230"/>
      <c r="AD202" s="230"/>
      <c r="AE202" s="230"/>
      <c r="AF202" s="230"/>
      <c r="AG202" s="230"/>
      <c r="AH202" s="230"/>
      <c r="AI202" s="230"/>
      <c r="AJ202" s="230"/>
      <c r="AK202" s="230"/>
      <c r="AL202" s="230"/>
      <c r="AM202" s="230"/>
      <c r="AN202" s="230"/>
      <c r="AO202" s="230"/>
      <c r="AP202" s="230"/>
      <c r="AQ202" s="230"/>
      <c r="AR202" s="230"/>
      <c r="AS202" s="230"/>
      <c r="AT202" s="230"/>
      <c r="AU202" s="230"/>
      <c r="AV202" s="230"/>
      <c r="AW202" s="230"/>
      <c r="AX202" s="230"/>
      <c r="AY202" s="230"/>
      <c r="AZ202" s="230"/>
      <c r="BA202" s="230"/>
      <c r="BB202" s="230"/>
      <c r="BC202" s="230"/>
      <c r="BD202" s="230"/>
      <c r="BE202" s="230"/>
      <c r="BF202" s="45">
        <v>5</v>
      </c>
      <c r="BG202" s="102">
        <v>36</v>
      </c>
      <c r="BH202" s="102">
        <v>22</v>
      </c>
      <c r="BI202" s="102">
        <v>28</v>
      </c>
      <c r="BJ202" s="48" t="str">
        <f t="shared" si="47"/>
        <v>22,36</v>
      </c>
      <c r="BK202" s="82"/>
      <c r="BL202" s="94">
        <f t="shared" si="48"/>
        <v>198</v>
      </c>
      <c r="BM202" s="56">
        <f t="shared" si="49"/>
        <v>6</v>
      </c>
      <c r="BN202" s="56">
        <f t="shared" si="50"/>
        <v>18</v>
      </c>
      <c r="BO202" s="82"/>
      <c r="BP202" s="230"/>
      <c r="BQ202" s="230"/>
      <c r="BR202" s="230"/>
      <c r="BS202" s="230"/>
      <c r="BT202" s="230"/>
      <c r="BU202" s="230"/>
      <c r="BV202" s="231"/>
      <c r="BW202" s="230"/>
      <c r="BX202" s="231"/>
      <c r="BY202" s="231"/>
      <c r="BZ202" s="82"/>
      <c r="CA202" s="82"/>
      <c r="CB202" s="82"/>
      <c r="CC202" s="82"/>
      <c r="CD202" s="82"/>
      <c r="CE202" s="82"/>
      <c r="CF202" s="82"/>
      <c r="CG202" s="82"/>
      <c r="CH202" s="82"/>
      <c r="CI202" s="82"/>
      <c r="CJ202" s="82"/>
      <c r="CK202" s="82"/>
      <c r="CL202" s="82"/>
      <c r="CM202" s="82"/>
      <c r="CN202" s="82"/>
      <c r="CO202" s="82"/>
      <c r="CP202" s="82"/>
      <c r="CQ202" s="82"/>
      <c r="CR202" s="82"/>
      <c r="CS202" s="82"/>
      <c r="CT202" s="82"/>
      <c r="CU202" s="82"/>
      <c r="CV202" s="82"/>
      <c r="CW202" s="82"/>
      <c r="CX202" s="82"/>
      <c r="CY202" s="82"/>
      <c r="CZ202" s="82"/>
      <c r="DA202" s="82"/>
      <c r="DB202" s="82"/>
      <c r="DC202" s="82"/>
      <c r="DD202" s="82"/>
      <c r="DE202" s="82"/>
      <c r="DF202" s="82"/>
      <c r="DG202" s="82"/>
      <c r="DH202" s="82"/>
      <c r="DI202" s="82"/>
      <c r="DJ202" s="82"/>
      <c r="DK202" s="82"/>
    </row>
    <row r="203" spans="1:115" ht="11.25" customHeight="1" x14ac:dyDescent="0.25">
      <c r="A203" s="82"/>
      <c r="B203" s="82"/>
      <c r="C203" s="82"/>
      <c r="D203" s="82"/>
      <c r="E203" s="82"/>
      <c r="F203" s="82"/>
      <c r="G203" s="82"/>
      <c r="H203" s="82"/>
      <c r="I203" s="82"/>
      <c r="J203" s="82"/>
      <c r="K203" s="82"/>
      <c r="L203" s="82"/>
      <c r="M203" s="82"/>
      <c r="N203" s="82"/>
      <c r="O203" s="82"/>
      <c r="P203" s="82"/>
      <c r="Q203" s="82"/>
      <c r="R203" s="82"/>
      <c r="S203" s="82"/>
      <c r="T203" s="82"/>
      <c r="U203" s="82"/>
      <c r="V203" s="82"/>
      <c r="W203" s="82"/>
      <c r="X203" s="82"/>
      <c r="Y203" s="82"/>
      <c r="Z203" s="82"/>
      <c r="AA203" s="230"/>
      <c r="AB203" s="230"/>
      <c r="AC203" s="230"/>
      <c r="AD203" s="230"/>
      <c r="AE203" s="230"/>
      <c r="AF203" s="230"/>
      <c r="AG203" s="230"/>
      <c r="AH203" s="230"/>
      <c r="AI203" s="230"/>
      <c r="AJ203" s="230"/>
      <c r="AK203" s="230"/>
      <c r="AL203" s="230"/>
      <c r="AM203" s="230"/>
      <c r="AN203" s="230"/>
      <c r="AO203" s="230"/>
      <c r="AP203" s="230"/>
      <c r="AQ203" s="230"/>
      <c r="AR203" s="230"/>
      <c r="AS203" s="230"/>
      <c r="AT203" s="230"/>
      <c r="AU203" s="230"/>
      <c r="AV203" s="230"/>
      <c r="AW203" s="230"/>
      <c r="AX203" s="230"/>
      <c r="AY203" s="230"/>
      <c r="AZ203" s="230"/>
      <c r="BA203" s="230"/>
      <c r="BB203" s="230"/>
      <c r="BC203" s="230"/>
      <c r="BD203" s="230"/>
      <c r="BE203" s="230"/>
      <c r="BF203" s="45">
        <v>5</v>
      </c>
      <c r="BG203" s="102">
        <v>36</v>
      </c>
      <c r="BH203" s="102">
        <v>23</v>
      </c>
      <c r="BI203" s="102">
        <v>28</v>
      </c>
      <c r="BJ203" s="48" t="str">
        <f t="shared" si="47"/>
        <v>23,36</v>
      </c>
      <c r="BK203" s="82"/>
      <c r="BL203" s="94">
        <f t="shared" si="48"/>
        <v>199</v>
      </c>
      <c r="BM203" s="56">
        <f t="shared" si="49"/>
        <v>6</v>
      </c>
      <c r="BN203" s="56">
        <f t="shared" si="50"/>
        <v>19</v>
      </c>
      <c r="BO203" s="82"/>
      <c r="BP203" s="230"/>
      <c r="BQ203" s="230"/>
      <c r="BR203" s="230"/>
      <c r="BS203" s="230"/>
      <c r="BT203" s="230"/>
      <c r="BU203" s="230"/>
      <c r="BV203" s="231"/>
      <c r="BW203" s="230"/>
      <c r="BX203" s="231"/>
      <c r="BY203" s="231"/>
      <c r="BZ203" s="82"/>
      <c r="CA203" s="82"/>
      <c r="CB203" s="82"/>
      <c r="CC203" s="82"/>
      <c r="CD203" s="82"/>
      <c r="CE203" s="82"/>
      <c r="CF203" s="82"/>
      <c r="CG203" s="82"/>
      <c r="CH203" s="82"/>
      <c r="CI203" s="82"/>
      <c r="CJ203" s="82"/>
      <c r="CK203" s="82"/>
      <c r="CL203" s="82"/>
      <c r="CM203" s="82"/>
      <c r="CN203" s="82"/>
      <c r="CO203" s="82"/>
      <c r="CP203" s="82"/>
      <c r="CQ203" s="82"/>
      <c r="CR203" s="82"/>
      <c r="CS203" s="82"/>
      <c r="CT203" s="82"/>
      <c r="CU203" s="82"/>
      <c r="CV203" s="82"/>
      <c r="CW203" s="82"/>
      <c r="CX203" s="82"/>
      <c r="CY203" s="82"/>
      <c r="CZ203" s="82"/>
      <c r="DA203" s="82"/>
      <c r="DB203" s="82"/>
      <c r="DC203" s="82"/>
      <c r="DD203" s="82"/>
      <c r="DE203" s="82"/>
      <c r="DF203" s="82"/>
      <c r="DG203" s="82"/>
      <c r="DH203" s="82"/>
      <c r="DI203" s="82"/>
      <c r="DJ203" s="82"/>
      <c r="DK203" s="82"/>
    </row>
    <row r="204" spans="1:115" ht="11.25" customHeight="1" x14ac:dyDescent="0.25">
      <c r="A204" s="82"/>
      <c r="B204" s="82"/>
      <c r="C204" s="82"/>
      <c r="D204" s="82"/>
      <c r="E204" s="82"/>
      <c r="F204" s="82"/>
      <c r="G204" s="82"/>
      <c r="H204" s="82"/>
      <c r="I204" s="82"/>
      <c r="J204" s="82"/>
      <c r="K204" s="82"/>
      <c r="L204" s="82"/>
      <c r="M204" s="82"/>
      <c r="N204" s="82"/>
      <c r="O204" s="82"/>
      <c r="P204" s="82"/>
      <c r="Q204" s="82"/>
      <c r="R204" s="82"/>
      <c r="S204" s="82"/>
      <c r="T204" s="82"/>
      <c r="U204" s="82"/>
      <c r="V204" s="82"/>
      <c r="W204" s="82"/>
      <c r="X204" s="82"/>
      <c r="Y204" s="82"/>
      <c r="Z204" s="82"/>
      <c r="AA204" s="230"/>
      <c r="AB204" s="230"/>
      <c r="AC204" s="230"/>
      <c r="AD204" s="230"/>
      <c r="AE204" s="230"/>
      <c r="AF204" s="230"/>
      <c r="AG204" s="230"/>
      <c r="AH204" s="230"/>
      <c r="AI204" s="230"/>
      <c r="AJ204" s="230"/>
      <c r="AK204" s="230"/>
      <c r="AL204" s="230"/>
      <c r="AM204" s="230"/>
      <c r="AN204" s="230"/>
      <c r="AO204" s="230"/>
      <c r="AP204" s="230"/>
      <c r="AQ204" s="230"/>
      <c r="AR204" s="230"/>
      <c r="AS204" s="230"/>
      <c r="AT204" s="230"/>
      <c r="AU204" s="230"/>
      <c r="AV204" s="230"/>
      <c r="AW204" s="230"/>
      <c r="AX204" s="230"/>
      <c r="AY204" s="230"/>
      <c r="AZ204" s="230"/>
      <c r="BA204" s="230"/>
      <c r="BB204" s="230"/>
      <c r="BC204" s="230"/>
      <c r="BD204" s="230"/>
      <c r="BE204" s="230"/>
      <c r="BF204" s="45">
        <v>6</v>
      </c>
      <c r="BG204" s="102">
        <v>1</v>
      </c>
      <c r="BH204" s="102">
        <v>4</v>
      </c>
      <c r="BI204" s="102">
        <v>50</v>
      </c>
      <c r="BJ204" s="48" t="str">
        <f t="shared" si="47"/>
        <v>4,1</v>
      </c>
      <c r="BK204" s="82"/>
      <c r="BL204" s="94">
        <f t="shared" si="48"/>
        <v>200</v>
      </c>
      <c r="BM204" s="56">
        <f t="shared" si="49"/>
        <v>6</v>
      </c>
      <c r="BN204" s="56">
        <f t="shared" si="50"/>
        <v>20</v>
      </c>
      <c r="BO204" s="82"/>
      <c r="BP204" s="230"/>
      <c r="BQ204" s="230"/>
      <c r="BR204" s="230"/>
      <c r="BS204" s="230"/>
      <c r="BT204" s="230"/>
      <c r="BU204" s="230"/>
      <c r="BV204" s="231"/>
      <c r="BW204" s="230"/>
      <c r="BX204" s="231"/>
      <c r="BY204" s="231"/>
      <c r="BZ204" s="82"/>
      <c r="CA204" s="82"/>
      <c r="CB204" s="82"/>
      <c r="CC204" s="82"/>
      <c r="CD204" s="82"/>
      <c r="CE204" s="82"/>
      <c r="CF204" s="82"/>
      <c r="CG204" s="82"/>
      <c r="CH204" s="82"/>
      <c r="CI204" s="82"/>
      <c r="CJ204" s="82"/>
      <c r="CK204" s="82"/>
      <c r="CL204" s="82"/>
      <c r="CM204" s="82"/>
      <c r="CN204" s="82"/>
      <c r="CO204" s="82"/>
      <c r="CP204" s="82"/>
      <c r="CQ204" s="82"/>
      <c r="CR204" s="82"/>
      <c r="CS204" s="82"/>
      <c r="CT204" s="82"/>
      <c r="CU204" s="82"/>
      <c r="CV204" s="82"/>
      <c r="CW204" s="82"/>
      <c r="CX204" s="82"/>
      <c r="CY204" s="82"/>
      <c r="CZ204" s="82"/>
      <c r="DA204" s="82"/>
      <c r="DB204" s="82"/>
      <c r="DC204" s="82"/>
      <c r="DD204" s="82"/>
      <c r="DE204" s="82"/>
      <c r="DF204" s="82"/>
      <c r="DG204" s="82"/>
      <c r="DH204" s="82"/>
      <c r="DI204" s="82"/>
      <c r="DJ204" s="82"/>
      <c r="DK204" s="82"/>
    </row>
    <row r="205" spans="1:115" ht="11.25" customHeight="1" x14ac:dyDescent="0.25">
      <c r="A205" s="82"/>
      <c r="B205" s="82"/>
      <c r="C205" s="82"/>
      <c r="D205" s="82"/>
      <c r="E205" s="82"/>
      <c r="F205" s="82"/>
      <c r="G205" s="82"/>
      <c r="H205" s="82"/>
      <c r="I205" s="82"/>
      <c r="J205" s="82"/>
      <c r="K205" s="82"/>
      <c r="L205" s="82"/>
      <c r="M205" s="82"/>
      <c r="N205" s="82"/>
      <c r="O205" s="82"/>
      <c r="P205" s="82"/>
      <c r="Q205" s="82"/>
      <c r="R205" s="82"/>
      <c r="S205" s="82"/>
      <c r="T205" s="82"/>
      <c r="U205" s="82"/>
      <c r="V205" s="82"/>
      <c r="W205" s="82"/>
      <c r="X205" s="82"/>
      <c r="Y205" s="82"/>
      <c r="Z205" s="82"/>
      <c r="AA205" s="230"/>
      <c r="AB205" s="230"/>
      <c r="AC205" s="230"/>
      <c r="AD205" s="230"/>
      <c r="AE205" s="230"/>
      <c r="AF205" s="230"/>
      <c r="AG205" s="230"/>
      <c r="AH205" s="230"/>
      <c r="AI205" s="230"/>
      <c r="AJ205" s="230"/>
      <c r="AK205" s="230"/>
      <c r="AL205" s="230"/>
      <c r="AM205" s="230"/>
      <c r="AN205" s="230"/>
      <c r="AO205" s="230"/>
      <c r="AP205" s="230"/>
      <c r="AQ205" s="230"/>
      <c r="AR205" s="230"/>
      <c r="AS205" s="230"/>
      <c r="AT205" s="230"/>
      <c r="AU205" s="230"/>
      <c r="AV205" s="230"/>
      <c r="AW205" s="230"/>
      <c r="AX205" s="230"/>
      <c r="AY205" s="230"/>
      <c r="AZ205" s="230"/>
      <c r="BA205" s="230"/>
      <c r="BB205" s="230"/>
      <c r="BC205" s="230"/>
      <c r="BD205" s="230"/>
      <c r="BE205" s="230"/>
      <c r="BF205" s="45">
        <v>6</v>
      </c>
      <c r="BG205" s="102">
        <v>1</v>
      </c>
      <c r="BH205" s="102">
        <v>5</v>
      </c>
      <c r="BI205" s="102">
        <v>50</v>
      </c>
      <c r="BJ205" s="48" t="str">
        <f t="shared" si="47"/>
        <v>5,1</v>
      </c>
      <c r="BK205" s="82"/>
      <c r="BL205" s="94">
        <f t="shared" si="48"/>
        <v>201</v>
      </c>
      <c r="BM205" s="56">
        <f t="shared" si="49"/>
        <v>6</v>
      </c>
      <c r="BN205" s="56">
        <f t="shared" si="50"/>
        <v>21</v>
      </c>
      <c r="BO205" s="82"/>
      <c r="BP205" s="230"/>
      <c r="BQ205" s="230"/>
      <c r="BR205" s="230"/>
      <c r="BS205" s="230"/>
      <c r="BT205" s="230"/>
      <c r="BU205" s="230"/>
      <c r="BV205" s="231"/>
      <c r="BW205" s="230"/>
      <c r="BX205" s="231"/>
      <c r="BY205" s="231"/>
      <c r="BZ205" s="82"/>
      <c r="CA205" s="82"/>
      <c r="CB205" s="82"/>
      <c r="CC205" s="82"/>
      <c r="CD205" s="82"/>
      <c r="CE205" s="82"/>
      <c r="CF205" s="82"/>
      <c r="CG205" s="82"/>
      <c r="CH205" s="82"/>
      <c r="CI205" s="82"/>
      <c r="CJ205" s="82"/>
      <c r="CK205" s="82"/>
      <c r="CL205" s="82"/>
      <c r="CM205" s="82"/>
      <c r="CN205" s="82"/>
      <c r="CO205" s="82"/>
      <c r="CP205" s="82"/>
      <c r="CQ205" s="82"/>
      <c r="CR205" s="82"/>
      <c r="CS205" s="82"/>
      <c r="CT205" s="82"/>
      <c r="CU205" s="82"/>
      <c r="CV205" s="82"/>
      <c r="CW205" s="82"/>
      <c r="CX205" s="82"/>
      <c r="CY205" s="82"/>
      <c r="CZ205" s="82"/>
      <c r="DA205" s="82"/>
      <c r="DB205" s="82"/>
      <c r="DC205" s="82"/>
      <c r="DD205" s="82"/>
      <c r="DE205" s="82"/>
      <c r="DF205" s="82"/>
      <c r="DG205" s="82"/>
      <c r="DH205" s="82"/>
      <c r="DI205" s="82"/>
      <c r="DJ205" s="82"/>
      <c r="DK205" s="82"/>
    </row>
    <row r="206" spans="1:115" ht="11.25" customHeight="1" x14ac:dyDescent="0.25">
      <c r="A206" s="82"/>
      <c r="B206" s="82"/>
      <c r="C206" s="82"/>
      <c r="D206" s="82"/>
      <c r="E206" s="82"/>
      <c r="F206" s="82"/>
      <c r="G206" s="82"/>
      <c r="H206" s="82"/>
      <c r="I206" s="82"/>
      <c r="J206" s="82"/>
      <c r="K206" s="82"/>
      <c r="L206" s="82"/>
      <c r="M206" s="82"/>
      <c r="N206" s="82"/>
      <c r="O206" s="82"/>
      <c r="P206" s="82"/>
      <c r="Q206" s="82"/>
      <c r="R206" s="82"/>
      <c r="S206" s="82"/>
      <c r="T206" s="82"/>
      <c r="U206" s="82"/>
      <c r="V206" s="82"/>
      <c r="W206" s="82"/>
      <c r="X206" s="82"/>
      <c r="Y206" s="82"/>
      <c r="Z206" s="82"/>
      <c r="AA206" s="230"/>
      <c r="AB206" s="230"/>
      <c r="AC206" s="230"/>
      <c r="AD206" s="230"/>
      <c r="AE206" s="230"/>
      <c r="AF206" s="230"/>
      <c r="AG206" s="230"/>
      <c r="AH206" s="230"/>
      <c r="AI206" s="230"/>
      <c r="AJ206" s="230"/>
      <c r="AK206" s="230"/>
      <c r="AL206" s="230"/>
      <c r="AM206" s="230"/>
      <c r="AN206" s="230"/>
      <c r="AO206" s="230"/>
      <c r="AP206" s="230"/>
      <c r="AQ206" s="230"/>
      <c r="AR206" s="230"/>
      <c r="AS206" s="230"/>
      <c r="AT206" s="230"/>
      <c r="AU206" s="230"/>
      <c r="AV206" s="230"/>
      <c r="AW206" s="230"/>
      <c r="AX206" s="230"/>
      <c r="AY206" s="230"/>
      <c r="AZ206" s="230"/>
      <c r="BA206" s="230"/>
      <c r="BB206" s="230"/>
      <c r="BC206" s="230"/>
      <c r="BD206" s="230"/>
      <c r="BE206" s="230"/>
      <c r="BF206" s="45">
        <v>6</v>
      </c>
      <c r="BG206" s="102">
        <v>1</v>
      </c>
      <c r="BH206" s="102">
        <v>6</v>
      </c>
      <c r="BI206" s="102">
        <v>50</v>
      </c>
      <c r="BJ206" s="48" t="str">
        <f t="shared" si="47"/>
        <v>6,1</v>
      </c>
      <c r="BK206" s="82"/>
      <c r="BL206" s="94">
        <f t="shared" si="48"/>
        <v>202</v>
      </c>
      <c r="BM206" s="56">
        <f t="shared" si="49"/>
        <v>6</v>
      </c>
      <c r="BN206" s="56">
        <f t="shared" si="50"/>
        <v>22</v>
      </c>
      <c r="BO206" s="82"/>
      <c r="BP206" s="230"/>
      <c r="BQ206" s="230"/>
      <c r="BR206" s="230"/>
      <c r="BS206" s="230"/>
      <c r="BT206" s="230"/>
      <c r="BU206" s="230"/>
      <c r="BV206" s="231"/>
      <c r="BW206" s="230"/>
      <c r="BX206" s="231"/>
      <c r="BY206" s="231"/>
      <c r="BZ206" s="82"/>
      <c r="CA206" s="82"/>
      <c r="CB206" s="82"/>
      <c r="CC206" s="82"/>
      <c r="CD206" s="82"/>
      <c r="CE206" s="82"/>
      <c r="CF206" s="82"/>
      <c r="CG206" s="82"/>
      <c r="CH206" s="82"/>
      <c r="CI206" s="82"/>
      <c r="CJ206" s="82"/>
      <c r="CK206" s="82"/>
      <c r="CL206" s="82"/>
      <c r="CM206" s="82"/>
      <c r="CN206" s="82"/>
      <c r="CO206" s="82"/>
      <c r="CP206" s="82"/>
      <c r="CQ206" s="82"/>
      <c r="CR206" s="82"/>
      <c r="CS206" s="82"/>
      <c r="CT206" s="82"/>
      <c r="CU206" s="82"/>
      <c r="CV206" s="82"/>
      <c r="CW206" s="82"/>
      <c r="CX206" s="82"/>
      <c r="CY206" s="82"/>
      <c r="CZ206" s="82"/>
      <c r="DA206" s="82"/>
      <c r="DB206" s="82"/>
      <c r="DC206" s="82"/>
      <c r="DD206" s="82"/>
      <c r="DE206" s="82"/>
      <c r="DF206" s="82"/>
      <c r="DG206" s="82"/>
      <c r="DH206" s="82"/>
      <c r="DI206" s="82"/>
      <c r="DJ206" s="82"/>
      <c r="DK206" s="82"/>
    </row>
    <row r="207" spans="1:115" ht="11.25" customHeight="1" x14ac:dyDescent="0.25">
      <c r="A207" s="82"/>
      <c r="B207" s="82"/>
      <c r="C207" s="82"/>
      <c r="D207" s="82"/>
      <c r="E207" s="82"/>
      <c r="F207" s="82"/>
      <c r="G207" s="82"/>
      <c r="H207" s="82"/>
      <c r="I207" s="82"/>
      <c r="J207" s="82"/>
      <c r="K207" s="82"/>
      <c r="L207" s="82"/>
      <c r="M207" s="82"/>
      <c r="N207" s="82"/>
      <c r="O207" s="82"/>
      <c r="P207" s="82"/>
      <c r="Q207" s="82"/>
      <c r="R207" s="82"/>
      <c r="S207" s="82"/>
      <c r="T207" s="82"/>
      <c r="U207" s="82"/>
      <c r="V207" s="82"/>
      <c r="W207" s="82"/>
      <c r="X207" s="82"/>
      <c r="Y207" s="82"/>
      <c r="Z207" s="82"/>
      <c r="AA207" s="230"/>
      <c r="AB207" s="230"/>
      <c r="AC207" s="230"/>
      <c r="AD207" s="230"/>
      <c r="AE207" s="230"/>
      <c r="AF207" s="230"/>
      <c r="AG207" s="230"/>
      <c r="AH207" s="230"/>
      <c r="AI207" s="230"/>
      <c r="AJ207" s="230"/>
      <c r="AK207" s="230"/>
      <c r="AL207" s="230"/>
      <c r="AM207" s="230"/>
      <c r="AN207" s="230"/>
      <c r="AO207" s="230"/>
      <c r="AP207" s="230"/>
      <c r="AQ207" s="230"/>
      <c r="AR207" s="230"/>
      <c r="AS207" s="230"/>
      <c r="AT207" s="230"/>
      <c r="AU207" s="230"/>
      <c r="AV207" s="230"/>
      <c r="AW207" s="230"/>
      <c r="AX207" s="230"/>
      <c r="AY207" s="230"/>
      <c r="AZ207" s="230"/>
      <c r="BA207" s="230"/>
      <c r="BB207" s="230"/>
      <c r="BC207" s="230"/>
      <c r="BD207" s="230"/>
      <c r="BE207" s="230"/>
      <c r="BF207" s="45">
        <v>6</v>
      </c>
      <c r="BG207" s="102">
        <v>1</v>
      </c>
      <c r="BH207" s="102">
        <v>7</v>
      </c>
      <c r="BI207" s="102">
        <v>50</v>
      </c>
      <c r="BJ207" s="48" t="str">
        <f t="shared" si="47"/>
        <v>7,1</v>
      </c>
      <c r="BK207" s="82"/>
      <c r="BL207" s="94">
        <f t="shared" si="48"/>
        <v>203</v>
      </c>
      <c r="BM207" s="56">
        <f t="shared" si="49"/>
        <v>6</v>
      </c>
      <c r="BN207" s="56">
        <f t="shared" si="50"/>
        <v>23</v>
      </c>
      <c r="BO207" s="82"/>
      <c r="BP207" s="230"/>
      <c r="BQ207" s="230"/>
      <c r="BR207" s="230"/>
      <c r="BS207" s="230"/>
      <c r="BT207" s="230"/>
      <c r="BU207" s="230"/>
      <c r="BV207" s="231"/>
      <c r="BW207" s="230"/>
      <c r="BX207" s="231"/>
      <c r="BY207" s="231"/>
      <c r="BZ207" s="82"/>
      <c r="CA207" s="82"/>
      <c r="CB207" s="82"/>
      <c r="CC207" s="82"/>
      <c r="CD207" s="82"/>
      <c r="CE207" s="82"/>
      <c r="CF207" s="82"/>
      <c r="CG207" s="82"/>
      <c r="CH207" s="82"/>
      <c r="CI207" s="82"/>
      <c r="CJ207" s="82"/>
      <c r="CK207" s="82"/>
      <c r="CL207" s="82"/>
      <c r="CM207" s="82"/>
      <c r="CN207" s="82"/>
      <c r="CO207" s="82"/>
      <c r="CP207" s="82"/>
      <c r="CQ207" s="82"/>
      <c r="CR207" s="82"/>
      <c r="CS207" s="82"/>
      <c r="CT207" s="82"/>
      <c r="CU207" s="82"/>
      <c r="CV207" s="82"/>
      <c r="CW207" s="82"/>
      <c r="CX207" s="82"/>
      <c r="CY207" s="82"/>
      <c r="CZ207" s="82"/>
      <c r="DA207" s="82"/>
      <c r="DB207" s="82"/>
      <c r="DC207" s="82"/>
      <c r="DD207" s="82"/>
      <c r="DE207" s="82"/>
      <c r="DF207" s="82"/>
      <c r="DG207" s="82"/>
      <c r="DH207" s="82"/>
      <c r="DI207" s="82"/>
      <c r="DJ207" s="82"/>
      <c r="DK207" s="82"/>
    </row>
    <row r="208" spans="1:115" ht="11.25" customHeight="1" x14ac:dyDescent="0.25">
      <c r="A208" s="82"/>
      <c r="B208" s="82"/>
      <c r="C208" s="82"/>
      <c r="D208" s="82"/>
      <c r="E208" s="82"/>
      <c r="F208" s="82"/>
      <c r="G208" s="82"/>
      <c r="H208" s="82"/>
      <c r="I208" s="82"/>
      <c r="J208" s="82"/>
      <c r="K208" s="82"/>
      <c r="L208" s="82"/>
      <c r="M208" s="82"/>
      <c r="N208" s="82"/>
      <c r="O208" s="82"/>
      <c r="P208" s="82"/>
      <c r="Q208" s="82"/>
      <c r="R208" s="82"/>
      <c r="S208" s="82"/>
      <c r="T208" s="82"/>
      <c r="U208" s="82"/>
      <c r="V208" s="82"/>
      <c r="W208" s="82"/>
      <c r="X208" s="82"/>
      <c r="Y208" s="82"/>
      <c r="Z208" s="82"/>
      <c r="AA208" s="230"/>
      <c r="AB208" s="230"/>
      <c r="AC208" s="230"/>
      <c r="AD208" s="230"/>
      <c r="AE208" s="230"/>
      <c r="AF208" s="230"/>
      <c r="AG208" s="230"/>
      <c r="AH208" s="230"/>
      <c r="AI208" s="230"/>
      <c r="AJ208" s="230"/>
      <c r="AK208" s="230"/>
      <c r="AL208" s="230"/>
      <c r="AM208" s="230"/>
      <c r="AN208" s="230"/>
      <c r="AO208" s="230"/>
      <c r="AP208" s="230"/>
      <c r="AQ208" s="230"/>
      <c r="AR208" s="230"/>
      <c r="AS208" s="230"/>
      <c r="AT208" s="230"/>
      <c r="AU208" s="230"/>
      <c r="AV208" s="230"/>
      <c r="AW208" s="230"/>
      <c r="AX208" s="230"/>
      <c r="AY208" s="230"/>
      <c r="AZ208" s="230"/>
      <c r="BA208" s="230"/>
      <c r="BB208" s="230"/>
      <c r="BC208" s="230"/>
      <c r="BD208" s="230"/>
      <c r="BE208" s="230"/>
      <c r="BF208" s="45">
        <v>6</v>
      </c>
      <c r="BG208" s="102">
        <v>1</v>
      </c>
      <c r="BH208" s="102">
        <v>8</v>
      </c>
      <c r="BI208" s="102">
        <v>50</v>
      </c>
      <c r="BJ208" s="48" t="str">
        <f t="shared" si="47"/>
        <v>8,1</v>
      </c>
      <c r="BK208" s="82"/>
      <c r="BL208" s="94">
        <f t="shared" si="48"/>
        <v>204</v>
      </c>
      <c r="BM208" s="56">
        <f t="shared" si="49"/>
        <v>6</v>
      </c>
      <c r="BN208" s="56">
        <f t="shared" si="50"/>
        <v>24</v>
      </c>
      <c r="BO208" s="82"/>
      <c r="BP208" s="230"/>
      <c r="BQ208" s="230"/>
      <c r="BR208" s="230"/>
      <c r="BS208" s="230"/>
      <c r="BT208" s="230"/>
      <c r="BU208" s="230"/>
      <c r="BV208" s="231"/>
      <c r="BW208" s="230"/>
      <c r="BX208" s="231"/>
      <c r="BY208" s="231"/>
      <c r="BZ208" s="82"/>
      <c r="CA208" s="82"/>
      <c r="CB208" s="82"/>
      <c r="CC208" s="82"/>
      <c r="CD208" s="82"/>
      <c r="CE208" s="82"/>
      <c r="CF208" s="82"/>
      <c r="CG208" s="82"/>
      <c r="CH208" s="82"/>
      <c r="CI208" s="82"/>
      <c r="CJ208" s="82"/>
      <c r="CK208" s="82"/>
      <c r="CL208" s="82"/>
      <c r="CM208" s="82"/>
      <c r="CN208" s="82"/>
      <c r="CO208" s="82"/>
      <c r="CP208" s="82"/>
      <c r="CQ208" s="82"/>
      <c r="CR208" s="82"/>
      <c r="CS208" s="82"/>
      <c r="CT208" s="82"/>
      <c r="CU208" s="82"/>
      <c r="CV208" s="82"/>
      <c r="CW208" s="82"/>
      <c r="CX208" s="82"/>
      <c r="CY208" s="82"/>
      <c r="CZ208" s="82"/>
      <c r="DA208" s="82"/>
      <c r="DB208" s="82"/>
      <c r="DC208" s="82"/>
      <c r="DD208" s="82"/>
      <c r="DE208" s="82"/>
      <c r="DF208" s="82"/>
      <c r="DG208" s="82"/>
      <c r="DH208" s="82"/>
      <c r="DI208" s="82"/>
      <c r="DJ208" s="82"/>
      <c r="DK208" s="82"/>
    </row>
    <row r="209" spans="1:115" ht="11.25" customHeight="1" x14ac:dyDescent="0.25">
      <c r="A209" s="82"/>
      <c r="B209" s="82"/>
      <c r="C209" s="82"/>
      <c r="D209" s="82"/>
      <c r="E209" s="82"/>
      <c r="F209" s="82"/>
      <c r="G209" s="82"/>
      <c r="H209" s="82"/>
      <c r="I209" s="82"/>
      <c r="J209" s="82"/>
      <c r="K209" s="82"/>
      <c r="L209" s="82"/>
      <c r="M209" s="82"/>
      <c r="N209" s="82"/>
      <c r="O209" s="82"/>
      <c r="P209" s="82"/>
      <c r="Q209" s="82"/>
      <c r="R209" s="82"/>
      <c r="S209" s="82"/>
      <c r="T209" s="82"/>
      <c r="U209" s="82"/>
      <c r="V209" s="82"/>
      <c r="W209" s="82"/>
      <c r="X209" s="82"/>
      <c r="Y209" s="82"/>
      <c r="Z209" s="82"/>
      <c r="AA209" s="230"/>
      <c r="AB209" s="230"/>
      <c r="AC209" s="230"/>
      <c r="AD209" s="230"/>
      <c r="AE209" s="230"/>
      <c r="AF209" s="230"/>
      <c r="AG209" s="230"/>
      <c r="AH209" s="230"/>
      <c r="AI209" s="230"/>
      <c r="AJ209" s="230"/>
      <c r="AK209" s="230"/>
      <c r="AL209" s="230"/>
      <c r="AM209" s="230"/>
      <c r="AN209" s="230"/>
      <c r="AO209" s="230"/>
      <c r="AP209" s="230"/>
      <c r="AQ209" s="230"/>
      <c r="AR209" s="230"/>
      <c r="AS209" s="230"/>
      <c r="AT209" s="230"/>
      <c r="AU209" s="230"/>
      <c r="AV209" s="230"/>
      <c r="AW209" s="230"/>
      <c r="AX209" s="230"/>
      <c r="AY209" s="230"/>
      <c r="AZ209" s="230"/>
      <c r="BA209" s="230"/>
      <c r="BB209" s="230"/>
      <c r="BC209" s="230"/>
      <c r="BD209" s="230"/>
      <c r="BE209" s="230"/>
      <c r="BF209" s="45">
        <v>6</v>
      </c>
      <c r="BG209" s="102">
        <v>1</v>
      </c>
      <c r="BH209" s="102">
        <v>9</v>
      </c>
      <c r="BI209" s="102">
        <v>50</v>
      </c>
      <c r="BJ209" s="48" t="str">
        <f t="shared" si="47"/>
        <v>9,1</v>
      </c>
      <c r="BK209" s="82"/>
      <c r="BL209" s="94">
        <f t="shared" si="48"/>
        <v>205</v>
      </c>
      <c r="BM209" s="56">
        <f t="shared" si="49"/>
        <v>6</v>
      </c>
      <c r="BN209" s="56">
        <f t="shared" si="50"/>
        <v>25</v>
      </c>
      <c r="BO209" s="82"/>
      <c r="BP209" s="230"/>
      <c r="BQ209" s="230"/>
      <c r="BR209" s="230"/>
      <c r="BS209" s="230"/>
      <c r="BT209" s="230"/>
      <c r="BU209" s="230"/>
      <c r="BV209" s="231"/>
      <c r="BW209" s="230"/>
      <c r="BX209" s="231"/>
      <c r="BY209" s="231"/>
      <c r="BZ209" s="82"/>
      <c r="CA209" s="82"/>
      <c r="CB209" s="82"/>
      <c r="CC209" s="82"/>
      <c r="CD209" s="82"/>
      <c r="CE209" s="82"/>
      <c r="CF209" s="82"/>
      <c r="CG209" s="82"/>
      <c r="CH209" s="82"/>
      <c r="CI209" s="82"/>
      <c r="CJ209" s="82"/>
      <c r="CK209" s="82"/>
      <c r="CL209" s="82"/>
      <c r="CM209" s="82"/>
      <c r="CN209" s="82"/>
      <c r="CO209" s="82"/>
      <c r="CP209" s="82"/>
      <c r="CQ209" s="82"/>
      <c r="CR209" s="82"/>
      <c r="CS209" s="82"/>
      <c r="CT209" s="82"/>
      <c r="CU209" s="82"/>
      <c r="CV209" s="82"/>
      <c r="CW209" s="82"/>
      <c r="CX209" s="82"/>
      <c r="CY209" s="82"/>
      <c r="CZ209" s="82"/>
      <c r="DA209" s="82"/>
      <c r="DB209" s="82"/>
      <c r="DC209" s="82"/>
      <c r="DD209" s="82"/>
      <c r="DE209" s="82"/>
      <c r="DF209" s="82"/>
      <c r="DG209" s="82"/>
      <c r="DH209" s="82"/>
      <c r="DI209" s="82"/>
      <c r="DJ209" s="82"/>
      <c r="DK209" s="82"/>
    </row>
    <row r="210" spans="1:115" ht="11.25" customHeight="1" x14ac:dyDescent="0.25">
      <c r="A210" s="82"/>
      <c r="B210" s="82"/>
      <c r="C210" s="82"/>
      <c r="D210" s="82"/>
      <c r="E210" s="82"/>
      <c r="F210" s="82"/>
      <c r="G210" s="82"/>
      <c r="H210" s="82"/>
      <c r="I210" s="82"/>
      <c r="J210" s="82"/>
      <c r="K210" s="82"/>
      <c r="L210" s="82"/>
      <c r="M210" s="82"/>
      <c r="N210" s="82"/>
      <c r="O210" s="82"/>
      <c r="P210" s="82"/>
      <c r="Q210" s="82"/>
      <c r="R210" s="82"/>
      <c r="S210" s="82"/>
      <c r="T210" s="82"/>
      <c r="U210" s="82"/>
      <c r="V210" s="82"/>
      <c r="W210" s="82"/>
      <c r="X210" s="82"/>
      <c r="Y210" s="82"/>
      <c r="Z210" s="82"/>
      <c r="AA210" s="230"/>
      <c r="AB210" s="230"/>
      <c r="AC210" s="230"/>
      <c r="AD210" s="230"/>
      <c r="AE210" s="230"/>
      <c r="AF210" s="230"/>
      <c r="AG210" s="230"/>
      <c r="AH210" s="230"/>
      <c r="AI210" s="230"/>
      <c r="AJ210" s="230"/>
      <c r="AK210" s="230"/>
      <c r="AL210" s="230"/>
      <c r="AM210" s="230"/>
      <c r="AN210" s="230"/>
      <c r="AO210" s="230"/>
      <c r="AP210" s="230"/>
      <c r="AQ210" s="230"/>
      <c r="AR210" s="230"/>
      <c r="AS210" s="230"/>
      <c r="AT210" s="230"/>
      <c r="AU210" s="230"/>
      <c r="AV210" s="230"/>
      <c r="AW210" s="230"/>
      <c r="AX210" s="230"/>
      <c r="AY210" s="230"/>
      <c r="AZ210" s="230"/>
      <c r="BA210" s="230"/>
      <c r="BB210" s="230"/>
      <c r="BC210" s="230"/>
      <c r="BD210" s="230"/>
      <c r="BE210" s="230"/>
      <c r="BF210" s="45">
        <v>6</v>
      </c>
      <c r="BG210" s="102">
        <v>1</v>
      </c>
      <c r="BH210" s="102">
        <v>10</v>
      </c>
      <c r="BI210" s="102">
        <v>50</v>
      </c>
      <c r="BJ210" s="48" t="str">
        <f t="shared" si="47"/>
        <v>10,1</v>
      </c>
      <c r="BK210" s="82"/>
      <c r="BL210" s="94">
        <f t="shared" si="48"/>
        <v>206</v>
      </c>
      <c r="BM210" s="56">
        <f t="shared" si="49"/>
        <v>6</v>
      </c>
      <c r="BN210" s="56">
        <f t="shared" si="50"/>
        <v>26</v>
      </c>
      <c r="BO210" s="82"/>
      <c r="BP210" s="230"/>
      <c r="BQ210" s="230"/>
      <c r="BR210" s="230"/>
      <c r="BS210" s="230"/>
      <c r="BT210" s="230"/>
      <c r="BU210" s="230"/>
      <c r="BV210" s="231"/>
      <c r="BW210" s="230"/>
      <c r="BX210" s="231"/>
      <c r="BY210" s="231"/>
      <c r="BZ210" s="82"/>
      <c r="CA210" s="82"/>
      <c r="CB210" s="82"/>
      <c r="CC210" s="82"/>
      <c r="CD210" s="82"/>
      <c r="CE210" s="82"/>
      <c r="CF210" s="82"/>
      <c r="CG210" s="82"/>
      <c r="CH210" s="82"/>
      <c r="CI210" s="82"/>
      <c r="CJ210" s="82"/>
      <c r="CX210" s="82"/>
      <c r="CY210" s="82"/>
      <c r="CZ210" s="82"/>
      <c r="DA210" s="82"/>
      <c r="DB210" s="82"/>
      <c r="DC210" s="82"/>
      <c r="DD210" s="82"/>
      <c r="DE210" s="82"/>
      <c r="DF210" s="82"/>
      <c r="DG210" s="82"/>
      <c r="DH210" s="82"/>
      <c r="DI210" s="82"/>
      <c r="DJ210" s="82"/>
      <c r="DK210" s="82"/>
    </row>
    <row r="211" spans="1:115" ht="11.25" customHeight="1" x14ac:dyDescent="0.25">
      <c r="A211" s="82"/>
      <c r="B211" s="82"/>
      <c r="C211" s="82"/>
      <c r="D211" s="82"/>
      <c r="E211" s="82"/>
      <c r="F211" s="82"/>
      <c r="G211" s="82"/>
      <c r="H211" s="82"/>
      <c r="I211" s="82"/>
      <c r="J211" s="82"/>
      <c r="K211" s="82"/>
      <c r="L211" s="82"/>
      <c r="M211" s="82"/>
      <c r="N211" s="82"/>
      <c r="O211" s="82"/>
      <c r="P211" s="82"/>
      <c r="Q211" s="82"/>
      <c r="R211" s="82"/>
      <c r="S211" s="82"/>
      <c r="T211" s="82"/>
      <c r="U211" s="82"/>
      <c r="V211" s="82"/>
      <c r="W211" s="82"/>
      <c r="X211" s="82"/>
      <c r="Y211" s="82"/>
      <c r="Z211" s="82"/>
      <c r="AA211" s="230"/>
      <c r="AB211" s="230"/>
      <c r="AC211" s="230"/>
      <c r="AD211" s="230"/>
      <c r="AE211" s="230"/>
      <c r="AF211" s="230"/>
      <c r="AG211" s="230"/>
      <c r="AH211" s="230"/>
      <c r="AI211" s="230"/>
      <c r="AJ211" s="230"/>
      <c r="AK211" s="230"/>
      <c r="AL211" s="230"/>
      <c r="AM211" s="230"/>
      <c r="AN211" s="230"/>
      <c r="AO211" s="230"/>
      <c r="AP211" s="230"/>
      <c r="AQ211" s="230"/>
      <c r="AR211" s="230"/>
      <c r="AS211" s="230"/>
      <c r="AT211" s="230"/>
      <c r="AU211" s="230"/>
      <c r="AV211" s="230"/>
      <c r="AW211" s="230"/>
      <c r="AX211" s="230"/>
      <c r="AY211" s="230"/>
      <c r="AZ211" s="230"/>
      <c r="BA211" s="230"/>
      <c r="BB211" s="230"/>
      <c r="BC211" s="230"/>
      <c r="BD211" s="230"/>
      <c r="BE211" s="230"/>
      <c r="BF211" s="45">
        <v>6</v>
      </c>
      <c r="BG211" s="102">
        <v>1</v>
      </c>
      <c r="BH211" s="102">
        <v>11</v>
      </c>
      <c r="BI211" s="102">
        <v>50</v>
      </c>
      <c r="BJ211" s="48" t="str">
        <f t="shared" si="47"/>
        <v>11,1</v>
      </c>
      <c r="BK211" s="82"/>
      <c r="BL211" s="94">
        <f t="shared" si="48"/>
        <v>207</v>
      </c>
      <c r="BM211" s="56">
        <f t="shared" si="49"/>
        <v>6</v>
      </c>
      <c r="BN211" s="56">
        <f t="shared" si="50"/>
        <v>27</v>
      </c>
      <c r="BO211" s="82"/>
      <c r="BP211" s="230"/>
      <c r="BQ211" s="230"/>
      <c r="BR211" s="230"/>
      <c r="BS211" s="230"/>
      <c r="BT211" s="230"/>
      <c r="BU211" s="230"/>
      <c r="BV211" s="231"/>
      <c r="BW211" s="230"/>
      <c r="BX211" s="231"/>
      <c r="BY211" s="231"/>
      <c r="BZ211" s="82"/>
      <c r="CA211" s="82"/>
      <c r="CB211" s="82"/>
      <c r="CC211" s="82"/>
      <c r="CD211" s="82"/>
      <c r="CE211" s="82"/>
      <c r="CF211" s="82"/>
      <c r="CG211" s="82"/>
      <c r="CH211" s="82"/>
      <c r="CI211" s="82"/>
      <c r="CJ211" s="82"/>
      <c r="CX211" s="82"/>
      <c r="CY211" s="82"/>
      <c r="CZ211" s="82"/>
      <c r="DA211" s="82"/>
      <c r="DB211" s="82"/>
      <c r="DC211" s="82"/>
      <c r="DD211" s="82"/>
      <c r="DE211" s="82"/>
      <c r="DF211" s="82"/>
      <c r="DG211" s="82"/>
      <c r="DH211" s="82"/>
      <c r="DI211" s="82"/>
      <c r="DJ211" s="82"/>
      <c r="DK211" s="82"/>
    </row>
    <row r="212" spans="1:115" ht="11.25" customHeight="1" x14ac:dyDescent="0.25">
      <c r="A212" s="82"/>
      <c r="B212" s="82"/>
      <c r="C212" s="82"/>
      <c r="D212" s="82"/>
      <c r="E212" s="82"/>
      <c r="F212" s="82"/>
      <c r="G212" s="82"/>
      <c r="H212" s="82"/>
      <c r="I212" s="82"/>
      <c r="J212" s="82"/>
      <c r="K212" s="82"/>
      <c r="L212" s="82"/>
      <c r="M212" s="82"/>
      <c r="N212" s="82"/>
      <c r="O212" s="82"/>
      <c r="P212" s="82"/>
      <c r="Q212" s="82"/>
      <c r="R212" s="82"/>
      <c r="S212" s="82"/>
      <c r="T212" s="82"/>
      <c r="U212" s="82"/>
      <c r="V212" s="82"/>
      <c r="W212" s="82"/>
      <c r="X212" s="82"/>
      <c r="Y212" s="82"/>
      <c r="Z212" s="82"/>
      <c r="AA212" s="230"/>
      <c r="AB212" s="230"/>
      <c r="AC212" s="230"/>
      <c r="AD212" s="230"/>
      <c r="AE212" s="230"/>
      <c r="AF212" s="230"/>
      <c r="AG212" s="230"/>
      <c r="AH212" s="230"/>
      <c r="AI212" s="230"/>
      <c r="AJ212" s="230"/>
      <c r="AK212" s="230"/>
      <c r="AL212" s="230"/>
      <c r="AM212" s="230"/>
      <c r="AN212" s="230"/>
      <c r="AO212" s="230"/>
      <c r="AP212" s="230"/>
      <c r="AQ212" s="230"/>
      <c r="AR212" s="230"/>
      <c r="AS212" s="230"/>
      <c r="AT212" s="230"/>
      <c r="AU212" s="230"/>
      <c r="AV212" s="230"/>
      <c r="AW212" s="230"/>
      <c r="AX212" s="230"/>
      <c r="AY212" s="230"/>
      <c r="AZ212" s="230"/>
      <c r="BA212" s="230"/>
      <c r="BB212" s="230"/>
      <c r="BC212" s="230"/>
      <c r="BD212" s="230"/>
      <c r="BE212" s="230"/>
      <c r="BF212" s="45">
        <v>6</v>
      </c>
      <c r="BG212" s="102">
        <v>1</v>
      </c>
      <c r="BH212" s="102">
        <v>12</v>
      </c>
      <c r="BI212" s="102">
        <v>50.09</v>
      </c>
      <c r="BJ212" s="48" t="str">
        <f t="shared" si="47"/>
        <v>12,1</v>
      </c>
      <c r="BK212" s="82"/>
      <c r="BL212" s="94">
        <f t="shared" si="48"/>
        <v>208</v>
      </c>
      <c r="BM212" s="56">
        <f t="shared" si="49"/>
        <v>6</v>
      </c>
      <c r="BN212" s="56">
        <f t="shared" si="50"/>
        <v>28</v>
      </c>
      <c r="BO212" s="82"/>
      <c r="BP212" s="230"/>
      <c r="BQ212" s="230"/>
      <c r="BR212" s="230"/>
      <c r="BS212" s="230"/>
      <c r="BT212" s="230"/>
      <c r="BU212" s="230"/>
      <c r="BV212" s="231"/>
      <c r="BW212" s="230"/>
      <c r="BX212" s="231"/>
      <c r="BY212" s="231"/>
      <c r="BZ212" s="82"/>
      <c r="CA212" s="82"/>
      <c r="CB212" s="82"/>
      <c r="CC212" s="82"/>
      <c r="CD212" s="82"/>
      <c r="CE212" s="82"/>
      <c r="CF212" s="82"/>
      <c r="CG212" s="82"/>
      <c r="CH212" s="82"/>
      <c r="CI212" s="82"/>
      <c r="CJ212" s="82"/>
      <c r="CX212" s="82"/>
      <c r="CY212" s="82"/>
      <c r="CZ212" s="82"/>
      <c r="DA212" s="82"/>
      <c r="DB212" s="82"/>
      <c r="DC212" s="82"/>
      <c r="DD212" s="82"/>
      <c r="DE212" s="82"/>
      <c r="DF212" s="82"/>
      <c r="DG212" s="82"/>
      <c r="DH212" s="82"/>
      <c r="DI212" s="82"/>
      <c r="DJ212" s="82"/>
      <c r="DK212" s="82"/>
    </row>
    <row r="213" spans="1:115" ht="11.25" customHeight="1" x14ac:dyDescent="0.25">
      <c r="A213" s="82"/>
      <c r="B213" s="82"/>
      <c r="C213" s="82"/>
      <c r="D213" s="82"/>
      <c r="E213" s="82"/>
      <c r="F213" s="82"/>
      <c r="G213" s="82"/>
      <c r="H213" s="82"/>
      <c r="I213" s="82"/>
      <c r="J213" s="82"/>
      <c r="K213" s="82"/>
      <c r="L213" s="82"/>
      <c r="M213" s="82"/>
      <c r="N213" s="82"/>
      <c r="O213" s="82"/>
      <c r="P213" s="82"/>
      <c r="Q213" s="82"/>
      <c r="R213" s="82"/>
      <c r="S213" s="82"/>
      <c r="T213" s="82"/>
      <c r="U213" s="82"/>
      <c r="V213" s="82"/>
      <c r="W213" s="82"/>
      <c r="X213" s="82"/>
      <c r="Y213" s="82"/>
      <c r="Z213" s="82"/>
      <c r="AA213" s="230"/>
      <c r="AB213" s="230"/>
      <c r="AC213" s="230"/>
      <c r="AD213" s="230"/>
      <c r="AE213" s="230"/>
      <c r="AF213" s="230"/>
      <c r="AG213" s="230"/>
      <c r="AH213" s="230"/>
      <c r="AI213" s="230"/>
      <c r="AJ213" s="230"/>
      <c r="AK213" s="230"/>
      <c r="AL213" s="230"/>
      <c r="AM213" s="230"/>
      <c r="AN213" s="230"/>
      <c r="AO213" s="230"/>
      <c r="AP213" s="230"/>
      <c r="AQ213" s="230"/>
      <c r="AR213" s="230"/>
      <c r="AS213" s="230"/>
      <c r="AT213" s="230"/>
      <c r="AU213" s="230"/>
      <c r="AV213" s="230"/>
      <c r="AW213" s="230"/>
      <c r="AX213" s="230"/>
      <c r="AY213" s="230"/>
      <c r="AZ213" s="230"/>
      <c r="BA213" s="230"/>
      <c r="BB213" s="230"/>
      <c r="BC213" s="230"/>
      <c r="BD213" s="230"/>
      <c r="BE213" s="230"/>
      <c r="BF213" s="45">
        <v>6</v>
      </c>
      <c r="BG213" s="102">
        <v>1</v>
      </c>
      <c r="BH213" s="102">
        <v>13</v>
      </c>
      <c r="BI213" s="102">
        <v>50.14</v>
      </c>
      <c r="BJ213" s="48" t="str">
        <f t="shared" si="47"/>
        <v>13,1</v>
      </c>
      <c r="BK213" s="82"/>
      <c r="BL213" s="94">
        <f t="shared" si="48"/>
        <v>209</v>
      </c>
      <c r="BM213" s="56">
        <f t="shared" si="49"/>
        <v>6</v>
      </c>
      <c r="BN213" s="56">
        <f t="shared" si="50"/>
        <v>29</v>
      </c>
      <c r="BO213" s="82"/>
      <c r="BP213" s="230"/>
      <c r="BQ213" s="230"/>
      <c r="BR213" s="230"/>
      <c r="BS213" s="230"/>
      <c r="BT213" s="230"/>
      <c r="BU213" s="230"/>
      <c r="BV213" s="231"/>
      <c r="BW213" s="230"/>
      <c r="BX213" s="231"/>
      <c r="BY213" s="231"/>
      <c r="BZ213" s="82"/>
      <c r="CA213" s="82"/>
      <c r="CB213" s="82"/>
      <c r="CC213" s="82"/>
      <c r="CD213" s="82"/>
      <c r="CE213" s="82"/>
      <c r="CF213" s="82"/>
      <c r="CG213" s="82"/>
      <c r="CH213" s="82"/>
      <c r="CI213" s="82"/>
      <c r="CJ213" s="82"/>
      <c r="CX213" s="82"/>
      <c r="CY213" s="82"/>
      <c r="CZ213" s="82"/>
      <c r="DA213" s="82"/>
      <c r="DB213" s="82"/>
      <c r="DC213" s="82"/>
      <c r="DD213" s="82"/>
      <c r="DE213" s="82"/>
      <c r="DF213" s="82"/>
      <c r="DG213" s="82"/>
      <c r="DH213" s="82"/>
      <c r="DI213" s="82"/>
      <c r="DJ213" s="82"/>
      <c r="DK213" s="82"/>
    </row>
    <row r="214" spans="1:115" ht="11.25" customHeight="1" x14ac:dyDescent="0.25">
      <c r="A214" s="82"/>
      <c r="B214" s="82"/>
      <c r="C214" s="82"/>
      <c r="D214" s="82"/>
      <c r="E214" s="82"/>
      <c r="F214" s="82"/>
      <c r="G214" s="82"/>
      <c r="H214" s="82"/>
      <c r="I214" s="82"/>
      <c r="J214" s="82"/>
      <c r="K214" s="82"/>
      <c r="L214" s="82"/>
      <c r="M214" s="82"/>
      <c r="N214" s="82"/>
      <c r="O214" s="82"/>
      <c r="P214" s="82"/>
      <c r="Q214" s="82"/>
      <c r="R214" s="82"/>
      <c r="S214" s="82"/>
      <c r="T214" s="82"/>
      <c r="U214" s="82"/>
      <c r="V214" s="82"/>
      <c r="W214" s="82"/>
      <c r="X214" s="82"/>
      <c r="Y214" s="82"/>
      <c r="Z214" s="82"/>
      <c r="AA214" s="230"/>
      <c r="AB214" s="230"/>
      <c r="AC214" s="230"/>
      <c r="AD214" s="230"/>
      <c r="AE214" s="230"/>
      <c r="AF214" s="230"/>
      <c r="AG214" s="230"/>
      <c r="AH214" s="230"/>
      <c r="AI214" s="230"/>
      <c r="AJ214" s="230"/>
      <c r="AK214" s="230"/>
      <c r="AL214" s="230"/>
      <c r="AM214" s="230"/>
      <c r="AN214" s="230"/>
      <c r="AO214" s="230"/>
      <c r="AP214" s="230"/>
      <c r="AQ214" s="230"/>
      <c r="AR214" s="230"/>
      <c r="AS214" s="230"/>
      <c r="AT214" s="230"/>
      <c r="AU214" s="230"/>
      <c r="AV214" s="230"/>
      <c r="AW214" s="230"/>
      <c r="AX214" s="230"/>
      <c r="AY214" s="230"/>
      <c r="AZ214" s="230"/>
      <c r="BA214" s="230"/>
      <c r="BB214" s="230"/>
      <c r="BC214" s="230"/>
      <c r="BD214" s="230"/>
      <c r="BE214" s="230"/>
      <c r="BF214" s="45">
        <v>6</v>
      </c>
      <c r="BG214" s="102">
        <v>1</v>
      </c>
      <c r="BH214" s="102">
        <v>14</v>
      </c>
      <c r="BI214" s="102">
        <v>50.14</v>
      </c>
      <c r="BJ214" s="48" t="str">
        <f t="shared" si="47"/>
        <v>14,1</v>
      </c>
      <c r="BK214" s="82"/>
      <c r="BL214" s="94">
        <f t="shared" si="48"/>
        <v>210</v>
      </c>
      <c r="BM214" s="56">
        <f t="shared" si="49"/>
        <v>6</v>
      </c>
      <c r="BN214" s="56">
        <f t="shared" si="50"/>
        <v>30</v>
      </c>
      <c r="BO214" s="82"/>
      <c r="BP214" s="230"/>
      <c r="BQ214" s="230"/>
      <c r="BR214" s="230"/>
      <c r="BS214" s="230"/>
      <c r="BT214" s="230"/>
      <c r="BU214" s="230"/>
      <c r="BV214" s="231"/>
      <c r="BW214" s="230"/>
      <c r="BX214" s="231"/>
      <c r="BY214" s="231"/>
      <c r="BZ214" s="82"/>
      <c r="CA214" s="82"/>
      <c r="CB214" s="82"/>
      <c r="CC214" s="82"/>
      <c r="CD214" s="82"/>
      <c r="CE214" s="82"/>
      <c r="CF214" s="82"/>
      <c r="CG214" s="82"/>
      <c r="CH214" s="82"/>
      <c r="CI214" s="82"/>
      <c r="CJ214" s="82"/>
      <c r="CX214" s="82"/>
      <c r="CY214" s="82"/>
      <c r="CZ214" s="82"/>
      <c r="DA214" s="82"/>
      <c r="DB214" s="82"/>
      <c r="DC214" s="82"/>
      <c r="DD214" s="82"/>
      <c r="DE214" s="82"/>
      <c r="DF214" s="82"/>
      <c r="DG214" s="82"/>
      <c r="DH214" s="82"/>
      <c r="DI214" s="82"/>
      <c r="DJ214" s="82"/>
      <c r="DK214" s="82"/>
    </row>
    <row r="215" spans="1:115" ht="11.25" customHeight="1" x14ac:dyDescent="0.25">
      <c r="A215" s="82"/>
      <c r="B215" s="82"/>
      <c r="C215" s="82"/>
      <c r="D215" s="82"/>
      <c r="E215" s="82"/>
      <c r="F215" s="82"/>
      <c r="G215" s="82"/>
      <c r="H215" s="82"/>
      <c r="I215" s="82"/>
      <c r="J215" s="82"/>
      <c r="K215" s="82"/>
      <c r="L215" s="82"/>
      <c r="M215" s="82"/>
      <c r="N215" s="82"/>
      <c r="O215" s="82"/>
      <c r="P215" s="82"/>
      <c r="Q215" s="82"/>
      <c r="R215" s="82"/>
      <c r="S215" s="82"/>
      <c r="T215" s="82"/>
      <c r="U215" s="82"/>
      <c r="V215" s="82"/>
      <c r="W215" s="82"/>
      <c r="X215" s="82"/>
      <c r="Y215" s="82"/>
      <c r="Z215" s="82"/>
      <c r="AA215" s="230"/>
      <c r="AB215" s="230"/>
      <c r="AC215" s="230"/>
      <c r="AD215" s="230"/>
      <c r="AE215" s="230"/>
      <c r="AF215" s="230"/>
      <c r="AG215" s="230"/>
      <c r="AH215" s="230"/>
      <c r="AI215" s="230"/>
      <c r="AJ215" s="230"/>
      <c r="AK215" s="230"/>
      <c r="AL215" s="230"/>
      <c r="AM215" s="230"/>
      <c r="AN215" s="230"/>
      <c r="AO215" s="230"/>
      <c r="AP215" s="230"/>
      <c r="AQ215" s="230"/>
      <c r="AR215" s="230"/>
      <c r="AS215" s="230"/>
      <c r="AT215" s="230"/>
      <c r="AU215" s="230"/>
      <c r="AV215" s="230"/>
      <c r="AW215" s="230"/>
      <c r="AX215" s="230"/>
      <c r="AY215" s="230"/>
      <c r="AZ215" s="230"/>
      <c r="BA215" s="230"/>
      <c r="BB215" s="230"/>
      <c r="BC215" s="230"/>
      <c r="BD215" s="230"/>
      <c r="BE215" s="230"/>
      <c r="BF215" s="45">
        <v>6</v>
      </c>
      <c r="BG215" s="102">
        <v>1</v>
      </c>
      <c r="BH215" s="102">
        <v>15</v>
      </c>
      <c r="BI215" s="102">
        <v>50.09</v>
      </c>
      <c r="BJ215" s="48" t="str">
        <f t="shared" si="47"/>
        <v>15,1</v>
      </c>
      <c r="BK215" s="82"/>
      <c r="BL215" s="94">
        <f t="shared" si="48"/>
        <v>211</v>
      </c>
      <c r="BM215" s="56">
        <f t="shared" si="49"/>
        <v>6</v>
      </c>
      <c r="BN215" s="56">
        <f t="shared" si="50"/>
        <v>31</v>
      </c>
      <c r="BO215" s="82"/>
      <c r="BP215" s="230"/>
      <c r="BQ215" s="230"/>
      <c r="BR215" s="230"/>
      <c r="BS215" s="230"/>
      <c r="BT215" s="230"/>
      <c r="BU215" s="230"/>
      <c r="BV215" s="231"/>
      <c r="BW215" s="230"/>
      <c r="BX215" s="231"/>
      <c r="BY215" s="231"/>
      <c r="BZ215" s="82"/>
      <c r="CA215" s="82"/>
      <c r="CB215" s="82"/>
      <c r="CC215" s="82"/>
      <c r="CD215" s="82"/>
      <c r="CE215" s="82"/>
      <c r="CF215" s="82"/>
      <c r="CG215" s="82"/>
      <c r="CH215" s="82"/>
      <c r="CI215" s="82"/>
      <c r="CJ215" s="82"/>
      <c r="CX215" s="82"/>
      <c r="CY215" s="82"/>
      <c r="CZ215" s="82"/>
      <c r="DA215" s="82"/>
      <c r="DB215" s="82"/>
      <c r="DC215" s="82"/>
      <c r="DD215" s="82"/>
      <c r="DE215" s="82"/>
      <c r="DF215" s="82"/>
      <c r="DG215" s="82"/>
      <c r="DH215" s="82"/>
      <c r="DI215" s="82"/>
      <c r="DJ215" s="82"/>
      <c r="DK215" s="82"/>
    </row>
    <row r="216" spans="1:115" ht="11.25" customHeight="1" x14ac:dyDescent="0.25">
      <c r="A216" s="82"/>
      <c r="B216" s="82"/>
      <c r="C216" s="82"/>
      <c r="D216" s="82"/>
      <c r="E216" s="82"/>
      <c r="F216" s="82"/>
      <c r="G216" s="82"/>
      <c r="H216" s="82"/>
      <c r="I216" s="82"/>
      <c r="J216" s="82"/>
      <c r="K216" s="82"/>
      <c r="L216" s="82"/>
      <c r="M216" s="82"/>
      <c r="N216" s="82"/>
      <c r="O216" s="82"/>
      <c r="P216" s="82"/>
      <c r="Q216" s="82"/>
      <c r="R216" s="82"/>
      <c r="S216" s="82"/>
      <c r="T216" s="82"/>
      <c r="U216" s="82"/>
      <c r="V216" s="82"/>
      <c r="W216" s="82"/>
      <c r="X216" s="82"/>
      <c r="Y216" s="82"/>
      <c r="Z216" s="82"/>
      <c r="AA216" s="230"/>
      <c r="AB216" s="230"/>
      <c r="AC216" s="230"/>
      <c r="AD216" s="230"/>
      <c r="AE216" s="230"/>
      <c r="AF216" s="230"/>
      <c r="AG216" s="230"/>
      <c r="AH216" s="230"/>
      <c r="AI216" s="230"/>
      <c r="AJ216" s="230"/>
      <c r="AK216" s="230"/>
      <c r="AL216" s="230"/>
      <c r="AM216" s="230"/>
      <c r="AN216" s="230"/>
      <c r="AO216" s="230"/>
      <c r="AP216" s="230"/>
      <c r="AQ216" s="230"/>
      <c r="AR216" s="230"/>
      <c r="AS216" s="230"/>
      <c r="AT216" s="230"/>
      <c r="AU216" s="230"/>
      <c r="AV216" s="230"/>
      <c r="AW216" s="230"/>
      <c r="AX216" s="230"/>
      <c r="AY216" s="230"/>
      <c r="AZ216" s="230"/>
      <c r="BA216" s="230"/>
      <c r="BB216" s="230"/>
      <c r="BC216" s="230"/>
      <c r="BD216" s="230"/>
      <c r="BE216" s="230"/>
      <c r="BF216" s="45">
        <v>6</v>
      </c>
      <c r="BG216" s="102">
        <v>1</v>
      </c>
      <c r="BH216" s="102">
        <v>16</v>
      </c>
      <c r="BI216" s="102">
        <v>50</v>
      </c>
      <c r="BJ216" s="48" t="str">
        <f t="shared" si="47"/>
        <v>16,1</v>
      </c>
      <c r="BK216" s="82"/>
      <c r="BL216" s="94">
        <f t="shared" si="48"/>
        <v>212</v>
      </c>
      <c r="BM216" s="56">
        <f t="shared" si="49"/>
        <v>6</v>
      </c>
      <c r="BN216" s="56">
        <f t="shared" si="50"/>
        <v>32</v>
      </c>
      <c r="BO216" s="82"/>
      <c r="BP216" s="230"/>
      <c r="BQ216" s="230"/>
      <c r="BR216" s="230"/>
      <c r="BS216" s="230"/>
      <c r="BT216" s="230"/>
      <c r="BU216" s="230"/>
      <c r="BV216" s="231"/>
      <c r="BW216" s="230"/>
      <c r="BX216" s="231"/>
      <c r="BY216" s="231"/>
      <c r="BZ216" s="82"/>
      <c r="CA216" s="82"/>
      <c r="CB216" s="82"/>
      <c r="CC216" s="82"/>
      <c r="CD216" s="82"/>
      <c r="CE216" s="82"/>
      <c r="CF216" s="82"/>
      <c r="CG216" s="82"/>
      <c r="CH216" s="82"/>
      <c r="CI216" s="82"/>
      <c r="CJ216" s="82"/>
      <c r="CX216" s="82"/>
      <c r="CY216" s="82"/>
      <c r="CZ216" s="82"/>
      <c r="DA216" s="82"/>
      <c r="DB216" s="82"/>
      <c r="DC216" s="82"/>
      <c r="DD216" s="82"/>
      <c r="DE216" s="82"/>
      <c r="DF216" s="82"/>
      <c r="DG216" s="82"/>
      <c r="DH216" s="82"/>
      <c r="DI216" s="82"/>
      <c r="DJ216" s="82"/>
      <c r="DK216" s="82"/>
    </row>
    <row r="217" spans="1:115" ht="11.25" customHeight="1" x14ac:dyDescent="0.25">
      <c r="A217" s="82"/>
      <c r="B217" s="82"/>
      <c r="C217" s="82"/>
      <c r="D217" s="82"/>
      <c r="E217" s="82"/>
      <c r="F217" s="82"/>
      <c r="G217" s="82"/>
      <c r="H217" s="82"/>
      <c r="I217" s="82"/>
      <c r="J217" s="82"/>
      <c r="K217" s="82"/>
      <c r="L217" s="82"/>
      <c r="M217" s="82"/>
      <c r="N217" s="82"/>
      <c r="O217" s="82"/>
      <c r="P217" s="82"/>
      <c r="Q217" s="82"/>
      <c r="R217" s="82"/>
      <c r="S217" s="82"/>
      <c r="T217" s="82"/>
      <c r="U217" s="82"/>
      <c r="V217" s="82"/>
      <c r="W217" s="82"/>
      <c r="X217" s="82"/>
      <c r="Y217" s="82"/>
      <c r="Z217" s="82"/>
      <c r="AA217" s="230"/>
      <c r="AB217" s="230"/>
      <c r="AC217" s="230"/>
      <c r="AD217" s="230"/>
      <c r="AE217" s="230"/>
      <c r="AF217" s="230"/>
      <c r="AG217" s="230"/>
      <c r="AH217" s="230"/>
      <c r="AI217" s="230"/>
      <c r="AJ217" s="230"/>
      <c r="AK217" s="230"/>
      <c r="AL217" s="230"/>
      <c r="AM217" s="230"/>
      <c r="AN217" s="230"/>
      <c r="AO217" s="230"/>
      <c r="AP217" s="230"/>
      <c r="AQ217" s="230"/>
      <c r="AR217" s="230"/>
      <c r="AS217" s="230"/>
      <c r="AT217" s="230"/>
      <c r="AU217" s="230"/>
      <c r="AV217" s="230"/>
      <c r="AW217" s="230"/>
      <c r="AX217" s="230"/>
      <c r="AY217" s="230"/>
      <c r="AZ217" s="230"/>
      <c r="BA217" s="230"/>
      <c r="BB217" s="230"/>
      <c r="BC217" s="230"/>
      <c r="BD217" s="230"/>
      <c r="BE217" s="230"/>
      <c r="BF217" s="45">
        <v>6</v>
      </c>
      <c r="BG217" s="102">
        <v>1</v>
      </c>
      <c r="BH217" s="102">
        <v>17</v>
      </c>
      <c r="BI217" s="102">
        <v>50</v>
      </c>
      <c r="BJ217" s="48" t="str">
        <f t="shared" si="47"/>
        <v>17,1</v>
      </c>
      <c r="BK217" s="82"/>
      <c r="BL217" s="94">
        <f t="shared" si="48"/>
        <v>213</v>
      </c>
      <c r="BM217" s="56">
        <f t="shared" si="49"/>
        <v>6</v>
      </c>
      <c r="BN217" s="56">
        <f t="shared" si="50"/>
        <v>33</v>
      </c>
      <c r="BO217" s="82"/>
      <c r="BP217" s="230"/>
      <c r="BQ217" s="230"/>
      <c r="BR217" s="230"/>
      <c r="BS217" s="230"/>
      <c r="BT217" s="230"/>
      <c r="BU217" s="230"/>
      <c r="BV217" s="231"/>
      <c r="BW217" s="230"/>
      <c r="BX217" s="231"/>
      <c r="BY217" s="231"/>
      <c r="BZ217" s="82"/>
      <c r="CA217" s="82"/>
      <c r="CB217" s="82"/>
      <c r="CC217" s="82"/>
      <c r="CD217" s="82"/>
      <c r="CE217" s="82"/>
      <c r="CF217" s="82"/>
      <c r="CG217" s="82"/>
      <c r="CH217" s="82"/>
      <c r="CI217" s="82"/>
      <c r="CJ217" s="82"/>
      <c r="CX217" s="82"/>
      <c r="CY217" s="82"/>
      <c r="CZ217" s="82"/>
      <c r="DA217" s="82"/>
      <c r="DB217" s="82"/>
      <c r="DC217" s="82"/>
      <c r="DD217" s="82"/>
      <c r="DE217" s="82"/>
      <c r="DF217" s="82"/>
      <c r="DG217" s="82"/>
      <c r="DH217" s="82"/>
      <c r="DI217" s="82"/>
      <c r="DJ217" s="82"/>
      <c r="DK217" s="82"/>
    </row>
    <row r="218" spans="1:115" ht="11.25" customHeight="1" x14ac:dyDescent="0.25">
      <c r="A218" s="82"/>
      <c r="B218" s="82"/>
      <c r="C218" s="82"/>
      <c r="D218" s="82"/>
      <c r="E218" s="82"/>
      <c r="F218" s="82"/>
      <c r="G218" s="82"/>
      <c r="H218" s="82"/>
      <c r="I218" s="82"/>
      <c r="J218" s="82"/>
      <c r="K218" s="82"/>
      <c r="L218" s="82"/>
      <c r="M218" s="82"/>
      <c r="N218" s="82"/>
      <c r="O218" s="82"/>
      <c r="P218" s="82"/>
      <c r="Q218" s="82"/>
      <c r="R218" s="82"/>
      <c r="S218" s="82"/>
      <c r="T218" s="82"/>
      <c r="U218" s="82"/>
      <c r="V218" s="82"/>
      <c r="W218" s="82"/>
      <c r="X218" s="82"/>
      <c r="Y218" s="82"/>
      <c r="Z218" s="82"/>
      <c r="AA218" s="230"/>
      <c r="AB218" s="230"/>
      <c r="AC218" s="230"/>
      <c r="AD218" s="230"/>
      <c r="AE218" s="230"/>
      <c r="AF218" s="230"/>
      <c r="AG218" s="230"/>
      <c r="AH218" s="230"/>
      <c r="AI218" s="230"/>
      <c r="AJ218" s="230"/>
      <c r="AK218" s="230"/>
      <c r="AL218" s="230"/>
      <c r="AM218" s="230"/>
      <c r="AN218" s="230"/>
      <c r="AO218" s="230"/>
      <c r="AP218" s="230"/>
      <c r="AQ218" s="230"/>
      <c r="AR218" s="230"/>
      <c r="AS218" s="230"/>
      <c r="AT218" s="230"/>
      <c r="AU218" s="230"/>
      <c r="AV218" s="230"/>
      <c r="AW218" s="230"/>
      <c r="AX218" s="230"/>
      <c r="AY218" s="230"/>
      <c r="AZ218" s="230"/>
      <c r="BA218" s="230"/>
      <c r="BB218" s="230"/>
      <c r="BC218" s="230"/>
      <c r="BD218" s="230"/>
      <c r="BE218" s="230"/>
      <c r="BF218" s="45">
        <v>6</v>
      </c>
      <c r="BG218" s="102">
        <v>1</v>
      </c>
      <c r="BH218" s="102">
        <v>18</v>
      </c>
      <c r="BI218" s="102">
        <v>50</v>
      </c>
      <c r="BJ218" s="48" t="str">
        <f t="shared" si="47"/>
        <v>18,1</v>
      </c>
      <c r="BK218" s="82"/>
      <c r="BL218" s="94">
        <f t="shared" si="48"/>
        <v>214</v>
      </c>
      <c r="BM218" s="56">
        <f t="shared" si="49"/>
        <v>6</v>
      </c>
      <c r="BN218" s="56">
        <f t="shared" si="50"/>
        <v>34</v>
      </c>
      <c r="BO218" s="82"/>
      <c r="BP218" s="230"/>
      <c r="BQ218" s="230"/>
      <c r="BR218" s="230"/>
      <c r="BS218" s="230"/>
      <c r="BT218" s="230"/>
      <c r="BU218" s="230"/>
      <c r="BV218" s="231"/>
      <c r="BW218" s="230"/>
      <c r="BX218" s="231"/>
      <c r="BY218" s="231"/>
      <c r="BZ218" s="82"/>
      <c r="CA218" s="82"/>
      <c r="CB218" s="82"/>
      <c r="CC218" s="82"/>
      <c r="CD218" s="82"/>
      <c r="CE218" s="82"/>
      <c r="CF218" s="82"/>
      <c r="CG218" s="82"/>
      <c r="CH218" s="82"/>
      <c r="CI218" s="82"/>
      <c r="CJ218" s="82"/>
      <c r="CX218" s="82"/>
      <c r="CY218" s="82"/>
      <c r="CZ218" s="82"/>
      <c r="DA218" s="82"/>
      <c r="DB218" s="82"/>
      <c r="DC218" s="82"/>
      <c r="DD218" s="82"/>
      <c r="DE218" s="82"/>
      <c r="DF218" s="82"/>
      <c r="DG218" s="82"/>
      <c r="DH218" s="82"/>
      <c r="DI218" s="82"/>
      <c r="DJ218" s="82"/>
      <c r="DK218" s="82"/>
    </row>
    <row r="219" spans="1:115" ht="11.25" customHeight="1" x14ac:dyDescent="0.25">
      <c r="A219" s="82"/>
      <c r="B219" s="82"/>
      <c r="C219" s="82"/>
      <c r="D219" s="82"/>
      <c r="E219" s="82"/>
      <c r="F219" s="82"/>
      <c r="G219" s="82"/>
      <c r="H219" s="82"/>
      <c r="I219" s="82"/>
      <c r="J219" s="82"/>
      <c r="K219" s="82"/>
      <c r="L219" s="82"/>
      <c r="M219" s="82"/>
      <c r="N219" s="82"/>
      <c r="O219" s="82"/>
      <c r="P219" s="82"/>
      <c r="Q219" s="82"/>
      <c r="R219" s="82"/>
      <c r="S219" s="82"/>
      <c r="T219" s="82"/>
      <c r="U219" s="82"/>
      <c r="V219" s="82"/>
      <c r="W219" s="82"/>
      <c r="X219" s="82"/>
      <c r="Y219" s="82"/>
      <c r="Z219" s="82"/>
      <c r="AA219" s="230"/>
      <c r="AB219" s="230"/>
      <c r="AC219" s="230"/>
      <c r="AD219" s="230"/>
      <c r="AE219" s="230"/>
      <c r="AF219" s="230"/>
      <c r="AG219" s="230"/>
      <c r="AH219" s="230"/>
      <c r="AI219" s="230"/>
      <c r="AJ219" s="230"/>
      <c r="AK219" s="230"/>
      <c r="AL219" s="230"/>
      <c r="AM219" s="230"/>
      <c r="AN219" s="230"/>
      <c r="AO219" s="230"/>
      <c r="AP219" s="230"/>
      <c r="AQ219" s="230"/>
      <c r="AR219" s="230"/>
      <c r="AS219" s="230"/>
      <c r="AT219" s="230"/>
      <c r="AU219" s="230"/>
      <c r="AV219" s="230"/>
      <c r="AW219" s="230"/>
      <c r="AX219" s="230"/>
      <c r="AY219" s="230"/>
      <c r="AZ219" s="230"/>
      <c r="BA219" s="230"/>
      <c r="BB219" s="230"/>
      <c r="BC219" s="230"/>
      <c r="BD219" s="230"/>
      <c r="BE219" s="230"/>
      <c r="BF219" s="45">
        <v>6</v>
      </c>
      <c r="BG219" s="102">
        <v>1</v>
      </c>
      <c r="BH219" s="102">
        <v>19</v>
      </c>
      <c r="BI219" s="102">
        <v>50</v>
      </c>
      <c r="BJ219" s="48" t="str">
        <f t="shared" si="47"/>
        <v>19,1</v>
      </c>
      <c r="BK219" s="82"/>
      <c r="BL219" s="94">
        <f t="shared" si="48"/>
        <v>215</v>
      </c>
      <c r="BM219" s="56">
        <f t="shared" si="49"/>
        <v>6</v>
      </c>
      <c r="BN219" s="56">
        <f t="shared" si="50"/>
        <v>35</v>
      </c>
      <c r="BO219" s="82"/>
      <c r="BP219" s="230"/>
      <c r="BQ219" s="230"/>
      <c r="BR219" s="230"/>
      <c r="BS219" s="230"/>
      <c r="BT219" s="230"/>
      <c r="BU219" s="230"/>
      <c r="BV219" s="231"/>
      <c r="BW219" s="230"/>
      <c r="BX219" s="231"/>
      <c r="BY219" s="231"/>
      <c r="BZ219" s="82"/>
      <c r="CA219" s="82"/>
      <c r="CB219" s="82"/>
      <c r="CC219" s="82"/>
      <c r="CD219" s="82"/>
      <c r="CE219" s="82"/>
      <c r="CF219" s="82"/>
      <c r="CG219" s="82"/>
      <c r="CH219" s="82"/>
      <c r="CI219" s="82"/>
      <c r="CJ219" s="82"/>
      <c r="CX219" s="82"/>
      <c r="CY219" s="82"/>
      <c r="CZ219" s="82"/>
      <c r="DA219" s="82"/>
      <c r="DB219" s="82"/>
      <c r="DC219" s="82"/>
      <c r="DD219" s="82"/>
      <c r="DE219" s="82"/>
      <c r="DF219" s="82"/>
      <c r="DG219" s="82"/>
      <c r="DH219" s="82"/>
      <c r="DI219" s="82"/>
      <c r="DJ219" s="82"/>
      <c r="DK219" s="82"/>
    </row>
    <row r="220" spans="1:115" ht="11.25" customHeight="1" x14ac:dyDescent="0.25">
      <c r="A220" s="82"/>
      <c r="B220" s="82"/>
      <c r="C220" s="82"/>
      <c r="D220" s="82"/>
      <c r="E220" s="82"/>
      <c r="F220" s="82"/>
      <c r="G220" s="82"/>
      <c r="H220" s="82"/>
      <c r="I220" s="82"/>
      <c r="J220" s="82"/>
      <c r="K220" s="82"/>
      <c r="L220" s="82"/>
      <c r="M220" s="82"/>
      <c r="N220" s="82"/>
      <c r="O220" s="82"/>
      <c r="P220" s="82"/>
      <c r="Q220" s="82"/>
      <c r="R220" s="82"/>
      <c r="S220" s="82"/>
      <c r="T220" s="82"/>
      <c r="U220" s="82"/>
      <c r="V220" s="82"/>
      <c r="W220" s="82"/>
      <c r="X220" s="82"/>
      <c r="Y220" s="82"/>
      <c r="Z220" s="82"/>
      <c r="AA220" s="230"/>
      <c r="AB220" s="230"/>
      <c r="AC220" s="230"/>
      <c r="AD220" s="230"/>
      <c r="AE220" s="230"/>
      <c r="AF220" s="230"/>
      <c r="AG220" s="230"/>
      <c r="AH220" s="230"/>
      <c r="AI220" s="230"/>
      <c r="AJ220" s="230"/>
      <c r="AK220" s="230"/>
      <c r="AL220" s="230"/>
      <c r="AM220" s="230"/>
      <c r="AN220" s="230"/>
      <c r="AO220" s="230"/>
      <c r="AP220" s="230"/>
      <c r="AQ220" s="230"/>
      <c r="AR220" s="230"/>
      <c r="AS220" s="230"/>
      <c r="AT220" s="230"/>
      <c r="AU220" s="230"/>
      <c r="AV220" s="230"/>
      <c r="AW220" s="230"/>
      <c r="AX220" s="230"/>
      <c r="AY220" s="230"/>
      <c r="AZ220" s="230"/>
      <c r="BA220" s="230"/>
      <c r="BB220" s="230"/>
      <c r="BC220" s="230"/>
      <c r="BD220" s="230"/>
      <c r="BE220" s="230"/>
      <c r="BF220" s="45">
        <v>6</v>
      </c>
      <c r="BG220" s="102">
        <v>1</v>
      </c>
      <c r="BH220" s="102">
        <v>20</v>
      </c>
      <c r="BI220" s="102">
        <v>50</v>
      </c>
      <c r="BJ220" s="48" t="str">
        <f t="shared" si="47"/>
        <v>20,1</v>
      </c>
      <c r="BK220" s="82"/>
      <c r="BL220" s="94">
        <f t="shared" si="48"/>
        <v>216</v>
      </c>
      <c r="BM220" s="56">
        <f t="shared" si="49"/>
        <v>6</v>
      </c>
      <c r="BN220" s="56">
        <f t="shared" si="50"/>
        <v>36</v>
      </c>
      <c r="BO220" s="82"/>
      <c r="BP220" s="230"/>
      <c r="BQ220" s="230"/>
      <c r="BR220" s="230"/>
      <c r="BS220" s="230"/>
      <c r="BT220" s="230"/>
      <c r="BU220" s="230"/>
      <c r="BV220" s="231"/>
      <c r="BW220" s="230"/>
      <c r="BX220" s="231"/>
      <c r="BY220" s="231"/>
      <c r="BZ220" s="82"/>
      <c r="CA220" s="82"/>
      <c r="CB220" s="82"/>
      <c r="CC220" s="82"/>
      <c r="CD220" s="82"/>
      <c r="CE220" s="82"/>
      <c r="CF220" s="82"/>
      <c r="CG220" s="82"/>
      <c r="CH220" s="82"/>
      <c r="CI220" s="82"/>
      <c r="CJ220" s="82"/>
      <c r="CX220" s="82"/>
      <c r="CY220" s="82"/>
      <c r="CZ220" s="82"/>
      <c r="DA220" s="82"/>
      <c r="DB220" s="82"/>
      <c r="DC220" s="82"/>
      <c r="DD220" s="82"/>
      <c r="DE220" s="82"/>
      <c r="DF220" s="82"/>
      <c r="DG220" s="82"/>
      <c r="DH220" s="82"/>
      <c r="DI220" s="82"/>
      <c r="DJ220" s="82"/>
      <c r="DK220" s="82"/>
    </row>
    <row r="221" spans="1:115" ht="11.25" customHeight="1" x14ac:dyDescent="0.25">
      <c r="A221" s="82"/>
      <c r="B221" s="82"/>
      <c r="C221" s="82"/>
      <c r="D221" s="82"/>
      <c r="E221" s="82"/>
      <c r="F221" s="82"/>
      <c r="G221" s="82"/>
      <c r="H221" s="82"/>
      <c r="I221" s="82"/>
      <c r="J221" s="82"/>
      <c r="K221" s="82"/>
      <c r="L221" s="82"/>
      <c r="M221" s="82"/>
      <c r="N221" s="82"/>
      <c r="O221" s="82"/>
      <c r="P221" s="82"/>
      <c r="Q221" s="82"/>
      <c r="R221" s="82"/>
      <c r="S221" s="82"/>
      <c r="T221" s="82"/>
      <c r="U221" s="82"/>
      <c r="V221" s="82"/>
      <c r="W221" s="82"/>
      <c r="X221" s="82"/>
      <c r="Y221" s="82"/>
      <c r="Z221" s="82"/>
      <c r="AA221" s="230"/>
      <c r="AB221" s="230"/>
      <c r="AC221" s="230"/>
      <c r="AD221" s="230"/>
      <c r="AE221" s="230"/>
      <c r="AF221" s="230"/>
      <c r="AG221" s="230"/>
      <c r="AH221" s="230"/>
      <c r="AI221" s="230"/>
      <c r="AJ221" s="230"/>
      <c r="AK221" s="230"/>
      <c r="AL221" s="230"/>
      <c r="AM221" s="230"/>
      <c r="AN221" s="230"/>
      <c r="AO221" s="230"/>
      <c r="AP221" s="230"/>
      <c r="AQ221" s="230"/>
      <c r="AR221" s="230"/>
      <c r="AS221" s="230"/>
      <c r="AT221" s="230"/>
      <c r="AU221" s="230"/>
      <c r="AV221" s="230"/>
      <c r="AW221" s="230"/>
      <c r="AX221" s="230"/>
      <c r="AY221" s="230"/>
      <c r="AZ221" s="230"/>
      <c r="BA221" s="230"/>
      <c r="BB221" s="230"/>
      <c r="BC221" s="230"/>
      <c r="BD221" s="230"/>
      <c r="BE221" s="230"/>
      <c r="BF221" s="45">
        <v>6</v>
      </c>
      <c r="BG221" s="102">
        <v>1</v>
      </c>
      <c r="BH221" s="102">
        <v>21</v>
      </c>
      <c r="BI221" s="102">
        <v>50</v>
      </c>
      <c r="BJ221" s="48" t="str">
        <f t="shared" si="47"/>
        <v>21,1</v>
      </c>
      <c r="BK221" s="82"/>
      <c r="BL221" s="94">
        <f t="shared" si="48"/>
        <v>217</v>
      </c>
      <c r="BM221" s="56">
        <f t="shared" si="49"/>
        <v>7</v>
      </c>
      <c r="BN221" s="56">
        <f t="shared" si="50"/>
        <v>1</v>
      </c>
      <c r="BO221" s="82"/>
      <c r="BP221" s="230"/>
      <c r="BQ221" s="230"/>
      <c r="BR221" s="230"/>
      <c r="BS221" s="230"/>
      <c r="BT221" s="230"/>
      <c r="BU221" s="230"/>
      <c r="BV221" s="231"/>
      <c r="BW221" s="230"/>
      <c r="BX221" s="231"/>
      <c r="BY221" s="231"/>
      <c r="BZ221" s="82"/>
      <c r="CA221" s="82"/>
      <c r="CB221" s="82"/>
      <c r="CC221" s="82"/>
      <c r="CD221" s="82"/>
      <c r="CE221" s="82"/>
      <c r="CF221" s="82"/>
      <c r="CG221" s="82"/>
      <c r="CH221" s="82"/>
      <c r="CI221" s="82"/>
      <c r="CJ221" s="82"/>
      <c r="CX221" s="82"/>
      <c r="CY221" s="82"/>
      <c r="CZ221" s="82"/>
      <c r="DA221" s="82"/>
      <c r="DB221" s="82"/>
      <c r="DC221" s="82"/>
      <c r="DD221" s="82"/>
      <c r="DE221" s="82"/>
      <c r="DF221" s="82"/>
      <c r="DG221" s="82"/>
      <c r="DH221" s="82"/>
      <c r="DI221" s="82"/>
      <c r="DJ221" s="82"/>
      <c r="DK221" s="82"/>
    </row>
    <row r="222" spans="1:115" ht="11.25" customHeight="1" x14ac:dyDescent="0.25">
      <c r="A222" s="82"/>
      <c r="B222" s="82"/>
      <c r="C222" s="82"/>
      <c r="D222" s="82"/>
      <c r="E222" s="82"/>
      <c r="F222" s="82"/>
      <c r="G222" s="82"/>
      <c r="H222" s="82"/>
      <c r="I222" s="82"/>
      <c r="J222" s="82"/>
      <c r="K222" s="82"/>
      <c r="L222" s="82"/>
      <c r="M222" s="82"/>
      <c r="N222" s="82"/>
      <c r="O222" s="82"/>
      <c r="P222" s="82"/>
      <c r="Q222" s="82"/>
      <c r="R222" s="82"/>
      <c r="S222" s="82"/>
      <c r="T222" s="82"/>
      <c r="U222" s="82"/>
      <c r="V222" s="82"/>
      <c r="W222" s="82"/>
      <c r="X222" s="82"/>
      <c r="Y222" s="82"/>
      <c r="Z222" s="82"/>
      <c r="AA222" s="230"/>
      <c r="AB222" s="230"/>
      <c r="AC222" s="230"/>
      <c r="AD222" s="230"/>
      <c r="AE222" s="230"/>
      <c r="AF222" s="230"/>
      <c r="AG222" s="230"/>
      <c r="AH222" s="230"/>
      <c r="AI222" s="230"/>
      <c r="AJ222" s="230"/>
      <c r="AK222" s="230"/>
      <c r="AL222" s="230"/>
      <c r="AM222" s="230"/>
      <c r="AN222" s="230"/>
      <c r="AO222" s="230"/>
      <c r="AP222" s="230"/>
      <c r="AQ222" s="230"/>
      <c r="AR222" s="230"/>
      <c r="AS222" s="230"/>
      <c r="AT222" s="230"/>
      <c r="AU222" s="230"/>
      <c r="AV222" s="230"/>
      <c r="AW222" s="230"/>
      <c r="AX222" s="230"/>
      <c r="AY222" s="230"/>
      <c r="AZ222" s="230"/>
      <c r="BA222" s="230"/>
      <c r="BB222" s="230"/>
      <c r="BC222" s="230"/>
      <c r="BD222" s="230"/>
      <c r="BE222" s="230"/>
      <c r="BF222" s="45">
        <v>6</v>
      </c>
      <c r="BG222" s="102">
        <v>33</v>
      </c>
      <c r="BH222" s="102">
        <v>1</v>
      </c>
      <c r="BI222" s="102">
        <v>28</v>
      </c>
      <c r="BJ222" s="48" t="str">
        <f t="shared" si="47"/>
        <v>1,33</v>
      </c>
      <c r="BK222" s="82"/>
      <c r="BL222" s="94">
        <f t="shared" si="48"/>
        <v>218</v>
      </c>
      <c r="BM222" s="56">
        <f t="shared" si="49"/>
        <v>7</v>
      </c>
      <c r="BN222" s="56">
        <f t="shared" si="50"/>
        <v>2</v>
      </c>
      <c r="BO222" s="82"/>
      <c r="BP222" s="230"/>
      <c r="BQ222" s="230"/>
      <c r="BR222" s="230"/>
      <c r="BS222" s="230"/>
      <c r="BT222" s="230"/>
      <c r="BU222" s="230"/>
      <c r="BV222" s="231"/>
      <c r="BW222" s="230"/>
      <c r="BX222" s="231"/>
      <c r="BY222" s="231"/>
      <c r="BZ222" s="82"/>
      <c r="CA222" s="82"/>
      <c r="CB222" s="82"/>
      <c r="CC222" s="82"/>
      <c r="CD222" s="82"/>
      <c r="CE222" s="82"/>
      <c r="CF222" s="82"/>
      <c r="CG222" s="82"/>
      <c r="CH222" s="82"/>
      <c r="CI222" s="82"/>
      <c r="CJ222" s="82"/>
      <c r="CX222" s="82"/>
      <c r="CY222" s="82"/>
      <c r="CZ222" s="82"/>
      <c r="DA222" s="82"/>
      <c r="DB222" s="82"/>
      <c r="DC222" s="82"/>
      <c r="DD222" s="82"/>
      <c r="DE222" s="82"/>
      <c r="DF222" s="82"/>
      <c r="DG222" s="82"/>
      <c r="DH222" s="82"/>
      <c r="DI222" s="82"/>
      <c r="DJ222" s="82"/>
      <c r="DK222" s="82"/>
    </row>
    <row r="223" spans="1:115" ht="11.25" customHeight="1" x14ac:dyDescent="0.25">
      <c r="A223" s="82"/>
      <c r="B223" s="82"/>
      <c r="C223" s="82"/>
      <c r="D223" s="82"/>
      <c r="E223" s="82"/>
      <c r="F223" s="82"/>
      <c r="G223" s="82"/>
      <c r="H223" s="82"/>
      <c r="I223" s="82"/>
      <c r="J223" s="82"/>
      <c r="K223" s="82"/>
      <c r="L223" s="82"/>
      <c r="M223" s="82"/>
      <c r="N223" s="82"/>
      <c r="O223" s="82"/>
      <c r="P223" s="82"/>
      <c r="Q223" s="82"/>
      <c r="R223" s="82"/>
      <c r="S223" s="82"/>
      <c r="T223" s="82"/>
      <c r="U223" s="82"/>
      <c r="V223" s="82"/>
      <c r="W223" s="82"/>
      <c r="X223" s="82"/>
      <c r="Y223" s="82"/>
      <c r="Z223" s="82"/>
      <c r="AA223" s="230"/>
      <c r="AB223" s="230"/>
      <c r="AC223" s="230"/>
      <c r="AD223" s="230"/>
      <c r="AE223" s="230"/>
      <c r="AF223" s="230"/>
      <c r="AG223" s="230"/>
      <c r="AH223" s="230"/>
      <c r="AI223" s="230"/>
      <c r="AJ223" s="230"/>
      <c r="AK223" s="230"/>
      <c r="AL223" s="230"/>
      <c r="AM223" s="230"/>
      <c r="AN223" s="230"/>
      <c r="AO223" s="230"/>
      <c r="AP223" s="230"/>
      <c r="AQ223" s="230"/>
      <c r="AR223" s="230"/>
      <c r="AS223" s="230"/>
      <c r="AT223" s="230"/>
      <c r="AU223" s="230"/>
      <c r="AV223" s="230"/>
      <c r="AW223" s="230"/>
      <c r="AX223" s="230"/>
      <c r="AY223" s="230"/>
      <c r="AZ223" s="230"/>
      <c r="BA223" s="230"/>
      <c r="BB223" s="230"/>
      <c r="BC223" s="230"/>
      <c r="BD223" s="230"/>
      <c r="BE223" s="230"/>
      <c r="BF223" s="45">
        <v>6</v>
      </c>
      <c r="BG223" s="102">
        <v>33</v>
      </c>
      <c r="BH223" s="102">
        <v>2</v>
      </c>
      <c r="BI223" s="102">
        <v>28</v>
      </c>
      <c r="BJ223" s="48" t="str">
        <f t="shared" si="47"/>
        <v>2,33</v>
      </c>
      <c r="BK223" s="82"/>
      <c r="BL223" s="94">
        <f t="shared" si="48"/>
        <v>219</v>
      </c>
      <c r="BM223" s="56">
        <f t="shared" si="49"/>
        <v>7</v>
      </c>
      <c r="BN223" s="56">
        <f t="shared" si="50"/>
        <v>3</v>
      </c>
      <c r="BO223" s="82"/>
      <c r="BP223" s="230"/>
      <c r="BQ223" s="230"/>
      <c r="BR223" s="230"/>
      <c r="BS223" s="230"/>
      <c r="BT223" s="230"/>
      <c r="BU223" s="230"/>
      <c r="BV223" s="231"/>
      <c r="BW223" s="230"/>
      <c r="BX223" s="231"/>
      <c r="BY223" s="231"/>
      <c r="BZ223" s="82"/>
      <c r="CA223" s="82"/>
      <c r="CB223" s="82"/>
      <c r="CC223" s="82"/>
      <c r="CD223" s="82"/>
      <c r="CE223" s="82"/>
      <c r="CF223" s="82"/>
      <c r="CG223" s="82"/>
      <c r="CH223" s="82"/>
      <c r="CI223" s="82"/>
      <c r="CJ223" s="82"/>
      <c r="CX223" s="82"/>
      <c r="CY223" s="82"/>
      <c r="CZ223" s="82"/>
      <c r="DA223" s="82"/>
      <c r="DB223" s="82"/>
      <c r="DC223" s="82"/>
      <c r="DD223" s="82"/>
      <c r="DE223" s="82"/>
      <c r="DF223" s="82"/>
      <c r="DG223" s="82"/>
      <c r="DH223" s="82"/>
      <c r="DI223" s="82"/>
      <c r="DJ223" s="82"/>
      <c r="DK223" s="82"/>
    </row>
    <row r="224" spans="1:115" ht="11.25" customHeight="1" x14ac:dyDescent="0.25">
      <c r="A224" s="82"/>
      <c r="B224" s="82"/>
      <c r="C224" s="82"/>
      <c r="D224" s="82"/>
      <c r="E224" s="82"/>
      <c r="F224" s="82"/>
      <c r="G224" s="82"/>
      <c r="H224" s="82"/>
      <c r="I224" s="82"/>
      <c r="J224" s="82"/>
      <c r="K224" s="82"/>
      <c r="L224" s="82"/>
      <c r="M224" s="82"/>
      <c r="N224" s="82"/>
      <c r="O224" s="82"/>
      <c r="P224" s="82"/>
      <c r="Q224" s="82"/>
      <c r="R224" s="82"/>
      <c r="S224" s="82"/>
      <c r="T224" s="82"/>
      <c r="U224" s="82"/>
      <c r="V224" s="82"/>
      <c r="W224" s="82"/>
      <c r="X224" s="82"/>
      <c r="Y224" s="82"/>
      <c r="Z224" s="82"/>
      <c r="AA224" s="230"/>
      <c r="AB224" s="230"/>
      <c r="AC224" s="230"/>
      <c r="AD224" s="230"/>
      <c r="AE224" s="230"/>
      <c r="AF224" s="230"/>
      <c r="AG224" s="230"/>
      <c r="AH224" s="230"/>
      <c r="AI224" s="230"/>
      <c r="AJ224" s="230"/>
      <c r="AK224" s="230"/>
      <c r="AL224" s="230"/>
      <c r="AM224" s="230"/>
      <c r="AN224" s="230"/>
      <c r="AO224" s="230"/>
      <c r="AP224" s="230"/>
      <c r="AQ224" s="230"/>
      <c r="AR224" s="230"/>
      <c r="AS224" s="230"/>
      <c r="AT224" s="230"/>
      <c r="AU224" s="230"/>
      <c r="AV224" s="230"/>
      <c r="AW224" s="230"/>
      <c r="AX224" s="230"/>
      <c r="AY224" s="230"/>
      <c r="AZ224" s="230"/>
      <c r="BA224" s="230"/>
      <c r="BB224" s="230"/>
      <c r="BC224" s="230"/>
      <c r="BD224" s="230"/>
      <c r="BE224" s="230"/>
      <c r="BF224" s="45">
        <v>6</v>
      </c>
      <c r="BG224" s="102">
        <v>33</v>
      </c>
      <c r="BH224" s="102">
        <v>3</v>
      </c>
      <c r="BI224" s="102">
        <v>28</v>
      </c>
      <c r="BJ224" s="48" t="str">
        <f t="shared" si="47"/>
        <v>3,33</v>
      </c>
      <c r="BK224" s="82"/>
      <c r="BL224" s="94">
        <f t="shared" si="48"/>
        <v>220</v>
      </c>
      <c r="BM224" s="56">
        <f t="shared" si="49"/>
        <v>7</v>
      </c>
      <c r="BN224" s="56">
        <f t="shared" si="50"/>
        <v>4</v>
      </c>
      <c r="BO224" s="82"/>
      <c r="BP224" s="230"/>
      <c r="BQ224" s="230"/>
      <c r="BR224" s="230"/>
      <c r="BS224" s="230"/>
      <c r="BT224" s="230"/>
      <c r="BU224" s="230"/>
      <c r="BV224" s="231"/>
      <c r="BW224" s="230"/>
      <c r="BX224" s="231"/>
      <c r="BY224" s="231"/>
      <c r="BZ224" s="82"/>
      <c r="CA224" s="82"/>
      <c r="CB224" s="82"/>
      <c r="CC224" s="82"/>
      <c r="CD224" s="82"/>
      <c r="CE224" s="82"/>
      <c r="CF224" s="82"/>
      <c r="CG224" s="82"/>
      <c r="CH224" s="82"/>
      <c r="CI224" s="82"/>
      <c r="CJ224" s="82"/>
      <c r="CX224" s="82"/>
      <c r="CY224" s="82"/>
      <c r="CZ224" s="82"/>
      <c r="DA224" s="82"/>
      <c r="DB224" s="82"/>
      <c r="DC224" s="82"/>
      <c r="DD224" s="82"/>
      <c r="DE224" s="82"/>
      <c r="DF224" s="82"/>
      <c r="DG224" s="82"/>
      <c r="DH224" s="82"/>
      <c r="DI224" s="82"/>
      <c r="DJ224" s="82"/>
      <c r="DK224" s="82"/>
    </row>
    <row r="225" spans="1:115" ht="11.25" customHeight="1" x14ac:dyDescent="0.25">
      <c r="A225" s="82"/>
      <c r="B225" s="82"/>
      <c r="C225" s="82"/>
      <c r="D225" s="82"/>
      <c r="E225" s="82"/>
      <c r="F225" s="82"/>
      <c r="G225" s="82"/>
      <c r="H225" s="82"/>
      <c r="I225" s="82"/>
      <c r="J225" s="82"/>
      <c r="K225" s="82"/>
      <c r="L225" s="82"/>
      <c r="M225" s="82"/>
      <c r="N225" s="82"/>
      <c r="O225" s="82"/>
      <c r="P225" s="82"/>
      <c r="Q225" s="82"/>
      <c r="R225" s="82"/>
      <c r="S225" s="82"/>
      <c r="T225" s="82"/>
      <c r="U225" s="82"/>
      <c r="V225" s="82"/>
      <c r="W225" s="82"/>
      <c r="X225" s="82"/>
      <c r="Y225" s="82"/>
      <c r="Z225" s="82"/>
      <c r="AA225" s="230"/>
      <c r="AB225" s="230"/>
      <c r="AC225" s="230"/>
      <c r="AD225" s="230"/>
      <c r="AE225" s="230"/>
      <c r="AF225" s="230"/>
      <c r="AG225" s="230"/>
      <c r="AH225" s="230"/>
      <c r="AI225" s="230"/>
      <c r="AJ225" s="230"/>
      <c r="AK225" s="230"/>
      <c r="AL225" s="230"/>
      <c r="AM225" s="230"/>
      <c r="AN225" s="230"/>
      <c r="AO225" s="230"/>
      <c r="AP225" s="230"/>
      <c r="AQ225" s="230"/>
      <c r="AR225" s="230"/>
      <c r="AS225" s="230"/>
      <c r="AT225" s="230"/>
      <c r="AU225" s="230"/>
      <c r="AV225" s="230"/>
      <c r="AW225" s="230"/>
      <c r="AX225" s="230"/>
      <c r="AY225" s="230"/>
      <c r="AZ225" s="230"/>
      <c r="BA225" s="230"/>
      <c r="BB225" s="230"/>
      <c r="BC225" s="230"/>
      <c r="BD225" s="230"/>
      <c r="BE225" s="230"/>
      <c r="BF225" s="45">
        <v>6</v>
      </c>
      <c r="BG225" s="102">
        <v>33</v>
      </c>
      <c r="BH225" s="102">
        <v>4</v>
      </c>
      <c r="BI225" s="102">
        <v>28</v>
      </c>
      <c r="BJ225" s="48" t="str">
        <f t="shared" si="47"/>
        <v>4,33</v>
      </c>
      <c r="BK225" s="82"/>
      <c r="BL225" s="94">
        <f t="shared" si="48"/>
        <v>221</v>
      </c>
      <c r="BM225" s="56">
        <f t="shared" si="49"/>
        <v>7</v>
      </c>
      <c r="BN225" s="56">
        <f t="shared" si="50"/>
        <v>5</v>
      </c>
      <c r="BO225" s="82"/>
      <c r="BP225" s="230"/>
      <c r="BQ225" s="230"/>
      <c r="BR225" s="230"/>
      <c r="BS225" s="230"/>
      <c r="BT225" s="230"/>
      <c r="BU225" s="230"/>
      <c r="BV225" s="231"/>
      <c r="BW225" s="230"/>
      <c r="BX225" s="231"/>
      <c r="BY225" s="231"/>
      <c r="BZ225" s="82"/>
      <c r="CA225" s="82"/>
      <c r="CB225" s="82"/>
      <c r="CC225" s="82"/>
      <c r="CD225" s="82"/>
      <c r="CE225" s="82"/>
      <c r="CF225" s="82"/>
      <c r="CG225" s="82"/>
      <c r="CH225" s="82"/>
      <c r="CI225" s="82"/>
      <c r="CJ225" s="82"/>
      <c r="CX225" s="82"/>
      <c r="CY225" s="82"/>
      <c r="CZ225" s="82"/>
      <c r="DA225" s="82"/>
      <c r="DB225" s="82"/>
      <c r="DC225" s="82"/>
      <c r="DD225" s="82"/>
      <c r="DE225" s="82"/>
      <c r="DF225" s="82"/>
      <c r="DG225" s="82"/>
      <c r="DH225" s="82"/>
      <c r="DI225" s="82"/>
      <c r="DJ225" s="82"/>
      <c r="DK225" s="82"/>
    </row>
    <row r="226" spans="1:115" ht="11.25" customHeight="1" x14ac:dyDescent="0.25">
      <c r="A226" s="82"/>
      <c r="B226" s="82"/>
      <c r="C226" s="82"/>
      <c r="D226" s="82"/>
      <c r="E226" s="82"/>
      <c r="F226" s="82"/>
      <c r="G226" s="82"/>
      <c r="H226" s="82"/>
      <c r="I226" s="82"/>
      <c r="J226" s="82"/>
      <c r="K226" s="82"/>
      <c r="L226" s="82"/>
      <c r="M226" s="82"/>
      <c r="N226" s="82"/>
      <c r="O226" s="82"/>
      <c r="P226" s="82"/>
      <c r="Q226" s="82"/>
      <c r="R226" s="82"/>
      <c r="S226" s="82"/>
      <c r="T226" s="82"/>
      <c r="U226" s="82"/>
      <c r="V226" s="82"/>
      <c r="W226" s="82"/>
      <c r="X226" s="82"/>
      <c r="Y226" s="82"/>
      <c r="Z226" s="82"/>
      <c r="AA226" s="230"/>
      <c r="AB226" s="230"/>
      <c r="AC226" s="230"/>
      <c r="AD226" s="230"/>
      <c r="AE226" s="230"/>
      <c r="AF226" s="230"/>
      <c r="AG226" s="230"/>
      <c r="AH226" s="230"/>
      <c r="AI226" s="230"/>
      <c r="AJ226" s="230"/>
      <c r="AK226" s="230"/>
      <c r="AL226" s="230"/>
      <c r="AM226" s="230"/>
      <c r="AN226" s="230"/>
      <c r="AO226" s="230"/>
      <c r="AP226" s="230"/>
      <c r="AQ226" s="230"/>
      <c r="AR226" s="230"/>
      <c r="AS226" s="230"/>
      <c r="AT226" s="230"/>
      <c r="AU226" s="230"/>
      <c r="AV226" s="230"/>
      <c r="AW226" s="230"/>
      <c r="AX226" s="230"/>
      <c r="AY226" s="230"/>
      <c r="AZ226" s="230"/>
      <c r="BA226" s="230"/>
      <c r="BB226" s="230"/>
      <c r="BC226" s="230"/>
      <c r="BD226" s="230"/>
      <c r="BE226" s="230"/>
      <c r="BF226" s="45">
        <v>6</v>
      </c>
      <c r="BG226" s="102">
        <v>33</v>
      </c>
      <c r="BH226" s="102">
        <v>5</v>
      </c>
      <c r="BI226" s="102">
        <v>28</v>
      </c>
      <c r="BJ226" s="48" t="str">
        <f t="shared" si="47"/>
        <v>5,33</v>
      </c>
      <c r="BK226" s="82"/>
      <c r="BL226" s="94">
        <f t="shared" si="48"/>
        <v>222</v>
      </c>
      <c r="BM226" s="56">
        <f t="shared" si="49"/>
        <v>7</v>
      </c>
      <c r="BN226" s="56">
        <f t="shared" si="50"/>
        <v>6</v>
      </c>
      <c r="BO226" s="82"/>
      <c r="BP226" s="230"/>
      <c r="BQ226" s="230"/>
      <c r="BR226" s="230"/>
      <c r="BS226" s="230"/>
      <c r="BT226" s="230"/>
      <c r="BU226" s="230"/>
      <c r="BV226" s="231"/>
      <c r="BW226" s="230"/>
      <c r="BX226" s="231"/>
      <c r="BY226" s="231"/>
      <c r="BZ226" s="82"/>
      <c r="CA226" s="82"/>
      <c r="CB226" s="82"/>
      <c r="CC226" s="82"/>
      <c r="CD226" s="82"/>
      <c r="CE226" s="82"/>
      <c r="CF226" s="82"/>
      <c r="CG226" s="82"/>
      <c r="CH226" s="82"/>
      <c r="CI226" s="82"/>
      <c r="CJ226" s="82"/>
      <c r="CX226" s="82"/>
      <c r="CY226" s="82"/>
      <c r="CZ226" s="82"/>
      <c r="DA226" s="82"/>
      <c r="DB226" s="82"/>
      <c r="DC226" s="82"/>
      <c r="DD226" s="82"/>
      <c r="DE226" s="82"/>
      <c r="DF226" s="82"/>
      <c r="DG226" s="82"/>
      <c r="DH226" s="82"/>
      <c r="DI226" s="82"/>
      <c r="DJ226" s="82"/>
      <c r="DK226" s="82"/>
    </row>
    <row r="227" spans="1:115" ht="11.25" customHeight="1" x14ac:dyDescent="0.25">
      <c r="A227" s="82"/>
      <c r="B227" s="82"/>
      <c r="C227" s="82"/>
      <c r="D227" s="82"/>
      <c r="E227" s="82"/>
      <c r="F227" s="82"/>
      <c r="G227" s="82"/>
      <c r="H227" s="82"/>
      <c r="I227" s="82"/>
      <c r="J227" s="82"/>
      <c r="K227" s="82"/>
      <c r="L227" s="82"/>
      <c r="M227" s="82"/>
      <c r="N227" s="82"/>
      <c r="O227" s="82"/>
      <c r="P227" s="82"/>
      <c r="Q227" s="82"/>
      <c r="R227" s="82"/>
      <c r="S227" s="82"/>
      <c r="T227" s="82"/>
      <c r="U227" s="82"/>
      <c r="V227" s="82"/>
      <c r="W227" s="82"/>
      <c r="X227" s="82"/>
      <c r="Y227" s="82"/>
      <c r="Z227" s="82"/>
      <c r="AA227" s="230"/>
      <c r="AB227" s="230"/>
      <c r="AC227" s="230"/>
      <c r="AD227" s="230"/>
      <c r="AE227" s="230"/>
      <c r="AF227" s="230"/>
      <c r="AG227" s="230"/>
      <c r="AH227" s="230"/>
      <c r="AI227" s="230"/>
      <c r="AJ227" s="230"/>
      <c r="AK227" s="230"/>
      <c r="AL227" s="230"/>
      <c r="AM227" s="230"/>
      <c r="AN227" s="230"/>
      <c r="AO227" s="230"/>
      <c r="AP227" s="230"/>
      <c r="AQ227" s="230"/>
      <c r="AR227" s="230"/>
      <c r="AS227" s="230"/>
      <c r="AT227" s="230"/>
      <c r="AU227" s="230"/>
      <c r="AV227" s="230"/>
      <c r="AW227" s="230"/>
      <c r="AX227" s="230"/>
      <c r="AY227" s="230"/>
      <c r="AZ227" s="230"/>
      <c r="BA227" s="230"/>
      <c r="BB227" s="230"/>
      <c r="BC227" s="230"/>
      <c r="BD227" s="230"/>
      <c r="BE227" s="230"/>
      <c r="BF227" s="45">
        <v>6</v>
      </c>
      <c r="BG227" s="102">
        <v>33</v>
      </c>
      <c r="BH227" s="102">
        <v>6</v>
      </c>
      <c r="BI227" s="102">
        <v>28</v>
      </c>
      <c r="BJ227" s="48" t="str">
        <f t="shared" si="47"/>
        <v>6,33</v>
      </c>
      <c r="BK227" s="82"/>
      <c r="BL227" s="94">
        <f t="shared" si="48"/>
        <v>223</v>
      </c>
      <c r="BM227" s="56">
        <f t="shared" si="49"/>
        <v>7</v>
      </c>
      <c r="BN227" s="56">
        <f t="shared" si="50"/>
        <v>7</v>
      </c>
      <c r="BO227" s="82"/>
      <c r="BP227" s="230"/>
      <c r="BQ227" s="230"/>
      <c r="BR227" s="230"/>
      <c r="BS227" s="230"/>
      <c r="BT227" s="230"/>
      <c r="BU227" s="230"/>
      <c r="BV227" s="231"/>
      <c r="BW227" s="230"/>
      <c r="BX227" s="231"/>
      <c r="BY227" s="231"/>
      <c r="BZ227" s="82"/>
      <c r="CA227" s="82"/>
      <c r="CB227" s="82"/>
      <c r="CC227" s="82"/>
      <c r="CD227" s="82"/>
      <c r="CE227" s="82"/>
      <c r="CF227" s="82"/>
      <c r="CG227" s="82"/>
      <c r="CH227" s="82"/>
      <c r="CI227" s="82"/>
      <c r="CJ227" s="82"/>
      <c r="CX227" s="82"/>
      <c r="CY227" s="82"/>
      <c r="CZ227" s="82"/>
      <c r="DA227" s="82"/>
      <c r="DB227" s="82"/>
      <c r="DC227" s="82"/>
      <c r="DD227" s="82"/>
      <c r="DE227" s="82"/>
      <c r="DF227" s="82"/>
      <c r="DG227" s="82"/>
      <c r="DH227" s="82"/>
      <c r="DI227" s="82"/>
      <c r="DJ227" s="82"/>
      <c r="DK227" s="82"/>
    </row>
    <row r="228" spans="1:115" ht="11.25" customHeight="1" x14ac:dyDescent="0.25">
      <c r="A228" s="82"/>
      <c r="B228" s="82"/>
      <c r="C228" s="82"/>
      <c r="D228" s="82"/>
      <c r="E228" s="82"/>
      <c r="F228" s="82"/>
      <c r="G228" s="82"/>
      <c r="H228" s="82"/>
      <c r="I228" s="82"/>
      <c r="J228" s="82"/>
      <c r="K228" s="82"/>
      <c r="L228" s="82"/>
      <c r="M228" s="82"/>
      <c r="N228" s="82"/>
      <c r="O228" s="82"/>
      <c r="P228" s="82"/>
      <c r="Q228" s="82"/>
      <c r="R228" s="82"/>
      <c r="S228" s="82"/>
      <c r="T228" s="82"/>
      <c r="U228" s="82"/>
      <c r="V228" s="82"/>
      <c r="W228" s="82"/>
      <c r="X228" s="82"/>
      <c r="Y228" s="82"/>
      <c r="Z228" s="82"/>
      <c r="AA228" s="230"/>
      <c r="AB228" s="230"/>
      <c r="AC228" s="230"/>
      <c r="AD228" s="230"/>
      <c r="AE228" s="230"/>
      <c r="AF228" s="230"/>
      <c r="AG228" s="230"/>
      <c r="AH228" s="230"/>
      <c r="AI228" s="230"/>
      <c r="AJ228" s="230"/>
      <c r="AK228" s="230"/>
      <c r="AL228" s="230"/>
      <c r="AM228" s="230"/>
      <c r="AN228" s="230"/>
      <c r="AO228" s="230"/>
      <c r="AP228" s="230"/>
      <c r="AQ228" s="230"/>
      <c r="AR228" s="230"/>
      <c r="AS228" s="230"/>
      <c r="AT228" s="230"/>
      <c r="AU228" s="230"/>
      <c r="AV228" s="230"/>
      <c r="AW228" s="230"/>
      <c r="AX228" s="230"/>
      <c r="AY228" s="230"/>
      <c r="AZ228" s="230"/>
      <c r="BA228" s="230"/>
      <c r="BB228" s="230"/>
      <c r="BC228" s="230"/>
      <c r="BD228" s="230"/>
      <c r="BE228" s="230"/>
      <c r="BF228" s="45">
        <v>6</v>
      </c>
      <c r="BG228" s="102">
        <v>33</v>
      </c>
      <c r="BH228" s="102">
        <v>7</v>
      </c>
      <c r="BI228" s="102">
        <v>28</v>
      </c>
      <c r="BJ228" s="48" t="str">
        <f t="shared" si="47"/>
        <v>7,33</v>
      </c>
      <c r="BK228" s="82"/>
      <c r="BL228" s="94">
        <f t="shared" si="48"/>
        <v>224</v>
      </c>
      <c r="BM228" s="56">
        <f t="shared" si="49"/>
        <v>7</v>
      </c>
      <c r="BN228" s="56">
        <f t="shared" si="50"/>
        <v>8</v>
      </c>
      <c r="BO228" s="82"/>
      <c r="BP228" s="230"/>
      <c r="BQ228" s="230"/>
      <c r="BR228" s="230"/>
      <c r="BS228" s="230"/>
      <c r="BT228" s="230"/>
      <c r="BU228" s="230"/>
      <c r="BV228" s="231"/>
      <c r="BW228" s="230"/>
      <c r="BX228" s="231"/>
      <c r="BY228" s="231"/>
      <c r="BZ228" s="82"/>
      <c r="CA228" s="82"/>
      <c r="CB228" s="82"/>
      <c r="CC228" s="82"/>
      <c r="CD228" s="82"/>
      <c r="CE228" s="82"/>
      <c r="CF228" s="82"/>
      <c r="CG228" s="82"/>
      <c r="CH228" s="82"/>
      <c r="CI228" s="82"/>
      <c r="CJ228" s="82"/>
      <c r="CX228" s="82"/>
      <c r="CY228" s="82"/>
      <c r="CZ228" s="82"/>
      <c r="DA228" s="82"/>
      <c r="DB228" s="82"/>
      <c r="DC228" s="82"/>
      <c r="DD228" s="82"/>
      <c r="DE228" s="82"/>
      <c r="DF228" s="82"/>
      <c r="DG228" s="82"/>
      <c r="DH228" s="82"/>
      <c r="DI228" s="82"/>
      <c r="DJ228" s="82"/>
      <c r="DK228" s="82"/>
    </row>
    <row r="229" spans="1:115" ht="11.25" customHeight="1" x14ac:dyDescent="0.25">
      <c r="A229" s="82"/>
      <c r="B229" s="82"/>
      <c r="C229" s="82"/>
      <c r="D229" s="82"/>
      <c r="E229" s="82"/>
      <c r="F229" s="82"/>
      <c r="G229" s="82"/>
      <c r="H229" s="82"/>
      <c r="I229" s="82"/>
      <c r="J229" s="82"/>
      <c r="K229" s="82"/>
      <c r="L229" s="82"/>
      <c r="M229" s="82"/>
      <c r="N229" s="82"/>
      <c r="O229" s="82"/>
      <c r="P229" s="82"/>
      <c r="Q229" s="82"/>
      <c r="R229" s="82"/>
      <c r="S229" s="82"/>
      <c r="T229" s="82"/>
      <c r="U229" s="82"/>
      <c r="V229" s="82"/>
      <c r="W229" s="82"/>
      <c r="X229" s="82"/>
      <c r="Y229" s="82"/>
      <c r="Z229" s="82"/>
      <c r="AA229" s="230"/>
      <c r="AB229" s="230"/>
      <c r="AC229" s="230"/>
      <c r="AD229" s="230"/>
      <c r="AE229" s="230"/>
      <c r="AF229" s="230"/>
      <c r="AG229" s="230"/>
      <c r="AH229" s="230"/>
      <c r="AI229" s="230"/>
      <c r="AJ229" s="230"/>
      <c r="AK229" s="230"/>
      <c r="AL229" s="230"/>
      <c r="AM229" s="230"/>
      <c r="AN229" s="230"/>
      <c r="AO229" s="230"/>
      <c r="AP229" s="230"/>
      <c r="AQ229" s="230"/>
      <c r="AR229" s="230"/>
      <c r="AS229" s="230"/>
      <c r="AT229" s="230"/>
      <c r="AU229" s="230"/>
      <c r="AV229" s="230"/>
      <c r="AW229" s="230"/>
      <c r="AX229" s="230"/>
      <c r="AY229" s="230"/>
      <c r="AZ229" s="230"/>
      <c r="BA229" s="230"/>
      <c r="BB229" s="230"/>
      <c r="BC229" s="230"/>
      <c r="BD229" s="230"/>
      <c r="BE229" s="230"/>
      <c r="BF229" s="45">
        <v>6</v>
      </c>
      <c r="BG229" s="102">
        <v>34</v>
      </c>
      <c r="BH229" s="102">
        <v>8</v>
      </c>
      <c r="BI229" s="102">
        <v>28</v>
      </c>
      <c r="BJ229" s="48" t="str">
        <f t="shared" si="47"/>
        <v>8,34</v>
      </c>
      <c r="BK229" s="82"/>
      <c r="BL229" s="94">
        <f t="shared" si="48"/>
        <v>225</v>
      </c>
      <c r="BM229" s="56">
        <f t="shared" si="49"/>
        <v>7</v>
      </c>
      <c r="BN229" s="56">
        <f t="shared" si="50"/>
        <v>9</v>
      </c>
      <c r="BO229" s="82"/>
      <c r="BP229" s="230"/>
      <c r="BQ229" s="230"/>
      <c r="BR229" s="230"/>
      <c r="BS229" s="230"/>
      <c r="BT229" s="230"/>
      <c r="BU229" s="230"/>
      <c r="BV229" s="231"/>
      <c r="BW229" s="230"/>
      <c r="BX229" s="231"/>
      <c r="BY229" s="231"/>
      <c r="BZ229" s="82"/>
      <c r="CA229" s="82"/>
      <c r="CB229" s="82"/>
      <c r="CC229" s="82"/>
      <c r="CD229" s="82"/>
      <c r="CE229" s="82"/>
      <c r="CF229" s="82"/>
      <c r="CG229" s="82"/>
      <c r="CH229" s="82"/>
      <c r="CI229" s="82"/>
      <c r="CJ229" s="82"/>
      <c r="CX229" s="82"/>
      <c r="CY229" s="82"/>
      <c r="CZ229" s="82"/>
      <c r="DA229" s="82"/>
      <c r="DB229" s="82"/>
      <c r="DC229" s="82"/>
      <c r="DD229" s="82"/>
      <c r="DE229" s="82"/>
      <c r="DF229" s="82"/>
      <c r="DG229" s="82"/>
      <c r="DH229" s="82"/>
      <c r="DI229" s="82"/>
      <c r="DJ229" s="82"/>
      <c r="DK229" s="82"/>
    </row>
    <row r="230" spans="1:115" ht="11.25" customHeight="1" x14ac:dyDescent="0.25">
      <c r="A230" s="82"/>
      <c r="B230" s="82"/>
      <c r="C230" s="82"/>
      <c r="D230" s="82"/>
      <c r="E230" s="82"/>
      <c r="F230" s="82"/>
      <c r="G230" s="82"/>
      <c r="H230" s="82"/>
      <c r="I230" s="82"/>
      <c r="J230" s="82"/>
      <c r="K230" s="82"/>
      <c r="L230" s="82"/>
      <c r="M230" s="82"/>
      <c r="N230" s="82"/>
      <c r="O230" s="82"/>
      <c r="P230" s="82"/>
      <c r="Q230" s="82"/>
      <c r="R230" s="82"/>
      <c r="S230" s="82"/>
      <c r="T230" s="82"/>
      <c r="U230" s="82"/>
      <c r="V230" s="82"/>
      <c r="W230" s="82"/>
      <c r="X230" s="82"/>
      <c r="Y230" s="82"/>
      <c r="Z230" s="82"/>
      <c r="AA230" s="230"/>
      <c r="AB230" s="230"/>
      <c r="AC230" s="230"/>
      <c r="AD230" s="230"/>
      <c r="AE230" s="230"/>
      <c r="AF230" s="230"/>
      <c r="AG230" s="230"/>
      <c r="AH230" s="230"/>
      <c r="AI230" s="230"/>
      <c r="AJ230" s="230"/>
      <c r="AK230" s="230"/>
      <c r="AL230" s="230"/>
      <c r="AM230" s="230"/>
      <c r="AN230" s="230"/>
      <c r="AO230" s="230"/>
      <c r="AP230" s="230"/>
      <c r="AQ230" s="230"/>
      <c r="AR230" s="230"/>
      <c r="AS230" s="230"/>
      <c r="AT230" s="230"/>
      <c r="AU230" s="230"/>
      <c r="AV230" s="230"/>
      <c r="AW230" s="230"/>
      <c r="AX230" s="230"/>
      <c r="AY230" s="230"/>
      <c r="AZ230" s="230"/>
      <c r="BA230" s="230"/>
      <c r="BB230" s="230"/>
      <c r="BC230" s="230"/>
      <c r="BD230" s="230"/>
      <c r="BE230" s="230"/>
      <c r="BF230" s="45">
        <v>6</v>
      </c>
      <c r="BG230" s="102">
        <v>34</v>
      </c>
      <c r="BH230" s="102">
        <v>9</v>
      </c>
      <c r="BI230" s="102">
        <v>28</v>
      </c>
      <c r="BJ230" s="48" t="str">
        <f t="shared" si="47"/>
        <v>9,34</v>
      </c>
      <c r="BK230" s="82"/>
      <c r="BL230" s="94">
        <f t="shared" si="48"/>
        <v>226</v>
      </c>
      <c r="BM230" s="56">
        <f t="shared" si="49"/>
        <v>7</v>
      </c>
      <c r="BN230" s="56">
        <f t="shared" si="50"/>
        <v>10</v>
      </c>
      <c r="BO230" s="82"/>
      <c r="BP230" s="230"/>
      <c r="BQ230" s="230"/>
      <c r="BR230" s="230"/>
      <c r="BS230" s="230"/>
      <c r="BT230" s="230"/>
      <c r="BU230" s="230"/>
      <c r="BV230" s="231"/>
      <c r="BW230" s="230"/>
      <c r="BX230" s="231"/>
      <c r="BY230" s="231"/>
      <c r="BZ230" s="82"/>
      <c r="CA230" s="82"/>
      <c r="CB230" s="82"/>
      <c r="CC230" s="82"/>
      <c r="CD230" s="82"/>
      <c r="CE230" s="82"/>
      <c r="CF230" s="82"/>
      <c r="CG230" s="82"/>
      <c r="CH230" s="82"/>
      <c r="CI230" s="82"/>
      <c r="CJ230" s="82"/>
      <c r="CX230" s="82"/>
      <c r="CY230" s="82"/>
      <c r="CZ230" s="82"/>
      <c r="DA230" s="82"/>
      <c r="DB230" s="82"/>
      <c r="DC230" s="82"/>
      <c r="DD230" s="82"/>
      <c r="DE230" s="82"/>
      <c r="DF230" s="82"/>
      <c r="DG230" s="82"/>
      <c r="DH230" s="82"/>
      <c r="DI230" s="82"/>
      <c r="DJ230" s="82"/>
      <c r="DK230" s="82"/>
    </row>
    <row r="231" spans="1:115" ht="11.25" customHeight="1" x14ac:dyDescent="0.25">
      <c r="A231" s="82"/>
      <c r="B231" s="82"/>
      <c r="C231" s="82"/>
      <c r="D231" s="82"/>
      <c r="E231" s="82"/>
      <c r="F231" s="82"/>
      <c r="G231" s="82"/>
      <c r="H231" s="82"/>
      <c r="I231" s="82"/>
      <c r="J231" s="82"/>
      <c r="K231" s="82"/>
      <c r="L231" s="82"/>
      <c r="M231" s="82"/>
      <c r="N231" s="82"/>
      <c r="O231" s="82"/>
      <c r="P231" s="82"/>
      <c r="Q231" s="82"/>
      <c r="R231" s="82"/>
      <c r="S231" s="82"/>
      <c r="T231" s="82"/>
      <c r="U231" s="82"/>
      <c r="V231" s="82"/>
      <c r="W231" s="82"/>
      <c r="X231" s="82"/>
      <c r="Y231" s="82"/>
      <c r="Z231" s="82"/>
      <c r="AA231" s="230"/>
      <c r="AB231" s="230"/>
      <c r="AC231" s="230"/>
      <c r="AD231" s="230"/>
      <c r="AE231" s="230"/>
      <c r="AF231" s="230"/>
      <c r="AG231" s="230"/>
      <c r="AH231" s="230"/>
      <c r="AI231" s="230"/>
      <c r="AJ231" s="230"/>
      <c r="AK231" s="230"/>
      <c r="AL231" s="230"/>
      <c r="AM231" s="230"/>
      <c r="AN231" s="230"/>
      <c r="AO231" s="230"/>
      <c r="AP231" s="230"/>
      <c r="AQ231" s="230"/>
      <c r="AR231" s="230"/>
      <c r="AS231" s="230"/>
      <c r="AT231" s="230"/>
      <c r="AU231" s="230"/>
      <c r="AV231" s="230"/>
      <c r="AW231" s="230"/>
      <c r="AX231" s="230"/>
      <c r="AY231" s="230"/>
      <c r="AZ231" s="230"/>
      <c r="BA231" s="230"/>
      <c r="BB231" s="230"/>
      <c r="BC231" s="230"/>
      <c r="BD231" s="230"/>
      <c r="BE231" s="230"/>
      <c r="BF231" s="45">
        <v>6</v>
      </c>
      <c r="BG231" s="102">
        <v>34</v>
      </c>
      <c r="BH231" s="102">
        <v>10</v>
      </c>
      <c r="BI231" s="102">
        <v>28</v>
      </c>
      <c r="BJ231" s="48" t="str">
        <f t="shared" si="47"/>
        <v>10,34</v>
      </c>
      <c r="BK231" s="82"/>
      <c r="BL231" s="94">
        <f t="shared" si="48"/>
        <v>227</v>
      </c>
      <c r="BM231" s="56">
        <f t="shared" si="49"/>
        <v>7</v>
      </c>
      <c r="BN231" s="56">
        <f t="shared" si="50"/>
        <v>11</v>
      </c>
      <c r="BO231" s="82"/>
      <c r="BP231" s="230"/>
      <c r="BQ231" s="230"/>
      <c r="BR231" s="230"/>
      <c r="BS231" s="230"/>
      <c r="BT231" s="230"/>
      <c r="BU231" s="230"/>
      <c r="BV231" s="231"/>
      <c r="BW231" s="230"/>
      <c r="BX231" s="231"/>
      <c r="BY231" s="231"/>
      <c r="BZ231" s="82"/>
      <c r="CA231" s="82"/>
      <c r="CB231" s="82"/>
      <c r="CC231" s="82"/>
      <c r="CD231" s="82"/>
      <c r="CE231" s="82"/>
      <c r="CF231" s="82"/>
      <c r="CG231" s="82"/>
      <c r="CH231" s="82"/>
      <c r="CI231" s="82"/>
      <c r="CJ231" s="82"/>
      <c r="CX231" s="82"/>
      <c r="CY231" s="82"/>
      <c r="CZ231" s="82"/>
      <c r="DA231" s="82"/>
      <c r="DB231" s="82"/>
      <c r="DC231" s="82"/>
      <c r="DD231" s="82"/>
      <c r="DE231" s="82"/>
      <c r="DF231" s="82"/>
      <c r="DG231" s="82"/>
      <c r="DH231" s="82"/>
      <c r="DI231" s="82"/>
      <c r="DJ231" s="82"/>
      <c r="DK231" s="82"/>
    </row>
    <row r="232" spans="1:115" ht="11.25" customHeight="1" x14ac:dyDescent="0.25">
      <c r="A232" s="82"/>
      <c r="B232" s="82"/>
      <c r="C232" s="82"/>
      <c r="D232" s="82"/>
      <c r="E232" s="82"/>
      <c r="F232" s="82"/>
      <c r="G232" s="82"/>
      <c r="H232" s="82"/>
      <c r="I232" s="82"/>
      <c r="J232" s="82"/>
      <c r="K232" s="82"/>
      <c r="L232" s="82"/>
      <c r="M232" s="82"/>
      <c r="N232" s="82"/>
      <c r="O232" s="82"/>
      <c r="P232" s="82"/>
      <c r="Q232" s="82"/>
      <c r="R232" s="82"/>
      <c r="S232" s="82"/>
      <c r="T232" s="82"/>
      <c r="U232" s="82"/>
      <c r="V232" s="82"/>
      <c r="W232" s="82"/>
      <c r="X232" s="82"/>
      <c r="Y232" s="82"/>
      <c r="Z232" s="82"/>
      <c r="AA232" s="230"/>
      <c r="AB232" s="230"/>
      <c r="AC232" s="230"/>
      <c r="AD232" s="230"/>
      <c r="AE232" s="230"/>
      <c r="AF232" s="230"/>
      <c r="AG232" s="230"/>
      <c r="AH232" s="230"/>
      <c r="AI232" s="230"/>
      <c r="AJ232" s="230"/>
      <c r="AK232" s="230"/>
      <c r="AL232" s="230"/>
      <c r="AM232" s="230"/>
      <c r="AN232" s="230"/>
      <c r="AO232" s="230"/>
      <c r="AP232" s="230"/>
      <c r="AQ232" s="230"/>
      <c r="AR232" s="230"/>
      <c r="AS232" s="230"/>
      <c r="AT232" s="230"/>
      <c r="AU232" s="230"/>
      <c r="AV232" s="230"/>
      <c r="AW232" s="230"/>
      <c r="AX232" s="230"/>
      <c r="AY232" s="230"/>
      <c r="AZ232" s="230"/>
      <c r="BA232" s="230"/>
      <c r="BB232" s="230"/>
      <c r="BC232" s="230"/>
      <c r="BD232" s="230"/>
      <c r="BE232" s="230"/>
      <c r="BF232" s="45">
        <v>6</v>
      </c>
      <c r="BG232" s="102">
        <v>34</v>
      </c>
      <c r="BH232" s="102">
        <v>11</v>
      </c>
      <c r="BI232" s="102">
        <v>28</v>
      </c>
      <c r="BJ232" s="48" t="str">
        <f t="shared" si="47"/>
        <v>11,34</v>
      </c>
      <c r="BK232" s="82"/>
      <c r="BL232" s="94">
        <f t="shared" si="48"/>
        <v>228</v>
      </c>
      <c r="BM232" s="56">
        <f t="shared" si="49"/>
        <v>7</v>
      </c>
      <c r="BN232" s="56">
        <f t="shared" si="50"/>
        <v>12</v>
      </c>
      <c r="BO232" s="82"/>
      <c r="BP232" s="230"/>
      <c r="BQ232" s="230"/>
      <c r="BR232" s="230"/>
      <c r="BS232" s="230"/>
      <c r="BT232" s="230"/>
      <c r="BU232" s="230"/>
      <c r="BV232" s="231"/>
      <c r="BW232" s="230"/>
      <c r="BX232" s="231"/>
      <c r="BY232" s="231"/>
      <c r="BZ232" s="82"/>
      <c r="CA232" s="82"/>
      <c r="CB232" s="82"/>
      <c r="CC232" s="82"/>
      <c r="CD232" s="82"/>
      <c r="CE232" s="82"/>
      <c r="CF232" s="82"/>
      <c r="CG232" s="82"/>
      <c r="CH232" s="82"/>
      <c r="CI232" s="82"/>
      <c r="CJ232" s="82"/>
      <c r="CX232" s="82"/>
      <c r="CY232" s="82"/>
      <c r="CZ232" s="82"/>
      <c r="DA232" s="82"/>
      <c r="DB232" s="82"/>
      <c r="DC232" s="82"/>
      <c r="DD232" s="82"/>
      <c r="DE232" s="82"/>
      <c r="DF232" s="82"/>
      <c r="DG232" s="82"/>
      <c r="DH232" s="82"/>
      <c r="DI232" s="82"/>
      <c r="DJ232" s="82"/>
      <c r="DK232" s="82"/>
    </row>
    <row r="233" spans="1:115" ht="11.25" customHeight="1" x14ac:dyDescent="0.25">
      <c r="A233" s="82"/>
      <c r="B233" s="82"/>
      <c r="C233" s="82"/>
      <c r="D233" s="82"/>
      <c r="E233" s="82"/>
      <c r="F233" s="82"/>
      <c r="G233" s="82"/>
      <c r="H233" s="82"/>
      <c r="I233" s="82"/>
      <c r="J233" s="82"/>
      <c r="K233" s="82"/>
      <c r="L233" s="82"/>
      <c r="M233" s="82"/>
      <c r="N233" s="82"/>
      <c r="O233" s="82"/>
      <c r="P233" s="82"/>
      <c r="Q233" s="82"/>
      <c r="R233" s="82"/>
      <c r="S233" s="82"/>
      <c r="T233" s="82"/>
      <c r="U233" s="82"/>
      <c r="V233" s="82"/>
      <c r="W233" s="82"/>
      <c r="X233" s="82"/>
      <c r="Y233" s="82"/>
      <c r="Z233" s="82"/>
      <c r="AA233" s="230"/>
      <c r="AB233" s="230"/>
      <c r="AC233" s="230"/>
      <c r="AD233" s="230"/>
      <c r="AE233" s="230"/>
      <c r="AF233" s="230"/>
      <c r="AG233" s="230"/>
      <c r="AH233" s="230"/>
      <c r="AI233" s="230"/>
      <c r="AJ233" s="230"/>
      <c r="AK233" s="230"/>
      <c r="AL233" s="230"/>
      <c r="AM233" s="230"/>
      <c r="AN233" s="230"/>
      <c r="AO233" s="230"/>
      <c r="AP233" s="230"/>
      <c r="AQ233" s="230"/>
      <c r="AR233" s="230"/>
      <c r="AS233" s="230"/>
      <c r="AT233" s="230"/>
      <c r="AU233" s="230"/>
      <c r="AV233" s="230"/>
      <c r="AW233" s="230"/>
      <c r="AX233" s="230"/>
      <c r="AY233" s="230"/>
      <c r="AZ233" s="230"/>
      <c r="BA233" s="230"/>
      <c r="BB233" s="230"/>
      <c r="BC233" s="230"/>
      <c r="BD233" s="230"/>
      <c r="BE233" s="230"/>
      <c r="BF233" s="45">
        <v>6</v>
      </c>
      <c r="BG233" s="102">
        <v>34</v>
      </c>
      <c r="BH233" s="102">
        <v>12</v>
      </c>
      <c r="BI233" s="102">
        <v>28</v>
      </c>
      <c r="BJ233" s="48" t="str">
        <f t="shared" si="47"/>
        <v>12,34</v>
      </c>
      <c r="BK233" s="82"/>
      <c r="BL233" s="94">
        <f t="shared" si="48"/>
        <v>229</v>
      </c>
      <c r="BM233" s="56">
        <f t="shared" si="49"/>
        <v>7</v>
      </c>
      <c r="BN233" s="56">
        <f t="shared" si="50"/>
        <v>13</v>
      </c>
      <c r="BO233" s="82"/>
      <c r="BP233" s="230"/>
      <c r="BQ233" s="230"/>
      <c r="BR233" s="230"/>
      <c r="BS233" s="230"/>
      <c r="BT233" s="230"/>
      <c r="BU233" s="230"/>
      <c r="BV233" s="231"/>
      <c r="BW233" s="230"/>
      <c r="BX233" s="231"/>
      <c r="BY233" s="231"/>
      <c r="BZ233" s="82"/>
      <c r="CA233" s="82"/>
      <c r="CB233" s="82"/>
      <c r="CC233" s="82"/>
      <c r="CD233" s="82"/>
      <c r="CE233" s="82"/>
      <c r="CF233" s="82"/>
      <c r="CG233" s="82"/>
      <c r="CH233" s="82"/>
      <c r="CI233" s="82"/>
      <c r="CJ233" s="82"/>
      <c r="CX233" s="82"/>
      <c r="CY233" s="82"/>
      <c r="CZ233" s="82"/>
      <c r="DA233" s="82"/>
      <c r="DB233" s="82"/>
      <c r="DC233" s="82"/>
      <c r="DD233" s="82"/>
      <c r="DE233" s="82"/>
      <c r="DF233" s="82"/>
      <c r="DG233" s="82"/>
      <c r="DH233" s="82"/>
      <c r="DI233" s="82"/>
      <c r="DJ233" s="82"/>
      <c r="DK233" s="82"/>
    </row>
    <row r="234" spans="1:115" ht="11.25" customHeight="1" x14ac:dyDescent="0.25">
      <c r="A234" s="82"/>
      <c r="B234" s="82"/>
      <c r="C234" s="82"/>
      <c r="D234" s="82"/>
      <c r="E234" s="82"/>
      <c r="F234" s="82"/>
      <c r="G234" s="82"/>
      <c r="H234" s="82"/>
      <c r="I234" s="82"/>
      <c r="J234" s="82"/>
      <c r="K234" s="82"/>
      <c r="L234" s="82"/>
      <c r="M234" s="82"/>
      <c r="N234" s="82"/>
      <c r="O234" s="82"/>
      <c r="P234" s="82"/>
      <c r="Q234" s="82"/>
      <c r="R234" s="82"/>
      <c r="S234" s="82"/>
      <c r="T234" s="82"/>
      <c r="U234" s="82"/>
      <c r="V234" s="82"/>
      <c r="W234" s="82"/>
      <c r="X234" s="82"/>
      <c r="Y234" s="82"/>
      <c r="Z234" s="82"/>
      <c r="AA234" s="230"/>
      <c r="AB234" s="230"/>
      <c r="AC234" s="230"/>
      <c r="AD234" s="230"/>
      <c r="AE234" s="230"/>
      <c r="AF234" s="230"/>
      <c r="AG234" s="230"/>
      <c r="AH234" s="230"/>
      <c r="AI234" s="230"/>
      <c r="AJ234" s="230"/>
      <c r="AK234" s="230"/>
      <c r="AL234" s="230"/>
      <c r="AM234" s="230"/>
      <c r="AN234" s="230"/>
      <c r="AO234" s="230"/>
      <c r="AP234" s="230"/>
      <c r="AQ234" s="230"/>
      <c r="AR234" s="230"/>
      <c r="AS234" s="230"/>
      <c r="AT234" s="230"/>
      <c r="AU234" s="230"/>
      <c r="AV234" s="230"/>
      <c r="AW234" s="230"/>
      <c r="AX234" s="230"/>
      <c r="AY234" s="230"/>
      <c r="AZ234" s="230"/>
      <c r="BA234" s="230"/>
      <c r="BB234" s="230"/>
      <c r="BC234" s="230"/>
      <c r="BD234" s="230"/>
      <c r="BE234" s="230"/>
      <c r="BF234" s="45">
        <v>6</v>
      </c>
      <c r="BG234" s="102">
        <v>34</v>
      </c>
      <c r="BH234" s="102">
        <v>13</v>
      </c>
      <c r="BI234" s="102">
        <v>28</v>
      </c>
      <c r="BJ234" s="48" t="str">
        <f t="shared" si="47"/>
        <v>13,34</v>
      </c>
      <c r="BK234" s="82"/>
      <c r="BL234" s="94">
        <f t="shared" si="48"/>
        <v>230</v>
      </c>
      <c r="BM234" s="56">
        <f t="shared" si="49"/>
        <v>7</v>
      </c>
      <c r="BN234" s="56">
        <f t="shared" si="50"/>
        <v>14</v>
      </c>
      <c r="BO234" s="82"/>
      <c r="BP234" s="230"/>
      <c r="BQ234" s="230"/>
      <c r="BR234" s="230"/>
      <c r="BS234" s="230"/>
      <c r="BT234" s="230"/>
      <c r="BU234" s="230"/>
      <c r="BV234" s="231"/>
      <c r="BW234" s="230"/>
      <c r="BX234" s="231"/>
      <c r="BY234" s="231"/>
      <c r="BZ234" s="82"/>
      <c r="CA234" s="82"/>
      <c r="CB234" s="82"/>
      <c r="CC234" s="82"/>
      <c r="CD234" s="82"/>
      <c r="CE234" s="82"/>
      <c r="CF234" s="82"/>
      <c r="CG234" s="82"/>
      <c r="CH234" s="82"/>
      <c r="CI234" s="82"/>
      <c r="CJ234" s="82"/>
      <c r="CX234" s="82"/>
      <c r="CY234" s="82"/>
      <c r="CZ234" s="82"/>
      <c r="DA234" s="82"/>
      <c r="DB234" s="82"/>
      <c r="DC234" s="82"/>
      <c r="DD234" s="82"/>
      <c r="DE234" s="82"/>
      <c r="DF234" s="82"/>
      <c r="DG234" s="82"/>
      <c r="DH234" s="82"/>
      <c r="DI234" s="82"/>
      <c r="DJ234" s="82"/>
      <c r="DK234" s="82"/>
    </row>
    <row r="235" spans="1:115" ht="11.25" customHeight="1" x14ac:dyDescent="0.25">
      <c r="A235" s="82"/>
      <c r="B235" s="82"/>
      <c r="C235" s="82"/>
      <c r="D235" s="82"/>
      <c r="E235" s="82"/>
      <c r="F235" s="82"/>
      <c r="G235" s="82"/>
      <c r="H235" s="82"/>
      <c r="I235" s="82"/>
      <c r="J235" s="82"/>
      <c r="K235" s="82"/>
      <c r="L235" s="82"/>
      <c r="M235" s="82"/>
      <c r="N235" s="82"/>
      <c r="O235" s="82"/>
      <c r="P235" s="82"/>
      <c r="Q235" s="82"/>
      <c r="R235" s="82"/>
      <c r="S235" s="82"/>
      <c r="T235" s="82"/>
      <c r="U235" s="82"/>
      <c r="V235" s="82"/>
      <c r="W235" s="82"/>
      <c r="X235" s="82"/>
      <c r="Y235" s="82"/>
      <c r="Z235" s="82"/>
      <c r="AA235" s="230"/>
      <c r="AB235" s="230"/>
      <c r="AC235" s="230"/>
      <c r="AD235" s="230"/>
      <c r="AE235" s="230"/>
      <c r="AF235" s="230"/>
      <c r="AG235" s="230"/>
      <c r="AH235" s="230"/>
      <c r="AI235" s="230"/>
      <c r="AJ235" s="230"/>
      <c r="AK235" s="230"/>
      <c r="AL235" s="230"/>
      <c r="AM235" s="230"/>
      <c r="AN235" s="230"/>
      <c r="AO235" s="230"/>
      <c r="AP235" s="230"/>
      <c r="AQ235" s="230"/>
      <c r="AR235" s="230"/>
      <c r="AS235" s="230"/>
      <c r="AT235" s="230"/>
      <c r="AU235" s="230"/>
      <c r="AV235" s="230"/>
      <c r="AW235" s="230"/>
      <c r="AX235" s="230"/>
      <c r="AY235" s="230"/>
      <c r="AZ235" s="230"/>
      <c r="BA235" s="230"/>
      <c r="BB235" s="230"/>
      <c r="BC235" s="230"/>
      <c r="BD235" s="230"/>
      <c r="BE235" s="230"/>
      <c r="BF235" s="45">
        <v>6</v>
      </c>
      <c r="BG235" s="102">
        <v>35</v>
      </c>
      <c r="BH235" s="102">
        <v>14</v>
      </c>
      <c r="BI235" s="102">
        <v>28</v>
      </c>
      <c r="BJ235" s="48" t="str">
        <f t="shared" si="47"/>
        <v>14,35</v>
      </c>
      <c r="BK235" s="82"/>
      <c r="BL235" s="94">
        <f t="shared" si="48"/>
        <v>231</v>
      </c>
      <c r="BM235" s="56">
        <f t="shared" si="49"/>
        <v>7</v>
      </c>
      <c r="BN235" s="56">
        <f t="shared" si="50"/>
        <v>15</v>
      </c>
      <c r="BO235" s="82"/>
      <c r="BP235" s="230"/>
      <c r="BQ235" s="230"/>
      <c r="BR235" s="230"/>
      <c r="BS235" s="230"/>
      <c r="BT235" s="230"/>
      <c r="BU235" s="230"/>
      <c r="BV235" s="231"/>
      <c r="BW235" s="230"/>
      <c r="BX235" s="231"/>
      <c r="BY235" s="231"/>
      <c r="BZ235" s="82"/>
      <c r="CA235" s="82"/>
      <c r="CB235" s="82"/>
      <c r="CC235" s="82"/>
      <c r="CD235" s="82"/>
      <c r="CE235" s="82"/>
      <c r="CF235" s="82"/>
      <c r="CG235" s="82"/>
      <c r="CH235" s="82"/>
      <c r="CI235" s="82"/>
      <c r="CJ235" s="82"/>
      <c r="CX235" s="82"/>
      <c r="CY235" s="82"/>
      <c r="CZ235" s="82"/>
      <c r="DA235" s="82"/>
      <c r="DB235" s="82"/>
      <c r="DC235" s="82"/>
      <c r="DD235" s="82"/>
      <c r="DE235" s="82"/>
      <c r="DF235" s="82"/>
      <c r="DG235" s="82"/>
      <c r="DH235" s="82"/>
      <c r="DI235" s="82"/>
      <c r="DJ235" s="82"/>
      <c r="DK235" s="82"/>
    </row>
    <row r="236" spans="1:115" ht="11.25" customHeight="1" x14ac:dyDescent="0.25">
      <c r="A236" s="82"/>
      <c r="B236" s="82"/>
      <c r="C236" s="82"/>
      <c r="D236" s="82"/>
      <c r="E236" s="82"/>
      <c r="F236" s="82"/>
      <c r="G236" s="82"/>
      <c r="H236" s="82"/>
      <c r="I236" s="82"/>
      <c r="J236" s="82"/>
      <c r="K236" s="82"/>
      <c r="L236" s="82"/>
      <c r="M236" s="82"/>
      <c r="N236" s="82"/>
      <c r="O236" s="82"/>
      <c r="P236" s="82"/>
      <c r="Q236" s="82"/>
      <c r="R236" s="82"/>
      <c r="S236" s="82"/>
      <c r="T236" s="82"/>
      <c r="U236" s="82"/>
      <c r="V236" s="82"/>
      <c r="W236" s="82"/>
      <c r="X236" s="82"/>
      <c r="Y236" s="82"/>
      <c r="Z236" s="82"/>
      <c r="AA236" s="230"/>
      <c r="AB236" s="230"/>
      <c r="AC236" s="230"/>
      <c r="AD236" s="230"/>
      <c r="AE236" s="230"/>
      <c r="AF236" s="230"/>
      <c r="AG236" s="230"/>
      <c r="AH236" s="230"/>
      <c r="AI236" s="230"/>
      <c r="AJ236" s="230"/>
      <c r="AK236" s="230"/>
      <c r="AL236" s="230"/>
      <c r="AM236" s="230"/>
      <c r="AN236" s="230"/>
      <c r="AO236" s="230"/>
      <c r="AP236" s="230"/>
      <c r="AQ236" s="230"/>
      <c r="AR236" s="230"/>
      <c r="AS236" s="230"/>
      <c r="AT236" s="230"/>
      <c r="AU236" s="230"/>
      <c r="AV236" s="230"/>
      <c r="AW236" s="230"/>
      <c r="AX236" s="230"/>
      <c r="AY236" s="230"/>
      <c r="AZ236" s="230"/>
      <c r="BA236" s="230"/>
      <c r="BB236" s="230"/>
      <c r="BC236" s="230"/>
      <c r="BD236" s="230"/>
      <c r="BE236" s="230"/>
      <c r="BF236" s="45">
        <v>6</v>
      </c>
      <c r="BG236" s="102">
        <v>35</v>
      </c>
      <c r="BH236" s="102">
        <v>15</v>
      </c>
      <c r="BI236" s="102">
        <v>28</v>
      </c>
      <c r="BJ236" s="48" t="str">
        <f t="shared" si="47"/>
        <v>15,35</v>
      </c>
      <c r="BK236" s="82"/>
      <c r="BL236" s="94">
        <f t="shared" si="48"/>
        <v>232</v>
      </c>
      <c r="BM236" s="56">
        <f t="shared" si="49"/>
        <v>7</v>
      </c>
      <c r="BN236" s="56">
        <f t="shared" si="50"/>
        <v>16</v>
      </c>
      <c r="BO236" s="82"/>
      <c r="BP236" s="230"/>
      <c r="BQ236" s="230"/>
      <c r="BR236" s="230"/>
      <c r="BS236" s="230"/>
      <c r="BT236" s="230"/>
      <c r="BU236" s="230"/>
      <c r="BV236" s="231"/>
      <c r="BW236" s="230"/>
      <c r="BX236" s="231"/>
      <c r="BY236" s="231"/>
      <c r="BZ236" s="82"/>
      <c r="CA236" s="82"/>
      <c r="CB236" s="82"/>
      <c r="CC236" s="82"/>
      <c r="CD236" s="82"/>
      <c r="CE236" s="82"/>
      <c r="CF236" s="82"/>
      <c r="CG236" s="82"/>
      <c r="CH236" s="82"/>
      <c r="CI236" s="82"/>
      <c r="CJ236" s="82"/>
      <c r="CX236" s="82"/>
      <c r="CY236" s="82"/>
      <c r="CZ236" s="82"/>
      <c r="DA236" s="82"/>
      <c r="DB236" s="82"/>
      <c r="DC236" s="82"/>
      <c r="DD236" s="82"/>
      <c r="DE236" s="82"/>
      <c r="DF236" s="82"/>
      <c r="DG236" s="82"/>
      <c r="DH236" s="82"/>
      <c r="DI236" s="82"/>
      <c r="DJ236" s="82"/>
      <c r="DK236" s="82"/>
    </row>
    <row r="237" spans="1:115" ht="11.25" customHeight="1" x14ac:dyDescent="0.25">
      <c r="A237" s="82"/>
      <c r="B237" s="82"/>
      <c r="C237" s="82"/>
      <c r="D237" s="82"/>
      <c r="E237" s="82"/>
      <c r="F237" s="82"/>
      <c r="G237" s="82"/>
      <c r="H237" s="82"/>
      <c r="I237" s="82"/>
      <c r="J237" s="82"/>
      <c r="K237" s="82"/>
      <c r="L237" s="82"/>
      <c r="M237" s="82"/>
      <c r="N237" s="82"/>
      <c r="O237" s="82"/>
      <c r="P237" s="82"/>
      <c r="Q237" s="82"/>
      <c r="R237" s="82"/>
      <c r="S237" s="82"/>
      <c r="T237" s="82"/>
      <c r="U237" s="82"/>
      <c r="V237" s="82"/>
      <c r="W237" s="82"/>
      <c r="X237" s="82"/>
      <c r="Y237" s="82"/>
      <c r="Z237" s="82"/>
      <c r="AA237" s="230"/>
      <c r="AB237" s="230"/>
      <c r="AC237" s="230"/>
      <c r="AD237" s="230"/>
      <c r="AE237" s="230"/>
      <c r="AF237" s="230"/>
      <c r="AG237" s="230"/>
      <c r="AH237" s="230"/>
      <c r="AI237" s="230"/>
      <c r="AJ237" s="230"/>
      <c r="AK237" s="230"/>
      <c r="AL237" s="230"/>
      <c r="AM237" s="230"/>
      <c r="AN237" s="230"/>
      <c r="AO237" s="230"/>
      <c r="AP237" s="230"/>
      <c r="AQ237" s="230"/>
      <c r="AR237" s="230"/>
      <c r="AS237" s="230"/>
      <c r="AT237" s="230"/>
      <c r="AU237" s="230"/>
      <c r="AV237" s="230"/>
      <c r="AW237" s="230"/>
      <c r="AX237" s="230"/>
      <c r="AY237" s="230"/>
      <c r="AZ237" s="230"/>
      <c r="BA237" s="230"/>
      <c r="BB237" s="230"/>
      <c r="BC237" s="230"/>
      <c r="BD237" s="230"/>
      <c r="BE237" s="230"/>
      <c r="BF237" s="45">
        <v>6</v>
      </c>
      <c r="BG237" s="102">
        <v>35</v>
      </c>
      <c r="BH237" s="102">
        <v>16</v>
      </c>
      <c r="BI237" s="102">
        <v>28</v>
      </c>
      <c r="BJ237" s="48" t="str">
        <f t="shared" si="47"/>
        <v>16,35</v>
      </c>
      <c r="BK237" s="82"/>
      <c r="BL237" s="94">
        <f t="shared" si="48"/>
        <v>233</v>
      </c>
      <c r="BM237" s="56">
        <f t="shared" si="49"/>
        <v>7</v>
      </c>
      <c r="BN237" s="56">
        <f t="shared" si="50"/>
        <v>17</v>
      </c>
      <c r="BO237" s="82"/>
      <c r="BP237" s="230"/>
      <c r="BQ237" s="230"/>
      <c r="BR237" s="230"/>
      <c r="BS237" s="230"/>
      <c r="BT237" s="230"/>
      <c r="BU237" s="230"/>
      <c r="BV237" s="231"/>
      <c r="BW237" s="230"/>
      <c r="BX237" s="231"/>
      <c r="BY237" s="231"/>
      <c r="BZ237" s="82"/>
      <c r="CA237" s="82"/>
      <c r="CB237" s="82"/>
      <c r="CC237" s="82"/>
      <c r="CD237" s="82"/>
      <c r="CE237" s="82"/>
      <c r="CF237" s="82"/>
      <c r="CG237" s="82"/>
      <c r="CH237" s="82"/>
      <c r="CI237" s="82"/>
      <c r="CJ237" s="82"/>
      <c r="CX237" s="82"/>
      <c r="CY237" s="82"/>
      <c r="CZ237" s="82"/>
      <c r="DA237" s="82"/>
      <c r="DB237" s="82"/>
      <c r="DC237" s="82"/>
      <c r="DD237" s="82"/>
      <c r="DE237" s="82"/>
      <c r="DF237" s="82"/>
      <c r="DG237" s="82"/>
      <c r="DH237" s="82"/>
      <c r="DI237" s="82"/>
      <c r="DJ237" s="82"/>
      <c r="DK237" s="82"/>
    </row>
    <row r="238" spans="1:115" ht="11.25" customHeight="1" x14ac:dyDescent="0.25">
      <c r="A238" s="82"/>
      <c r="B238" s="82"/>
      <c r="C238" s="82"/>
      <c r="D238" s="82"/>
      <c r="E238" s="82"/>
      <c r="F238" s="82"/>
      <c r="G238" s="82"/>
      <c r="H238" s="82"/>
      <c r="I238" s="82"/>
      <c r="J238" s="82"/>
      <c r="K238" s="82"/>
      <c r="L238" s="82"/>
      <c r="M238" s="82"/>
      <c r="N238" s="82"/>
      <c r="O238" s="82"/>
      <c r="P238" s="82"/>
      <c r="Q238" s="82"/>
      <c r="R238" s="82"/>
      <c r="S238" s="82"/>
      <c r="T238" s="82"/>
      <c r="U238" s="82"/>
      <c r="V238" s="82"/>
      <c r="W238" s="82"/>
      <c r="X238" s="82"/>
      <c r="Y238" s="82"/>
      <c r="Z238" s="82"/>
      <c r="AA238" s="230"/>
      <c r="AB238" s="230"/>
      <c r="AC238" s="230"/>
      <c r="AD238" s="230"/>
      <c r="AE238" s="230"/>
      <c r="AF238" s="230"/>
      <c r="AG238" s="230"/>
      <c r="AH238" s="230"/>
      <c r="AI238" s="230"/>
      <c r="AJ238" s="230"/>
      <c r="AK238" s="230"/>
      <c r="AL238" s="230"/>
      <c r="AM238" s="230"/>
      <c r="AN238" s="230"/>
      <c r="AO238" s="230"/>
      <c r="AP238" s="230"/>
      <c r="AQ238" s="230"/>
      <c r="AR238" s="230"/>
      <c r="AS238" s="230"/>
      <c r="AT238" s="230"/>
      <c r="AU238" s="230"/>
      <c r="AV238" s="230"/>
      <c r="AW238" s="230"/>
      <c r="AX238" s="230"/>
      <c r="AY238" s="230"/>
      <c r="AZ238" s="230"/>
      <c r="BA238" s="230"/>
      <c r="BB238" s="230"/>
      <c r="BC238" s="230"/>
      <c r="BD238" s="230"/>
      <c r="BE238" s="230"/>
      <c r="BF238" s="45">
        <v>6</v>
      </c>
      <c r="BG238" s="102">
        <v>35</v>
      </c>
      <c r="BH238" s="102">
        <v>17</v>
      </c>
      <c r="BI238" s="102">
        <v>28</v>
      </c>
      <c r="BJ238" s="48" t="str">
        <f t="shared" si="47"/>
        <v>17,35</v>
      </c>
      <c r="BK238" s="82"/>
      <c r="BL238" s="94">
        <f t="shared" si="48"/>
        <v>234</v>
      </c>
      <c r="BM238" s="56">
        <f t="shared" si="49"/>
        <v>7</v>
      </c>
      <c r="BN238" s="56">
        <f t="shared" si="50"/>
        <v>18</v>
      </c>
      <c r="BO238" s="82"/>
      <c r="BP238" s="230"/>
      <c r="BQ238" s="230"/>
      <c r="BR238" s="230"/>
      <c r="BS238" s="230"/>
      <c r="BT238" s="230"/>
      <c r="BU238" s="230"/>
      <c r="BV238" s="231"/>
      <c r="BW238" s="230"/>
      <c r="BX238" s="231"/>
      <c r="BY238" s="231"/>
      <c r="BZ238" s="82"/>
      <c r="CA238" s="82"/>
      <c r="CB238" s="82"/>
      <c r="CC238" s="82"/>
      <c r="CD238" s="82"/>
      <c r="CE238" s="82"/>
      <c r="CF238" s="82"/>
      <c r="CG238" s="82"/>
      <c r="CH238" s="82"/>
      <c r="CI238" s="82"/>
      <c r="CJ238" s="82"/>
      <c r="CX238" s="82"/>
      <c r="CY238" s="82"/>
      <c r="CZ238" s="82"/>
      <c r="DA238" s="82"/>
      <c r="DB238" s="82"/>
      <c r="DC238" s="82"/>
      <c r="DD238" s="82"/>
      <c r="DE238" s="82"/>
      <c r="DF238" s="82"/>
      <c r="DG238" s="82"/>
      <c r="DH238" s="82"/>
      <c r="DI238" s="82"/>
      <c r="DJ238" s="82"/>
      <c r="DK238" s="82"/>
    </row>
    <row r="239" spans="1:115" ht="11.25" customHeight="1" x14ac:dyDescent="0.25">
      <c r="A239" s="82"/>
      <c r="B239" s="82"/>
      <c r="C239" s="82"/>
      <c r="D239" s="82"/>
      <c r="E239" s="82"/>
      <c r="F239" s="82"/>
      <c r="G239" s="82"/>
      <c r="H239" s="82"/>
      <c r="I239" s="82"/>
      <c r="J239" s="82"/>
      <c r="K239" s="82"/>
      <c r="L239" s="82"/>
      <c r="M239" s="82"/>
      <c r="N239" s="82"/>
      <c r="O239" s="82"/>
      <c r="P239" s="82"/>
      <c r="Q239" s="82"/>
      <c r="R239" s="82"/>
      <c r="S239" s="82"/>
      <c r="T239" s="82"/>
      <c r="U239" s="82"/>
      <c r="V239" s="82"/>
      <c r="W239" s="82"/>
      <c r="X239" s="82"/>
      <c r="Y239" s="82"/>
      <c r="Z239" s="82"/>
      <c r="AA239" s="230"/>
      <c r="AB239" s="230"/>
      <c r="AC239" s="230"/>
      <c r="AD239" s="230"/>
      <c r="AE239" s="230"/>
      <c r="AF239" s="230"/>
      <c r="AG239" s="230"/>
      <c r="AH239" s="230"/>
      <c r="AI239" s="230"/>
      <c r="AJ239" s="230"/>
      <c r="AK239" s="230"/>
      <c r="AL239" s="230"/>
      <c r="AM239" s="230"/>
      <c r="AN239" s="230"/>
      <c r="AO239" s="230"/>
      <c r="AP239" s="230"/>
      <c r="AQ239" s="230"/>
      <c r="AR239" s="230"/>
      <c r="AS239" s="230"/>
      <c r="AT239" s="230"/>
      <c r="AU239" s="230"/>
      <c r="AV239" s="230"/>
      <c r="AW239" s="230"/>
      <c r="AX239" s="230"/>
      <c r="AY239" s="230"/>
      <c r="AZ239" s="230"/>
      <c r="BA239" s="230"/>
      <c r="BB239" s="230"/>
      <c r="BC239" s="230"/>
      <c r="BD239" s="230"/>
      <c r="BE239" s="230"/>
      <c r="BF239" s="45">
        <v>6</v>
      </c>
      <c r="BG239" s="102">
        <v>35</v>
      </c>
      <c r="BH239" s="102">
        <v>18</v>
      </c>
      <c r="BI239" s="102">
        <v>28</v>
      </c>
      <c r="BJ239" s="48" t="str">
        <f t="shared" si="47"/>
        <v>18,35</v>
      </c>
      <c r="BK239" s="82"/>
      <c r="BL239" s="94">
        <f t="shared" si="48"/>
        <v>235</v>
      </c>
      <c r="BM239" s="56">
        <f t="shared" si="49"/>
        <v>7</v>
      </c>
      <c r="BN239" s="56">
        <f t="shared" si="50"/>
        <v>19</v>
      </c>
      <c r="BO239" s="82"/>
      <c r="BP239" s="230"/>
      <c r="BQ239" s="230"/>
      <c r="BR239" s="230"/>
      <c r="BS239" s="230"/>
      <c r="BT239" s="230"/>
      <c r="BU239" s="230"/>
      <c r="BV239" s="231"/>
      <c r="BW239" s="230"/>
      <c r="BX239" s="231"/>
      <c r="BY239" s="231"/>
      <c r="BZ239" s="82"/>
      <c r="CA239" s="82"/>
      <c r="CB239" s="82"/>
      <c r="CC239" s="82"/>
      <c r="CD239" s="82"/>
      <c r="CE239" s="82"/>
      <c r="CF239" s="82"/>
      <c r="CG239" s="82"/>
      <c r="CH239" s="82"/>
      <c r="CI239" s="82"/>
      <c r="CJ239" s="82"/>
      <c r="CX239" s="82"/>
      <c r="CY239" s="82"/>
      <c r="CZ239" s="82"/>
      <c r="DA239" s="82"/>
      <c r="DB239" s="82"/>
      <c r="DC239" s="82"/>
      <c r="DD239" s="82"/>
      <c r="DE239" s="82"/>
      <c r="DF239" s="82"/>
      <c r="DG239" s="82"/>
      <c r="DH239" s="82"/>
      <c r="DI239" s="82"/>
      <c r="DJ239" s="82"/>
      <c r="DK239" s="82"/>
    </row>
    <row r="240" spans="1:115" ht="11.25" customHeight="1" x14ac:dyDescent="0.25">
      <c r="A240" s="82"/>
      <c r="B240" s="82"/>
      <c r="C240" s="82"/>
      <c r="D240" s="82"/>
      <c r="E240" s="82"/>
      <c r="F240" s="82"/>
      <c r="G240" s="82"/>
      <c r="H240" s="82"/>
      <c r="I240" s="82"/>
      <c r="J240" s="82"/>
      <c r="K240" s="82"/>
      <c r="L240" s="82"/>
      <c r="M240" s="82"/>
      <c r="N240" s="82"/>
      <c r="O240" s="82"/>
      <c r="P240" s="82"/>
      <c r="Q240" s="82"/>
      <c r="R240" s="82"/>
      <c r="S240" s="82"/>
      <c r="T240" s="82"/>
      <c r="U240" s="82"/>
      <c r="V240" s="82"/>
      <c r="W240" s="82"/>
      <c r="X240" s="82"/>
      <c r="Y240" s="82"/>
      <c r="Z240" s="82"/>
      <c r="AA240" s="230"/>
      <c r="AB240" s="230"/>
      <c r="AC240" s="230"/>
      <c r="AD240" s="230"/>
      <c r="AE240" s="230"/>
      <c r="AF240" s="230"/>
      <c r="AG240" s="230"/>
      <c r="AH240" s="230"/>
      <c r="AI240" s="230"/>
      <c r="AJ240" s="230"/>
      <c r="AK240" s="230"/>
      <c r="AL240" s="230"/>
      <c r="AM240" s="230"/>
      <c r="AN240" s="230"/>
      <c r="AO240" s="230"/>
      <c r="AP240" s="230"/>
      <c r="AQ240" s="230"/>
      <c r="AR240" s="230"/>
      <c r="AS240" s="230"/>
      <c r="AT240" s="230"/>
      <c r="AU240" s="230"/>
      <c r="AV240" s="230"/>
      <c r="AW240" s="230"/>
      <c r="AX240" s="230"/>
      <c r="AY240" s="230"/>
      <c r="AZ240" s="230"/>
      <c r="BA240" s="230"/>
      <c r="BB240" s="230"/>
      <c r="BC240" s="230"/>
      <c r="BD240" s="230"/>
      <c r="BE240" s="230"/>
      <c r="BF240" s="45">
        <v>6</v>
      </c>
      <c r="BG240" s="102">
        <v>35</v>
      </c>
      <c r="BH240" s="102">
        <v>19</v>
      </c>
      <c r="BI240" s="102">
        <v>28</v>
      </c>
      <c r="BJ240" s="48" t="str">
        <f t="shared" si="47"/>
        <v>19,35</v>
      </c>
      <c r="BK240" s="82"/>
      <c r="BL240" s="94">
        <f t="shared" si="48"/>
        <v>236</v>
      </c>
      <c r="BM240" s="56">
        <f t="shared" si="49"/>
        <v>7</v>
      </c>
      <c r="BN240" s="56">
        <f t="shared" si="50"/>
        <v>20</v>
      </c>
      <c r="BO240" s="82"/>
      <c r="BP240" s="230"/>
      <c r="BQ240" s="230"/>
      <c r="BR240" s="230"/>
      <c r="BS240" s="230"/>
      <c r="BT240" s="230"/>
      <c r="BU240" s="230"/>
      <c r="BV240" s="231"/>
      <c r="BW240" s="230"/>
      <c r="BX240" s="231"/>
      <c r="BY240" s="231"/>
      <c r="BZ240" s="82"/>
      <c r="CA240" s="82"/>
      <c r="CB240" s="82"/>
      <c r="CC240" s="82"/>
      <c r="CD240" s="82"/>
      <c r="CE240" s="82"/>
      <c r="CF240" s="82"/>
      <c r="CG240" s="82"/>
      <c r="CH240" s="82"/>
      <c r="CI240" s="82"/>
      <c r="CJ240" s="82"/>
      <c r="CX240" s="82"/>
      <c r="CY240" s="82"/>
      <c r="CZ240" s="82"/>
      <c r="DA240" s="82"/>
      <c r="DB240" s="82"/>
      <c r="DC240" s="82"/>
      <c r="DD240" s="82"/>
      <c r="DE240" s="82"/>
      <c r="DF240" s="82"/>
      <c r="DG240" s="82"/>
      <c r="DH240" s="82"/>
      <c r="DI240" s="82"/>
      <c r="DJ240" s="82"/>
      <c r="DK240" s="82"/>
    </row>
    <row r="241" spans="1:115" ht="11.25" customHeight="1" x14ac:dyDescent="0.25">
      <c r="A241" s="82"/>
      <c r="B241" s="82"/>
      <c r="C241" s="82"/>
      <c r="D241" s="82"/>
      <c r="E241" s="82"/>
      <c r="F241" s="82"/>
      <c r="G241" s="82"/>
      <c r="H241" s="82"/>
      <c r="I241" s="82"/>
      <c r="J241" s="82"/>
      <c r="K241" s="82"/>
      <c r="L241" s="82"/>
      <c r="M241" s="82"/>
      <c r="N241" s="82"/>
      <c r="O241" s="82"/>
      <c r="P241" s="82"/>
      <c r="Q241" s="82"/>
      <c r="R241" s="82"/>
      <c r="S241" s="82"/>
      <c r="T241" s="82"/>
      <c r="U241" s="82"/>
      <c r="V241" s="82"/>
      <c r="W241" s="82"/>
      <c r="X241" s="82"/>
      <c r="Y241" s="82"/>
      <c r="Z241" s="82"/>
      <c r="AA241" s="230"/>
      <c r="AB241" s="230"/>
      <c r="AC241" s="230"/>
      <c r="AD241" s="230"/>
      <c r="AE241" s="230"/>
      <c r="AF241" s="230"/>
      <c r="AG241" s="230"/>
      <c r="AH241" s="230"/>
      <c r="AI241" s="230"/>
      <c r="AJ241" s="230"/>
      <c r="AK241" s="230"/>
      <c r="AL241" s="230"/>
      <c r="AM241" s="230"/>
      <c r="AN241" s="230"/>
      <c r="AO241" s="230"/>
      <c r="AP241" s="230"/>
      <c r="AQ241" s="230"/>
      <c r="AR241" s="230"/>
      <c r="AS241" s="230"/>
      <c r="AT241" s="230"/>
      <c r="AU241" s="230"/>
      <c r="AV241" s="230"/>
      <c r="AW241" s="230"/>
      <c r="AX241" s="230"/>
      <c r="AY241" s="230"/>
      <c r="AZ241" s="230"/>
      <c r="BA241" s="230"/>
      <c r="BB241" s="230"/>
      <c r="BC241" s="230"/>
      <c r="BD241" s="230"/>
      <c r="BE241" s="230"/>
      <c r="BF241" s="45">
        <v>6</v>
      </c>
      <c r="BG241" s="102">
        <v>35</v>
      </c>
      <c r="BH241" s="102">
        <v>20</v>
      </c>
      <c r="BI241" s="102">
        <v>28</v>
      </c>
      <c r="BJ241" s="48" t="str">
        <f t="shared" si="47"/>
        <v>20,35</v>
      </c>
      <c r="BK241" s="82"/>
      <c r="BL241" s="94">
        <f t="shared" si="48"/>
        <v>237</v>
      </c>
      <c r="BM241" s="56">
        <f t="shared" si="49"/>
        <v>7</v>
      </c>
      <c r="BN241" s="56">
        <f t="shared" si="50"/>
        <v>21</v>
      </c>
      <c r="BO241" s="82"/>
      <c r="BP241" s="230"/>
      <c r="BQ241" s="230"/>
      <c r="BR241" s="230"/>
      <c r="BS241" s="230"/>
      <c r="BT241" s="230"/>
      <c r="BU241" s="230"/>
      <c r="BV241" s="231"/>
      <c r="BW241" s="230"/>
      <c r="BX241" s="231"/>
      <c r="BY241" s="231"/>
      <c r="BZ241" s="82"/>
      <c r="CA241" s="82"/>
      <c r="CB241" s="82"/>
      <c r="CC241" s="82"/>
      <c r="CD241" s="82"/>
      <c r="CE241" s="82"/>
      <c r="CF241" s="82"/>
      <c r="CG241" s="82"/>
      <c r="CH241" s="82"/>
      <c r="CI241" s="82"/>
      <c r="CJ241" s="82"/>
      <c r="CX241" s="82"/>
      <c r="CY241" s="82"/>
      <c r="CZ241" s="82"/>
      <c r="DA241" s="82"/>
      <c r="DB241" s="82"/>
      <c r="DC241" s="82"/>
      <c r="DD241" s="82"/>
      <c r="DE241" s="82"/>
      <c r="DF241" s="82"/>
      <c r="DG241" s="82"/>
      <c r="DH241" s="82"/>
      <c r="DI241" s="82"/>
      <c r="DJ241" s="82"/>
      <c r="DK241" s="82"/>
    </row>
    <row r="242" spans="1:115" ht="11.25" customHeight="1" x14ac:dyDescent="0.25">
      <c r="A242" s="82"/>
      <c r="B242" s="82"/>
      <c r="C242" s="82"/>
      <c r="D242" s="82"/>
      <c r="E242" s="82"/>
      <c r="F242" s="82"/>
      <c r="G242" s="82"/>
      <c r="H242" s="82"/>
      <c r="I242" s="82"/>
      <c r="J242" s="82"/>
      <c r="K242" s="82"/>
      <c r="L242" s="82"/>
      <c r="M242" s="82"/>
      <c r="N242" s="82"/>
      <c r="O242" s="82"/>
      <c r="P242" s="82"/>
      <c r="Q242" s="82"/>
      <c r="R242" s="82"/>
      <c r="S242" s="82"/>
      <c r="T242" s="82"/>
      <c r="U242" s="82"/>
      <c r="V242" s="82"/>
      <c r="W242" s="82"/>
      <c r="X242" s="82"/>
      <c r="Y242" s="82"/>
      <c r="Z242" s="82"/>
      <c r="AA242" s="230"/>
      <c r="AB242" s="230"/>
      <c r="AC242" s="230"/>
      <c r="AD242" s="230"/>
      <c r="AE242" s="230"/>
      <c r="AF242" s="230"/>
      <c r="AG242" s="230"/>
      <c r="AH242" s="230"/>
      <c r="AI242" s="230"/>
      <c r="AJ242" s="230"/>
      <c r="AK242" s="230"/>
      <c r="AL242" s="230"/>
      <c r="AM242" s="230"/>
      <c r="AN242" s="230"/>
      <c r="AO242" s="230"/>
      <c r="AP242" s="230"/>
      <c r="AQ242" s="230"/>
      <c r="AR242" s="230"/>
      <c r="AS242" s="230"/>
      <c r="AT242" s="230"/>
      <c r="AU242" s="230"/>
      <c r="AV242" s="230"/>
      <c r="AW242" s="230"/>
      <c r="AX242" s="230"/>
      <c r="AY242" s="230"/>
      <c r="AZ242" s="230"/>
      <c r="BA242" s="230"/>
      <c r="BB242" s="230"/>
      <c r="BC242" s="230"/>
      <c r="BD242" s="230"/>
      <c r="BE242" s="230"/>
      <c r="BF242" s="45">
        <v>6</v>
      </c>
      <c r="BG242" s="102">
        <v>36</v>
      </c>
      <c r="BH242" s="102">
        <v>21</v>
      </c>
      <c r="BI242" s="102">
        <v>28</v>
      </c>
      <c r="BJ242" s="48" t="str">
        <f t="shared" si="47"/>
        <v>21,36</v>
      </c>
      <c r="BK242" s="82"/>
      <c r="BL242" s="94">
        <f t="shared" si="48"/>
        <v>238</v>
      </c>
      <c r="BM242" s="56">
        <f t="shared" si="49"/>
        <v>7</v>
      </c>
      <c r="BN242" s="56">
        <f t="shared" si="50"/>
        <v>22</v>
      </c>
      <c r="BO242" s="82"/>
      <c r="BP242" s="230"/>
      <c r="BQ242" s="230"/>
      <c r="BR242" s="230"/>
      <c r="BS242" s="230"/>
      <c r="BT242" s="230"/>
      <c r="BU242" s="230"/>
      <c r="BV242" s="231"/>
      <c r="BW242" s="230"/>
      <c r="BX242" s="231"/>
      <c r="BY242" s="231"/>
      <c r="BZ242" s="82"/>
      <c r="CA242" s="82"/>
      <c r="CB242" s="82"/>
      <c r="CC242" s="82"/>
      <c r="CD242" s="82"/>
      <c r="CE242" s="82"/>
      <c r="CF242" s="82"/>
      <c r="CG242" s="82"/>
      <c r="CH242" s="82"/>
      <c r="CI242" s="82"/>
      <c r="CJ242" s="82"/>
      <c r="CX242" s="82"/>
      <c r="CY242" s="82"/>
      <c r="CZ242" s="82"/>
      <c r="DA242" s="82"/>
      <c r="DB242" s="82"/>
      <c r="DC242" s="82"/>
      <c r="DD242" s="82"/>
      <c r="DE242" s="82"/>
      <c r="DF242" s="82"/>
      <c r="DG242" s="82"/>
      <c r="DH242" s="82"/>
      <c r="DI242" s="82"/>
      <c r="DJ242" s="82"/>
      <c r="DK242" s="82"/>
    </row>
    <row r="243" spans="1:115" ht="11.25" customHeight="1" x14ac:dyDescent="0.25">
      <c r="A243" s="82"/>
      <c r="B243" s="82"/>
      <c r="C243" s="82"/>
      <c r="D243" s="82"/>
      <c r="E243" s="82"/>
      <c r="F243" s="82"/>
      <c r="G243" s="82"/>
      <c r="H243" s="82"/>
      <c r="I243" s="82"/>
      <c r="J243" s="82"/>
      <c r="K243" s="82"/>
      <c r="L243" s="82"/>
      <c r="M243" s="82"/>
      <c r="N243" s="82"/>
      <c r="O243" s="82"/>
      <c r="P243" s="82"/>
      <c r="Q243" s="82"/>
      <c r="R243" s="82"/>
      <c r="S243" s="82"/>
      <c r="T243" s="82"/>
      <c r="U243" s="82"/>
      <c r="V243" s="82"/>
      <c r="W243" s="82"/>
      <c r="X243" s="82"/>
      <c r="Y243" s="82"/>
      <c r="Z243" s="82"/>
      <c r="AA243" s="230"/>
      <c r="AB243" s="230"/>
      <c r="AC243" s="230"/>
      <c r="AD243" s="230"/>
      <c r="AE243" s="230"/>
      <c r="AF243" s="230"/>
      <c r="AG243" s="230"/>
      <c r="AH243" s="230"/>
      <c r="AI243" s="230"/>
      <c r="AJ243" s="230"/>
      <c r="AK243" s="230"/>
      <c r="AL243" s="230"/>
      <c r="AM243" s="230"/>
      <c r="AN243" s="230"/>
      <c r="AO243" s="230"/>
      <c r="AP243" s="230"/>
      <c r="AQ243" s="230"/>
      <c r="AR243" s="230"/>
      <c r="AS243" s="230"/>
      <c r="AT243" s="230"/>
      <c r="AU243" s="230"/>
      <c r="AV243" s="230"/>
      <c r="AW243" s="230"/>
      <c r="AX243" s="230"/>
      <c r="AY243" s="230"/>
      <c r="AZ243" s="230"/>
      <c r="BA243" s="230"/>
      <c r="BB243" s="230"/>
      <c r="BC243" s="230"/>
      <c r="BD243" s="230"/>
      <c r="BE243" s="230"/>
      <c r="BF243" s="45">
        <v>6</v>
      </c>
      <c r="BG243" s="102">
        <v>36</v>
      </c>
      <c r="BH243" s="102">
        <v>22</v>
      </c>
      <c r="BI243" s="102">
        <v>28</v>
      </c>
      <c r="BJ243" s="48" t="str">
        <f t="shared" si="47"/>
        <v>22,36</v>
      </c>
      <c r="BK243" s="82"/>
      <c r="BL243" s="94">
        <f t="shared" si="48"/>
        <v>239</v>
      </c>
      <c r="BM243" s="56">
        <f t="shared" si="49"/>
        <v>7</v>
      </c>
      <c r="BN243" s="56">
        <f t="shared" si="50"/>
        <v>23</v>
      </c>
      <c r="BO243" s="82"/>
      <c r="BP243" s="230"/>
      <c r="BQ243" s="230"/>
      <c r="BR243" s="230"/>
      <c r="BS243" s="230"/>
      <c r="BT243" s="230"/>
      <c r="BU243" s="230"/>
      <c r="BV243" s="231"/>
      <c r="BW243" s="230"/>
      <c r="BX243" s="231"/>
      <c r="BY243" s="231"/>
      <c r="BZ243" s="82"/>
      <c r="CA243" s="82"/>
      <c r="CB243" s="82"/>
      <c r="CC243" s="82"/>
      <c r="CD243" s="82"/>
      <c r="CE243" s="82"/>
      <c r="CF243" s="82"/>
      <c r="CG243" s="82"/>
      <c r="CH243" s="82"/>
      <c r="CI243" s="82"/>
      <c r="CJ243" s="82"/>
      <c r="CX243" s="82"/>
      <c r="CY243" s="82"/>
      <c r="CZ243" s="82"/>
      <c r="DA243" s="82"/>
      <c r="DB243" s="82"/>
      <c r="DC243" s="82"/>
      <c r="DD243" s="82"/>
      <c r="DE243" s="82"/>
      <c r="DF243" s="82"/>
      <c r="DG243" s="82"/>
      <c r="DH243" s="82"/>
      <c r="DI243" s="82"/>
      <c r="DJ243" s="82"/>
      <c r="DK243" s="82"/>
    </row>
    <row r="244" spans="1:115" ht="11.25" customHeight="1" x14ac:dyDescent="0.25">
      <c r="A244" s="82"/>
      <c r="B244" s="82"/>
      <c r="C244" s="82"/>
      <c r="D244" s="82"/>
      <c r="E244" s="82"/>
      <c r="F244" s="82"/>
      <c r="G244" s="82"/>
      <c r="H244" s="82"/>
      <c r="I244" s="82"/>
      <c r="J244" s="82"/>
      <c r="K244" s="82"/>
      <c r="L244" s="82"/>
      <c r="M244" s="82"/>
      <c r="N244" s="82"/>
      <c r="O244" s="82"/>
      <c r="P244" s="82"/>
      <c r="Q244" s="82"/>
      <c r="R244" s="82"/>
      <c r="S244" s="82"/>
      <c r="T244" s="82"/>
      <c r="U244" s="82"/>
      <c r="V244" s="82"/>
      <c r="W244" s="82"/>
      <c r="X244" s="82"/>
      <c r="Y244" s="82"/>
      <c r="Z244" s="82"/>
      <c r="AA244" s="230"/>
      <c r="AB244" s="230"/>
      <c r="AC244" s="230"/>
      <c r="AD244" s="230"/>
      <c r="AE244" s="230"/>
      <c r="AF244" s="230"/>
      <c r="AG244" s="230"/>
      <c r="AH244" s="230"/>
      <c r="AI244" s="230"/>
      <c r="AJ244" s="230"/>
      <c r="AK244" s="230"/>
      <c r="AL244" s="230"/>
      <c r="AM244" s="230"/>
      <c r="AN244" s="230"/>
      <c r="AO244" s="230"/>
      <c r="AP244" s="230"/>
      <c r="AQ244" s="230"/>
      <c r="AR244" s="230"/>
      <c r="AS244" s="230"/>
      <c r="AT244" s="230"/>
      <c r="AU244" s="230"/>
      <c r="AV244" s="230"/>
      <c r="AW244" s="230"/>
      <c r="AX244" s="230"/>
      <c r="AY244" s="230"/>
      <c r="AZ244" s="230"/>
      <c r="BA244" s="230"/>
      <c r="BB244" s="230"/>
      <c r="BC244" s="230"/>
      <c r="BD244" s="230"/>
      <c r="BE244" s="230"/>
      <c r="BF244" s="45">
        <v>6</v>
      </c>
      <c r="BG244" s="102">
        <v>36</v>
      </c>
      <c r="BH244" s="102">
        <v>23</v>
      </c>
      <c r="BI244" s="102">
        <v>28</v>
      </c>
      <c r="BJ244" s="48" t="str">
        <f t="shared" si="47"/>
        <v>23,36</v>
      </c>
      <c r="BK244" s="82"/>
      <c r="BL244" s="94">
        <f t="shared" si="48"/>
        <v>240</v>
      </c>
      <c r="BM244" s="56">
        <f t="shared" si="49"/>
        <v>7</v>
      </c>
      <c r="BN244" s="56">
        <f t="shared" si="50"/>
        <v>24</v>
      </c>
      <c r="BO244" s="82"/>
      <c r="BP244" s="230"/>
      <c r="BQ244" s="230"/>
      <c r="BR244" s="230"/>
      <c r="BS244" s="230"/>
      <c r="BT244" s="230"/>
      <c r="BU244" s="230"/>
      <c r="BV244" s="231"/>
      <c r="BW244" s="230"/>
      <c r="BX244" s="231"/>
      <c r="BY244" s="231"/>
      <c r="BZ244" s="82"/>
      <c r="CA244" s="82"/>
      <c r="CB244" s="82"/>
      <c r="CC244" s="82"/>
      <c r="CD244" s="82"/>
      <c r="CE244" s="82"/>
      <c r="CF244" s="82"/>
      <c r="CG244" s="82"/>
      <c r="CH244" s="82"/>
      <c r="CI244" s="82"/>
      <c r="CJ244" s="82"/>
      <c r="CX244" s="82"/>
      <c r="CY244" s="82"/>
      <c r="CZ244" s="82"/>
      <c r="DA244" s="82"/>
      <c r="DB244" s="82"/>
      <c r="DC244" s="82"/>
      <c r="DD244" s="82"/>
      <c r="DE244" s="82"/>
      <c r="DF244" s="82"/>
      <c r="DG244" s="82"/>
      <c r="DH244" s="82"/>
      <c r="DI244" s="82"/>
      <c r="DJ244" s="82"/>
      <c r="DK244" s="82"/>
    </row>
    <row r="245" spans="1:115" ht="11.25" customHeight="1" x14ac:dyDescent="0.25">
      <c r="A245" s="82"/>
      <c r="B245" s="82"/>
      <c r="C245" s="82"/>
      <c r="D245" s="82"/>
      <c r="E245" s="82"/>
      <c r="F245" s="82"/>
      <c r="G245" s="82"/>
      <c r="H245" s="82"/>
      <c r="I245" s="82"/>
      <c r="J245" s="82"/>
      <c r="K245" s="82"/>
      <c r="L245" s="82"/>
      <c r="M245" s="82"/>
      <c r="N245" s="82"/>
      <c r="O245" s="82"/>
      <c r="P245" s="82"/>
      <c r="Q245" s="82"/>
      <c r="R245" s="82"/>
      <c r="S245" s="82"/>
      <c r="T245" s="82"/>
      <c r="U245" s="82"/>
      <c r="V245" s="82"/>
      <c r="W245" s="82"/>
      <c r="X245" s="82"/>
      <c r="Y245" s="82"/>
      <c r="Z245" s="82"/>
      <c r="AA245" s="230"/>
      <c r="AB245" s="230"/>
      <c r="AC245" s="230"/>
      <c r="AD245" s="230"/>
      <c r="AE245" s="230"/>
      <c r="AF245" s="230"/>
      <c r="AG245" s="230"/>
      <c r="AH245" s="230"/>
      <c r="AI245" s="230"/>
      <c r="AJ245" s="230"/>
      <c r="AK245" s="230"/>
      <c r="AL245" s="230"/>
      <c r="AM245" s="230"/>
      <c r="AN245" s="230"/>
      <c r="AO245" s="230"/>
      <c r="AP245" s="230"/>
      <c r="AQ245" s="230"/>
      <c r="AR245" s="230"/>
      <c r="AS245" s="230"/>
      <c r="AT245" s="230"/>
      <c r="AU245" s="230"/>
      <c r="AV245" s="230"/>
      <c r="AW245" s="230"/>
      <c r="AX245" s="230"/>
      <c r="AY245" s="230"/>
      <c r="AZ245" s="230"/>
      <c r="BA245" s="230"/>
      <c r="BB245" s="230"/>
      <c r="BC245" s="230"/>
      <c r="BD245" s="230"/>
      <c r="BE245" s="230"/>
      <c r="BF245" s="45">
        <v>7</v>
      </c>
      <c r="BG245" s="102">
        <v>1</v>
      </c>
      <c r="BH245" s="102">
        <v>4</v>
      </c>
      <c r="BI245" s="102">
        <v>50</v>
      </c>
      <c r="BJ245" s="48" t="str">
        <f t="shared" si="47"/>
        <v>4,1</v>
      </c>
      <c r="BK245" s="82"/>
      <c r="BL245" s="94">
        <f t="shared" si="48"/>
        <v>241</v>
      </c>
      <c r="BM245" s="56">
        <f t="shared" si="49"/>
        <v>7</v>
      </c>
      <c r="BN245" s="56">
        <f t="shared" si="50"/>
        <v>25</v>
      </c>
      <c r="BO245" s="82"/>
      <c r="BP245" s="230"/>
      <c r="BQ245" s="230"/>
      <c r="BR245" s="230"/>
      <c r="BS245" s="230"/>
      <c r="BT245" s="230"/>
      <c r="BU245" s="230"/>
      <c r="BV245" s="231"/>
      <c r="BW245" s="230"/>
      <c r="BX245" s="231"/>
      <c r="BY245" s="231"/>
      <c r="BZ245" s="82"/>
      <c r="CA245" s="82"/>
      <c r="CB245" s="82"/>
      <c r="CC245" s="82"/>
      <c r="CD245" s="82"/>
      <c r="CE245" s="82"/>
      <c r="CF245" s="82"/>
      <c r="CG245" s="82"/>
      <c r="CH245" s="82"/>
      <c r="CI245" s="82"/>
      <c r="CJ245" s="82"/>
      <c r="CX245" s="82"/>
      <c r="CY245" s="82"/>
      <c r="CZ245" s="82"/>
      <c r="DA245" s="82"/>
      <c r="DB245" s="82"/>
      <c r="DC245" s="82"/>
      <c r="DD245" s="82"/>
      <c r="DE245" s="82"/>
      <c r="DF245" s="82"/>
      <c r="DG245" s="82"/>
      <c r="DH245" s="82"/>
      <c r="DI245" s="82"/>
      <c r="DJ245" s="82"/>
      <c r="DK245" s="82"/>
    </row>
    <row r="246" spans="1:115" ht="11.25" customHeight="1" x14ac:dyDescent="0.25">
      <c r="A246" s="82"/>
      <c r="B246" s="82"/>
      <c r="C246" s="82"/>
      <c r="D246" s="82"/>
      <c r="E246" s="82"/>
      <c r="F246" s="82"/>
      <c r="G246" s="82"/>
      <c r="H246" s="82"/>
      <c r="I246" s="82"/>
      <c r="J246" s="82"/>
      <c r="K246" s="82"/>
      <c r="L246" s="82"/>
      <c r="M246" s="82"/>
      <c r="N246" s="82"/>
      <c r="O246" s="82"/>
      <c r="P246" s="82"/>
      <c r="Q246" s="82"/>
      <c r="R246" s="82"/>
      <c r="S246" s="82"/>
      <c r="T246" s="82"/>
      <c r="U246" s="82"/>
      <c r="V246" s="82"/>
      <c r="W246" s="82"/>
      <c r="X246" s="82"/>
      <c r="Y246" s="82"/>
      <c r="Z246" s="82"/>
      <c r="AA246" s="230"/>
      <c r="AB246" s="230"/>
      <c r="AC246" s="230"/>
      <c r="AD246" s="230"/>
      <c r="AE246" s="230"/>
      <c r="AF246" s="230"/>
      <c r="AG246" s="230"/>
      <c r="AH246" s="230"/>
      <c r="AI246" s="230"/>
      <c r="AJ246" s="230"/>
      <c r="AK246" s="230"/>
      <c r="AL246" s="230"/>
      <c r="AM246" s="230"/>
      <c r="AN246" s="230"/>
      <c r="AO246" s="230"/>
      <c r="AP246" s="230"/>
      <c r="AQ246" s="230"/>
      <c r="AR246" s="230"/>
      <c r="AS246" s="230"/>
      <c r="AT246" s="230"/>
      <c r="AU246" s="230"/>
      <c r="AV246" s="230"/>
      <c r="AW246" s="230"/>
      <c r="AX246" s="230"/>
      <c r="AY246" s="230"/>
      <c r="AZ246" s="230"/>
      <c r="BA246" s="230"/>
      <c r="BB246" s="230"/>
      <c r="BC246" s="230"/>
      <c r="BD246" s="230"/>
      <c r="BE246" s="230"/>
      <c r="BF246" s="45">
        <v>7</v>
      </c>
      <c r="BG246" s="102">
        <v>1</v>
      </c>
      <c r="BH246" s="102">
        <v>5</v>
      </c>
      <c r="BI246" s="102">
        <v>50</v>
      </c>
      <c r="BJ246" s="48" t="str">
        <f t="shared" si="47"/>
        <v>5,1</v>
      </c>
      <c r="BK246" s="82"/>
      <c r="BL246" s="94">
        <f t="shared" si="48"/>
        <v>242</v>
      </c>
      <c r="BM246" s="56">
        <f t="shared" si="49"/>
        <v>7</v>
      </c>
      <c r="BN246" s="56">
        <f t="shared" si="50"/>
        <v>26</v>
      </c>
      <c r="BO246" s="82"/>
      <c r="BP246" s="230"/>
      <c r="BQ246" s="230"/>
      <c r="BR246" s="230"/>
      <c r="BS246" s="230"/>
      <c r="BT246" s="230"/>
      <c r="BU246" s="230"/>
      <c r="BV246" s="231"/>
      <c r="BW246" s="230"/>
      <c r="BX246" s="231"/>
      <c r="BY246" s="231"/>
      <c r="BZ246" s="82"/>
      <c r="CA246" s="82"/>
      <c r="CB246" s="82"/>
      <c r="CC246" s="82"/>
      <c r="CD246" s="82"/>
      <c r="CE246" s="82"/>
      <c r="CF246" s="82"/>
      <c r="CG246" s="82"/>
      <c r="CH246" s="82"/>
      <c r="CI246" s="82"/>
      <c r="CJ246" s="82"/>
      <c r="CX246" s="82"/>
      <c r="CY246" s="82"/>
      <c r="CZ246" s="82"/>
      <c r="DA246" s="82"/>
      <c r="DB246" s="82"/>
      <c r="DC246" s="82"/>
      <c r="DD246" s="82"/>
      <c r="DE246" s="82"/>
      <c r="DF246" s="82"/>
      <c r="DG246" s="82"/>
      <c r="DH246" s="82"/>
      <c r="DI246" s="82"/>
      <c r="DJ246" s="82"/>
      <c r="DK246" s="82"/>
    </row>
    <row r="247" spans="1:115" ht="11.25" customHeight="1" x14ac:dyDescent="0.25">
      <c r="A247" s="82"/>
      <c r="B247" s="82"/>
      <c r="C247" s="82"/>
      <c r="D247" s="82"/>
      <c r="E247" s="82"/>
      <c r="F247" s="82"/>
      <c r="G247" s="82"/>
      <c r="H247" s="82"/>
      <c r="I247" s="82"/>
      <c r="J247" s="82"/>
      <c r="K247" s="82"/>
      <c r="L247" s="82"/>
      <c r="M247" s="82"/>
      <c r="N247" s="82"/>
      <c r="O247" s="82"/>
      <c r="P247" s="82"/>
      <c r="Q247" s="82"/>
      <c r="R247" s="82"/>
      <c r="S247" s="82"/>
      <c r="T247" s="82"/>
      <c r="U247" s="82"/>
      <c r="V247" s="82"/>
      <c r="W247" s="82"/>
      <c r="X247" s="82"/>
      <c r="Y247" s="82"/>
      <c r="Z247" s="82"/>
      <c r="AA247" s="230"/>
      <c r="AB247" s="230"/>
      <c r="AC247" s="230"/>
      <c r="AD247" s="230"/>
      <c r="AE247" s="230"/>
      <c r="AF247" s="230"/>
      <c r="AG247" s="230"/>
      <c r="AH247" s="230"/>
      <c r="AI247" s="230"/>
      <c r="AJ247" s="230"/>
      <c r="AK247" s="230"/>
      <c r="AL247" s="230"/>
      <c r="AM247" s="230"/>
      <c r="AN247" s="230"/>
      <c r="AO247" s="230"/>
      <c r="AP247" s="230"/>
      <c r="AQ247" s="230"/>
      <c r="AR247" s="230"/>
      <c r="AS247" s="230"/>
      <c r="AT247" s="230"/>
      <c r="AU247" s="230"/>
      <c r="AV247" s="230"/>
      <c r="AW247" s="230"/>
      <c r="AX247" s="230"/>
      <c r="AY247" s="230"/>
      <c r="AZ247" s="230"/>
      <c r="BA247" s="230"/>
      <c r="BB247" s="230"/>
      <c r="BC247" s="230"/>
      <c r="BD247" s="230"/>
      <c r="BE247" s="230"/>
      <c r="BF247" s="45">
        <v>7</v>
      </c>
      <c r="BG247" s="102">
        <v>1</v>
      </c>
      <c r="BH247" s="102">
        <v>6</v>
      </c>
      <c r="BI247" s="102">
        <v>50</v>
      </c>
      <c r="BJ247" s="48" t="str">
        <f t="shared" si="47"/>
        <v>6,1</v>
      </c>
      <c r="BK247" s="82"/>
      <c r="BL247" s="94">
        <f t="shared" si="48"/>
        <v>243</v>
      </c>
      <c r="BM247" s="56">
        <f t="shared" si="49"/>
        <v>7</v>
      </c>
      <c r="BN247" s="56">
        <f t="shared" si="50"/>
        <v>27</v>
      </c>
      <c r="BO247" s="82"/>
      <c r="BP247" s="230"/>
      <c r="BQ247" s="230"/>
      <c r="BR247" s="230"/>
      <c r="BS247" s="230"/>
      <c r="BT247" s="230"/>
      <c r="BU247" s="230"/>
      <c r="BV247" s="231"/>
      <c r="BW247" s="230"/>
      <c r="BX247" s="231"/>
      <c r="BY247" s="231"/>
      <c r="BZ247" s="82"/>
      <c r="CA247" s="82"/>
      <c r="CB247" s="82"/>
      <c r="CC247" s="82"/>
      <c r="CD247" s="82"/>
      <c r="CE247" s="82"/>
      <c r="CF247" s="82"/>
      <c r="CG247" s="82"/>
      <c r="CH247" s="82"/>
      <c r="CI247" s="82"/>
      <c r="CJ247" s="82"/>
      <c r="CX247" s="82"/>
      <c r="CY247" s="82"/>
      <c r="CZ247" s="82"/>
      <c r="DA247" s="82"/>
      <c r="DB247" s="82"/>
      <c r="DC247" s="82"/>
      <c r="DD247" s="82"/>
      <c r="DE247" s="82"/>
      <c r="DF247" s="82"/>
      <c r="DG247" s="82"/>
      <c r="DH247" s="82"/>
      <c r="DI247" s="82"/>
      <c r="DJ247" s="82"/>
      <c r="DK247" s="82"/>
    </row>
    <row r="248" spans="1:115" ht="11.25" customHeight="1" x14ac:dyDescent="0.25">
      <c r="A248" s="82"/>
      <c r="B248" s="82"/>
      <c r="C248" s="82"/>
      <c r="D248" s="82"/>
      <c r="E248" s="82"/>
      <c r="F248" s="82"/>
      <c r="G248" s="82"/>
      <c r="H248" s="82"/>
      <c r="I248" s="82"/>
      <c r="J248" s="82"/>
      <c r="K248" s="82"/>
      <c r="L248" s="82"/>
      <c r="M248" s="82"/>
      <c r="N248" s="82"/>
      <c r="O248" s="82"/>
      <c r="P248" s="82"/>
      <c r="Q248" s="82"/>
      <c r="R248" s="82"/>
      <c r="S248" s="82"/>
      <c r="T248" s="82"/>
      <c r="U248" s="82"/>
      <c r="V248" s="82"/>
      <c r="W248" s="82"/>
      <c r="X248" s="82"/>
      <c r="Y248" s="82"/>
      <c r="Z248" s="82"/>
      <c r="AA248" s="230"/>
      <c r="AB248" s="230"/>
      <c r="AC248" s="230"/>
      <c r="AD248" s="230"/>
      <c r="AE248" s="230"/>
      <c r="AF248" s="230"/>
      <c r="AG248" s="230"/>
      <c r="AH248" s="230"/>
      <c r="AI248" s="230"/>
      <c r="AJ248" s="230"/>
      <c r="AK248" s="230"/>
      <c r="AL248" s="230"/>
      <c r="AM248" s="230"/>
      <c r="AN248" s="230"/>
      <c r="AO248" s="230"/>
      <c r="AP248" s="230"/>
      <c r="AQ248" s="230"/>
      <c r="AR248" s="230"/>
      <c r="AS248" s="230"/>
      <c r="AT248" s="230"/>
      <c r="AU248" s="230"/>
      <c r="AV248" s="230"/>
      <c r="AW248" s="230"/>
      <c r="AX248" s="230"/>
      <c r="AY248" s="230"/>
      <c r="AZ248" s="230"/>
      <c r="BA248" s="230"/>
      <c r="BB248" s="230"/>
      <c r="BC248" s="230"/>
      <c r="BD248" s="230"/>
      <c r="BE248" s="230"/>
      <c r="BF248" s="45">
        <v>7</v>
      </c>
      <c r="BG248" s="102">
        <v>1</v>
      </c>
      <c r="BH248" s="102">
        <v>7</v>
      </c>
      <c r="BI248" s="102">
        <v>50</v>
      </c>
      <c r="BJ248" s="48" t="str">
        <f t="shared" si="47"/>
        <v>7,1</v>
      </c>
      <c r="BK248" s="82"/>
      <c r="BL248" s="94">
        <f t="shared" si="48"/>
        <v>244</v>
      </c>
      <c r="BM248" s="56">
        <f t="shared" si="49"/>
        <v>7</v>
      </c>
      <c r="BN248" s="56">
        <f t="shared" si="50"/>
        <v>28</v>
      </c>
      <c r="BO248" s="82"/>
      <c r="BP248" s="230"/>
      <c r="BQ248" s="230"/>
      <c r="BR248" s="230"/>
      <c r="BS248" s="230"/>
      <c r="BT248" s="230"/>
      <c r="BU248" s="230"/>
      <c r="BV248" s="231"/>
      <c r="BW248" s="230"/>
      <c r="BX248" s="231"/>
      <c r="BY248" s="231"/>
      <c r="BZ248" s="82"/>
      <c r="CA248" s="82"/>
      <c r="CB248" s="82"/>
      <c r="CC248" s="82"/>
      <c r="CD248" s="82"/>
      <c r="CE248" s="82"/>
      <c r="CF248" s="82"/>
      <c r="CG248" s="82"/>
      <c r="CH248" s="82"/>
      <c r="CI248" s="82"/>
      <c r="CJ248" s="82"/>
      <c r="CX248" s="82"/>
      <c r="CY248" s="82"/>
      <c r="CZ248" s="82"/>
      <c r="DA248" s="82"/>
      <c r="DB248" s="82"/>
      <c r="DC248" s="82"/>
      <c r="DD248" s="82"/>
      <c r="DE248" s="82"/>
      <c r="DF248" s="82"/>
      <c r="DG248" s="82"/>
      <c r="DH248" s="82"/>
      <c r="DI248" s="82"/>
      <c r="DJ248" s="82"/>
      <c r="DK248" s="82"/>
    </row>
    <row r="249" spans="1:115" ht="11.25" customHeight="1" x14ac:dyDescent="0.25">
      <c r="A249" s="82"/>
      <c r="B249" s="82"/>
      <c r="C249" s="82"/>
      <c r="D249" s="82"/>
      <c r="E249" s="82"/>
      <c r="F249" s="82"/>
      <c r="G249" s="82"/>
      <c r="H249" s="82"/>
      <c r="I249" s="82"/>
      <c r="J249" s="82"/>
      <c r="K249" s="82"/>
      <c r="L249" s="82"/>
      <c r="M249" s="82"/>
      <c r="N249" s="82"/>
      <c r="O249" s="82"/>
      <c r="P249" s="82"/>
      <c r="Q249" s="82"/>
      <c r="R249" s="82"/>
      <c r="S249" s="82"/>
      <c r="T249" s="82"/>
      <c r="U249" s="82"/>
      <c r="V249" s="82"/>
      <c r="W249" s="82"/>
      <c r="X249" s="82"/>
      <c r="Y249" s="82"/>
      <c r="Z249" s="82"/>
      <c r="AA249" s="230"/>
      <c r="AB249" s="230"/>
      <c r="AC249" s="230"/>
      <c r="AD249" s="230"/>
      <c r="AE249" s="230"/>
      <c r="AF249" s="230"/>
      <c r="AG249" s="230"/>
      <c r="AH249" s="230"/>
      <c r="AI249" s="230"/>
      <c r="AJ249" s="230"/>
      <c r="AK249" s="230"/>
      <c r="AL249" s="230"/>
      <c r="AM249" s="230"/>
      <c r="AN249" s="230"/>
      <c r="AO249" s="230"/>
      <c r="AP249" s="230"/>
      <c r="AQ249" s="230"/>
      <c r="AR249" s="230"/>
      <c r="AS249" s="230"/>
      <c r="AT249" s="230"/>
      <c r="AU249" s="230"/>
      <c r="AV249" s="230"/>
      <c r="AW249" s="230"/>
      <c r="AX249" s="230"/>
      <c r="AY249" s="230"/>
      <c r="AZ249" s="230"/>
      <c r="BA249" s="230"/>
      <c r="BB249" s="230"/>
      <c r="BC249" s="230"/>
      <c r="BD249" s="230"/>
      <c r="BE249" s="230"/>
      <c r="BF249" s="45">
        <v>7</v>
      </c>
      <c r="BG249" s="102">
        <v>1</v>
      </c>
      <c r="BH249" s="102">
        <v>8</v>
      </c>
      <c r="BI249" s="102">
        <v>50</v>
      </c>
      <c r="BJ249" s="48" t="str">
        <f t="shared" si="47"/>
        <v>8,1</v>
      </c>
      <c r="BK249" s="82"/>
      <c r="BL249" s="94">
        <f t="shared" si="48"/>
        <v>245</v>
      </c>
      <c r="BM249" s="56">
        <f t="shared" si="49"/>
        <v>7</v>
      </c>
      <c r="BN249" s="56">
        <f t="shared" si="50"/>
        <v>29</v>
      </c>
      <c r="BO249" s="82"/>
      <c r="BP249" s="230"/>
      <c r="BQ249" s="230"/>
      <c r="BR249" s="230"/>
      <c r="BS249" s="230"/>
      <c r="BT249" s="230"/>
      <c r="BU249" s="230"/>
      <c r="BV249" s="231"/>
      <c r="BW249" s="230"/>
      <c r="BX249" s="231"/>
      <c r="BY249" s="231"/>
      <c r="BZ249" s="82"/>
      <c r="CA249" s="82"/>
      <c r="CB249" s="82"/>
      <c r="CC249" s="82"/>
      <c r="CD249" s="82"/>
      <c r="CE249" s="82"/>
      <c r="CF249" s="82"/>
      <c r="CG249" s="82"/>
      <c r="CH249" s="82"/>
      <c r="CI249" s="82"/>
      <c r="CJ249" s="82"/>
      <c r="CX249" s="82"/>
      <c r="CY249" s="82"/>
      <c r="CZ249" s="82"/>
      <c r="DA249" s="82"/>
      <c r="DB249" s="82"/>
      <c r="DC249" s="82"/>
      <c r="DD249" s="82"/>
      <c r="DE249" s="82"/>
      <c r="DF249" s="82"/>
      <c r="DG249" s="82"/>
      <c r="DH249" s="82"/>
      <c r="DI249" s="82"/>
      <c r="DJ249" s="82"/>
      <c r="DK249" s="82"/>
    </row>
    <row r="250" spans="1:115" ht="11.25" customHeight="1" x14ac:dyDescent="0.25">
      <c r="A250" s="82"/>
      <c r="B250" s="82"/>
      <c r="C250" s="82"/>
      <c r="D250" s="82"/>
      <c r="E250" s="82"/>
      <c r="F250" s="82"/>
      <c r="G250" s="82"/>
      <c r="H250" s="82"/>
      <c r="I250" s="82"/>
      <c r="J250" s="82"/>
      <c r="K250" s="82"/>
      <c r="L250" s="82"/>
      <c r="M250" s="82"/>
      <c r="N250" s="82"/>
      <c r="O250" s="82"/>
      <c r="P250" s="82"/>
      <c r="Q250" s="82"/>
      <c r="R250" s="82"/>
      <c r="S250" s="82"/>
      <c r="T250" s="82"/>
      <c r="U250" s="82"/>
      <c r="V250" s="82"/>
      <c r="W250" s="82"/>
      <c r="X250" s="82"/>
      <c r="Y250" s="82"/>
      <c r="Z250" s="82"/>
      <c r="AA250" s="230"/>
      <c r="AB250" s="230"/>
      <c r="AC250" s="230"/>
      <c r="AD250" s="230"/>
      <c r="AE250" s="230"/>
      <c r="AF250" s="230"/>
      <c r="AG250" s="230"/>
      <c r="AH250" s="230"/>
      <c r="AI250" s="230"/>
      <c r="AJ250" s="230"/>
      <c r="AK250" s="230"/>
      <c r="AL250" s="230"/>
      <c r="AM250" s="230"/>
      <c r="AN250" s="230"/>
      <c r="AO250" s="230"/>
      <c r="AP250" s="230"/>
      <c r="AQ250" s="230"/>
      <c r="AR250" s="230"/>
      <c r="AS250" s="230"/>
      <c r="AT250" s="230"/>
      <c r="AU250" s="230"/>
      <c r="AV250" s="230"/>
      <c r="AW250" s="230"/>
      <c r="AX250" s="230"/>
      <c r="AY250" s="230"/>
      <c r="AZ250" s="230"/>
      <c r="BA250" s="230"/>
      <c r="BB250" s="230"/>
      <c r="BC250" s="230"/>
      <c r="BD250" s="230"/>
      <c r="BE250" s="230"/>
      <c r="BF250" s="45">
        <v>7</v>
      </c>
      <c r="BG250" s="102">
        <v>1</v>
      </c>
      <c r="BH250" s="102">
        <v>9</v>
      </c>
      <c r="BI250" s="102">
        <v>50</v>
      </c>
      <c r="BJ250" s="48" t="str">
        <f t="shared" si="47"/>
        <v>9,1</v>
      </c>
      <c r="BK250" s="82"/>
      <c r="BL250" s="94">
        <f t="shared" si="48"/>
        <v>246</v>
      </c>
      <c r="BM250" s="56">
        <f t="shared" si="49"/>
        <v>7</v>
      </c>
      <c r="BN250" s="56">
        <f t="shared" si="50"/>
        <v>30</v>
      </c>
      <c r="BO250" s="82"/>
      <c r="BP250" s="230"/>
      <c r="BQ250" s="230"/>
      <c r="BR250" s="230"/>
      <c r="BS250" s="230"/>
      <c r="BT250" s="230"/>
      <c r="BU250" s="230"/>
      <c r="BV250" s="231"/>
      <c r="BW250" s="230"/>
      <c r="BX250" s="231"/>
      <c r="BY250" s="231"/>
      <c r="BZ250" s="82"/>
      <c r="CA250" s="82"/>
      <c r="CB250" s="82"/>
      <c r="CC250" s="82"/>
      <c r="CD250" s="82"/>
      <c r="CE250" s="82"/>
      <c r="CF250" s="82"/>
      <c r="CG250" s="82"/>
      <c r="CH250" s="82"/>
      <c r="CI250" s="82"/>
      <c r="CJ250" s="82"/>
      <c r="CX250" s="82"/>
      <c r="CY250" s="82"/>
      <c r="CZ250" s="82"/>
      <c r="DA250" s="82"/>
      <c r="DB250" s="82"/>
      <c r="DC250" s="82"/>
      <c r="DD250" s="82"/>
      <c r="DE250" s="82"/>
      <c r="DF250" s="82"/>
      <c r="DG250" s="82"/>
      <c r="DH250" s="82"/>
      <c r="DI250" s="82"/>
      <c r="DJ250" s="82"/>
      <c r="DK250" s="82"/>
    </row>
    <row r="251" spans="1:115" ht="11.25" customHeight="1" x14ac:dyDescent="0.25">
      <c r="A251" s="82"/>
      <c r="B251" s="82"/>
      <c r="C251" s="82"/>
      <c r="D251" s="82"/>
      <c r="E251" s="82"/>
      <c r="F251" s="82"/>
      <c r="G251" s="82"/>
      <c r="H251" s="82"/>
      <c r="I251" s="82"/>
      <c r="J251" s="82"/>
      <c r="K251" s="82"/>
      <c r="L251" s="82"/>
      <c r="M251" s="82"/>
      <c r="N251" s="82"/>
      <c r="O251" s="82"/>
      <c r="P251" s="82"/>
      <c r="Q251" s="82"/>
      <c r="R251" s="82"/>
      <c r="S251" s="82"/>
      <c r="T251" s="82"/>
      <c r="U251" s="82"/>
      <c r="V251" s="82"/>
      <c r="W251" s="82"/>
      <c r="X251" s="82"/>
      <c r="Y251" s="82"/>
      <c r="Z251" s="82"/>
      <c r="AA251" s="230"/>
      <c r="AB251" s="230"/>
      <c r="AC251" s="230"/>
      <c r="AD251" s="230"/>
      <c r="AE251" s="230"/>
      <c r="AF251" s="230"/>
      <c r="AG251" s="230"/>
      <c r="AH251" s="230"/>
      <c r="AI251" s="230"/>
      <c r="AJ251" s="230"/>
      <c r="AK251" s="230"/>
      <c r="AL251" s="230"/>
      <c r="AM251" s="230"/>
      <c r="AN251" s="230"/>
      <c r="AO251" s="230"/>
      <c r="AP251" s="230"/>
      <c r="AQ251" s="230"/>
      <c r="AR251" s="230"/>
      <c r="AS251" s="230"/>
      <c r="AT251" s="230"/>
      <c r="AU251" s="230"/>
      <c r="AV251" s="230"/>
      <c r="AW251" s="230"/>
      <c r="AX251" s="230"/>
      <c r="AY251" s="230"/>
      <c r="AZ251" s="230"/>
      <c r="BA251" s="230"/>
      <c r="BB251" s="230"/>
      <c r="BC251" s="230"/>
      <c r="BD251" s="230"/>
      <c r="BE251" s="230"/>
      <c r="BF251" s="45">
        <v>7</v>
      </c>
      <c r="BG251" s="102">
        <v>1</v>
      </c>
      <c r="BH251" s="102">
        <v>10</v>
      </c>
      <c r="BI251" s="102">
        <v>50</v>
      </c>
      <c r="BJ251" s="48" t="str">
        <f t="shared" si="47"/>
        <v>10,1</v>
      </c>
      <c r="BK251" s="82"/>
      <c r="BL251" s="94">
        <f t="shared" si="48"/>
        <v>247</v>
      </c>
      <c r="BM251" s="56">
        <f t="shared" si="49"/>
        <v>7</v>
      </c>
      <c r="BN251" s="56">
        <f t="shared" si="50"/>
        <v>31</v>
      </c>
      <c r="BO251" s="82"/>
      <c r="BP251" s="230"/>
      <c r="BQ251" s="230"/>
      <c r="BR251" s="230"/>
      <c r="BS251" s="230"/>
      <c r="BT251" s="230"/>
      <c r="BU251" s="230"/>
      <c r="BV251" s="231"/>
      <c r="BW251" s="230"/>
      <c r="BX251" s="231"/>
      <c r="BY251" s="231"/>
      <c r="BZ251" s="82"/>
      <c r="CA251" s="82"/>
      <c r="CB251" s="82"/>
      <c r="CC251" s="82"/>
      <c r="CD251" s="82"/>
      <c r="CE251" s="82"/>
      <c r="CF251" s="82"/>
      <c r="CG251" s="82"/>
      <c r="CH251" s="82"/>
      <c r="CI251" s="82"/>
      <c r="CJ251" s="82"/>
      <c r="CX251" s="82"/>
      <c r="CY251" s="82"/>
      <c r="CZ251" s="82"/>
      <c r="DA251" s="82"/>
      <c r="DB251" s="82"/>
      <c r="DC251" s="82"/>
      <c r="DD251" s="82"/>
      <c r="DE251" s="82"/>
      <c r="DF251" s="82"/>
      <c r="DG251" s="82"/>
      <c r="DH251" s="82"/>
      <c r="DI251" s="82"/>
      <c r="DJ251" s="82"/>
      <c r="DK251" s="82"/>
    </row>
    <row r="252" spans="1:115" ht="11.25" customHeight="1" x14ac:dyDescent="0.25">
      <c r="A252" s="82"/>
      <c r="B252" s="82"/>
      <c r="C252" s="82"/>
      <c r="D252" s="82"/>
      <c r="E252" s="82"/>
      <c r="F252" s="82"/>
      <c r="G252" s="82"/>
      <c r="H252" s="82"/>
      <c r="I252" s="82"/>
      <c r="J252" s="82"/>
      <c r="K252" s="82"/>
      <c r="L252" s="82"/>
      <c r="M252" s="82"/>
      <c r="N252" s="82"/>
      <c r="O252" s="82"/>
      <c r="P252" s="82"/>
      <c r="Q252" s="82"/>
      <c r="R252" s="82"/>
      <c r="S252" s="82"/>
      <c r="T252" s="82"/>
      <c r="U252" s="82"/>
      <c r="V252" s="82"/>
      <c r="W252" s="82"/>
      <c r="X252" s="82"/>
      <c r="Y252" s="82"/>
      <c r="Z252" s="82"/>
      <c r="AA252" s="230"/>
      <c r="AB252" s="230"/>
      <c r="AC252" s="230"/>
      <c r="AD252" s="230"/>
      <c r="AE252" s="230"/>
      <c r="AF252" s="230"/>
      <c r="AG252" s="230"/>
      <c r="AH252" s="230"/>
      <c r="AI252" s="230"/>
      <c r="AJ252" s="230"/>
      <c r="AK252" s="230"/>
      <c r="AL252" s="230"/>
      <c r="AM252" s="230"/>
      <c r="AN252" s="230"/>
      <c r="AO252" s="230"/>
      <c r="AP252" s="230"/>
      <c r="AQ252" s="230"/>
      <c r="AR252" s="230"/>
      <c r="AS252" s="230"/>
      <c r="AT252" s="230"/>
      <c r="AU252" s="230"/>
      <c r="AV252" s="230"/>
      <c r="AW252" s="230"/>
      <c r="AX252" s="230"/>
      <c r="AY252" s="230"/>
      <c r="AZ252" s="230"/>
      <c r="BA252" s="230"/>
      <c r="BB252" s="230"/>
      <c r="BC252" s="230"/>
      <c r="BD252" s="230"/>
      <c r="BE252" s="230"/>
      <c r="BF252" s="45">
        <v>7</v>
      </c>
      <c r="BG252" s="102">
        <v>1</v>
      </c>
      <c r="BH252" s="102">
        <v>11</v>
      </c>
      <c r="BI252" s="102">
        <v>50</v>
      </c>
      <c r="BJ252" s="48" t="str">
        <f t="shared" si="47"/>
        <v>11,1</v>
      </c>
      <c r="BK252" s="82"/>
      <c r="BL252" s="94">
        <f t="shared" si="48"/>
        <v>248</v>
      </c>
      <c r="BM252" s="56">
        <f t="shared" si="49"/>
        <v>7</v>
      </c>
      <c r="BN252" s="56">
        <f t="shared" si="50"/>
        <v>32</v>
      </c>
      <c r="BO252" s="82"/>
      <c r="BP252" s="230"/>
      <c r="BQ252" s="230"/>
      <c r="BR252" s="230"/>
      <c r="BS252" s="230"/>
      <c r="BT252" s="230"/>
      <c r="BU252" s="230"/>
      <c r="BV252" s="231"/>
      <c r="BW252" s="230"/>
      <c r="BX252" s="231"/>
      <c r="BY252" s="231"/>
      <c r="BZ252" s="82"/>
      <c r="CA252" s="82"/>
      <c r="CB252" s="82"/>
      <c r="CC252" s="82"/>
      <c r="CD252" s="82"/>
      <c r="CE252" s="82"/>
      <c r="CF252" s="82"/>
      <c r="CG252" s="82"/>
      <c r="CH252" s="82"/>
      <c r="CI252" s="82"/>
      <c r="CJ252" s="82"/>
      <c r="CX252" s="82"/>
      <c r="CY252" s="82"/>
      <c r="CZ252" s="82"/>
      <c r="DA252" s="82"/>
      <c r="DB252" s="82"/>
      <c r="DC252" s="82"/>
      <c r="DD252" s="82"/>
      <c r="DE252" s="82"/>
      <c r="DF252" s="82"/>
      <c r="DG252" s="82"/>
      <c r="DH252" s="82"/>
      <c r="DI252" s="82"/>
      <c r="DJ252" s="82"/>
      <c r="DK252" s="82"/>
    </row>
    <row r="253" spans="1:115" ht="11.25" customHeight="1" x14ac:dyDescent="0.25">
      <c r="A253" s="82"/>
      <c r="B253" s="82"/>
      <c r="C253" s="82"/>
      <c r="D253" s="82"/>
      <c r="E253" s="82"/>
      <c r="F253" s="82"/>
      <c r="G253" s="82"/>
      <c r="H253" s="82"/>
      <c r="I253" s="82"/>
      <c r="J253" s="82"/>
      <c r="K253" s="82"/>
      <c r="L253" s="82"/>
      <c r="M253" s="82"/>
      <c r="N253" s="82"/>
      <c r="O253" s="82"/>
      <c r="P253" s="82"/>
      <c r="Q253" s="82"/>
      <c r="R253" s="82"/>
      <c r="S253" s="82"/>
      <c r="T253" s="82"/>
      <c r="U253" s="82"/>
      <c r="V253" s="82"/>
      <c r="W253" s="82"/>
      <c r="X253" s="82"/>
      <c r="Y253" s="82"/>
      <c r="Z253" s="82"/>
      <c r="AA253" s="230"/>
      <c r="AB253" s="230"/>
      <c r="AC253" s="230"/>
      <c r="AD253" s="230"/>
      <c r="AE253" s="230"/>
      <c r="AF253" s="230"/>
      <c r="AG253" s="230"/>
      <c r="AH253" s="230"/>
      <c r="AI253" s="230"/>
      <c r="AJ253" s="230"/>
      <c r="AK253" s="230"/>
      <c r="AL253" s="230"/>
      <c r="AM253" s="230"/>
      <c r="AN253" s="230"/>
      <c r="AO253" s="230"/>
      <c r="AP253" s="230"/>
      <c r="AQ253" s="230"/>
      <c r="AR253" s="230"/>
      <c r="AS253" s="230"/>
      <c r="AT253" s="230"/>
      <c r="AU253" s="230"/>
      <c r="AV253" s="230"/>
      <c r="AW253" s="230"/>
      <c r="AX253" s="230"/>
      <c r="AY253" s="230"/>
      <c r="AZ253" s="230"/>
      <c r="BA253" s="230"/>
      <c r="BB253" s="230"/>
      <c r="BC253" s="230"/>
      <c r="BD253" s="230"/>
      <c r="BE253" s="230"/>
      <c r="BF253" s="45">
        <v>7</v>
      </c>
      <c r="BG253" s="102">
        <v>1</v>
      </c>
      <c r="BH253" s="102">
        <v>12</v>
      </c>
      <c r="BI253" s="102">
        <v>50.09</v>
      </c>
      <c r="BJ253" s="48" t="str">
        <f t="shared" si="47"/>
        <v>12,1</v>
      </c>
      <c r="BK253" s="82"/>
      <c r="BL253" s="94">
        <f t="shared" si="48"/>
        <v>249</v>
      </c>
      <c r="BM253" s="56">
        <f t="shared" si="49"/>
        <v>7</v>
      </c>
      <c r="BN253" s="56">
        <f t="shared" si="50"/>
        <v>33</v>
      </c>
      <c r="BO253" s="82"/>
      <c r="BP253" s="230"/>
      <c r="BQ253" s="230"/>
      <c r="BR253" s="230"/>
      <c r="BS253" s="230"/>
      <c r="BT253" s="230"/>
      <c r="BU253" s="230"/>
      <c r="BV253" s="231"/>
      <c r="BW253" s="230"/>
      <c r="BX253" s="231"/>
      <c r="BY253" s="231"/>
      <c r="BZ253" s="82"/>
      <c r="CA253" s="82"/>
      <c r="CB253" s="82"/>
      <c r="CC253" s="82"/>
      <c r="CD253" s="82"/>
      <c r="CE253" s="82"/>
      <c r="CF253" s="82"/>
      <c r="CG253" s="82"/>
      <c r="CH253" s="82"/>
      <c r="CI253" s="82"/>
      <c r="CJ253" s="82"/>
      <c r="CX253" s="82"/>
      <c r="CY253" s="82"/>
      <c r="CZ253" s="82"/>
      <c r="DA253" s="82"/>
      <c r="DB253" s="82"/>
      <c r="DC253" s="82"/>
      <c r="DD253" s="82"/>
      <c r="DE253" s="82"/>
      <c r="DF253" s="82"/>
      <c r="DG253" s="82"/>
      <c r="DH253" s="82"/>
      <c r="DI253" s="82"/>
      <c r="DJ253" s="82"/>
      <c r="DK253" s="82"/>
    </row>
    <row r="254" spans="1:115" ht="11.25" customHeight="1" x14ac:dyDescent="0.25">
      <c r="A254" s="82"/>
      <c r="B254" s="82"/>
      <c r="C254" s="82"/>
      <c r="D254" s="82"/>
      <c r="E254" s="82"/>
      <c r="F254" s="82"/>
      <c r="G254" s="82"/>
      <c r="H254" s="82"/>
      <c r="I254" s="82"/>
      <c r="J254" s="82"/>
      <c r="K254" s="82"/>
      <c r="L254" s="82"/>
      <c r="M254" s="82"/>
      <c r="N254" s="82"/>
      <c r="O254" s="82"/>
      <c r="P254" s="82"/>
      <c r="Q254" s="82"/>
      <c r="R254" s="82"/>
      <c r="S254" s="82"/>
      <c r="T254" s="82"/>
      <c r="U254" s="82"/>
      <c r="V254" s="82"/>
      <c r="W254" s="82"/>
      <c r="X254" s="82"/>
      <c r="Y254" s="82"/>
      <c r="Z254" s="82"/>
      <c r="AA254" s="230"/>
      <c r="AB254" s="230"/>
      <c r="AC254" s="230"/>
      <c r="AD254" s="230"/>
      <c r="AE254" s="230"/>
      <c r="AF254" s="230"/>
      <c r="AG254" s="230"/>
      <c r="AH254" s="230"/>
      <c r="AI254" s="230"/>
      <c r="AJ254" s="230"/>
      <c r="AK254" s="230"/>
      <c r="AL254" s="230"/>
      <c r="AM254" s="230"/>
      <c r="AN254" s="230"/>
      <c r="AO254" s="230"/>
      <c r="AP254" s="230"/>
      <c r="AQ254" s="230"/>
      <c r="AR254" s="230"/>
      <c r="AS254" s="230"/>
      <c r="AT254" s="230"/>
      <c r="AU254" s="230"/>
      <c r="AV254" s="230"/>
      <c r="AW254" s="230"/>
      <c r="AX254" s="230"/>
      <c r="AY254" s="230"/>
      <c r="AZ254" s="230"/>
      <c r="BA254" s="230"/>
      <c r="BB254" s="230"/>
      <c r="BC254" s="230"/>
      <c r="BD254" s="230"/>
      <c r="BE254" s="230"/>
      <c r="BF254" s="45">
        <v>7</v>
      </c>
      <c r="BG254" s="102">
        <v>1</v>
      </c>
      <c r="BH254" s="102">
        <v>13</v>
      </c>
      <c r="BI254" s="102">
        <v>50.14</v>
      </c>
      <c r="BJ254" s="48" t="str">
        <f t="shared" si="47"/>
        <v>13,1</v>
      </c>
      <c r="BK254" s="82"/>
      <c r="BL254" s="94">
        <f t="shared" si="48"/>
        <v>250</v>
      </c>
      <c r="BM254" s="56">
        <f t="shared" si="49"/>
        <v>7</v>
      </c>
      <c r="BN254" s="56">
        <f t="shared" si="50"/>
        <v>34</v>
      </c>
      <c r="BO254" s="82"/>
      <c r="BP254" s="230"/>
      <c r="BQ254" s="230"/>
      <c r="BR254" s="230"/>
      <c r="BS254" s="230"/>
      <c r="BT254" s="230"/>
      <c r="BU254" s="230"/>
      <c r="BV254" s="231"/>
      <c r="BW254" s="230"/>
      <c r="BX254" s="231"/>
      <c r="BY254" s="231"/>
      <c r="BZ254" s="82"/>
      <c r="CA254" s="82"/>
      <c r="CB254" s="82"/>
      <c r="CC254" s="82"/>
      <c r="CD254" s="82"/>
      <c r="CE254" s="82"/>
      <c r="CF254" s="82"/>
      <c r="CG254" s="82"/>
      <c r="CH254" s="82"/>
      <c r="CI254" s="82"/>
      <c r="CJ254" s="82"/>
      <c r="CX254" s="82"/>
      <c r="CY254" s="82"/>
      <c r="CZ254" s="82"/>
      <c r="DA254" s="82"/>
      <c r="DB254" s="82"/>
      <c r="DC254" s="82"/>
      <c r="DD254" s="82"/>
      <c r="DE254" s="82"/>
      <c r="DF254" s="82"/>
      <c r="DG254" s="82"/>
      <c r="DH254" s="82"/>
      <c r="DI254" s="82"/>
      <c r="DJ254" s="82"/>
      <c r="DK254" s="82"/>
    </row>
    <row r="255" spans="1:115" ht="11.25" customHeight="1" x14ac:dyDescent="0.25">
      <c r="A255" s="82"/>
      <c r="B255" s="82"/>
      <c r="C255" s="82"/>
      <c r="D255" s="82"/>
      <c r="E255" s="82"/>
      <c r="F255" s="82"/>
      <c r="G255" s="82"/>
      <c r="H255" s="82"/>
      <c r="I255" s="82"/>
      <c r="J255" s="82"/>
      <c r="K255" s="82"/>
      <c r="L255" s="82"/>
      <c r="M255" s="82"/>
      <c r="N255" s="82"/>
      <c r="O255" s="82"/>
      <c r="P255" s="82"/>
      <c r="Q255" s="82"/>
      <c r="R255" s="82"/>
      <c r="S255" s="82"/>
      <c r="T255" s="82"/>
      <c r="U255" s="82"/>
      <c r="V255" s="82"/>
      <c r="W255" s="82"/>
      <c r="X255" s="82"/>
      <c r="Y255" s="82"/>
      <c r="Z255" s="82"/>
      <c r="AA255" s="230"/>
      <c r="AB255" s="230"/>
      <c r="AC255" s="230"/>
      <c r="AD255" s="230"/>
      <c r="AE255" s="230"/>
      <c r="AF255" s="230"/>
      <c r="AG255" s="230"/>
      <c r="AH255" s="230"/>
      <c r="AI255" s="230"/>
      <c r="AJ255" s="230"/>
      <c r="AK255" s="230"/>
      <c r="AL255" s="230"/>
      <c r="AM255" s="230"/>
      <c r="AN255" s="230"/>
      <c r="AO255" s="230"/>
      <c r="AP255" s="230"/>
      <c r="AQ255" s="230"/>
      <c r="AR255" s="230"/>
      <c r="AS255" s="230"/>
      <c r="AT255" s="230"/>
      <c r="AU255" s="230"/>
      <c r="AV255" s="230"/>
      <c r="AW255" s="230"/>
      <c r="AX255" s="230"/>
      <c r="AY255" s="230"/>
      <c r="AZ255" s="230"/>
      <c r="BA255" s="230"/>
      <c r="BB255" s="230"/>
      <c r="BC255" s="230"/>
      <c r="BD255" s="230"/>
      <c r="BE255" s="230"/>
      <c r="BF255" s="45">
        <v>7</v>
      </c>
      <c r="BG255" s="102">
        <v>1</v>
      </c>
      <c r="BH255" s="102">
        <v>14</v>
      </c>
      <c r="BI255" s="102">
        <v>50.14</v>
      </c>
      <c r="BJ255" s="48" t="str">
        <f t="shared" si="47"/>
        <v>14,1</v>
      </c>
      <c r="BK255" s="82"/>
      <c r="BL255" s="94">
        <f t="shared" si="48"/>
        <v>251</v>
      </c>
      <c r="BM255" s="56">
        <f t="shared" si="49"/>
        <v>7</v>
      </c>
      <c r="BN255" s="56">
        <f t="shared" si="50"/>
        <v>35</v>
      </c>
      <c r="BO255" s="82"/>
      <c r="BP255" s="230"/>
      <c r="BQ255" s="230"/>
      <c r="BR255" s="230"/>
      <c r="BS255" s="230"/>
      <c r="BT255" s="230"/>
      <c r="BU255" s="230"/>
      <c r="BV255" s="231"/>
      <c r="BW255" s="230"/>
      <c r="BX255" s="231"/>
      <c r="BY255" s="231"/>
      <c r="BZ255" s="82"/>
      <c r="CA255" s="82"/>
      <c r="CB255" s="82"/>
      <c r="CC255" s="82"/>
      <c r="CD255" s="82"/>
      <c r="CE255" s="82"/>
      <c r="CF255" s="82"/>
      <c r="CG255" s="82"/>
      <c r="CH255" s="82"/>
      <c r="CI255" s="82"/>
      <c r="CJ255" s="82"/>
      <c r="CX255" s="82"/>
      <c r="CY255" s="82"/>
      <c r="CZ255" s="82"/>
      <c r="DA255" s="82"/>
      <c r="DB255" s="82"/>
      <c r="DC255" s="82"/>
      <c r="DD255" s="82"/>
      <c r="DE255" s="82"/>
      <c r="DF255" s="82"/>
      <c r="DG255" s="82"/>
      <c r="DH255" s="82"/>
      <c r="DI255" s="82"/>
      <c r="DJ255" s="82"/>
      <c r="DK255" s="82"/>
    </row>
    <row r="256" spans="1:115" ht="11.25" customHeight="1" x14ac:dyDescent="0.25">
      <c r="A256" s="82"/>
      <c r="B256" s="82"/>
      <c r="C256" s="82"/>
      <c r="D256" s="82"/>
      <c r="E256" s="82"/>
      <c r="F256" s="82"/>
      <c r="G256" s="82"/>
      <c r="H256" s="82"/>
      <c r="I256" s="82"/>
      <c r="J256" s="82"/>
      <c r="K256" s="82"/>
      <c r="L256" s="82"/>
      <c r="M256" s="82"/>
      <c r="N256" s="82"/>
      <c r="O256" s="82"/>
      <c r="P256" s="82"/>
      <c r="Q256" s="82"/>
      <c r="R256" s="82"/>
      <c r="S256" s="82"/>
      <c r="T256" s="82"/>
      <c r="U256" s="82"/>
      <c r="V256" s="82"/>
      <c r="W256" s="82"/>
      <c r="X256" s="82"/>
      <c r="Y256" s="82"/>
      <c r="Z256" s="82"/>
      <c r="AA256" s="230"/>
      <c r="AB256" s="230"/>
      <c r="AC256" s="230"/>
      <c r="AD256" s="230"/>
      <c r="AE256" s="230"/>
      <c r="AF256" s="230"/>
      <c r="AG256" s="230"/>
      <c r="AH256" s="230"/>
      <c r="AI256" s="230"/>
      <c r="AJ256" s="230"/>
      <c r="AK256" s="230"/>
      <c r="AL256" s="230"/>
      <c r="AM256" s="230"/>
      <c r="AN256" s="230"/>
      <c r="AO256" s="230"/>
      <c r="AP256" s="230"/>
      <c r="AQ256" s="230"/>
      <c r="AR256" s="230"/>
      <c r="AS256" s="230"/>
      <c r="AT256" s="230"/>
      <c r="AU256" s="230"/>
      <c r="AV256" s="230"/>
      <c r="AW256" s="230"/>
      <c r="AX256" s="230"/>
      <c r="AY256" s="230"/>
      <c r="AZ256" s="230"/>
      <c r="BA256" s="230"/>
      <c r="BB256" s="230"/>
      <c r="BC256" s="230"/>
      <c r="BD256" s="230"/>
      <c r="BE256" s="230"/>
      <c r="BF256" s="45">
        <v>7</v>
      </c>
      <c r="BG256" s="102">
        <v>1</v>
      </c>
      <c r="BH256" s="102">
        <v>15</v>
      </c>
      <c r="BI256" s="102">
        <v>50.09</v>
      </c>
      <c r="BJ256" s="48" t="str">
        <f t="shared" si="47"/>
        <v>15,1</v>
      </c>
      <c r="BK256" s="82"/>
      <c r="BL256" s="94">
        <f t="shared" si="48"/>
        <v>252</v>
      </c>
      <c r="BM256" s="56">
        <f t="shared" si="49"/>
        <v>7</v>
      </c>
      <c r="BN256" s="56">
        <f t="shared" si="50"/>
        <v>36</v>
      </c>
      <c r="BO256" s="82"/>
      <c r="BP256" s="230"/>
      <c r="BQ256" s="230"/>
      <c r="BR256" s="230"/>
      <c r="BS256" s="230"/>
      <c r="BT256" s="230"/>
      <c r="BU256" s="230"/>
      <c r="BV256" s="231"/>
      <c r="BW256" s="230"/>
      <c r="BX256" s="231"/>
      <c r="BY256" s="231"/>
      <c r="BZ256" s="82"/>
      <c r="CA256" s="82"/>
      <c r="CB256" s="82"/>
      <c r="CC256" s="82"/>
      <c r="CD256" s="82"/>
      <c r="CE256" s="82"/>
      <c r="CF256" s="82"/>
      <c r="CG256" s="82"/>
      <c r="CH256" s="82"/>
      <c r="CI256" s="82"/>
      <c r="CJ256" s="82"/>
      <c r="CX256" s="82"/>
      <c r="CY256" s="82"/>
      <c r="CZ256" s="82"/>
      <c r="DA256" s="82"/>
      <c r="DB256" s="82"/>
      <c r="DC256" s="82"/>
      <c r="DD256" s="82"/>
      <c r="DE256" s="82"/>
      <c r="DF256" s="82"/>
      <c r="DG256" s="82"/>
      <c r="DH256" s="82"/>
      <c r="DI256" s="82"/>
      <c r="DJ256" s="82"/>
      <c r="DK256" s="82"/>
    </row>
    <row r="257" spans="1:115" ht="11.25" customHeight="1" x14ac:dyDescent="0.25">
      <c r="A257" s="82"/>
      <c r="B257" s="82"/>
      <c r="C257" s="82"/>
      <c r="D257" s="82"/>
      <c r="E257" s="82"/>
      <c r="F257" s="82"/>
      <c r="G257" s="82"/>
      <c r="H257" s="82"/>
      <c r="I257" s="82"/>
      <c r="J257" s="82"/>
      <c r="K257" s="82"/>
      <c r="L257" s="82"/>
      <c r="M257" s="82"/>
      <c r="N257" s="82"/>
      <c r="O257" s="82"/>
      <c r="P257" s="82"/>
      <c r="Q257" s="82"/>
      <c r="R257" s="82"/>
      <c r="S257" s="82"/>
      <c r="T257" s="82"/>
      <c r="U257" s="82"/>
      <c r="V257" s="82"/>
      <c r="W257" s="82"/>
      <c r="X257" s="82"/>
      <c r="Y257" s="82"/>
      <c r="Z257" s="82"/>
      <c r="AA257" s="230"/>
      <c r="AB257" s="230"/>
      <c r="AC257" s="230"/>
      <c r="AD257" s="230"/>
      <c r="AE257" s="230"/>
      <c r="AF257" s="230"/>
      <c r="AG257" s="230"/>
      <c r="AH257" s="230"/>
      <c r="AI257" s="230"/>
      <c r="AJ257" s="230"/>
      <c r="AK257" s="230"/>
      <c r="AL257" s="230"/>
      <c r="AM257" s="230"/>
      <c r="AN257" s="230"/>
      <c r="AO257" s="230"/>
      <c r="AP257" s="230"/>
      <c r="AQ257" s="230"/>
      <c r="AR257" s="230"/>
      <c r="AS257" s="230"/>
      <c r="AT257" s="230"/>
      <c r="AU257" s="230"/>
      <c r="AV257" s="230"/>
      <c r="AW257" s="230"/>
      <c r="AX257" s="230"/>
      <c r="AY257" s="230"/>
      <c r="AZ257" s="230"/>
      <c r="BA257" s="230"/>
      <c r="BB257" s="230"/>
      <c r="BC257" s="230"/>
      <c r="BD257" s="230"/>
      <c r="BE257" s="230"/>
      <c r="BF257" s="45">
        <v>7</v>
      </c>
      <c r="BG257" s="102">
        <v>1</v>
      </c>
      <c r="BH257" s="102">
        <v>16</v>
      </c>
      <c r="BI257" s="102">
        <v>50</v>
      </c>
      <c r="BJ257" s="48" t="str">
        <f t="shared" si="47"/>
        <v>16,1</v>
      </c>
      <c r="BK257" s="82"/>
      <c r="BL257" s="94">
        <f t="shared" si="48"/>
        <v>253</v>
      </c>
      <c r="BM257" s="56">
        <f t="shared" si="49"/>
        <v>8</v>
      </c>
      <c r="BN257" s="56">
        <f t="shared" si="50"/>
        <v>1</v>
      </c>
      <c r="BO257" s="82"/>
      <c r="BP257" s="230"/>
      <c r="BQ257" s="230"/>
      <c r="BR257" s="230"/>
      <c r="BS257" s="230"/>
      <c r="BT257" s="230"/>
      <c r="BU257" s="230"/>
      <c r="BV257" s="231"/>
      <c r="BW257" s="230"/>
      <c r="BX257" s="231"/>
      <c r="BY257" s="231"/>
      <c r="BZ257" s="82"/>
      <c r="CA257" s="82"/>
      <c r="CB257" s="82"/>
      <c r="CC257" s="82"/>
      <c r="CD257" s="82"/>
      <c r="CE257" s="82"/>
      <c r="CF257" s="82"/>
      <c r="CG257" s="82"/>
      <c r="CH257" s="82"/>
      <c r="CI257" s="82"/>
      <c r="CJ257" s="82"/>
      <c r="CX257" s="82"/>
      <c r="CY257" s="82"/>
      <c r="CZ257" s="82"/>
      <c r="DA257" s="82"/>
      <c r="DB257" s="82"/>
      <c r="DC257" s="82"/>
      <c r="DD257" s="82"/>
      <c r="DE257" s="82"/>
      <c r="DF257" s="82"/>
      <c r="DG257" s="82"/>
      <c r="DH257" s="82"/>
      <c r="DI257" s="82"/>
      <c r="DJ257" s="82"/>
      <c r="DK257" s="82"/>
    </row>
    <row r="258" spans="1:115" ht="11.25" customHeight="1" x14ac:dyDescent="0.25">
      <c r="A258" s="82"/>
      <c r="B258" s="82"/>
      <c r="C258" s="82"/>
      <c r="D258" s="82"/>
      <c r="E258" s="82"/>
      <c r="F258" s="82"/>
      <c r="G258" s="82"/>
      <c r="H258" s="82"/>
      <c r="I258" s="82"/>
      <c r="J258" s="82"/>
      <c r="K258" s="82"/>
      <c r="L258" s="82"/>
      <c r="M258" s="82"/>
      <c r="N258" s="82"/>
      <c r="O258" s="82"/>
      <c r="P258" s="82"/>
      <c r="Q258" s="82"/>
      <c r="R258" s="82"/>
      <c r="S258" s="82"/>
      <c r="T258" s="82"/>
      <c r="U258" s="82"/>
      <c r="V258" s="82"/>
      <c r="W258" s="82"/>
      <c r="X258" s="82"/>
      <c r="Y258" s="82"/>
      <c r="Z258" s="82"/>
      <c r="AA258" s="230"/>
      <c r="AB258" s="230"/>
      <c r="AC258" s="230"/>
      <c r="AD258" s="230"/>
      <c r="AE258" s="230"/>
      <c r="AF258" s="230"/>
      <c r="AG258" s="230"/>
      <c r="AH258" s="230"/>
      <c r="AI258" s="230"/>
      <c r="AJ258" s="230"/>
      <c r="AK258" s="230"/>
      <c r="AL258" s="230"/>
      <c r="AM258" s="230"/>
      <c r="AN258" s="230"/>
      <c r="AO258" s="230"/>
      <c r="AP258" s="230"/>
      <c r="AQ258" s="230"/>
      <c r="AR258" s="230"/>
      <c r="AS258" s="230"/>
      <c r="AT258" s="230"/>
      <c r="AU258" s="230"/>
      <c r="AV258" s="230"/>
      <c r="AW258" s="230"/>
      <c r="AX258" s="230"/>
      <c r="AY258" s="230"/>
      <c r="AZ258" s="230"/>
      <c r="BA258" s="230"/>
      <c r="BB258" s="230"/>
      <c r="BC258" s="230"/>
      <c r="BD258" s="230"/>
      <c r="BE258" s="230"/>
      <c r="BF258" s="45">
        <v>7</v>
      </c>
      <c r="BG258" s="102">
        <v>1</v>
      </c>
      <c r="BH258" s="102">
        <v>17</v>
      </c>
      <c r="BI258" s="102">
        <v>50</v>
      </c>
      <c r="BJ258" s="48" t="str">
        <f t="shared" si="47"/>
        <v>17,1</v>
      </c>
      <c r="BK258" s="82"/>
      <c r="BL258" s="94">
        <f t="shared" si="48"/>
        <v>254</v>
      </c>
      <c r="BM258" s="56">
        <f t="shared" si="49"/>
        <v>8</v>
      </c>
      <c r="BN258" s="56">
        <f t="shared" si="50"/>
        <v>2</v>
      </c>
      <c r="BO258" s="82"/>
      <c r="BP258" s="230"/>
      <c r="BQ258" s="230"/>
      <c r="BR258" s="230"/>
      <c r="BS258" s="230"/>
      <c r="BT258" s="230"/>
      <c r="BU258" s="230"/>
      <c r="BV258" s="231"/>
      <c r="BW258" s="230"/>
      <c r="BX258" s="231"/>
      <c r="BY258" s="231"/>
      <c r="BZ258" s="82"/>
      <c r="CA258" s="82"/>
      <c r="CB258" s="82"/>
      <c r="CC258" s="82"/>
      <c r="CD258" s="82"/>
      <c r="CE258" s="82"/>
      <c r="CF258" s="82"/>
      <c r="CG258" s="82"/>
      <c r="CH258" s="82"/>
      <c r="CI258" s="82"/>
      <c r="CJ258" s="82"/>
      <c r="CX258" s="82"/>
      <c r="CY258" s="82"/>
      <c r="CZ258" s="82"/>
      <c r="DA258" s="82"/>
      <c r="DB258" s="82"/>
      <c r="DC258" s="82"/>
      <c r="DD258" s="82"/>
      <c r="DE258" s="82"/>
      <c r="DF258" s="82"/>
      <c r="DG258" s="82"/>
      <c r="DH258" s="82"/>
      <c r="DI258" s="82"/>
      <c r="DJ258" s="82"/>
      <c r="DK258" s="82"/>
    </row>
    <row r="259" spans="1:115" ht="11.25" customHeight="1" x14ac:dyDescent="0.25">
      <c r="A259" s="82"/>
      <c r="B259" s="82"/>
      <c r="C259" s="82"/>
      <c r="D259" s="82"/>
      <c r="E259" s="82"/>
      <c r="F259" s="82"/>
      <c r="G259" s="82"/>
      <c r="H259" s="82"/>
      <c r="I259" s="82"/>
      <c r="J259" s="82"/>
      <c r="K259" s="82"/>
      <c r="L259" s="82"/>
      <c r="M259" s="82"/>
      <c r="N259" s="82"/>
      <c r="O259" s="82"/>
      <c r="P259" s="82"/>
      <c r="Q259" s="82"/>
      <c r="R259" s="82"/>
      <c r="S259" s="82"/>
      <c r="T259" s="82"/>
      <c r="U259" s="82"/>
      <c r="V259" s="82"/>
      <c r="W259" s="82"/>
      <c r="X259" s="82"/>
      <c r="Y259" s="82"/>
      <c r="Z259" s="82"/>
      <c r="AA259" s="230"/>
      <c r="AB259" s="230"/>
      <c r="AC259" s="230"/>
      <c r="AD259" s="230"/>
      <c r="AE259" s="230"/>
      <c r="AF259" s="230"/>
      <c r="AG259" s="230"/>
      <c r="AH259" s="230"/>
      <c r="AI259" s="230"/>
      <c r="AJ259" s="230"/>
      <c r="AK259" s="230"/>
      <c r="AL259" s="230"/>
      <c r="AM259" s="230"/>
      <c r="AN259" s="230"/>
      <c r="AO259" s="230"/>
      <c r="AP259" s="230"/>
      <c r="AQ259" s="230"/>
      <c r="AR259" s="230"/>
      <c r="AS259" s="230"/>
      <c r="AT259" s="230"/>
      <c r="AU259" s="230"/>
      <c r="AV259" s="230"/>
      <c r="AW259" s="230"/>
      <c r="AX259" s="230"/>
      <c r="AY259" s="230"/>
      <c r="AZ259" s="230"/>
      <c r="BA259" s="230"/>
      <c r="BB259" s="230"/>
      <c r="BC259" s="230"/>
      <c r="BD259" s="230"/>
      <c r="BE259" s="230"/>
      <c r="BF259" s="45">
        <v>7</v>
      </c>
      <c r="BG259" s="102">
        <v>1</v>
      </c>
      <c r="BH259" s="102">
        <v>18</v>
      </c>
      <c r="BI259" s="102">
        <v>50</v>
      </c>
      <c r="BJ259" s="48" t="str">
        <f t="shared" si="47"/>
        <v>18,1</v>
      </c>
      <c r="BK259" s="82"/>
      <c r="BL259" s="94">
        <f t="shared" si="48"/>
        <v>255</v>
      </c>
      <c r="BM259" s="56">
        <f t="shared" si="49"/>
        <v>8</v>
      </c>
      <c r="BN259" s="56">
        <f t="shared" si="50"/>
        <v>3</v>
      </c>
      <c r="BO259" s="82"/>
      <c r="BP259" s="230"/>
      <c r="BQ259" s="230"/>
      <c r="BR259" s="230"/>
      <c r="BS259" s="230"/>
      <c r="BT259" s="230"/>
      <c r="BU259" s="230"/>
      <c r="BV259" s="231"/>
      <c r="BW259" s="230"/>
      <c r="BX259" s="231"/>
      <c r="BY259" s="231"/>
      <c r="BZ259" s="82"/>
      <c r="CA259" s="82"/>
      <c r="CB259" s="82"/>
      <c r="CC259" s="82"/>
      <c r="CD259" s="82"/>
      <c r="CE259" s="82"/>
      <c r="CF259" s="82"/>
      <c r="CG259" s="82"/>
      <c r="CH259" s="82"/>
      <c r="CI259" s="82"/>
      <c r="CJ259" s="82"/>
      <c r="CX259" s="82"/>
      <c r="CY259" s="82"/>
      <c r="CZ259" s="82"/>
      <c r="DA259" s="82"/>
      <c r="DB259" s="82"/>
      <c r="DC259" s="82"/>
      <c r="DD259" s="82"/>
      <c r="DE259" s="82"/>
      <c r="DF259" s="82"/>
      <c r="DG259" s="82"/>
      <c r="DH259" s="82"/>
      <c r="DI259" s="82"/>
      <c r="DJ259" s="82"/>
      <c r="DK259" s="82"/>
    </row>
    <row r="260" spans="1:115" ht="11.25" customHeight="1" x14ac:dyDescent="0.25">
      <c r="A260" s="82"/>
      <c r="B260" s="82"/>
      <c r="C260" s="82"/>
      <c r="D260" s="82"/>
      <c r="E260" s="82"/>
      <c r="F260" s="82"/>
      <c r="G260" s="82"/>
      <c r="H260" s="82"/>
      <c r="I260" s="82"/>
      <c r="J260" s="82"/>
      <c r="K260" s="82"/>
      <c r="L260" s="82"/>
      <c r="M260" s="82"/>
      <c r="N260" s="82"/>
      <c r="O260" s="82"/>
      <c r="P260" s="82"/>
      <c r="Q260" s="82"/>
      <c r="R260" s="82"/>
      <c r="S260" s="82"/>
      <c r="T260" s="82"/>
      <c r="U260" s="82"/>
      <c r="V260" s="82"/>
      <c r="W260" s="82"/>
      <c r="X260" s="82"/>
      <c r="Y260" s="82"/>
      <c r="Z260" s="82"/>
      <c r="AA260" s="230"/>
      <c r="AB260" s="230"/>
      <c r="AC260" s="230"/>
      <c r="AD260" s="230"/>
      <c r="AE260" s="230"/>
      <c r="AF260" s="230"/>
      <c r="AG260" s="230"/>
      <c r="AH260" s="230"/>
      <c r="AI260" s="230"/>
      <c r="AJ260" s="230"/>
      <c r="AK260" s="230"/>
      <c r="AL260" s="230"/>
      <c r="AM260" s="230"/>
      <c r="AN260" s="230"/>
      <c r="AO260" s="230"/>
      <c r="AP260" s="230"/>
      <c r="AQ260" s="230"/>
      <c r="AR260" s="230"/>
      <c r="AS260" s="230"/>
      <c r="AT260" s="230"/>
      <c r="AU260" s="230"/>
      <c r="AV260" s="230"/>
      <c r="AW260" s="230"/>
      <c r="AX260" s="230"/>
      <c r="AY260" s="230"/>
      <c r="AZ260" s="230"/>
      <c r="BA260" s="230"/>
      <c r="BB260" s="230"/>
      <c r="BC260" s="230"/>
      <c r="BD260" s="230"/>
      <c r="BE260" s="230"/>
      <c r="BF260" s="45">
        <v>7</v>
      </c>
      <c r="BG260" s="102">
        <v>1</v>
      </c>
      <c r="BH260" s="102">
        <v>19</v>
      </c>
      <c r="BI260" s="102">
        <v>50</v>
      </c>
      <c r="BJ260" s="48" t="str">
        <f t="shared" si="47"/>
        <v>19,1</v>
      </c>
      <c r="BK260" s="82"/>
      <c r="BL260" s="94">
        <f t="shared" si="48"/>
        <v>256</v>
      </c>
      <c r="BM260" s="56">
        <f t="shared" si="49"/>
        <v>8</v>
      </c>
      <c r="BN260" s="56">
        <f t="shared" si="50"/>
        <v>4</v>
      </c>
      <c r="BO260" s="82"/>
      <c r="BP260" s="230"/>
      <c r="BQ260" s="230"/>
      <c r="BR260" s="230"/>
      <c r="BS260" s="230"/>
      <c r="BT260" s="230"/>
      <c r="BU260" s="230"/>
      <c r="BV260" s="231"/>
      <c r="BW260" s="230"/>
      <c r="BX260" s="231"/>
      <c r="BY260" s="231"/>
      <c r="BZ260" s="82"/>
      <c r="CA260" s="82"/>
      <c r="CB260" s="82"/>
      <c r="CC260" s="82"/>
      <c r="CD260" s="82"/>
      <c r="CE260" s="82"/>
      <c r="CF260" s="82"/>
      <c r="CG260" s="82"/>
      <c r="CH260" s="82"/>
      <c r="CI260" s="82"/>
      <c r="CJ260" s="82"/>
      <c r="CX260" s="82"/>
      <c r="CY260" s="82"/>
      <c r="CZ260" s="82"/>
      <c r="DA260" s="82"/>
      <c r="DB260" s="82"/>
      <c r="DC260" s="82"/>
      <c r="DD260" s="82"/>
      <c r="DE260" s="82"/>
      <c r="DF260" s="82"/>
      <c r="DG260" s="82"/>
      <c r="DH260" s="82"/>
      <c r="DI260" s="82"/>
      <c r="DJ260" s="82"/>
      <c r="DK260" s="82"/>
    </row>
    <row r="261" spans="1:115" ht="11.25" customHeight="1" x14ac:dyDescent="0.25">
      <c r="A261" s="82"/>
      <c r="B261" s="82"/>
      <c r="C261" s="82"/>
      <c r="D261" s="82"/>
      <c r="E261" s="82"/>
      <c r="F261" s="82"/>
      <c r="G261" s="82"/>
      <c r="H261" s="82"/>
      <c r="I261" s="82"/>
      <c r="J261" s="82"/>
      <c r="K261" s="82"/>
      <c r="L261" s="82"/>
      <c r="M261" s="82"/>
      <c r="N261" s="82"/>
      <c r="O261" s="82"/>
      <c r="P261" s="82"/>
      <c r="Q261" s="82"/>
      <c r="R261" s="82"/>
      <c r="S261" s="82"/>
      <c r="T261" s="82"/>
      <c r="U261" s="82"/>
      <c r="V261" s="82"/>
      <c r="W261" s="82"/>
      <c r="X261" s="82"/>
      <c r="Y261" s="82"/>
      <c r="Z261" s="82"/>
      <c r="AA261" s="230"/>
      <c r="AB261" s="230"/>
      <c r="AC261" s="230"/>
      <c r="AD261" s="230"/>
      <c r="AE261" s="230"/>
      <c r="AF261" s="230"/>
      <c r="AG261" s="230"/>
      <c r="AH261" s="230"/>
      <c r="AI261" s="230"/>
      <c r="AJ261" s="230"/>
      <c r="AK261" s="230"/>
      <c r="AL261" s="230"/>
      <c r="AM261" s="230"/>
      <c r="AN261" s="230"/>
      <c r="AO261" s="230"/>
      <c r="AP261" s="230"/>
      <c r="AQ261" s="230"/>
      <c r="AR261" s="230"/>
      <c r="AS261" s="230"/>
      <c r="AT261" s="230"/>
      <c r="AU261" s="230"/>
      <c r="AV261" s="230"/>
      <c r="AW261" s="230"/>
      <c r="AX261" s="230"/>
      <c r="AY261" s="230"/>
      <c r="AZ261" s="230"/>
      <c r="BA261" s="230"/>
      <c r="BB261" s="230"/>
      <c r="BC261" s="230"/>
      <c r="BD261" s="230"/>
      <c r="BE261" s="230"/>
      <c r="BF261" s="45">
        <v>7</v>
      </c>
      <c r="BG261" s="102">
        <v>1</v>
      </c>
      <c r="BH261" s="102">
        <v>20</v>
      </c>
      <c r="BI261" s="102">
        <v>50</v>
      </c>
      <c r="BJ261" s="48" t="str">
        <f t="shared" ref="BJ261:BJ326" si="51">_xlfn.CONCAT(BH261,",",BG261)</f>
        <v>20,1</v>
      </c>
      <c r="BK261" s="82"/>
      <c r="BL261" s="94">
        <f t="shared" ref="BL261:BL324" si="52">IF(ROW()&lt;=$BL$4,ROW()-ROW(BL$4),"")</f>
        <v>257</v>
      </c>
      <c r="BM261" s="56">
        <f t="shared" si="49"/>
        <v>8</v>
      </c>
      <c r="BN261" s="56">
        <f t="shared" si="50"/>
        <v>5</v>
      </c>
      <c r="BO261" s="82"/>
      <c r="BP261" s="230"/>
      <c r="BQ261" s="230"/>
      <c r="BR261" s="230"/>
      <c r="BS261" s="230"/>
      <c r="BT261" s="230"/>
      <c r="BU261" s="230"/>
      <c r="BV261" s="231"/>
      <c r="BW261" s="230"/>
      <c r="BX261" s="231"/>
      <c r="BY261" s="231"/>
      <c r="BZ261" s="82"/>
      <c r="CA261" s="82"/>
      <c r="CB261" s="82"/>
      <c r="CC261" s="82"/>
      <c r="CD261" s="82"/>
      <c r="CE261" s="82"/>
      <c r="CF261" s="82"/>
      <c r="CG261" s="82"/>
      <c r="CH261" s="82"/>
      <c r="CI261" s="82"/>
      <c r="CJ261" s="82"/>
      <c r="CX261" s="82"/>
      <c r="CY261" s="82"/>
      <c r="CZ261" s="82"/>
      <c r="DA261" s="82"/>
      <c r="DB261" s="82"/>
      <c r="DC261" s="82"/>
      <c r="DD261" s="82"/>
      <c r="DE261" s="82"/>
      <c r="DF261" s="82"/>
      <c r="DG261" s="82"/>
      <c r="DH261" s="82"/>
      <c r="DI261" s="82"/>
      <c r="DJ261" s="82"/>
      <c r="DK261" s="82"/>
    </row>
    <row r="262" spans="1:115" ht="11.25" customHeight="1" x14ac:dyDescent="0.25">
      <c r="A262" s="82"/>
      <c r="B262" s="82"/>
      <c r="C262" s="82"/>
      <c r="D262" s="82"/>
      <c r="E262" s="82"/>
      <c r="F262" s="82"/>
      <c r="G262" s="82"/>
      <c r="H262" s="82"/>
      <c r="I262" s="82"/>
      <c r="J262" s="82"/>
      <c r="K262" s="82"/>
      <c r="L262" s="82"/>
      <c r="M262" s="82"/>
      <c r="N262" s="82"/>
      <c r="O262" s="82"/>
      <c r="P262" s="82"/>
      <c r="Q262" s="82"/>
      <c r="R262" s="82"/>
      <c r="S262" s="82"/>
      <c r="T262" s="82"/>
      <c r="U262" s="82"/>
      <c r="V262" s="82"/>
      <c r="W262" s="82"/>
      <c r="X262" s="82"/>
      <c r="Y262" s="82"/>
      <c r="Z262" s="82"/>
      <c r="AA262" s="230"/>
      <c r="AB262" s="230"/>
      <c r="AC262" s="230"/>
      <c r="AD262" s="230"/>
      <c r="AE262" s="230"/>
      <c r="AF262" s="230"/>
      <c r="AG262" s="230"/>
      <c r="AH262" s="230"/>
      <c r="AI262" s="230"/>
      <c r="AJ262" s="230"/>
      <c r="AK262" s="230"/>
      <c r="AL262" s="230"/>
      <c r="AM262" s="230"/>
      <c r="AN262" s="230"/>
      <c r="AO262" s="230"/>
      <c r="AP262" s="230"/>
      <c r="AQ262" s="230"/>
      <c r="AR262" s="230"/>
      <c r="AS262" s="230"/>
      <c r="AT262" s="230"/>
      <c r="AU262" s="230"/>
      <c r="AV262" s="230"/>
      <c r="AW262" s="230"/>
      <c r="AX262" s="230"/>
      <c r="AY262" s="230"/>
      <c r="AZ262" s="230"/>
      <c r="BA262" s="230"/>
      <c r="BB262" s="230"/>
      <c r="BC262" s="230"/>
      <c r="BD262" s="230"/>
      <c r="BE262" s="230"/>
      <c r="BF262" s="45">
        <v>7</v>
      </c>
      <c r="BG262" s="102">
        <v>1</v>
      </c>
      <c r="BH262" s="102">
        <v>21</v>
      </c>
      <c r="BI262" s="102">
        <v>50</v>
      </c>
      <c r="BJ262" s="48" t="str">
        <f t="shared" si="51"/>
        <v>21,1</v>
      </c>
      <c r="BK262" s="82"/>
      <c r="BL262" s="94">
        <f t="shared" si="52"/>
        <v>258</v>
      </c>
      <c r="BM262" s="56">
        <f t="shared" ref="BM262:BM325" si="53">IF(ISNUMBER(BL262),INT(BL261/$BN$4)+1,"")</f>
        <v>8</v>
      </c>
      <c r="BN262" s="56">
        <f t="shared" ref="BN262:BN325" si="54">IF(ISNUMBER(BL262),IF(BM261&lt;&gt;BM262,1,BN261+1),"")</f>
        <v>6</v>
      </c>
      <c r="BO262" s="82"/>
      <c r="BP262" s="230"/>
      <c r="BQ262" s="230"/>
      <c r="BR262" s="230"/>
      <c r="BS262" s="230"/>
      <c r="BT262" s="230"/>
      <c r="BU262" s="230"/>
      <c r="BV262" s="231"/>
      <c r="BW262" s="230"/>
      <c r="BX262" s="231"/>
      <c r="BY262" s="231"/>
      <c r="BZ262" s="82"/>
      <c r="CA262" s="82"/>
      <c r="CB262" s="82"/>
      <c r="CC262" s="82"/>
      <c r="CD262" s="82"/>
      <c r="CE262" s="82"/>
      <c r="CF262" s="82"/>
      <c r="CG262" s="82"/>
      <c r="CH262" s="82"/>
      <c r="CI262" s="82"/>
      <c r="CJ262" s="82"/>
      <c r="CX262" s="82"/>
      <c r="CY262" s="82"/>
      <c r="CZ262" s="82"/>
      <c r="DA262" s="82"/>
      <c r="DB262" s="82"/>
      <c r="DC262" s="82"/>
      <c r="DD262" s="82"/>
      <c r="DE262" s="82"/>
      <c r="DF262" s="82"/>
      <c r="DG262" s="82"/>
      <c r="DH262" s="82"/>
      <c r="DI262" s="82"/>
      <c r="DJ262" s="82"/>
      <c r="DK262" s="82"/>
    </row>
    <row r="263" spans="1:115" ht="11.25" customHeight="1" x14ac:dyDescent="0.25">
      <c r="A263" s="82"/>
      <c r="B263" s="82"/>
      <c r="C263" s="82"/>
      <c r="D263" s="82"/>
      <c r="E263" s="82"/>
      <c r="F263" s="82"/>
      <c r="G263" s="82"/>
      <c r="H263" s="82"/>
      <c r="I263" s="82"/>
      <c r="J263" s="82"/>
      <c r="K263" s="82"/>
      <c r="L263" s="82"/>
      <c r="M263" s="82"/>
      <c r="N263" s="82"/>
      <c r="O263" s="82"/>
      <c r="P263" s="82"/>
      <c r="Q263" s="82"/>
      <c r="R263" s="82"/>
      <c r="S263" s="82"/>
      <c r="T263" s="82"/>
      <c r="U263" s="82"/>
      <c r="V263" s="82"/>
      <c r="W263" s="82"/>
      <c r="X263" s="82"/>
      <c r="Y263" s="82"/>
      <c r="Z263" s="82"/>
      <c r="AA263" s="230"/>
      <c r="AB263" s="230"/>
      <c r="AC263" s="230"/>
      <c r="AD263" s="230"/>
      <c r="AE263" s="230"/>
      <c r="AF263" s="230"/>
      <c r="AG263" s="230"/>
      <c r="AH263" s="230"/>
      <c r="AI263" s="230"/>
      <c r="AJ263" s="230"/>
      <c r="AK263" s="230"/>
      <c r="AL263" s="230"/>
      <c r="AM263" s="230"/>
      <c r="AN263" s="230"/>
      <c r="AO263" s="230"/>
      <c r="AP263" s="230"/>
      <c r="AQ263" s="230"/>
      <c r="AR263" s="230"/>
      <c r="AS263" s="230"/>
      <c r="AT263" s="230"/>
      <c r="AU263" s="230"/>
      <c r="AV263" s="230"/>
      <c r="AW263" s="230"/>
      <c r="AX263" s="230"/>
      <c r="AY263" s="230"/>
      <c r="AZ263" s="230"/>
      <c r="BA263" s="230"/>
      <c r="BB263" s="230"/>
      <c r="BC263" s="230"/>
      <c r="BD263" s="230"/>
      <c r="BE263" s="230"/>
      <c r="BF263" s="45">
        <v>7</v>
      </c>
      <c r="BG263" s="102">
        <v>33</v>
      </c>
      <c r="BH263" s="102">
        <v>1</v>
      </c>
      <c r="BI263" s="102">
        <v>28</v>
      </c>
      <c r="BJ263" s="48" t="str">
        <f t="shared" si="51"/>
        <v>1,33</v>
      </c>
      <c r="BK263" s="82"/>
      <c r="BL263" s="94">
        <f t="shared" si="52"/>
        <v>259</v>
      </c>
      <c r="BM263" s="56">
        <f t="shared" si="53"/>
        <v>8</v>
      </c>
      <c r="BN263" s="56">
        <f t="shared" si="54"/>
        <v>7</v>
      </c>
      <c r="BO263" s="82"/>
      <c r="BP263" s="230"/>
      <c r="BQ263" s="230"/>
      <c r="BR263" s="230"/>
      <c r="BS263" s="230"/>
      <c r="BT263" s="230"/>
      <c r="BU263" s="230"/>
      <c r="BV263" s="231"/>
      <c r="BW263" s="230"/>
      <c r="BX263" s="231"/>
      <c r="BY263" s="231"/>
      <c r="BZ263" s="82"/>
      <c r="CA263" s="82"/>
      <c r="CB263" s="82"/>
      <c r="CC263" s="82"/>
      <c r="CD263" s="82"/>
      <c r="CE263" s="82"/>
      <c r="CF263" s="82"/>
      <c r="CG263" s="82"/>
      <c r="CH263" s="82"/>
      <c r="CI263" s="82"/>
      <c r="CJ263" s="82"/>
      <c r="CX263" s="82"/>
      <c r="CY263" s="82"/>
      <c r="CZ263" s="82"/>
      <c r="DA263" s="82"/>
      <c r="DB263" s="82"/>
      <c r="DC263" s="82"/>
      <c r="DD263" s="82"/>
      <c r="DE263" s="82"/>
      <c r="DF263" s="82"/>
      <c r="DG263" s="82"/>
      <c r="DH263" s="82"/>
      <c r="DI263" s="82"/>
      <c r="DJ263" s="82"/>
      <c r="DK263" s="82"/>
    </row>
    <row r="264" spans="1:115" ht="11.25" customHeight="1" x14ac:dyDescent="0.25">
      <c r="A264" s="82"/>
      <c r="B264" s="82"/>
      <c r="C264" s="82"/>
      <c r="D264" s="82"/>
      <c r="E264" s="82"/>
      <c r="F264" s="82"/>
      <c r="G264" s="82"/>
      <c r="H264" s="82"/>
      <c r="I264" s="82"/>
      <c r="J264" s="82"/>
      <c r="K264" s="82"/>
      <c r="L264" s="82"/>
      <c r="M264" s="82"/>
      <c r="N264" s="82"/>
      <c r="O264" s="82"/>
      <c r="P264" s="82"/>
      <c r="Q264" s="82"/>
      <c r="R264" s="82"/>
      <c r="S264" s="82"/>
      <c r="T264" s="82"/>
      <c r="U264" s="82"/>
      <c r="V264" s="82"/>
      <c r="W264" s="82"/>
      <c r="X264" s="82"/>
      <c r="Y264" s="82"/>
      <c r="Z264" s="82"/>
      <c r="AA264" s="230"/>
      <c r="AB264" s="230"/>
      <c r="AC264" s="230"/>
      <c r="AD264" s="230"/>
      <c r="AE264" s="230"/>
      <c r="AF264" s="230"/>
      <c r="AG264" s="230"/>
      <c r="AH264" s="230"/>
      <c r="AI264" s="230"/>
      <c r="AJ264" s="230"/>
      <c r="AK264" s="230"/>
      <c r="AL264" s="230"/>
      <c r="AM264" s="230"/>
      <c r="AN264" s="230"/>
      <c r="AO264" s="230"/>
      <c r="AP264" s="230"/>
      <c r="AQ264" s="230"/>
      <c r="AR264" s="230"/>
      <c r="AS264" s="230"/>
      <c r="AT264" s="230"/>
      <c r="AU264" s="230"/>
      <c r="AV264" s="230"/>
      <c r="AW264" s="230"/>
      <c r="AX264" s="230"/>
      <c r="AY264" s="230"/>
      <c r="AZ264" s="230"/>
      <c r="BA264" s="230"/>
      <c r="BB264" s="230"/>
      <c r="BC264" s="230"/>
      <c r="BD264" s="230"/>
      <c r="BE264" s="230"/>
      <c r="BF264" s="45">
        <v>7</v>
      </c>
      <c r="BG264" s="102">
        <v>33</v>
      </c>
      <c r="BH264" s="102">
        <v>2</v>
      </c>
      <c r="BI264" s="102">
        <v>28</v>
      </c>
      <c r="BJ264" s="48" t="str">
        <f t="shared" si="51"/>
        <v>2,33</v>
      </c>
      <c r="BK264" s="82"/>
      <c r="BL264" s="94">
        <f t="shared" si="52"/>
        <v>260</v>
      </c>
      <c r="BM264" s="56">
        <f t="shared" si="53"/>
        <v>8</v>
      </c>
      <c r="BN264" s="56">
        <f t="shared" si="54"/>
        <v>8</v>
      </c>
      <c r="BO264" s="82"/>
      <c r="BP264" s="230"/>
      <c r="BQ264" s="230"/>
      <c r="BR264" s="230"/>
      <c r="BS264" s="230"/>
      <c r="BT264" s="230"/>
      <c r="BU264" s="230"/>
      <c r="BV264" s="231"/>
      <c r="BW264" s="230"/>
      <c r="BX264" s="231"/>
      <c r="BY264" s="231"/>
      <c r="BZ264" s="82"/>
      <c r="CA264" s="82"/>
      <c r="CB264" s="82"/>
      <c r="CC264" s="82"/>
      <c r="CD264" s="82"/>
      <c r="CE264" s="82"/>
      <c r="CF264" s="82"/>
      <c r="CG264" s="82"/>
      <c r="CH264" s="82"/>
      <c r="CI264" s="82"/>
      <c r="CJ264" s="82"/>
      <c r="CX264" s="82"/>
      <c r="CY264" s="82"/>
      <c r="CZ264" s="82"/>
      <c r="DA264" s="82"/>
      <c r="DB264" s="82"/>
      <c r="DC264" s="82"/>
      <c r="DD264" s="82"/>
      <c r="DE264" s="82"/>
      <c r="DF264" s="82"/>
      <c r="DG264" s="82"/>
      <c r="DH264" s="82"/>
      <c r="DI264" s="82"/>
      <c r="DJ264" s="82"/>
      <c r="DK264" s="82"/>
    </row>
    <row r="265" spans="1:115" ht="11.25" customHeight="1" x14ac:dyDescent="0.25">
      <c r="A265" s="82"/>
      <c r="B265" s="82"/>
      <c r="C265" s="82"/>
      <c r="D265" s="82"/>
      <c r="E265" s="82"/>
      <c r="F265" s="82"/>
      <c r="G265" s="82"/>
      <c r="H265" s="82"/>
      <c r="I265" s="82"/>
      <c r="J265" s="82"/>
      <c r="K265" s="82"/>
      <c r="L265" s="82"/>
      <c r="M265" s="82"/>
      <c r="N265" s="82"/>
      <c r="O265" s="82"/>
      <c r="P265" s="82"/>
      <c r="Q265" s="82"/>
      <c r="R265" s="82"/>
      <c r="S265" s="82"/>
      <c r="T265" s="82"/>
      <c r="U265" s="82"/>
      <c r="V265" s="82"/>
      <c r="W265" s="82"/>
      <c r="X265" s="82"/>
      <c r="Y265" s="82"/>
      <c r="Z265" s="82"/>
      <c r="AA265" s="230"/>
      <c r="AB265" s="230"/>
      <c r="AC265" s="230"/>
      <c r="AD265" s="230"/>
      <c r="AE265" s="230"/>
      <c r="AF265" s="230"/>
      <c r="AG265" s="230"/>
      <c r="AH265" s="230"/>
      <c r="AI265" s="230"/>
      <c r="AJ265" s="230"/>
      <c r="AK265" s="230"/>
      <c r="AL265" s="230"/>
      <c r="AM265" s="230"/>
      <c r="AN265" s="230"/>
      <c r="AO265" s="230"/>
      <c r="AP265" s="230"/>
      <c r="AQ265" s="230"/>
      <c r="AR265" s="230"/>
      <c r="AS265" s="230"/>
      <c r="AT265" s="230"/>
      <c r="AU265" s="230"/>
      <c r="AV265" s="230"/>
      <c r="AW265" s="230"/>
      <c r="AX265" s="230"/>
      <c r="AY265" s="230"/>
      <c r="AZ265" s="230"/>
      <c r="BA265" s="230"/>
      <c r="BB265" s="230"/>
      <c r="BC265" s="230"/>
      <c r="BD265" s="230"/>
      <c r="BE265" s="230"/>
      <c r="BF265" s="45">
        <v>7</v>
      </c>
      <c r="BG265" s="102">
        <v>33</v>
      </c>
      <c r="BH265" s="102">
        <v>3</v>
      </c>
      <c r="BI265" s="102">
        <v>28</v>
      </c>
      <c r="BJ265" s="48" t="str">
        <f t="shared" si="51"/>
        <v>3,33</v>
      </c>
      <c r="BK265" s="82"/>
      <c r="BL265" s="94">
        <f t="shared" si="52"/>
        <v>261</v>
      </c>
      <c r="BM265" s="56">
        <f t="shared" si="53"/>
        <v>8</v>
      </c>
      <c r="BN265" s="56">
        <f t="shared" si="54"/>
        <v>9</v>
      </c>
      <c r="BO265" s="82"/>
      <c r="BP265" s="230"/>
      <c r="BQ265" s="230"/>
      <c r="BR265" s="230"/>
      <c r="BS265" s="230"/>
      <c r="BT265" s="230"/>
      <c r="BU265" s="230"/>
      <c r="BV265" s="231"/>
      <c r="BW265" s="230"/>
      <c r="BX265" s="231"/>
      <c r="BY265" s="231"/>
      <c r="BZ265" s="82"/>
      <c r="CA265" s="82"/>
      <c r="CB265" s="82"/>
      <c r="CC265" s="82"/>
      <c r="CD265" s="82"/>
      <c r="CE265" s="82"/>
      <c r="CF265" s="82"/>
      <c r="CG265" s="82"/>
      <c r="CH265" s="82"/>
      <c r="CI265" s="82"/>
      <c r="CJ265" s="82"/>
      <c r="CX265" s="82"/>
      <c r="CY265" s="82"/>
      <c r="CZ265" s="82"/>
      <c r="DA265" s="82"/>
      <c r="DB265" s="82"/>
      <c r="DC265" s="82"/>
      <c r="DD265" s="82"/>
      <c r="DE265" s="82"/>
      <c r="DF265" s="82"/>
      <c r="DG265" s="82"/>
      <c r="DH265" s="82"/>
      <c r="DI265" s="82"/>
      <c r="DJ265" s="82"/>
      <c r="DK265" s="82"/>
    </row>
    <row r="266" spans="1:115" ht="11.25" customHeight="1" x14ac:dyDescent="0.25">
      <c r="A266" s="82"/>
      <c r="B266" s="82"/>
      <c r="C266" s="82"/>
      <c r="D266" s="82"/>
      <c r="E266" s="82"/>
      <c r="F266" s="82"/>
      <c r="G266" s="82"/>
      <c r="H266" s="82"/>
      <c r="I266" s="82"/>
      <c r="J266" s="82"/>
      <c r="K266" s="82"/>
      <c r="L266" s="82"/>
      <c r="M266" s="82"/>
      <c r="N266" s="82"/>
      <c r="O266" s="82"/>
      <c r="P266" s="82"/>
      <c r="Q266" s="82"/>
      <c r="R266" s="82"/>
      <c r="S266" s="82"/>
      <c r="T266" s="82"/>
      <c r="U266" s="82"/>
      <c r="V266" s="82"/>
      <c r="W266" s="82"/>
      <c r="X266" s="82"/>
      <c r="Y266" s="82"/>
      <c r="Z266" s="82"/>
      <c r="AA266" s="230"/>
      <c r="AB266" s="230"/>
      <c r="AC266" s="230"/>
      <c r="AD266" s="230"/>
      <c r="AE266" s="230"/>
      <c r="AF266" s="230"/>
      <c r="AG266" s="230"/>
      <c r="AH266" s="230"/>
      <c r="AI266" s="230"/>
      <c r="AJ266" s="230"/>
      <c r="AK266" s="230"/>
      <c r="AL266" s="230"/>
      <c r="AM266" s="230"/>
      <c r="AN266" s="230"/>
      <c r="AO266" s="230"/>
      <c r="AP266" s="230"/>
      <c r="AQ266" s="230"/>
      <c r="AR266" s="230"/>
      <c r="AS266" s="230"/>
      <c r="AT266" s="230"/>
      <c r="AU266" s="230"/>
      <c r="AV266" s="230"/>
      <c r="AW266" s="230"/>
      <c r="AX266" s="230"/>
      <c r="AY266" s="230"/>
      <c r="AZ266" s="230"/>
      <c r="BA266" s="230"/>
      <c r="BB266" s="230"/>
      <c r="BC266" s="230"/>
      <c r="BD266" s="230"/>
      <c r="BE266" s="230"/>
      <c r="BF266" s="45">
        <v>7</v>
      </c>
      <c r="BG266" s="102">
        <v>33</v>
      </c>
      <c r="BH266" s="102">
        <v>4</v>
      </c>
      <c r="BI266" s="102">
        <v>28</v>
      </c>
      <c r="BJ266" s="48" t="str">
        <f t="shared" si="51"/>
        <v>4,33</v>
      </c>
      <c r="BK266" s="82"/>
      <c r="BL266" s="94">
        <f t="shared" si="52"/>
        <v>262</v>
      </c>
      <c r="BM266" s="56">
        <f t="shared" si="53"/>
        <v>8</v>
      </c>
      <c r="BN266" s="56">
        <f t="shared" si="54"/>
        <v>10</v>
      </c>
      <c r="BO266" s="82"/>
      <c r="BP266" s="230"/>
      <c r="BQ266" s="230"/>
      <c r="BR266" s="230"/>
      <c r="BS266" s="230"/>
      <c r="BT266" s="230"/>
      <c r="BU266" s="230"/>
      <c r="BV266" s="231"/>
      <c r="BW266" s="230"/>
      <c r="BX266" s="231"/>
      <c r="BY266" s="231"/>
      <c r="BZ266" s="82"/>
      <c r="CA266" s="82"/>
      <c r="CB266" s="82"/>
      <c r="CC266" s="82"/>
      <c r="CD266" s="82"/>
      <c r="CE266" s="82"/>
      <c r="CF266" s="82"/>
      <c r="CG266" s="82"/>
      <c r="CH266" s="82"/>
      <c r="CI266" s="82"/>
      <c r="CJ266" s="82"/>
      <c r="CX266" s="82"/>
      <c r="CY266" s="82"/>
      <c r="CZ266" s="82"/>
      <c r="DA266" s="82"/>
      <c r="DB266" s="82"/>
      <c r="DC266" s="82"/>
      <c r="DD266" s="82"/>
      <c r="DE266" s="82"/>
      <c r="DF266" s="82"/>
      <c r="DG266" s="82"/>
      <c r="DH266" s="82"/>
      <c r="DI266" s="82"/>
      <c r="DJ266" s="82"/>
      <c r="DK266" s="82"/>
    </row>
    <row r="267" spans="1:115" ht="11.25" customHeight="1" x14ac:dyDescent="0.25">
      <c r="A267" s="82"/>
      <c r="B267" s="82"/>
      <c r="C267" s="82"/>
      <c r="D267" s="82"/>
      <c r="E267" s="82"/>
      <c r="F267" s="82"/>
      <c r="G267" s="82"/>
      <c r="H267" s="82"/>
      <c r="I267" s="82"/>
      <c r="J267" s="82"/>
      <c r="K267" s="82"/>
      <c r="L267" s="82"/>
      <c r="M267" s="82"/>
      <c r="N267" s="82"/>
      <c r="O267" s="82"/>
      <c r="P267" s="82"/>
      <c r="Q267" s="82"/>
      <c r="R267" s="82"/>
      <c r="S267" s="82"/>
      <c r="T267" s="82"/>
      <c r="U267" s="82"/>
      <c r="V267" s="82"/>
      <c r="W267" s="82"/>
      <c r="X267" s="82"/>
      <c r="Y267" s="82"/>
      <c r="Z267" s="82"/>
      <c r="AA267" s="230"/>
      <c r="AB267" s="230"/>
      <c r="AC267" s="230"/>
      <c r="AD267" s="230"/>
      <c r="AE267" s="230"/>
      <c r="AF267" s="230"/>
      <c r="AG267" s="230"/>
      <c r="AH267" s="230"/>
      <c r="AI267" s="230"/>
      <c r="AJ267" s="230"/>
      <c r="AK267" s="230"/>
      <c r="AL267" s="230"/>
      <c r="AM267" s="230"/>
      <c r="AN267" s="230"/>
      <c r="AO267" s="230"/>
      <c r="AP267" s="230"/>
      <c r="AQ267" s="230"/>
      <c r="AR267" s="230"/>
      <c r="AS267" s="230"/>
      <c r="AT267" s="230"/>
      <c r="AU267" s="230"/>
      <c r="AV267" s="230"/>
      <c r="AW267" s="230"/>
      <c r="AX267" s="230"/>
      <c r="AY267" s="230"/>
      <c r="AZ267" s="230"/>
      <c r="BA267" s="230"/>
      <c r="BB267" s="230"/>
      <c r="BC267" s="230"/>
      <c r="BD267" s="230"/>
      <c r="BE267" s="230"/>
      <c r="BF267" s="45">
        <v>7</v>
      </c>
      <c r="BG267" s="102">
        <v>33</v>
      </c>
      <c r="BH267" s="102">
        <v>5</v>
      </c>
      <c r="BI267" s="102">
        <v>28</v>
      </c>
      <c r="BJ267" s="48" t="str">
        <f t="shared" si="51"/>
        <v>5,33</v>
      </c>
      <c r="BK267" s="82"/>
      <c r="BL267" s="94">
        <f t="shared" si="52"/>
        <v>263</v>
      </c>
      <c r="BM267" s="56">
        <f t="shared" si="53"/>
        <v>8</v>
      </c>
      <c r="BN267" s="56">
        <f t="shared" si="54"/>
        <v>11</v>
      </c>
      <c r="BO267" s="82"/>
      <c r="BP267" s="230"/>
      <c r="BQ267" s="230"/>
      <c r="BR267" s="230"/>
      <c r="BS267" s="230"/>
      <c r="BT267" s="230"/>
      <c r="BU267" s="230"/>
      <c r="BV267" s="231"/>
      <c r="BW267" s="230"/>
      <c r="BX267" s="231"/>
      <c r="BY267" s="231"/>
      <c r="BZ267" s="82"/>
      <c r="CA267" s="82"/>
      <c r="CB267" s="82"/>
      <c r="CC267" s="82"/>
      <c r="CD267" s="82"/>
      <c r="CE267" s="82"/>
      <c r="CF267" s="82"/>
      <c r="CG267" s="82"/>
      <c r="CH267" s="82"/>
      <c r="CI267" s="82"/>
      <c r="CJ267" s="82"/>
      <c r="CX267" s="82"/>
      <c r="CY267" s="82"/>
      <c r="CZ267" s="82"/>
      <c r="DA267" s="82"/>
      <c r="DB267" s="82"/>
      <c r="DC267" s="82"/>
      <c r="DD267" s="82"/>
      <c r="DE267" s="82"/>
      <c r="DF267" s="82"/>
      <c r="DG267" s="82"/>
      <c r="DH267" s="82"/>
      <c r="DI267" s="82"/>
      <c r="DJ267" s="82"/>
      <c r="DK267" s="82"/>
    </row>
    <row r="268" spans="1:115" ht="11.25" customHeight="1" x14ac:dyDescent="0.25">
      <c r="A268" s="82"/>
      <c r="B268" s="82"/>
      <c r="C268" s="82"/>
      <c r="D268" s="82"/>
      <c r="E268" s="82"/>
      <c r="F268" s="82"/>
      <c r="G268" s="82"/>
      <c r="H268" s="82"/>
      <c r="I268" s="82"/>
      <c r="J268" s="82"/>
      <c r="K268" s="82"/>
      <c r="L268" s="82"/>
      <c r="M268" s="82"/>
      <c r="N268" s="82"/>
      <c r="O268" s="82"/>
      <c r="P268" s="82"/>
      <c r="Q268" s="82"/>
      <c r="R268" s="82"/>
      <c r="S268" s="82"/>
      <c r="T268" s="82"/>
      <c r="U268" s="82"/>
      <c r="V268" s="82"/>
      <c r="W268" s="82"/>
      <c r="X268" s="82"/>
      <c r="Y268" s="82"/>
      <c r="Z268" s="82"/>
      <c r="AA268" s="230"/>
      <c r="AB268" s="230"/>
      <c r="AC268" s="230"/>
      <c r="AD268" s="230"/>
      <c r="AE268" s="230"/>
      <c r="AF268" s="230"/>
      <c r="AG268" s="230"/>
      <c r="AH268" s="230"/>
      <c r="AI268" s="230"/>
      <c r="AJ268" s="230"/>
      <c r="AK268" s="230"/>
      <c r="AL268" s="230"/>
      <c r="AM268" s="230"/>
      <c r="AN268" s="230"/>
      <c r="AO268" s="230"/>
      <c r="AP268" s="230"/>
      <c r="AQ268" s="230"/>
      <c r="AR268" s="230"/>
      <c r="AS268" s="230"/>
      <c r="AT268" s="230"/>
      <c r="AU268" s="230"/>
      <c r="AV268" s="230"/>
      <c r="AW268" s="230"/>
      <c r="AX268" s="230"/>
      <c r="AY268" s="230"/>
      <c r="AZ268" s="230"/>
      <c r="BA268" s="230"/>
      <c r="BB268" s="230"/>
      <c r="BC268" s="230"/>
      <c r="BD268" s="230"/>
      <c r="BE268" s="230"/>
      <c r="BF268" s="45">
        <v>7</v>
      </c>
      <c r="BG268" s="102">
        <v>33</v>
      </c>
      <c r="BH268" s="102">
        <v>6</v>
      </c>
      <c r="BI268" s="102">
        <v>28</v>
      </c>
      <c r="BJ268" s="48" t="str">
        <f t="shared" si="51"/>
        <v>6,33</v>
      </c>
      <c r="BK268" s="82"/>
      <c r="BL268" s="94">
        <f t="shared" si="52"/>
        <v>264</v>
      </c>
      <c r="BM268" s="56">
        <f t="shared" si="53"/>
        <v>8</v>
      </c>
      <c r="BN268" s="56">
        <f t="shared" si="54"/>
        <v>12</v>
      </c>
      <c r="BO268" s="82"/>
      <c r="BP268" s="230"/>
      <c r="BQ268" s="230"/>
      <c r="BR268" s="230"/>
      <c r="BS268" s="230"/>
      <c r="BT268" s="230"/>
      <c r="BU268" s="230"/>
      <c r="BV268" s="231"/>
      <c r="BW268" s="230"/>
      <c r="BX268" s="231"/>
      <c r="BY268" s="231"/>
      <c r="BZ268" s="82"/>
      <c r="CA268" s="82"/>
      <c r="CB268" s="82"/>
      <c r="CC268" s="82"/>
      <c r="CD268" s="82"/>
      <c r="CE268" s="82"/>
      <c r="CF268" s="82"/>
      <c r="CG268" s="82"/>
      <c r="CH268" s="82"/>
      <c r="CI268" s="82"/>
      <c r="CJ268" s="82"/>
      <c r="CX268" s="82"/>
      <c r="CY268" s="82"/>
      <c r="CZ268" s="82"/>
      <c r="DA268" s="82"/>
      <c r="DB268" s="82"/>
      <c r="DC268" s="82"/>
      <c r="DD268" s="82"/>
      <c r="DE268" s="82"/>
      <c r="DF268" s="82"/>
      <c r="DG268" s="82"/>
      <c r="DH268" s="82"/>
      <c r="DI268" s="82"/>
      <c r="DJ268" s="82"/>
      <c r="DK268" s="82"/>
    </row>
    <row r="269" spans="1:115" ht="11.25" customHeight="1" x14ac:dyDescent="0.25">
      <c r="A269" s="82"/>
      <c r="B269" s="82"/>
      <c r="C269" s="82"/>
      <c r="D269" s="82"/>
      <c r="E269" s="82"/>
      <c r="F269" s="82"/>
      <c r="G269" s="82"/>
      <c r="H269" s="82"/>
      <c r="I269" s="82"/>
      <c r="J269" s="82"/>
      <c r="K269" s="82"/>
      <c r="L269" s="82"/>
      <c r="M269" s="82"/>
      <c r="N269" s="82"/>
      <c r="O269" s="82"/>
      <c r="P269" s="82"/>
      <c r="Q269" s="82"/>
      <c r="R269" s="82"/>
      <c r="S269" s="82"/>
      <c r="T269" s="82"/>
      <c r="U269" s="82"/>
      <c r="V269" s="82"/>
      <c r="W269" s="82"/>
      <c r="X269" s="82"/>
      <c r="Y269" s="82"/>
      <c r="Z269" s="82"/>
      <c r="AA269" s="230"/>
      <c r="AB269" s="230"/>
      <c r="AC269" s="230"/>
      <c r="AD269" s="230"/>
      <c r="AE269" s="230"/>
      <c r="AF269" s="230"/>
      <c r="AG269" s="230"/>
      <c r="AH269" s="230"/>
      <c r="AI269" s="230"/>
      <c r="AJ269" s="230"/>
      <c r="AK269" s="230"/>
      <c r="AL269" s="230"/>
      <c r="AM269" s="230"/>
      <c r="AN269" s="230"/>
      <c r="AO269" s="230"/>
      <c r="AP269" s="230"/>
      <c r="AQ269" s="230"/>
      <c r="AR269" s="230"/>
      <c r="AS269" s="230"/>
      <c r="AT269" s="230"/>
      <c r="AU269" s="230"/>
      <c r="AV269" s="230"/>
      <c r="AW269" s="230"/>
      <c r="AX269" s="230"/>
      <c r="AY269" s="230"/>
      <c r="AZ269" s="230"/>
      <c r="BA269" s="230"/>
      <c r="BB269" s="230"/>
      <c r="BC269" s="230"/>
      <c r="BD269" s="230"/>
      <c r="BE269" s="230"/>
      <c r="BF269" s="45">
        <v>7</v>
      </c>
      <c r="BG269" s="102">
        <v>33</v>
      </c>
      <c r="BH269" s="102">
        <v>7</v>
      </c>
      <c r="BI269" s="102">
        <v>28</v>
      </c>
      <c r="BJ269" s="48" t="str">
        <f t="shared" si="51"/>
        <v>7,33</v>
      </c>
      <c r="BK269" s="82"/>
      <c r="BL269" s="94">
        <f t="shared" si="52"/>
        <v>265</v>
      </c>
      <c r="BM269" s="56">
        <f t="shared" si="53"/>
        <v>8</v>
      </c>
      <c r="BN269" s="56">
        <f t="shared" si="54"/>
        <v>13</v>
      </c>
      <c r="BO269" s="82"/>
      <c r="BP269" s="230"/>
      <c r="BQ269" s="230"/>
      <c r="BR269" s="230"/>
      <c r="BS269" s="230"/>
      <c r="BT269" s="230"/>
      <c r="BU269" s="230"/>
      <c r="BV269" s="231"/>
      <c r="BW269" s="230"/>
      <c r="BX269" s="231"/>
      <c r="BY269" s="231"/>
      <c r="BZ269" s="82"/>
      <c r="CA269" s="82"/>
      <c r="CB269" s="82"/>
      <c r="CC269" s="82"/>
      <c r="CD269" s="82"/>
      <c r="CE269" s="82"/>
      <c r="CF269" s="82"/>
      <c r="CG269" s="82"/>
      <c r="CH269" s="82"/>
      <c r="CI269" s="82"/>
      <c r="CJ269" s="82"/>
      <c r="CX269" s="82"/>
      <c r="CY269" s="82"/>
      <c r="CZ269" s="82"/>
      <c r="DA269" s="82"/>
      <c r="DB269" s="82"/>
      <c r="DC269" s="82"/>
      <c r="DD269" s="82"/>
      <c r="DE269" s="82"/>
      <c r="DF269" s="82"/>
      <c r="DG269" s="82"/>
      <c r="DH269" s="82"/>
      <c r="DI269" s="82"/>
      <c r="DJ269" s="82"/>
      <c r="DK269" s="82"/>
    </row>
    <row r="270" spans="1:115" ht="11.25" customHeight="1" x14ac:dyDescent="0.25">
      <c r="A270" s="82"/>
      <c r="B270" s="82"/>
      <c r="C270" s="82"/>
      <c r="D270" s="82"/>
      <c r="E270" s="82"/>
      <c r="F270" s="82"/>
      <c r="G270" s="82"/>
      <c r="H270" s="82"/>
      <c r="I270" s="82"/>
      <c r="J270" s="82"/>
      <c r="K270" s="82"/>
      <c r="L270" s="82"/>
      <c r="M270" s="82"/>
      <c r="N270" s="82"/>
      <c r="O270" s="82"/>
      <c r="P270" s="82"/>
      <c r="Q270" s="82"/>
      <c r="R270" s="82"/>
      <c r="S270" s="82"/>
      <c r="T270" s="82"/>
      <c r="U270" s="82"/>
      <c r="V270" s="82"/>
      <c r="W270" s="82"/>
      <c r="X270" s="82"/>
      <c r="Y270" s="82"/>
      <c r="Z270" s="82"/>
      <c r="AA270" s="230"/>
      <c r="AB270" s="230"/>
      <c r="AC270" s="230"/>
      <c r="AD270" s="230"/>
      <c r="AE270" s="230"/>
      <c r="AF270" s="230"/>
      <c r="AG270" s="230"/>
      <c r="AH270" s="230"/>
      <c r="AI270" s="230"/>
      <c r="AJ270" s="230"/>
      <c r="AK270" s="230"/>
      <c r="AL270" s="230"/>
      <c r="AM270" s="230"/>
      <c r="AN270" s="230"/>
      <c r="AO270" s="230"/>
      <c r="AP270" s="230"/>
      <c r="AQ270" s="230"/>
      <c r="AR270" s="230"/>
      <c r="AS270" s="230"/>
      <c r="AT270" s="230"/>
      <c r="AU270" s="230"/>
      <c r="AV270" s="230"/>
      <c r="AW270" s="230"/>
      <c r="AX270" s="230"/>
      <c r="AY270" s="230"/>
      <c r="AZ270" s="230"/>
      <c r="BA270" s="230"/>
      <c r="BB270" s="230"/>
      <c r="BC270" s="230"/>
      <c r="BD270" s="230"/>
      <c r="BE270" s="230"/>
      <c r="BF270" s="45">
        <v>7</v>
      </c>
      <c r="BG270" s="102">
        <v>34</v>
      </c>
      <c r="BH270" s="102">
        <v>8</v>
      </c>
      <c r="BI270" s="102">
        <v>28</v>
      </c>
      <c r="BJ270" s="48" t="str">
        <f t="shared" si="51"/>
        <v>8,34</v>
      </c>
      <c r="BK270" s="82"/>
      <c r="BL270" s="94">
        <f t="shared" si="52"/>
        <v>266</v>
      </c>
      <c r="BM270" s="56">
        <f t="shared" si="53"/>
        <v>8</v>
      </c>
      <c r="BN270" s="56">
        <f t="shared" si="54"/>
        <v>14</v>
      </c>
      <c r="BO270" s="82"/>
      <c r="BP270" s="230"/>
      <c r="BQ270" s="230"/>
      <c r="BR270" s="230"/>
      <c r="BS270" s="230"/>
      <c r="BT270" s="230"/>
      <c r="BU270" s="230"/>
      <c r="BV270" s="231"/>
      <c r="BW270" s="230"/>
      <c r="BX270" s="231"/>
      <c r="BY270" s="231"/>
      <c r="BZ270" s="82"/>
      <c r="CA270" s="82"/>
      <c r="CB270" s="82"/>
      <c r="CC270" s="82"/>
      <c r="CD270" s="82"/>
      <c r="CE270" s="82"/>
      <c r="CF270" s="82"/>
      <c r="CG270" s="82"/>
      <c r="CH270" s="82"/>
      <c r="CI270" s="82"/>
      <c r="CJ270" s="82"/>
      <c r="CX270" s="82"/>
      <c r="CY270" s="82"/>
      <c r="CZ270" s="82"/>
      <c r="DA270" s="82"/>
      <c r="DB270" s="82"/>
      <c r="DC270" s="82"/>
      <c r="DD270" s="82"/>
      <c r="DE270" s="82"/>
      <c r="DF270" s="82"/>
      <c r="DG270" s="82"/>
      <c r="DH270" s="82"/>
      <c r="DI270" s="82"/>
      <c r="DJ270" s="82"/>
      <c r="DK270" s="82"/>
    </row>
    <row r="271" spans="1:115" ht="11.25" customHeight="1" x14ac:dyDescent="0.25">
      <c r="A271" s="82"/>
      <c r="B271" s="82"/>
      <c r="C271" s="82"/>
      <c r="D271" s="82"/>
      <c r="E271" s="82"/>
      <c r="F271" s="82"/>
      <c r="G271" s="82"/>
      <c r="H271" s="82"/>
      <c r="I271" s="82"/>
      <c r="J271" s="82"/>
      <c r="K271" s="82"/>
      <c r="L271" s="82"/>
      <c r="M271" s="82"/>
      <c r="N271" s="82"/>
      <c r="O271" s="82"/>
      <c r="P271" s="82"/>
      <c r="Q271" s="82"/>
      <c r="R271" s="82"/>
      <c r="S271" s="82"/>
      <c r="T271" s="82"/>
      <c r="U271" s="82"/>
      <c r="V271" s="82"/>
      <c r="W271" s="82"/>
      <c r="X271" s="82"/>
      <c r="Y271" s="82"/>
      <c r="Z271" s="82"/>
      <c r="AA271" s="230"/>
      <c r="AB271" s="230"/>
      <c r="AC271" s="230"/>
      <c r="AD271" s="230"/>
      <c r="AE271" s="230"/>
      <c r="AF271" s="230"/>
      <c r="AG271" s="230"/>
      <c r="AH271" s="230"/>
      <c r="AI271" s="230"/>
      <c r="AJ271" s="230"/>
      <c r="AK271" s="230"/>
      <c r="AL271" s="230"/>
      <c r="AM271" s="230"/>
      <c r="AN271" s="230"/>
      <c r="AO271" s="230"/>
      <c r="AP271" s="230"/>
      <c r="AQ271" s="230"/>
      <c r="AR271" s="230"/>
      <c r="AS271" s="230"/>
      <c r="AT271" s="230"/>
      <c r="AU271" s="230"/>
      <c r="AV271" s="230"/>
      <c r="AW271" s="230"/>
      <c r="AX271" s="230"/>
      <c r="AY271" s="230"/>
      <c r="AZ271" s="230"/>
      <c r="BA271" s="230"/>
      <c r="BB271" s="230"/>
      <c r="BC271" s="230"/>
      <c r="BD271" s="230"/>
      <c r="BE271" s="230"/>
      <c r="BF271" s="45">
        <v>7</v>
      </c>
      <c r="BG271" s="102">
        <v>34</v>
      </c>
      <c r="BH271" s="102">
        <v>9</v>
      </c>
      <c r="BI271" s="102">
        <v>28</v>
      </c>
      <c r="BJ271" s="48" t="str">
        <f t="shared" si="51"/>
        <v>9,34</v>
      </c>
      <c r="BK271" s="82"/>
      <c r="BL271" s="94">
        <f t="shared" si="52"/>
        <v>267</v>
      </c>
      <c r="BM271" s="56">
        <f t="shared" si="53"/>
        <v>8</v>
      </c>
      <c r="BN271" s="56">
        <f t="shared" si="54"/>
        <v>15</v>
      </c>
      <c r="BO271" s="82"/>
      <c r="BP271" s="230"/>
      <c r="BQ271" s="230"/>
      <c r="BR271" s="230"/>
      <c r="BS271" s="230"/>
      <c r="BT271" s="230"/>
      <c r="BU271" s="230"/>
      <c r="BV271" s="231"/>
      <c r="BW271" s="230"/>
      <c r="BX271" s="231"/>
      <c r="BY271" s="231"/>
      <c r="BZ271" s="82"/>
      <c r="CA271" s="82"/>
      <c r="CB271" s="82"/>
      <c r="CC271" s="82"/>
      <c r="CD271" s="82"/>
      <c r="CE271" s="82"/>
      <c r="CF271" s="82"/>
      <c r="CG271" s="82"/>
      <c r="CH271" s="82"/>
      <c r="CI271" s="82"/>
      <c r="CJ271" s="82"/>
      <c r="CX271" s="82"/>
      <c r="CY271" s="82"/>
      <c r="CZ271" s="82"/>
      <c r="DA271" s="82"/>
      <c r="DB271" s="82"/>
      <c r="DC271" s="82"/>
      <c r="DD271" s="82"/>
      <c r="DE271" s="82"/>
      <c r="DF271" s="82"/>
      <c r="DG271" s="82"/>
      <c r="DH271" s="82"/>
      <c r="DI271" s="82"/>
      <c r="DJ271" s="82"/>
      <c r="DK271" s="82"/>
    </row>
    <row r="272" spans="1:115" ht="11.25" customHeight="1" x14ac:dyDescent="0.25">
      <c r="A272" s="82"/>
      <c r="B272" s="82"/>
      <c r="C272" s="82"/>
      <c r="D272" s="82"/>
      <c r="E272" s="82"/>
      <c r="F272" s="82"/>
      <c r="G272" s="82"/>
      <c r="H272" s="82"/>
      <c r="I272" s="82"/>
      <c r="J272" s="82"/>
      <c r="K272" s="82"/>
      <c r="L272" s="82"/>
      <c r="M272" s="82"/>
      <c r="N272" s="82"/>
      <c r="O272" s="82"/>
      <c r="P272" s="82"/>
      <c r="Q272" s="82"/>
      <c r="R272" s="82"/>
      <c r="S272" s="82"/>
      <c r="T272" s="82"/>
      <c r="U272" s="82"/>
      <c r="V272" s="82"/>
      <c r="W272" s="82"/>
      <c r="X272" s="82"/>
      <c r="Y272" s="82"/>
      <c r="Z272" s="82"/>
      <c r="AA272" s="230"/>
      <c r="AB272" s="230"/>
      <c r="AC272" s="230"/>
      <c r="AD272" s="230"/>
      <c r="AE272" s="230"/>
      <c r="AF272" s="230"/>
      <c r="AG272" s="230"/>
      <c r="AH272" s="230"/>
      <c r="AI272" s="230"/>
      <c r="AJ272" s="230"/>
      <c r="AK272" s="230"/>
      <c r="AL272" s="230"/>
      <c r="AM272" s="230"/>
      <c r="AN272" s="230"/>
      <c r="AO272" s="230"/>
      <c r="AP272" s="230"/>
      <c r="AQ272" s="230"/>
      <c r="AR272" s="230"/>
      <c r="AS272" s="230"/>
      <c r="AT272" s="230"/>
      <c r="AU272" s="230"/>
      <c r="AV272" s="230"/>
      <c r="AW272" s="230"/>
      <c r="AX272" s="230"/>
      <c r="AY272" s="230"/>
      <c r="AZ272" s="230"/>
      <c r="BA272" s="230"/>
      <c r="BB272" s="230"/>
      <c r="BC272" s="230"/>
      <c r="BD272" s="230"/>
      <c r="BE272" s="230"/>
      <c r="BF272" s="45">
        <v>7</v>
      </c>
      <c r="BG272" s="102">
        <v>34</v>
      </c>
      <c r="BH272" s="102">
        <v>10</v>
      </c>
      <c r="BI272" s="102">
        <v>28</v>
      </c>
      <c r="BJ272" s="48" t="str">
        <f t="shared" si="51"/>
        <v>10,34</v>
      </c>
      <c r="BK272" s="82"/>
      <c r="BL272" s="94">
        <f t="shared" si="52"/>
        <v>268</v>
      </c>
      <c r="BM272" s="56">
        <f t="shared" si="53"/>
        <v>8</v>
      </c>
      <c r="BN272" s="56">
        <f t="shared" si="54"/>
        <v>16</v>
      </c>
      <c r="BO272" s="82"/>
      <c r="BP272" s="230"/>
      <c r="BQ272" s="230"/>
      <c r="BR272" s="230"/>
      <c r="BS272" s="230"/>
      <c r="BT272" s="230"/>
      <c r="BU272" s="230"/>
      <c r="BV272" s="231"/>
      <c r="BW272" s="230"/>
      <c r="BX272" s="231"/>
      <c r="BY272" s="231"/>
      <c r="BZ272" s="82"/>
      <c r="CA272" s="82"/>
      <c r="CB272" s="82"/>
      <c r="CC272" s="82"/>
      <c r="CD272" s="82"/>
      <c r="CE272" s="82"/>
      <c r="CF272" s="82"/>
      <c r="CG272" s="82"/>
      <c r="CH272" s="82"/>
      <c r="CI272" s="82"/>
      <c r="CJ272" s="82"/>
      <c r="CX272" s="82"/>
      <c r="CY272" s="82"/>
      <c r="CZ272" s="82"/>
      <c r="DA272" s="82"/>
      <c r="DB272" s="82"/>
      <c r="DC272" s="82"/>
      <c r="DD272" s="82"/>
      <c r="DE272" s="82"/>
      <c r="DF272" s="82"/>
      <c r="DG272" s="82"/>
      <c r="DH272" s="82"/>
      <c r="DI272" s="82"/>
      <c r="DJ272" s="82"/>
      <c r="DK272" s="82"/>
    </row>
    <row r="273" spans="1:115" ht="11.25" customHeight="1" x14ac:dyDescent="0.25">
      <c r="A273" s="82"/>
      <c r="B273" s="82"/>
      <c r="C273" s="82"/>
      <c r="D273" s="82"/>
      <c r="E273" s="82"/>
      <c r="F273" s="82"/>
      <c r="G273" s="82"/>
      <c r="H273" s="82"/>
      <c r="I273" s="82"/>
      <c r="J273" s="82"/>
      <c r="K273" s="82"/>
      <c r="L273" s="82"/>
      <c r="M273" s="82"/>
      <c r="N273" s="82"/>
      <c r="O273" s="82"/>
      <c r="P273" s="82"/>
      <c r="Q273" s="82"/>
      <c r="R273" s="82"/>
      <c r="S273" s="82"/>
      <c r="T273" s="82"/>
      <c r="U273" s="82"/>
      <c r="V273" s="82"/>
      <c r="W273" s="82"/>
      <c r="X273" s="82"/>
      <c r="Y273" s="82"/>
      <c r="Z273" s="82"/>
      <c r="AA273" s="230"/>
      <c r="AB273" s="230"/>
      <c r="AC273" s="230"/>
      <c r="AD273" s="230"/>
      <c r="AE273" s="230"/>
      <c r="AF273" s="230"/>
      <c r="AG273" s="230"/>
      <c r="AH273" s="230"/>
      <c r="AI273" s="230"/>
      <c r="AJ273" s="230"/>
      <c r="AK273" s="230"/>
      <c r="AL273" s="230"/>
      <c r="AM273" s="230"/>
      <c r="AN273" s="230"/>
      <c r="AO273" s="230"/>
      <c r="AP273" s="230"/>
      <c r="AQ273" s="230"/>
      <c r="AR273" s="230"/>
      <c r="AS273" s="230"/>
      <c r="AT273" s="230"/>
      <c r="AU273" s="230"/>
      <c r="AV273" s="230"/>
      <c r="AW273" s="230"/>
      <c r="AX273" s="230"/>
      <c r="AY273" s="230"/>
      <c r="AZ273" s="230"/>
      <c r="BA273" s="230"/>
      <c r="BB273" s="230"/>
      <c r="BC273" s="230"/>
      <c r="BD273" s="230"/>
      <c r="BE273" s="230"/>
      <c r="BF273" s="45">
        <v>7</v>
      </c>
      <c r="BG273" s="102">
        <v>34</v>
      </c>
      <c r="BH273" s="102">
        <v>11</v>
      </c>
      <c r="BI273" s="102">
        <v>28</v>
      </c>
      <c r="BJ273" s="48" t="str">
        <f t="shared" si="51"/>
        <v>11,34</v>
      </c>
      <c r="BK273" s="82"/>
      <c r="BL273" s="94">
        <f t="shared" si="52"/>
        <v>269</v>
      </c>
      <c r="BM273" s="56">
        <f t="shared" si="53"/>
        <v>8</v>
      </c>
      <c r="BN273" s="56">
        <f t="shared" si="54"/>
        <v>17</v>
      </c>
      <c r="BO273" s="82"/>
      <c r="BP273" s="230"/>
      <c r="BQ273" s="230"/>
      <c r="BR273" s="230"/>
      <c r="BS273" s="230"/>
      <c r="BT273" s="230"/>
      <c r="BU273" s="230"/>
      <c r="BV273" s="231"/>
      <c r="BW273" s="230"/>
      <c r="BX273" s="231"/>
      <c r="BY273" s="231"/>
      <c r="BZ273" s="82"/>
      <c r="CA273" s="82"/>
      <c r="CB273" s="82"/>
      <c r="CC273" s="82"/>
      <c r="CD273" s="82"/>
      <c r="CE273" s="82"/>
      <c r="CF273" s="82"/>
      <c r="CG273" s="82"/>
      <c r="CH273" s="82"/>
      <c r="CI273" s="82"/>
      <c r="CJ273" s="82"/>
      <c r="CX273" s="82"/>
      <c r="CY273" s="82"/>
      <c r="CZ273" s="82"/>
      <c r="DA273" s="82"/>
      <c r="DB273" s="82"/>
      <c r="DC273" s="82"/>
      <c r="DD273" s="82"/>
      <c r="DE273" s="82"/>
      <c r="DF273" s="82"/>
      <c r="DG273" s="82"/>
      <c r="DH273" s="82"/>
      <c r="DI273" s="82"/>
      <c r="DJ273" s="82"/>
      <c r="DK273" s="82"/>
    </row>
    <row r="274" spans="1:115" ht="11.25" customHeight="1" x14ac:dyDescent="0.25">
      <c r="A274" s="82"/>
      <c r="B274" s="82"/>
      <c r="C274" s="82"/>
      <c r="D274" s="82"/>
      <c r="E274" s="82"/>
      <c r="F274" s="82"/>
      <c r="G274" s="82"/>
      <c r="H274" s="82"/>
      <c r="I274" s="82"/>
      <c r="J274" s="82"/>
      <c r="K274" s="82"/>
      <c r="L274" s="82"/>
      <c r="M274" s="82"/>
      <c r="N274" s="82"/>
      <c r="O274" s="82"/>
      <c r="P274" s="82"/>
      <c r="Q274" s="82"/>
      <c r="R274" s="82"/>
      <c r="S274" s="82"/>
      <c r="T274" s="82"/>
      <c r="U274" s="82"/>
      <c r="V274" s="82"/>
      <c r="W274" s="82"/>
      <c r="X274" s="82"/>
      <c r="Y274" s="82"/>
      <c r="Z274" s="82"/>
      <c r="AA274" s="230"/>
      <c r="AB274" s="230"/>
      <c r="AC274" s="230"/>
      <c r="AD274" s="230"/>
      <c r="AE274" s="230"/>
      <c r="AF274" s="230"/>
      <c r="AG274" s="230"/>
      <c r="AH274" s="230"/>
      <c r="AI274" s="230"/>
      <c r="AJ274" s="230"/>
      <c r="AK274" s="230"/>
      <c r="AL274" s="230"/>
      <c r="AM274" s="230"/>
      <c r="AN274" s="230"/>
      <c r="AO274" s="230"/>
      <c r="AP274" s="230"/>
      <c r="AQ274" s="230"/>
      <c r="AR274" s="230"/>
      <c r="AS274" s="230"/>
      <c r="AT274" s="230"/>
      <c r="AU274" s="230"/>
      <c r="AV274" s="230"/>
      <c r="AW274" s="230"/>
      <c r="AX274" s="230"/>
      <c r="AY274" s="230"/>
      <c r="AZ274" s="230"/>
      <c r="BA274" s="230"/>
      <c r="BB274" s="230"/>
      <c r="BC274" s="230"/>
      <c r="BD274" s="230"/>
      <c r="BE274" s="230"/>
      <c r="BF274" s="45">
        <v>7</v>
      </c>
      <c r="BG274" s="102">
        <v>34</v>
      </c>
      <c r="BH274" s="102">
        <v>12</v>
      </c>
      <c r="BI274" s="102">
        <v>28</v>
      </c>
      <c r="BJ274" s="48" t="str">
        <f t="shared" si="51"/>
        <v>12,34</v>
      </c>
      <c r="BK274" s="82"/>
      <c r="BL274" s="94">
        <f t="shared" si="52"/>
        <v>270</v>
      </c>
      <c r="BM274" s="56">
        <f t="shared" si="53"/>
        <v>8</v>
      </c>
      <c r="BN274" s="56">
        <f t="shared" si="54"/>
        <v>18</v>
      </c>
      <c r="BO274" s="82"/>
      <c r="BP274" s="230"/>
      <c r="BQ274" s="230"/>
      <c r="BR274" s="230"/>
      <c r="BS274" s="230"/>
      <c r="BT274" s="230"/>
      <c r="BU274" s="230"/>
      <c r="BV274" s="231"/>
      <c r="BW274" s="230"/>
      <c r="BX274" s="231"/>
      <c r="BY274" s="231"/>
      <c r="BZ274" s="82"/>
      <c r="CA274" s="82"/>
      <c r="CB274" s="82"/>
      <c r="CC274" s="82"/>
      <c r="CD274" s="82"/>
      <c r="CE274" s="82"/>
      <c r="CF274" s="82"/>
      <c r="CG274" s="82"/>
      <c r="CH274" s="82"/>
      <c r="CI274" s="82"/>
      <c r="CJ274" s="82"/>
      <c r="CX274" s="82"/>
      <c r="CY274" s="82"/>
      <c r="CZ274" s="82"/>
      <c r="DA274" s="82"/>
      <c r="DB274" s="82"/>
      <c r="DC274" s="82"/>
      <c r="DD274" s="82"/>
      <c r="DE274" s="82"/>
      <c r="DF274" s="82"/>
      <c r="DG274" s="82"/>
      <c r="DH274" s="82"/>
      <c r="DI274" s="82"/>
      <c r="DJ274" s="82"/>
      <c r="DK274" s="82"/>
    </row>
    <row r="275" spans="1:115" ht="11.25" customHeight="1" x14ac:dyDescent="0.25">
      <c r="A275" s="82"/>
      <c r="B275" s="82"/>
      <c r="C275" s="82"/>
      <c r="D275" s="82"/>
      <c r="E275" s="82"/>
      <c r="F275" s="82"/>
      <c r="G275" s="82"/>
      <c r="H275" s="82"/>
      <c r="I275" s="82"/>
      <c r="J275" s="82"/>
      <c r="K275" s="82"/>
      <c r="L275" s="82"/>
      <c r="M275" s="82"/>
      <c r="N275" s="82"/>
      <c r="O275" s="82"/>
      <c r="P275" s="82"/>
      <c r="Q275" s="82"/>
      <c r="R275" s="82"/>
      <c r="S275" s="82"/>
      <c r="T275" s="82"/>
      <c r="U275" s="82"/>
      <c r="V275" s="82"/>
      <c r="W275" s="82"/>
      <c r="X275" s="82"/>
      <c r="Y275" s="82"/>
      <c r="Z275" s="82"/>
      <c r="AA275" s="230"/>
      <c r="AB275" s="230"/>
      <c r="AC275" s="230"/>
      <c r="AD275" s="230"/>
      <c r="AE275" s="230"/>
      <c r="AF275" s="230"/>
      <c r="AG275" s="230"/>
      <c r="AH275" s="230"/>
      <c r="AI275" s="230"/>
      <c r="AJ275" s="230"/>
      <c r="AK275" s="230"/>
      <c r="AL275" s="230"/>
      <c r="AM275" s="230"/>
      <c r="AN275" s="230"/>
      <c r="AO275" s="230"/>
      <c r="AP275" s="230"/>
      <c r="AQ275" s="230"/>
      <c r="AR275" s="230"/>
      <c r="AS275" s="230"/>
      <c r="AT275" s="230"/>
      <c r="AU275" s="230"/>
      <c r="AV275" s="230"/>
      <c r="AW275" s="230"/>
      <c r="AX275" s="230"/>
      <c r="AY275" s="230"/>
      <c r="AZ275" s="230"/>
      <c r="BA275" s="230"/>
      <c r="BB275" s="230"/>
      <c r="BC275" s="230"/>
      <c r="BD275" s="230"/>
      <c r="BE275" s="230"/>
      <c r="BF275" s="45">
        <v>7</v>
      </c>
      <c r="BG275" s="102">
        <v>34</v>
      </c>
      <c r="BH275" s="102">
        <v>13</v>
      </c>
      <c r="BI275" s="102">
        <v>28</v>
      </c>
      <c r="BJ275" s="48" t="str">
        <f t="shared" si="51"/>
        <v>13,34</v>
      </c>
      <c r="BK275" s="82"/>
      <c r="BL275" s="94">
        <f t="shared" si="52"/>
        <v>271</v>
      </c>
      <c r="BM275" s="56">
        <f t="shared" si="53"/>
        <v>8</v>
      </c>
      <c r="BN275" s="56">
        <f t="shared" si="54"/>
        <v>19</v>
      </c>
      <c r="BO275" s="82"/>
      <c r="BP275" s="230"/>
      <c r="BQ275" s="230"/>
      <c r="BR275" s="230"/>
      <c r="BS275" s="230"/>
      <c r="BT275" s="230"/>
      <c r="BU275" s="230"/>
      <c r="BV275" s="231"/>
      <c r="BW275" s="230"/>
      <c r="BX275" s="231"/>
      <c r="BY275" s="231"/>
      <c r="BZ275" s="82"/>
      <c r="CA275" s="82"/>
      <c r="CB275" s="82"/>
      <c r="CC275" s="82"/>
      <c r="CD275" s="82"/>
      <c r="CE275" s="82"/>
      <c r="CF275" s="82"/>
      <c r="CG275" s="82"/>
      <c r="CH275" s="82"/>
      <c r="CI275" s="82"/>
      <c r="CJ275" s="82"/>
      <c r="CX275" s="82"/>
      <c r="CY275" s="82"/>
      <c r="CZ275" s="82"/>
      <c r="DA275" s="82"/>
      <c r="DB275" s="82"/>
      <c r="DC275" s="82"/>
      <c r="DD275" s="82"/>
      <c r="DE275" s="82"/>
      <c r="DF275" s="82"/>
      <c r="DG275" s="82"/>
      <c r="DH275" s="82"/>
      <c r="DI275" s="82"/>
      <c r="DJ275" s="82"/>
      <c r="DK275" s="82"/>
    </row>
    <row r="276" spans="1:115" ht="11.25" customHeight="1" x14ac:dyDescent="0.25">
      <c r="A276" s="82"/>
      <c r="B276" s="82"/>
      <c r="C276" s="82"/>
      <c r="D276" s="82"/>
      <c r="E276" s="82"/>
      <c r="F276" s="82"/>
      <c r="G276" s="82"/>
      <c r="H276" s="82"/>
      <c r="I276" s="82"/>
      <c r="J276" s="82"/>
      <c r="K276" s="82"/>
      <c r="L276" s="82"/>
      <c r="M276" s="82"/>
      <c r="N276" s="82"/>
      <c r="O276" s="82"/>
      <c r="P276" s="82"/>
      <c r="Q276" s="82"/>
      <c r="R276" s="82"/>
      <c r="S276" s="82"/>
      <c r="T276" s="82"/>
      <c r="U276" s="82"/>
      <c r="V276" s="82"/>
      <c r="W276" s="82"/>
      <c r="X276" s="82"/>
      <c r="Y276" s="82"/>
      <c r="Z276" s="82"/>
      <c r="AA276" s="230"/>
      <c r="AB276" s="230"/>
      <c r="AC276" s="230"/>
      <c r="AD276" s="230"/>
      <c r="AE276" s="230"/>
      <c r="AF276" s="230"/>
      <c r="AG276" s="230"/>
      <c r="AH276" s="230"/>
      <c r="AI276" s="230"/>
      <c r="AJ276" s="230"/>
      <c r="AK276" s="230"/>
      <c r="AL276" s="230"/>
      <c r="AM276" s="230"/>
      <c r="AN276" s="230"/>
      <c r="AO276" s="230"/>
      <c r="AP276" s="230"/>
      <c r="AQ276" s="230"/>
      <c r="AR276" s="230"/>
      <c r="AS276" s="230"/>
      <c r="AT276" s="230"/>
      <c r="AU276" s="230"/>
      <c r="AV276" s="230"/>
      <c r="AW276" s="230"/>
      <c r="AX276" s="230"/>
      <c r="AY276" s="230"/>
      <c r="AZ276" s="230"/>
      <c r="BA276" s="230"/>
      <c r="BB276" s="230"/>
      <c r="BC276" s="230"/>
      <c r="BD276" s="230"/>
      <c r="BE276" s="230"/>
      <c r="BF276" s="45">
        <v>7</v>
      </c>
      <c r="BG276" s="102">
        <v>35</v>
      </c>
      <c r="BH276" s="102">
        <v>14</v>
      </c>
      <c r="BI276" s="102">
        <v>28</v>
      </c>
      <c r="BJ276" s="48" t="str">
        <f t="shared" si="51"/>
        <v>14,35</v>
      </c>
      <c r="BK276" s="82"/>
      <c r="BL276" s="94">
        <f t="shared" si="52"/>
        <v>272</v>
      </c>
      <c r="BM276" s="56">
        <f t="shared" si="53"/>
        <v>8</v>
      </c>
      <c r="BN276" s="56">
        <f t="shared" si="54"/>
        <v>20</v>
      </c>
      <c r="BO276" s="82"/>
      <c r="BP276" s="230"/>
      <c r="BQ276" s="230"/>
      <c r="BR276" s="230"/>
      <c r="BS276" s="230"/>
      <c r="BT276" s="230"/>
      <c r="BU276" s="230"/>
      <c r="BV276" s="231"/>
      <c r="BW276" s="230"/>
      <c r="BX276" s="231"/>
      <c r="BY276" s="231"/>
      <c r="BZ276" s="82"/>
      <c r="CA276" s="82"/>
      <c r="CB276" s="82"/>
      <c r="CC276" s="82"/>
      <c r="CD276" s="82"/>
      <c r="CE276" s="82"/>
      <c r="CF276" s="82"/>
      <c r="CG276" s="82"/>
      <c r="CH276" s="82"/>
      <c r="CI276" s="82"/>
      <c r="CJ276" s="82"/>
      <c r="CX276" s="82"/>
      <c r="CY276" s="82"/>
      <c r="CZ276" s="82"/>
      <c r="DA276" s="82"/>
      <c r="DB276" s="82"/>
      <c r="DC276" s="82"/>
      <c r="DD276" s="82"/>
      <c r="DE276" s="82"/>
      <c r="DF276" s="82"/>
      <c r="DG276" s="82"/>
      <c r="DH276" s="82"/>
      <c r="DI276" s="82"/>
      <c r="DJ276" s="82"/>
      <c r="DK276" s="82"/>
    </row>
    <row r="277" spans="1:115" ht="11.25" customHeight="1" x14ac:dyDescent="0.25">
      <c r="A277" s="82"/>
      <c r="B277" s="82"/>
      <c r="C277" s="82"/>
      <c r="D277" s="82"/>
      <c r="E277" s="82"/>
      <c r="F277" s="82"/>
      <c r="G277" s="82"/>
      <c r="H277" s="82"/>
      <c r="I277" s="82"/>
      <c r="J277" s="82"/>
      <c r="K277" s="82"/>
      <c r="L277" s="82"/>
      <c r="M277" s="82"/>
      <c r="N277" s="82"/>
      <c r="O277" s="82"/>
      <c r="P277" s="82"/>
      <c r="Q277" s="82"/>
      <c r="R277" s="82"/>
      <c r="S277" s="82"/>
      <c r="T277" s="82"/>
      <c r="U277" s="82"/>
      <c r="V277" s="82"/>
      <c r="W277" s="82"/>
      <c r="X277" s="82"/>
      <c r="Y277" s="82"/>
      <c r="Z277" s="82"/>
      <c r="AA277" s="230"/>
      <c r="AB277" s="230"/>
      <c r="AC277" s="230"/>
      <c r="AD277" s="230"/>
      <c r="AE277" s="230"/>
      <c r="AF277" s="230"/>
      <c r="AG277" s="230"/>
      <c r="AH277" s="230"/>
      <c r="AI277" s="230"/>
      <c r="AJ277" s="230"/>
      <c r="AK277" s="230"/>
      <c r="AL277" s="230"/>
      <c r="AM277" s="230"/>
      <c r="AN277" s="230"/>
      <c r="AO277" s="230"/>
      <c r="AP277" s="230"/>
      <c r="AQ277" s="230"/>
      <c r="AR277" s="230"/>
      <c r="AS277" s="230"/>
      <c r="AT277" s="230"/>
      <c r="AU277" s="230"/>
      <c r="AV277" s="230"/>
      <c r="AW277" s="230"/>
      <c r="AX277" s="230"/>
      <c r="AY277" s="230"/>
      <c r="AZ277" s="230"/>
      <c r="BA277" s="230"/>
      <c r="BB277" s="230"/>
      <c r="BC277" s="230"/>
      <c r="BD277" s="230"/>
      <c r="BE277" s="230"/>
      <c r="BF277" s="45">
        <v>7</v>
      </c>
      <c r="BG277" s="102">
        <v>35</v>
      </c>
      <c r="BH277" s="102">
        <v>15</v>
      </c>
      <c r="BI277" s="102">
        <v>28</v>
      </c>
      <c r="BJ277" s="48" t="str">
        <f t="shared" si="51"/>
        <v>15,35</v>
      </c>
      <c r="BK277" s="82"/>
      <c r="BL277" s="94">
        <f t="shared" si="52"/>
        <v>273</v>
      </c>
      <c r="BM277" s="56">
        <f t="shared" si="53"/>
        <v>8</v>
      </c>
      <c r="BN277" s="56">
        <f t="shared" si="54"/>
        <v>21</v>
      </c>
      <c r="BO277" s="82"/>
      <c r="BP277" s="230"/>
      <c r="BQ277" s="230"/>
      <c r="BR277" s="230"/>
      <c r="BS277" s="230"/>
      <c r="BT277" s="230"/>
      <c r="BU277" s="230"/>
      <c r="BV277" s="231"/>
      <c r="BW277" s="230"/>
      <c r="BX277" s="231"/>
      <c r="BY277" s="231"/>
      <c r="BZ277" s="82"/>
      <c r="CA277" s="82"/>
      <c r="CB277" s="82"/>
      <c r="CC277" s="82"/>
      <c r="CD277" s="82"/>
      <c r="CE277" s="82"/>
      <c r="CF277" s="82"/>
      <c r="CG277" s="82"/>
      <c r="CH277" s="82"/>
      <c r="CI277" s="82"/>
      <c r="CJ277" s="82"/>
      <c r="CX277" s="82"/>
      <c r="CY277" s="82"/>
      <c r="CZ277" s="82"/>
      <c r="DA277" s="82"/>
      <c r="DB277" s="82"/>
      <c r="DC277" s="82"/>
      <c r="DD277" s="82"/>
      <c r="DE277" s="82"/>
      <c r="DF277" s="82"/>
      <c r="DG277" s="82"/>
      <c r="DH277" s="82"/>
      <c r="DI277" s="82"/>
      <c r="DJ277" s="82"/>
      <c r="DK277" s="82"/>
    </row>
    <row r="278" spans="1:115" ht="11.25" customHeight="1" x14ac:dyDescent="0.25">
      <c r="A278" s="82"/>
      <c r="B278" s="82"/>
      <c r="C278" s="82"/>
      <c r="D278" s="82"/>
      <c r="E278" s="82"/>
      <c r="F278" s="82"/>
      <c r="G278" s="82"/>
      <c r="H278" s="82"/>
      <c r="I278" s="82"/>
      <c r="J278" s="82"/>
      <c r="K278" s="82"/>
      <c r="L278" s="82"/>
      <c r="M278" s="82"/>
      <c r="N278" s="82"/>
      <c r="O278" s="82"/>
      <c r="P278" s="82"/>
      <c r="Q278" s="82"/>
      <c r="R278" s="82"/>
      <c r="S278" s="82"/>
      <c r="T278" s="82"/>
      <c r="U278" s="82"/>
      <c r="V278" s="82"/>
      <c r="W278" s="82"/>
      <c r="X278" s="82"/>
      <c r="Y278" s="82"/>
      <c r="Z278" s="82"/>
      <c r="AA278" s="230"/>
      <c r="AB278" s="230"/>
      <c r="AC278" s="230"/>
      <c r="AD278" s="230"/>
      <c r="AE278" s="230"/>
      <c r="AF278" s="230"/>
      <c r="AG278" s="230"/>
      <c r="AH278" s="230"/>
      <c r="AI278" s="230"/>
      <c r="AJ278" s="230"/>
      <c r="AK278" s="230"/>
      <c r="AL278" s="230"/>
      <c r="AM278" s="230"/>
      <c r="AN278" s="230"/>
      <c r="AO278" s="230"/>
      <c r="AP278" s="230"/>
      <c r="AQ278" s="230"/>
      <c r="AR278" s="230"/>
      <c r="AS278" s="230"/>
      <c r="AT278" s="230"/>
      <c r="AU278" s="230"/>
      <c r="AV278" s="230"/>
      <c r="AW278" s="230"/>
      <c r="AX278" s="230"/>
      <c r="AY278" s="230"/>
      <c r="AZ278" s="230"/>
      <c r="BA278" s="230"/>
      <c r="BB278" s="230"/>
      <c r="BC278" s="230"/>
      <c r="BD278" s="230"/>
      <c r="BE278" s="230"/>
      <c r="BF278" s="45">
        <v>7</v>
      </c>
      <c r="BG278" s="102">
        <v>35</v>
      </c>
      <c r="BH278" s="102">
        <v>16</v>
      </c>
      <c r="BI278" s="102">
        <v>28</v>
      </c>
      <c r="BJ278" s="48" t="str">
        <f t="shared" si="51"/>
        <v>16,35</v>
      </c>
      <c r="BK278" s="82"/>
      <c r="BL278" s="94">
        <f t="shared" si="52"/>
        <v>274</v>
      </c>
      <c r="BM278" s="56">
        <f t="shared" si="53"/>
        <v>8</v>
      </c>
      <c r="BN278" s="56">
        <f t="shared" si="54"/>
        <v>22</v>
      </c>
      <c r="BO278" s="82"/>
      <c r="BP278" s="230"/>
      <c r="BQ278" s="230"/>
      <c r="BR278" s="230"/>
      <c r="BS278" s="230"/>
      <c r="BT278" s="230"/>
      <c r="BU278" s="230"/>
      <c r="BV278" s="231"/>
      <c r="BW278" s="230"/>
      <c r="BX278" s="231"/>
      <c r="BY278" s="231"/>
      <c r="BZ278" s="82"/>
      <c r="CA278" s="82"/>
      <c r="CB278" s="82"/>
      <c r="CC278" s="82"/>
      <c r="CD278" s="82"/>
      <c r="CE278" s="82"/>
      <c r="CF278" s="82"/>
      <c r="CG278" s="82"/>
      <c r="CH278" s="82"/>
      <c r="CI278" s="82"/>
      <c r="CJ278" s="82"/>
      <c r="CX278" s="82"/>
      <c r="CY278" s="82"/>
      <c r="CZ278" s="82"/>
      <c r="DA278" s="82"/>
      <c r="DB278" s="82"/>
      <c r="DC278" s="82"/>
      <c r="DD278" s="82"/>
      <c r="DE278" s="82"/>
      <c r="DF278" s="82"/>
      <c r="DG278" s="82"/>
      <c r="DH278" s="82"/>
      <c r="DI278" s="82"/>
      <c r="DJ278" s="82"/>
      <c r="DK278" s="82"/>
    </row>
    <row r="279" spans="1:115" ht="11.25" customHeight="1" x14ac:dyDescent="0.25">
      <c r="A279" s="82"/>
      <c r="B279" s="82"/>
      <c r="C279" s="82"/>
      <c r="D279" s="82"/>
      <c r="E279" s="82"/>
      <c r="F279" s="82"/>
      <c r="G279" s="82"/>
      <c r="H279" s="82"/>
      <c r="I279" s="82"/>
      <c r="J279" s="82"/>
      <c r="K279" s="82"/>
      <c r="L279" s="82"/>
      <c r="M279" s="82"/>
      <c r="N279" s="82"/>
      <c r="O279" s="82"/>
      <c r="P279" s="82"/>
      <c r="Q279" s="82"/>
      <c r="R279" s="82"/>
      <c r="S279" s="82"/>
      <c r="T279" s="82"/>
      <c r="U279" s="82"/>
      <c r="V279" s="82"/>
      <c r="W279" s="82"/>
      <c r="X279" s="82"/>
      <c r="Y279" s="82"/>
      <c r="Z279" s="82"/>
      <c r="AA279" s="230"/>
      <c r="AB279" s="230"/>
      <c r="AC279" s="230"/>
      <c r="AD279" s="230"/>
      <c r="AE279" s="230"/>
      <c r="AF279" s="230"/>
      <c r="AG279" s="230"/>
      <c r="AH279" s="230"/>
      <c r="AI279" s="230"/>
      <c r="AJ279" s="230"/>
      <c r="AK279" s="230"/>
      <c r="AL279" s="230"/>
      <c r="AM279" s="230"/>
      <c r="AN279" s="230"/>
      <c r="AO279" s="230"/>
      <c r="AP279" s="230"/>
      <c r="AQ279" s="230"/>
      <c r="AR279" s="230"/>
      <c r="AS279" s="230"/>
      <c r="AT279" s="230"/>
      <c r="AU279" s="230"/>
      <c r="AV279" s="230"/>
      <c r="AW279" s="230"/>
      <c r="AX279" s="230"/>
      <c r="AY279" s="230"/>
      <c r="AZ279" s="230"/>
      <c r="BA279" s="230"/>
      <c r="BB279" s="230"/>
      <c r="BC279" s="230"/>
      <c r="BD279" s="230"/>
      <c r="BE279" s="230"/>
      <c r="BF279" s="45">
        <v>7</v>
      </c>
      <c r="BG279" s="102">
        <v>35</v>
      </c>
      <c r="BH279" s="102">
        <v>17</v>
      </c>
      <c r="BI279" s="102">
        <v>28</v>
      </c>
      <c r="BJ279" s="48" t="str">
        <f t="shared" si="51"/>
        <v>17,35</v>
      </c>
      <c r="BK279" s="82"/>
      <c r="BL279" s="94">
        <f t="shared" si="52"/>
        <v>275</v>
      </c>
      <c r="BM279" s="56">
        <f t="shared" si="53"/>
        <v>8</v>
      </c>
      <c r="BN279" s="56">
        <f t="shared" si="54"/>
        <v>23</v>
      </c>
      <c r="BO279" s="82"/>
      <c r="BP279" s="230"/>
      <c r="BQ279" s="230"/>
      <c r="BR279" s="230"/>
      <c r="BS279" s="230"/>
      <c r="BT279" s="230"/>
      <c r="BU279" s="230"/>
      <c r="BV279" s="231"/>
      <c r="BW279" s="230"/>
      <c r="BX279" s="231"/>
      <c r="BY279" s="231"/>
      <c r="BZ279" s="82"/>
      <c r="CA279" s="82"/>
      <c r="CB279" s="82"/>
      <c r="CC279" s="82"/>
      <c r="CD279" s="82"/>
      <c r="CE279" s="82"/>
      <c r="CF279" s="82"/>
      <c r="CG279" s="82"/>
      <c r="CH279" s="82"/>
      <c r="CI279" s="82"/>
      <c r="CJ279" s="82"/>
      <c r="CX279" s="82"/>
      <c r="CY279" s="82"/>
      <c r="CZ279" s="82"/>
      <c r="DA279" s="82"/>
      <c r="DB279" s="82"/>
      <c r="DC279" s="82"/>
      <c r="DD279" s="82"/>
      <c r="DE279" s="82"/>
      <c r="DF279" s="82"/>
      <c r="DG279" s="82"/>
      <c r="DH279" s="82"/>
      <c r="DI279" s="82"/>
      <c r="DJ279" s="82"/>
      <c r="DK279" s="82"/>
    </row>
    <row r="280" spans="1:115" ht="11.25" customHeight="1" x14ac:dyDescent="0.25">
      <c r="A280" s="82"/>
      <c r="B280" s="82"/>
      <c r="C280" s="82"/>
      <c r="D280" s="82"/>
      <c r="E280" s="82"/>
      <c r="F280" s="82"/>
      <c r="G280" s="82"/>
      <c r="H280" s="82"/>
      <c r="I280" s="82"/>
      <c r="J280" s="82"/>
      <c r="K280" s="82"/>
      <c r="L280" s="82"/>
      <c r="M280" s="82"/>
      <c r="N280" s="82"/>
      <c r="O280" s="82"/>
      <c r="P280" s="82"/>
      <c r="Q280" s="82"/>
      <c r="R280" s="82"/>
      <c r="S280" s="82"/>
      <c r="T280" s="82"/>
      <c r="U280" s="82"/>
      <c r="V280" s="82"/>
      <c r="W280" s="82"/>
      <c r="X280" s="82"/>
      <c r="Y280" s="82"/>
      <c r="Z280" s="82"/>
      <c r="AA280" s="230"/>
      <c r="AB280" s="230"/>
      <c r="AC280" s="230"/>
      <c r="AD280" s="230"/>
      <c r="AE280" s="230"/>
      <c r="AF280" s="230"/>
      <c r="AG280" s="230"/>
      <c r="AH280" s="230"/>
      <c r="AI280" s="230"/>
      <c r="AJ280" s="230"/>
      <c r="AK280" s="230"/>
      <c r="AL280" s="230"/>
      <c r="AM280" s="230"/>
      <c r="AN280" s="230"/>
      <c r="AO280" s="230"/>
      <c r="AP280" s="230"/>
      <c r="AQ280" s="230"/>
      <c r="AR280" s="230"/>
      <c r="AS280" s="230"/>
      <c r="AT280" s="230"/>
      <c r="AU280" s="230"/>
      <c r="AV280" s="230"/>
      <c r="AW280" s="230"/>
      <c r="AX280" s="230"/>
      <c r="AY280" s="230"/>
      <c r="AZ280" s="230"/>
      <c r="BA280" s="230"/>
      <c r="BB280" s="230"/>
      <c r="BC280" s="230"/>
      <c r="BD280" s="230"/>
      <c r="BE280" s="230"/>
      <c r="BF280" s="45">
        <v>7</v>
      </c>
      <c r="BG280" s="102">
        <v>35</v>
      </c>
      <c r="BH280" s="102">
        <v>18</v>
      </c>
      <c r="BI280" s="102">
        <v>28</v>
      </c>
      <c r="BJ280" s="48" t="str">
        <f t="shared" si="51"/>
        <v>18,35</v>
      </c>
      <c r="BK280" s="82"/>
      <c r="BL280" s="94">
        <f t="shared" si="52"/>
        <v>276</v>
      </c>
      <c r="BM280" s="56">
        <f t="shared" si="53"/>
        <v>8</v>
      </c>
      <c r="BN280" s="56">
        <f t="shared" si="54"/>
        <v>24</v>
      </c>
      <c r="BO280" s="82"/>
      <c r="BP280" s="230"/>
      <c r="BQ280" s="230"/>
      <c r="BR280" s="230"/>
      <c r="BS280" s="230"/>
      <c r="BT280" s="230"/>
      <c r="BU280" s="230"/>
      <c r="BV280" s="231"/>
      <c r="BW280" s="230"/>
      <c r="BX280" s="231"/>
      <c r="BY280" s="231"/>
      <c r="BZ280" s="82"/>
      <c r="CA280" s="82"/>
      <c r="CB280" s="82"/>
      <c r="CC280" s="82"/>
      <c r="CD280" s="82"/>
      <c r="CE280" s="82"/>
      <c r="CF280" s="82"/>
      <c r="CG280" s="82"/>
      <c r="CH280" s="82"/>
      <c r="CI280" s="82"/>
      <c r="CJ280" s="82"/>
      <c r="CX280" s="82"/>
      <c r="CY280" s="82"/>
      <c r="CZ280" s="82"/>
      <c r="DA280" s="82"/>
      <c r="DB280" s="82"/>
      <c r="DC280" s="82"/>
      <c r="DD280" s="82"/>
      <c r="DE280" s="82"/>
      <c r="DF280" s="82"/>
      <c r="DG280" s="82"/>
      <c r="DH280" s="82"/>
      <c r="DI280" s="82"/>
      <c r="DJ280" s="82"/>
      <c r="DK280" s="82"/>
    </row>
    <row r="281" spans="1:115" ht="11.25" customHeight="1" x14ac:dyDescent="0.25">
      <c r="A281" s="82"/>
      <c r="B281" s="82"/>
      <c r="C281" s="82"/>
      <c r="D281" s="82"/>
      <c r="E281" s="82"/>
      <c r="F281" s="82"/>
      <c r="G281" s="82"/>
      <c r="H281" s="82"/>
      <c r="I281" s="82"/>
      <c r="J281" s="82"/>
      <c r="K281" s="82"/>
      <c r="L281" s="82"/>
      <c r="M281" s="82"/>
      <c r="N281" s="82"/>
      <c r="O281" s="82"/>
      <c r="P281" s="82"/>
      <c r="Q281" s="82"/>
      <c r="R281" s="82"/>
      <c r="S281" s="82"/>
      <c r="T281" s="82"/>
      <c r="U281" s="82"/>
      <c r="V281" s="82"/>
      <c r="W281" s="82"/>
      <c r="X281" s="82"/>
      <c r="Y281" s="82"/>
      <c r="Z281" s="82"/>
      <c r="AA281" s="230"/>
      <c r="AB281" s="230"/>
      <c r="AC281" s="230"/>
      <c r="AD281" s="230"/>
      <c r="AE281" s="230"/>
      <c r="AF281" s="230"/>
      <c r="AG281" s="230"/>
      <c r="AH281" s="230"/>
      <c r="AI281" s="230"/>
      <c r="AJ281" s="230"/>
      <c r="AK281" s="230"/>
      <c r="AL281" s="230"/>
      <c r="AM281" s="230"/>
      <c r="AN281" s="230"/>
      <c r="AO281" s="230"/>
      <c r="AP281" s="230"/>
      <c r="AQ281" s="230"/>
      <c r="AR281" s="230"/>
      <c r="AS281" s="230"/>
      <c r="AT281" s="230"/>
      <c r="AU281" s="230"/>
      <c r="AV281" s="230"/>
      <c r="AW281" s="230"/>
      <c r="AX281" s="230"/>
      <c r="AY281" s="230"/>
      <c r="AZ281" s="230"/>
      <c r="BA281" s="230"/>
      <c r="BB281" s="230"/>
      <c r="BC281" s="230"/>
      <c r="BD281" s="230"/>
      <c r="BE281" s="230"/>
      <c r="BF281" s="45">
        <v>7</v>
      </c>
      <c r="BG281" s="102">
        <v>35</v>
      </c>
      <c r="BH281" s="102">
        <v>19</v>
      </c>
      <c r="BI281" s="102">
        <v>28</v>
      </c>
      <c r="BJ281" s="48" t="str">
        <f t="shared" si="51"/>
        <v>19,35</v>
      </c>
      <c r="BK281" s="82"/>
      <c r="BL281" s="94">
        <f t="shared" si="52"/>
        <v>277</v>
      </c>
      <c r="BM281" s="56">
        <f t="shared" si="53"/>
        <v>8</v>
      </c>
      <c r="BN281" s="56">
        <f t="shared" si="54"/>
        <v>25</v>
      </c>
      <c r="BO281" s="82"/>
      <c r="BP281" s="230"/>
      <c r="BQ281" s="230"/>
      <c r="BR281" s="230"/>
      <c r="BS281" s="230"/>
      <c r="BT281" s="230"/>
      <c r="BU281" s="230"/>
      <c r="BV281" s="231"/>
      <c r="BW281" s="230"/>
      <c r="BX281" s="231"/>
      <c r="BY281" s="231"/>
      <c r="BZ281" s="82"/>
      <c r="CA281" s="82"/>
      <c r="CB281" s="82"/>
      <c r="CC281" s="82"/>
      <c r="CD281" s="82"/>
      <c r="CE281" s="82"/>
      <c r="CF281" s="82"/>
      <c r="CG281" s="82"/>
      <c r="CH281" s="82"/>
      <c r="CI281" s="82"/>
      <c r="CJ281" s="82"/>
      <c r="CX281" s="82"/>
      <c r="CY281" s="82"/>
      <c r="CZ281" s="82"/>
      <c r="DA281" s="82"/>
      <c r="DB281" s="82"/>
      <c r="DC281" s="82"/>
      <c r="DD281" s="82"/>
      <c r="DE281" s="82"/>
      <c r="DF281" s="82"/>
      <c r="DG281" s="82"/>
      <c r="DH281" s="82"/>
      <c r="DI281" s="82"/>
      <c r="DJ281" s="82"/>
      <c r="DK281" s="82"/>
    </row>
    <row r="282" spans="1:115" ht="11.25" customHeight="1" x14ac:dyDescent="0.25">
      <c r="A282" s="82"/>
      <c r="B282" s="82"/>
      <c r="C282" s="82"/>
      <c r="D282" s="82"/>
      <c r="E282" s="82"/>
      <c r="F282" s="82"/>
      <c r="G282" s="82"/>
      <c r="H282" s="82"/>
      <c r="I282" s="82"/>
      <c r="J282" s="82"/>
      <c r="K282" s="82"/>
      <c r="L282" s="82"/>
      <c r="M282" s="82"/>
      <c r="N282" s="82"/>
      <c r="O282" s="82"/>
      <c r="P282" s="82"/>
      <c r="Q282" s="82"/>
      <c r="R282" s="82"/>
      <c r="S282" s="82"/>
      <c r="T282" s="82"/>
      <c r="U282" s="82"/>
      <c r="V282" s="82"/>
      <c r="W282" s="82"/>
      <c r="X282" s="82"/>
      <c r="Y282" s="82"/>
      <c r="Z282" s="82"/>
      <c r="AA282" s="230"/>
      <c r="AB282" s="230"/>
      <c r="AC282" s="230"/>
      <c r="AD282" s="230"/>
      <c r="AE282" s="230"/>
      <c r="AF282" s="230"/>
      <c r="AG282" s="230"/>
      <c r="AH282" s="230"/>
      <c r="AI282" s="230"/>
      <c r="AJ282" s="230"/>
      <c r="AK282" s="230"/>
      <c r="AL282" s="230"/>
      <c r="AM282" s="230"/>
      <c r="AN282" s="230"/>
      <c r="AO282" s="230"/>
      <c r="AP282" s="230"/>
      <c r="AQ282" s="230"/>
      <c r="AR282" s="230"/>
      <c r="AS282" s="230"/>
      <c r="AT282" s="230"/>
      <c r="AU282" s="230"/>
      <c r="AV282" s="230"/>
      <c r="AW282" s="230"/>
      <c r="AX282" s="230"/>
      <c r="AY282" s="230"/>
      <c r="AZ282" s="230"/>
      <c r="BA282" s="230"/>
      <c r="BB282" s="230"/>
      <c r="BC282" s="230"/>
      <c r="BD282" s="230"/>
      <c r="BE282" s="230"/>
      <c r="BF282" s="45">
        <v>7</v>
      </c>
      <c r="BG282" s="102">
        <v>35</v>
      </c>
      <c r="BH282" s="102">
        <v>20</v>
      </c>
      <c r="BI282" s="102">
        <v>28</v>
      </c>
      <c r="BJ282" s="48" t="str">
        <f t="shared" si="51"/>
        <v>20,35</v>
      </c>
      <c r="BK282" s="82"/>
      <c r="BL282" s="94">
        <f t="shared" si="52"/>
        <v>278</v>
      </c>
      <c r="BM282" s="56">
        <f t="shared" si="53"/>
        <v>8</v>
      </c>
      <c r="BN282" s="56">
        <f t="shared" si="54"/>
        <v>26</v>
      </c>
      <c r="BO282" s="82"/>
      <c r="BP282" s="230"/>
      <c r="BQ282" s="230"/>
      <c r="BR282" s="230"/>
      <c r="BS282" s="230"/>
      <c r="BT282" s="230"/>
      <c r="BU282" s="230"/>
      <c r="BV282" s="231"/>
      <c r="BW282" s="230"/>
      <c r="BX282" s="231"/>
      <c r="BY282" s="231"/>
      <c r="BZ282" s="82"/>
      <c r="CA282" s="82"/>
      <c r="CB282" s="82"/>
      <c r="CC282" s="82"/>
      <c r="CD282" s="82"/>
      <c r="CE282" s="82"/>
      <c r="CF282" s="82"/>
      <c r="CG282" s="82"/>
      <c r="CH282" s="82"/>
      <c r="CI282" s="82"/>
      <c r="CJ282" s="82"/>
      <c r="CX282" s="82"/>
      <c r="CY282" s="82"/>
      <c r="CZ282" s="82"/>
      <c r="DA282" s="82"/>
      <c r="DB282" s="82"/>
      <c r="DC282" s="82"/>
      <c r="DD282" s="82"/>
      <c r="DE282" s="82"/>
      <c r="DF282" s="82"/>
      <c r="DG282" s="82"/>
      <c r="DH282" s="82"/>
      <c r="DI282" s="82"/>
      <c r="DJ282" s="82"/>
      <c r="DK282" s="82"/>
    </row>
    <row r="283" spans="1:115" ht="11.25" customHeight="1" x14ac:dyDescent="0.25">
      <c r="A283" s="82"/>
      <c r="B283" s="82"/>
      <c r="C283" s="82"/>
      <c r="D283" s="82"/>
      <c r="E283" s="82"/>
      <c r="F283" s="82"/>
      <c r="G283" s="82"/>
      <c r="H283" s="82"/>
      <c r="I283" s="82"/>
      <c r="J283" s="82"/>
      <c r="K283" s="82"/>
      <c r="L283" s="82"/>
      <c r="M283" s="82"/>
      <c r="N283" s="82"/>
      <c r="O283" s="82"/>
      <c r="P283" s="82"/>
      <c r="Q283" s="82"/>
      <c r="R283" s="82"/>
      <c r="S283" s="82"/>
      <c r="T283" s="82"/>
      <c r="U283" s="82"/>
      <c r="V283" s="82"/>
      <c r="W283" s="82"/>
      <c r="X283" s="82"/>
      <c r="Y283" s="82"/>
      <c r="Z283" s="82"/>
      <c r="AA283" s="230"/>
      <c r="AB283" s="230"/>
      <c r="AC283" s="230"/>
      <c r="AD283" s="230"/>
      <c r="AE283" s="230"/>
      <c r="AF283" s="230"/>
      <c r="AG283" s="230"/>
      <c r="AH283" s="230"/>
      <c r="AI283" s="230"/>
      <c r="AJ283" s="230"/>
      <c r="AK283" s="230"/>
      <c r="AL283" s="230"/>
      <c r="AM283" s="230"/>
      <c r="AN283" s="230"/>
      <c r="AO283" s="230"/>
      <c r="AP283" s="230"/>
      <c r="AQ283" s="230"/>
      <c r="AR283" s="230"/>
      <c r="AS283" s="230"/>
      <c r="AT283" s="230"/>
      <c r="AU283" s="230"/>
      <c r="AV283" s="230"/>
      <c r="AW283" s="230"/>
      <c r="AX283" s="230"/>
      <c r="AY283" s="230"/>
      <c r="AZ283" s="230"/>
      <c r="BA283" s="230"/>
      <c r="BB283" s="230"/>
      <c r="BC283" s="230"/>
      <c r="BD283" s="230"/>
      <c r="BE283" s="230"/>
      <c r="BF283" s="45">
        <v>7</v>
      </c>
      <c r="BG283" s="102">
        <v>36</v>
      </c>
      <c r="BH283" s="102">
        <v>21</v>
      </c>
      <c r="BI283" s="102">
        <v>28</v>
      </c>
      <c r="BJ283" s="48" t="str">
        <f t="shared" si="51"/>
        <v>21,36</v>
      </c>
      <c r="BK283" s="82"/>
      <c r="BL283" s="94">
        <f t="shared" si="52"/>
        <v>279</v>
      </c>
      <c r="BM283" s="56">
        <f t="shared" si="53"/>
        <v>8</v>
      </c>
      <c r="BN283" s="56">
        <f t="shared" si="54"/>
        <v>27</v>
      </c>
      <c r="BO283" s="82"/>
      <c r="BP283" s="230"/>
      <c r="BQ283" s="230"/>
      <c r="BR283" s="230"/>
      <c r="BS283" s="230"/>
      <c r="BT283" s="230"/>
      <c r="BU283" s="230"/>
      <c r="BV283" s="231"/>
      <c r="BW283" s="230"/>
      <c r="BX283" s="231"/>
      <c r="BY283" s="231"/>
      <c r="BZ283" s="82"/>
      <c r="CA283" s="82"/>
      <c r="CB283" s="82"/>
      <c r="CC283" s="82"/>
      <c r="CD283" s="82"/>
      <c r="CE283" s="82"/>
      <c r="CF283" s="82"/>
      <c r="CG283" s="82"/>
      <c r="CH283" s="82"/>
      <c r="CI283" s="82"/>
      <c r="CJ283" s="82"/>
      <c r="CX283" s="82"/>
      <c r="CY283" s="82"/>
      <c r="CZ283" s="82"/>
      <c r="DA283" s="82"/>
      <c r="DB283" s="82"/>
      <c r="DC283" s="82"/>
      <c r="DD283" s="82"/>
      <c r="DE283" s="82"/>
      <c r="DF283" s="82"/>
      <c r="DG283" s="82"/>
      <c r="DH283" s="82"/>
      <c r="DI283" s="82"/>
      <c r="DJ283" s="82"/>
      <c r="DK283" s="82"/>
    </row>
    <row r="284" spans="1:115" ht="11.25" customHeight="1" x14ac:dyDescent="0.25">
      <c r="A284" s="82"/>
      <c r="B284" s="82"/>
      <c r="C284" s="82"/>
      <c r="D284" s="82"/>
      <c r="E284" s="82"/>
      <c r="F284" s="82"/>
      <c r="G284" s="82"/>
      <c r="H284" s="82"/>
      <c r="I284" s="82"/>
      <c r="J284" s="82"/>
      <c r="K284" s="82"/>
      <c r="L284" s="82"/>
      <c r="M284" s="82"/>
      <c r="N284" s="82"/>
      <c r="O284" s="82"/>
      <c r="P284" s="82"/>
      <c r="Q284" s="82"/>
      <c r="R284" s="82"/>
      <c r="S284" s="82"/>
      <c r="T284" s="82"/>
      <c r="U284" s="82"/>
      <c r="V284" s="82"/>
      <c r="W284" s="82"/>
      <c r="X284" s="82"/>
      <c r="Y284" s="82"/>
      <c r="Z284" s="82"/>
      <c r="AA284" s="230"/>
      <c r="AB284" s="230"/>
      <c r="AC284" s="230"/>
      <c r="AD284" s="230"/>
      <c r="AE284" s="230"/>
      <c r="AF284" s="230"/>
      <c r="AG284" s="230"/>
      <c r="AH284" s="230"/>
      <c r="AI284" s="230"/>
      <c r="AJ284" s="230"/>
      <c r="AK284" s="230"/>
      <c r="AL284" s="230"/>
      <c r="AM284" s="230"/>
      <c r="AN284" s="230"/>
      <c r="AO284" s="230"/>
      <c r="AP284" s="230"/>
      <c r="AQ284" s="230"/>
      <c r="AR284" s="230"/>
      <c r="AS284" s="230"/>
      <c r="AT284" s="230"/>
      <c r="AU284" s="230"/>
      <c r="AV284" s="230"/>
      <c r="AW284" s="230"/>
      <c r="AX284" s="230"/>
      <c r="AY284" s="230"/>
      <c r="AZ284" s="230"/>
      <c r="BA284" s="230"/>
      <c r="BB284" s="230"/>
      <c r="BC284" s="230"/>
      <c r="BD284" s="230"/>
      <c r="BE284" s="230"/>
      <c r="BF284" s="45">
        <v>7</v>
      </c>
      <c r="BG284" s="102">
        <v>36</v>
      </c>
      <c r="BH284" s="102">
        <v>22</v>
      </c>
      <c r="BI284" s="102">
        <v>28</v>
      </c>
      <c r="BJ284" s="48" t="str">
        <f t="shared" si="51"/>
        <v>22,36</v>
      </c>
      <c r="BK284" s="82"/>
      <c r="BL284" s="94">
        <f t="shared" si="52"/>
        <v>280</v>
      </c>
      <c r="BM284" s="56">
        <f t="shared" si="53"/>
        <v>8</v>
      </c>
      <c r="BN284" s="56">
        <f t="shared" si="54"/>
        <v>28</v>
      </c>
      <c r="BO284" s="82"/>
      <c r="BP284" s="230"/>
      <c r="BQ284" s="230"/>
      <c r="BR284" s="230"/>
      <c r="BS284" s="230"/>
      <c r="BT284" s="230"/>
      <c r="BU284" s="230"/>
      <c r="BV284" s="231"/>
      <c r="BW284" s="230"/>
      <c r="BX284" s="231"/>
      <c r="BY284" s="231"/>
      <c r="BZ284" s="82"/>
      <c r="CA284" s="82"/>
      <c r="CB284" s="82"/>
      <c r="CC284" s="82"/>
      <c r="CD284" s="82"/>
      <c r="CE284" s="82"/>
      <c r="CF284" s="82"/>
      <c r="CG284" s="82"/>
      <c r="CH284" s="82"/>
      <c r="CI284" s="82"/>
      <c r="CJ284" s="82"/>
      <c r="CX284" s="82"/>
      <c r="CY284" s="82"/>
      <c r="CZ284" s="82"/>
      <c r="DA284" s="82"/>
      <c r="DB284" s="82"/>
      <c r="DC284" s="82"/>
      <c r="DD284" s="82"/>
      <c r="DE284" s="82"/>
      <c r="DF284" s="82"/>
      <c r="DG284" s="82"/>
      <c r="DH284" s="82"/>
      <c r="DI284" s="82"/>
      <c r="DJ284" s="82"/>
      <c r="DK284" s="82"/>
    </row>
    <row r="285" spans="1:115" ht="11.25" customHeight="1" x14ac:dyDescent="0.25">
      <c r="A285" s="82"/>
      <c r="B285" s="82"/>
      <c r="C285" s="82"/>
      <c r="D285" s="82"/>
      <c r="E285" s="82"/>
      <c r="F285" s="82"/>
      <c r="G285" s="82"/>
      <c r="H285" s="82"/>
      <c r="I285" s="82"/>
      <c r="J285" s="82"/>
      <c r="K285" s="82"/>
      <c r="L285" s="82"/>
      <c r="M285" s="82"/>
      <c r="N285" s="82"/>
      <c r="O285" s="82"/>
      <c r="P285" s="82"/>
      <c r="Q285" s="82"/>
      <c r="R285" s="82"/>
      <c r="S285" s="82"/>
      <c r="T285" s="82"/>
      <c r="U285" s="82"/>
      <c r="V285" s="82"/>
      <c r="W285" s="82"/>
      <c r="X285" s="82"/>
      <c r="Y285" s="82"/>
      <c r="Z285" s="82"/>
      <c r="AA285" s="230"/>
      <c r="AB285" s="230"/>
      <c r="AC285" s="230"/>
      <c r="AD285" s="230"/>
      <c r="AE285" s="230"/>
      <c r="AF285" s="230"/>
      <c r="AG285" s="230"/>
      <c r="AH285" s="230"/>
      <c r="AI285" s="230"/>
      <c r="AJ285" s="230"/>
      <c r="AK285" s="230"/>
      <c r="AL285" s="230"/>
      <c r="AM285" s="230"/>
      <c r="AN285" s="230"/>
      <c r="AO285" s="230"/>
      <c r="AP285" s="230"/>
      <c r="AQ285" s="230"/>
      <c r="AR285" s="230"/>
      <c r="AS285" s="230"/>
      <c r="AT285" s="230"/>
      <c r="AU285" s="230"/>
      <c r="AV285" s="230"/>
      <c r="AW285" s="230"/>
      <c r="AX285" s="230"/>
      <c r="AY285" s="230"/>
      <c r="AZ285" s="230"/>
      <c r="BA285" s="230"/>
      <c r="BB285" s="230"/>
      <c r="BC285" s="230"/>
      <c r="BD285" s="230"/>
      <c r="BE285" s="230"/>
      <c r="BF285" s="45">
        <v>7</v>
      </c>
      <c r="BG285" s="102">
        <v>36</v>
      </c>
      <c r="BH285" s="102">
        <v>23</v>
      </c>
      <c r="BI285" s="102">
        <v>28</v>
      </c>
      <c r="BJ285" s="48" t="str">
        <f t="shared" si="51"/>
        <v>23,36</v>
      </c>
      <c r="BK285" s="82"/>
      <c r="BL285" s="94">
        <f t="shared" si="52"/>
        <v>281</v>
      </c>
      <c r="BM285" s="56">
        <f t="shared" si="53"/>
        <v>8</v>
      </c>
      <c r="BN285" s="56">
        <f t="shared" si="54"/>
        <v>29</v>
      </c>
      <c r="BO285" s="82"/>
      <c r="BP285" s="230"/>
      <c r="BQ285" s="230"/>
      <c r="BR285" s="230"/>
      <c r="BS285" s="230"/>
      <c r="BT285" s="230"/>
      <c r="BU285" s="230"/>
      <c r="BV285" s="231"/>
      <c r="BW285" s="230"/>
      <c r="BX285" s="231"/>
      <c r="BY285" s="231"/>
      <c r="BZ285" s="82"/>
      <c r="CA285" s="82"/>
      <c r="CB285" s="82"/>
      <c r="CC285" s="82"/>
      <c r="CD285" s="82"/>
      <c r="CE285" s="82"/>
      <c r="CF285" s="82"/>
      <c r="CG285" s="82"/>
      <c r="CH285" s="82"/>
      <c r="CI285" s="82"/>
      <c r="CJ285" s="82"/>
      <c r="CX285" s="82"/>
      <c r="CY285" s="82"/>
      <c r="CZ285" s="82"/>
      <c r="DA285" s="82"/>
      <c r="DB285" s="82"/>
      <c r="DC285" s="82"/>
      <c r="DD285" s="82"/>
      <c r="DE285" s="82"/>
      <c r="DF285" s="82"/>
      <c r="DG285" s="82"/>
      <c r="DH285" s="82"/>
      <c r="DI285" s="82"/>
      <c r="DJ285" s="82"/>
      <c r="DK285" s="82"/>
    </row>
    <row r="286" spans="1:115" ht="11.25" customHeight="1" x14ac:dyDescent="0.25">
      <c r="A286" s="82"/>
      <c r="B286" s="82"/>
      <c r="C286" s="82"/>
      <c r="D286" s="82"/>
      <c r="E286" s="82"/>
      <c r="F286" s="82"/>
      <c r="G286" s="82"/>
      <c r="H286" s="82"/>
      <c r="I286" s="82"/>
      <c r="J286" s="82"/>
      <c r="K286" s="82"/>
      <c r="L286" s="82"/>
      <c r="M286" s="82"/>
      <c r="N286" s="82"/>
      <c r="O286" s="82"/>
      <c r="P286" s="82"/>
      <c r="Q286" s="82"/>
      <c r="R286" s="82"/>
      <c r="S286" s="82"/>
      <c r="T286" s="82"/>
      <c r="U286" s="82"/>
      <c r="V286" s="82"/>
      <c r="W286" s="82"/>
      <c r="X286" s="82"/>
      <c r="Y286" s="82"/>
      <c r="Z286" s="82"/>
      <c r="AA286" s="230"/>
      <c r="AB286" s="230"/>
      <c r="AC286" s="230"/>
      <c r="AD286" s="230"/>
      <c r="AE286" s="230"/>
      <c r="AF286" s="230"/>
      <c r="AG286" s="230"/>
      <c r="AH286" s="230"/>
      <c r="AI286" s="230"/>
      <c r="AJ286" s="230"/>
      <c r="AK286" s="230"/>
      <c r="AL286" s="230"/>
      <c r="AM286" s="230"/>
      <c r="AN286" s="230"/>
      <c r="AO286" s="230"/>
      <c r="AP286" s="230"/>
      <c r="AQ286" s="230"/>
      <c r="AR286" s="230"/>
      <c r="AS286" s="230"/>
      <c r="AT286" s="230"/>
      <c r="AU286" s="230"/>
      <c r="AV286" s="230"/>
      <c r="AW286" s="230"/>
      <c r="AX286" s="230"/>
      <c r="AY286" s="230"/>
      <c r="AZ286" s="230"/>
      <c r="BA286" s="230"/>
      <c r="BB286" s="230"/>
      <c r="BC286" s="230"/>
      <c r="BD286" s="230"/>
      <c r="BE286" s="230"/>
      <c r="BF286" s="45">
        <v>8</v>
      </c>
      <c r="BG286" s="102">
        <v>1</v>
      </c>
      <c r="BH286" s="102">
        <v>4</v>
      </c>
      <c r="BI286" s="102">
        <v>50</v>
      </c>
      <c r="BJ286" s="48" t="str">
        <f t="shared" si="51"/>
        <v>4,1</v>
      </c>
      <c r="BK286" s="82"/>
      <c r="BL286" s="94">
        <f t="shared" si="52"/>
        <v>282</v>
      </c>
      <c r="BM286" s="56">
        <f t="shared" si="53"/>
        <v>8</v>
      </c>
      <c r="BN286" s="56">
        <f t="shared" si="54"/>
        <v>30</v>
      </c>
      <c r="BO286" s="82"/>
      <c r="BP286" s="230"/>
      <c r="BQ286" s="230"/>
      <c r="BR286" s="230"/>
      <c r="BS286" s="230"/>
      <c r="BT286" s="230"/>
      <c r="BU286" s="230"/>
      <c r="BV286" s="231"/>
      <c r="BW286" s="230"/>
      <c r="BX286" s="231"/>
      <c r="BY286" s="231"/>
      <c r="BZ286" s="82"/>
      <c r="CA286" s="82"/>
      <c r="CB286" s="82"/>
      <c r="CC286" s="82"/>
      <c r="CD286" s="82"/>
      <c r="CE286" s="82"/>
      <c r="CF286" s="82"/>
      <c r="CG286" s="82"/>
      <c r="CH286" s="82"/>
      <c r="CI286" s="82"/>
      <c r="CJ286" s="82"/>
      <c r="CX286" s="82"/>
      <c r="CY286" s="82"/>
      <c r="CZ286" s="82"/>
      <c r="DA286" s="82"/>
      <c r="DB286" s="82"/>
      <c r="DC286" s="82"/>
      <c r="DD286" s="82"/>
      <c r="DE286" s="82"/>
      <c r="DF286" s="82"/>
      <c r="DG286" s="82"/>
      <c r="DH286" s="82"/>
      <c r="DI286" s="82"/>
      <c r="DJ286" s="82"/>
      <c r="DK286" s="82"/>
    </row>
    <row r="287" spans="1:115" ht="11.25" customHeight="1" x14ac:dyDescent="0.25">
      <c r="A287" s="82"/>
      <c r="B287" s="82"/>
      <c r="C287" s="82"/>
      <c r="D287" s="82"/>
      <c r="E287" s="82"/>
      <c r="F287" s="82"/>
      <c r="G287" s="82"/>
      <c r="H287" s="82"/>
      <c r="I287" s="82"/>
      <c r="J287" s="82"/>
      <c r="K287" s="82"/>
      <c r="L287" s="82"/>
      <c r="M287" s="82"/>
      <c r="N287" s="82"/>
      <c r="O287" s="82"/>
      <c r="P287" s="82"/>
      <c r="Q287" s="82"/>
      <c r="R287" s="82"/>
      <c r="S287" s="82"/>
      <c r="T287" s="82"/>
      <c r="U287" s="82"/>
      <c r="V287" s="82"/>
      <c r="W287" s="82"/>
      <c r="X287" s="82"/>
      <c r="Y287" s="82"/>
      <c r="Z287" s="82"/>
      <c r="AA287" s="230"/>
      <c r="AB287" s="230"/>
      <c r="AC287" s="230"/>
      <c r="AD287" s="230"/>
      <c r="AE287" s="230"/>
      <c r="AF287" s="230"/>
      <c r="AG287" s="230"/>
      <c r="AH287" s="230"/>
      <c r="AI287" s="230"/>
      <c r="AJ287" s="230"/>
      <c r="AK287" s="230"/>
      <c r="AL287" s="230"/>
      <c r="AM287" s="230"/>
      <c r="AN287" s="230"/>
      <c r="AO287" s="230"/>
      <c r="AP287" s="230"/>
      <c r="AQ287" s="230"/>
      <c r="AR287" s="230"/>
      <c r="AS287" s="230"/>
      <c r="AT287" s="230"/>
      <c r="AU287" s="230"/>
      <c r="AV287" s="230"/>
      <c r="AW287" s="230"/>
      <c r="AX287" s="230"/>
      <c r="AY287" s="230"/>
      <c r="AZ287" s="230"/>
      <c r="BA287" s="230"/>
      <c r="BB287" s="230"/>
      <c r="BC287" s="230"/>
      <c r="BD287" s="230"/>
      <c r="BE287" s="230"/>
      <c r="BF287" s="45">
        <v>8</v>
      </c>
      <c r="BG287" s="102">
        <v>1</v>
      </c>
      <c r="BH287" s="102">
        <v>5</v>
      </c>
      <c r="BI287" s="102">
        <v>50</v>
      </c>
      <c r="BJ287" s="48" t="str">
        <f t="shared" si="51"/>
        <v>5,1</v>
      </c>
      <c r="BK287" s="82"/>
      <c r="BL287" s="94">
        <f t="shared" si="52"/>
        <v>283</v>
      </c>
      <c r="BM287" s="56">
        <f t="shared" si="53"/>
        <v>8</v>
      </c>
      <c r="BN287" s="56">
        <f t="shared" si="54"/>
        <v>31</v>
      </c>
      <c r="BO287" s="82"/>
      <c r="BP287" s="230"/>
      <c r="BQ287" s="230"/>
      <c r="BR287" s="230"/>
      <c r="BS287" s="230"/>
      <c r="BT287" s="230"/>
      <c r="BU287" s="230"/>
      <c r="BV287" s="231"/>
      <c r="BW287" s="230"/>
      <c r="BX287" s="231"/>
      <c r="BY287" s="231"/>
      <c r="BZ287" s="82"/>
      <c r="CA287" s="82"/>
      <c r="CB287" s="82"/>
      <c r="CC287" s="82"/>
      <c r="CD287" s="82"/>
      <c r="CE287" s="82"/>
      <c r="CF287" s="82"/>
      <c r="CG287" s="82"/>
      <c r="CH287" s="82"/>
      <c r="CI287" s="82"/>
      <c r="CJ287" s="82"/>
      <c r="CX287" s="82"/>
      <c r="CY287" s="82"/>
      <c r="CZ287" s="82"/>
      <c r="DA287" s="82"/>
      <c r="DB287" s="82"/>
      <c r="DC287" s="82"/>
      <c r="DD287" s="82"/>
      <c r="DE287" s="82"/>
      <c r="DF287" s="82"/>
      <c r="DG287" s="82"/>
      <c r="DH287" s="82"/>
      <c r="DI287" s="82"/>
      <c r="DJ287" s="82"/>
      <c r="DK287" s="82"/>
    </row>
    <row r="288" spans="1:115" ht="11.25" customHeight="1" x14ac:dyDescent="0.25">
      <c r="A288" s="82"/>
      <c r="B288" s="82"/>
      <c r="C288" s="82"/>
      <c r="D288" s="82"/>
      <c r="E288" s="82"/>
      <c r="F288" s="82"/>
      <c r="G288" s="82"/>
      <c r="H288" s="82"/>
      <c r="I288" s="82"/>
      <c r="J288" s="82"/>
      <c r="K288" s="82"/>
      <c r="L288" s="82"/>
      <c r="M288" s="82"/>
      <c r="N288" s="82"/>
      <c r="O288" s="82"/>
      <c r="P288" s="82"/>
      <c r="Q288" s="82"/>
      <c r="R288" s="82"/>
      <c r="S288" s="82"/>
      <c r="T288" s="82"/>
      <c r="U288" s="82"/>
      <c r="V288" s="82"/>
      <c r="W288" s="82"/>
      <c r="X288" s="82"/>
      <c r="Y288" s="82"/>
      <c r="Z288" s="82"/>
      <c r="AA288" s="230"/>
      <c r="AB288" s="230"/>
      <c r="AC288" s="230"/>
      <c r="AD288" s="230"/>
      <c r="AE288" s="230"/>
      <c r="AF288" s="230"/>
      <c r="AG288" s="230"/>
      <c r="AH288" s="230"/>
      <c r="AI288" s="230"/>
      <c r="AJ288" s="230"/>
      <c r="AK288" s="230"/>
      <c r="AL288" s="230"/>
      <c r="AM288" s="230"/>
      <c r="AN288" s="230"/>
      <c r="AO288" s="230"/>
      <c r="AP288" s="230"/>
      <c r="AQ288" s="230"/>
      <c r="AR288" s="230"/>
      <c r="AS288" s="230"/>
      <c r="AT288" s="230"/>
      <c r="AU288" s="230"/>
      <c r="AV288" s="230"/>
      <c r="AW288" s="230"/>
      <c r="AX288" s="230"/>
      <c r="AY288" s="230"/>
      <c r="AZ288" s="230"/>
      <c r="BA288" s="230"/>
      <c r="BB288" s="230"/>
      <c r="BC288" s="230"/>
      <c r="BD288" s="230"/>
      <c r="BE288" s="230"/>
      <c r="BF288" s="45">
        <v>8</v>
      </c>
      <c r="BG288" s="102">
        <v>1</v>
      </c>
      <c r="BH288" s="102">
        <v>6</v>
      </c>
      <c r="BI288" s="102">
        <v>50</v>
      </c>
      <c r="BJ288" s="48" t="str">
        <f t="shared" si="51"/>
        <v>6,1</v>
      </c>
      <c r="BK288" s="82"/>
      <c r="BL288" s="94">
        <f t="shared" si="52"/>
        <v>284</v>
      </c>
      <c r="BM288" s="56">
        <f t="shared" si="53"/>
        <v>8</v>
      </c>
      <c r="BN288" s="56">
        <f t="shared" si="54"/>
        <v>32</v>
      </c>
      <c r="BO288" s="82"/>
      <c r="BP288" s="230"/>
      <c r="BQ288" s="230"/>
      <c r="BR288" s="230"/>
      <c r="BS288" s="230"/>
      <c r="BT288" s="230"/>
      <c r="BU288" s="230"/>
      <c r="BV288" s="231"/>
      <c r="BW288" s="230"/>
      <c r="BX288" s="231"/>
      <c r="BY288" s="231"/>
      <c r="BZ288" s="82"/>
      <c r="CA288" s="82"/>
      <c r="CB288" s="82"/>
      <c r="CC288" s="82"/>
      <c r="CD288" s="82"/>
      <c r="CE288" s="82"/>
      <c r="CF288" s="82"/>
      <c r="CG288" s="82"/>
      <c r="CH288" s="82"/>
      <c r="CI288" s="82"/>
      <c r="CJ288" s="82"/>
      <c r="CX288" s="82"/>
      <c r="CY288" s="82"/>
      <c r="CZ288" s="82"/>
      <c r="DA288" s="82"/>
      <c r="DB288" s="82"/>
      <c r="DC288" s="82"/>
      <c r="DD288" s="82"/>
      <c r="DE288" s="82"/>
      <c r="DF288" s="82"/>
      <c r="DG288" s="82"/>
      <c r="DH288" s="82"/>
      <c r="DI288" s="82"/>
      <c r="DJ288" s="82"/>
      <c r="DK288" s="82"/>
    </row>
    <row r="289" spans="1:115" ht="11.25" customHeight="1" x14ac:dyDescent="0.25">
      <c r="A289" s="82"/>
      <c r="B289" s="82"/>
      <c r="C289" s="82"/>
      <c r="D289" s="82"/>
      <c r="E289" s="82"/>
      <c r="F289" s="82"/>
      <c r="G289" s="82"/>
      <c r="H289" s="82"/>
      <c r="I289" s="82"/>
      <c r="J289" s="82"/>
      <c r="K289" s="82"/>
      <c r="L289" s="82"/>
      <c r="M289" s="82"/>
      <c r="N289" s="82"/>
      <c r="O289" s="82"/>
      <c r="P289" s="82"/>
      <c r="Q289" s="82"/>
      <c r="R289" s="82"/>
      <c r="S289" s="82"/>
      <c r="T289" s="82"/>
      <c r="U289" s="82"/>
      <c r="V289" s="82"/>
      <c r="W289" s="82"/>
      <c r="X289" s="82"/>
      <c r="Y289" s="82"/>
      <c r="Z289" s="82"/>
      <c r="AA289" s="230"/>
      <c r="AB289" s="230"/>
      <c r="AC289" s="230"/>
      <c r="AD289" s="230"/>
      <c r="AE289" s="230"/>
      <c r="AF289" s="230"/>
      <c r="AG289" s="230"/>
      <c r="AH289" s="230"/>
      <c r="AI289" s="230"/>
      <c r="AJ289" s="230"/>
      <c r="AK289" s="230"/>
      <c r="AL289" s="230"/>
      <c r="AM289" s="230"/>
      <c r="AN289" s="230"/>
      <c r="AO289" s="230"/>
      <c r="AP289" s="230"/>
      <c r="AQ289" s="230"/>
      <c r="AR289" s="230"/>
      <c r="AS289" s="230"/>
      <c r="AT289" s="230"/>
      <c r="AU289" s="230"/>
      <c r="AV289" s="230"/>
      <c r="AW289" s="230"/>
      <c r="AX289" s="230"/>
      <c r="AY289" s="230"/>
      <c r="AZ289" s="230"/>
      <c r="BA289" s="230"/>
      <c r="BB289" s="230"/>
      <c r="BC289" s="230"/>
      <c r="BD289" s="230"/>
      <c r="BE289" s="230"/>
      <c r="BF289" s="45">
        <v>8</v>
      </c>
      <c r="BG289" s="102">
        <v>1</v>
      </c>
      <c r="BH289" s="102">
        <v>7</v>
      </c>
      <c r="BI289" s="102">
        <v>50</v>
      </c>
      <c r="BJ289" s="48" t="str">
        <f t="shared" si="51"/>
        <v>7,1</v>
      </c>
      <c r="BK289" s="82"/>
      <c r="BL289" s="94">
        <f t="shared" si="52"/>
        <v>285</v>
      </c>
      <c r="BM289" s="56">
        <f t="shared" si="53"/>
        <v>8</v>
      </c>
      <c r="BN289" s="56">
        <f t="shared" si="54"/>
        <v>33</v>
      </c>
      <c r="BO289" s="82"/>
      <c r="BP289" s="230"/>
      <c r="BQ289" s="230"/>
      <c r="BR289" s="230"/>
      <c r="BS289" s="230"/>
      <c r="BT289" s="230"/>
      <c r="BU289" s="230"/>
      <c r="BV289" s="231"/>
      <c r="BW289" s="230"/>
      <c r="BX289" s="231"/>
      <c r="BY289" s="231"/>
      <c r="BZ289" s="82"/>
      <c r="CA289" s="82"/>
      <c r="CB289" s="82"/>
      <c r="CC289" s="82"/>
      <c r="CD289" s="82"/>
      <c r="CE289" s="82"/>
      <c r="CF289" s="82"/>
      <c r="CG289" s="82"/>
      <c r="CH289" s="82"/>
      <c r="CI289" s="82"/>
      <c r="CJ289" s="82"/>
      <c r="CX289" s="82"/>
      <c r="CY289" s="82"/>
      <c r="CZ289" s="82"/>
      <c r="DA289" s="82"/>
      <c r="DB289" s="82"/>
      <c r="DC289" s="82"/>
      <c r="DD289" s="82"/>
      <c r="DE289" s="82"/>
      <c r="DF289" s="82"/>
      <c r="DG289" s="82"/>
      <c r="DH289" s="82"/>
      <c r="DI289" s="82"/>
      <c r="DJ289" s="82"/>
      <c r="DK289" s="82"/>
    </row>
    <row r="290" spans="1:115" ht="11.25" customHeight="1" x14ac:dyDescent="0.25">
      <c r="A290" s="82"/>
      <c r="B290" s="82"/>
      <c r="C290" s="82"/>
      <c r="D290" s="82"/>
      <c r="E290" s="82"/>
      <c r="F290" s="82"/>
      <c r="G290" s="82"/>
      <c r="H290" s="82"/>
      <c r="I290" s="82"/>
      <c r="J290" s="82"/>
      <c r="K290" s="82"/>
      <c r="L290" s="82"/>
      <c r="M290" s="82"/>
      <c r="N290" s="82"/>
      <c r="O290" s="82"/>
      <c r="P290" s="82"/>
      <c r="Q290" s="82"/>
      <c r="R290" s="82"/>
      <c r="S290" s="82"/>
      <c r="T290" s="82"/>
      <c r="U290" s="82"/>
      <c r="V290" s="82"/>
      <c r="W290" s="82"/>
      <c r="X290" s="82"/>
      <c r="Y290" s="82"/>
      <c r="Z290" s="82"/>
      <c r="AA290" s="230"/>
      <c r="AB290" s="230"/>
      <c r="AC290" s="230"/>
      <c r="AD290" s="230"/>
      <c r="AE290" s="230"/>
      <c r="AF290" s="230"/>
      <c r="AG290" s="230"/>
      <c r="AH290" s="230"/>
      <c r="AI290" s="230"/>
      <c r="AJ290" s="230"/>
      <c r="AK290" s="230"/>
      <c r="AL290" s="230"/>
      <c r="AM290" s="230"/>
      <c r="AN290" s="230"/>
      <c r="AO290" s="230"/>
      <c r="AP290" s="230"/>
      <c r="AQ290" s="230"/>
      <c r="AR290" s="230"/>
      <c r="AS290" s="230"/>
      <c r="AT290" s="230"/>
      <c r="AU290" s="230"/>
      <c r="AV290" s="230"/>
      <c r="AW290" s="230"/>
      <c r="AX290" s="230"/>
      <c r="AY290" s="230"/>
      <c r="AZ290" s="230"/>
      <c r="BA290" s="230"/>
      <c r="BB290" s="230"/>
      <c r="BC290" s="230"/>
      <c r="BD290" s="230"/>
      <c r="BE290" s="230"/>
      <c r="BF290" s="45">
        <v>8</v>
      </c>
      <c r="BG290" s="102">
        <v>1</v>
      </c>
      <c r="BH290" s="102">
        <v>8</v>
      </c>
      <c r="BI290" s="102">
        <v>50</v>
      </c>
      <c r="BJ290" s="48" t="str">
        <f t="shared" si="51"/>
        <v>8,1</v>
      </c>
      <c r="BK290" s="82"/>
      <c r="BL290" s="94">
        <f t="shared" si="52"/>
        <v>286</v>
      </c>
      <c r="BM290" s="56">
        <f t="shared" si="53"/>
        <v>8</v>
      </c>
      <c r="BN290" s="56">
        <f t="shared" si="54"/>
        <v>34</v>
      </c>
      <c r="BO290" s="82"/>
      <c r="BP290" s="230"/>
      <c r="BQ290" s="230"/>
      <c r="BR290" s="230"/>
      <c r="BS290" s="230"/>
      <c r="BT290" s="230"/>
      <c r="BU290" s="230"/>
      <c r="BV290" s="231"/>
      <c r="BW290" s="230"/>
      <c r="BX290" s="231"/>
      <c r="BY290" s="231"/>
      <c r="BZ290" s="82"/>
      <c r="CA290" s="82"/>
      <c r="CB290" s="82"/>
      <c r="CC290" s="82"/>
      <c r="CD290" s="82"/>
      <c r="CE290" s="82"/>
      <c r="CF290" s="82"/>
      <c r="CG290" s="82"/>
      <c r="CH290" s="82"/>
      <c r="CI290" s="82"/>
      <c r="CJ290" s="82"/>
      <c r="CX290" s="82"/>
      <c r="CY290" s="82"/>
      <c r="CZ290" s="82"/>
      <c r="DA290" s="82"/>
      <c r="DB290" s="82"/>
      <c r="DC290" s="82"/>
      <c r="DD290" s="82"/>
      <c r="DE290" s="82"/>
      <c r="DF290" s="82"/>
      <c r="DG290" s="82"/>
      <c r="DH290" s="82"/>
      <c r="DI290" s="82"/>
      <c r="DJ290" s="82"/>
      <c r="DK290" s="82"/>
    </row>
    <row r="291" spans="1:115" ht="11.25" customHeight="1" x14ac:dyDescent="0.25">
      <c r="A291" s="82"/>
      <c r="B291" s="82"/>
      <c r="C291" s="82"/>
      <c r="D291" s="82"/>
      <c r="E291" s="82"/>
      <c r="F291" s="82"/>
      <c r="G291" s="82"/>
      <c r="H291" s="82"/>
      <c r="I291" s="82"/>
      <c r="J291" s="82"/>
      <c r="K291" s="82"/>
      <c r="L291" s="82"/>
      <c r="M291" s="82"/>
      <c r="N291" s="82"/>
      <c r="O291" s="82"/>
      <c r="P291" s="82"/>
      <c r="Q291" s="82"/>
      <c r="R291" s="82"/>
      <c r="S291" s="82"/>
      <c r="T291" s="82"/>
      <c r="U291" s="82"/>
      <c r="V291" s="82"/>
      <c r="W291" s="82"/>
      <c r="X291" s="82"/>
      <c r="Y291" s="82"/>
      <c r="Z291" s="82"/>
      <c r="AA291" s="230"/>
      <c r="AB291" s="230"/>
      <c r="AC291" s="230"/>
      <c r="AD291" s="230"/>
      <c r="AE291" s="230"/>
      <c r="AF291" s="230"/>
      <c r="AG291" s="230"/>
      <c r="AH291" s="230"/>
      <c r="AI291" s="230"/>
      <c r="AJ291" s="230"/>
      <c r="AK291" s="230"/>
      <c r="AL291" s="230"/>
      <c r="AM291" s="230"/>
      <c r="AN291" s="230"/>
      <c r="AO291" s="230"/>
      <c r="AP291" s="230"/>
      <c r="AQ291" s="230"/>
      <c r="AR291" s="230"/>
      <c r="AS291" s="230"/>
      <c r="AT291" s="230"/>
      <c r="AU291" s="230"/>
      <c r="AV291" s="230"/>
      <c r="AW291" s="230"/>
      <c r="AX291" s="230"/>
      <c r="AY291" s="230"/>
      <c r="AZ291" s="230"/>
      <c r="BA291" s="230"/>
      <c r="BB291" s="230"/>
      <c r="BC291" s="230"/>
      <c r="BD291" s="230"/>
      <c r="BE291" s="230"/>
      <c r="BF291" s="45">
        <v>8</v>
      </c>
      <c r="BG291" s="102">
        <v>1</v>
      </c>
      <c r="BH291" s="102">
        <v>9</v>
      </c>
      <c r="BI291" s="102">
        <v>50</v>
      </c>
      <c r="BJ291" s="48" t="str">
        <f t="shared" si="51"/>
        <v>9,1</v>
      </c>
      <c r="BK291" s="82"/>
      <c r="BL291" s="94">
        <f t="shared" si="52"/>
        <v>287</v>
      </c>
      <c r="BM291" s="56">
        <f t="shared" si="53"/>
        <v>8</v>
      </c>
      <c r="BN291" s="56">
        <f t="shared" si="54"/>
        <v>35</v>
      </c>
      <c r="BO291" s="82"/>
      <c r="BP291" s="230"/>
      <c r="BQ291" s="230"/>
      <c r="BR291" s="230"/>
      <c r="BS291" s="230"/>
      <c r="BT291" s="230"/>
      <c r="BU291" s="230"/>
      <c r="BV291" s="231"/>
      <c r="BW291" s="230"/>
      <c r="BX291" s="231"/>
      <c r="BY291" s="231"/>
      <c r="BZ291" s="82"/>
      <c r="CA291" s="82"/>
      <c r="CB291" s="82"/>
      <c r="CC291" s="82"/>
      <c r="CD291" s="82"/>
      <c r="CE291" s="82"/>
      <c r="CF291" s="82"/>
      <c r="CG291" s="82"/>
      <c r="CH291" s="82"/>
      <c r="CI291" s="82"/>
      <c r="CJ291" s="82"/>
      <c r="CX291" s="82"/>
      <c r="CY291" s="82"/>
      <c r="CZ291" s="82"/>
      <c r="DA291" s="82"/>
      <c r="DB291" s="82"/>
      <c r="DC291" s="82"/>
      <c r="DD291" s="82"/>
      <c r="DE291" s="82"/>
      <c r="DF291" s="82"/>
      <c r="DG291" s="82"/>
      <c r="DH291" s="82"/>
      <c r="DI291" s="82"/>
      <c r="DJ291" s="82"/>
      <c r="DK291" s="82"/>
    </row>
    <row r="292" spans="1:115" ht="11.25" customHeight="1" x14ac:dyDescent="0.25">
      <c r="A292" s="82"/>
      <c r="B292" s="82"/>
      <c r="C292" s="82"/>
      <c r="D292" s="82"/>
      <c r="E292" s="82"/>
      <c r="F292" s="82"/>
      <c r="G292" s="82"/>
      <c r="H292" s="82"/>
      <c r="I292" s="82"/>
      <c r="J292" s="82"/>
      <c r="K292" s="82"/>
      <c r="L292" s="82"/>
      <c r="M292" s="82"/>
      <c r="N292" s="82"/>
      <c r="O292" s="82"/>
      <c r="P292" s="82"/>
      <c r="Q292" s="82"/>
      <c r="R292" s="82"/>
      <c r="S292" s="82"/>
      <c r="T292" s="82"/>
      <c r="U292" s="82"/>
      <c r="V292" s="82"/>
      <c r="W292" s="82"/>
      <c r="X292" s="82"/>
      <c r="Y292" s="82"/>
      <c r="Z292" s="82"/>
      <c r="AA292" s="230"/>
      <c r="AB292" s="230"/>
      <c r="AC292" s="230"/>
      <c r="AD292" s="230"/>
      <c r="AE292" s="230"/>
      <c r="AF292" s="230"/>
      <c r="AG292" s="230"/>
      <c r="AH292" s="230"/>
      <c r="AI292" s="230"/>
      <c r="AJ292" s="230"/>
      <c r="AK292" s="230"/>
      <c r="AL292" s="230"/>
      <c r="AM292" s="230"/>
      <c r="AN292" s="230"/>
      <c r="AO292" s="230"/>
      <c r="AP292" s="230"/>
      <c r="AQ292" s="230"/>
      <c r="AR292" s="230"/>
      <c r="AS292" s="230"/>
      <c r="AT292" s="230"/>
      <c r="AU292" s="230"/>
      <c r="AV292" s="230"/>
      <c r="AW292" s="230"/>
      <c r="AX292" s="230"/>
      <c r="AY292" s="230"/>
      <c r="AZ292" s="230"/>
      <c r="BA292" s="230"/>
      <c r="BB292" s="230"/>
      <c r="BC292" s="230"/>
      <c r="BD292" s="230"/>
      <c r="BE292" s="230"/>
      <c r="BF292" s="45">
        <v>8</v>
      </c>
      <c r="BG292" s="102">
        <v>1</v>
      </c>
      <c r="BH292" s="102">
        <v>10</v>
      </c>
      <c r="BI292" s="102">
        <v>50</v>
      </c>
      <c r="BJ292" s="48" t="str">
        <f t="shared" si="51"/>
        <v>10,1</v>
      </c>
      <c r="BK292" s="82"/>
      <c r="BL292" s="94">
        <f t="shared" si="52"/>
        <v>288</v>
      </c>
      <c r="BM292" s="56">
        <f t="shared" si="53"/>
        <v>8</v>
      </c>
      <c r="BN292" s="56">
        <f t="shared" si="54"/>
        <v>36</v>
      </c>
      <c r="BO292" s="82"/>
      <c r="BP292" s="230"/>
      <c r="BQ292" s="230"/>
      <c r="BR292" s="230"/>
      <c r="BS292" s="230"/>
      <c r="BT292" s="230"/>
      <c r="BU292" s="230"/>
      <c r="BV292" s="231"/>
      <c r="BW292" s="230"/>
      <c r="BX292" s="231"/>
      <c r="BY292" s="231"/>
      <c r="BZ292" s="82"/>
      <c r="CA292" s="82"/>
      <c r="CB292" s="82"/>
      <c r="CC292" s="82"/>
      <c r="CD292" s="82"/>
      <c r="CE292" s="82"/>
      <c r="CF292" s="82"/>
      <c r="CG292" s="82"/>
      <c r="CH292" s="82"/>
      <c r="CI292" s="82"/>
      <c r="CJ292" s="82"/>
      <c r="CX292" s="82"/>
      <c r="CY292" s="82"/>
      <c r="CZ292" s="82"/>
      <c r="DA292" s="82"/>
      <c r="DB292" s="82"/>
      <c r="DC292" s="82"/>
      <c r="DD292" s="82"/>
      <c r="DE292" s="82"/>
      <c r="DF292" s="82"/>
      <c r="DG292" s="82"/>
      <c r="DH292" s="82"/>
      <c r="DI292" s="82"/>
      <c r="DJ292" s="82"/>
      <c r="DK292" s="82"/>
    </row>
    <row r="293" spans="1:115" ht="11.25" customHeight="1" x14ac:dyDescent="0.25">
      <c r="A293" s="82"/>
      <c r="B293" s="82"/>
      <c r="C293" s="82"/>
      <c r="D293" s="82"/>
      <c r="E293" s="82"/>
      <c r="F293" s="82"/>
      <c r="G293" s="82"/>
      <c r="H293" s="82"/>
      <c r="I293" s="82"/>
      <c r="J293" s="82"/>
      <c r="K293" s="82"/>
      <c r="L293" s="82"/>
      <c r="M293" s="82"/>
      <c r="N293" s="82"/>
      <c r="O293" s="82"/>
      <c r="P293" s="82"/>
      <c r="Q293" s="82"/>
      <c r="R293" s="82"/>
      <c r="S293" s="82"/>
      <c r="T293" s="82"/>
      <c r="U293" s="82"/>
      <c r="V293" s="82"/>
      <c r="W293" s="82"/>
      <c r="X293" s="82"/>
      <c r="Y293" s="82"/>
      <c r="Z293" s="82"/>
      <c r="AA293" s="230"/>
      <c r="AB293" s="230"/>
      <c r="AC293" s="230"/>
      <c r="AD293" s="230"/>
      <c r="AE293" s="230"/>
      <c r="AF293" s="230"/>
      <c r="AG293" s="230"/>
      <c r="AH293" s="230"/>
      <c r="AI293" s="230"/>
      <c r="AJ293" s="230"/>
      <c r="AK293" s="230"/>
      <c r="AL293" s="230"/>
      <c r="AM293" s="230"/>
      <c r="AN293" s="230"/>
      <c r="AO293" s="230"/>
      <c r="AP293" s="230"/>
      <c r="AQ293" s="230"/>
      <c r="AR293" s="230"/>
      <c r="AS293" s="230"/>
      <c r="AT293" s="230"/>
      <c r="AU293" s="230"/>
      <c r="AV293" s="230"/>
      <c r="AW293" s="230"/>
      <c r="AX293" s="230"/>
      <c r="AY293" s="230"/>
      <c r="AZ293" s="230"/>
      <c r="BA293" s="230"/>
      <c r="BB293" s="230"/>
      <c r="BC293" s="230"/>
      <c r="BD293" s="230"/>
      <c r="BE293" s="230"/>
      <c r="BF293" s="45">
        <v>8</v>
      </c>
      <c r="BG293" s="102">
        <v>1</v>
      </c>
      <c r="BH293" s="102">
        <v>11</v>
      </c>
      <c r="BI293" s="102">
        <v>50</v>
      </c>
      <c r="BJ293" s="48" t="str">
        <f t="shared" si="51"/>
        <v>11,1</v>
      </c>
      <c r="BK293" s="82"/>
      <c r="BL293" s="94">
        <f t="shared" si="52"/>
        <v>289</v>
      </c>
      <c r="BM293" s="56">
        <f t="shared" si="53"/>
        <v>9</v>
      </c>
      <c r="BN293" s="56">
        <f t="shared" si="54"/>
        <v>1</v>
      </c>
      <c r="BO293" s="82"/>
      <c r="BP293" s="230"/>
      <c r="BQ293" s="230"/>
      <c r="BR293" s="230"/>
      <c r="BS293" s="230"/>
      <c r="BT293" s="230"/>
      <c r="BU293" s="230"/>
      <c r="BV293" s="231"/>
      <c r="BW293" s="230"/>
      <c r="BX293" s="231"/>
      <c r="BY293" s="231"/>
      <c r="BZ293" s="82"/>
      <c r="CA293" s="82"/>
      <c r="CB293" s="82"/>
      <c r="CC293" s="82"/>
      <c r="CD293" s="82"/>
      <c r="CE293" s="82"/>
      <c r="CF293" s="82"/>
      <c r="CG293" s="82"/>
      <c r="CH293" s="82"/>
      <c r="CI293" s="82"/>
      <c r="CJ293" s="82"/>
      <c r="CX293" s="82"/>
      <c r="CY293" s="82"/>
      <c r="CZ293" s="82"/>
      <c r="DA293" s="82"/>
      <c r="DB293" s="82"/>
      <c r="DC293" s="82"/>
      <c r="DD293" s="82"/>
      <c r="DE293" s="82"/>
      <c r="DF293" s="82"/>
      <c r="DG293" s="82"/>
      <c r="DH293" s="82"/>
      <c r="DI293" s="82"/>
      <c r="DJ293" s="82"/>
      <c r="DK293" s="82"/>
    </row>
    <row r="294" spans="1:115" ht="11.25" customHeight="1" x14ac:dyDescent="0.25">
      <c r="A294" s="82"/>
      <c r="B294" s="82"/>
      <c r="C294" s="82"/>
      <c r="D294" s="82"/>
      <c r="E294" s="82"/>
      <c r="F294" s="82"/>
      <c r="G294" s="82"/>
      <c r="H294" s="82"/>
      <c r="I294" s="82"/>
      <c r="J294" s="82"/>
      <c r="K294" s="82"/>
      <c r="L294" s="82"/>
      <c r="M294" s="82"/>
      <c r="N294" s="82"/>
      <c r="O294" s="82"/>
      <c r="P294" s="82"/>
      <c r="Q294" s="82"/>
      <c r="R294" s="82"/>
      <c r="S294" s="82"/>
      <c r="T294" s="82"/>
      <c r="U294" s="82"/>
      <c r="V294" s="82"/>
      <c r="W294" s="82"/>
      <c r="X294" s="82"/>
      <c r="Y294" s="82"/>
      <c r="Z294" s="82"/>
      <c r="AA294" s="230"/>
      <c r="AB294" s="230"/>
      <c r="AC294" s="230"/>
      <c r="AD294" s="230"/>
      <c r="AE294" s="230"/>
      <c r="AF294" s="230"/>
      <c r="AG294" s="230"/>
      <c r="AH294" s="230"/>
      <c r="AI294" s="230"/>
      <c r="AJ294" s="230"/>
      <c r="AK294" s="230"/>
      <c r="AL294" s="230"/>
      <c r="AM294" s="230"/>
      <c r="AN294" s="230"/>
      <c r="AO294" s="230"/>
      <c r="AP294" s="230"/>
      <c r="AQ294" s="230"/>
      <c r="AR294" s="230"/>
      <c r="AS294" s="230"/>
      <c r="AT294" s="230"/>
      <c r="AU294" s="230"/>
      <c r="AV294" s="230"/>
      <c r="AW294" s="230"/>
      <c r="AX294" s="230"/>
      <c r="AY294" s="230"/>
      <c r="AZ294" s="230"/>
      <c r="BA294" s="230"/>
      <c r="BB294" s="230"/>
      <c r="BC294" s="230"/>
      <c r="BD294" s="230"/>
      <c r="BE294" s="230"/>
      <c r="BF294" s="45">
        <v>8</v>
      </c>
      <c r="BG294" s="102">
        <v>1</v>
      </c>
      <c r="BH294" s="102">
        <v>12</v>
      </c>
      <c r="BI294" s="102">
        <v>50.09</v>
      </c>
      <c r="BJ294" s="48" t="str">
        <f t="shared" si="51"/>
        <v>12,1</v>
      </c>
      <c r="BK294" s="82"/>
      <c r="BL294" s="94">
        <f t="shared" si="52"/>
        <v>290</v>
      </c>
      <c r="BM294" s="56">
        <f t="shared" si="53"/>
        <v>9</v>
      </c>
      <c r="BN294" s="56">
        <f t="shared" si="54"/>
        <v>2</v>
      </c>
      <c r="BO294" s="82"/>
      <c r="BP294" s="230"/>
      <c r="BQ294" s="230"/>
      <c r="BR294" s="230"/>
      <c r="BS294" s="230"/>
      <c r="BT294" s="230"/>
      <c r="BU294" s="230"/>
      <c r="BV294" s="231"/>
      <c r="BW294" s="230"/>
      <c r="BX294" s="231"/>
      <c r="BY294" s="231"/>
      <c r="BZ294" s="82"/>
      <c r="CA294" s="82"/>
      <c r="CB294" s="82"/>
      <c r="CC294" s="82"/>
      <c r="CD294" s="82"/>
      <c r="CE294" s="82"/>
      <c r="CF294" s="82"/>
      <c r="CG294" s="82"/>
      <c r="CH294" s="82"/>
      <c r="CI294" s="82"/>
      <c r="CJ294" s="82"/>
      <c r="CX294" s="82"/>
      <c r="CY294" s="82"/>
      <c r="CZ294" s="82"/>
      <c r="DA294" s="82"/>
      <c r="DB294" s="82"/>
      <c r="DC294" s="82"/>
      <c r="DD294" s="82"/>
      <c r="DE294" s="82"/>
      <c r="DF294" s="82"/>
      <c r="DG294" s="82"/>
      <c r="DH294" s="82"/>
      <c r="DI294" s="82"/>
      <c r="DJ294" s="82"/>
      <c r="DK294" s="82"/>
    </row>
    <row r="295" spans="1:115" ht="11.25" customHeight="1" x14ac:dyDescent="0.25">
      <c r="A295" s="82"/>
      <c r="B295" s="82"/>
      <c r="C295" s="82"/>
      <c r="D295" s="82"/>
      <c r="E295" s="82"/>
      <c r="F295" s="82"/>
      <c r="G295" s="82"/>
      <c r="H295" s="82"/>
      <c r="I295" s="82"/>
      <c r="J295" s="82"/>
      <c r="K295" s="82"/>
      <c r="L295" s="82"/>
      <c r="M295" s="82"/>
      <c r="N295" s="82"/>
      <c r="O295" s="82"/>
      <c r="P295" s="82"/>
      <c r="Q295" s="82"/>
      <c r="R295" s="82"/>
      <c r="S295" s="82"/>
      <c r="T295" s="82"/>
      <c r="U295" s="82"/>
      <c r="V295" s="82"/>
      <c r="W295" s="82"/>
      <c r="X295" s="82"/>
      <c r="Y295" s="82"/>
      <c r="Z295" s="82"/>
      <c r="AA295" s="230"/>
      <c r="AB295" s="230"/>
      <c r="AC295" s="230"/>
      <c r="AD295" s="230"/>
      <c r="AE295" s="230"/>
      <c r="AF295" s="230"/>
      <c r="AG295" s="230"/>
      <c r="AH295" s="230"/>
      <c r="AI295" s="230"/>
      <c r="AJ295" s="230"/>
      <c r="AK295" s="230"/>
      <c r="AL295" s="230"/>
      <c r="AM295" s="230"/>
      <c r="AN295" s="230"/>
      <c r="AO295" s="230"/>
      <c r="AP295" s="230"/>
      <c r="AQ295" s="230"/>
      <c r="AR295" s="230"/>
      <c r="AS295" s="230"/>
      <c r="AT295" s="230"/>
      <c r="AU295" s="230"/>
      <c r="AV295" s="230"/>
      <c r="AW295" s="230"/>
      <c r="AX295" s="230"/>
      <c r="AY295" s="230"/>
      <c r="AZ295" s="230"/>
      <c r="BA295" s="230"/>
      <c r="BB295" s="230"/>
      <c r="BC295" s="230"/>
      <c r="BD295" s="230"/>
      <c r="BE295" s="230"/>
      <c r="BF295" s="45">
        <v>8</v>
      </c>
      <c r="BG295" s="102">
        <v>1</v>
      </c>
      <c r="BH295" s="102">
        <v>13</v>
      </c>
      <c r="BI295" s="102">
        <v>50.14</v>
      </c>
      <c r="BJ295" s="48" t="str">
        <f t="shared" si="51"/>
        <v>13,1</v>
      </c>
      <c r="BK295" s="82"/>
      <c r="BL295" s="94">
        <f t="shared" si="52"/>
        <v>291</v>
      </c>
      <c r="BM295" s="56">
        <f t="shared" si="53"/>
        <v>9</v>
      </c>
      <c r="BN295" s="56">
        <f t="shared" si="54"/>
        <v>3</v>
      </c>
      <c r="BO295" s="82"/>
      <c r="BP295" s="230"/>
      <c r="BQ295" s="230"/>
      <c r="BR295" s="230"/>
      <c r="BS295" s="230"/>
      <c r="BT295" s="230"/>
      <c r="BU295" s="230"/>
      <c r="BV295" s="231"/>
      <c r="BW295" s="230"/>
      <c r="BX295" s="231"/>
      <c r="BY295" s="231"/>
      <c r="BZ295" s="82"/>
      <c r="CA295" s="82"/>
      <c r="CB295" s="82"/>
      <c r="CC295" s="82"/>
      <c r="CD295" s="82"/>
      <c r="CE295" s="82"/>
      <c r="CF295" s="82"/>
      <c r="CG295" s="82"/>
      <c r="CH295" s="82"/>
      <c r="CI295" s="82"/>
      <c r="CJ295" s="82"/>
      <c r="CX295" s="82"/>
      <c r="CY295" s="82"/>
      <c r="CZ295" s="82"/>
      <c r="DA295" s="82"/>
      <c r="DB295" s="82"/>
      <c r="DC295" s="82"/>
      <c r="DD295" s="82"/>
      <c r="DE295" s="82"/>
      <c r="DF295" s="82"/>
      <c r="DG295" s="82"/>
      <c r="DH295" s="82"/>
      <c r="DI295" s="82"/>
      <c r="DJ295" s="82"/>
      <c r="DK295" s="82"/>
    </row>
    <row r="296" spans="1:115" ht="11.25" customHeight="1" x14ac:dyDescent="0.25">
      <c r="A296" s="82"/>
      <c r="B296" s="82"/>
      <c r="C296" s="82"/>
      <c r="D296" s="82"/>
      <c r="E296" s="82"/>
      <c r="F296" s="82"/>
      <c r="G296" s="82"/>
      <c r="H296" s="82"/>
      <c r="I296" s="82"/>
      <c r="J296" s="82"/>
      <c r="K296" s="82"/>
      <c r="L296" s="82"/>
      <c r="M296" s="82"/>
      <c r="N296" s="82"/>
      <c r="O296" s="82"/>
      <c r="P296" s="82"/>
      <c r="Q296" s="82"/>
      <c r="R296" s="82"/>
      <c r="S296" s="82"/>
      <c r="T296" s="82"/>
      <c r="U296" s="82"/>
      <c r="V296" s="82"/>
      <c r="W296" s="82"/>
      <c r="X296" s="82"/>
      <c r="Y296" s="82"/>
      <c r="Z296" s="82"/>
      <c r="AA296" s="230"/>
      <c r="AB296" s="230"/>
      <c r="AC296" s="230"/>
      <c r="AD296" s="230"/>
      <c r="AE296" s="230"/>
      <c r="AF296" s="230"/>
      <c r="AG296" s="230"/>
      <c r="AH296" s="230"/>
      <c r="AI296" s="230"/>
      <c r="AJ296" s="230"/>
      <c r="AK296" s="230"/>
      <c r="AL296" s="230"/>
      <c r="AM296" s="230"/>
      <c r="AN296" s="230"/>
      <c r="AO296" s="230"/>
      <c r="AP296" s="230"/>
      <c r="AQ296" s="230"/>
      <c r="AR296" s="230"/>
      <c r="AS296" s="230"/>
      <c r="AT296" s="230"/>
      <c r="AU296" s="230"/>
      <c r="AV296" s="230"/>
      <c r="AW296" s="230"/>
      <c r="AX296" s="230"/>
      <c r="AY296" s="230"/>
      <c r="AZ296" s="230"/>
      <c r="BA296" s="230"/>
      <c r="BB296" s="230"/>
      <c r="BC296" s="230"/>
      <c r="BD296" s="230"/>
      <c r="BE296" s="230"/>
      <c r="BF296" s="45">
        <v>8</v>
      </c>
      <c r="BG296" s="102">
        <v>1</v>
      </c>
      <c r="BH296" s="102">
        <v>14</v>
      </c>
      <c r="BI296" s="102">
        <v>50.14</v>
      </c>
      <c r="BJ296" s="48" t="str">
        <f t="shared" si="51"/>
        <v>14,1</v>
      </c>
      <c r="BK296" s="82"/>
      <c r="BL296" s="94">
        <f t="shared" si="52"/>
        <v>292</v>
      </c>
      <c r="BM296" s="56">
        <f t="shared" si="53"/>
        <v>9</v>
      </c>
      <c r="BN296" s="56">
        <f t="shared" si="54"/>
        <v>4</v>
      </c>
      <c r="BO296" s="82"/>
      <c r="BP296" s="230"/>
      <c r="BQ296" s="230"/>
      <c r="BR296" s="230"/>
      <c r="BS296" s="230"/>
      <c r="BT296" s="230"/>
      <c r="BU296" s="230"/>
      <c r="BV296" s="231"/>
      <c r="BW296" s="230"/>
      <c r="BX296" s="231"/>
      <c r="BY296" s="231"/>
      <c r="BZ296" s="82"/>
      <c r="CA296" s="82"/>
      <c r="CB296" s="82"/>
      <c r="CC296" s="82"/>
      <c r="CD296" s="82"/>
      <c r="CE296" s="82"/>
      <c r="CF296" s="82"/>
      <c r="CG296" s="82"/>
      <c r="CH296" s="82"/>
      <c r="CI296" s="82"/>
      <c r="CJ296" s="82"/>
      <c r="CX296" s="82"/>
      <c r="CY296" s="82"/>
      <c r="CZ296" s="82"/>
      <c r="DA296" s="82"/>
      <c r="DB296" s="82"/>
      <c r="DC296" s="82"/>
      <c r="DD296" s="82"/>
      <c r="DE296" s="82"/>
      <c r="DF296" s="82"/>
      <c r="DG296" s="82"/>
      <c r="DH296" s="82"/>
      <c r="DI296" s="82"/>
      <c r="DJ296" s="82"/>
      <c r="DK296" s="82"/>
    </row>
    <row r="297" spans="1:115" ht="11.25" customHeight="1" x14ac:dyDescent="0.25">
      <c r="A297" s="82"/>
      <c r="B297" s="82"/>
      <c r="C297" s="82"/>
      <c r="D297" s="82"/>
      <c r="E297" s="82"/>
      <c r="F297" s="82"/>
      <c r="G297" s="82"/>
      <c r="H297" s="82"/>
      <c r="I297" s="82"/>
      <c r="J297" s="82"/>
      <c r="K297" s="82"/>
      <c r="L297" s="82"/>
      <c r="M297" s="82"/>
      <c r="N297" s="82"/>
      <c r="O297" s="82"/>
      <c r="P297" s="82"/>
      <c r="Q297" s="82"/>
      <c r="R297" s="82"/>
      <c r="S297" s="82"/>
      <c r="T297" s="82"/>
      <c r="U297" s="82"/>
      <c r="V297" s="82"/>
      <c r="W297" s="82"/>
      <c r="X297" s="82"/>
      <c r="Y297" s="82"/>
      <c r="Z297" s="82"/>
      <c r="AA297" s="230"/>
      <c r="AB297" s="230"/>
      <c r="AC297" s="230"/>
      <c r="AD297" s="230"/>
      <c r="AE297" s="230"/>
      <c r="AF297" s="230"/>
      <c r="AG297" s="230"/>
      <c r="AH297" s="230"/>
      <c r="AI297" s="230"/>
      <c r="AJ297" s="230"/>
      <c r="AK297" s="230"/>
      <c r="AL297" s="230"/>
      <c r="AM297" s="230"/>
      <c r="AN297" s="230"/>
      <c r="AO297" s="230"/>
      <c r="AP297" s="230"/>
      <c r="AQ297" s="230"/>
      <c r="AR297" s="230"/>
      <c r="AS297" s="230"/>
      <c r="AT297" s="230"/>
      <c r="AU297" s="230"/>
      <c r="AV297" s="230"/>
      <c r="AW297" s="230"/>
      <c r="AX297" s="230"/>
      <c r="AY297" s="230"/>
      <c r="AZ297" s="230"/>
      <c r="BA297" s="230"/>
      <c r="BB297" s="230"/>
      <c r="BC297" s="230"/>
      <c r="BD297" s="230"/>
      <c r="BE297" s="230"/>
      <c r="BF297" s="45">
        <v>8</v>
      </c>
      <c r="BG297" s="102">
        <v>1</v>
      </c>
      <c r="BH297" s="102">
        <v>15</v>
      </c>
      <c r="BI297" s="102">
        <v>50.09</v>
      </c>
      <c r="BJ297" s="48" t="str">
        <f t="shared" si="51"/>
        <v>15,1</v>
      </c>
      <c r="BK297" s="82"/>
      <c r="BL297" s="94">
        <f t="shared" si="52"/>
        <v>293</v>
      </c>
      <c r="BM297" s="56">
        <f t="shared" si="53"/>
        <v>9</v>
      </c>
      <c r="BN297" s="56">
        <f t="shared" si="54"/>
        <v>5</v>
      </c>
      <c r="BO297" s="82"/>
      <c r="BP297" s="230"/>
      <c r="BQ297" s="230"/>
      <c r="BR297" s="230"/>
      <c r="BS297" s="230"/>
      <c r="BT297" s="230"/>
      <c r="BU297" s="230"/>
      <c r="BV297" s="231"/>
      <c r="BW297" s="230"/>
      <c r="BX297" s="231"/>
      <c r="BY297" s="231"/>
      <c r="BZ297" s="82"/>
      <c r="CA297" s="82"/>
      <c r="CB297" s="82"/>
      <c r="CC297" s="82"/>
      <c r="CD297" s="82"/>
      <c r="CE297" s="82"/>
      <c r="CF297" s="82"/>
      <c r="CG297" s="82"/>
      <c r="CH297" s="82"/>
      <c r="CI297" s="82"/>
      <c r="CJ297" s="82"/>
      <c r="CX297" s="82"/>
      <c r="CY297" s="82"/>
      <c r="CZ297" s="82"/>
      <c r="DA297" s="82"/>
      <c r="DB297" s="82"/>
      <c r="DC297" s="82"/>
      <c r="DD297" s="82"/>
      <c r="DE297" s="82"/>
      <c r="DF297" s="82"/>
      <c r="DG297" s="82"/>
      <c r="DH297" s="82"/>
      <c r="DI297" s="82"/>
      <c r="DJ297" s="82"/>
      <c r="DK297" s="82"/>
    </row>
    <row r="298" spans="1:115" ht="11.25" customHeight="1" x14ac:dyDescent="0.25">
      <c r="A298" s="82"/>
      <c r="B298" s="82"/>
      <c r="C298" s="82"/>
      <c r="D298" s="82"/>
      <c r="E298" s="82"/>
      <c r="F298" s="82"/>
      <c r="G298" s="82"/>
      <c r="H298" s="82"/>
      <c r="I298" s="82"/>
      <c r="J298" s="82"/>
      <c r="K298" s="82"/>
      <c r="L298" s="82"/>
      <c r="M298" s="82"/>
      <c r="N298" s="82"/>
      <c r="O298" s="82"/>
      <c r="P298" s="82"/>
      <c r="Q298" s="82"/>
      <c r="R298" s="82"/>
      <c r="S298" s="82"/>
      <c r="T298" s="82"/>
      <c r="U298" s="82"/>
      <c r="V298" s="82"/>
      <c r="W298" s="82"/>
      <c r="X298" s="82"/>
      <c r="Y298" s="82"/>
      <c r="Z298" s="82"/>
      <c r="AA298" s="230"/>
      <c r="AB298" s="230"/>
      <c r="AC298" s="230"/>
      <c r="AD298" s="230"/>
      <c r="AE298" s="230"/>
      <c r="AF298" s="230"/>
      <c r="AG298" s="230"/>
      <c r="AH298" s="230"/>
      <c r="AI298" s="230"/>
      <c r="AJ298" s="230"/>
      <c r="AK298" s="230"/>
      <c r="AL298" s="230"/>
      <c r="AM298" s="230"/>
      <c r="AN298" s="230"/>
      <c r="AO298" s="230"/>
      <c r="AP298" s="230"/>
      <c r="AQ298" s="230"/>
      <c r="AR298" s="230"/>
      <c r="AS298" s="230"/>
      <c r="AT298" s="230"/>
      <c r="AU298" s="230"/>
      <c r="AV298" s="230"/>
      <c r="AW298" s="230"/>
      <c r="AX298" s="230"/>
      <c r="AY298" s="230"/>
      <c r="AZ298" s="230"/>
      <c r="BA298" s="230"/>
      <c r="BB298" s="230"/>
      <c r="BC298" s="230"/>
      <c r="BD298" s="230"/>
      <c r="BE298" s="230"/>
      <c r="BF298" s="45">
        <v>8</v>
      </c>
      <c r="BG298" s="102">
        <v>1</v>
      </c>
      <c r="BH298" s="102">
        <v>16</v>
      </c>
      <c r="BI298" s="102">
        <v>50</v>
      </c>
      <c r="BJ298" s="48" t="str">
        <f t="shared" si="51"/>
        <v>16,1</v>
      </c>
      <c r="BK298" s="82"/>
      <c r="BL298" s="94">
        <f t="shared" si="52"/>
        <v>294</v>
      </c>
      <c r="BM298" s="56">
        <f t="shared" si="53"/>
        <v>9</v>
      </c>
      <c r="BN298" s="56">
        <f t="shared" si="54"/>
        <v>6</v>
      </c>
      <c r="BO298" s="82"/>
      <c r="BP298" s="230"/>
      <c r="BQ298" s="230"/>
      <c r="BR298" s="230"/>
      <c r="BS298" s="230"/>
      <c r="BT298" s="230"/>
      <c r="BU298" s="230"/>
      <c r="BV298" s="231"/>
      <c r="BW298" s="230"/>
      <c r="BX298" s="231"/>
      <c r="BY298" s="231"/>
      <c r="BZ298" s="82"/>
      <c r="CA298" s="82"/>
      <c r="CB298" s="82"/>
      <c r="CC298" s="82"/>
      <c r="CD298" s="82"/>
      <c r="CE298" s="82"/>
      <c r="CF298" s="82"/>
      <c r="CG298" s="82"/>
      <c r="CH298" s="82"/>
      <c r="CI298" s="82"/>
      <c r="CJ298" s="82"/>
      <c r="CX298" s="82"/>
      <c r="CY298" s="82"/>
      <c r="CZ298" s="82"/>
      <c r="DA298" s="82"/>
      <c r="DB298" s="82"/>
      <c r="DC298" s="82"/>
      <c r="DD298" s="82"/>
      <c r="DE298" s="82"/>
      <c r="DF298" s="82"/>
      <c r="DG298" s="82"/>
      <c r="DH298" s="82"/>
      <c r="DI298" s="82"/>
      <c r="DJ298" s="82"/>
      <c r="DK298" s="82"/>
    </row>
    <row r="299" spans="1:115" ht="11.25" customHeight="1" x14ac:dyDescent="0.25">
      <c r="A299" s="82"/>
      <c r="B299" s="82"/>
      <c r="C299" s="82"/>
      <c r="D299" s="82"/>
      <c r="E299" s="82"/>
      <c r="F299" s="82"/>
      <c r="G299" s="82"/>
      <c r="H299" s="82"/>
      <c r="I299" s="82"/>
      <c r="J299" s="82"/>
      <c r="K299" s="82"/>
      <c r="L299" s="82"/>
      <c r="M299" s="82"/>
      <c r="N299" s="82"/>
      <c r="O299" s="82"/>
      <c r="P299" s="82"/>
      <c r="Q299" s="82"/>
      <c r="R299" s="82"/>
      <c r="S299" s="82"/>
      <c r="T299" s="82"/>
      <c r="U299" s="82"/>
      <c r="V299" s="82"/>
      <c r="W299" s="82"/>
      <c r="X299" s="82"/>
      <c r="Y299" s="82"/>
      <c r="Z299" s="82"/>
      <c r="AA299" s="230"/>
      <c r="AB299" s="230"/>
      <c r="AC299" s="230"/>
      <c r="AD299" s="230"/>
      <c r="AE299" s="230"/>
      <c r="AF299" s="230"/>
      <c r="AG299" s="230"/>
      <c r="AH299" s="230"/>
      <c r="AI299" s="230"/>
      <c r="AJ299" s="230"/>
      <c r="AK299" s="230"/>
      <c r="AL299" s="230"/>
      <c r="AM299" s="230"/>
      <c r="AN299" s="230"/>
      <c r="AO299" s="230"/>
      <c r="AP299" s="230"/>
      <c r="AQ299" s="230"/>
      <c r="AR299" s="230"/>
      <c r="AS299" s="230"/>
      <c r="AT299" s="230"/>
      <c r="AU299" s="230"/>
      <c r="AV299" s="230"/>
      <c r="AW299" s="230"/>
      <c r="AX299" s="230"/>
      <c r="AY299" s="230"/>
      <c r="AZ299" s="230"/>
      <c r="BA299" s="230"/>
      <c r="BB299" s="230"/>
      <c r="BC299" s="230"/>
      <c r="BD299" s="230"/>
      <c r="BE299" s="230"/>
      <c r="BF299" s="45">
        <v>8</v>
      </c>
      <c r="BG299" s="102">
        <v>1</v>
      </c>
      <c r="BH299" s="102">
        <v>17</v>
      </c>
      <c r="BI299" s="102">
        <v>50</v>
      </c>
      <c r="BJ299" s="48" t="str">
        <f t="shared" si="51"/>
        <v>17,1</v>
      </c>
      <c r="BK299" s="82"/>
      <c r="BL299" s="94">
        <f t="shared" si="52"/>
        <v>295</v>
      </c>
      <c r="BM299" s="56">
        <f t="shared" si="53"/>
        <v>9</v>
      </c>
      <c r="BN299" s="56">
        <f t="shared" si="54"/>
        <v>7</v>
      </c>
      <c r="BO299" s="82"/>
      <c r="BP299" s="230"/>
      <c r="BQ299" s="230"/>
      <c r="BR299" s="230"/>
      <c r="BS299" s="230"/>
      <c r="BT299" s="230"/>
      <c r="BU299" s="230"/>
      <c r="BV299" s="231"/>
      <c r="BW299" s="230"/>
      <c r="BX299" s="231"/>
      <c r="BY299" s="231"/>
      <c r="BZ299" s="82"/>
      <c r="CA299" s="82"/>
      <c r="CB299" s="82"/>
      <c r="CC299" s="82"/>
      <c r="CD299" s="82"/>
      <c r="CE299" s="82"/>
      <c r="CF299" s="82"/>
      <c r="CG299" s="82"/>
      <c r="CH299" s="82"/>
      <c r="CI299" s="82"/>
      <c r="CJ299" s="82"/>
      <c r="CX299" s="82"/>
      <c r="CY299" s="82"/>
      <c r="CZ299" s="82"/>
      <c r="DA299" s="82"/>
      <c r="DB299" s="82"/>
      <c r="DC299" s="82"/>
      <c r="DD299" s="82"/>
      <c r="DE299" s="82"/>
      <c r="DF299" s="82"/>
      <c r="DG299" s="82"/>
      <c r="DH299" s="82"/>
      <c r="DI299" s="82"/>
      <c r="DJ299" s="82"/>
      <c r="DK299" s="82"/>
    </row>
    <row r="300" spans="1:115" ht="11.25" customHeight="1" x14ac:dyDescent="0.25">
      <c r="A300" s="82"/>
      <c r="B300" s="82"/>
      <c r="C300" s="82"/>
      <c r="D300" s="82"/>
      <c r="E300" s="82"/>
      <c r="F300" s="82"/>
      <c r="G300" s="82"/>
      <c r="H300" s="82"/>
      <c r="I300" s="82"/>
      <c r="J300" s="82"/>
      <c r="K300" s="82"/>
      <c r="L300" s="82"/>
      <c r="M300" s="82"/>
      <c r="N300" s="82"/>
      <c r="O300" s="82"/>
      <c r="P300" s="82"/>
      <c r="Q300" s="82"/>
      <c r="R300" s="82"/>
      <c r="S300" s="82"/>
      <c r="T300" s="82"/>
      <c r="U300" s="82"/>
      <c r="V300" s="82"/>
      <c r="W300" s="82"/>
      <c r="X300" s="82"/>
      <c r="Y300" s="82"/>
      <c r="Z300" s="82"/>
      <c r="AA300" s="230"/>
      <c r="AB300" s="230"/>
      <c r="AC300" s="230"/>
      <c r="AD300" s="230"/>
      <c r="AE300" s="230"/>
      <c r="AF300" s="230"/>
      <c r="AG300" s="230"/>
      <c r="AH300" s="230"/>
      <c r="AI300" s="230"/>
      <c r="AJ300" s="230"/>
      <c r="AK300" s="230"/>
      <c r="AL300" s="230"/>
      <c r="AM300" s="230"/>
      <c r="AN300" s="230"/>
      <c r="AO300" s="230"/>
      <c r="AP300" s="230"/>
      <c r="AQ300" s="230"/>
      <c r="AR300" s="230"/>
      <c r="AS300" s="230"/>
      <c r="AT300" s="230"/>
      <c r="AU300" s="230"/>
      <c r="AV300" s="230"/>
      <c r="AW300" s="230"/>
      <c r="AX300" s="230"/>
      <c r="AY300" s="230"/>
      <c r="AZ300" s="230"/>
      <c r="BA300" s="230"/>
      <c r="BB300" s="230"/>
      <c r="BC300" s="230"/>
      <c r="BD300" s="230"/>
      <c r="BE300" s="230"/>
      <c r="BF300" s="45">
        <v>8</v>
      </c>
      <c r="BG300" s="102">
        <v>1</v>
      </c>
      <c r="BH300" s="102">
        <v>18</v>
      </c>
      <c r="BI300" s="102">
        <v>50</v>
      </c>
      <c r="BJ300" s="48" t="str">
        <f t="shared" si="51"/>
        <v>18,1</v>
      </c>
      <c r="BK300" s="82"/>
      <c r="BL300" s="94">
        <f t="shared" si="52"/>
        <v>296</v>
      </c>
      <c r="BM300" s="56">
        <f t="shared" si="53"/>
        <v>9</v>
      </c>
      <c r="BN300" s="56">
        <f t="shared" si="54"/>
        <v>8</v>
      </c>
      <c r="BO300" s="82"/>
      <c r="BP300" s="230"/>
      <c r="BQ300" s="230"/>
      <c r="BR300" s="230"/>
      <c r="BS300" s="230"/>
      <c r="BT300" s="230"/>
      <c r="BU300" s="230"/>
      <c r="BV300" s="231"/>
      <c r="BW300" s="230"/>
      <c r="BX300" s="231"/>
      <c r="BY300" s="231"/>
      <c r="BZ300" s="82"/>
      <c r="CA300" s="82"/>
      <c r="CB300" s="82"/>
      <c r="CC300" s="82"/>
      <c r="CD300" s="82"/>
      <c r="CE300" s="82"/>
      <c r="CF300" s="82"/>
      <c r="CG300" s="82"/>
      <c r="CH300" s="82"/>
      <c r="CI300" s="82"/>
      <c r="CJ300" s="82"/>
      <c r="CX300" s="82"/>
      <c r="CY300" s="82"/>
      <c r="CZ300" s="82"/>
      <c r="DA300" s="82"/>
      <c r="DB300" s="82"/>
      <c r="DC300" s="82"/>
      <c r="DD300" s="82"/>
      <c r="DE300" s="82"/>
      <c r="DF300" s="82"/>
      <c r="DG300" s="82"/>
      <c r="DH300" s="82"/>
      <c r="DI300" s="82"/>
      <c r="DJ300" s="82"/>
      <c r="DK300" s="82"/>
    </row>
    <row r="301" spans="1:115" ht="11.25" customHeight="1" x14ac:dyDescent="0.25">
      <c r="A301" s="82"/>
      <c r="B301" s="82"/>
      <c r="C301" s="82"/>
      <c r="D301" s="82"/>
      <c r="E301" s="82"/>
      <c r="F301" s="82"/>
      <c r="G301" s="82"/>
      <c r="H301" s="82"/>
      <c r="I301" s="82"/>
      <c r="J301" s="82"/>
      <c r="K301" s="82"/>
      <c r="L301" s="82"/>
      <c r="M301" s="82"/>
      <c r="N301" s="82"/>
      <c r="O301" s="82"/>
      <c r="P301" s="82"/>
      <c r="Q301" s="82"/>
      <c r="R301" s="82"/>
      <c r="S301" s="82"/>
      <c r="T301" s="82"/>
      <c r="U301" s="82"/>
      <c r="V301" s="82"/>
      <c r="W301" s="82"/>
      <c r="X301" s="82"/>
      <c r="Y301" s="82"/>
      <c r="Z301" s="82"/>
      <c r="AA301" s="230"/>
      <c r="AB301" s="230"/>
      <c r="AC301" s="230"/>
      <c r="AD301" s="230"/>
      <c r="AE301" s="230"/>
      <c r="AF301" s="230"/>
      <c r="AG301" s="230"/>
      <c r="AH301" s="230"/>
      <c r="AI301" s="230"/>
      <c r="AJ301" s="230"/>
      <c r="AK301" s="230"/>
      <c r="AL301" s="230"/>
      <c r="AM301" s="230"/>
      <c r="AN301" s="230"/>
      <c r="AO301" s="230"/>
      <c r="AP301" s="230"/>
      <c r="AQ301" s="230"/>
      <c r="AR301" s="230"/>
      <c r="AS301" s="230"/>
      <c r="AT301" s="230"/>
      <c r="AU301" s="230"/>
      <c r="AV301" s="230"/>
      <c r="AW301" s="230"/>
      <c r="AX301" s="230"/>
      <c r="AY301" s="230"/>
      <c r="AZ301" s="230"/>
      <c r="BA301" s="230"/>
      <c r="BB301" s="230"/>
      <c r="BC301" s="230"/>
      <c r="BD301" s="230"/>
      <c r="BE301" s="230"/>
      <c r="BF301" s="45">
        <v>8</v>
      </c>
      <c r="BG301" s="102">
        <v>1</v>
      </c>
      <c r="BH301" s="102">
        <v>19</v>
      </c>
      <c r="BI301" s="102">
        <v>50</v>
      </c>
      <c r="BJ301" s="48" t="str">
        <f t="shared" si="51"/>
        <v>19,1</v>
      </c>
      <c r="BK301" s="82"/>
      <c r="BL301" s="94">
        <f t="shared" si="52"/>
        <v>297</v>
      </c>
      <c r="BM301" s="56">
        <f t="shared" si="53"/>
        <v>9</v>
      </c>
      <c r="BN301" s="56">
        <f t="shared" si="54"/>
        <v>9</v>
      </c>
      <c r="BO301" s="82"/>
      <c r="BP301" s="230"/>
      <c r="BQ301" s="230"/>
      <c r="BR301" s="230"/>
      <c r="BS301" s="230"/>
      <c r="BT301" s="230"/>
      <c r="BU301" s="230"/>
      <c r="BV301" s="231"/>
      <c r="BW301" s="230"/>
      <c r="BX301" s="231"/>
      <c r="BY301" s="231"/>
      <c r="BZ301" s="82"/>
      <c r="CA301" s="82"/>
      <c r="CB301" s="82"/>
      <c r="CC301" s="82"/>
      <c r="CD301" s="82"/>
      <c r="CE301" s="82"/>
      <c r="CF301" s="82"/>
      <c r="CG301" s="82"/>
      <c r="CH301" s="82"/>
      <c r="CI301" s="82"/>
      <c r="CJ301" s="82"/>
      <c r="CX301" s="82"/>
      <c r="CY301" s="82"/>
      <c r="CZ301" s="82"/>
      <c r="DA301" s="82"/>
      <c r="DB301" s="82"/>
      <c r="DC301" s="82"/>
      <c r="DD301" s="82"/>
      <c r="DE301" s="82"/>
      <c r="DF301" s="82"/>
      <c r="DG301" s="82"/>
      <c r="DH301" s="82"/>
      <c r="DI301" s="82"/>
      <c r="DJ301" s="82"/>
      <c r="DK301" s="82"/>
    </row>
    <row r="302" spans="1:115" ht="11.25" customHeight="1" x14ac:dyDescent="0.25">
      <c r="A302" s="82"/>
      <c r="B302" s="82"/>
      <c r="C302" s="82"/>
      <c r="D302" s="82"/>
      <c r="E302" s="82"/>
      <c r="F302" s="82"/>
      <c r="G302" s="82"/>
      <c r="H302" s="82"/>
      <c r="I302" s="82"/>
      <c r="J302" s="82"/>
      <c r="K302" s="82"/>
      <c r="L302" s="82"/>
      <c r="M302" s="82"/>
      <c r="N302" s="82"/>
      <c r="O302" s="82"/>
      <c r="P302" s="82"/>
      <c r="Q302" s="82"/>
      <c r="R302" s="82"/>
      <c r="S302" s="82"/>
      <c r="T302" s="82"/>
      <c r="U302" s="82"/>
      <c r="V302" s="82"/>
      <c r="W302" s="82"/>
      <c r="X302" s="82"/>
      <c r="Y302" s="82"/>
      <c r="Z302" s="82"/>
      <c r="AA302" s="230"/>
      <c r="AB302" s="230"/>
      <c r="AC302" s="230"/>
      <c r="AD302" s="230"/>
      <c r="AE302" s="230"/>
      <c r="AF302" s="230"/>
      <c r="AG302" s="230"/>
      <c r="AH302" s="230"/>
      <c r="AI302" s="230"/>
      <c r="AJ302" s="230"/>
      <c r="AK302" s="230"/>
      <c r="AL302" s="230"/>
      <c r="AM302" s="230"/>
      <c r="AN302" s="230"/>
      <c r="AO302" s="230"/>
      <c r="AP302" s="230"/>
      <c r="AQ302" s="230"/>
      <c r="AR302" s="230"/>
      <c r="AS302" s="230"/>
      <c r="AT302" s="230"/>
      <c r="AU302" s="230"/>
      <c r="AV302" s="230"/>
      <c r="AW302" s="230"/>
      <c r="AX302" s="230"/>
      <c r="AY302" s="230"/>
      <c r="AZ302" s="230"/>
      <c r="BA302" s="230"/>
      <c r="BB302" s="230"/>
      <c r="BC302" s="230"/>
      <c r="BD302" s="230"/>
      <c r="BE302" s="230"/>
      <c r="BF302" s="45">
        <v>8</v>
      </c>
      <c r="BG302" s="102">
        <v>1</v>
      </c>
      <c r="BH302" s="102">
        <v>20</v>
      </c>
      <c r="BI302" s="102">
        <v>50</v>
      </c>
      <c r="BJ302" s="48" t="str">
        <f t="shared" si="51"/>
        <v>20,1</v>
      </c>
      <c r="BK302" s="82"/>
      <c r="BL302" s="94">
        <f t="shared" si="52"/>
        <v>298</v>
      </c>
      <c r="BM302" s="56">
        <f t="shared" si="53"/>
        <v>9</v>
      </c>
      <c r="BN302" s="56">
        <f t="shared" si="54"/>
        <v>10</v>
      </c>
      <c r="BO302" s="82"/>
      <c r="BP302" s="230"/>
      <c r="BQ302" s="230"/>
      <c r="BR302" s="230"/>
      <c r="BS302" s="230"/>
      <c r="BT302" s="230"/>
      <c r="BU302" s="230"/>
      <c r="BV302" s="231"/>
      <c r="BW302" s="230"/>
      <c r="BX302" s="231"/>
      <c r="BY302" s="231"/>
      <c r="BZ302" s="82"/>
      <c r="CA302" s="82"/>
      <c r="CB302" s="82"/>
      <c r="CC302" s="82"/>
      <c r="CD302" s="82"/>
      <c r="CE302" s="82"/>
      <c r="CF302" s="82"/>
      <c r="CG302" s="82"/>
      <c r="CH302" s="82"/>
      <c r="CI302" s="82"/>
      <c r="CJ302" s="82"/>
      <c r="CX302" s="82"/>
      <c r="CY302" s="82"/>
      <c r="CZ302" s="82"/>
      <c r="DA302" s="82"/>
      <c r="DB302" s="82"/>
      <c r="DC302" s="82"/>
      <c r="DD302" s="82"/>
      <c r="DE302" s="82"/>
      <c r="DF302" s="82"/>
      <c r="DG302" s="82"/>
      <c r="DH302" s="82"/>
      <c r="DI302" s="82"/>
      <c r="DJ302" s="82"/>
      <c r="DK302" s="82"/>
    </row>
    <row r="303" spans="1:115" ht="11.25" customHeight="1" x14ac:dyDescent="0.25">
      <c r="A303" s="82"/>
      <c r="B303" s="82"/>
      <c r="C303" s="82"/>
      <c r="D303" s="82"/>
      <c r="E303" s="82"/>
      <c r="F303" s="82"/>
      <c r="G303" s="82"/>
      <c r="H303" s="82"/>
      <c r="I303" s="82"/>
      <c r="J303" s="82"/>
      <c r="K303" s="82"/>
      <c r="L303" s="82"/>
      <c r="M303" s="82"/>
      <c r="N303" s="82"/>
      <c r="O303" s="82"/>
      <c r="P303" s="82"/>
      <c r="Q303" s="82"/>
      <c r="R303" s="82"/>
      <c r="S303" s="82"/>
      <c r="T303" s="82"/>
      <c r="U303" s="82"/>
      <c r="V303" s="82"/>
      <c r="W303" s="82"/>
      <c r="X303" s="82"/>
      <c r="Y303" s="82"/>
      <c r="Z303" s="82"/>
      <c r="AA303" s="230"/>
      <c r="AB303" s="230"/>
      <c r="AC303" s="230"/>
      <c r="AD303" s="230"/>
      <c r="AE303" s="230"/>
      <c r="AF303" s="230"/>
      <c r="AG303" s="230"/>
      <c r="AH303" s="230"/>
      <c r="AI303" s="230"/>
      <c r="AJ303" s="230"/>
      <c r="AK303" s="230"/>
      <c r="AL303" s="230"/>
      <c r="AM303" s="230"/>
      <c r="AN303" s="230"/>
      <c r="AO303" s="230"/>
      <c r="AP303" s="230"/>
      <c r="AQ303" s="230"/>
      <c r="AR303" s="230"/>
      <c r="AS303" s="230"/>
      <c r="AT303" s="230"/>
      <c r="AU303" s="230"/>
      <c r="AV303" s="230"/>
      <c r="AW303" s="230"/>
      <c r="AX303" s="230"/>
      <c r="AY303" s="230"/>
      <c r="AZ303" s="230"/>
      <c r="BA303" s="230"/>
      <c r="BB303" s="230"/>
      <c r="BC303" s="230"/>
      <c r="BD303" s="230"/>
      <c r="BE303" s="230"/>
      <c r="BF303" s="45">
        <v>8</v>
      </c>
      <c r="BG303" s="102">
        <v>1</v>
      </c>
      <c r="BH303" s="102">
        <v>21</v>
      </c>
      <c r="BI303" s="102">
        <v>50</v>
      </c>
      <c r="BJ303" s="48" t="str">
        <f t="shared" si="51"/>
        <v>21,1</v>
      </c>
      <c r="BK303" s="82"/>
      <c r="BL303" s="94">
        <f t="shared" si="52"/>
        <v>299</v>
      </c>
      <c r="BM303" s="56">
        <f t="shared" si="53"/>
        <v>9</v>
      </c>
      <c r="BN303" s="56">
        <f t="shared" si="54"/>
        <v>11</v>
      </c>
      <c r="BO303" s="82"/>
      <c r="BP303" s="230"/>
      <c r="BQ303" s="230"/>
      <c r="BR303" s="230"/>
      <c r="BS303" s="230"/>
      <c r="BT303" s="230"/>
      <c r="BU303" s="230"/>
      <c r="BV303" s="231"/>
      <c r="BW303" s="230"/>
      <c r="BX303" s="231"/>
      <c r="BY303" s="231"/>
      <c r="BZ303" s="82"/>
      <c r="CA303" s="82"/>
      <c r="CB303" s="82"/>
      <c r="CC303" s="82"/>
      <c r="CD303" s="82"/>
      <c r="CE303" s="82"/>
      <c r="CF303" s="82"/>
      <c r="CG303" s="82"/>
      <c r="CH303" s="82"/>
      <c r="CI303" s="82"/>
      <c r="CJ303" s="82"/>
      <c r="CX303" s="82"/>
      <c r="CY303" s="82"/>
      <c r="CZ303" s="82"/>
      <c r="DA303" s="82"/>
      <c r="DB303" s="82"/>
      <c r="DC303" s="82"/>
      <c r="DD303" s="82"/>
      <c r="DE303" s="82"/>
      <c r="DF303" s="82"/>
      <c r="DG303" s="82"/>
      <c r="DH303" s="82"/>
      <c r="DI303" s="82"/>
      <c r="DJ303" s="82"/>
      <c r="DK303" s="82"/>
    </row>
    <row r="304" spans="1:115" ht="11.25" customHeight="1" x14ac:dyDescent="0.25">
      <c r="A304" s="82"/>
      <c r="B304" s="82"/>
      <c r="C304" s="82"/>
      <c r="D304" s="82"/>
      <c r="E304" s="82"/>
      <c r="F304" s="82"/>
      <c r="G304" s="82"/>
      <c r="H304" s="82"/>
      <c r="I304" s="82"/>
      <c r="J304" s="82"/>
      <c r="K304" s="82"/>
      <c r="L304" s="82"/>
      <c r="M304" s="82"/>
      <c r="N304" s="82"/>
      <c r="O304" s="82"/>
      <c r="P304" s="82"/>
      <c r="Q304" s="82"/>
      <c r="R304" s="82"/>
      <c r="S304" s="82"/>
      <c r="T304" s="82"/>
      <c r="U304" s="82"/>
      <c r="V304" s="82"/>
      <c r="W304" s="82"/>
      <c r="X304" s="82"/>
      <c r="Y304" s="82"/>
      <c r="Z304" s="82"/>
      <c r="AA304" s="230"/>
      <c r="AB304" s="230"/>
      <c r="AC304" s="230"/>
      <c r="AD304" s="230"/>
      <c r="AE304" s="230"/>
      <c r="AF304" s="230"/>
      <c r="AG304" s="230"/>
      <c r="AH304" s="230"/>
      <c r="AI304" s="230"/>
      <c r="AJ304" s="230"/>
      <c r="AK304" s="230"/>
      <c r="AL304" s="230"/>
      <c r="AM304" s="230"/>
      <c r="AN304" s="230"/>
      <c r="AO304" s="230"/>
      <c r="AP304" s="230"/>
      <c r="AQ304" s="230"/>
      <c r="AR304" s="230"/>
      <c r="AS304" s="230"/>
      <c r="AT304" s="230"/>
      <c r="AU304" s="230"/>
      <c r="AV304" s="230"/>
      <c r="AW304" s="230"/>
      <c r="AX304" s="230"/>
      <c r="AY304" s="230"/>
      <c r="AZ304" s="230"/>
      <c r="BA304" s="230"/>
      <c r="BB304" s="230"/>
      <c r="BC304" s="230"/>
      <c r="BD304" s="230"/>
      <c r="BE304" s="230"/>
      <c r="BF304" s="45">
        <v>8</v>
      </c>
      <c r="BG304" s="102">
        <v>33</v>
      </c>
      <c r="BH304" s="102">
        <v>1</v>
      </c>
      <c r="BI304" s="102">
        <v>28</v>
      </c>
      <c r="BJ304" s="48" t="str">
        <f t="shared" si="51"/>
        <v>1,33</v>
      </c>
      <c r="BK304" s="82"/>
      <c r="BL304" s="94">
        <f t="shared" si="52"/>
        <v>300</v>
      </c>
      <c r="BM304" s="56">
        <f t="shared" si="53"/>
        <v>9</v>
      </c>
      <c r="BN304" s="56">
        <f t="shared" si="54"/>
        <v>12</v>
      </c>
      <c r="BO304" s="82"/>
      <c r="BP304" s="230"/>
      <c r="BQ304" s="230"/>
      <c r="BR304" s="230"/>
      <c r="BS304" s="230"/>
      <c r="BT304" s="230"/>
      <c r="BU304" s="230"/>
      <c r="BV304" s="231"/>
      <c r="BW304" s="230"/>
      <c r="BX304" s="231"/>
      <c r="BY304" s="231"/>
      <c r="BZ304" s="82"/>
      <c r="CA304" s="82"/>
      <c r="CB304" s="82"/>
      <c r="CC304" s="82"/>
      <c r="CD304" s="82"/>
      <c r="CE304" s="82"/>
      <c r="CF304" s="82"/>
      <c r="CG304" s="82"/>
      <c r="CH304" s="82"/>
      <c r="CI304" s="82"/>
      <c r="CJ304" s="82"/>
      <c r="CX304" s="82"/>
      <c r="CY304" s="82"/>
      <c r="CZ304" s="82"/>
      <c r="DA304" s="82"/>
      <c r="DB304" s="82"/>
      <c r="DC304" s="82"/>
      <c r="DD304" s="82"/>
      <c r="DE304" s="82"/>
      <c r="DF304" s="82"/>
      <c r="DG304" s="82"/>
      <c r="DH304" s="82"/>
      <c r="DI304" s="82"/>
      <c r="DJ304" s="82"/>
      <c r="DK304" s="82"/>
    </row>
    <row r="305" spans="1:115" ht="11.25" customHeight="1" x14ac:dyDescent="0.25">
      <c r="A305" s="82"/>
      <c r="B305" s="82"/>
      <c r="C305" s="82"/>
      <c r="D305" s="82"/>
      <c r="E305" s="82"/>
      <c r="F305" s="82"/>
      <c r="G305" s="82"/>
      <c r="H305" s="82"/>
      <c r="I305" s="82"/>
      <c r="J305" s="82"/>
      <c r="K305" s="82"/>
      <c r="L305" s="82"/>
      <c r="M305" s="82"/>
      <c r="N305" s="82"/>
      <c r="O305" s="82"/>
      <c r="P305" s="82"/>
      <c r="Q305" s="82"/>
      <c r="R305" s="82"/>
      <c r="S305" s="82"/>
      <c r="T305" s="82"/>
      <c r="U305" s="82"/>
      <c r="V305" s="82"/>
      <c r="W305" s="82"/>
      <c r="X305" s="82"/>
      <c r="Y305" s="82"/>
      <c r="Z305" s="82"/>
      <c r="AA305" s="230"/>
      <c r="AB305" s="230"/>
      <c r="AC305" s="230"/>
      <c r="AD305" s="230"/>
      <c r="AE305" s="230"/>
      <c r="AF305" s="230"/>
      <c r="AG305" s="230"/>
      <c r="AH305" s="230"/>
      <c r="AI305" s="230"/>
      <c r="AJ305" s="230"/>
      <c r="AK305" s="230"/>
      <c r="AL305" s="230"/>
      <c r="AM305" s="230"/>
      <c r="AN305" s="230"/>
      <c r="AO305" s="230"/>
      <c r="AP305" s="230"/>
      <c r="AQ305" s="230"/>
      <c r="AR305" s="230"/>
      <c r="AS305" s="230"/>
      <c r="AT305" s="230"/>
      <c r="AU305" s="230"/>
      <c r="AV305" s="230"/>
      <c r="AW305" s="230"/>
      <c r="AX305" s="230"/>
      <c r="AY305" s="230"/>
      <c r="AZ305" s="230"/>
      <c r="BA305" s="230"/>
      <c r="BB305" s="230"/>
      <c r="BC305" s="230"/>
      <c r="BD305" s="230"/>
      <c r="BE305" s="230"/>
      <c r="BF305" s="45">
        <v>8</v>
      </c>
      <c r="BG305" s="102">
        <v>33</v>
      </c>
      <c r="BH305" s="102">
        <v>2</v>
      </c>
      <c r="BI305" s="102">
        <v>28</v>
      </c>
      <c r="BJ305" s="48" t="str">
        <f t="shared" si="51"/>
        <v>2,33</v>
      </c>
      <c r="BK305" s="82"/>
      <c r="BL305" s="94">
        <f t="shared" si="52"/>
        <v>301</v>
      </c>
      <c r="BM305" s="56">
        <f t="shared" si="53"/>
        <v>9</v>
      </c>
      <c r="BN305" s="56">
        <f t="shared" si="54"/>
        <v>13</v>
      </c>
      <c r="BO305" s="82"/>
      <c r="BP305" s="230"/>
      <c r="BQ305" s="230"/>
      <c r="BR305" s="230"/>
      <c r="BS305" s="230"/>
      <c r="BT305" s="230"/>
      <c r="BU305" s="230"/>
      <c r="BV305" s="231"/>
      <c r="BW305" s="230"/>
      <c r="BX305" s="231"/>
      <c r="BY305" s="231"/>
      <c r="BZ305" s="82"/>
      <c r="CA305" s="82"/>
      <c r="CB305" s="82"/>
      <c r="CC305" s="82"/>
      <c r="CD305" s="82"/>
      <c r="CE305" s="82"/>
      <c r="CF305" s="82"/>
      <c r="CG305" s="82"/>
      <c r="CH305" s="82"/>
      <c r="CI305" s="82"/>
      <c r="CJ305" s="82"/>
      <c r="CX305" s="82"/>
      <c r="CY305" s="82"/>
      <c r="CZ305" s="82"/>
      <c r="DA305" s="82"/>
      <c r="DB305" s="82"/>
      <c r="DC305" s="82"/>
      <c r="DD305" s="82"/>
      <c r="DE305" s="82"/>
      <c r="DF305" s="82"/>
      <c r="DG305" s="82"/>
      <c r="DH305" s="82"/>
      <c r="DI305" s="82"/>
      <c r="DJ305" s="82"/>
      <c r="DK305" s="82"/>
    </row>
    <row r="306" spans="1:115" ht="11.25" customHeight="1" x14ac:dyDescent="0.25">
      <c r="A306" s="82"/>
      <c r="B306" s="82"/>
      <c r="C306" s="82"/>
      <c r="D306" s="82"/>
      <c r="E306" s="82"/>
      <c r="F306" s="82"/>
      <c r="G306" s="82"/>
      <c r="H306" s="82"/>
      <c r="I306" s="82"/>
      <c r="J306" s="82"/>
      <c r="K306" s="82"/>
      <c r="L306" s="82"/>
      <c r="M306" s="82"/>
      <c r="N306" s="82"/>
      <c r="O306" s="82"/>
      <c r="P306" s="82"/>
      <c r="Q306" s="82"/>
      <c r="R306" s="82"/>
      <c r="S306" s="82"/>
      <c r="T306" s="82"/>
      <c r="U306" s="82"/>
      <c r="V306" s="82"/>
      <c r="W306" s="82"/>
      <c r="X306" s="82"/>
      <c r="Y306" s="82"/>
      <c r="Z306" s="82"/>
      <c r="AA306" s="230"/>
      <c r="AB306" s="230"/>
      <c r="AC306" s="230"/>
      <c r="AD306" s="230"/>
      <c r="AE306" s="230"/>
      <c r="AF306" s="230"/>
      <c r="AG306" s="230"/>
      <c r="AH306" s="230"/>
      <c r="AI306" s="230"/>
      <c r="AJ306" s="230"/>
      <c r="AK306" s="230"/>
      <c r="AL306" s="230"/>
      <c r="AM306" s="230"/>
      <c r="AN306" s="230"/>
      <c r="AO306" s="230"/>
      <c r="AP306" s="230"/>
      <c r="AQ306" s="230"/>
      <c r="AR306" s="230"/>
      <c r="AS306" s="230"/>
      <c r="AT306" s="230"/>
      <c r="AU306" s="230"/>
      <c r="AV306" s="230"/>
      <c r="AW306" s="230"/>
      <c r="AX306" s="230"/>
      <c r="AY306" s="230"/>
      <c r="AZ306" s="230"/>
      <c r="BA306" s="230"/>
      <c r="BB306" s="230"/>
      <c r="BC306" s="230"/>
      <c r="BD306" s="230"/>
      <c r="BE306" s="230"/>
      <c r="BF306" s="45">
        <v>8</v>
      </c>
      <c r="BG306" s="102">
        <v>33</v>
      </c>
      <c r="BH306" s="102">
        <v>3</v>
      </c>
      <c r="BI306" s="102">
        <v>28</v>
      </c>
      <c r="BJ306" s="48" t="str">
        <f t="shared" si="51"/>
        <v>3,33</v>
      </c>
      <c r="BK306" s="82"/>
      <c r="BL306" s="94">
        <f t="shared" si="52"/>
        <v>302</v>
      </c>
      <c r="BM306" s="56">
        <f t="shared" si="53"/>
        <v>9</v>
      </c>
      <c r="BN306" s="56">
        <f t="shared" si="54"/>
        <v>14</v>
      </c>
      <c r="BO306" s="82"/>
      <c r="BP306" s="230"/>
      <c r="BQ306" s="230"/>
      <c r="BR306" s="230"/>
      <c r="BS306" s="230"/>
      <c r="BT306" s="230"/>
      <c r="BU306" s="230"/>
      <c r="BV306" s="231"/>
      <c r="BW306" s="230"/>
      <c r="BX306" s="231"/>
      <c r="BY306" s="231"/>
      <c r="BZ306" s="82"/>
      <c r="CA306" s="82"/>
      <c r="CB306" s="82"/>
      <c r="CC306" s="82"/>
      <c r="CD306" s="82"/>
      <c r="CE306" s="82"/>
      <c r="CF306" s="82"/>
      <c r="CG306" s="82"/>
      <c r="CH306" s="82"/>
      <c r="CI306" s="82"/>
      <c r="CJ306" s="82"/>
      <c r="CX306" s="82"/>
      <c r="CY306" s="82"/>
      <c r="CZ306" s="82"/>
      <c r="DA306" s="82"/>
      <c r="DB306" s="82"/>
      <c r="DC306" s="82"/>
      <c r="DD306" s="82"/>
      <c r="DE306" s="82"/>
      <c r="DF306" s="82"/>
      <c r="DG306" s="82"/>
      <c r="DH306" s="82"/>
      <c r="DI306" s="82"/>
      <c r="DJ306" s="82"/>
      <c r="DK306" s="82"/>
    </row>
    <row r="307" spans="1:115" ht="11.25" customHeight="1" x14ac:dyDescent="0.25">
      <c r="A307" s="82"/>
      <c r="B307" s="82"/>
      <c r="C307" s="82"/>
      <c r="D307" s="82"/>
      <c r="E307" s="82"/>
      <c r="F307" s="82"/>
      <c r="G307" s="82"/>
      <c r="H307" s="82"/>
      <c r="I307" s="82"/>
      <c r="J307" s="82"/>
      <c r="K307" s="82"/>
      <c r="L307" s="82"/>
      <c r="M307" s="82"/>
      <c r="N307" s="82"/>
      <c r="O307" s="82"/>
      <c r="P307" s="82"/>
      <c r="Q307" s="82"/>
      <c r="R307" s="82"/>
      <c r="S307" s="82"/>
      <c r="T307" s="82"/>
      <c r="U307" s="82"/>
      <c r="V307" s="82"/>
      <c r="W307" s="82"/>
      <c r="X307" s="82"/>
      <c r="Y307" s="82"/>
      <c r="Z307" s="82"/>
      <c r="AA307" s="230"/>
      <c r="AB307" s="230"/>
      <c r="AC307" s="230"/>
      <c r="AD307" s="230"/>
      <c r="AE307" s="230"/>
      <c r="AF307" s="230"/>
      <c r="AG307" s="230"/>
      <c r="AH307" s="230"/>
      <c r="AI307" s="230"/>
      <c r="AJ307" s="230"/>
      <c r="AK307" s="230"/>
      <c r="AL307" s="230"/>
      <c r="AM307" s="230"/>
      <c r="AN307" s="230"/>
      <c r="AO307" s="230"/>
      <c r="AP307" s="230"/>
      <c r="AQ307" s="230"/>
      <c r="AR307" s="230"/>
      <c r="AS307" s="230"/>
      <c r="AT307" s="230"/>
      <c r="AU307" s="230"/>
      <c r="AV307" s="230"/>
      <c r="AW307" s="230"/>
      <c r="AX307" s="230"/>
      <c r="AY307" s="230"/>
      <c r="AZ307" s="230"/>
      <c r="BA307" s="230"/>
      <c r="BB307" s="230"/>
      <c r="BC307" s="230"/>
      <c r="BD307" s="230"/>
      <c r="BE307" s="230"/>
      <c r="BF307" s="45">
        <v>8</v>
      </c>
      <c r="BG307" s="102">
        <v>33</v>
      </c>
      <c r="BH307" s="102">
        <v>4</v>
      </c>
      <c r="BI307" s="102">
        <v>28</v>
      </c>
      <c r="BJ307" s="48" t="str">
        <f t="shared" si="51"/>
        <v>4,33</v>
      </c>
      <c r="BK307" s="82"/>
      <c r="BL307" s="94">
        <f t="shared" si="52"/>
        <v>303</v>
      </c>
      <c r="BM307" s="56">
        <f t="shared" si="53"/>
        <v>9</v>
      </c>
      <c r="BN307" s="56">
        <f t="shared" si="54"/>
        <v>15</v>
      </c>
      <c r="BO307" s="82"/>
      <c r="BP307" s="230"/>
      <c r="BQ307" s="230"/>
      <c r="BR307" s="230"/>
      <c r="BS307" s="230"/>
      <c r="BT307" s="230"/>
      <c r="BU307" s="230"/>
      <c r="BV307" s="231"/>
      <c r="BW307" s="230"/>
      <c r="BX307" s="231"/>
      <c r="BY307" s="231"/>
      <c r="BZ307" s="82"/>
      <c r="CA307" s="82"/>
      <c r="CB307" s="82"/>
      <c r="CC307" s="82"/>
      <c r="CD307" s="82"/>
      <c r="CE307" s="82"/>
      <c r="CF307" s="82"/>
      <c r="CG307" s="82"/>
      <c r="CH307" s="82"/>
      <c r="CI307" s="82"/>
      <c r="CJ307" s="82"/>
      <c r="CX307" s="82"/>
      <c r="CY307" s="82"/>
      <c r="CZ307" s="82"/>
      <c r="DA307" s="82"/>
      <c r="DB307" s="82"/>
      <c r="DC307" s="82"/>
      <c r="DD307" s="82"/>
      <c r="DE307" s="82"/>
      <c r="DF307" s="82"/>
      <c r="DG307" s="82"/>
      <c r="DH307" s="82"/>
      <c r="DI307" s="82"/>
      <c r="DJ307" s="82"/>
      <c r="DK307" s="82"/>
    </row>
    <row r="308" spans="1:115" ht="11.25" customHeight="1" x14ac:dyDescent="0.25">
      <c r="A308" s="82"/>
      <c r="B308" s="82"/>
      <c r="C308" s="82"/>
      <c r="D308" s="82"/>
      <c r="E308" s="82"/>
      <c r="F308" s="82"/>
      <c r="G308" s="82"/>
      <c r="H308" s="82"/>
      <c r="I308" s="82"/>
      <c r="J308" s="82"/>
      <c r="K308" s="82"/>
      <c r="L308" s="82"/>
      <c r="M308" s="82"/>
      <c r="N308" s="82"/>
      <c r="O308" s="82"/>
      <c r="P308" s="82"/>
      <c r="Q308" s="82"/>
      <c r="R308" s="82"/>
      <c r="S308" s="82"/>
      <c r="T308" s="82"/>
      <c r="U308" s="82"/>
      <c r="V308" s="82"/>
      <c r="W308" s="82"/>
      <c r="X308" s="82"/>
      <c r="Y308" s="82"/>
      <c r="Z308" s="82"/>
      <c r="AA308" s="230"/>
      <c r="AB308" s="230"/>
      <c r="AC308" s="230"/>
      <c r="AD308" s="230"/>
      <c r="AE308" s="230"/>
      <c r="AF308" s="230"/>
      <c r="AG308" s="230"/>
      <c r="AH308" s="230"/>
      <c r="AI308" s="230"/>
      <c r="AJ308" s="230"/>
      <c r="AK308" s="230"/>
      <c r="AL308" s="230"/>
      <c r="AM308" s="230"/>
      <c r="AN308" s="230"/>
      <c r="AO308" s="230"/>
      <c r="AP308" s="230"/>
      <c r="AQ308" s="230"/>
      <c r="AR308" s="230"/>
      <c r="AS308" s="230"/>
      <c r="AT308" s="230"/>
      <c r="AU308" s="230"/>
      <c r="AV308" s="230"/>
      <c r="AW308" s="230"/>
      <c r="AX308" s="230"/>
      <c r="AY308" s="230"/>
      <c r="AZ308" s="230"/>
      <c r="BA308" s="230"/>
      <c r="BB308" s="230"/>
      <c r="BC308" s="230"/>
      <c r="BD308" s="230"/>
      <c r="BE308" s="230"/>
      <c r="BF308" s="45">
        <v>8</v>
      </c>
      <c r="BG308" s="102">
        <v>33</v>
      </c>
      <c r="BH308" s="102">
        <v>5</v>
      </c>
      <c r="BI308" s="102">
        <v>28</v>
      </c>
      <c r="BJ308" s="48" t="str">
        <f t="shared" si="51"/>
        <v>5,33</v>
      </c>
      <c r="BK308" s="82"/>
      <c r="BL308" s="94">
        <f t="shared" si="52"/>
        <v>304</v>
      </c>
      <c r="BM308" s="56">
        <f t="shared" si="53"/>
        <v>9</v>
      </c>
      <c r="BN308" s="56">
        <f t="shared" si="54"/>
        <v>16</v>
      </c>
      <c r="BO308" s="82"/>
      <c r="BP308" s="230"/>
      <c r="BQ308" s="230"/>
      <c r="BR308" s="230"/>
      <c r="BS308" s="230"/>
      <c r="BT308" s="230"/>
      <c r="BU308" s="230"/>
      <c r="BV308" s="231"/>
      <c r="BW308" s="230"/>
      <c r="BX308" s="231"/>
      <c r="BY308" s="231"/>
      <c r="BZ308" s="82"/>
      <c r="CA308" s="82"/>
      <c r="CB308" s="82"/>
      <c r="CC308" s="82"/>
      <c r="CD308" s="82"/>
      <c r="CE308" s="82"/>
      <c r="CF308" s="82"/>
      <c r="CG308" s="82"/>
      <c r="CH308" s="82"/>
      <c r="CI308" s="82"/>
      <c r="CJ308" s="82"/>
      <c r="CX308" s="82"/>
      <c r="CY308" s="82"/>
      <c r="CZ308" s="82"/>
      <c r="DA308" s="82"/>
      <c r="DB308" s="82"/>
      <c r="DC308" s="82"/>
      <c r="DD308" s="82"/>
      <c r="DE308" s="82"/>
      <c r="DF308" s="82"/>
      <c r="DG308" s="82"/>
      <c r="DH308" s="82"/>
      <c r="DI308" s="82"/>
      <c r="DJ308" s="82"/>
      <c r="DK308" s="82"/>
    </row>
    <row r="309" spans="1:115" ht="11.25" customHeight="1" x14ac:dyDescent="0.25">
      <c r="A309" s="82"/>
      <c r="B309" s="82"/>
      <c r="C309" s="82"/>
      <c r="D309" s="82"/>
      <c r="E309" s="82"/>
      <c r="F309" s="82"/>
      <c r="G309" s="82"/>
      <c r="H309" s="82"/>
      <c r="I309" s="82"/>
      <c r="J309" s="82"/>
      <c r="K309" s="82"/>
      <c r="L309" s="82"/>
      <c r="M309" s="82"/>
      <c r="N309" s="82"/>
      <c r="O309" s="82"/>
      <c r="P309" s="82"/>
      <c r="Q309" s="82"/>
      <c r="R309" s="82"/>
      <c r="S309" s="82"/>
      <c r="T309" s="82"/>
      <c r="U309" s="82"/>
      <c r="V309" s="82"/>
      <c r="W309" s="82"/>
      <c r="X309" s="82"/>
      <c r="Y309" s="82"/>
      <c r="Z309" s="82"/>
      <c r="AA309" s="230"/>
      <c r="AB309" s="230"/>
      <c r="AC309" s="230"/>
      <c r="AD309" s="230"/>
      <c r="AE309" s="230"/>
      <c r="AF309" s="230"/>
      <c r="AG309" s="230"/>
      <c r="AH309" s="230"/>
      <c r="AI309" s="230"/>
      <c r="AJ309" s="230"/>
      <c r="AK309" s="230"/>
      <c r="AL309" s="230"/>
      <c r="AM309" s="230"/>
      <c r="AN309" s="230"/>
      <c r="AO309" s="230"/>
      <c r="AP309" s="230"/>
      <c r="AQ309" s="230"/>
      <c r="AR309" s="230"/>
      <c r="AS309" s="230"/>
      <c r="AT309" s="230"/>
      <c r="AU309" s="230"/>
      <c r="AV309" s="230"/>
      <c r="AW309" s="230"/>
      <c r="AX309" s="230"/>
      <c r="AY309" s="230"/>
      <c r="AZ309" s="230"/>
      <c r="BA309" s="230"/>
      <c r="BB309" s="230"/>
      <c r="BC309" s="230"/>
      <c r="BD309" s="230"/>
      <c r="BE309" s="230"/>
      <c r="BF309" s="45">
        <v>8</v>
      </c>
      <c r="BG309" s="102">
        <v>33</v>
      </c>
      <c r="BH309" s="102">
        <v>6</v>
      </c>
      <c r="BI309" s="102">
        <v>28</v>
      </c>
      <c r="BJ309" s="48" t="str">
        <f t="shared" si="51"/>
        <v>6,33</v>
      </c>
      <c r="BK309" s="82"/>
      <c r="BL309" s="94">
        <f t="shared" si="52"/>
        <v>305</v>
      </c>
      <c r="BM309" s="56">
        <f t="shared" si="53"/>
        <v>9</v>
      </c>
      <c r="BN309" s="56">
        <f t="shared" si="54"/>
        <v>17</v>
      </c>
      <c r="BO309" s="82"/>
      <c r="BP309" s="230"/>
      <c r="BQ309" s="230"/>
      <c r="BR309" s="230"/>
      <c r="BS309" s="230"/>
      <c r="BT309" s="230"/>
      <c r="BU309" s="230"/>
      <c r="BV309" s="231"/>
      <c r="BW309" s="230"/>
      <c r="BX309" s="231"/>
      <c r="BY309" s="231"/>
      <c r="BZ309" s="82"/>
      <c r="CA309" s="82"/>
      <c r="CB309" s="82"/>
      <c r="CC309" s="82"/>
      <c r="CD309" s="82"/>
      <c r="CE309" s="82"/>
      <c r="CF309" s="82"/>
      <c r="CG309" s="82"/>
      <c r="CH309" s="82"/>
      <c r="CI309" s="82"/>
      <c r="CJ309" s="82"/>
      <c r="CX309" s="82"/>
      <c r="CY309" s="82"/>
      <c r="CZ309" s="82"/>
      <c r="DA309" s="82"/>
      <c r="DB309" s="82"/>
      <c r="DC309" s="82"/>
      <c r="DD309" s="82"/>
      <c r="DE309" s="82"/>
      <c r="DF309" s="82"/>
      <c r="DG309" s="82"/>
      <c r="DH309" s="82"/>
      <c r="DI309" s="82"/>
      <c r="DJ309" s="82"/>
      <c r="DK309" s="82"/>
    </row>
    <row r="310" spans="1:115" ht="11.25" customHeight="1" x14ac:dyDescent="0.25">
      <c r="A310" s="82"/>
      <c r="B310" s="82"/>
      <c r="C310" s="82"/>
      <c r="D310" s="82"/>
      <c r="E310" s="82"/>
      <c r="F310" s="82"/>
      <c r="G310" s="82"/>
      <c r="H310" s="82"/>
      <c r="I310" s="82"/>
      <c r="J310" s="82"/>
      <c r="K310" s="82"/>
      <c r="L310" s="82"/>
      <c r="M310" s="82"/>
      <c r="N310" s="82"/>
      <c r="O310" s="82"/>
      <c r="P310" s="82"/>
      <c r="Q310" s="82"/>
      <c r="R310" s="82"/>
      <c r="S310" s="82"/>
      <c r="T310" s="82"/>
      <c r="U310" s="82"/>
      <c r="V310" s="82"/>
      <c r="W310" s="82"/>
      <c r="X310" s="82"/>
      <c r="Y310" s="82"/>
      <c r="Z310" s="82"/>
      <c r="AA310" s="230"/>
      <c r="AB310" s="230"/>
      <c r="AC310" s="230"/>
      <c r="AD310" s="230"/>
      <c r="AE310" s="230"/>
      <c r="AF310" s="230"/>
      <c r="AG310" s="230"/>
      <c r="AH310" s="230"/>
      <c r="AI310" s="230"/>
      <c r="AJ310" s="230"/>
      <c r="AK310" s="230"/>
      <c r="AL310" s="230"/>
      <c r="AM310" s="230"/>
      <c r="AN310" s="230"/>
      <c r="AO310" s="230"/>
      <c r="AP310" s="230"/>
      <c r="AQ310" s="230"/>
      <c r="AR310" s="230"/>
      <c r="AS310" s="230"/>
      <c r="AT310" s="230"/>
      <c r="AU310" s="230"/>
      <c r="AV310" s="230"/>
      <c r="AW310" s="230"/>
      <c r="AX310" s="230"/>
      <c r="AY310" s="230"/>
      <c r="AZ310" s="230"/>
      <c r="BA310" s="230"/>
      <c r="BB310" s="230"/>
      <c r="BC310" s="230"/>
      <c r="BD310" s="230"/>
      <c r="BE310" s="230"/>
      <c r="BF310" s="45">
        <v>8</v>
      </c>
      <c r="BG310" s="102">
        <v>33</v>
      </c>
      <c r="BH310" s="102">
        <v>7</v>
      </c>
      <c r="BI310" s="102">
        <v>28</v>
      </c>
      <c r="BJ310" s="48" t="str">
        <f t="shared" si="51"/>
        <v>7,33</v>
      </c>
      <c r="BK310" s="82"/>
      <c r="BL310" s="94">
        <f t="shared" si="52"/>
        <v>306</v>
      </c>
      <c r="BM310" s="56">
        <f t="shared" si="53"/>
        <v>9</v>
      </c>
      <c r="BN310" s="56">
        <f t="shared" si="54"/>
        <v>18</v>
      </c>
      <c r="BO310" s="82"/>
      <c r="BP310" s="230"/>
      <c r="BQ310" s="230"/>
      <c r="BR310" s="230"/>
      <c r="BS310" s="230"/>
      <c r="BT310" s="230"/>
      <c r="BU310" s="230"/>
      <c r="BV310" s="231"/>
      <c r="BW310" s="230"/>
      <c r="BX310" s="231"/>
      <c r="BY310" s="231"/>
      <c r="BZ310" s="82"/>
      <c r="CA310" s="82"/>
      <c r="CB310" s="82"/>
      <c r="CC310" s="82"/>
      <c r="CD310" s="82"/>
      <c r="CE310" s="82"/>
      <c r="CF310" s="82"/>
      <c r="CG310" s="82"/>
      <c r="CH310" s="82"/>
      <c r="CI310" s="82"/>
      <c r="CJ310" s="82"/>
      <c r="CX310" s="82"/>
      <c r="CY310" s="82"/>
      <c r="CZ310" s="82"/>
      <c r="DA310" s="82"/>
      <c r="DB310" s="82"/>
      <c r="DC310" s="82"/>
      <c r="DD310" s="82"/>
      <c r="DE310" s="82"/>
      <c r="DF310" s="82"/>
      <c r="DG310" s="82"/>
      <c r="DH310" s="82"/>
      <c r="DI310" s="82"/>
      <c r="DJ310" s="82"/>
      <c r="DK310" s="82"/>
    </row>
    <row r="311" spans="1:115" ht="11.25" customHeight="1" x14ac:dyDescent="0.25">
      <c r="A311" s="82"/>
      <c r="B311" s="82"/>
      <c r="C311" s="82"/>
      <c r="D311" s="82"/>
      <c r="E311" s="82"/>
      <c r="F311" s="82"/>
      <c r="G311" s="82"/>
      <c r="H311" s="82"/>
      <c r="I311" s="82"/>
      <c r="J311" s="82"/>
      <c r="K311" s="82"/>
      <c r="L311" s="82"/>
      <c r="M311" s="82"/>
      <c r="N311" s="82"/>
      <c r="O311" s="82"/>
      <c r="P311" s="82"/>
      <c r="Q311" s="82"/>
      <c r="R311" s="82"/>
      <c r="S311" s="82"/>
      <c r="T311" s="82"/>
      <c r="U311" s="82"/>
      <c r="V311" s="82"/>
      <c r="W311" s="82"/>
      <c r="X311" s="82"/>
      <c r="Y311" s="82"/>
      <c r="Z311" s="82"/>
      <c r="AA311" s="230"/>
      <c r="AB311" s="230"/>
      <c r="AC311" s="230"/>
      <c r="AD311" s="230"/>
      <c r="AE311" s="230"/>
      <c r="AF311" s="230"/>
      <c r="AG311" s="230"/>
      <c r="AH311" s="230"/>
      <c r="AI311" s="230"/>
      <c r="AJ311" s="230"/>
      <c r="AK311" s="230"/>
      <c r="AL311" s="230"/>
      <c r="AM311" s="230"/>
      <c r="AN311" s="230"/>
      <c r="AO311" s="230"/>
      <c r="AP311" s="230"/>
      <c r="AQ311" s="230"/>
      <c r="AR311" s="230"/>
      <c r="AS311" s="230"/>
      <c r="AT311" s="230"/>
      <c r="AU311" s="230"/>
      <c r="AV311" s="230"/>
      <c r="AW311" s="230"/>
      <c r="AX311" s="230"/>
      <c r="AY311" s="230"/>
      <c r="AZ311" s="230"/>
      <c r="BA311" s="230"/>
      <c r="BB311" s="230"/>
      <c r="BC311" s="230"/>
      <c r="BD311" s="230"/>
      <c r="BE311" s="230"/>
      <c r="BF311" s="45">
        <v>8</v>
      </c>
      <c r="BG311" s="102">
        <v>34</v>
      </c>
      <c r="BH311" s="102">
        <v>8</v>
      </c>
      <c r="BI311" s="102">
        <v>28</v>
      </c>
      <c r="BJ311" s="48" t="str">
        <f t="shared" si="51"/>
        <v>8,34</v>
      </c>
      <c r="BK311" s="82"/>
      <c r="BL311" s="94">
        <f t="shared" si="52"/>
        <v>307</v>
      </c>
      <c r="BM311" s="56">
        <f t="shared" si="53"/>
        <v>9</v>
      </c>
      <c r="BN311" s="56">
        <f t="shared" si="54"/>
        <v>19</v>
      </c>
      <c r="BO311" s="82"/>
      <c r="BP311" s="230"/>
      <c r="BQ311" s="230"/>
      <c r="BR311" s="230"/>
      <c r="BS311" s="230"/>
      <c r="BT311" s="230"/>
      <c r="BU311" s="230"/>
      <c r="BV311" s="231"/>
      <c r="BW311" s="230"/>
      <c r="BX311" s="231"/>
      <c r="BY311" s="231"/>
      <c r="BZ311" s="82"/>
      <c r="CA311" s="82"/>
      <c r="CB311" s="82"/>
      <c r="CC311" s="82"/>
      <c r="CD311" s="82"/>
      <c r="CE311" s="82"/>
      <c r="CF311" s="82"/>
      <c r="CG311" s="82"/>
      <c r="CH311" s="82"/>
      <c r="CI311" s="82"/>
      <c r="CJ311" s="82"/>
      <c r="CX311" s="82"/>
      <c r="CY311" s="82"/>
      <c r="CZ311" s="82"/>
      <c r="DA311" s="82"/>
      <c r="DB311" s="82"/>
      <c r="DC311" s="82"/>
      <c r="DD311" s="82"/>
      <c r="DE311" s="82"/>
      <c r="DF311" s="82"/>
      <c r="DG311" s="82"/>
      <c r="DH311" s="82"/>
      <c r="DI311" s="82"/>
      <c r="DJ311" s="82"/>
      <c r="DK311" s="82"/>
    </row>
    <row r="312" spans="1:115" ht="11.25" customHeight="1" x14ac:dyDescent="0.25">
      <c r="A312" s="82"/>
      <c r="B312" s="82"/>
      <c r="C312" s="82"/>
      <c r="D312" s="82"/>
      <c r="E312" s="82"/>
      <c r="F312" s="82"/>
      <c r="G312" s="82"/>
      <c r="H312" s="82"/>
      <c r="I312" s="82"/>
      <c r="J312" s="82"/>
      <c r="K312" s="82"/>
      <c r="L312" s="82"/>
      <c r="M312" s="82"/>
      <c r="N312" s="82"/>
      <c r="O312" s="82"/>
      <c r="P312" s="82"/>
      <c r="Q312" s="82"/>
      <c r="R312" s="82"/>
      <c r="S312" s="82"/>
      <c r="T312" s="82"/>
      <c r="U312" s="82"/>
      <c r="V312" s="82"/>
      <c r="W312" s="82"/>
      <c r="X312" s="82"/>
      <c r="Y312" s="82"/>
      <c r="Z312" s="82"/>
      <c r="AA312" s="230"/>
      <c r="AB312" s="230"/>
      <c r="AC312" s="230"/>
      <c r="AD312" s="230"/>
      <c r="AE312" s="230"/>
      <c r="AF312" s="230"/>
      <c r="AG312" s="230"/>
      <c r="AH312" s="230"/>
      <c r="AI312" s="230"/>
      <c r="AJ312" s="230"/>
      <c r="AK312" s="230"/>
      <c r="AL312" s="230"/>
      <c r="AM312" s="230"/>
      <c r="AN312" s="230"/>
      <c r="AO312" s="230"/>
      <c r="AP312" s="230"/>
      <c r="AQ312" s="230"/>
      <c r="AR312" s="230"/>
      <c r="AS312" s="230"/>
      <c r="AT312" s="230"/>
      <c r="AU312" s="230"/>
      <c r="AV312" s="230"/>
      <c r="AW312" s="230"/>
      <c r="AX312" s="230"/>
      <c r="AY312" s="230"/>
      <c r="AZ312" s="230"/>
      <c r="BA312" s="230"/>
      <c r="BB312" s="230"/>
      <c r="BC312" s="230"/>
      <c r="BD312" s="230"/>
      <c r="BE312" s="230"/>
      <c r="BF312" s="45">
        <v>8</v>
      </c>
      <c r="BG312" s="102">
        <v>34</v>
      </c>
      <c r="BH312" s="102">
        <v>9</v>
      </c>
      <c r="BI312" s="102">
        <v>28</v>
      </c>
      <c r="BJ312" s="48" t="str">
        <f t="shared" si="51"/>
        <v>9,34</v>
      </c>
      <c r="BK312" s="82"/>
      <c r="BL312" s="94">
        <f t="shared" si="52"/>
        <v>308</v>
      </c>
      <c r="BM312" s="56">
        <f t="shared" si="53"/>
        <v>9</v>
      </c>
      <c r="BN312" s="56">
        <f t="shared" si="54"/>
        <v>20</v>
      </c>
      <c r="BO312" s="82"/>
      <c r="BP312" s="230"/>
      <c r="BQ312" s="230"/>
      <c r="BR312" s="230"/>
      <c r="BS312" s="230"/>
      <c r="BT312" s="230"/>
      <c r="BU312" s="230"/>
      <c r="BV312" s="231"/>
      <c r="BW312" s="230"/>
      <c r="BX312" s="231"/>
      <c r="BY312" s="231"/>
      <c r="BZ312" s="82"/>
      <c r="CA312" s="82"/>
      <c r="CB312" s="82"/>
      <c r="CC312" s="82"/>
      <c r="CD312" s="82"/>
      <c r="CE312" s="82"/>
      <c r="CF312" s="82"/>
      <c r="CG312" s="82"/>
      <c r="CH312" s="82"/>
      <c r="CI312" s="82"/>
      <c r="CJ312" s="82"/>
      <c r="CX312" s="82"/>
      <c r="CY312" s="82"/>
      <c r="CZ312" s="82"/>
      <c r="DA312" s="82"/>
      <c r="DB312" s="82"/>
      <c r="DC312" s="82"/>
      <c r="DD312" s="82"/>
      <c r="DE312" s="82"/>
      <c r="DF312" s="82"/>
      <c r="DG312" s="82"/>
      <c r="DH312" s="82"/>
      <c r="DI312" s="82"/>
      <c r="DJ312" s="82"/>
      <c r="DK312" s="82"/>
    </row>
    <row r="313" spans="1:115" ht="11.25" customHeight="1" x14ac:dyDescent="0.25">
      <c r="A313" s="82"/>
      <c r="B313" s="82"/>
      <c r="C313" s="82"/>
      <c r="D313" s="82"/>
      <c r="E313" s="82"/>
      <c r="F313" s="82"/>
      <c r="G313" s="82"/>
      <c r="H313" s="82"/>
      <c r="I313" s="82"/>
      <c r="J313" s="82"/>
      <c r="K313" s="82"/>
      <c r="L313" s="82"/>
      <c r="M313" s="82"/>
      <c r="N313" s="82"/>
      <c r="O313" s="82"/>
      <c r="P313" s="82"/>
      <c r="Q313" s="82"/>
      <c r="R313" s="82"/>
      <c r="S313" s="82"/>
      <c r="T313" s="82"/>
      <c r="U313" s="82"/>
      <c r="V313" s="82"/>
      <c r="W313" s="82"/>
      <c r="X313" s="82"/>
      <c r="Y313" s="82"/>
      <c r="Z313" s="82"/>
      <c r="AA313" s="230"/>
      <c r="AB313" s="230"/>
      <c r="AC313" s="230"/>
      <c r="AD313" s="230"/>
      <c r="AE313" s="230"/>
      <c r="AF313" s="230"/>
      <c r="AG313" s="230"/>
      <c r="AH313" s="230"/>
      <c r="AI313" s="230"/>
      <c r="AJ313" s="230"/>
      <c r="AK313" s="230"/>
      <c r="AL313" s="230"/>
      <c r="AM313" s="230"/>
      <c r="AN313" s="230"/>
      <c r="AO313" s="230"/>
      <c r="AP313" s="230"/>
      <c r="AQ313" s="230"/>
      <c r="AR313" s="230"/>
      <c r="AS313" s="230"/>
      <c r="AT313" s="230"/>
      <c r="AU313" s="230"/>
      <c r="AV313" s="230"/>
      <c r="AW313" s="230"/>
      <c r="AX313" s="230"/>
      <c r="AY313" s="230"/>
      <c r="AZ313" s="230"/>
      <c r="BA313" s="230"/>
      <c r="BB313" s="230"/>
      <c r="BC313" s="230"/>
      <c r="BD313" s="230"/>
      <c r="BE313" s="230"/>
      <c r="BF313" s="45">
        <v>8</v>
      </c>
      <c r="BG313" s="102">
        <v>34</v>
      </c>
      <c r="BH313" s="102">
        <v>10</v>
      </c>
      <c r="BI313" s="102">
        <v>28</v>
      </c>
      <c r="BJ313" s="48" t="str">
        <f t="shared" si="51"/>
        <v>10,34</v>
      </c>
      <c r="BK313" s="82"/>
      <c r="BL313" s="94">
        <f t="shared" si="52"/>
        <v>309</v>
      </c>
      <c r="BM313" s="56">
        <f t="shared" si="53"/>
        <v>9</v>
      </c>
      <c r="BN313" s="56">
        <f t="shared" si="54"/>
        <v>21</v>
      </c>
      <c r="BO313" s="82"/>
      <c r="BP313" s="230"/>
      <c r="BQ313" s="230"/>
      <c r="BR313" s="230"/>
      <c r="BS313" s="230"/>
      <c r="BT313" s="230"/>
      <c r="BU313" s="230"/>
      <c r="BV313" s="231"/>
      <c r="BW313" s="230"/>
      <c r="BX313" s="231"/>
      <c r="BY313" s="231"/>
      <c r="BZ313" s="82"/>
      <c r="CA313" s="82"/>
      <c r="CB313" s="82"/>
      <c r="CC313" s="82"/>
      <c r="CD313" s="82"/>
      <c r="CE313" s="82"/>
      <c r="CF313" s="82"/>
      <c r="CG313" s="82"/>
      <c r="CH313" s="82"/>
      <c r="CI313" s="82"/>
      <c r="CJ313" s="82"/>
      <c r="CX313" s="82"/>
      <c r="CY313" s="82"/>
      <c r="CZ313" s="82"/>
      <c r="DA313" s="82"/>
      <c r="DB313" s="82"/>
      <c r="DC313" s="82"/>
      <c r="DD313" s="82"/>
      <c r="DE313" s="82"/>
      <c r="DF313" s="82"/>
      <c r="DG313" s="82"/>
      <c r="DH313" s="82"/>
      <c r="DI313" s="82"/>
      <c r="DJ313" s="82"/>
      <c r="DK313" s="82"/>
    </row>
    <row r="314" spans="1:115" ht="11.25" customHeight="1" x14ac:dyDescent="0.25">
      <c r="A314" s="82"/>
      <c r="B314" s="82"/>
      <c r="C314" s="82"/>
      <c r="D314" s="82"/>
      <c r="E314" s="82"/>
      <c r="F314" s="82"/>
      <c r="G314" s="82"/>
      <c r="H314" s="82"/>
      <c r="I314" s="82"/>
      <c r="J314" s="82"/>
      <c r="K314" s="82"/>
      <c r="L314" s="82"/>
      <c r="M314" s="82"/>
      <c r="N314" s="82"/>
      <c r="O314" s="82"/>
      <c r="P314" s="82"/>
      <c r="Q314" s="82"/>
      <c r="R314" s="82"/>
      <c r="S314" s="82"/>
      <c r="T314" s="82"/>
      <c r="U314" s="82"/>
      <c r="V314" s="82"/>
      <c r="W314" s="82"/>
      <c r="X314" s="82"/>
      <c r="Y314" s="82"/>
      <c r="Z314" s="82"/>
      <c r="AA314" s="230"/>
      <c r="AB314" s="230"/>
      <c r="AC314" s="230"/>
      <c r="AD314" s="230"/>
      <c r="AE314" s="230"/>
      <c r="AF314" s="230"/>
      <c r="AG314" s="230"/>
      <c r="AH314" s="230"/>
      <c r="AI314" s="230"/>
      <c r="AJ314" s="230"/>
      <c r="AK314" s="230"/>
      <c r="AL314" s="230"/>
      <c r="AM314" s="230"/>
      <c r="AN314" s="230"/>
      <c r="AO314" s="230"/>
      <c r="AP314" s="230"/>
      <c r="AQ314" s="230"/>
      <c r="AR314" s="230"/>
      <c r="AS314" s="230"/>
      <c r="AT314" s="230"/>
      <c r="AU314" s="230"/>
      <c r="AV314" s="230"/>
      <c r="AW314" s="230"/>
      <c r="AX314" s="230"/>
      <c r="AY314" s="230"/>
      <c r="AZ314" s="230"/>
      <c r="BA314" s="230"/>
      <c r="BB314" s="230"/>
      <c r="BC314" s="230"/>
      <c r="BD314" s="230"/>
      <c r="BE314" s="230"/>
      <c r="BF314" s="45">
        <v>8</v>
      </c>
      <c r="BG314" s="102">
        <v>34</v>
      </c>
      <c r="BH314" s="102">
        <v>11</v>
      </c>
      <c r="BI314" s="102">
        <v>28</v>
      </c>
      <c r="BJ314" s="48" t="str">
        <f t="shared" si="51"/>
        <v>11,34</v>
      </c>
      <c r="BK314" s="82"/>
      <c r="BL314" s="94">
        <f t="shared" si="52"/>
        <v>310</v>
      </c>
      <c r="BM314" s="56">
        <f t="shared" si="53"/>
        <v>9</v>
      </c>
      <c r="BN314" s="56">
        <f t="shared" si="54"/>
        <v>22</v>
      </c>
      <c r="BO314" s="82"/>
      <c r="BP314" s="230"/>
      <c r="BQ314" s="230"/>
      <c r="BR314" s="230"/>
      <c r="BS314" s="230"/>
      <c r="BT314" s="230"/>
      <c r="BU314" s="230"/>
      <c r="BV314" s="231"/>
      <c r="BW314" s="230"/>
      <c r="BX314" s="231"/>
      <c r="BY314" s="231"/>
      <c r="BZ314" s="82"/>
      <c r="CA314" s="82"/>
      <c r="CB314" s="82"/>
      <c r="CC314" s="82"/>
      <c r="CD314" s="82"/>
      <c r="CE314" s="82"/>
      <c r="CF314" s="82"/>
      <c r="CG314" s="82"/>
      <c r="CH314" s="82"/>
      <c r="CI314" s="82"/>
      <c r="CJ314" s="82"/>
      <c r="CX314" s="82"/>
      <c r="CY314" s="82"/>
      <c r="CZ314" s="82"/>
      <c r="DA314" s="82"/>
      <c r="DB314" s="82"/>
      <c r="DC314" s="82"/>
      <c r="DD314" s="82"/>
      <c r="DE314" s="82"/>
      <c r="DF314" s="82"/>
      <c r="DG314" s="82"/>
      <c r="DH314" s="82"/>
      <c r="DI314" s="82"/>
      <c r="DJ314" s="82"/>
      <c r="DK314" s="82"/>
    </row>
    <row r="315" spans="1:115" ht="11.25" customHeight="1" x14ac:dyDescent="0.25">
      <c r="A315" s="82"/>
      <c r="B315" s="82"/>
      <c r="C315" s="82"/>
      <c r="D315" s="82"/>
      <c r="E315" s="82"/>
      <c r="F315" s="82"/>
      <c r="G315" s="82"/>
      <c r="H315" s="82"/>
      <c r="I315" s="82"/>
      <c r="J315" s="82"/>
      <c r="K315" s="82"/>
      <c r="L315" s="82"/>
      <c r="M315" s="82"/>
      <c r="N315" s="82"/>
      <c r="O315" s="82"/>
      <c r="P315" s="82"/>
      <c r="Q315" s="82"/>
      <c r="R315" s="82"/>
      <c r="S315" s="82"/>
      <c r="T315" s="82"/>
      <c r="U315" s="82"/>
      <c r="V315" s="82"/>
      <c r="W315" s="82"/>
      <c r="X315" s="82"/>
      <c r="Y315" s="82"/>
      <c r="Z315" s="82"/>
      <c r="AA315" s="230"/>
      <c r="AB315" s="230"/>
      <c r="AC315" s="230"/>
      <c r="AD315" s="230"/>
      <c r="AE315" s="230"/>
      <c r="AF315" s="230"/>
      <c r="AG315" s="230"/>
      <c r="AH315" s="230"/>
      <c r="AI315" s="230"/>
      <c r="AJ315" s="230"/>
      <c r="AK315" s="230"/>
      <c r="AL315" s="230"/>
      <c r="AM315" s="230"/>
      <c r="AN315" s="230"/>
      <c r="AO315" s="230"/>
      <c r="AP315" s="230"/>
      <c r="AQ315" s="230"/>
      <c r="AR315" s="230"/>
      <c r="AS315" s="230"/>
      <c r="AT315" s="230"/>
      <c r="AU315" s="230"/>
      <c r="AV315" s="230"/>
      <c r="AW315" s="230"/>
      <c r="AX315" s="230"/>
      <c r="AY315" s="230"/>
      <c r="AZ315" s="230"/>
      <c r="BA315" s="230"/>
      <c r="BB315" s="230"/>
      <c r="BC315" s="230"/>
      <c r="BD315" s="230"/>
      <c r="BE315" s="230"/>
      <c r="BF315" s="45">
        <v>8</v>
      </c>
      <c r="BG315" s="102">
        <v>34</v>
      </c>
      <c r="BH315" s="102">
        <v>12</v>
      </c>
      <c r="BI315" s="102">
        <v>28</v>
      </c>
      <c r="BJ315" s="48" t="str">
        <f t="shared" si="51"/>
        <v>12,34</v>
      </c>
      <c r="BK315" s="82"/>
      <c r="BL315" s="94">
        <f t="shared" si="52"/>
        <v>311</v>
      </c>
      <c r="BM315" s="56">
        <f t="shared" si="53"/>
        <v>9</v>
      </c>
      <c r="BN315" s="56">
        <f t="shared" si="54"/>
        <v>23</v>
      </c>
      <c r="BO315" s="82"/>
      <c r="BP315" s="230"/>
      <c r="BQ315" s="230"/>
      <c r="BR315" s="230"/>
      <c r="BS315" s="230"/>
      <c r="BT315" s="230"/>
      <c r="BU315" s="230"/>
      <c r="BV315" s="231"/>
      <c r="BW315" s="230"/>
      <c r="BX315" s="231"/>
      <c r="BY315" s="231"/>
      <c r="BZ315" s="82"/>
      <c r="CA315" s="82"/>
      <c r="CB315" s="82"/>
      <c r="CC315" s="82"/>
      <c r="CD315" s="82"/>
      <c r="CE315" s="82"/>
      <c r="CF315" s="82"/>
      <c r="CG315" s="82"/>
      <c r="CH315" s="82"/>
      <c r="CI315" s="82"/>
      <c r="CJ315" s="82"/>
      <c r="CX315" s="82"/>
      <c r="CY315" s="82"/>
      <c r="CZ315" s="82"/>
      <c r="DA315" s="82"/>
      <c r="DB315" s="82"/>
      <c r="DC315" s="82"/>
      <c r="DD315" s="82"/>
      <c r="DE315" s="82"/>
      <c r="DF315" s="82"/>
      <c r="DG315" s="82"/>
      <c r="DH315" s="82"/>
      <c r="DI315" s="82"/>
      <c r="DJ315" s="82"/>
      <c r="DK315" s="82"/>
    </row>
    <row r="316" spans="1:115" ht="11.25" customHeight="1" x14ac:dyDescent="0.25">
      <c r="A316" s="82"/>
      <c r="B316" s="82"/>
      <c r="C316" s="82"/>
      <c r="D316" s="82"/>
      <c r="E316" s="82"/>
      <c r="F316" s="82"/>
      <c r="G316" s="82"/>
      <c r="H316" s="82"/>
      <c r="I316" s="82"/>
      <c r="J316" s="82"/>
      <c r="K316" s="82"/>
      <c r="L316" s="82"/>
      <c r="M316" s="82"/>
      <c r="N316" s="82"/>
      <c r="O316" s="82"/>
      <c r="P316" s="82"/>
      <c r="Q316" s="82"/>
      <c r="R316" s="82"/>
      <c r="S316" s="82"/>
      <c r="T316" s="82"/>
      <c r="U316" s="82"/>
      <c r="V316" s="82"/>
      <c r="W316" s="82"/>
      <c r="X316" s="82"/>
      <c r="Y316" s="82"/>
      <c r="Z316" s="82"/>
      <c r="AA316" s="230"/>
      <c r="AB316" s="230"/>
      <c r="AC316" s="230"/>
      <c r="AD316" s="230"/>
      <c r="AE316" s="230"/>
      <c r="AF316" s="230"/>
      <c r="AG316" s="230"/>
      <c r="AH316" s="230"/>
      <c r="AI316" s="230"/>
      <c r="AJ316" s="230"/>
      <c r="AK316" s="230"/>
      <c r="AL316" s="230"/>
      <c r="AM316" s="230"/>
      <c r="AN316" s="230"/>
      <c r="AO316" s="230"/>
      <c r="AP316" s="230"/>
      <c r="AQ316" s="230"/>
      <c r="AR316" s="230"/>
      <c r="AS316" s="230"/>
      <c r="AT316" s="230"/>
      <c r="AU316" s="230"/>
      <c r="AV316" s="230"/>
      <c r="AW316" s="230"/>
      <c r="AX316" s="230"/>
      <c r="AY316" s="230"/>
      <c r="AZ316" s="230"/>
      <c r="BA316" s="230"/>
      <c r="BB316" s="230"/>
      <c r="BC316" s="230"/>
      <c r="BD316" s="230"/>
      <c r="BE316" s="230"/>
      <c r="BF316" s="45">
        <v>8</v>
      </c>
      <c r="BG316" s="102">
        <v>34</v>
      </c>
      <c r="BH316" s="102">
        <v>13</v>
      </c>
      <c r="BI316" s="102">
        <v>28</v>
      </c>
      <c r="BJ316" s="48" t="str">
        <f t="shared" si="51"/>
        <v>13,34</v>
      </c>
      <c r="BK316" s="82"/>
      <c r="BL316" s="94">
        <f t="shared" si="52"/>
        <v>312</v>
      </c>
      <c r="BM316" s="56">
        <f t="shared" si="53"/>
        <v>9</v>
      </c>
      <c r="BN316" s="56">
        <f t="shared" si="54"/>
        <v>24</v>
      </c>
      <c r="BO316" s="82"/>
      <c r="BP316" s="230"/>
      <c r="BQ316" s="230"/>
      <c r="BR316" s="230"/>
      <c r="BS316" s="230"/>
      <c r="BT316" s="230"/>
      <c r="BU316" s="230"/>
      <c r="BV316" s="231"/>
      <c r="BW316" s="230"/>
      <c r="BX316" s="231"/>
      <c r="BY316" s="231"/>
      <c r="BZ316" s="82"/>
      <c r="CA316" s="82"/>
      <c r="CB316" s="82"/>
      <c r="CC316" s="82"/>
      <c r="CD316" s="82"/>
      <c r="CE316" s="82"/>
      <c r="CF316" s="82"/>
      <c r="CG316" s="82"/>
      <c r="CH316" s="82"/>
      <c r="CI316" s="82"/>
      <c r="CJ316" s="82"/>
      <c r="CX316" s="82"/>
      <c r="CY316" s="82"/>
      <c r="CZ316" s="82"/>
      <c r="DA316" s="82"/>
      <c r="DB316" s="82"/>
      <c r="DC316" s="82"/>
      <c r="DD316" s="82"/>
      <c r="DE316" s="82"/>
      <c r="DF316" s="82"/>
      <c r="DG316" s="82"/>
      <c r="DH316" s="82"/>
      <c r="DI316" s="82"/>
      <c r="DJ316" s="82"/>
      <c r="DK316" s="82"/>
    </row>
    <row r="317" spans="1:115" ht="11.25" customHeight="1" x14ac:dyDescent="0.25">
      <c r="A317" s="82"/>
      <c r="B317" s="82"/>
      <c r="C317" s="82"/>
      <c r="D317" s="82"/>
      <c r="E317" s="82"/>
      <c r="F317" s="82"/>
      <c r="G317" s="82"/>
      <c r="H317" s="82"/>
      <c r="I317" s="82"/>
      <c r="J317" s="82"/>
      <c r="K317" s="82"/>
      <c r="L317" s="82"/>
      <c r="M317" s="82"/>
      <c r="N317" s="82"/>
      <c r="O317" s="82"/>
      <c r="P317" s="82"/>
      <c r="Q317" s="82"/>
      <c r="R317" s="82"/>
      <c r="S317" s="82"/>
      <c r="T317" s="82"/>
      <c r="U317" s="82"/>
      <c r="V317" s="82"/>
      <c r="W317" s="82"/>
      <c r="X317" s="82"/>
      <c r="Y317" s="82"/>
      <c r="Z317" s="82"/>
      <c r="AA317" s="230"/>
      <c r="AB317" s="230"/>
      <c r="AC317" s="230"/>
      <c r="AD317" s="230"/>
      <c r="AE317" s="230"/>
      <c r="AF317" s="230"/>
      <c r="AG317" s="230"/>
      <c r="AH317" s="230"/>
      <c r="AI317" s="230"/>
      <c r="AJ317" s="230"/>
      <c r="AK317" s="230"/>
      <c r="AL317" s="230"/>
      <c r="AM317" s="230"/>
      <c r="AN317" s="230"/>
      <c r="AO317" s="230"/>
      <c r="AP317" s="230"/>
      <c r="AQ317" s="230"/>
      <c r="AR317" s="230"/>
      <c r="AS317" s="230"/>
      <c r="AT317" s="230"/>
      <c r="AU317" s="230"/>
      <c r="AV317" s="230"/>
      <c r="AW317" s="230"/>
      <c r="AX317" s="230"/>
      <c r="AY317" s="230"/>
      <c r="AZ317" s="230"/>
      <c r="BA317" s="230"/>
      <c r="BB317" s="230"/>
      <c r="BC317" s="230"/>
      <c r="BD317" s="230"/>
      <c r="BE317" s="230"/>
      <c r="BF317" s="45">
        <v>8</v>
      </c>
      <c r="BG317" s="102">
        <v>35</v>
      </c>
      <c r="BH317" s="102">
        <v>14</v>
      </c>
      <c r="BI317" s="102">
        <v>28</v>
      </c>
      <c r="BJ317" s="48" t="str">
        <f t="shared" si="51"/>
        <v>14,35</v>
      </c>
      <c r="BK317" s="82"/>
      <c r="BL317" s="94">
        <f t="shared" si="52"/>
        <v>313</v>
      </c>
      <c r="BM317" s="56">
        <f t="shared" si="53"/>
        <v>9</v>
      </c>
      <c r="BN317" s="56">
        <f t="shared" si="54"/>
        <v>25</v>
      </c>
      <c r="BO317" s="82"/>
      <c r="BP317" s="230"/>
      <c r="BQ317" s="230"/>
      <c r="BR317" s="230"/>
      <c r="BS317" s="230"/>
      <c r="BT317" s="230"/>
      <c r="BU317" s="230"/>
      <c r="BV317" s="231"/>
      <c r="BW317" s="230"/>
      <c r="BX317" s="231"/>
      <c r="BY317" s="231"/>
      <c r="BZ317" s="82"/>
      <c r="CA317" s="82"/>
      <c r="CB317" s="82"/>
      <c r="CC317" s="82"/>
      <c r="CD317" s="82"/>
      <c r="CE317" s="82"/>
      <c r="CF317" s="82"/>
      <c r="CG317" s="82"/>
      <c r="CH317" s="82"/>
      <c r="CI317" s="82"/>
      <c r="CJ317" s="82"/>
      <c r="CX317" s="82"/>
      <c r="CY317" s="82"/>
      <c r="CZ317" s="82"/>
      <c r="DA317" s="82"/>
      <c r="DB317" s="82"/>
      <c r="DC317" s="82"/>
      <c r="DD317" s="82"/>
      <c r="DE317" s="82"/>
      <c r="DF317" s="82"/>
      <c r="DG317" s="82"/>
      <c r="DH317" s="82"/>
      <c r="DI317" s="82"/>
      <c r="DJ317" s="82"/>
      <c r="DK317" s="82"/>
    </row>
    <row r="318" spans="1:115" ht="11.25" customHeight="1" x14ac:dyDescent="0.25">
      <c r="A318" s="82"/>
      <c r="B318" s="82"/>
      <c r="C318" s="82"/>
      <c r="D318" s="82"/>
      <c r="E318" s="82"/>
      <c r="F318" s="82"/>
      <c r="G318" s="82"/>
      <c r="H318" s="82"/>
      <c r="I318" s="82"/>
      <c r="J318" s="82"/>
      <c r="K318" s="82"/>
      <c r="L318" s="82"/>
      <c r="M318" s="82"/>
      <c r="N318" s="82"/>
      <c r="O318" s="82"/>
      <c r="P318" s="82"/>
      <c r="Q318" s="82"/>
      <c r="R318" s="82"/>
      <c r="S318" s="82"/>
      <c r="T318" s="82"/>
      <c r="U318" s="82"/>
      <c r="V318" s="82"/>
      <c r="W318" s="82"/>
      <c r="X318" s="82"/>
      <c r="Y318" s="82"/>
      <c r="Z318" s="82"/>
      <c r="AA318" s="230"/>
      <c r="AB318" s="230"/>
      <c r="AC318" s="230"/>
      <c r="AD318" s="230"/>
      <c r="AE318" s="230"/>
      <c r="AF318" s="230"/>
      <c r="AG318" s="230"/>
      <c r="AH318" s="230"/>
      <c r="AI318" s="230"/>
      <c r="AJ318" s="230"/>
      <c r="AK318" s="230"/>
      <c r="AL318" s="230"/>
      <c r="AM318" s="230"/>
      <c r="AN318" s="230"/>
      <c r="AO318" s="230"/>
      <c r="AP318" s="230"/>
      <c r="AQ318" s="230"/>
      <c r="AR318" s="230"/>
      <c r="AS318" s="230"/>
      <c r="AT318" s="230"/>
      <c r="AU318" s="230"/>
      <c r="AV318" s="230"/>
      <c r="AW318" s="230"/>
      <c r="AX318" s="230"/>
      <c r="AY318" s="230"/>
      <c r="AZ318" s="230"/>
      <c r="BA318" s="230"/>
      <c r="BB318" s="230"/>
      <c r="BC318" s="230"/>
      <c r="BD318" s="230"/>
      <c r="BE318" s="230"/>
      <c r="BF318" s="45">
        <v>8</v>
      </c>
      <c r="BG318" s="102">
        <v>35</v>
      </c>
      <c r="BH318" s="102">
        <v>15</v>
      </c>
      <c r="BI318" s="102">
        <v>28</v>
      </c>
      <c r="BJ318" s="48" t="str">
        <f t="shared" si="51"/>
        <v>15,35</v>
      </c>
      <c r="BK318" s="82"/>
      <c r="BL318" s="94">
        <f t="shared" si="52"/>
        <v>314</v>
      </c>
      <c r="BM318" s="56">
        <f t="shared" si="53"/>
        <v>9</v>
      </c>
      <c r="BN318" s="56">
        <f t="shared" si="54"/>
        <v>26</v>
      </c>
      <c r="BO318" s="82"/>
      <c r="BP318" s="230"/>
      <c r="BQ318" s="230"/>
      <c r="BR318" s="230"/>
      <c r="BS318" s="230"/>
      <c r="BT318" s="230"/>
      <c r="BU318" s="230"/>
      <c r="BV318" s="231"/>
      <c r="BW318" s="230"/>
      <c r="BX318" s="231"/>
      <c r="BY318" s="231"/>
      <c r="BZ318" s="82"/>
      <c r="CA318" s="82"/>
      <c r="CB318" s="82"/>
      <c r="CC318" s="82"/>
      <c r="CD318" s="82"/>
      <c r="CE318" s="82"/>
      <c r="CF318" s="82"/>
      <c r="CG318" s="82"/>
      <c r="CH318" s="82"/>
      <c r="CI318" s="82"/>
      <c r="CJ318" s="82"/>
      <c r="CX318" s="82"/>
      <c r="CY318" s="82"/>
      <c r="CZ318" s="82"/>
      <c r="DA318" s="82"/>
      <c r="DB318" s="82"/>
      <c r="DC318" s="82"/>
      <c r="DD318" s="82"/>
      <c r="DE318" s="82"/>
      <c r="DF318" s="82"/>
      <c r="DG318" s="82"/>
      <c r="DH318" s="82"/>
      <c r="DI318" s="82"/>
      <c r="DJ318" s="82"/>
      <c r="DK318" s="82"/>
    </row>
    <row r="319" spans="1:115" ht="11.25" customHeight="1" x14ac:dyDescent="0.25">
      <c r="A319" s="82"/>
      <c r="B319" s="82"/>
      <c r="C319" s="82"/>
      <c r="D319" s="82"/>
      <c r="E319" s="82"/>
      <c r="F319" s="82"/>
      <c r="G319" s="82"/>
      <c r="H319" s="82"/>
      <c r="I319" s="82"/>
      <c r="J319" s="82"/>
      <c r="K319" s="82"/>
      <c r="L319" s="82"/>
      <c r="M319" s="82"/>
      <c r="N319" s="82"/>
      <c r="O319" s="82"/>
      <c r="P319" s="82"/>
      <c r="Q319" s="82"/>
      <c r="R319" s="82"/>
      <c r="S319" s="82"/>
      <c r="T319" s="82"/>
      <c r="U319" s="82"/>
      <c r="V319" s="82"/>
      <c r="W319" s="82"/>
      <c r="X319" s="82"/>
      <c r="Y319" s="82"/>
      <c r="Z319" s="82"/>
      <c r="AA319" s="230"/>
      <c r="AB319" s="230"/>
      <c r="AC319" s="230"/>
      <c r="AD319" s="230"/>
      <c r="AE319" s="230"/>
      <c r="AF319" s="230"/>
      <c r="AG319" s="230"/>
      <c r="AH319" s="230"/>
      <c r="AI319" s="230"/>
      <c r="AJ319" s="230"/>
      <c r="AK319" s="230"/>
      <c r="AL319" s="230"/>
      <c r="AM319" s="230"/>
      <c r="AN319" s="230"/>
      <c r="AO319" s="230"/>
      <c r="AP319" s="230"/>
      <c r="AQ319" s="230"/>
      <c r="AR319" s="230"/>
      <c r="AS319" s="230"/>
      <c r="AT319" s="230"/>
      <c r="AU319" s="230"/>
      <c r="AV319" s="230"/>
      <c r="AW319" s="230"/>
      <c r="AX319" s="230"/>
      <c r="AY319" s="230"/>
      <c r="AZ319" s="230"/>
      <c r="BA319" s="230"/>
      <c r="BB319" s="230"/>
      <c r="BC319" s="230"/>
      <c r="BD319" s="230"/>
      <c r="BE319" s="230"/>
      <c r="BF319" s="45">
        <v>8</v>
      </c>
      <c r="BG319" s="102">
        <v>35</v>
      </c>
      <c r="BH319" s="102">
        <v>16</v>
      </c>
      <c r="BI319" s="102">
        <v>28</v>
      </c>
      <c r="BJ319" s="48" t="str">
        <f t="shared" si="51"/>
        <v>16,35</v>
      </c>
      <c r="BK319" s="82"/>
      <c r="BL319" s="94">
        <f t="shared" si="52"/>
        <v>315</v>
      </c>
      <c r="BM319" s="56">
        <f t="shared" si="53"/>
        <v>9</v>
      </c>
      <c r="BN319" s="56">
        <f t="shared" si="54"/>
        <v>27</v>
      </c>
      <c r="BO319" s="82"/>
      <c r="BP319" s="230"/>
      <c r="BQ319" s="230"/>
      <c r="BR319" s="230"/>
      <c r="BS319" s="230"/>
      <c r="BT319" s="230"/>
      <c r="BU319" s="230"/>
      <c r="BV319" s="231"/>
      <c r="BW319" s="230"/>
      <c r="BX319" s="231"/>
      <c r="BY319" s="231"/>
      <c r="BZ319" s="82"/>
      <c r="CA319" s="82"/>
      <c r="CB319" s="82"/>
      <c r="CC319" s="82"/>
      <c r="CD319" s="82"/>
      <c r="CE319" s="82"/>
      <c r="CF319" s="82"/>
      <c r="CG319" s="82"/>
      <c r="CH319" s="82"/>
      <c r="CI319" s="82"/>
      <c r="CJ319" s="82"/>
      <c r="CX319" s="82"/>
      <c r="CY319" s="82"/>
      <c r="CZ319" s="82"/>
      <c r="DA319" s="82"/>
      <c r="DB319" s="82"/>
      <c r="DC319" s="82"/>
      <c r="DD319" s="82"/>
      <c r="DE319" s="82"/>
      <c r="DF319" s="82"/>
      <c r="DG319" s="82"/>
      <c r="DH319" s="82"/>
      <c r="DI319" s="82"/>
      <c r="DJ319" s="82"/>
      <c r="DK319" s="82"/>
    </row>
    <row r="320" spans="1:115" ht="11.25" customHeight="1" x14ac:dyDescent="0.25">
      <c r="A320" s="82"/>
      <c r="B320" s="82"/>
      <c r="C320" s="82"/>
      <c r="D320" s="82"/>
      <c r="E320" s="82"/>
      <c r="F320" s="82"/>
      <c r="G320" s="82"/>
      <c r="H320" s="82"/>
      <c r="I320" s="82"/>
      <c r="J320" s="82"/>
      <c r="K320" s="82"/>
      <c r="L320" s="82"/>
      <c r="M320" s="82"/>
      <c r="N320" s="82"/>
      <c r="O320" s="82"/>
      <c r="P320" s="82"/>
      <c r="Q320" s="82"/>
      <c r="R320" s="82"/>
      <c r="S320" s="82"/>
      <c r="T320" s="82"/>
      <c r="U320" s="82"/>
      <c r="V320" s="82"/>
      <c r="W320" s="82"/>
      <c r="X320" s="82"/>
      <c r="Y320" s="82"/>
      <c r="Z320" s="82"/>
      <c r="AA320" s="230"/>
      <c r="AB320" s="230"/>
      <c r="AC320" s="230"/>
      <c r="AD320" s="230"/>
      <c r="AE320" s="230"/>
      <c r="AF320" s="230"/>
      <c r="AG320" s="230"/>
      <c r="AH320" s="230"/>
      <c r="AI320" s="230"/>
      <c r="AJ320" s="230"/>
      <c r="AK320" s="230"/>
      <c r="AL320" s="230"/>
      <c r="AM320" s="230"/>
      <c r="AN320" s="230"/>
      <c r="AO320" s="230"/>
      <c r="AP320" s="230"/>
      <c r="AQ320" s="230"/>
      <c r="AR320" s="230"/>
      <c r="AS320" s="230"/>
      <c r="AT320" s="230"/>
      <c r="AU320" s="230"/>
      <c r="AV320" s="230"/>
      <c r="AW320" s="230"/>
      <c r="AX320" s="230"/>
      <c r="AY320" s="230"/>
      <c r="AZ320" s="230"/>
      <c r="BA320" s="230"/>
      <c r="BB320" s="230"/>
      <c r="BC320" s="230"/>
      <c r="BD320" s="230"/>
      <c r="BE320" s="230"/>
      <c r="BF320" s="45">
        <v>8</v>
      </c>
      <c r="BG320" s="102">
        <v>35</v>
      </c>
      <c r="BH320" s="102">
        <v>17</v>
      </c>
      <c r="BI320" s="102">
        <v>28</v>
      </c>
      <c r="BJ320" s="48" t="str">
        <f t="shared" si="51"/>
        <v>17,35</v>
      </c>
      <c r="BK320" s="82"/>
      <c r="BL320" s="94">
        <f t="shared" si="52"/>
        <v>316</v>
      </c>
      <c r="BM320" s="56">
        <f t="shared" si="53"/>
        <v>9</v>
      </c>
      <c r="BN320" s="56">
        <f t="shared" si="54"/>
        <v>28</v>
      </c>
      <c r="BO320" s="82"/>
      <c r="BP320" s="230"/>
      <c r="BQ320" s="230"/>
      <c r="BR320" s="230"/>
      <c r="BS320" s="230"/>
      <c r="BT320" s="230"/>
      <c r="BU320" s="230"/>
      <c r="BV320" s="231"/>
      <c r="BW320" s="230"/>
      <c r="BX320" s="231"/>
      <c r="BY320" s="231"/>
      <c r="BZ320" s="82"/>
      <c r="CA320" s="82"/>
      <c r="CB320" s="82"/>
      <c r="CC320" s="82"/>
      <c r="CD320" s="82"/>
      <c r="CE320" s="82"/>
      <c r="CF320" s="82"/>
      <c r="CG320" s="82"/>
      <c r="CH320" s="82"/>
      <c r="CI320" s="82"/>
      <c r="CJ320" s="82"/>
      <c r="CX320" s="82"/>
      <c r="CY320" s="82"/>
      <c r="CZ320" s="82"/>
      <c r="DA320" s="82"/>
      <c r="DB320" s="82"/>
      <c r="DC320" s="82"/>
      <c r="DD320" s="82"/>
      <c r="DE320" s="82"/>
      <c r="DF320" s="82"/>
      <c r="DG320" s="82"/>
      <c r="DH320" s="82"/>
      <c r="DI320" s="82"/>
      <c r="DJ320" s="82"/>
      <c r="DK320" s="82"/>
    </row>
    <row r="321" spans="1:115" ht="11.25" customHeight="1" x14ac:dyDescent="0.25">
      <c r="A321" s="82"/>
      <c r="B321" s="82"/>
      <c r="C321" s="82"/>
      <c r="D321" s="82"/>
      <c r="E321" s="82"/>
      <c r="F321" s="82"/>
      <c r="G321" s="82"/>
      <c r="H321" s="82"/>
      <c r="I321" s="82"/>
      <c r="J321" s="82"/>
      <c r="K321" s="82"/>
      <c r="L321" s="82"/>
      <c r="M321" s="82"/>
      <c r="N321" s="82"/>
      <c r="O321" s="82"/>
      <c r="P321" s="82"/>
      <c r="Q321" s="82"/>
      <c r="R321" s="82"/>
      <c r="S321" s="82"/>
      <c r="T321" s="82"/>
      <c r="U321" s="82"/>
      <c r="V321" s="82"/>
      <c r="W321" s="82"/>
      <c r="X321" s="82"/>
      <c r="Y321" s="82"/>
      <c r="Z321" s="82"/>
      <c r="AA321" s="230"/>
      <c r="AB321" s="230"/>
      <c r="AC321" s="230"/>
      <c r="AD321" s="230"/>
      <c r="AE321" s="230"/>
      <c r="AF321" s="230"/>
      <c r="AG321" s="230"/>
      <c r="AH321" s="230"/>
      <c r="AI321" s="230"/>
      <c r="AJ321" s="230"/>
      <c r="AK321" s="230"/>
      <c r="AL321" s="230"/>
      <c r="AM321" s="230"/>
      <c r="AN321" s="230"/>
      <c r="AO321" s="230"/>
      <c r="AP321" s="230"/>
      <c r="AQ321" s="230"/>
      <c r="AR321" s="230"/>
      <c r="AS321" s="230"/>
      <c r="AT321" s="230"/>
      <c r="AU321" s="230"/>
      <c r="AV321" s="230"/>
      <c r="AW321" s="230"/>
      <c r="AX321" s="230"/>
      <c r="AY321" s="230"/>
      <c r="AZ321" s="230"/>
      <c r="BA321" s="230"/>
      <c r="BB321" s="230"/>
      <c r="BC321" s="230"/>
      <c r="BD321" s="230"/>
      <c r="BE321" s="230"/>
      <c r="BF321" s="45">
        <v>8</v>
      </c>
      <c r="BG321" s="102">
        <v>35</v>
      </c>
      <c r="BH321" s="102">
        <v>18</v>
      </c>
      <c r="BI321" s="102">
        <v>28</v>
      </c>
      <c r="BJ321" s="48" t="str">
        <f t="shared" si="51"/>
        <v>18,35</v>
      </c>
      <c r="BK321" s="82"/>
      <c r="BL321" s="94">
        <f t="shared" si="52"/>
        <v>317</v>
      </c>
      <c r="BM321" s="56">
        <f t="shared" si="53"/>
        <v>9</v>
      </c>
      <c r="BN321" s="56">
        <f t="shared" si="54"/>
        <v>29</v>
      </c>
      <c r="BO321" s="82"/>
      <c r="BP321" s="230"/>
      <c r="BQ321" s="230"/>
      <c r="BR321" s="230"/>
      <c r="BS321" s="230"/>
      <c r="BT321" s="230"/>
      <c r="BU321" s="230"/>
      <c r="BV321" s="231"/>
      <c r="BW321" s="230"/>
      <c r="BX321" s="231"/>
      <c r="BY321" s="231"/>
      <c r="BZ321" s="82"/>
      <c r="CA321" s="82"/>
      <c r="CB321" s="82"/>
      <c r="CC321" s="82"/>
      <c r="CD321" s="82"/>
      <c r="CE321" s="82"/>
      <c r="CF321" s="82"/>
      <c r="CG321" s="82"/>
      <c r="CH321" s="82"/>
      <c r="CI321" s="82"/>
      <c r="CJ321" s="82"/>
      <c r="CX321" s="82"/>
      <c r="CY321" s="82"/>
      <c r="CZ321" s="82"/>
      <c r="DA321" s="82"/>
      <c r="DB321" s="82"/>
      <c r="DC321" s="82"/>
      <c r="DD321" s="82"/>
      <c r="DE321" s="82"/>
      <c r="DF321" s="82"/>
      <c r="DG321" s="82"/>
      <c r="DH321" s="82"/>
      <c r="DI321" s="82"/>
      <c r="DJ321" s="82"/>
      <c r="DK321" s="82"/>
    </row>
    <row r="322" spans="1:115" ht="11.25" customHeight="1" x14ac:dyDescent="0.25">
      <c r="A322" s="82"/>
      <c r="B322" s="82"/>
      <c r="C322" s="82"/>
      <c r="D322" s="82"/>
      <c r="E322" s="82"/>
      <c r="F322" s="82"/>
      <c r="G322" s="82"/>
      <c r="H322" s="82"/>
      <c r="I322" s="82"/>
      <c r="J322" s="82"/>
      <c r="K322" s="82"/>
      <c r="L322" s="82"/>
      <c r="M322" s="82"/>
      <c r="N322" s="82"/>
      <c r="O322" s="82"/>
      <c r="P322" s="82"/>
      <c r="Q322" s="82"/>
      <c r="R322" s="82"/>
      <c r="S322" s="82"/>
      <c r="T322" s="82"/>
      <c r="U322" s="82"/>
      <c r="V322" s="82"/>
      <c r="W322" s="82"/>
      <c r="X322" s="82"/>
      <c r="Y322" s="82"/>
      <c r="Z322" s="82"/>
      <c r="AA322" s="230"/>
      <c r="AB322" s="230"/>
      <c r="AC322" s="230"/>
      <c r="AD322" s="230"/>
      <c r="AE322" s="230"/>
      <c r="AF322" s="230"/>
      <c r="AG322" s="230"/>
      <c r="AH322" s="230"/>
      <c r="AI322" s="230"/>
      <c r="AJ322" s="230"/>
      <c r="AK322" s="230"/>
      <c r="AL322" s="230"/>
      <c r="AM322" s="230"/>
      <c r="AN322" s="230"/>
      <c r="AO322" s="230"/>
      <c r="AP322" s="230"/>
      <c r="AQ322" s="230"/>
      <c r="AR322" s="230"/>
      <c r="AS322" s="230"/>
      <c r="AT322" s="230"/>
      <c r="AU322" s="230"/>
      <c r="AV322" s="230"/>
      <c r="AW322" s="230"/>
      <c r="AX322" s="230"/>
      <c r="AY322" s="230"/>
      <c r="AZ322" s="230"/>
      <c r="BA322" s="230"/>
      <c r="BB322" s="230"/>
      <c r="BC322" s="230"/>
      <c r="BD322" s="230"/>
      <c r="BE322" s="230"/>
      <c r="BF322" s="45">
        <v>8</v>
      </c>
      <c r="BG322" s="102">
        <v>35</v>
      </c>
      <c r="BH322" s="102">
        <v>19</v>
      </c>
      <c r="BI322" s="102">
        <v>28</v>
      </c>
      <c r="BJ322" s="48" t="str">
        <f t="shared" si="51"/>
        <v>19,35</v>
      </c>
      <c r="BK322" s="82"/>
      <c r="BL322" s="94">
        <f t="shared" si="52"/>
        <v>318</v>
      </c>
      <c r="BM322" s="56">
        <f t="shared" si="53"/>
        <v>9</v>
      </c>
      <c r="BN322" s="56">
        <f t="shared" si="54"/>
        <v>30</v>
      </c>
      <c r="BO322" s="82"/>
      <c r="BP322" s="230"/>
      <c r="BQ322" s="230"/>
      <c r="BR322" s="230"/>
      <c r="BS322" s="230"/>
      <c r="BT322" s="230"/>
      <c r="BU322" s="230"/>
      <c r="BV322" s="231"/>
      <c r="BW322" s="230"/>
      <c r="BX322" s="231"/>
      <c r="BY322" s="231"/>
      <c r="BZ322" s="82"/>
      <c r="CA322" s="82"/>
      <c r="CB322" s="82"/>
      <c r="CC322" s="82"/>
      <c r="CD322" s="82"/>
      <c r="CE322" s="82"/>
      <c r="CF322" s="82"/>
      <c r="CG322" s="82"/>
      <c r="CH322" s="82"/>
      <c r="CI322" s="82"/>
      <c r="CJ322" s="82"/>
      <c r="CX322" s="82"/>
      <c r="CY322" s="82"/>
      <c r="CZ322" s="82"/>
      <c r="DA322" s="82"/>
      <c r="DB322" s="82"/>
      <c r="DC322" s="82"/>
      <c r="DD322" s="82"/>
      <c r="DE322" s="82"/>
      <c r="DF322" s="82"/>
      <c r="DG322" s="82"/>
      <c r="DH322" s="82"/>
      <c r="DI322" s="82"/>
      <c r="DJ322" s="82"/>
      <c r="DK322" s="82"/>
    </row>
    <row r="323" spans="1:115" ht="11.25" customHeight="1" x14ac:dyDescent="0.25">
      <c r="A323" s="82"/>
      <c r="B323" s="82"/>
      <c r="C323" s="82"/>
      <c r="D323" s="82"/>
      <c r="E323" s="82"/>
      <c r="F323" s="82"/>
      <c r="G323" s="82"/>
      <c r="H323" s="82"/>
      <c r="I323" s="82"/>
      <c r="J323" s="82"/>
      <c r="K323" s="82"/>
      <c r="L323" s="82"/>
      <c r="M323" s="82"/>
      <c r="N323" s="82"/>
      <c r="O323" s="82"/>
      <c r="P323" s="82"/>
      <c r="Q323" s="82"/>
      <c r="R323" s="82"/>
      <c r="S323" s="82"/>
      <c r="T323" s="82"/>
      <c r="U323" s="82"/>
      <c r="V323" s="82"/>
      <c r="W323" s="82"/>
      <c r="X323" s="82"/>
      <c r="Y323" s="82"/>
      <c r="Z323" s="82"/>
      <c r="AA323" s="230"/>
      <c r="AB323" s="230"/>
      <c r="AC323" s="230"/>
      <c r="AD323" s="230"/>
      <c r="AE323" s="230"/>
      <c r="AF323" s="230"/>
      <c r="AG323" s="230"/>
      <c r="AH323" s="230"/>
      <c r="AI323" s="230"/>
      <c r="AJ323" s="230"/>
      <c r="AK323" s="230"/>
      <c r="AL323" s="230"/>
      <c r="AM323" s="230"/>
      <c r="AN323" s="230"/>
      <c r="AO323" s="230"/>
      <c r="AP323" s="230"/>
      <c r="AQ323" s="230"/>
      <c r="AR323" s="230"/>
      <c r="AS323" s="230"/>
      <c r="AT323" s="230"/>
      <c r="AU323" s="230"/>
      <c r="AV323" s="230"/>
      <c r="AW323" s="230"/>
      <c r="AX323" s="230"/>
      <c r="AY323" s="230"/>
      <c r="AZ323" s="230"/>
      <c r="BA323" s="230"/>
      <c r="BB323" s="230"/>
      <c r="BC323" s="230"/>
      <c r="BD323" s="230"/>
      <c r="BE323" s="230"/>
      <c r="BF323" s="45">
        <v>8</v>
      </c>
      <c r="BG323" s="102">
        <v>35</v>
      </c>
      <c r="BH323" s="102">
        <v>20</v>
      </c>
      <c r="BI323" s="102">
        <v>28</v>
      </c>
      <c r="BJ323" s="48" t="str">
        <f t="shared" si="51"/>
        <v>20,35</v>
      </c>
      <c r="BK323" s="82"/>
      <c r="BL323" s="94">
        <f t="shared" si="52"/>
        <v>319</v>
      </c>
      <c r="BM323" s="56">
        <f t="shared" si="53"/>
        <v>9</v>
      </c>
      <c r="BN323" s="56">
        <f t="shared" si="54"/>
        <v>31</v>
      </c>
      <c r="BO323" s="82"/>
      <c r="BP323" s="230"/>
      <c r="BQ323" s="230"/>
      <c r="BR323" s="230"/>
      <c r="BS323" s="230"/>
      <c r="BT323" s="230"/>
      <c r="BU323" s="230"/>
      <c r="BV323" s="231"/>
      <c r="BW323" s="230"/>
      <c r="BX323" s="231"/>
      <c r="BY323" s="231"/>
      <c r="BZ323" s="82"/>
      <c r="CA323" s="82"/>
      <c r="CB323" s="82"/>
      <c r="CC323" s="82"/>
      <c r="CD323" s="82"/>
      <c r="CE323" s="82"/>
      <c r="CF323" s="82"/>
      <c r="CG323" s="82"/>
      <c r="CH323" s="82"/>
      <c r="CI323" s="82"/>
      <c r="CJ323" s="82"/>
      <c r="CX323" s="82"/>
      <c r="CY323" s="82"/>
      <c r="CZ323" s="82"/>
      <c r="DA323" s="82"/>
      <c r="DB323" s="82"/>
      <c r="DC323" s="82"/>
      <c r="DD323" s="82"/>
      <c r="DE323" s="82"/>
      <c r="DF323" s="82"/>
      <c r="DG323" s="82"/>
      <c r="DH323" s="82"/>
      <c r="DI323" s="82"/>
      <c r="DJ323" s="82"/>
      <c r="DK323" s="82"/>
    </row>
    <row r="324" spans="1:115" ht="11.25" customHeight="1" x14ac:dyDescent="0.25">
      <c r="A324" s="82"/>
      <c r="B324" s="82"/>
      <c r="C324" s="82"/>
      <c r="D324" s="82"/>
      <c r="E324" s="82"/>
      <c r="F324" s="82"/>
      <c r="G324" s="82"/>
      <c r="H324" s="82"/>
      <c r="I324" s="82"/>
      <c r="J324" s="82"/>
      <c r="K324" s="82"/>
      <c r="L324" s="82"/>
      <c r="M324" s="82"/>
      <c r="N324" s="82"/>
      <c r="O324" s="82"/>
      <c r="P324" s="82"/>
      <c r="Q324" s="82"/>
      <c r="R324" s="82"/>
      <c r="S324" s="82"/>
      <c r="T324" s="82"/>
      <c r="U324" s="82"/>
      <c r="V324" s="82"/>
      <c r="W324" s="82"/>
      <c r="X324" s="82"/>
      <c r="Y324" s="82"/>
      <c r="Z324" s="82"/>
      <c r="AA324" s="230"/>
      <c r="AB324" s="230"/>
      <c r="AC324" s="230"/>
      <c r="AD324" s="230"/>
      <c r="AE324" s="230"/>
      <c r="AF324" s="230"/>
      <c r="AG324" s="230"/>
      <c r="AH324" s="230"/>
      <c r="AI324" s="230"/>
      <c r="AJ324" s="230"/>
      <c r="AK324" s="230"/>
      <c r="AL324" s="230"/>
      <c r="AM324" s="230"/>
      <c r="AN324" s="230"/>
      <c r="AO324" s="230"/>
      <c r="AP324" s="230"/>
      <c r="AQ324" s="230"/>
      <c r="AR324" s="230"/>
      <c r="AS324" s="230"/>
      <c r="AT324" s="230"/>
      <c r="AU324" s="230"/>
      <c r="AV324" s="230"/>
      <c r="AW324" s="230"/>
      <c r="AX324" s="230"/>
      <c r="AY324" s="230"/>
      <c r="AZ324" s="230"/>
      <c r="BA324" s="230"/>
      <c r="BB324" s="230"/>
      <c r="BC324" s="230"/>
      <c r="BD324" s="230"/>
      <c r="BE324" s="230"/>
      <c r="BF324" s="45">
        <v>8</v>
      </c>
      <c r="BG324" s="102">
        <v>36</v>
      </c>
      <c r="BH324" s="102">
        <v>21</v>
      </c>
      <c r="BI324" s="102">
        <v>28</v>
      </c>
      <c r="BJ324" s="48" t="str">
        <f t="shared" si="51"/>
        <v>21,36</v>
      </c>
      <c r="BK324" s="82"/>
      <c r="BL324" s="94">
        <f t="shared" si="52"/>
        <v>320</v>
      </c>
      <c r="BM324" s="56">
        <f t="shared" si="53"/>
        <v>9</v>
      </c>
      <c r="BN324" s="56">
        <f t="shared" si="54"/>
        <v>32</v>
      </c>
      <c r="BO324" s="82"/>
      <c r="BP324" s="230"/>
      <c r="BQ324" s="230"/>
      <c r="BR324" s="230"/>
      <c r="BS324" s="230"/>
      <c r="BT324" s="230"/>
      <c r="BU324" s="230"/>
      <c r="BV324" s="231"/>
      <c r="BW324" s="230"/>
      <c r="BX324" s="231"/>
      <c r="BY324" s="231"/>
      <c r="BZ324" s="82"/>
      <c r="CA324" s="82"/>
      <c r="CB324" s="82"/>
      <c r="CC324" s="82"/>
      <c r="CD324" s="82"/>
      <c r="CE324" s="82"/>
      <c r="CF324" s="82"/>
      <c r="CG324" s="82"/>
      <c r="CH324" s="82"/>
      <c r="CI324" s="82"/>
      <c r="CJ324" s="82"/>
      <c r="CX324" s="82"/>
      <c r="CY324" s="82"/>
      <c r="CZ324" s="82"/>
      <c r="DA324" s="82"/>
      <c r="DB324" s="82"/>
      <c r="DC324" s="82"/>
      <c r="DD324" s="82"/>
      <c r="DE324" s="82"/>
      <c r="DF324" s="82"/>
      <c r="DG324" s="82"/>
      <c r="DH324" s="82"/>
      <c r="DI324" s="82"/>
      <c r="DJ324" s="82"/>
      <c r="DK324" s="82"/>
    </row>
    <row r="325" spans="1:115" ht="11.25" customHeight="1" x14ac:dyDescent="0.25">
      <c r="A325" s="82"/>
      <c r="B325" s="82"/>
      <c r="C325" s="82"/>
      <c r="D325" s="82"/>
      <c r="E325" s="82"/>
      <c r="F325" s="82"/>
      <c r="G325" s="82"/>
      <c r="H325" s="82"/>
      <c r="I325" s="82"/>
      <c r="J325" s="82"/>
      <c r="K325" s="82"/>
      <c r="L325" s="82"/>
      <c r="M325" s="82"/>
      <c r="N325" s="82"/>
      <c r="O325" s="82"/>
      <c r="P325" s="82"/>
      <c r="Q325" s="82"/>
      <c r="R325" s="82"/>
      <c r="S325" s="82"/>
      <c r="T325" s="82"/>
      <c r="U325" s="82"/>
      <c r="V325" s="82"/>
      <c r="W325" s="82"/>
      <c r="X325" s="82"/>
      <c r="Y325" s="82"/>
      <c r="Z325" s="82"/>
      <c r="AA325" s="230"/>
      <c r="AB325" s="230"/>
      <c r="AC325" s="230"/>
      <c r="AD325" s="230"/>
      <c r="AE325" s="230"/>
      <c r="AF325" s="230"/>
      <c r="AG325" s="230"/>
      <c r="AH325" s="230"/>
      <c r="AI325" s="230"/>
      <c r="AJ325" s="230"/>
      <c r="AK325" s="230"/>
      <c r="AL325" s="230"/>
      <c r="AM325" s="230"/>
      <c r="AN325" s="230"/>
      <c r="AO325" s="230"/>
      <c r="AP325" s="230"/>
      <c r="AQ325" s="230"/>
      <c r="AR325" s="230"/>
      <c r="AS325" s="230"/>
      <c r="AT325" s="230"/>
      <c r="AU325" s="230"/>
      <c r="AV325" s="230"/>
      <c r="AW325" s="230"/>
      <c r="AX325" s="230"/>
      <c r="AY325" s="230"/>
      <c r="AZ325" s="230"/>
      <c r="BA325" s="230"/>
      <c r="BB325" s="230"/>
      <c r="BC325" s="230"/>
      <c r="BD325" s="230"/>
      <c r="BE325" s="230"/>
      <c r="BF325" s="45">
        <v>8</v>
      </c>
      <c r="BG325" s="102">
        <v>36</v>
      </c>
      <c r="BH325" s="102">
        <v>22</v>
      </c>
      <c r="BI325" s="102">
        <v>28</v>
      </c>
      <c r="BJ325" s="48" t="str">
        <f t="shared" si="51"/>
        <v>22,36</v>
      </c>
      <c r="BK325" s="82"/>
      <c r="BL325" s="94">
        <f t="shared" ref="BL325:BL388" si="55">IF(ROW()&lt;=$BL$4,ROW()-ROW(BL$4),"")</f>
        <v>321</v>
      </c>
      <c r="BM325" s="56">
        <f t="shared" si="53"/>
        <v>9</v>
      </c>
      <c r="BN325" s="56">
        <f t="shared" si="54"/>
        <v>33</v>
      </c>
      <c r="BO325" s="82"/>
      <c r="BP325" s="230"/>
      <c r="BQ325" s="230"/>
      <c r="BR325" s="230"/>
      <c r="BS325" s="230"/>
      <c r="BT325" s="230"/>
      <c r="BU325" s="230"/>
      <c r="BV325" s="231"/>
      <c r="BW325" s="230"/>
      <c r="BX325" s="231"/>
      <c r="BY325" s="231"/>
      <c r="BZ325" s="82"/>
      <c r="CA325" s="82"/>
      <c r="CB325" s="82"/>
      <c r="CC325" s="82"/>
      <c r="CD325" s="82"/>
      <c r="CE325" s="82"/>
      <c r="CF325" s="82"/>
      <c r="CG325" s="82"/>
      <c r="CH325" s="82"/>
      <c r="CI325" s="82"/>
      <c r="CJ325" s="82"/>
      <c r="CX325" s="82"/>
      <c r="CY325" s="82"/>
      <c r="CZ325" s="82"/>
      <c r="DA325" s="82"/>
      <c r="DB325" s="82"/>
      <c r="DC325" s="82"/>
      <c r="DD325" s="82"/>
      <c r="DE325" s="82"/>
      <c r="DF325" s="82"/>
      <c r="DG325" s="82"/>
      <c r="DH325" s="82"/>
      <c r="DI325" s="82"/>
      <c r="DJ325" s="82"/>
      <c r="DK325" s="82"/>
    </row>
    <row r="326" spans="1:115" ht="11.25" customHeight="1" x14ac:dyDescent="0.25">
      <c r="A326" s="82"/>
      <c r="B326" s="82"/>
      <c r="C326" s="82"/>
      <c r="D326" s="82"/>
      <c r="E326" s="82"/>
      <c r="F326" s="82"/>
      <c r="G326" s="82"/>
      <c r="H326" s="82"/>
      <c r="I326" s="82"/>
      <c r="J326" s="82"/>
      <c r="K326" s="82"/>
      <c r="L326" s="82"/>
      <c r="M326" s="82"/>
      <c r="N326" s="82"/>
      <c r="O326" s="82"/>
      <c r="P326" s="82"/>
      <c r="Q326" s="82"/>
      <c r="R326" s="82"/>
      <c r="S326" s="82"/>
      <c r="T326" s="82"/>
      <c r="U326" s="82"/>
      <c r="V326" s="82"/>
      <c r="W326" s="82"/>
      <c r="X326" s="82"/>
      <c r="Y326" s="82"/>
      <c r="Z326" s="82"/>
      <c r="AA326" s="230"/>
      <c r="AB326" s="230"/>
      <c r="AC326" s="230"/>
      <c r="AD326" s="230"/>
      <c r="AE326" s="230"/>
      <c r="AF326" s="230"/>
      <c r="AG326" s="230"/>
      <c r="AH326" s="230"/>
      <c r="AI326" s="230"/>
      <c r="AJ326" s="230"/>
      <c r="AK326" s="230"/>
      <c r="AL326" s="230"/>
      <c r="AM326" s="230"/>
      <c r="AN326" s="230"/>
      <c r="AO326" s="230"/>
      <c r="AP326" s="230"/>
      <c r="AQ326" s="230"/>
      <c r="AR326" s="230"/>
      <c r="AS326" s="230"/>
      <c r="AT326" s="230"/>
      <c r="AU326" s="230"/>
      <c r="AV326" s="230"/>
      <c r="AW326" s="230"/>
      <c r="AX326" s="230"/>
      <c r="AY326" s="230"/>
      <c r="AZ326" s="230"/>
      <c r="BA326" s="230"/>
      <c r="BB326" s="230"/>
      <c r="BC326" s="230"/>
      <c r="BD326" s="230"/>
      <c r="BE326" s="230"/>
      <c r="BF326" s="45">
        <v>8</v>
      </c>
      <c r="BG326" s="102">
        <v>36</v>
      </c>
      <c r="BH326" s="102">
        <v>23</v>
      </c>
      <c r="BI326" s="102">
        <v>28</v>
      </c>
      <c r="BJ326" s="48" t="str">
        <f t="shared" si="51"/>
        <v>23,36</v>
      </c>
      <c r="BK326" s="82"/>
      <c r="BL326" s="94">
        <f t="shared" si="55"/>
        <v>322</v>
      </c>
      <c r="BM326" s="56">
        <f t="shared" ref="BM326:BM389" si="56">IF(ISNUMBER(BL326),INT(BL325/$BN$4)+1,"")</f>
        <v>9</v>
      </c>
      <c r="BN326" s="56">
        <f t="shared" ref="BN326:BN389" si="57">IF(ISNUMBER(BL326),IF(BM325&lt;&gt;BM326,1,BN325+1),"")</f>
        <v>34</v>
      </c>
      <c r="BO326" s="82"/>
      <c r="BP326" s="230"/>
      <c r="BQ326" s="230"/>
      <c r="BR326" s="230"/>
      <c r="BS326" s="230"/>
      <c r="BT326" s="230"/>
      <c r="BU326" s="230"/>
      <c r="BV326" s="231"/>
      <c r="BW326" s="230"/>
      <c r="BX326" s="231"/>
      <c r="BY326" s="231"/>
      <c r="BZ326" s="82"/>
      <c r="CA326" s="82"/>
      <c r="CB326" s="82"/>
      <c r="CC326" s="82"/>
      <c r="CD326" s="82"/>
      <c r="CE326" s="82"/>
      <c r="CF326" s="82"/>
      <c r="CG326" s="82"/>
      <c r="CH326" s="82"/>
      <c r="CI326" s="82"/>
      <c r="CJ326" s="82"/>
      <c r="CX326" s="82"/>
      <c r="CY326" s="82"/>
      <c r="CZ326" s="82"/>
      <c r="DA326" s="82"/>
      <c r="DB326" s="82"/>
      <c r="DC326" s="82"/>
      <c r="DD326" s="82"/>
      <c r="DE326" s="82"/>
      <c r="DF326" s="82"/>
      <c r="DG326" s="82"/>
      <c r="DH326" s="82"/>
      <c r="DI326" s="82"/>
      <c r="DJ326" s="82"/>
      <c r="DK326" s="82"/>
    </row>
    <row r="327" spans="1:115" ht="11.25" customHeight="1" x14ac:dyDescent="0.25">
      <c r="A327" s="82"/>
      <c r="B327" s="82"/>
      <c r="C327" s="82"/>
      <c r="D327" s="82"/>
      <c r="E327" s="82"/>
      <c r="F327" s="82"/>
      <c r="G327" s="82"/>
      <c r="H327" s="82"/>
      <c r="I327" s="82"/>
      <c r="J327" s="82"/>
      <c r="K327" s="82"/>
      <c r="L327" s="82"/>
      <c r="M327" s="82"/>
      <c r="N327" s="82"/>
      <c r="O327" s="82"/>
      <c r="P327" s="82"/>
      <c r="Q327" s="82"/>
      <c r="R327" s="82"/>
      <c r="S327" s="82"/>
      <c r="T327" s="82"/>
      <c r="U327" s="82"/>
      <c r="V327" s="82"/>
      <c r="W327" s="82"/>
      <c r="X327" s="82"/>
      <c r="Y327" s="82"/>
      <c r="Z327" s="82"/>
      <c r="AA327" s="230"/>
      <c r="AB327" s="230"/>
      <c r="AC327" s="230"/>
      <c r="AD327" s="230"/>
      <c r="AE327" s="230"/>
      <c r="AF327" s="230"/>
      <c r="AG327" s="230"/>
      <c r="AH327" s="230"/>
      <c r="AI327" s="230"/>
      <c r="AJ327" s="230"/>
      <c r="AK327" s="230"/>
      <c r="AL327" s="230"/>
      <c r="AM327" s="230"/>
      <c r="AN327" s="230"/>
      <c r="AO327" s="230"/>
      <c r="AP327" s="230"/>
      <c r="AQ327" s="230"/>
      <c r="AR327" s="230"/>
      <c r="AS327" s="230"/>
      <c r="AT327" s="230"/>
      <c r="AU327" s="230"/>
      <c r="AV327" s="230"/>
      <c r="AW327" s="230"/>
      <c r="AX327" s="230"/>
      <c r="AY327" s="230"/>
      <c r="AZ327" s="230"/>
      <c r="BA327" s="230"/>
      <c r="BB327" s="230"/>
      <c r="BC327" s="230"/>
      <c r="BD327" s="230"/>
      <c r="BE327" s="230"/>
      <c r="BF327" s="230"/>
      <c r="BG327" s="92"/>
      <c r="BH327" s="92">
        <v>1</v>
      </c>
      <c r="BI327" s="236">
        <v>1</v>
      </c>
      <c r="BJ327" s="235" t="str">
        <f t="shared" ref="BJ327:BJ364" si="58">AG5</f>
        <v>23,1</v>
      </c>
      <c r="BK327" s="82"/>
      <c r="BL327" s="94">
        <f t="shared" si="55"/>
        <v>323</v>
      </c>
      <c r="BM327" s="56">
        <f t="shared" si="56"/>
        <v>9</v>
      </c>
      <c r="BN327" s="56">
        <f t="shared" si="57"/>
        <v>35</v>
      </c>
      <c r="BO327" s="82"/>
      <c r="BP327" s="230"/>
      <c r="BQ327" s="230"/>
      <c r="BR327" s="230"/>
      <c r="BS327" s="230"/>
      <c r="BT327" s="230"/>
      <c r="BU327" s="230"/>
      <c r="BV327" s="231"/>
      <c r="BW327" s="230"/>
      <c r="BX327" s="231"/>
      <c r="BY327" s="231"/>
      <c r="BZ327" s="82"/>
      <c r="CA327" s="82"/>
      <c r="CB327" s="82"/>
      <c r="CC327" s="82"/>
      <c r="CD327" s="82"/>
      <c r="CE327" s="82"/>
      <c r="CF327" s="82"/>
      <c r="CG327" s="82"/>
      <c r="CH327" s="82"/>
      <c r="CI327" s="82"/>
      <c r="CJ327" s="82"/>
      <c r="CX327" s="82"/>
      <c r="CY327" s="82"/>
      <c r="CZ327" s="82"/>
      <c r="DA327" s="82"/>
      <c r="DB327" s="82"/>
      <c r="DC327" s="82"/>
      <c r="DD327" s="82"/>
      <c r="DE327" s="82"/>
      <c r="DF327" s="82"/>
      <c r="DG327" s="82"/>
      <c r="DH327" s="82"/>
      <c r="DI327" s="82"/>
      <c r="DJ327" s="82"/>
      <c r="DK327" s="82"/>
    </row>
    <row r="328" spans="1:115" ht="11.25" customHeight="1" x14ac:dyDescent="0.25">
      <c r="A328" s="82"/>
      <c r="B328" s="82"/>
      <c r="C328" s="82"/>
      <c r="D328" s="82"/>
      <c r="E328" s="82"/>
      <c r="F328" s="82"/>
      <c r="G328" s="82"/>
      <c r="H328" s="82"/>
      <c r="I328" s="82"/>
      <c r="J328" s="82"/>
      <c r="K328" s="82"/>
      <c r="L328" s="82"/>
      <c r="M328" s="82"/>
      <c r="N328" s="82"/>
      <c r="O328" s="82"/>
      <c r="P328" s="82"/>
      <c r="Q328" s="82"/>
      <c r="R328" s="82"/>
      <c r="S328" s="82"/>
      <c r="T328" s="82"/>
      <c r="U328" s="82"/>
      <c r="V328" s="82"/>
      <c r="W328" s="82"/>
      <c r="X328" s="82"/>
      <c r="Y328" s="82"/>
      <c r="Z328" s="82"/>
      <c r="AA328" s="230"/>
      <c r="AB328" s="230"/>
      <c r="AC328" s="230"/>
      <c r="AD328" s="230"/>
      <c r="AE328" s="230"/>
      <c r="AF328" s="230"/>
      <c r="AG328" s="230"/>
      <c r="AH328" s="230"/>
      <c r="AI328" s="230"/>
      <c r="AJ328" s="230"/>
      <c r="AK328" s="230"/>
      <c r="AL328" s="230"/>
      <c r="AM328" s="230"/>
      <c r="AN328" s="230"/>
      <c r="AO328" s="230"/>
      <c r="AP328" s="230"/>
      <c r="AQ328" s="230"/>
      <c r="AR328" s="230"/>
      <c r="AS328" s="230"/>
      <c r="AT328" s="230"/>
      <c r="AU328" s="230"/>
      <c r="AV328" s="230"/>
      <c r="AW328" s="230"/>
      <c r="AX328" s="230"/>
      <c r="AY328" s="230"/>
      <c r="AZ328" s="230"/>
      <c r="BA328" s="230"/>
      <c r="BB328" s="230"/>
      <c r="BC328" s="230"/>
      <c r="BD328" s="230"/>
      <c r="BE328" s="230"/>
      <c r="BF328" s="230"/>
      <c r="BG328" s="92"/>
      <c r="BH328" s="92">
        <v>1</v>
      </c>
      <c r="BI328" s="236">
        <v>2</v>
      </c>
      <c r="BJ328" s="235" t="str">
        <f t="shared" si="58"/>
        <v>23,2</v>
      </c>
      <c r="BK328" s="82"/>
      <c r="BL328" s="94">
        <f t="shared" si="55"/>
        <v>324</v>
      </c>
      <c r="BM328" s="56">
        <f t="shared" si="56"/>
        <v>9</v>
      </c>
      <c r="BN328" s="56">
        <f t="shared" si="57"/>
        <v>36</v>
      </c>
      <c r="BO328" s="82"/>
      <c r="BP328" s="230"/>
      <c r="BQ328" s="230"/>
      <c r="BR328" s="230"/>
      <c r="BS328" s="230"/>
      <c r="BT328" s="230"/>
      <c r="BU328" s="230"/>
      <c r="BV328" s="231"/>
      <c r="BW328" s="230"/>
      <c r="BX328" s="231"/>
      <c r="BY328" s="231"/>
      <c r="BZ328" s="82"/>
      <c r="CA328" s="82"/>
      <c r="CB328" s="82"/>
      <c r="CC328" s="82"/>
      <c r="CD328" s="82"/>
      <c r="CE328" s="82"/>
      <c r="CF328" s="82"/>
      <c r="CG328" s="82"/>
      <c r="CH328" s="82"/>
      <c r="CI328" s="82"/>
      <c r="CJ328" s="82"/>
      <c r="CX328" s="82"/>
      <c r="CY328" s="82"/>
      <c r="CZ328" s="82"/>
      <c r="DA328" s="82"/>
      <c r="DB328" s="82"/>
      <c r="DC328" s="82"/>
      <c r="DD328" s="82"/>
      <c r="DE328" s="82"/>
      <c r="DF328" s="82"/>
      <c r="DG328" s="82"/>
      <c r="DH328" s="82"/>
      <c r="DI328" s="82"/>
      <c r="DJ328" s="82"/>
      <c r="DK328" s="82"/>
    </row>
    <row r="329" spans="1:115" ht="11.25" customHeight="1" x14ac:dyDescent="0.25">
      <c r="A329" s="82"/>
      <c r="B329" s="82"/>
      <c r="C329" s="82"/>
      <c r="D329" s="82"/>
      <c r="E329" s="82"/>
      <c r="F329" s="82"/>
      <c r="G329" s="82"/>
      <c r="H329" s="82"/>
      <c r="I329" s="82"/>
      <c r="J329" s="82"/>
      <c r="K329" s="82"/>
      <c r="L329" s="82"/>
      <c r="M329" s="82"/>
      <c r="N329" s="82"/>
      <c r="O329" s="82"/>
      <c r="P329" s="82"/>
      <c r="Q329" s="82"/>
      <c r="R329" s="82"/>
      <c r="S329" s="82"/>
      <c r="T329" s="82"/>
      <c r="U329" s="82"/>
      <c r="V329" s="82"/>
      <c r="W329" s="82"/>
      <c r="X329" s="82"/>
      <c r="Y329" s="82"/>
      <c r="Z329" s="82"/>
      <c r="AA329" s="230"/>
      <c r="AB329" s="230"/>
      <c r="AC329" s="230"/>
      <c r="AD329" s="230"/>
      <c r="AE329" s="230"/>
      <c r="AF329" s="230"/>
      <c r="AG329" s="230"/>
      <c r="AH329" s="230"/>
      <c r="AI329" s="230"/>
      <c r="AJ329" s="230"/>
      <c r="AK329" s="230"/>
      <c r="AL329" s="230"/>
      <c r="AM329" s="230"/>
      <c r="AN329" s="230"/>
      <c r="AO329" s="230"/>
      <c r="AP329" s="230"/>
      <c r="AQ329" s="230"/>
      <c r="AR329" s="230"/>
      <c r="AS329" s="230"/>
      <c r="AT329" s="230"/>
      <c r="AU329" s="230"/>
      <c r="AV329" s="230"/>
      <c r="AW329" s="230"/>
      <c r="AX329" s="230"/>
      <c r="AY329" s="230"/>
      <c r="AZ329" s="230"/>
      <c r="BA329" s="230"/>
      <c r="BB329" s="230"/>
      <c r="BC329" s="230"/>
      <c r="BD329" s="230"/>
      <c r="BE329" s="230"/>
      <c r="BF329" s="230"/>
      <c r="BG329" s="92"/>
      <c r="BH329" s="92">
        <v>1</v>
      </c>
      <c r="BI329" s="236">
        <v>3</v>
      </c>
      <c r="BJ329" s="235" t="str">
        <f t="shared" si="58"/>
        <v>22,2</v>
      </c>
      <c r="BK329" s="82"/>
      <c r="BL329" s="94">
        <f t="shared" si="55"/>
        <v>325</v>
      </c>
      <c r="BM329" s="56">
        <f t="shared" si="56"/>
        <v>10</v>
      </c>
      <c r="BN329" s="56">
        <f t="shared" si="57"/>
        <v>1</v>
      </c>
      <c r="BO329" s="82"/>
      <c r="BP329" s="230"/>
      <c r="BQ329" s="230"/>
      <c r="BR329" s="230"/>
      <c r="BS329" s="230"/>
      <c r="BT329" s="230"/>
      <c r="BU329" s="230"/>
      <c r="BV329" s="231"/>
      <c r="BW329" s="230"/>
      <c r="BX329" s="231"/>
      <c r="BY329" s="231"/>
      <c r="BZ329" s="82"/>
      <c r="CA329" s="82"/>
      <c r="CB329" s="82"/>
      <c r="CC329" s="82"/>
      <c r="CD329" s="82"/>
      <c r="CE329" s="82"/>
      <c r="CF329" s="82"/>
      <c r="CG329" s="82"/>
      <c r="CH329" s="82"/>
      <c r="CI329" s="82"/>
      <c r="CJ329" s="82"/>
      <c r="CX329" s="82"/>
      <c r="CY329" s="82"/>
      <c r="CZ329" s="82"/>
      <c r="DA329" s="82"/>
      <c r="DB329" s="82"/>
      <c r="DC329" s="82"/>
      <c r="DD329" s="82"/>
      <c r="DE329" s="82"/>
      <c r="DF329" s="82"/>
      <c r="DG329" s="82"/>
      <c r="DH329" s="82"/>
      <c r="DI329" s="82"/>
      <c r="DJ329" s="82"/>
      <c r="DK329" s="82"/>
    </row>
    <row r="330" spans="1:115" ht="11.25" customHeight="1" x14ac:dyDescent="0.25">
      <c r="A330" s="82"/>
      <c r="B330" s="82"/>
      <c r="C330" s="82"/>
      <c r="D330" s="82"/>
      <c r="E330" s="82"/>
      <c r="F330" s="82"/>
      <c r="G330" s="82"/>
      <c r="H330" s="82"/>
      <c r="I330" s="82"/>
      <c r="J330" s="82"/>
      <c r="K330" s="82"/>
      <c r="L330" s="82"/>
      <c r="M330" s="82"/>
      <c r="N330" s="82"/>
      <c r="O330" s="82"/>
      <c r="P330" s="82"/>
      <c r="Q330" s="82"/>
      <c r="R330" s="82"/>
      <c r="S330" s="82"/>
      <c r="T330" s="82"/>
      <c r="U330" s="82"/>
      <c r="V330" s="82"/>
      <c r="W330" s="82"/>
      <c r="X330" s="82"/>
      <c r="Y330" s="82"/>
      <c r="Z330" s="82"/>
      <c r="AA330" s="230"/>
      <c r="AB330" s="230"/>
      <c r="AC330" s="230"/>
      <c r="AD330" s="230"/>
      <c r="AE330" s="230"/>
      <c r="AF330" s="230"/>
      <c r="AG330" s="230"/>
      <c r="AH330" s="230"/>
      <c r="AI330" s="230"/>
      <c r="AJ330" s="230"/>
      <c r="AK330" s="230"/>
      <c r="AL330" s="230"/>
      <c r="AM330" s="230"/>
      <c r="AN330" s="230"/>
      <c r="AO330" s="230"/>
      <c r="AP330" s="230"/>
      <c r="AQ330" s="230"/>
      <c r="AR330" s="230"/>
      <c r="AS330" s="230"/>
      <c r="AT330" s="230"/>
      <c r="AU330" s="230"/>
      <c r="AV330" s="230"/>
      <c r="AW330" s="230"/>
      <c r="AX330" s="230"/>
      <c r="AY330" s="230"/>
      <c r="AZ330" s="230"/>
      <c r="BA330" s="230"/>
      <c r="BB330" s="230"/>
      <c r="BC330" s="230"/>
      <c r="BD330" s="230"/>
      <c r="BE330" s="230"/>
      <c r="BF330" s="230"/>
      <c r="BG330" s="92"/>
      <c r="BH330" s="92">
        <v>1</v>
      </c>
      <c r="BI330" s="236">
        <v>4</v>
      </c>
      <c r="BJ330" s="235" t="str">
        <f t="shared" si="58"/>
        <v>21,3</v>
      </c>
      <c r="BK330" s="82"/>
      <c r="BL330" s="94">
        <f t="shared" si="55"/>
        <v>326</v>
      </c>
      <c r="BM330" s="56">
        <f t="shared" si="56"/>
        <v>10</v>
      </c>
      <c r="BN330" s="56">
        <f t="shared" si="57"/>
        <v>2</v>
      </c>
      <c r="BO330" s="82"/>
      <c r="BP330" s="230"/>
      <c r="BQ330" s="230"/>
      <c r="BR330" s="230"/>
      <c r="BS330" s="230"/>
      <c r="BT330" s="230"/>
      <c r="BU330" s="230"/>
      <c r="BV330" s="231"/>
      <c r="BW330" s="230"/>
      <c r="BX330" s="231"/>
      <c r="BY330" s="231"/>
      <c r="BZ330" s="82"/>
      <c r="CA330" s="82"/>
      <c r="CB330" s="82"/>
      <c r="CC330" s="82"/>
      <c r="CD330" s="82"/>
      <c r="CE330" s="82"/>
      <c r="CF330" s="82"/>
      <c r="CG330" s="82"/>
      <c r="CH330" s="82"/>
      <c r="CI330" s="82"/>
      <c r="CJ330" s="82"/>
      <c r="CX330" s="82"/>
      <c r="CY330" s="82"/>
      <c r="CZ330" s="82"/>
      <c r="DA330" s="82"/>
      <c r="DB330" s="82"/>
      <c r="DC330" s="82"/>
      <c r="DD330" s="82"/>
      <c r="DE330" s="82"/>
      <c r="DF330" s="82"/>
      <c r="DG330" s="82"/>
      <c r="DH330" s="82"/>
      <c r="DI330" s="82"/>
      <c r="DJ330" s="82"/>
      <c r="DK330" s="82"/>
    </row>
    <row r="331" spans="1:115" ht="11.25" customHeight="1" x14ac:dyDescent="0.25">
      <c r="A331" s="82"/>
      <c r="B331" s="82"/>
      <c r="C331" s="82"/>
      <c r="D331" s="82"/>
      <c r="E331" s="82"/>
      <c r="F331" s="82"/>
      <c r="G331" s="82"/>
      <c r="H331" s="82"/>
      <c r="I331" s="82"/>
      <c r="J331" s="82"/>
      <c r="K331" s="82"/>
      <c r="L331" s="82"/>
      <c r="M331" s="82"/>
      <c r="N331" s="82"/>
      <c r="O331" s="82"/>
      <c r="P331" s="82"/>
      <c r="Q331" s="82"/>
      <c r="R331" s="82"/>
      <c r="S331" s="82"/>
      <c r="T331" s="82"/>
      <c r="U331" s="82"/>
      <c r="V331" s="82"/>
      <c r="W331" s="82"/>
      <c r="X331" s="82"/>
      <c r="Y331" s="82"/>
      <c r="Z331" s="82"/>
      <c r="AA331" s="230"/>
      <c r="AB331" s="230"/>
      <c r="AC331" s="230"/>
      <c r="AD331" s="230"/>
      <c r="AE331" s="230"/>
      <c r="AF331" s="230"/>
      <c r="AG331" s="230"/>
      <c r="AH331" s="230"/>
      <c r="AI331" s="230"/>
      <c r="AJ331" s="230"/>
      <c r="AK331" s="230"/>
      <c r="AL331" s="230"/>
      <c r="AM331" s="230"/>
      <c r="AN331" s="230"/>
      <c r="AO331" s="230"/>
      <c r="AP331" s="230"/>
      <c r="AQ331" s="230"/>
      <c r="AR331" s="230"/>
      <c r="AS331" s="230"/>
      <c r="AT331" s="230"/>
      <c r="AU331" s="230"/>
      <c r="AV331" s="230"/>
      <c r="AW331" s="230"/>
      <c r="AX331" s="230"/>
      <c r="AY331" s="230"/>
      <c r="AZ331" s="230"/>
      <c r="BA331" s="230"/>
      <c r="BB331" s="230"/>
      <c r="BC331" s="230"/>
      <c r="BD331" s="230"/>
      <c r="BE331" s="230"/>
      <c r="BF331" s="230"/>
      <c r="BG331" s="92"/>
      <c r="BH331" s="92">
        <v>1</v>
      </c>
      <c r="BI331" s="236">
        <v>5</v>
      </c>
      <c r="BJ331" s="235" t="str">
        <f t="shared" si="58"/>
        <v>20,4</v>
      </c>
      <c r="BK331" s="82"/>
      <c r="BL331" s="94">
        <f t="shared" si="55"/>
        <v>327</v>
      </c>
      <c r="BM331" s="56">
        <f t="shared" si="56"/>
        <v>10</v>
      </c>
      <c r="BN331" s="56">
        <f t="shared" si="57"/>
        <v>3</v>
      </c>
      <c r="BO331" s="82"/>
      <c r="BP331" s="230"/>
      <c r="BQ331" s="230"/>
      <c r="BR331" s="230"/>
      <c r="BS331" s="230"/>
      <c r="BT331" s="230"/>
      <c r="BU331" s="230"/>
      <c r="BV331" s="231"/>
      <c r="BW331" s="230"/>
      <c r="BX331" s="231"/>
      <c r="BY331" s="231"/>
      <c r="BZ331" s="82"/>
      <c r="CA331" s="82"/>
      <c r="CB331" s="82"/>
      <c r="CC331" s="82"/>
      <c r="CD331" s="82"/>
      <c r="CE331" s="82"/>
      <c r="CF331" s="82"/>
      <c r="CG331" s="82"/>
      <c r="CH331" s="82"/>
      <c r="CI331" s="82"/>
      <c r="CJ331" s="82"/>
      <c r="CX331" s="82"/>
      <c r="CY331" s="82"/>
      <c r="CZ331" s="82"/>
      <c r="DA331" s="82"/>
      <c r="DB331" s="82"/>
      <c r="DC331" s="82"/>
      <c r="DD331" s="82"/>
      <c r="DE331" s="82"/>
      <c r="DF331" s="82"/>
      <c r="DG331" s="82"/>
      <c r="DH331" s="82"/>
      <c r="DI331" s="82"/>
      <c r="DJ331" s="82"/>
      <c r="DK331" s="82"/>
    </row>
    <row r="332" spans="1:115" ht="11.25" customHeight="1" x14ac:dyDescent="0.25">
      <c r="A332" s="82"/>
      <c r="B332" s="82"/>
      <c r="C332" s="82"/>
      <c r="D332" s="82"/>
      <c r="E332" s="82"/>
      <c r="F332" s="82"/>
      <c r="G332" s="82"/>
      <c r="H332" s="82"/>
      <c r="I332" s="82"/>
      <c r="J332" s="82"/>
      <c r="K332" s="82"/>
      <c r="L332" s="82"/>
      <c r="M332" s="82"/>
      <c r="N332" s="82"/>
      <c r="O332" s="82"/>
      <c r="P332" s="82"/>
      <c r="Q332" s="82"/>
      <c r="R332" s="82"/>
      <c r="S332" s="82"/>
      <c r="T332" s="82"/>
      <c r="U332" s="82"/>
      <c r="V332" s="82"/>
      <c r="W332" s="82"/>
      <c r="X332" s="82"/>
      <c r="Y332" s="82"/>
      <c r="Z332" s="82"/>
      <c r="AA332" s="230"/>
      <c r="AB332" s="230"/>
      <c r="AC332" s="230"/>
      <c r="AD332" s="230"/>
      <c r="AE332" s="230"/>
      <c r="AF332" s="230"/>
      <c r="AG332" s="230"/>
      <c r="AH332" s="230"/>
      <c r="AI332" s="230"/>
      <c r="AJ332" s="230"/>
      <c r="AK332" s="230"/>
      <c r="AL332" s="230"/>
      <c r="AM332" s="230"/>
      <c r="AN332" s="230"/>
      <c r="AO332" s="230"/>
      <c r="AP332" s="230"/>
      <c r="AQ332" s="230"/>
      <c r="AR332" s="230"/>
      <c r="AS332" s="230"/>
      <c r="AT332" s="230"/>
      <c r="AU332" s="230"/>
      <c r="AV332" s="230"/>
      <c r="AW332" s="230"/>
      <c r="AX332" s="230"/>
      <c r="AY332" s="230"/>
      <c r="AZ332" s="230"/>
      <c r="BA332" s="230"/>
      <c r="BB332" s="230"/>
      <c r="BC332" s="230"/>
      <c r="BD332" s="230"/>
      <c r="BE332" s="230"/>
      <c r="BF332" s="230"/>
      <c r="BG332" s="92"/>
      <c r="BH332" s="92">
        <v>1</v>
      </c>
      <c r="BI332" s="236">
        <v>6</v>
      </c>
      <c r="BJ332" s="235" t="str">
        <f t="shared" si="58"/>
        <v>20,5</v>
      </c>
      <c r="BK332" s="82"/>
      <c r="BL332" s="94">
        <f t="shared" si="55"/>
        <v>328</v>
      </c>
      <c r="BM332" s="56">
        <f t="shared" si="56"/>
        <v>10</v>
      </c>
      <c r="BN332" s="56">
        <f t="shared" si="57"/>
        <v>4</v>
      </c>
      <c r="BO332" s="82"/>
      <c r="BP332" s="230"/>
      <c r="BQ332" s="230"/>
      <c r="BR332" s="230"/>
      <c r="BS332" s="230"/>
      <c r="BT332" s="230"/>
      <c r="BU332" s="230"/>
      <c r="BV332" s="231"/>
      <c r="BW332" s="230"/>
      <c r="BX332" s="231"/>
      <c r="BY332" s="231"/>
      <c r="BZ332" s="82"/>
      <c r="CA332" s="82"/>
      <c r="CB332" s="82"/>
      <c r="CC332" s="82"/>
      <c r="CD332" s="82"/>
      <c r="CE332" s="82"/>
      <c r="CF332" s="82"/>
      <c r="CG332" s="82"/>
      <c r="CH332" s="82"/>
      <c r="CI332" s="82"/>
      <c r="CJ332" s="82"/>
      <c r="CX332" s="82"/>
      <c r="CY332" s="82"/>
      <c r="CZ332" s="82"/>
      <c r="DA332" s="82"/>
      <c r="DB332" s="82"/>
      <c r="DC332" s="82"/>
      <c r="DD332" s="82"/>
      <c r="DE332" s="82"/>
      <c r="DF332" s="82"/>
      <c r="DG332" s="82"/>
      <c r="DH332" s="82"/>
      <c r="DI332" s="82"/>
      <c r="DJ332" s="82"/>
      <c r="DK332" s="82"/>
    </row>
    <row r="333" spans="1:115" ht="11.25" customHeight="1" x14ac:dyDescent="0.25">
      <c r="A333" s="82"/>
      <c r="B333" s="82"/>
      <c r="C333" s="82"/>
      <c r="D333" s="82"/>
      <c r="E333" s="82"/>
      <c r="F333" s="82"/>
      <c r="G333" s="82"/>
      <c r="H333" s="82"/>
      <c r="I333" s="82"/>
      <c r="J333" s="82"/>
      <c r="K333" s="82"/>
      <c r="L333" s="82"/>
      <c r="M333" s="82"/>
      <c r="N333" s="82"/>
      <c r="O333" s="82"/>
      <c r="P333" s="82"/>
      <c r="Q333" s="82"/>
      <c r="R333" s="82"/>
      <c r="S333" s="82"/>
      <c r="T333" s="82"/>
      <c r="U333" s="82"/>
      <c r="V333" s="82"/>
      <c r="W333" s="82"/>
      <c r="X333" s="82"/>
      <c r="Y333" s="82"/>
      <c r="Z333" s="82"/>
      <c r="AA333" s="230"/>
      <c r="AB333" s="230"/>
      <c r="AC333" s="230"/>
      <c r="AD333" s="230"/>
      <c r="AE333" s="230"/>
      <c r="AF333" s="230"/>
      <c r="AG333" s="230"/>
      <c r="AH333" s="230"/>
      <c r="AI333" s="230"/>
      <c r="AJ333" s="230"/>
      <c r="AK333" s="230"/>
      <c r="AL333" s="230"/>
      <c r="AM333" s="230"/>
      <c r="AN333" s="230"/>
      <c r="AO333" s="230"/>
      <c r="AP333" s="230"/>
      <c r="AQ333" s="230"/>
      <c r="AR333" s="230"/>
      <c r="AS333" s="230"/>
      <c r="AT333" s="230"/>
      <c r="AU333" s="230"/>
      <c r="AV333" s="230"/>
      <c r="AW333" s="230"/>
      <c r="AX333" s="230"/>
      <c r="AY333" s="230"/>
      <c r="AZ333" s="230"/>
      <c r="BA333" s="230"/>
      <c r="BB333" s="230"/>
      <c r="BC333" s="230"/>
      <c r="BD333" s="230"/>
      <c r="BE333" s="230"/>
      <c r="BF333" s="230"/>
      <c r="BG333" s="92"/>
      <c r="BH333" s="92">
        <v>1</v>
      </c>
      <c r="BI333" s="236">
        <v>7</v>
      </c>
      <c r="BJ333" s="235" t="str">
        <f t="shared" si="58"/>
        <v>18,17</v>
      </c>
      <c r="BK333" s="82"/>
      <c r="BL333" s="94">
        <f t="shared" si="55"/>
        <v>329</v>
      </c>
      <c r="BM333" s="56">
        <f t="shared" si="56"/>
        <v>10</v>
      </c>
      <c r="BN333" s="56">
        <f t="shared" si="57"/>
        <v>5</v>
      </c>
      <c r="BO333" s="82"/>
      <c r="BP333" s="230"/>
      <c r="BQ333" s="230"/>
      <c r="BR333" s="230"/>
      <c r="BS333" s="230"/>
      <c r="BT333" s="230"/>
      <c r="BU333" s="230"/>
      <c r="BV333" s="231"/>
      <c r="BW333" s="230"/>
      <c r="BX333" s="231"/>
      <c r="BY333" s="231"/>
      <c r="BZ333" s="82"/>
      <c r="CA333" s="82"/>
      <c r="CB333" s="82"/>
      <c r="CC333" s="82"/>
      <c r="CD333" s="82"/>
      <c r="CE333" s="82"/>
      <c r="CF333" s="82"/>
      <c r="CG333" s="82"/>
      <c r="CH333" s="82"/>
      <c r="CI333" s="82"/>
      <c r="CJ333" s="82"/>
      <c r="CX333" s="82"/>
      <c r="CY333" s="82"/>
      <c r="CZ333" s="82"/>
      <c r="DA333" s="82"/>
      <c r="DB333" s="82"/>
      <c r="DC333" s="82"/>
      <c r="DD333" s="82"/>
      <c r="DE333" s="82"/>
      <c r="DF333" s="82"/>
      <c r="DG333" s="82"/>
      <c r="DH333" s="82"/>
      <c r="DI333" s="82"/>
      <c r="DJ333" s="82"/>
      <c r="DK333" s="82"/>
    </row>
    <row r="334" spans="1:115" ht="11.25" customHeight="1" x14ac:dyDescent="0.25">
      <c r="A334" s="82"/>
      <c r="B334" s="82"/>
      <c r="C334" s="82"/>
      <c r="D334" s="82"/>
      <c r="E334" s="82"/>
      <c r="F334" s="82"/>
      <c r="G334" s="82"/>
      <c r="H334" s="82"/>
      <c r="I334" s="82"/>
      <c r="J334" s="82"/>
      <c r="K334" s="82"/>
      <c r="L334" s="82"/>
      <c r="M334" s="82"/>
      <c r="N334" s="82"/>
      <c r="O334" s="82"/>
      <c r="P334" s="82"/>
      <c r="Q334" s="82"/>
      <c r="R334" s="82"/>
      <c r="S334" s="82"/>
      <c r="T334" s="82"/>
      <c r="U334" s="82"/>
      <c r="V334" s="82"/>
      <c r="W334" s="82"/>
      <c r="X334" s="82"/>
      <c r="Y334" s="82"/>
      <c r="Z334" s="82"/>
      <c r="AA334" s="230"/>
      <c r="AB334" s="230"/>
      <c r="AC334" s="230"/>
      <c r="AD334" s="230"/>
      <c r="AE334" s="230"/>
      <c r="AF334" s="230"/>
      <c r="AG334" s="230"/>
      <c r="AH334" s="230"/>
      <c r="AI334" s="230"/>
      <c r="AJ334" s="230"/>
      <c r="AK334" s="230"/>
      <c r="AL334" s="230"/>
      <c r="AM334" s="230"/>
      <c r="AN334" s="230"/>
      <c r="AO334" s="230"/>
      <c r="AP334" s="230"/>
      <c r="AQ334" s="230"/>
      <c r="AR334" s="230"/>
      <c r="AS334" s="230"/>
      <c r="AT334" s="230"/>
      <c r="AU334" s="230"/>
      <c r="AV334" s="230"/>
      <c r="AW334" s="230"/>
      <c r="AX334" s="230"/>
      <c r="AY334" s="230"/>
      <c r="AZ334" s="230"/>
      <c r="BA334" s="230"/>
      <c r="BB334" s="230"/>
      <c r="BC334" s="230"/>
      <c r="BD334" s="230"/>
      <c r="BE334" s="230"/>
      <c r="BF334" s="230"/>
      <c r="BG334" s="92"/>
      <c r="BH334" s="92">
        <v>1</v>
      </c>
      <c r="BI334" s="236">
        <v>8</v>
      </c>
      <c r="BJ334" s="235" t="str">
        <f t="shared" si="58"/>
        <v>18,18</v>
      </c>
      <c r="BK334" s="82"/>
      <c r="BL334" s="94">
        <f t="shared" si="55"/>
        <v>330</v>
      </c>
      <c r="BM334" s="56">
        <f t="shared" si="56"/>
        <v>10</v>
      </c>
      <c r="BN334" s="56">
        <f t="shared" si="57"/>
        <v>6</v>
      </c>
      <c r="BO334" s="82"/>
      <c r="BP334" s="230"/>
      <c r="BQ334" s="230"/>
      <c r="BR334" s="230"/>
      <c r="BS334" s="230"/>
      <c r="BT334" s="230"/>
      <c r="BU334" s="230"/>
      <c r="BV334" s="231"/>
      <c r="BW334" s="230"/>
      <c r="BX334" s="231"/>
      <c r="BY334" s="231"/>
      <c r="BZ334" s="82"/>
      <c r="CA334" s="82"/>
      <c r="CB334" s="82"/>
      <c r="CC334" s="82"/>
      <c r="CD334" s="82"/>
      <c r="CE334" s="82"/>
      <c r="CF334" s="82"/>
      <c r="CG334" s="82"/>
      <c r="CH334" s="82"/>
      <c r="CI334" s="82"/>
      <c r="CJ334" s="82"/>
      <c r="CX334" s="82"/>
      <c r="CY334" s="82"/>
      <c r="CZ334" s="82"/>
      <c r="DA334" s="82"/>
      <c r="DB334" s="82"/>
      <c r="DC334" s="82"/>
      <c r="DD334" s="82"/>
      <c r="DE334" s="82"/>
      <c r="DF334" s="82"/>
      <c r="DG334" s="82"/>
      <c r="DH334" s="82"/>
      <c r="DI334" s="82"/>
      <c r="DJ334" s="82"/>
      <c r="DK334" s="82"/>
    </row>
    <row r="335" spans="1:115" ht="11.25" customHeight="1" x14ac:dyDescent="0.25">
      <c r="A335" s="82"/>
      <c r="B335" s="82"/>
      <c r="C335" s="82"/>
      <c r="D335" s="82"/>
      <c r="E335" s="82"/>
      <c r="F335" s="82"/>
      <c r="G335" s="82"/>
      <c r="H335" s="82"/>
      <c r="I335" s="82"/>
      <c r="J335" s="82"/>
      <c r="K335" s="82"/>
      <c r="L335" s="82"/>
      <c r="M335" s="82"/>
      <c r="N335" s="82"/>
      <c r="O335" s="82"/>
      <c r="P335" s="82"/>
      <c r="Q335" s="82"/>
      <c r="R335" s="82"/>
      <c r="S335" s="82"/>
      <c r="T335" s="82"/>
      <c r="U335" s="82"/>
      <c r="V335" s="82"/>
      <c r="W335" s="82"/>
      <c r="X335" s="82"/>
      <c r="Y335" s="82"/>
      <c r="Z335" s="82"/>
      <c r="AA335" s="230"/>
      <c r="AB335" s="230"/>
      <c r="AC335" s="230"/>
      <c r="AD335" s="230"/>
      <c r="AE335" s="230"/>
      <c r="AF335" s="230"/>
      <c r="AG335" s="230"/>
      <c r="AH335" s="230"/>
      <c r="AI335" s="230"/>
      <c r="AJ335" s="230"/>
      <c r="AK335" s="230"/>
      <c r="AL335" s="230"/>
      <c r="AM335" s="230"/>
      <c r="AN335" s="230"/>
      <c r="AO335" s="230"/>
      <c r="AP335" s="230"/>
      <c r="AQ335" s="230"/>
      <c r="AR335" s="230"/>
      <c r="AS335" s="230"/>
      <c r="AT335" s="230"/>
      <c r="AU335" s="230"/>
      <c r="AV335" s="230"/>
      <c r="AW335" s="230"/>
      <c r="AX335" s="230"/>
      <c r="AY335" s="230"/>
      <c r="AZ335" s="230"/>
      <c r="BA335" s="230"/>
      <c r="BB335" s="230"/>
      <c r="BC335" s="230"/>
      <c r="BD335" s="230"/>
      <c r="BE335" s="230"/>
      <c r="BF335" s="230"/>
      <c r="BG335" s="92"/>
      <c r="BH335" s="92">
        <v>1</v>
      </c>
      <c r="BI335" s="236">
        <v>9</v>
      </c>
      <c r="BJ335" s="235" t="str">
        <f t="shared" si="58"/>
        <v>18,19</v>
      </c>
      <c r="BK335" s="82"/>
      <c r="BL335" s="94">
        <f t="shared" si="55"/>
        <v>331</v>
      </c>
      <c r="BM335" s="56">
        <f t="shared" si="56"/>
        <v>10</v>
      </c>
      <c r="BN335" s="56">
        <f t="shared" si="57"/>
        <v>7</v>
      </c>
      <c r="BO335" s="82"/>
      <c r="BP335" s="230"/>
      <c r="BQ335" s="230"/>
      <c r="BR335" s="230"/>
      <c r="BS335" s="230"/>
      <c r="BT335" s="230"/>
      <c r="BU335" s="230"/>
      <c r="BV335" s="231"/>
      <c r="BW335" s="230"/>
      <c r="BX335" s="231"/>
      <c r="BY335" s="231"/>
      <c r="BZ335" s="82"/>
      <c r="CA335" s="82"/>
      <c r="CB335" s="82"/>
      <c r="CC335" s="82"/>
      <c r="CD335" s="82"/>
      <c r="CE335" s="82"/>
      <c r="CF335" s="82"/>
      <c r="CG335" s="82"/>
      <c r="CH335" s="82"/>
      <c r="CI335" s="82"/>
      <c r="CJ335" s="82"/>
      <c r="CX335" s="82"/>
      <c r="CY335" s="82"/>
      <c r="CZ335" s="82"/>
      <c r="DA335" s="82"/>
      <c r="DB335" s="82"/>
      <c r="DC335" s="82"/>
      <c r="DD335" s="82"/>
      <c r="DE335" s="82"/>
      <c r="DF335" s="82"/>
      <c r="DG335" s="82"/>
      <c r="DH335" s="82"/>
      <c r="DI335" s="82"/>
      <c r="DJ335" s="82"/>
      <c r="DK335" s="82"/>
    </row>
    <row r="336" spans="1:115" ht="11.25" customHeight="1" x14ac:dyDescent="0.25">
      <c r="A336" s="82"/>
      <c r="B336" s="82"/>
      <c r="C336" s="82"/>
      <c r="D336" s="82"/>
      <c r="E336" s="82"/>
      <c r="F336" s="82"/>
      <c r="G336" s="82"/>
      <c r="H336" s="82"/>
      <c r="I336" s="82"/>
      <c r="J336" s="82"/>
      <c r="K336" s="82"/>
      <c r="L336" s="82"/>
      <c r="M336" s="82"/>
      <c r="N336" s="82"/>
      <c r="O336" s="82"/>
      <c r="P336" s="82"/>
      <c r="Q336" s="82"/>
      <c r="R336" s="82"/>
      <c r="S336" s="82"/>
      <c r="T336" s="82"/>
      <c r="U336" s="82"/>
      <c r="V336" s="82"/>
      <c r="W336" s="82"/>
      <c r="X336" s="82"/>
      <c r="Y336" s="82"/>
      <c r="Z336" s="82"/>
      <c r="AA336" s="230"/>
      <c r="AB336" s="230"/>
      <c r="AC336" s="230"/>
      <c r="AD336" s="230"/>
      <c r="AE336" s="230"/>
      <c r="AF336" s="230"/>
      <c r="AG336" s="230"/>
      <c r="AH336" s="230"/>
      <c r="AI336" s="230"/>
      <c r="AJ336" s="230"/>
      <c r="AK336" s="230"/>
      <c r="AL336" s="230"/>
      <c r="AM336" s="230"/>
      <c r="AN336" s="230"/>
      <c r="AO336" s="230"/>
      <c r="AP336" s="230"/>
      <c r="AQ336" s="230"/>
      <c r="AR336" s="230"/>
      <c r="AS336" s="230"/>
      <c r="AT336" s="230"/>
      <c r="AU336" s="230"/>
      <c r="AV336" s="230"/>
      <c r="AW336" s="230"/>
      <c r="AX336" s="230"/>
      <c r="AY336" s="230"/>
      <c r="AZ336" s="230"/>
      <c r="BA336" s="230"/>
      <c r="BB336" s="230"/>
      <c r="BC336" s="230"/>
      <c r="BD336" s="230"/>
      <c r="BE336" s="230"/>
      <c r="BF336" s="230"/>
      <c r="BG336" s="92"/>
      <c r="BH336" s="92">
        <v>1</v>
      </c>
      <c r="BI336" s="236">
        <v>10</v>
      </c>
      <c r="BJ336" s="235" t="str">
        <f t="shared" si="58"/>
        <v>17,20</v>
      </c>
      <c r="BK336" s="82"/>
      <c r="BL336" s="94">
        <f t="shared" si="55"/>
        <v>332</v>
      </c>
      <c r="BM336" s="56">
        <f t="shared" si="56"/>
        <v>10</v>
      </c>
      <c r="BN336" s="56">
        <f t="shared" si="57"/>
        <v>8</v>
      </c>
      <c r="BO336" s="82"/>
      <c r="BP336" s="230"/>
      <c r="BQ336" s="230"/>
      <c r="BR336" s="230"/>
      <c r="BS336" s="230"/>
      <c r="BT336" s="230"/>
      <c r="BU336" s="230"/>
      <c r="BV336" s="231"/>
      <c r="BW336" s="230"/>
      <c r="BX336" s="231"/>
      <c r="BY336" s="231"/>
      <c r="BZ336" s="82"/>
      <c r="CA336" s="82"/>
      <c r="CB336" s="82"/>
      <c r="CC336" s="82"/>
      <c r="CD336" s="82"/>
      <c r="CE336" s="82"/>
      <c r="CF336" s="82"/>
      <c r="CG336" s="82"/>
      <c r="CH336" s="82"/>
      <c r="CI336" s="82"/>
      <c r="CJ336" s="82"/>
      <c r="CX336" s="82"/>
      <c r="CY336" s="82"/>
      <c r="CZ336" s="82"/>
      <c r="DA336" s="82"/>
      <c r="DB336" s="82"/>
      <c r="DC336" s="82"/>
      <c r="DD336" s="82"/>
      <c r="DE336" s="82"/>
      <c r="DF336" s="82"/>
      <c r="DG336" s="82"/>
      <c r="DH336" s="82"/>
      <c r="DI336" s="82"/>
      <c r="DJ336" s="82"/>
      <c r="DK336" s="82"/>
    </row>
    <row r="337" spans="1:115" ht="11.25" customHeight="1" x14ac:dyDescent="0.25">
      <c r="A337" s="82"/>
      <c r="B337" s="82"/>
      <c r="C337" s="82"/>
      <c r="D337" s="82"/>
      <c r="E337" s="82"/>
      <c r="F337" s="82"/>
      <c r="G337" s="82"/>
      <c r="H337" s="82"/>
      <c r="I337" s="82"/>
      <c r="J337" s="82"/>
      <c r="K337" s="82"/>
      <c r="L337" s="82"/>
      <c r="M337" s="82"/>
      <c r="N337" s="82"/>
      <c r="O337" s="82"/>
      <c r="P337" s="82"/>
      <c r="Q337" s="82"/>
      <c r="R337" s="82"/>
      <c r="S337" s="82"/>
      <c r="T337" s="82"/>
      <c r="U337" s="82"/>
      <c r="V337" s="82"/>
      <c r="W337" s="82"/>
      <c r="X337" s="82"/>
      <c r="Y337" s="82"/>
      <c r="Z337" s="82"/>
      <c r="AA337" s="230"/>
      <c r="AB337" s="230"/>
      <c r="AC337" s="230"/>
      <c r="AD337" s="230"/>
      <c r="AE337" s="230"/>
      <c r="AF337" s="230"/>
      <c r="AG337" s="230"/>
      <c r="AH337" s="230"/>
      <c r="AI337" s="230"/>
      <c r="AJ337" s="230"/>
      <c r="AK337" s="230"/>
      <c r="AL337" s="230"/>
      <c r="AM337" s="230"/>
      <c r="AN337" s="230"/>
      <c r="AO337" s="230"/>
      <c r="AP337" s="230"/>
      <c r="AQ337" s="230"/>
      <c r="AR337" s="230"/>
      <c r="AS337" s="230"/>
      <c r="AT337" s="230"/>
      <c r="AU337" s="230"/>
      <c r="AV337" s="230"/>
      <c r="AW337" s="230"/>
      <c r="AX337" s="230"/>
      <c r="AY337" s="230"/>
      <c r="AZ337" s="230"/>
      <c r="BA337" s="230"/>
      <c r="BB337" s="230"/>
      <c r="BC337" s="230"/>
      <c r="BD337" s="230"/>
      <c r="BE337" s="230"/>
      <c r="BF337" s="230"/>
      <c r="BG337" s="92"/>
      <c r="BH337" s="92">
        <v>1</v>
      </c>
      <c r="BI337" s="236">
        <v>11</v>
      </c>
      <c r="BJ337" s="235" t="str">
        <f t="shared" si="58"/>
        <v>17,21</v>
      </c>
      <c r="BK337" s="82"/>
      <c r="BL337" s="94">
        <f t="shared" si="55"/>
        <v>333</v>
      </c>
      <c r="BM337" s="56">
        <f t="shared" si="56"/>
        <v>10</v>
      </c>
      <c r="BN337" s="56">
        <f t="shared" si="57"/>
        <v>9</v>
      </c>
      <c r="BO337" s="82"/>
      <c r="BP337" s="230"/>
      <c r="BQ337" s="230"/>
      <c r="BR337" s="230"/>
      <c r="BS337" s="230"/>
      <c r="BT337" s="230"/>
      <c r="BU337" s="230"/>
      <c r="BV337" s="231"/>
      <c r="BW337" s="230"/>
      <c r="BX337" s="231"/>
      <c r="BY337" s="231"/>
      <c r="BZ337" s="82"/>
      <c r="CA337" s="82"/>
      <c r="CB337" s="82"/>
      <c r="CC337" s="82"/>
      <c r="CD337" s="82"/>
      <c r="CE337" s="82"/>
      <c r="CF337" s="82"/>
      <c r="CG337" s="82"/>
      <c r="CH337" s="82"/>
      <c r="CI337" s="82"/>
      <c r="CJ337" s="82"/>
      <c r="CX337" s="82"/>
      <c r="CY337" s="82"/>
      <c r="CZ337" s="82"/>
      <c r="DA337" s="82"/>
      <c r="DB337" s="82"/>
      <c r="DC337" s="82"/>
      <c r="DD337" s="82"/>
      <c r="DE337" s="82"/>
      <c r="DF337" s="82"/>
      <c r="DG337" s="82"/>
      <c r="DH337" s="82"/>
      <c r="DI337" s="82"/>
      <c r="DJ337" s="82"/>
      <c r="DK337" s="82"/>
    </row>
    <row r="338" spans="1:115" ht="11.25" customHeight="1" x14ac:dyDescent="0.25">
      <c r="A338" s="82"/>
      <c r="B338" s="82"/>
      <c r="C338" s="82"/>
      <c r="D338" s="82"/>
      <c r="E338" s="82"/>
      <c r="F338" s="82"/>
      <c r="G338" s="82"/>
      <c r="H338" s="82"/>
      <c r="I338" s="82"/>
      <c r="J338" s="82"/>
      <c r="K338" s="82"/>
      <c r="L338" s="82"/>
      <c r="M338" s="82"/>
      <c r="N338" s="82"/>
      <c r="O338" s="82"/>
      <c r="P338" s="82"/>
      <c r="Q338" s="82"/>
      <c r="R338" s="82"/>
      <c r="S338" s="82"/>
      <c r="T338" s="82"/>
      <c r="U338" s="82"/>
      <c r="V338" s="82"/>
      <c r="W338" s="82"/>
      <c r="X338" s="82"/>
      <c r="Y338" s="82"/>
      <c r="Z338" s="82"/>
      <c r="AA338" s="230"/>
      <c r="AB338" s="230"/>
      <c r="AC338" s="230"/>
      <c r="AD338" s="230"/>
      <c r="AE338" s="230"/>
      <c r="AF338" s="230"/>
      <c r="AG338" s="230"/>
      <c r="AH338" s="230"/>
      <c r="AI338" s="230"/>
      <c r="AJ338" s="230"/>
      <c r="AK338" s="230"/>
      <c r="AL338" s="230"/>
      <c r="AM338" s="230"/>
      <c r="AN338" s="230"/>
      <c r="AO338" s="230"/>
      <c r="AP338" s="230"/>
      <c r="AQ338" s="230"/>
      <c r="AR338" s="230"/>
      <c r="AS338" s="230"/>
      <c r="AT338" s="230"/>
      <c r="AU338" s="230"/>
      <c r="AV338" s="230"/>
      <c r="AW338" s="230"/>
      <c r="AX338" s="230"/>
      <c r="AY338" s="230"/>
      <c r="AZ338" s="230"/>
      <c r="BA338" s="230"/>
      <c r="BB338" s="230"/>
      <c r="BC338" s="230"/>
      <c r="BD338" s="230"/>
      <c r="BE338" s="230"/>
      <c r="BF338" s="230"/>
      <c r="BG338" s="92"/>
      <c r="BH338" s="92">
        <v>1</v>
      </c>
      <c r="BI338" s="236">
        <v>12</v>
      </c>
      <c r="BJ338" s="235" t="str">
        <f t="shared" si="58"/>
        <v>17,22</v>
      </c>
      <c r="BK338" s="82"/>
      <c r="BL338" s="94">
        <f t="shared" si="55"/>
        <v>334</v>
      </c>
      <c r="BM338" s="56">
        <f t="shared" si="56"/>
        <v>10</v>
      </c>
      <c r="BN338" s="56">
        <f t="shared" si="57"/>
        <v>10</v>
      </c>
      <c r="BO338" s="82"/>
      <c r="BP338" s="230"/>
      <c r="BQ338" s="230"/>
      <c r="BR338" s="230"/>
      <c r="BS338" s="230"/>
      <c r="BT338" s="230"/>
      <c r="BU338" s="230"/>
      <c r="BV338" s="231"/>
      <c r="BW338" s="230"/>
      <c r="BX338" s="231"/>
      <c r="BY338" s="231"/>
      <c r="BZ338" s="82"/>
      <c r="CA338" s="82"/>
      <c r="CB338" s="82"/>
      <c r="CC338" s="82"/>
      <c r="CD338" s="82"/>
      <c r="CE338" s="82"/>
      <c r="CF338" s="82"/>
      <c r="CG338" s="82"/>
      <c r="CH338" s="82"/>
      <c r="CI338" s="82"/>
      <c r="CJ338" s="82"/>
      <c r="CX338" s="82"/>
      <c r="CY338" s="82"/>
      <c r="CZ338" s="82"/>
      <c r="DA338" s="82"/>
      <c r="DB338" s="82"/>
      <c r="DC338" s="82"/>
      <c r="DD338" s="82"/>
      <c r="DE338" s="82"/>
      <c r="DF338" s="82"/>
      <c r="DG338" s="82"/>
      <c r="DH338" s="82"/>
      <c r="DI338" s="82"/>
      <c r="DJ338" s="82"/>
      <c r="DK338" s="82"/>
    </row>
    <row r="339" spans="1:115" ht="11.25" customHeight="1" x14ac:dyDescent="0.25">
      <c r="A339" s="82"/>
      <c r="B339" s="82"/>
      <c r="C339" s="82"/>
      <c r="D339" s="82"/>
      <c r="E339" s="82"/>
      <c r="F339" s="82"/>
      <c r="G339" s="82"/>
      <c r="H339" s="82"/>
      <c r="I339" s="82"/>
      <c r="J339" s="82"/>
      <c r="K339" s="82"/>
      <c r="L339" s="82"/>
      <c r="M339" s="82"/>
      <c r="N339" s="82"/>
      <c r="O339" s="82"/>
      <c r="P339" s="82"/>
      <c r="Q339" s="82"/>
      <c r="R339" s="82"/>
      <c r="S339" s="82"/>
      <c r="T339" s="82"/>
      <c r="U339" s="82"/>
      <c r="V339" s="82"/>
      <c r="W339" s="82"/>
      <c r="X339" s="82"/>
      <c r="Y339" s="82"/>
      <c r="Z339" s="82"/>
      <c r="AA339" s="230"/>
      <c r="AB339" s="230"/>
      <c r="AC339" s="230"/>
      <c r="AD339" s="230"/>
      <c r="AE339" s="230"/>
      <c r="AF339" s="230"/>
      <c r="AG339" s="230"/>
      <c r="AH339" s="230"/>
      <c r="AI339" s="230"/>
      <c r="AJ339" s="230"/>
      <c r="AK339" s="230"/>
      <c r="AL339" s="230"/>
      <c r="AM339" s="230"/>
      <c r="AN339" s="230"/>
      <c r="AO339" s="230"/>
      <c r="AP339" s="230"/>
      <c r="AQ339" s="230"/>
      <c r="AR339" s="230"/>
      <c r="AS339" s="230"/>
      <c r="AT339" s="230"/>
      <c r="AU339" s="230"/>
      <c r="AV339" s="230"/>
      <c r="AW339" s="230"/>
      <c r="AX339" s="230"/>
      <c r="AY339" s="230"/>
      <c r="AZ339" s="230"/>
      <c r="BA339" s="230"/>
      <c r="BB339" s="230"/>
      <c r="BC339" s="230"/>
      <c r="BD339" s="230"/>
      <c r="BE339" s="230"/>
      <c r="BF339" s="230"/>
      <c r="BG339" s="92"/>
      <c r="BH339" s="92">
        <v>1</v>
      </c>
      <c r="BI339" s="236">
        <v>13</v>
      </c>
      <c r="BJ339" s="235" t="str">
        <f t="shared" si="58"/>
        <v>16,23</v>
      </c>
      <c r="BK339" s="82"/>
      <c r="BL339" s="94">
        <f t="shared" si="55"/>
        <v>335</v>
      </c>
      <c r="BM339" s="56">
        <f t="shared" si="56"/>
        <v>10</v>
      </c>
      <c r="BN339" s="56">
        <f t="shared" si="57"/>
        <v>11</v>
      </c>
      <c r="BO339" s="82"/>
      <c r="BP339" s="230"/>
      <c r="BQ339" s="230"/>
      <c r="BR339" s="230"/>
      <c r="BS339" s="230"/>
      <c r="BT339" s="230"/>
      <c r="BU339" s="230"/>
      <c r="BV339" s="231"/>
      <c r="BW339" s="230"/>
      <c r="BX339" s="231"/>
      <c r="BY339" s="231"/>
      <c r="BZ339" s="82"/>
      <c r="CA339" s="82"/>
      <c r="CB339" s="82"/>
      <c r="CC339" s="82"/>
      <c r="CD339" s="82"/>
      <c r="CE339" s="82"/>
      <c r="CF339" s="82"/>
      <c r="CG339" s="82"/>
      <c r="CH339" s="82"/>
      <c r="CI339" s="82"/>
      <c r="CJ339" s="82"/>
      <c r="CX339" s="82"/>
      <c r="CY339" s="82"/>
      <c r="CZ339" s="82"/>
      <c r="DA339" s="82"/>
      <c r="DB339" s="82"/>
      <c r="DC339" s="82"/>
      <c r="DD339" s="82"/>
      <c r="DE339" s="82"/>
      <c r="DF339" s="82"/>
      <c r="DG339" s="82"/>
      <c r="DH339" s="82"/>
      <c r="DI339" s="82"/>
      <c r="DJ339" s="82"/>
      <c r="DK339" s="82"/>
    </row>
    <row r="340" spans="1:115" ht="11.25" customHeight="1" x14ac:dyDescent="0.25">
      <c r="A340" s="82"/>
      <c r="B340" s="82"/>
      <c r="C340" s="82"/>
      <c r="D340" s="82"/>
      <c r="E340" s="82"/>
      <c r="F340" s="82"/>
      <c r="G340" s="82"/>
      <c r="H340" s="82"/>
      <c r="I340" s="82"/>
      <c r="J340" s="82"/>
      <c r="K340" s="82"/>
      <c r="L340" s="82"/>
      <c r="M340" s="82"/>
      <c r="N340" s="82"/>
      <c r="O340" s="82"/>
      <c r="P340" s="82"/>
      <c r="Q340" s="82"/>
      <c r="R340" s="82"/>
      <c r="S340" s="82"/>
      <c r="T340" s="82"/>
      <c r="U340" s="82"/>
      <c r="V340" s="82"/>
      <c r="W340" s="82"/>
      <c r="X340" s="82"/>
      <c r="Y340" s="82"/>
      <c r="Z340" s="82"/>
      <c r="AA340" s="230"/>
      <c r="AB340" s="230"/>
      <c r="AC340" s="230"/>
      <c r="AD340" s="230"/>
      <c r="AE340" s="230"/>
      <c r="AF340" s="230"/>
      <c r="AG340" s="230"/>
      <c r="AH340" s="230"/>
      <c r="AI340" s="230"/>
      <c r="AJ340" s="230"/>
      <c r="AK340" s="230"/>
      <c r="AL340" s="230"/>
      <c r="AM340" s="230"/>
      <c r="AN340" s="230"/>
      <c r="AO340" s="230"/>
      <c r="AP340" s="230"/>
      <c r="AQ340" s="230"/>
      <c r="AR340" s="230"/>
      <c r="AS340" s="230"/>
      <c r="AT340" s="230"/>
      <c r="AU340" s="230"/>
      <c r="AV340" s="230"/>
      <c r="AW340" s="230"/>
      <c r="AX340" s="230"/>
      <c r="AY340" s="230"/>
      <c r="AZ340" s="230"/>
      <c r="BA340" s="230"/>
      <c r="BB340" s="230"/>
      <c r="BC340" s="230"/>
      <c r="BD340" s="230"/>
      <c r="BE340" s="230"/>
      <c r="BF340" s="230"/>
      <c r="BG340" s="92"/>
      <c r="BH340" s="92">
        <v>1</v>
      </c>
      <c r="BI340" s="236">
        <v>14</v>
      </c>
      <c r="BJ340" s="235" t="str">
        <f t="shared" si="58"/>
        <v>16,24</v>
      </c>
      <c r="BK340" s="82"/>
      <c r="BL340" s="94">
        <f t="shared" si="55"/>
        <v>336</v>
      </c>
      <c r="BM340" s="56">
        <f t="shared" si="56"/>
        <v>10</v>
      </c>
      <c r="BN340" s="56">
        <f t="shared" si="57"/>
        <v>12</v>
      </c>
      <c r="BO340" s="82"/>
      <c r="BP340" s="230"/>
      <c r="BQ340" s="230"/>
      <c r="BR340" s="230"/>
      <c r="BS340" s="230"/>
      <c r="BT340" s="230"/>
      <c r="BU340" s="230"/>
      <c r="BV340" s="231"/>
      <c r="BW340" s="230"/>
      <c r="BX340" s="231"/>
      <c r="BY340" s="231"/>
      <c r="BZ340" s="82"/>
      <c r="CA340" s="82"/>
      <c r="CB340" s="82"/>
      <c r="CC340" s="82"/>
      <c r="CD340" s="82"/>
      <c r="CE340" s="82"/>
      <c r="CF340" s="82"/>
      <c r="CG340" s="82"/>
      <c r="CH340" s="82"/>
      <c r="CI340" s="82"/>
      <c r="CJ340" s="82"/>
      <c r="CX340" s="82"/>
      <c r="CY340" s="82"/>
      <c r="CZ340" s="82"/>
      <c r="DA340" s="82"/>
      <c r="DB340" s="82"/>
      <c r="DC340" s="82"/>
      <c r="DD340" s="82"/>
      <c r="DE340" s="82"/>
      <c r="DF340" s="82"/>
      <c r="DG340" s="82"/>
      <c r="DH340" s="82"/>
      <c r="DI340" s="82"/>
      <c r="DJ340" s="82"/>
      <c r="DK340" s="82"/>
    </row>
    <row r="341" spans="1:115" ht="11.25" customHeight="1" x14ac:dyDescent="0.25">
      <c r="A341" s="82"/>
      <c r="B341" s="82"/>
      <c r="C341" s="82"/>
      <c r="D341" s="82"/>
      <c r="E341" s="82"/>
      <c r="F341" s="82"/>
      <c r="G341" s="82"/>
      <c r="H341" s="82"/>
      <c r="I341" s="82"/>
      <c r="J341" s="82"/>
      <c r="K341" s="82"/>
      <c r="L341" s="82"/>
      <c r="M341" s="82"/>
      <c r="N341" s="82"/>
      <c r="O341" s="82"/>
      <c r="P341" s="82"/>
      <c r="Q341" s="82"/>
      <c r="R341" s="82"/>
      <c r="S341" s="82"/>
      <c r="T341" s="82"/>
      <c r="U341" s="82"/>
      <c r="V341" s="82"/>
      <c r="W341" s="82"/>
      <c r="X341" s="82"/>
      <c r="Y341" s="82"/>
      <c r="Z341" s="82"/>
      <c r="AA341" s="230"/>
      <c r="AB341" s="230"/>
      <c r="AC341" s="230"/>
      <c r="AD341" s="230"/>
      <c r="AE341" s="230"/>
      <c r="AF341" s="230"/>
      <c r="AG341" s="230"/>
      <c r="AH341" s="230"/>
      <c r="AI341" s="230"/>
      <c r="AJ341" s="230"/>
      <c r="AK341" s="230"/>
      <c r="AL341" s="230"/>
      <c r="AM341" s="230"/>
      <c r="AN341" s="230"/>
      <c r="AO341" s="230"/>
      <c r="AP341" s="230"/>
      <c r="AQ341" s="230"/>
      <c r="AR341" s="230"/>
      <c r="AS341" s="230"/>
      <c r="AT341" s="230"/>
      <c r="AU341" s="230"/>
      <c r="AV341" s="230"/>
      <c r="AW341" s="230"/>
      <c r="AX341" s="230"/>
      <c r="AY341" s="230"/>
      <c r="AZ341" s="230"/>
      <c r="BA341" s="230"/>
      <c r="BB341" s="230"/>
      <c r="BC341" s="230"/>
      <c r="BD341" s="230"/>
      <c r="BE341" s="230"/>
      <c r="BF341" s="230"/>
      <c r="BG341" s="92"/>
      <c r="BH341" s="92">
        <v>1</v>
      </c>
      <c r="BI341" s="236">
        <v>15</v>
      </c>
      <c r="BJ341" s="235" t="str">
        <f t="shared" si="58"/>
        <v>16,25</v>
      </c>
      <c r="BK341" s="82"/>
      <c r="BL341" s="94">
        <f t="shared" si="55"/>
        <v>337</v>
      </c>
      <c r="BM341" s="56">
        <f t="shared" si="56"/>
        <v>10</v>
      </c>
      <c r="BN341" s="56">
        <f t="shared" si="57"/>
        <v>13</v>
      </c>
      <c r="BO341" s="82"/>
      <c r="BP341" s="230"/>
      <c r="BQ341" s="230"/>
      <c r="BR341" s="230"/>
      <c r="BS341" s="230"/>
      <c r="BT341" s="230"/>
      <c r="BU341" s="230"/>
      <c r="BV341" s="231"/>
      <c r="BW341" s="230"/>
      <c r="BX341" s="231"/>
      <c r="BY341" s="231"/>
      <c r="BZ341" s="82"/>
      <c r="CA341" s="82"/>
      <c r="CB341" s="82"/>
      <c r="CC341" s="82"/>
      <c r="CD341" s="82"/>
      <c r="CE341" s="82"/>
      <c r="CF341" s="82"/>
      <c r="CG341" s="82"/>
      <c r="CH341" s="82"/>
      <c r="CI341" s="82"/>
      <c r="CJ341" s="82"/>
      <c r="CX341" s="82"/>
      <c r="CY341" s="82"/>
      <c r="CZ341" s="82"/>
      <c r="DA341" s="82"/>
      <c r="DB341" s="82"/>
      <c r="DC341" s="82"/>
      <c r="DD341" s="82"/>
      <c r="DE341" s="82"/>
      <c r="DF341" s="82"/>
      <c r="DG341" s="82"/>
      <c r="DH341" s="82"/>
      <c r="DI341" s="82"/>
      <c r="DJ341" s="82"/>
      <c r="DK341" s="82"/>
    </row>
    <row r="342" spans="1:115" ht="11.25" customHeight="1" x14ac:dyDescent="0.25">
      <c r="A342" s="82"/>
      <c r="B342" s="82"/>
      <c r="C342" s="82"/>
      <c r="D342" s="82"/>
      <c r="E342" s="82"/>
      <c r="F342" s="82"/>
      <c r="G342" s="82"/>
      <c r="H342" s="82"/>
      <c r="I342" s="82"/>
      <c r="J342" s="82"/>
      <c r="K342" s="82"/>
      <c r="L342" s="82"/>
      <c r="M342" s="82"/>
      <c r="N342" s="82"/>
      <c r="O342" s="82"/>
      <c r="P342" s="82"/>
      <c r="Q342" s="82"/>
      <c r="R342" s="82"/>
      <c r="S342" s="82"/>
      <c r="T342" s="82"/>
      <c r="U342" s="82"/>
      <c r="V342" s="82"/>
      <c r="W342" s="82"/>
      <c r="X342" s="82"/>
      <c r="Y342" s="82"/>
      <c r="Z342" s="82"/>
      <c r="AA342" s="230"/>
      <c r="AB342" s="230"/>
      <c r="AC342" s="230"/>
      <c r="AD342" s="230"/>
      <c r="AE342" s="230"/>
      <c r="AF342" s="230"/>
      <c r="AG342" s="230"/>
      <c r="AH342" s="230"/>
      <c r="AI342" s="230"/>
      <c r="AJ342" s="230"/>
      <c r="AK342" s="230"/>
      <c r="AL342" s="230"/>
      <c r="AM342" s="230"/>
      <c r="AN342" s="230"/>
      <c r="AO342" s="230"/>
      <c r="AP342" s="230"/>
      <c r="AQ342" s="230"/>
      <c r="AR342" s="230"/>
      <c r="AS342" s="230"/>
      <c r="AT342" s="230"/>
      <c r="AU342" s="230"/>
      <c r="AV342" s="230"/>
      <c r="AW342" s="230"/>
      <c r="AX342" s="230"/>
      <c r="AY342" s="230"/>
      <c r="AZ342" s="230"/>
      <c r="BA342" s="230"/>
      <c r="BB342" s="230"/>
      <c r="BC342" s="230"/>
      <c r="BD342" s="230"/>
      <c r="BE342" s="230"/>
      <c r="BF342" s="230"/>
      <c r="BG342" s="92"/>
      <c r="BH342" s="92">
        <v>1</v>
      </c>
      <c r="BI342" s="236">
        <v>16</v>
      </c>
      <c r="BJ342" s="235" t="str">
        <f t="shared" si="58"/>
        <v>16,26</v>
      </c>
      <c r="BK342" s="82"/>
      <c r="BL342" s="94">
        <f t="shared" si="55"/>
        <v>338</v>
      </c>
      <c r="BM342" s="56">
        <f t="shared" si="56"/>
        <v>10</v>
      </c>
      <c r="BN342" s="56">
        <f t="shared" si="57"/>
        <v>14</v>
      </c>
      <c r="BO342" s="82"/>
      <c r="BP342" s="230"/>
      <c r="BQ342" s="230"/>
      <c r="BR342" s="230"/>
      <c r="BS342" s="230"/>
      <c r="BT342" s="230"/>
      <c r="BU342" s="230"/>
      <c r="BV342" s="231"/>
      <c r="BW342" s="230"/>
      <c r="BX342" s="231"/>
      <c r="BY342" s="231"/>
      <c r="BZ342" s="82"/>
      <c r="CA342" s="82"/>
      <c r="CB342" s="82"/>
      <c r="CC342" s="82"/>
      <c r="CD342" s="82"/>
      <c r="CE342" s="82"/>
      <c r="CF342" s="82"/>
      <c r="CG342" s="82"/>
      <c r="CH342" s="82"/>
      <c r="CI342" s="82"/>
      <c r="CJ342" s="82"/>
      <c r="CX342" s="82"/>
      <c r="CY342" s="82"/>
      <c r="CZ342" s="82"/>
      <c r="DA342" s="82"/>
      <c r="DB342" s="82"/>
      <c r="DC342" s="82"/>
      <c r="DD342" s="82"/>
      <c r="DE342" s="82"/>
      <c r="DF342" s="82"/>
      <c r="DG342" s="82"/>
      <c r="DH342" s="82"/>
      <c r="DI342" s="82"/>
      <c r="DJ342" s="82"/>
      <c r="DK342" s="82"/>
    </row>
    <row r="343" spans="1:115" ht="11.25" customHeight="1" x14ac:dyDescent="0.25">
      <c r="A343" s="82"/>
      <c r="B343" s="82"/>
      <c r="C343" s="82"/>
      <c r="D343" s="82"/>
      <c r="E343" s="82"/>
      <c r="F343" s="82"/>
      <c r="G343" s="82"/>
      <c r="H343" s="82"/>
      <c r="I343" s="82"/>
      <c r="J343" s="82"/>
      <c r="K343" s="82"/>
      <c r="L343" s="82"/>
      <c r="M343" s="82"/>
      <c r="N343" s="82"/>
      <c r="O343" s="82"/>
      <c r="P343" s="82"/>
      <c r="Q343" s="82"/>
      <c r="R343" s="82"/>
      <c r="S343" s="82"/>
      <c r="T343" s="82"/>
      <c r="U343" s="82"/>
      <c r="V343" s="82"/>
      <c r="W343" s="82"/>
      <c r="X343" s="82"/>
      <c r="Y343" s="82"/>
      <c r="Z343" s="82"/>
      <c r="AA343" s="230"/>
      <c r="AB343" s="230"/>
      <c r="AC343" s="230"/>
      <c r="AD343" s="230"/>
      <c r="AE343" s="230"/>
      <c r="AF343" s="230"/>
      <c r="AG343" s="230"/>
      <c r="AH343" s="230"/>
      <c r="AI343" s="230"/>
      <c r="AJ343" s="230"/>
      <c r="AK343" s="230"/>
      <c r="AL343" s="230"/>
      <c r="AM343" s="230"/>
      <c r="AN343" s="230"/>
      <c r="AO343" s="230"/>
      <c r="AP343" s="230"/>
      <c r="AQ343" s="230"/>
      <c r="AR343" s="230"/>
      <c r="AS343" s="230"/>
      <c r="AT343" s="230"/>
      <c r="AU343" s="230"/>
      <c r="AV343" s="230"/>
      <c r="AW343" s="230"/>
      <c r="AX343" s="230"/>
      <c r="AY343" s="230"/>
      <c r="AZ343" s="230"/>
      <c r="BA343" s="230"/>
      <c r="BB343" s="230"/>
      <c r="BC343" s="230"/>
      <c r="BD343" s="230"/>
      <c r="BE343" s="230"/>
      <c r="BF343" s="230"/>
      <c r="BG343" s="92"/>
      <c r="BH343" s="92">
        <v>1</v>
      </c>
      <c r="BI343" s="236">
        <v>17</v>
      </c>
      <c r="BJ343" s="235" t="str">
        <f t="shared" si="58"/>
        <v>16,27</v>
      </c>
      <c r="BK343" s="82"/>
      <c r="BL343" s="94">
        <f t="shared" si="55"/>
        <v>339</v>
      </c>
      <c r="BM343" s="56">
        <f t="shared" si="56"/>
        <v>10</v>
      </c>
      <c r="BN343" s="56">
        <f t="shared" si="57"/>
        <v>15</v>
      </c>
      <c r="BO343" s="82"/>
      <c r="BP343" s="230"/>
      <c r="BQ343" s="230"/>
      <c r="BR343" s="230"/>
      <c r="BS343" s="230"/>
      <c r="BT343" s="230"/>
      <c r="BU343" s="230"/>
      <c r="BV343" s="231"/>
      <c r="BW343" s="230"/>
      <c r="BX343" s="231"/>
      <c r="BY343" s="231"/>
      <c r="BZ343" s="82"/>
      <c r="CA343" s="82"/>
      <c r="CB343" s="82"/>
      <c r="CC343" s="82"/>
      <c r="CD343" s="82"/>
      <c r="CE343" s="82"/>
      <c r="CF343" s="82"/>
      <c r="CG343" s="82"/>
      <c r="CH343" s="82"/>
      <c r="CI343" s="82"/>
      <c r="CJ343" s="82"/>
      <c r="CX343" s="82"/>
      <c r="CY343" s="82"/>
      <c r="CZ343" s="82"/>
      <c r="DA343" s="82"/>
      <c r="DB343" s="82"/>
      <c r="DC343" s="82"/>
      <c r="DD343" s="82"/>
      <c r="DE343" s="82"/>
      <c r="DF343" s="82"/>
      <c r="DG343" s="82"/>
      <c r="DH343" s="82"/>
      <c r="DI343" s="82"/>
      <c r="DJ343" s="82"/>
      <c r="DK343" s="82"/>
    </row>
    <row r="344" spans="1:115" ht="11.25" customHeight="1" x14ac:dyDescent="0.25">
      <c r="A344" s="82"/>
      <c r="B344" s="82"/>
      <c r="C344" s="82"/>
      <c r="D344" s="82"/>
      <c r="E344" s="82"/>
      <c r="F344" s="82"/>
      <c r="G344" s="82"/>
      <c r="H344" s="82"/>
      <c r="I344" s="82"/>
      <c r="J344" s="82"/>
      <c r="K344" s="82"/>
      <c r="L344" s="82"/>
      <c r="M344" s="82"/>
      <c r="N344" s="82"/>
      <c r="O344" s="82"/>
      <c r="P344" s="82"/>
      <c r="Q344" s="82"/>
      <c r="R344" s="82"/>
      <c r="S344" s="82"/>
      <c r="T344" s="82"/>
      <c r="U344" s="82"/>
      <c r="V344" s="82"/>
      <c r="W344" s="82"/>
      <c r="X344" s="82"/>
      <c r="Y344" s="82"/>
      <c r="Z344" s="82"/>
      <c r="AA344" s="230"/>
      <c r="AB344" s="230"/>
      <c r="AC344" s="230"/>
      <c r="AD344" s="230"/>
      <c r="AE344" s="230"/>
      <c r="AF344" s="230"/>
      <c r="AG344" s="230"/>
      <c r="AH344" s="230"/>
      <c r="AI344" s="230"/>
      <c r="AJ344" s="230"/>
      <c r="AK344" s="230"/>
      <c r="AL344" s="230"/>
      <c r="AM344" s="230"/>
      <c r="AN344" s="230"/>
      <c r="AO344" s="230"/>
      <c r="AP344" s="230"/>
      <c r="AQ344" s="230"/>
      <c r="AR344" s="230"/>
      <c r="AS344" s="230"/>
      <c r="AT344" s="230"/>
      <c r="AU344" s="230"/>
      <c r="AV344" s="230"/>
      <c r="AW344" s="230"/>
      <c r="AX344" s="230"/>
      <c r="AY344" s="230"/>
      <c r="AZ344" s="230"/>
      <c r="BA344" s="230"/>
      <c r="BB344" s="230"/>
      <c r="BC344" s="230"/>
      <c r="BD344" s="230"/>
      <c r="BE344" s="230"/>
      <c r="BF344" s="230"/>
      <c r="BG344" s="92"/>
      <c r="BH344" s="92">
        <v>1</v>
      </c>
      <c r="BI344" s="236">
        <v>18</v>
      </c>
      <c r="BJ344" s="235" t="str">
        <f t="shared" si="58"/>
        <v>15,28</v>
      </c>
      <c r="BK344" s="82"/>
      <c r="BL344" s="94">
        <f t="shared" si="55"/>
        <v>340</v>
      </c>
      <c r="BM344" s="56">
        <f t="shared" si="56"/>
        <v>10</v>
      </c>
      <c r="BN344" s="56">
        <f t="shared" si="57"/>
        <v>16</v>
      </c>
      <c r="BO344" s="82"/>
      <c r="BP344" s="230"/>
      <c r="BQ344" s="230"/>
      <c r="BR344" s="230"/>
      <c r="BS344" s="230"/>
      <c r="BT344" s="230"/>
      <c r="BU344" s="230"/>
      <c r="BV344" s="231"/>
      <c r="BW344" s="230"/>
      <c r="BX344" s="231"/>
      <c r="BY344" s="231"/>
      <c r="BZ344" s="82"/>
      <c r="CA344" s="82"/>
      <c r="CB344" s="82"/>
      <c r="CC344" s="82"/>
      <c r="CD344" s="82"/>
      <c r="CE344" s="82"/>
      <c r="CF344" s="82"/>
      <c r="CG344" s="82"/>
      <c r="CH344" s="82"/>
      <c r="CI344" s="82"/>
      <c r="CJ344" s="82"/>
      <c r="CX344" s="82"/>
      <c r="CY344" s="82"/>
      <c r="CZ344" s="82"/>
      <c r="DA344" s="82"/>
      <c r="DB344" s="82"/>
      <c r="DC344" s="82"/>
      <c r="DD344" s="82"/>
      <c r="DE344" s="82"/>
      <c r="DF344" s="82"/>
      <c r="DG344" s="82"/>
      <c r="DH344" s="82"/>
      <c r="DI344" s="82"/>
      <c r="DJ344" s="82"/>
      <c r="DK344" s="82"/>
    </row>
    <row r="345" spans="1:115" ht="11.25" customHeight="1" x14ac:dyDescent="0.25">
      <c r="A345" s="82"/>
      <c r="B345" s="82"/>
      <c r="C345" s="82"/>
      <c r="D345" s="82"/>
      <c r="E345" s="82"/>
      <c r="F345" s="82"/>
      <c r="G345" s="82"/>
      <c r="H345" s="82"/>
      <c r="I345" s="82"/>
      <c r="J345" s="82"/>
      <c r="K345" s="82"/>
      <c r="L345" s="82"/>
      <c r="M345" s="82"/>
      <c r="N345" s="82"/>
      <c r="O345" s="82"/>
      <c r="P345" s="82"/>
      <c r="Q345" s="82"/>
      <c r="R345" s="82"/>
      <c r="S345" s="82"/>
      <c r="T345" s="82"/>
      <c r="U345" s="82"/>
      <c r="V345" s="82"/>
      <c r="W345" s="82"/>
      <c r="X345" s="82"/>
      <c r="Y345" s="82"/>
      <c r="Z345" s="82"/>
      <c r="AA345" s="230"/>
      <c r="AB345" s="230"/>
      <c r="AC345" s="230"/>
      <c r="AD345" s="230"/>
      <c r="AE345" s="230"/>
      <c r="AF345" s="230"/>
      <c r="AG345" s="230"/>
      <c r="AH345" s="230"/>
      <c r="AI345" s="230"/>
      <c r="AJ345" s="230"/>
      <c r="AK345" s="230"/>
      <c r="AL345" s="230"/>
      <c r="AM345" s="230"/>
      <c r="AN345" s="230"/>
      <c r="AO345" s="230"/>
      <c r="AP345" s="230"/>
      <c r="AQ345" s="230"/>
      <c r="AR345" s="230"/>
      <c r="AS345" s="230"/>
      <c r="AT345" s="230"/>
      <c r="AU345" s="230"/>
      <c r="AV345" s="230"/>
      <c r="AW345" s="230"/>
      <c r="AX345" s="230"/>
      <c r="AY345" s="230"/>
      <c r="AZ345" s="230"/>
      <c r="BA345" s="230"/>
      <c r="BB345" s="230"/>
      <c r="BC345" s="230"/>
      <c r="BD345" s="230"/>
      <c r="BE345" s="230"/>
      <c r="BF345" s="230"/>
      <c r="BG345" s="92"/>
      <c r="BH345" s="92">
        <v>1</v>
      </c>
      <c r="BI345" s="236">
        <v>19</v>
      </c>
      <c r="BJ345" s="235" t="str">
        <f t="shared" si="58"/>
        <v>11,18</v>
      </c>
      <c r="BK345" s="82"/>
      <c r="BL345" s="94">
        <f t="shared" si="55"/>
        <v>341</v>
      </c>
      <c r="BM345" s="56">
        <f t="shared" si="56"/>
        <v>10</v>
      </c>
      <c r="BN345" s="56">
        <f t="shared" si="57"/>
        <v>17</v>
      </c>
      <c r="BO345" s="82"/>
      <c r="BP345" s="230"/>
      <c r="BQ345" s="230"/>
      <c r="BR345" s="230"/>
      <c r="BS345" s="230"/>
      <c r="BT345" s="230"/>
      <c r="BU345" s="230"/>
      <c r="BV345" s="231"/>
      <c r="BW345" s="230"/>
      <c r="BX345" s="231"/>
      <c r="BY345" s="231"/>
      <c r="BZ345" s="82"/>
      <c r="CA345" s="82"/>
      <c r="CB345" s="82"/>
      <c r="CC345" s="82"/>
      <c r="CD345" s="82"/>
      <c r="CE345" s="82"/>
      <c r="CF345" s="82"/>
      <c r="CG345" s="82"/>
      <c r="CH345" s="82"/>
      <c r="CI345" s="82"/>
      <c r="CJ345" s="82"/>
      <c r="CX345" s="82"/>
      <c r="CY345" s="82"/>
      <c r="CZ345" s="82"/>
      <c r="DA345" s="82"/>
      <c r="DB345" s="82"/>
      <c r="DC345" s="82"/>
      <c r="DD345" s="82"/>
      <c r="DE345" s="82"/>
      <c r="DF345" s="82"/>
      <c r="DG345" s="82"/>
      <c r="DH345" s="82"/>
      <c r="DI345" s="82"/>
      <c r="DJ345" s="82"/>
      <c r="DK345" s="82"/>
    </row>
    <row r="346" spans="1:115" ht="11.25" customHeight="1" x14ac:dyDescent="0.25">
      <c r="A346" s="82"/>
      <c r="B346" s="82"/>
      <c r="C346" s="82"/>
      <c r="D346" s="82"/>
      <c r="E346" s="82"/>
      <c r="F346" s="82"/>
      <c r="G346" s="82"/>
      <c r="H346" s="82"/>
      <c r="I346" s="82"/>
      <c r="J346" s="82"/>
      <c r="K346" s="82"/>
      <c r="L346" s="82"/>
      <c r="M346" s="82"/>
      <c r="N346" s="82"/>
      <c r="O346" s="82"/>
      <c r="P346" s="82"/>
      <c r="Q346" s="82"/>
      <c r="R346" s="82"/>
      <c r="S346" s="82"/>
      <c r="T346" s="82"/>
      <c r="U346" s="82"/>
      <c r="V346" s="82"/>
      <c r="W346" s="82"/>
      <c r="X346" s="82"/>
      <c r="Y346" s="82"/>
      <c r="Z346" s="82"/>
      <c r="AA346" s="230"/>
      <c r="AB346" s="230"/>
      <c r="AC346" s="230"/>
      <c r="AD346" s="230"/>
      <c r="AE346" s="230"/>
      <c r="AF346" s="230"/>
      <c r="AG346" s="230"/>
      <c r="AH346" s="230"/>
      <c r="AI346" s="230"/>
      <c r="AJ346" s="230"/>
      <c r="AK346" s="230"/>
      <c r="AL346" s="230"/>
      <c r="AM346" s="230"/>
      <c r="AN346" s="230"/>
      <c r="AO346" s="230"/>
      <c r="AP346" s="230"/>
      <c r="AQ346" s="230"/>
      <c r="AR346" s="230"/>
      <c r="AS346" s="230"/>
      <c r="AT346" s="230"/>
      <c r="AU346" s="230"/>
      <c r="AV346" s="230"/>
      <c r="AW346" s="230"/>
      <c r="AX346" s="230"/>
      <c r="AY346" s="230"/>
      <c r="AZ346" s="230"/>
      <c r="BA346" s="230"/>
      <c r="BB346" s="230"/>
      <c r="BC346" s="230"/>
      <c r="BD346" s="230"/>
      <c r="BE346" s="230"/>
      <c r="BF346" s="230"/>
      <c r="BG346" s="92"/>
      <c r="BH346" s="92">
        <v>1</v>
      </c>
      <c r="BI346" s="236">
        <v>20</v>
      </c>
      <c r="BJ346" s="235" t="str">
        <f t="shared" si="58"/>
        <v>11,19</v>
      </c>
      <c r="BK346" s="82"/>
      <c r="BL346" s="94">
        <f t="shared" si="55"/>
        <v>342</v>
      </c>
      <c r="BM346" s="56">
        <f t="shared" si="56"/>
        <v>10</v>
      </c>
      <c r="BN346" s="56">
        <f t="shared" si="57"/>
        <v>18</v>
      </c>
      <c r="BO346" s="82"/>
      <c r="BP346" s="230"/>
      <c r="BQ346" s="230"/>
      <c r="BR346" s="230"/>
      <c r="BS346" s="230"/>
      <c r="BT346" s="230"/>
      <c r="BU346" s="230"/>
      <c r="BV346" s="231"/>
      <c r="BW346" s="230"/>
      <c r="BX346" s="231"/>
      <c r="BY346" s="231"/>
      <c r="BZ346" s="82"/>
      <c r="CA346" s="82"/>
      <c r="CB346" s="82"/>
      <c r="CC346" s="82"/>
      <c r="CD346" s="82"/>
      <c r="CE346" s="82"/>
      <c r="CF346" s="82"/>
      <c r="CG346" s="82"/>
      <c r="CH346" s="82"/>
      <c r="CI346" s="82"/>
      <c r="CJ346" s="82"/>
      <c r="CX346" s="82"/>
      <c r="CY346" s="82"/>
      <c r="CZ346" s="82"/>
      <c r="DA346" s="82"/>
      <c r="DB346" s="82"/>
      <c r="DC346" s="82"/>
      <c r="DD346" s="82"/>
      <c r="DE346" s="82"/>
      <c r="DF346" s="82"/>
      <c r="DG346" s="82"/>
      <c r="DH346" s="82"/>
      <c r="DI346" s="82"/>
      <c r="DJ346" s="82"/>
      <c r="DK346" s="82"/>
    </row>
    <row r="347" spans="1:115" ht="11.25" customHeight="1" x14ac:dyDescent="0.25">
      <c r="A347" s="82"/>
      <c r="B347" s="82"/>
      <c r="C347" s="82"/>
      <c r="D347" s="82"/>
      <c r="E347" s="82"/>
      <c r="F347" s="82"/>
      <c r="G347" s="82"/>
      <c r="H347" s="82"/>
      <c r="I347" s="82"/>
      <c r="J347" s="82"/>
      <c r="K347" s="82"/>
      <c r="L347" s="82"/>
      <c r="M347" s="82"/>
      <c r="N347" s="82"/>
      <c r="O347" s="82"/>
      <c r="P347" s="82"/>
      <c r="Q347" s="82"/>
      <c r="R347" s="82"/>
      <c r="S347" s="82"/>
      <c r="T347" s="82"/>
      <c r="U347" s="82"/>
      <c r="V347" s="82"/>
      <c r="W347" s="82"/>
      <c r="X347" s="82"/>
      <c r="Y347" s="82"/>
      <c r="Z347" s="82"/>
      <c r="AA347" s="230"/>
      <c r="AB347" s="230"/>
      <c r="AC347" s="230"/>
      <c r="AD347" s="230"/>
      <c r="AE347" s="230"/>
      <c r="AF347" s="230"/>
      <c r="AG347" s="230"/>
      <c r="AH347" s="230"/>
      <c r="AI347" s="230"/>
      <c r="AJ347" s="230"/>
      <c r="AK347" s="230"/>
      <c r="AL347" s="230"/>
      <c r="AM347" s="230"/>
      <c r="AN347" s="230"/>
      <c r="AO347" s="230"/>
      <c r="AP347" s="230"/>
      <c r="AQ347" s="230"/>
      <c r="AR347" s="230"/>
      <c r="AS347" s="230"/>
      <c r="AT347" s="230"/>
      <c r="AU347" s="230"/>
      <c r="AV347" s="230"/>
      <c r="AW347" s="230"/>
      <c r="AX347" s="230"/>
      <c r="AY347" s="230"/>
      <c r="AZ347" s="230"/>
      <c r="BA347" s="230"/>
      <c r="BB347" s="230"/>
      <c r="BC347" s="230"/>
      <c r="BD347" s="230"/>
      <c r="BE347" s="230"/>
      <c r="BF347" s="230"/>
      <c r="BG347" s="92"/>
      <c r="BH347" s="92">
        <v>1</v>
      </c>
      <c r="BI347" s="236">
        <v>21</v>
      </c>
      <c r="BJ347" s="235" t="str">
        <f t="shared" si="58"/>
        <v>12,19</v>
      </c>
      <c r="BK347" s="82"/>
      <c r="BL347" s="94">
        <f t="shared" si="55"/>
        <v>343</v>
      </c>
      <c r="BM347" s="56">
        <f t="shared" si="56"/>
        <v>10</v>
      </c>
      <c r="BN347" s="56">
        <f t="shared" si="57"/>
        <v>19</v>
      </c>
      <c r="BO347" s="82"/>
      <c r="BP347" s="230"/>
      <c r="BQ347" s="230"/>
      <c r="BR347" s="230"/>
      <c r="BS347" s="230"/>
      <c r="BT347" s="230"/>
      <c r="BU347" s="230"/>
      <c r="BV347" s="231"/>
      <c r="BW347" s="230"/>
      <c r="BX347" s="231"/>
      <c r="BY347" s="231"/>
      <c r="BZ347" s="82"/>
      <c r="CA347" s="82"/>
      <c r="CB347" s="82"/>
      <c r="CC347" s="82"/>
      <c r="CD347" s="82"/>
      <c r="CE347" s="82"/>
      <c r="CF347" s="82"/>
      <c r="CG347" s="82"/>
      <c r="CH347" s="82"/>
      <c r="CI347" s="82"/>
      <c r="CJ347" s="82"/>
      <c r="CX347" s="82"/>
      <c r="CY347" s="82"/>
      <c r="CZ347" s="82"/>
      <c r="DA347" s="82"/>
      <c r="DB347" s="82"/>
      <c r="DC347" s="82"/>
      <c r="DD347" s="82"/>
      <c r="DE347" s="82"/>
      <c r="DF347" s="82"/>
      <c r="DG347" s="82"/>
      <c r="DH347" s="82"/>
      <c r="DI347" s="82"/>
      <c r="DJ347" s="82"/>
      <c r="DK347" s="82"/>
    </row>
    <row r="348" spans="1:115" ht="11.25" customHeight="1" x14ac:dyDescent="0.25">
      <c r="A348" s="82"/>
      <c r="B348" s="82"/>
      <c r="C348" s="82"/>
      <c r="D348" s="82"/>
      <c r="E348" s="82"/>
      <c r="F348" s="82"/>
      <c r="G348" s="82"/>
      <c r="H348" s="82"/>
      <c r="I348" s="82"/>
      <c r="J348" s="82"/>
      <c r="K348" s="82"/>
      <c r="L348" s="82"/>
      <c r="M348" s="82"/>
      <c r="N348" s="82"/>
      <c r="O348" s="82"/>
      <c r="P348" s="82"/>
      <c r="Q348" s="82"/>
      <c r="R348" s="82"/>
      <c r="S348" s="82"/>
      <c r="T348" s="82"/>
      <c r="U348" s="82"/>
      <c r="V348" s="82"/>
      <c r="W348" s="82"/>
      <c r="X348" s="82"/>
      <c r="Y348" s="82"/>
      <c r="Z348" s="82"/>
      <c r="AA348" s="230"/>
      <c r="AB348" s="230"/>
      <c r="AC348" s="230"/>
      <c r="AD348" s="230"/>
      <c r="AE348" s="230"/>
      <c r="AF348" s="230"/>
      <c r="AG348" s="230"/>
      <c r="AH348" s="230"/>
      <c r="AI348" s="230"/>
      <c r="AJ348" s="230"/>
      <c r="AK348" s="230"/>
      <c r="AL348" s="230"/>
      <c r="AM348" s="230"/>
      <c r="AN348" s="230"/>
      <c r="AO348" s="230"/>
      <c r="AP348" s="230"/>
      <c r="AQ348" s="230"/>
      <c r="AR348" s="230"/>
      <c r="AS348" s="230"/>
      <c r="AT348" s="230"/>
      <c r="AU348" s="230"/>
      <c r="AV348" s="230"/>
      <c r="AW348" s="230"/>
      <c r="AX348" s="230"/>
      <c r="AY348" s="230"/>
      <c r="AZ348" s="230"/>
      <c r="BA348" s="230"/>
      <c r="BB348" s="230"/>
      <c r="BC348" s="230"/>
      <c r="BD348" s="230"/>
      <c r="BE348" s="230"/>
      <c r="BF348" s="230"/>
      <c r="BG348" s="92"/>
      <c r="BH348" s="92">
        <v>1</v>
      </c>
      <c r="BI348" s="236">
        <v>22</v>
      </c>
      <c r="BJ348" s="235" t="str">
        <f t="shared" si="58"/>
        <v>12,20</v>
      </c>
      <c r="BK348" s="82"/>
      <c r="BL348" s="94">
        <f t="shared" si="55"/>
        <v>344</v>
      </c>
      <c r="BM348" s="56">
        <f t="shared" si="56"/>
        <v>10</v>
      </c>
      <c r="BN348" s="56">
        <f t="shared" si="57"/>
        <v>20</v>
      </c>
      <c r="BO348" s="82"/>
      <c r="BP348" s="230"/>
      <c r="BQ348" s="230"/>
      <c r="BR348" s="230"/>
      <c r="BS348" s="230"/>
      <c r="BT348" s="230"/>
      <c r="BU348" s="230"/>
      <c r="BV348" s="231"/>
      <c r="BW348" s="230"/>
      <c r="BX348" s="231"/>
      <c r="BY348" s="231"/>
      <c r="BZ348" s="82"/>
      <c r="CA348" s="82"/>
      <c r="CB348" s="82"/>
      <c r="CC348" s="82"/>
      <c r="CD348" s="82"/>
      <c r="CE348" s="82"/>
      <c r="CF348" s="82"/>
      <c r="CG348" s="82"/>
      <c r="CH348" s="82"/>
      <c r="CI348" s="82"/>
      <c r="CJ348" s="82"/>
      <c r="CX348" s="82"/>
      <c r="CY348" s="82"/>
      <c r="CZ348" s="82"/>
      <c r="DA348" s="82"/>
      <c r="DB348" s="82"/>
      <c r="DC348" s="82"/>
      <c r="DD348" s="82"/>
      <c r="DE348" s="82"/>
      <c r="DF348" s="82"/>
      <c r="DG348" s="82"/>
      <c r="DH348" s="82"/>
      <c r="DI348" s="82"/>
      <c r="DJ348" s="82"/>
      <c r="DK348" s="82"/>
    </row>
    <row r="349" spans="1:115" ht="11.25" customHeight="1" x14ac:dyDescent="0.25">
      <c r="A349" s="82"/>
      <c r="B349" s="82"/>
      <c r="C349" s="82"/>
      <c r="D349" s="82"/>
      <c r="E349" s="82"/>
      <c r="F349" s="82"/>
      <c r="G349" s="82"/>
      <c r="H349" s="82"/>
      <c r="I349" s="82"/>
      <c r="J349" s="82"/>
      <c r="K349" s="82"/>
      <c r="L349" s="82"/>
      <c r="M349" s="82"/>
      <c r="N349" s="82"/>
      <c r="O349" s="82"/>
      <c r="P349" s="82"/>
      <c r="Q349" s="82"/>
      <c r="R349" s="82"/>
      <c r="S349" s="82"/>
      <c r="T349" s="82"/>
      <c r="U349" s="82"/>
      <c r="V349" s="82"/>
      <c r="W349" s="82"/>
      <c r="X349" s="82"/>
      <c r="Y349" s="82"/>
      <c r="Z349" s="82"/>
      <c r="AA349" s="230"/>
      <c r="AB349" s="230"/>
      <c r="AC349" s="230"/>
      <c r="AD349" s="230"/>
      <c r="AE349" s="230"/>
      <c r="AF349" s="230"/>
      <c r="AG349" s="230"/>
      <c r="AH349" s="230"/>
      <c r="AI349" s="230"/>
      <c r="AJ349" s="230"/>
      <c r="AK349" s="230"/>
      <c r="AL349" s="230"/>
      <c r="AM349" s="230"/>
      <c r="AN349" s="230"/>
      <c r="AO349" s="230"/>
      <c r="AP349" s="230"/>
      <c r="AQ349" s="230"/>
      <c r="AR349" s="230"/>
      <c r="AS349" s="230"/>
      <c r="AT349" s="230"/>
      <c r="AU349" s="230"/>
      <c r="AV349" s="230"/>
      <c r="AW349" s="230"/>
      <c r="AX349" s="230"/>
      <c r="AY349" s="230"/>
      <c r="AZ349" s="230"/>
      <c r="BA349" s="230"/>
      <c r="BB349" s="230"/>
      <c r="BC349" s="230"/>
      <c r="BD349" s="230"/>
      <c r="BE349" s="230"/>
      <c r="BF349" s="230"/>
      <c r="BG349" s="92"/>
      <c r="BH349" s="92">
        <v>1</v>
      </c>
      <c r="BI349" s="236">
        <v>23</v>
      </c>
      <c r="BJ349" s="235" t="str">
        <f t="shared" si="58"/>
        <v>12,21</v>
      </c>
      <c r="BK349" s="82"/>
      <c r="BL349" s="94">
        <f t="shared" si="55"/>
        <v>345</v>
      </c>
      <c r="BM349" s="56">
        <f t="shared" si="56"/>
        <v>10</v>
      </c>
      <c r="BN349" s="56">
        <f t="shared" si="57"/>
        <v>21</v>
      </c>
      <c r="BO349" s="82"/>
      <c r="BP349" s="230"/>
      <c r="BQ349" s="230"/>
      <c r="BR349" s="230"/>
      <c r="BS349" s="230"/>
      <c r="BT349" s="230"/>
      <c r="BU349" s="230"/>
      <c r="BV349" s="231"/>
      <c r="BW349" s="230"/>
      <c r="BX349" s="231"/>
      <c r="BY349" s="231"/>
      <c r="BZ349" s="82"/>
      <c r="CA349" s="82"/>
      <c r="CB349" s="82"/>
      <c r="CC349" s="82"/>
      <c r="CD349" s="82"/>
      <c r="CE349" s="82"/>
      <c r="CF349" s="82"/>
      <c r="CG349" s="82"/>
      <c r="CH349" s="82"/>
      <c r="CI349" s="82"/>
      <c r="CJ349" s="82"/>
      <c r="CX349" s="82"/>
      <c r="CY349" s="82"/>
      <c r="CZ349" s="82"/>
      <c r="DA349" s="82"/>
      <c r="DB349" s="82"/>
      <c r="DC349" s="82"/>
      <c r="DD349" s="82"/>
      <c r="DE349" s="82"/>
      <c r="DF349" s="82"/>
      <c r="DG349" s="82"/>
      <c r="DH349" s="82"/>
      <c r="DI349" s="82"/>
      <c r="DJ349" s="82"/>
      <c r="DK349" s="82"/>
    </row>
    <row r="350" spans="1:115" ht="11.25" customHeight="1" x14ac:dyDescent="0.25">
      <c r="A350" s="82"/>
      <c r="B350" s="82"/>
      <c r="C350" s="82"/>
      <c r="D350" s="82"/>
      <c r="E350" s="82"/>
      <c r="F350" s="82"/>
      <c r="G350" s="82"/>
      <c r="H350" s="82"/>
      <c r="I350" s="82"/>
      <c r="J350" s="82"/>
      <c r="K350" s="82"/>
      <c r="L350" s="82"/>
      <c r="M350" s="82"/>
      <c r="N350" s="82"/>
      <c r="O350" s="82"/>
      <c r="P350" s="82"/>
      <c r="Q350" s="82"/>
      <c r="R350" s="82"/>
      <c r="S350" s="82"/>
      <c r="T350" s="82"/>
      <c r="U350" s="82"/>
      <c r="V350" s="82"/>
      <c r="W350" s="82"/>
      <c r="X350" s="82"/>
      <c r="Y350" s="82"/>
      <c r="Z350" s="82"/>
      <c r="AA350" s="230"/>
      <c r="AB350" s="230"/>
      <c r="AC350" s="230"/>
      <c r="AD350" s="230"/>
      <c r="AE350" s="230"/>
      <c r="AF350" s="230"/>
      <c r="AG350" s="230"/>
      <c r="AH350" s="230"/>
      <c r="AI350" s="230"/>
      <c r="AJ350" s="230"/>
      <c r="AK350" s="230"/>
      <c r="AL350" s="230"/>
      <c r="AM350" s="230"/>
      <c r="AN350" s="230"/>
      <c r="AO350" s="230"/>
      <c r="AP350" s="230"/>
      <c r="AQ350" s="230"/>
      <c r="AR350" s="230"/>
      <c r="AS350" s="230"/>
      <c r="AT350" s="230"/>
      <c r="AU350" s="230"/>
      <c r="AV350" s="230"/>
      <c r="AW350" s="230"/>
      <c r="AX350" s="230"/>
      <c r="AY350" s="230"/>
      <c r="AZ350" s="230"/>
      <c r="BA350" s="230"/>
      <c r="BB350" s="230"/>
      <c r="BC350" s="230"/>
      <c r="BD350" s="230"/>
      <c r="BE350" s="230"/>
      <c r="BF350" s="230"/>
      <c r="BG350" s="92"/>
      <c r="BH350" s="92">
        <v>1</v>
      </c>
      <c r="BI350" s="236">
        <v>24</v>
      </c>
      <c r="BJ350" s="235" t="str">
        <f t="shared" si="58"/>
        <v>13,22</v>
      </c>
      <c r="BK350" s="82"/>
      <c r="BL350" s="94">
        <f t="shared" si="55"/>
        <v>346</v>
      </c>
      <c r="BM350" s="56">
        <f t="shared" si="56"/>
        <v>10</v>
      </c>
      <c r="BN350" s="56">
        <f t="shared" si="57"/>
        <v>22</v>
      </c>
      <c r="BO350" s="82"/>
      <c r="BP350" s="230"/>
      <c r="BQ350" s="230"/>
      <c r="BR350" s="230"/>
      <c r="BS350" s="230"/>
      <c r="BT350" s="230"/>
      <c r="BU350" s="230"/>
      <c r="BV350" s="231"/>
      <c r="BW350" s="230"/>
      <c r="BX350" s="231"/>
      <c r="BY350" s="231"/>
      <c r="BZ350" s="82"/>
      <c r="CA350" s="82"/>
      <c r="CB350" s="82"/>
      <c r="CC350" s="82"/>
      <c r="CD350" s="82"/>
      <c r="CE350" s="82"/>
      <c r="CF350" s="82"/>
      <c r="CG350" s="82"/>
      <c r="CH350" s="82"/>
      <c r="CI350" s="82"/>
      <c r="CJ350" s="82"/>
      <c r="CX350" s="82"/>
      <c r="CY350" s="82"/>
      <c r="CZ350" s="82"/>
      <c r="DA350" s="82"/>
      <c r="DB350" s="82"/>
      <c r="DC350" s="82"/>
      <c r="DD350" s="82"/>
      <c r="DE350" s="82"/>
      <c r="DF350" s="82"/>
      <c r="DG350" s="82"/>
      <c r="DH350" s="82"/>
      <c r="DI350" s="82"/>
      <c r="DJ350" s="82"/>
      <c r="DK350" s="82"/>
    </row>
    <row r="351" spans="1:115" ht="11.25" customHeight="1" x14ac:dyDescent="0.25">
      <c r="A351" s="82"/>
      <c r="B351" s="82"/>
      <c r="C351" s="82"/>
      <c r="D351" s="82"/>
      <c r="E351" s="82"/>
      <c r="F351" s="82"/>
      <c r="G351" s="82"/>
      <c r="H351" s="82"/>
      <c r="I351" s="82"/>
      <c r="J351" s="82"/>
      <c r="K351" s="82"/>
      <c r="L351" s="82"/>
      <c r="M351" s="82"/>
      <c r="N351" s="82"/>
      <c r="O351" s="82"/>
      <c r="P351" s="82"/>
      <c r="Q351" s="82"/>
      <c r="R351" s="82"/>
      <c r="S351" s="82"/>
      <c r="T351" s="82"/>
      <c r="U351" s="82"/>
      <c r="V351" s="82"/>
      <c r="W351" s="82"/>
      <c r="X351" s="82"/>
      <c r="Y351" s="82"/>
      <c r="Z351" s="82"/>
      <c r="AA351" s="230"/>
      <c r="AB351" s="230"/>
      <c r="AC351" s="230"/>
      <c r="AD351" s="230"/>
      <c r="AE351" s="230"/>
      <c r="AF351" s="230"/>
      <c r="AG351" s="230"/>
      <c r="AH351" s="230"/>
      <c r="AI351" s="230"/>
      <c r="AJ351" s="230"/>
      <c r="AK351" s="230"/>
      <c r="AL351" s="230"/>
      <c r="AM351" s="230"/>
      <c r="AN351" s="230"/>
      <c r="AO351" s="230"/>
      <c r="AP351" s="230"/>
      <c r="AQ351" s="230"/>
      <c r="AR351" s="230"/>
      <c r="AS351" s="230"/>
      <c r="AT351" s="230"/>
      <c r="AU351" s="230"/>
      <c r="AV351" s="230"/>
      <c r="AW351" s="230"/>
      <c r="AX351" s="230"/>
      <c r="AY351" s="230"/>
      <c r="AZ351" s="230"/>
      <c r="BA351" s="230"/>
      <c r="BB351" s="230"/>
      <c r="BC351" s="230"/>
      <c r="BD351" s="230"/>
      <c r="BE351" s="230"/>
      <c r="BF351" s="230"/>
      <c r="BG351" s="92"/>
      <c r="BH351" s="92">
        <v>1</v>
      </c>
      <c r="BI351" s="236">
        <v>25</v>
      </c>
      <c r="BJ351" s="235" t="str">
        <f t="shared" si="58"/>
        <v>13,23</v>
      </c>
      <c r="BK351" s="82"/>
      <c r="BL351" s="94">
        <f t="shared" si="55"/>
        <v>347</v>
      </c>
      <c r="BM351" s="56">
        <f t="shared" si="56"/>
        <v>10</v>
      </c>
      <c r="BN351" s="56">
        <f t="shared" si="57"/>
        <v>23</v>
      </c>
      <c r="BO351" s="82"/>
      <c r="BP351" s="230"/>
      <c r="BQ351" s="230"/>
      <c r="BR351" s="230"/>
      <c r="BS351" s="230"/>
      <c r="BT351" s="230"/>
      <c r="BU351" s="230"/>
      <c r="BV351" s="231"/>
      <c r="BW351" s="230"/>
      <c r="BX351" s="231"/>
      <c r="BY351" s="231"/>
      <c r="BZ351" s="82"/>
      <c r="CA351" s="82"/>
      <c r="CB351" s="82"/>
      <c r="CC351" s="82"/>
      <c r="CD351" s="82"/>
      <c r="CE351" s="82"/>
      <c r="CF351" s="82"/>
      <c r="CG351" s="82"/>
      <c r="CH351" s="82"/>
      <c r="CI351" s="82"/>
      <c r="CJ351" s="82"/>
      <c r="CX351" s="82"/>
      <c r="CY351" s="82"/>
      <c r="CZ351" s="82"/>
      <c r="DA351" s="82"/>
      <c r="DB351" s="82"/>
      <c r="DC351" s="82"/>
      <c r="DD351" s="82"/>
      <c r="DE351" s="82"/>
      <c r="DF351" s="82"/>
      <c r="DG351" s="82"/>
      <c r="DH351" s="82"/>
      <c r="DI351" s="82"/>
      <c r="DJ351" s="82"/>
      <c r="DK351" s="82"/>
    </row>
    <row r="352" spans="1:115" ht="11.25" customHeight="1" x14ac:dyDescent="0.25">
      <c r="A352" s="82"/>
      <c r="B352" s="82"/>
      <c r="C352" s="82"/>
      <c r="D352" s="82"/>
      <c r="E352" s="82"/>
      <c r="F352" s="82"/>
      <c r="G352" s="82"/>
      <c r="H352" s="82"/>
      <c r="I352" s="82"/>
      <c r="J352" s="82"/>
      <c r="K352" s="82"/>
      <c r="L352" s="82"/>
      <c r="M352" s="82"/>
      <c r="N352" s="82"/>
      <c r="O352" s="82"/>
      <c r="P352" s="82"/>
      <c r="Q352" s="82"/>
      <c r="R352" s="82"/>
      <c r="S352" s="82"/>
      <c r="T352" s="82"/>
      <c r="U352" s="82"/>
      <c r="V352" s="82"/>
      <c r="W352" s="82"/>
      <c r="X352" s="82"/>
      <c r="Y352" s="82"/>
      <c r="Z352" s="82"/>
      <c r="AA352" s="230"/>
      <c r="AB352" s="230"/>
      <c r="AC352" s="230"/>
      <c r="AD352" s="230"/>
      <c r="AE352" s="230"/>
      <c r="AF352" s="230"/>
      <c r="AG352" s="230"/>
      <c r="AH352" s="230"/>
      <c r="AI352" s="230"/>
      <c r="AJ352" s="230"/>
      <c r="AK352" s="230"/>
      <c r="AL352" s="230"/>
      <c r="AM352" s="230"/>
      <c r="AN352" s="230"/>
      <c r="AO352" s="230"/>
      <c r="AP352" s="230"/>
      <c r="AQ352" s="230"/>
      <c r="AR352" s="230"/>
      <c r="AS352" s="230"/>
      <c r="AT352" s="230"/>
      <c r="AU352" s="230"/>
      <c r="AV352" s="230"/>
      <c r="AW352" s="230"/>
      <c r="AX352" s="230"/>
      <c r="AY352" s="230"/>
      <c r="AZ352" s="230"/>
      <c r="BA352" s="230"/>
      <c r="BB352" s="230"/>
      <c r="BC352" s="230"/>
      <c r="BD352" s="230"/>
      <c r="BE352" s="230"/>
      <c r="BF352" s="230"/>
      <c r="BG352" s="92"/>
      <c r="BH352" s="92">
        <v>1</v>
      </c>
      <c r="BI352" s="236">
        <v>26</v>
      </c>
      <c r="BJ352" s="235" t="str">
        <f t="shared" si="58"/>
        <v>13,24</v>
      </c>
      <c r="BK352" s="82"/>
      <c r="BL352" s="94">
        <f t="shared" si="55"/>
        <v>348</v>
      </c>
      <c r="BM352" s="56">
        <f t="shared" si="56"/>
        <v>10</v>
      </c>
      <c r="BN352" s="56">
        <f t="shared" si="57"/>
        <v>24</v>
      </c>
      <c r="BO352" s="82"/>
      <c r="BP352" s="230"/>
      <c r="BQ352" s="230"/>
      <c r="BR352" s="230"/>
      <c r="BS352" s="230"/>
      <c r="BT352" s="230"/>
      <c r="BU352" s="230"/>
      <c r="BV352" s="231"/>
      <c r="BW352" s="230"/>
      <c r="BX352" s="231"/>
      <c r="BY352" s="231"/>
      <c r="BZ352" s="82"/>
      <c r="CA352" s="82"/>
      <c r="CB352" s="82"/>
      <c r="CC352" s="82"/>
      <c r="CD352" s="82"/>
      <c r="CE352" s="82"/>
      <c r="CF352" s="82"/>
      <c r="CG352" s="82"/>
      <c r="CH352" s="82"/>
      <c r="CI352" s="82"/>
      <c r="CJ352" s="82"/>
      <c r="CX352" s="82"/>
      <c r="CY352" s="82"/>
      <c r="CZ352" s="82"/>
      <c r="DA352" s="82"/>
      <c r="DB352" s="82"/>
      <c r="DC352" s="82"/>
      <c r="DD352" s="82"/>
      <c r="DE352" s="82"/>
      <c r="DF352" s="82"/>
      <c r="DG352" s="82"/>
      <c r="DH352" s="82"/>
      <c r="DI352" s="82"/>
      <c r="DJ352" s="82"/>
      <c r="DK352" s="82"/>
    </row>
    <row r="353" spans="1:115" ht="11.25" customHeight="1" x14ac:dyDescent="0.25">
      <c r="A353" s="82"/>
      <c r="B353" s="82"/>
      <c r="C353" s="82"/>
      <c r="D353" s="82"/>
      <c r="E353" s="82"/>
      <c r="F353" s="82"/>
      <c r="G353" s="82"/>
      <c r="H353" s="82"/>
      <c r="I353" s="82"/>
      <c r="J353" s="82"/>
      <c r="K353" s="82"/>
      <c r="L353" s="82"/>
      <c r="M353" s="82"/>
      <c r="N353" s="82"/>
      <c r="O353" s="82"/>
      <c r="P353" s="82"/>
      <c r="Q353" s="82"/>
      <c r="R353" s="82"/>
      <c r="S353" s="82"/>
      <c r="T353" s="82"/>
      <c r="U353" s="82"/>
      <c r="V353" s="82"/>
      <c r="W353" s="82"/>
      <c r="X353" s="82"/>
      <c r="Y353" s="82"/>
      <c r="Z353" s="82"/>
      <c r="AA353" s="230"/>
      <c r="AB353" s="230"/>
      <c r="AC353" s="230"/>
      <c r="AD353" s="230"/>
      <c r="AE353" s="230"/>
      <c r="AF353" s="230"/>
      <c r="AG353" s="230"/>
      <c r="AH353" s="230"/>
      <c r="AI353" s="230"/>
      <c r="AJ353" s="230"/>
      <c r="AK353" s="230"/>
      <c r="AL353" s="230"/>
      <c r="AM353" s="230"/>
      <c r="AN353" s="230"/>
      <c r="AO353" s="230"/>
      <c r="AP353" s="230"/>
      <c r="AQ353" s="230"/>
      <c r="AR353" s="230"/>
      <c r="AS353" s="230"/>
      <c r="AT353" s="230"/>
      <c r="AU353" s="230"/>
      <c r="AV353" s="230"/>
      <c r="AW353" s="230"/>
      <c r="AX353" s="230"/>
      <c r="AY353" s="230"/>
      <c r="AZ353" s="230"/>
      <c r="BA353" s="230"/>
      <c r="BB353" s="230"/>
      <c r="BC353" s="230"/>
      <c r="BD353" s="230"/>
      <c r="BE353" s="230"/>
      <c r="BF353" s="230"/>
      <c r="BG353" s="92"/>
      <c r="BH353" s="92">
        <v>1</v>
      </c>
      <c r="BI353" s="236">
        <v>27</v>
      </c>
      <c r="BJ353" s="235" t="str">
        <f t="shared" si="58"/>
        <v>14,24</v>
      </c>
      <c r="BK353" s="82"/>
      <c r="BL353" s="94">
        <f t="shared" si="55"/>
        <v>349</v>
      </c>
      <c r="BM353" s="56">
        <f t="shared" si="56"/>
        <v>10</v>
      </c>
      <c r="BN353" s="56">
        <f t="shared" si="57"/>
        <v>25</v>
      </c>
      <c r="BO353" s="82"/>
      <c r="BP353" s="230"/>
      <c r="BQ353" s="230"/>
      <c r="BR353" s="230"/>
      <c r="BS353" s="230"/>
      <c r="BT353" s="230"/>
      <c r="BU353" s="230"/>
      <c r="BV353" s="231"/>
      <c r="BW353" s="230"/>
      <c r="BX353" s="231"/>
      <c r="BY353" s="231"/>
      <c r="BZ353" s="82"/>
      <c r="CA353" s="82"/>
      <c r="CB353" s="82"/>
      <c r="CC353" s="82"/>
      <c r="CD353" s="82"/>
      <c r="CE353" s="82"/>
      <c r="CF353" s="82"/>
      <c r="CG353" s="82"/>
      <c r="CH353" s="82"/>
      <c r="CI353" s="82"/>
      <c r="CJ353" s="82"/>
      <c r="CX353" s="82"/>
      <c r="CY353" s="82"/>
      <c r="CZ353" s="82"/>
      <c r="DA353" s="82"/>
      <c r="DB353" s="82"/>
      <c r="DC353" s="82"/>
      <c r="DD353" s="82"/>
      <c r="DE353" s="82"/>
      <c r="DF353" s="82"/>
      <c r="DG353" s="82"/>
      <c r="DH353" s="82"/>
      <c r="DI353" s="82"/>
      <c r="DJ353" s="82"/>
      <c r="DK353" s="82"/>
    </row>
    <row r="354" spans="1:115" ht="11.25" customHeight="1" x14ac:dyDescent="0.25">
      <c r="A354" s="82"/>
      <c r="B354" s="82"/>
      <c r="C354" s="82"/>
      <c r="D354" s="82"/>
      <c r="E354" s="82"/>
      <c r="F354" s="82"/>
      <c r="G354" s="82"/>
      <c r="H354" s="82"/>
      <c r="I354" s="82"/>
      <c r="J354" s="82"/>
      <c r="K354" s="82"/>
      <c r="L354" s="82"/>
      <c r="M354" s="82"/>
      <c r="N354" s="82"/>
      <c r="O354" s="82"/>
      <c r="P354" s="82"/>
      <c r="Q354" s="82"/>
      <c r="R354" s="82"/>
      <c r="S354" s="82"/>
      <c r="T354" s="82"/>
      <c r="U354" s="82"/>
      <c r="V354" s="82"/>
      <c r="W354" s="82"/>
      <c r="X354" s="82"/>
      <c r="Y354" s="82"/>
      <c r="Z354" s="82"/>
      <c r="AA354" s="230"/>
      <c r="AB354" s="230"/>
      <c r="AC354" s="230"/>
      <c r="AD354" s="230"/>
      <c r="AE354" s="230"/>
      <c r="AF354" s="230"/>
      <c r="AG354" s="230"/>
      <c r="AH354" s="230"/>
      <c r="AI354" s="230"/>
      <c r="AJ354" s="230"/>
      <c r="AK354" s="230"/>
      <c r="AL354" s="230"/>
      <c r="AM354" s="230"/>
      <c r="AN354" s="230"/>
      <c r="AO354" s="230"/>
      <c r="AP354" s="230"/>
      <c r="AQ354" s="230"/>
      <c r="AR354" s="230"/>
      <c r="AS354" s="230"/>
      <c r="AT354" s="230"/>
      <c r="AU354" s="230"/>
      <c r="AV354" s="230"/>
      <c r="AW354" s="230"/>
      <c r="AX354" s="230"/>
      <c r="AY354" s="230"/>
      <c r="AZ354" s="230"/>
      <c r="BA354" s="230"/>
      <c r="BB354" s="230"/>
      <c r="BC354" s="230"/>
      <c r="BD354" s="230"/>
      <c r="BE354" s="230"/>
      <c r="BF354" s="230"/>
      <c r="BG354" s="92"/>
      <c r="BH354" s="92">
        <v>1</v>
      </c>
      <c r="BI354" s="236">
        <v>28</v>
      </c>
      <c r="BJ354" s="235" t="str">
        <f t="shared" si="58"/>
        <v>14,25</v>
      </c>
      <c r="BK354" s="82"/>
      <c r="BL354" s="94">
        <f t="shared" si="55"/>
        <v>350</v>
      </c>
      <c r="BM354" s="56">
        <f t="shared" si="56"/>
        <v>10</v>
      </c>
      <c r="BN354" s="56">
        <f t="shared" si="57"/>
        <v>26</v>
      </c>
      <c r="BO354" s="82"/>
      <c r="BP354" s="230"/>
      <c r="BQ354" s="230"/>
      <c r="BR354" s="230"/>
      <c r="BS354" s="230"/>
      <c r="BT354" s="230"/>
      <c r="BU354" s="230"/>
      <c r="BV354" s="231"/>
      <c r="BW354" s="230"/>
      <c r="BX354" s="231"/>
      <c r="BY354" s="231"/>
      <c r="BZ354" s="82"/>
      <c r="CA354" s="82"/>
      <c r="CB354" s="82"/>
      <c r="CC354" s="82"/>
      <c r="CD354" s="82"/>
      <c r="CE354" s="82"/>
      <c r="CF354" s="82"/>
      <c r="CG354" s="82"/>
      <c r="CH354" s="82"/>
      <c r="CI354" s="82"/>
      <c r="CJ354" s="82"/>
      <c r="CX354" s="82"/>
      <c r="CY354" s="82"/>
      <c r="CZ354" s="82"/>
      <c r="DA354" s="82"/>
      <c r="DB354" s="82"/>
      <c r="DC354" s="82"/>
      <c r="DD354" s="82"/>
      <c r="DE354" s="82"/>
      <c r="DF354" s="82"/>
      <c r="DG354" s="82"/>
      <c r="DH354" s="82"/>
      <c r="DI354" s="82"/>
      <c r="DJ354" s="82"/>
      <c r="DK354" s="82"/>
    </row>
    <row r="355" spans="1:115" ht="11.25" customHeight="1" x14ac:dyDescent="0.25">
      <c r="A355" s="82"/>
      <c r="B355" s="82"/>
      <c r="C355" s="82"/>
      <c r="D355" s="82"/>
      <c r="E355" s="82"/>
      <c r="F355" s="82"/>
      <c r="G355" s="82"/>
      <c r="H355" s="82"/>
      <c r="I355" s="82"/>
      <c r="J355" s="82"/>
      <c r="K355" s="82"/>
      <c r="L355" s="82"/>
      <c r="M355" s="82"/>
      <c r="N355" s="82"/>
      <c r="O355" s="82"/>
      <c r="P355" s="82"/>
      <c r="Q355" s="82"/>
      <c r="R355" s="82"/>
      <c r="S355" s="82"/>
      <c r="T355" s="82"/>
      <c r="U355" s="82"/>
      <c r="V355" s="82"/>
      <c r="W355" s="82"/>
      <c r="X355" s="82"/>
      <c r="Y355" s="82"/>
      <c r="Z355" s="82"/>
      <c r="AA355" s="230"/>
      <c r="AB355" s="230"/>
      <c r="AC355" s="230"/>
      <c r="AD355" s="230"/>
      <c r="AE355" s="230"/>
      <c r="AF355" s="230"/>
      <c r="AG355" s="230"/>
      <c r="AH355" s="230"/>
      <c r="AI355" s="230"/>
      <c r="AJ355" s="230"/>
      <c r="AK355" s="230"/>
      <c r="AL355" s="230"/>
      <c r="AM355" s="230"/>
      <c r="AN355" s="230"/>
      <c r="AO355" s="230"/>
      <c r="AP355" s="230"/>
      <c r="AQ355" s="230"/>
      <c r="AR355" s="230"/>
      <c r="AS355" s="230"/>
      <c r="AT355" s="230"/>
      <c r="AU355" s="230"/>
      <c r="AV355" s="230"/>
      <c r="AW355" s="230"/>
      <c r="AX355" s="230"/>
      <c r="AY355" s="230"/>
      <c r="AZ355" s="230"/>
      <c r="BA355" s="230"/>
      <c r="BB355" s="230"/>
      <c r="BC355" s="230"/>
      <c r="BD355" s="230"/>
      <c r="BE355" s="230"/>
      <c r="BF355" s="230"/>
      <c r="BG355" s="92"/>
      <c r="BH355" s="92">
        <v>1</v>
      </c>
      <c r="BI355" s="236">
        <v>29</v>
      </c>
      <c r="BJ355" s="235" t="str">
        <f t="shared" si="58"/>
        <v>14,26</v>
      </c>
      <c r="BK355" s="82"/>
      <c r="BL355" s="94">
        <f t="shared" si="55"/>
        <v>351</v>
      </c>
      <c r="BM355" s="56">
        <f t="shared" si="56"/>
        <v>10</v>
      </c>
      <c r="BN355" s="56">
        <f t="shared" si="57"/>
        <v>27</v>
      </c>
      <c r="BO355" s="82"/>
      <c r="BP355" s="230"/>
      <c r="BQ355" s="230"/>
      <c r="BR355" s="230"/>
      <c r="BS355" s="230"/>
      <c r="BT355" s="230"/>
      <c r="BU355" s="230"/>
      <c r="BV355" s="231"/>
      <c r="BW355" s="230"/>
      <c r="BX355" s="231"/>
      <c r="BY355" s="231"/>
      <c r="BZ355" s="82"/>
      <c r="CA355" s="82"/>
      <c r="CB355" s="82"/>
      <c r="CC355" s="82"/>
      <c r="CD355" s="82"/>
      <c r="CE355" s="82"/>
      <c r="CF355" s="82"/>
      <c r="CG355" s="82"/>
      <c r="CH355" s="82"/>
      <c r="CI355" s="82"/>
      <c r="CJ355" s="82"/>
      <c r="CX355" s="82"/>
      <c r="CY355" s="82"/>
      <c r="CZ355" s="82"/>
      <c r="DA355" s="82"/>
      <c r="DB355" s="82"/>
      <c r="DC355" s="82"/>
      <c r="DD355" s="82"/>
      <c r="DE355" s="82"/>
      <c r="DF355" s="82"/>
      <c r="DG355" s="82"/>
      <c r="DH355" s="82"/>
      <c r="DI355" s="82"/>
      <c r="DJ355" s="82"/>
      <c r="DK355" s="82"/>
    </row>
    <row r="356" spans="1:115" ht="11.25" customHeight="1" x14ac:dyDescent="0.25">
      <c r="A356" s="82"/>
      <c r="B356" s="82"/>
      <c r="C356" s="82"/>
      <c r="D356" s="82"/>
      <c r="E356" s="82"/>
      <c r="F356" s="82"/>
      <c r="G356" s="82"/>
      <c r="H356" s="82"/>
      <c r="I356" s="82"/>
      <c r="J356" s="82"/>
      <c r="K356" s="82"/>
      <c r="L356" s="82"/>
      <c r="M356" s="82"/>
      <c r="N356" s="82"/>
      <c r="O356" s="82"/>
      <c r="P356" s="82"/>
      <c r="Q356" s="82"/>
      <c r="R356" s="82"/>
      <c r="S356" s="82"/>
      <c r="T356" s="82"/>
      <c r="U356" s="82"/>
      <c r="V356" s="82"/>
      <c r="W356" s="82"/>
      <c r="X356" s="82"/>
      <c r="Y356" s="82"/>
      <c r="Z356" s="82"/>
      <c r="AA356" s="230"/>
      <c r="AB356" s="230"/>
      <c r="AC356" s="230"/>
      <c r="AD356" s="230"/>
      <c r="AE356" s="230"/>
      <c r="AF356" s="230"/>
      <c r="AG356" s="230"/>
      <c r="AH356" s="230"/>
      <c r="AI356" s="230"/>
      <c r="AJ356" s="230"/>
      <c r="AK356" s="230"/>
      <c r="AL356" s="230"/>
      <c r="AM356" s="230"/>
      <c r="AN356" s="230"/>
      <c r="AO356" s="230"/>
      <c r="AP356" s="230"/>
      <c r="AQ356" s="230"/>
      <c r="AR356" s="230"/>
      <c r="AS356" s="230"/>
      <c r="AT356" s="230"/>
      <c r="AU356" s="230"/>
      <c r="AV356" s="230"/>
      <c r="AW356" s="230"/>
      <c r="AX356" s="230"/>
      <c r="AY356" s="230"/>
      <c r="AZ356" s="230"/>
      <c r="BA356" s="230"/>
      <c r="BB356" s="230"/>
      <c r="BC356" s="230"/>
      <c r="BD356" s="230"/>
      <c r="BE356" s="230"/>
      <c r="BF356" s="230"/>
      <c r="BG356" s="92"/>
      <c r="BH356" s="92">
        <v>1</v>
      </c>
      <c r="BI356" s="236">
        <v>30</v>
      </c>
      <c r="BJ356" s="235" t="str">
        <f t="shared" si="58"/>
        <v>14,27</v>
      </c>
      <c r="BK356" s="82"/>
      <c r="BL356" s="94">
        <f t="shared" si="55"/>
        <v>352</v>
      </c>
      <c r="BM356" s="56">
        <f t="shared" si="56"/>
        <v>10</v>
      </c>
      <c r="BN356" s="56">
        <f t="shared" si="57"/>
        <v>28</v>
      </c>
      <c r="BO356" s="82"/>
      <c r="BP356" s="230"/>
      <c r="BQ356" s="230"/>
      <c r="BR356" s="230"/>
      <c r="BS356" s="230"/>
      <c r="BT356" s="230"/>
      <c r="BU356" s="230"/>
      <c r="BV356" s="231"/>
      <c r="BW356" s="230"/>
      <c r="BX356" s="231"/>
      <c r="BY356" s="231"/>
      <c r="CZ356" s="82"/>
      <c r="DA356" s="82"/>
      <c r="DB356" s="82"/>
      <c r="DC356" s="82"/>
      <c r="DD356" s="82"/>
      <c r="DE356" s="82"/>
      <c r="DF356" s="82"/>
      <c r="DG356" s="82"/>
      <c r="DH356" s="82"/>
      <c r="DI356" s="82"/>
      <c r="DJ356" s="82"/>
      <c r="DK356" s="82"/>
    </row>
    <row r="357" spans="1:115" ht="11.25" customHeight="1" x14ac:dyDescent="0.25">
      <c r="A357" s="82"/>
      <c r="B357" s="82"/>
      <c r="C357" s="82"/>
      <c r="D357" s="82"/>
      <c r="E357" s="82"/>
      <c r="F357" s="82"/>
      <c r="G357" s="82"/>
      <c r="H357" s="82"/>
      <c r="I357" s="82"/>
      <c r="J357" s="82"/>
      <c r="K357" s="82"/>
      <c r="L357" s="82"/>
      <c r="M357" s="82"/>
      <c r="N357" s="82"/>
      <c r="O357" s="82"/>
      <c r="P357" s="82"/>
      <c r="Q357" s="82"/>
      <c r="R357" s="82"/>
      <c r="S357" s="82"/>
      <c r="T357" s="82"/>
      <c r="U357" s="82"/>
      <c r="V357" s="82"/>
      <c r="W357" s="82"/>
      <c r="X357" s="82"/>
      <c r="Y357" s="82"/>
      <c r="Z357" s="82"/>
      <c r="AA357" s="230"/>
      <c r="AB357" s="230"/>
      <c r="AC357" s="230"/>
      <c r="AD357" s="230"/>
      <c r="AE357" s="230"/>
      <c r="AF357" s="230"/>
      <c r="AG357" s="230"/>
      <c r="AH357" s="230"/>
      <c r="AI357" s="230"/>
      <c r="AJ357" s="230"/>
      <c r="AK357" s="230"/>
      <c r="AL357" s="230"/>
      <c r="AM357" s="230"/>
      <c r="AN357" s="230"/>
      <c r="AO357" s="230"/>
      <c r="AP357" s="230"/>
      <c r="AQ357" s="230"/>
      <c r="AR357" s="230"/>
      <c r="AS357" s="230"/>
      <c r="AT357" s="230"/>
      <c r="AU357" s="230"/>
      <c r="AV357" s="230"/>
      <c r="AW357" s="230"/>
      <c r="AX357" s="230"/>
      <c r="AY357" s="230"/>
      <c r="AZ357" s="230"/>
      <c r="BA357" s="230"/>
      <c r="BB357" s="230"/>
      <c r="BC357" s="230"/>
      <c r="BD357" s="230"/>
      <c r="BE357" s="230"/>
      <c r="BF357" s="230"/>
      <c r="BG357" s="92"/>
      <c r="BH357" s="92">
        <v>1</v>
      </c>
      <c r="BI357" s="236">
        <v>31</v>
      </c>
      <c r="BJ357" s="235" t="str">
        <f t="shared" si="58"/>
        <v>15,28</v>
      </c>
      <c r="BK357" s="82"/>
      <c r="BL357" s="94">
        <f t="shared" si="55"/>
        <v>353</v>
      </c>
      <c r="BM357" s="56">
        <f t="shared" si="56"/>
        <v>10</v>
      </c>
      <c r="BN357" s="56">
        <f t="shared" si="57"/>
        <v>29</v>
      </c>
      <c r="BO357" s="82"/>
      <c r="BP357" s="230"/>
      <c r="BQ357" s="230"/>
      <c r="BR357" s="230"/>
      <c r="BS357" s="230"/>
      <c r="BT357" s="230"/>
      <c r="BU357" s="230"/>
      <c r="BV357" s="231"/>
      <c r="BW357" s="230"/>
      <c r="BX357" s="231"/>
      <c r="BY357" s="231"/>
      <c r="CZ357" s="82"/>
      <c r="DA357" s="82"/>
      <c r="DB357" s="82"/>
      <c r="DC357" s="82"/>
      <c r="DD357" s="82"/>
      <c r="DE357" s="82"/>
      <c r="DF357" s="82"/>
      <c r="DG357" s="82"/>
      <c r="DH357" s="82"/>
      <c r="DI357" s="82"/>
      <c r="DJ357" s="82"/>
      <c r="DK357" s="82"/>
    </row>
    <row r="358" spans="1:115" ht="11.25" customHeight="1" x14ac:dyDescent="0.25">
      <c r="A358" s="82"/>
      <c r="B358" s="82"/>
      <c r="C358" s="82"/>
      <c r="D358" s="82"/>
      <c r="E358" s="82"/>
      <c r="F358" s="82"/>
      <c r="G358" s="82"/>
      <c r="H358" s="82"/>
      <c r="I358" s="82"/>
      <c r="J358" s="82"/>
      <c r="K358" s="82"/>
      <c r="L358" s="82"/>
      <c r="M358" s="82"/>
      <c r="N358" s="82"/>
      <c r="O358" s="82"/>
      <c r="P358" s="82"/>
      <c r="Q358" s="82"/>
      <c r="R358" s="82"/>
      <c r="S358" s="82"/>
      <c r="T358" s="82"/>
      <c r="U358" s="82"/>
      <c r="V358" s="82"/>
      <c r="W358" s="82"/>
      <c r="X358" s="82"/>
      <c r="Y358" s="82"/>
      <c r="Z358" s="82"/>
      <c r="AA358" s="230"/>
      <c r="AB358" s="230"/>
      <c r="AC358" s="230"/>
      <c r="AD358" s="230"/>
      <c r="AE358" s="230"/>
      <c r="AF358" s="230"/>
      <c r="AG358" s="230"/>
      <c r="AH358" s="230"/>
      <c r="AI358" s="230"/>
      <c r="AJ358" s="230"/>
      <c r="AK358" s="230"/>
      <c r="AL358" s="230"/>
      <c r="AM358" s="230"/>
      <c r="AN358" s="230"/>
      <c r="AO358" s="230"/>
      <c r="AP358" s="230"/>
      <c r="AQ358" s="230"/>
      <c r="AR358" s="230"/>
      <c r="AS358" s="230"/>
      <c r="AT358" s="230"/>
      <c r="AU358" s="230"/>
      <c r="AV358" s="230"/>
      <c r="AW358" s="230"/>
      <c r="AX358" s="230"/>
      <c r="AY358" s="230"/>
      <c r="AZ358" s="230"/>
      <c r="BA358" s="230"/>
      <c r="BB358" s="230"/>
      <c r="BC358" s="230"/>
      <c r="BD358" s="230"/>
      <c r="BE358" s="230"/>
      <c r="BF358" s="230"/>
      <c r="BG358" s="92"/>
      <c r="BH358" s="92">
        <v>1</v>
      </c>
      <c r="BI358" s="236">
        <v>32</v>
      </c>
      <c r="BJ358" s="235" t="str">
        <f t="shared" si="58"/>
        <v>15,29</v>
      </c>
      <c r="BK358" s="82"/>
      <c r="BL358" s="94">
        <f t="shared" si="55"/>
        <v>354</v>
      </c>
      <c r="BM358" s="56">
        <f t="shared" si="56"/>
        <v>10</v>
      </c>
      <c r="BN358" s="56">
        <f t="shared" si="57"/>
        <v>30</v>
      </c>
      <c r="BO358" s="82"/>
      <c r="BP358" s="230"/>
      <c r="BQ358" s="230"/>
      <c r="BR358" s="230"/>
      <c r="BS358" s="230"/>
      <c r="BT358" s="230"/>
      <c r="BU358" s="230"/>
      <c r="BV358" s="231"/>
      <c r="BW358" s="230"/>
      <c r="BX358" s="231"/>
      <c r="BY358" s="231"/>
      <c r="CZ358" s="82"/>
      <c r="DA358" s="82"/>
      <c r="DB358" s="82"/>
      <c r="DC358" s="82"/>
      <c r="DD358" s="82"/>
      <c r="DE358" s="82"/>
      <c r="DF358" s="82"/>
      <c r="DG358" s="82"/>
      <c r="DH358" s="82"/>
      <c r="DI358" s="82"/>
      <c r="DJ358" s="82"/>
      <c r="DK358" s="82"/>
    </row>
    <row r="359" spans="1:115" ht="11.25" customHeight="1" x14ac:dyDescent="0.25">
      <c r="A359" s="82"/>
      <c r="B359" s="82"/>
      <c r="C359" s="82"/>
      <c r="D359" s="82"/>
      <c r="E359" s="82"/>
      <c r="F359" s="82"/>
      <c r="G359" s="82"/>
      <c r="H359" s="82"/>
      <c r="I359" s="82"/>
      <c r="J359" s="82"/>
      <c r="K359" s="82"/>
      <c r="L359" s="82"/>
      <c r="M359" s="82"/>
      <c r="N359" s="82"/>
      <c r="O359" s="82"/>
      <c r="P359" s="82"/>
      <c r="Q359" s="82"/>
      <c r="R359" s="82"/>
      <c r="S359" s="82"/>
      <c r="T359" s="82"/>
      <c r="U359" s="82"/>
      <c r="V359" s="82"/>
      <c r="W359" s="82"/>
      <c r="X359" s="82"/>
      <c r="Y359" s="82"/>
      <c r="Z359" s="82"/>
      <c r="AA359" s="230"/>
      <c r="AB359" s="230"/>
      <c r="AC359" s="230"/>
      <c r="AD359" s="230"/>
      <c r="AE359" s="230"/>
      <c r="AF359" s="230"/>
      <c r="AG359" s="230"/>
      <c r="AH359" s="230"/>
      <c r="AI359" s="230"/>
      <c r="AJ359" s="230"/>
      <c r="AK359" s="230"/>
      <c r="AL359" s="230"/>
      <c r="AM359" s="230"/>
      <c r="AN359" s="230"/>
      <c r="AO359" s="230"/>
      <c r="AP359" s="230"/>
      <c r="AQ359" s="230"/>
      <c r="AR359" s="230"/>
      <c r="AS359" s="230"/>
      <c r="AT359" s="230"/>
      <c r="AU359" s="230"/>
      <c r="AV359" s="230"/>
      <c r="AW359" s="230"/>
      <c r="AX359" s="230"/>
      <c r="AY359" s="230"/>
      <c r="AZ359" s="230"/>
      <c r="BA359" s="230"/>
      <c r="BB359" s="230"/>
      <c r="BC359" s="230"/>
      <c r="BD359" s="230"/>
      <c r="BE359" s="230"/>
      <c r="BF359" s="230"/>
      <c r="BG359" s="92"/>
      <c r="BH359" s="92">
        <v>1</v>
      </c>
      <c r="BI359" s="236">
        <v>33</v>
      </c>
      <c r="BJ359" s="235" t="str">
        <f t="shared" si="58"/>
        <v>15,30</v>
      </c>
      <c r="BK359" s="82"/>
      <c r="BL359" s="94">
        <f t="shared" si="55"/>
        <v>355</v>
      </c>
      <c r="BM359" s="56">
        <f t="shared" si="56"/>
        <v>10</v>
      </c>
      <c r="BN359" s="56">
        <f t="shared" si="57"/>
        <v>31</v>
      </c>
      <c r="BO359" s="82"/>
      <c r="BP359" s="230"/>
      <c r="BQ359" s="230"/>
      <c r="BR359" s="230"/>
      <c r="BS359" s="230"/>
      <c r="BT359" s="230"/>
      <c r="BU359" s="230"/>
      <c r="BV359" s="231"/>
      <c r="BW359" s="230"/>
      <c r="BX359" s="231"/>
      <c r="BY359" s="231"/>
      <c r="CZ359" s="82"/>
      <c r="DA359" s="82"/>
      <c r="DB359" s="82"/>
      <c r="DC359" s="82"/>
      <c r="DD359" s="82"/>
      <c r="DE359" s="82"/>
      <c r="DF359" s="82"/>
      <c r="DG359" s="82"/>
      <c r="DH359" s="82"/>
      <c r="DI359" s="82"/>
      <c r="DJ359" s="82"/>
      <c r="DK359" s="82"/>
    </row>
    <row r="360" spans="1:115" ht="11.25" customHeight="1" x14ac:dyDescent="0.25">
      <c r="A360" s="82"/>
      <c r="B360" s="82"/>
      <c r="C360" s="82"/>
      <c r="D360" s="82"/>
      <c r="E360" s="82"/>
      <c r="F360" s="82"/>
      <c r="G360" s="82"/>
      <c r="H360" s="82"/>
      <c r="I360" s="82"/>
      <c r="J360" s="82"/>
      <c r="K360" s="82"/>
      <c r="L360" s="82"/>
      <c r="M360" s="82"/>
      <c r="N360" s="82"/>
      <c r="O360" s="82"/>
      <c r="P360" s="82"/>
      <c r="Q360" s="82"/>
      <c r="R360" s="82"/>
      <c r="S360" s="82"/>
      <c r="T360" s="82"/>
      <c r="U360" s="82"/>
      <c r="V360" s="82"/>
      <c r="W360" s="82"/>
      <c r="X360" s="82"/>
      <c r="Y360" s="82"/>
      <c r="Z360" s="82"/>
      <c r="AA360" s="230"/>
      <c r="AB360" s="230"/>
      <c r="AC360" s="230"/>
      <c r="AD360" s="230"/>
      <c r="AE360" s="230"/>
      <c r="AF360" s="230"/>
      <c r="AG360" s="230"/>
      <c r="AH360" s="230"/>
      <c r="AI360" s="230"/>
      <c r="AJ360" s="230"/>
      <c r="AK360" s="230"/>
      <c r="AL360" s="230"/>
      <c r="AM360" s="230"/>
      <c r="AN360" s="230"/>
      <c r="AO360" s="230"/>
      <c r="AP360" s="230"/>
      <c r="AQ360" s="230"/>
      <c r="AR360" s="230"/>
      <c r="AS360" s="230"/>
      <c r="AT360" s="230"/>
      <c r="AU360" s="230"/>
      <c r="AV360" s="230"/>
      <c r="AW360" s="230"/>
      <c r="AX360" s="230"/>
      <c r="AY360" s="230"/>
      <c r="AZ360" s="230"/>
      <c r="BA360" s="230"/>
      <c r="BB360" s="230"/>
      <c r="BC360" s="230"/>
      <c r="BD360" s="230"/>
      <c r="BE360" s="230"/>
      <c r="BF360" s="230"/>
      <c r="BG360" s="92"/>
      <c r="BH360" s="92">
        <v>1</v>
      </c>
      <c r="BI360" s="236">
        <v>34</v>
      </c>
      <c r="BJ360" s="235" t="str">
        <f t="shared" si="58"/>
        <v>15,31</v>
      </c>
      <c r="BK360" s="82"/>
      <c r="BL360" s="94">
        <f t="shared" si="55"/>
        <v>356</v>
      </c>
      <c r="BM360" s="56">
        <f t="shared" si="56"/>
        <v>10</v>
      </c>
      <c r="BN360" s="56">
        <f t="shared" si="57"/>
        <v>32</v>
      </c>
      <c r="BO360" s="82"/>
      <c r="BP360" s="230"/>
      <c r="BQ360" s="230"/>
      <c r="BR360" s="230"/>
      <c r="BS360" s="230"/>
      <c r="BT360" s="230"/>
      <c r="BU360" s="230"/>
      <c r="BV360" s="231"/>
      <c r="BW360" s="230"/>
      <c r="BX360" s="231"/>
      <c r="BY360" s="231"/>
      <c r="CZ360" s="82"/>
      <c r="DA360" s="82"/>
      <c r="DB360" s="82"/>
      <c r="DC360" s="82"/>
      <c r="DD360" s="82"/>
      <c r="DE360" s="82"/>
      <c r="DF360" s="82"/>
      <c r="DG360" s="82"/>
      <c r="DH360" s="82"/>
      <c r="DI360" s="82"/>
      <c r="DJ360" s="82"/>
      <c r="DK360" s="82"/>
    </row>
    <row r="361" spans="1:115" ht="11.25" customHeight="1" x14ac:dyDescent="0.25">
      <c r="A361" s="82"/>
      <c r="B361" s="82"/>
      <c r="C361" s="82"/>
      <c r="D361" s="82"/>
      <c r="E361" s="82"/>
      <c r="F361" s="82"/>
      <c r="G361" s="82"/>
      <c r="H361" s="82"/>
      <c r="I361" s="82"/>
      <c r="J361" s="82"/>
      <c r="K361" s="82"/>
      <c r="L361" s="82"/>
      <c r="M361" s="82"/>
      <c r="N361" s="82"/>
      <c r="O361" s="82"/>
      <c r="P361" s="82"/>
      <c r="Q361" s="82"/>
      <c r="R361" s="82"/>
      <c r="S361" s="82"/>
      <c r="T361" s="82"/>
      <c r="U361" s="82"/>
      <c r="V361" s="82"/>
      <c r="W361" s="82"/>
      <c r="X361" s="82"/>
      <c r="Y361" s="82"/>
      <c r="Z361" s="82"/>
      <c r="AA361" s="230"/>
      <c r="AB361" s="230"/>
      <c r="AC361" s="230"/>
      <c r="AD361" s="230"/>
      <c r="AE361" s="230"/>
      <c r="AF361" s="230"/>
      <c r="AG361" s="230"/>
      <c r="AH361" s="230"/>
      <c r="AI361" s="230"/>
      <c r="AJ361" s="230"/>
      <c r="AK361" s="230"/>
      <c r="AL361" s="230"/>
      <c r="AM361" s="230"/>
      <c r="AN361" s="230"/>
      <c r="AO361" s="230"/>
      <c r="AP361" s="230"/>
      <c r="AQ361" s="230"/>
      <c r="AR361" s="230"/>
      <c r="AS361" s="230"/>
      <c r="AT361" s="230"/>
      <c r="AU361" s="230"/>
      <c r="AV361" s="230"/>
      <c r="AW361" s="230"/>
      <c r="AX361" s="230"/>
      <c r="AY361" s="230"/>
      <c r="AZ361" s="230"/>
      <c r="BA361" s="230"/>
      <c r="BB361" s="230"/>
      <c r="BC361" s="230"/>
      <c r="BD361" s="230"/>
      <c r="BE361" s="230"/>
      <c r="BF361" s="230"/>
      <c r="BG361" s="92"/>
      <c r="BH361" s="92">
        <v>1</v>
      </c>
      <c r="BI361" s="236">
        <v>35</v>
      </c>
      <c r="BJ361" s="235" t="str">
        <f t="shared" si="58"/>
        <v>15,32</v>
      </c>
      <c r="BK361" s="82"/>
      <c r="BL361" s="94">
        <f t="shared" si="55"/>
        <v>357</v>
      </c>
      <c r="BM361" s="56">
        <f t="shared" si="56"/>
        <v>10</v>
      </c>
      <c r="BN361" s="56">
        <f t="shared" si="57"/>
        <v>33</v>
      </c>
      <c r="BO361" s="82"/>
      <c r="BP361" s="230"/>
      <c r="BQ361" s="230"/>
      <c r="BR361" s="230"/>
      <c r="BS361" s="230"/>
      <c r="BT361" s="230"/>
      <c r="BU361" s="230"/>
      <c r="BV361" s="231"/>
      <c r="BW361" s="230"/>
      <c r="BX361" s="231"/>
      <c r="BY361" s="231"/>
      <c r="CZ361" s="82"/>
      <c r="DA361" s="82"/>
      <c r="DB361" s="82"/>
      <c r="DC361" s="82"/>
      <c r="DD361" s="82"/>
      <c r="DE361" s="82"/>
      <c r="DF361" s="82"/>
      <c r="DG361" s="82"/>
      <c r="DH361" s="82"/>
      <c r="DI361" s="82"/>
      <c r="DJ361" s="82"/>
      <c r="DK361" s="82"/>
    </row>
    <row r="362" spans="1:115" ht="11.25" customHeight="1" x14ac:dyDescent="0.25">
      <c r="A362" s="82"/>
      <c r="B362" s="82"/>
      <c r="C362" s="82"/>
      <c r="D362" s="82"/>
      <c r="E362" s="82"/>
      <c r="F362" s="82"/>
      <c r="G362" s="82"/>
      <c r="H362" s="82"/>
      <c r="I362" s="82"/>
      <c r="J362" s="82"/>
      <c r="K362" s="82"/>
      <c r="L362" s="82"/>
      <c r="M362" s="82"/>
      <c r="N362" s="82"/>
      <c r="O362" s="82"/>
      <c r="P362" s="82"/>
      <c r="Q362" s="82"/>
      <c r="R362" s="82"/>
      <c r="S362" s="82"/>
      <c r="T362" s="82"/>
      <c r="U362" s="82"/>
      <c r="V362" s="82"/>
      <c r="W362" s="82"/>
      <c r="X362" s="82"/>
      <c r="Y362" s="82"/>
      <c r="Z362" s="82"/>
      <c r="AA362" s="230"/>
      <c r="AB362" s="230"/>
      <c r="AC362" s="230"/>
      <c r="AD362" s="230"/>
      <c r="AE362" s="230"/>
      <c r="AF362" s="230"/>
      <c r="AG362" s="230"/>
      <c r="AH362" s="230"/>
      <c r="AI362" s="230"/>
      <c r="AJ362" s="230"/>
      <c r="AK362" s="230"/>
      <c r="AL362" s="230"/>
      <c r="AM362" s="230"/>
      <c r="AN362" s="230"/>
      <c r="AO362" s="230"/>
      <c r="AP362" s="230"/>
      <c r="AQ362" s="230"/>
      <c r="AR362" s="230"/>
      <c r="AS362" s="230"/>
      <c r="AT362" s="230"/>
      <c r="AU362" s="230"/>
      <c r="AV362" s="230"/>
      <c r="AW362" s="230"/>
      <c r="AX362" s="230"/>
      <c r="AY362" s="230"/>
      <c r="AZ362" s="230"/>
      <c r="BA362" s="230"/>
      <c r="BB362" s="230"/>
      <c r="BC362" s="230"/>
      <c r="BD362" s="230"/>
      <c r="BE362" s="230"/>
      <c r="BF362" s="230"/>
      <c r="BG362" s="92"/>
      <c r="BH362" s="92">
        <v>1</v>
      </c>
      <c r="BI362" s="236">
        <v>36</v>
      </c>
      <c r="BJ362" s="235" t="str">
        <f t="shared" si="58"/>
        <v>15,33</v>
      </c>
      <c r="BK362" s="82"/>
      <c r="BL362" s="94">
        <f t="shared" si="55"/>
        <v>358</v>
      </c>
      <c r="BM362" s="56">
        <f t="shared" si="56"/>
        <v>10</v>
      </c>
      <c r="BN362" s="56">
        <f t="shared" si="57"/>
        <v>34</v>
      </c>
      <c r="BO362" s="82"/>
      <c r="BP362" s="230"/>
      <c r="BQ362" s="230"/>
      <c r="BR362" s="230"/>
      <c r="BS362" s="230"/>
      <c r="BT362" s="230"/>
      <c r="BU362" s="230"/>
      <c r="BV362" s="231"/>
      <c r="BW362" s="230"/>
      <c r="BX362" s="231"/>
      <c r="BY362" s="231"/>
      <c r="CZ362" s="82"/>
      <c r="DA362" s="82"/>
      <c r="DB362" s="82"/>
      <c r="DC362" s="82"/>
      <c r="DD362" s="82"/>
      <c r="DE362" s="82"/>
      <c r="DF362" s="82"/>
      <c r="DG362" s="82"/>
      <c r="DH362" s="82"/>
      <c r="DI362" s="82"/>
      <c r="DJ362" s="82"/>
      <c r="DK362" s="82"/>
    </row>
    <row r="363" spans="1:115" ht="11.25" customHeight="1" x14ac:dyDescent="0.25">
      <c r="A363" s="82"/>
      <c r="B363" s="82"/>
      <c r="C363" s="82"/>
      <c r="D363" s="82"/>
      <c r="E363" s="82"/>
      <c r="F363" s="82"/>
      <c r="G363" s="82"/>
      <c r="H363" s="82"/>
      <c r="I363" s="82"/>
      <c r="J363" s="82"/>
      <c r="K363" s="82"/>
      <c r="L363" s="82"/>
      <c r="M363" s="82"/>
      <c r="N363" s="82"/>
      <c r="O363" s="82"/>
      <c r="P363" s="82"/>
      <c r="Q363" s="82"/>
      <c r="R363" s="82"/>
      <c r="S363" s="82"/>
      <c r="T363" s="82"/>
      <c r="U363" s="82"/>
      <c r="V363" s="82"/>
      <c r="W363" s="82"/>
      <c r="X363" s="82"/>
      <c r="Y363" s="82"/>
      <c r="Z363" s="82"/>
      <c r="AA363" s="230"/>
      <c r="AB363" s="230"/>
      <c r="AC363" s="230"/>
      <c r="AD363" s="230"/>
      <c r="AE363" s="230"/>
      <c r="AF363" s="230"/>
      <c r="AG363" s="230"/>
      <c r="AH363" s="230"/>
      <c r="AI363" s="230"/>
      <c r="AJ363" s="230"/>
      <c r="AK363" s="230"/>
      <c r="AL363" s="230"/>
      <c r="AM363" s="230"/>
      <c r="AN363" s="230"/>
      <c r="AO363" s="230"/>
      <c r="AP363" s="230"/>
      <c r="AQ363" s="230"/>
      <c r="AR363" s="230"/>
      <c r="AS363" s="230"/>
      <c r="AT363" s="230"/>
      <c r="AU363" s="230"/>
      <c r="AV363" s="230"/>
      <c r="AW363" s="230"/>
      <c r="AX363" s="230"/>
      <c r="AY363" s="230"/>
      <c r="AZ363" s="230"/>
      <c r="BA363" s="230"/>
      <c r="BB363" s="230"/>
      <c r="BC363" s="230"/>
      <c r="BD363" s="230"/>
      <c r="BE363" s="230"/>
      <c r="BF363" s="230"/>
      <c r="BG363" s="92"/>
      <c r="BH363" s="92">
        <v>1</v>
      </c>
      <c r="BI363" s="236">
        <v>37</v>
      </c>
      <c r="BJ363" s="235" t="str">
        <f t="shared" si="58"/>
        <v>15,34</v>
      </c>
      <c r="BK363" s="82"/>
      <c r="BL363" s="94">
        <f t="shared" si="55"/>
        <v>359</v>
      </c>
      <c r="BM363" s="56">
        <f t="shared" si="56"/>
        <v>10</v>
      </c>
      <c r="BN363" s="56">
        <f t="shared" si="57"/>
        <v>35</v>
      </c>
      <c r="BO363" s="82"/>
      <c r="BP363" s="230"/>
      <c r="BQ363" s="230"/>
      <c r="BR363" s="230"/>
      <c r="BS363" s="230"/>
      <c r="BT363" s="230"/>
      <c r="BU363" s="230"/>
      <c r="BV363" s="231"/>
      <c r="BW363" s="230"/>
      <c r="BX363" s="231"/>
      <c r="BY363" s="231"/>
      <c r="CZ363" s="82"/>
      <c r="DA363" s="82"/>
      <c r="DB363" s="82"/>
      <c r="DC363" s="82"/>
      <c r="DD363" s="82"/>
      <c r="DE363" s="82"/>
      <c r="DF363" s="82"/>
      <c r="DG363" s="82"/>
      <c r="DH363" s="82"/>
      <c r="DI363" s="82"/>
      <c r="DJ363" s="82"/>
      <c r="DK363" s="82"/>
    </row>
    <row r="364" spans="1:115" ht="11.25" customHeight="1" x14ac:dyDescent="0.25">
      <c r="A364" s="82"/>
      <c r="B364" s="82"/>
      <c r="C364" s="82"/>
      <c r="D364" s="82"/>
      <c r="E364" s="82"/>
      <c r="F364" s="82"/>
      <c r="G364" s="82"/>
      <c r="H364" s="82"/>
      <c r="I364" s="82"/>
      <c r="J364" s="82"/>
      <c r="K364" s="82"/>
      <c r="L364" s="82"/>
      <c r="M364" s="82"/>
      <c r="N364" s="82"/>
      <c r="O364" s="82"/>
      <c r="P364" s="82"/>
      <c r="Q364" s="82"/>
      <c r="R364" s="82"/>
      <c r="S364" s="82"/>
      <c r="T364" s="82"/>
      <c r="U364" s="82"/>
      <c r="V364" s="82"/>
      <c r="W364" s="82"/>
      <c r="X364" s="82"/>
      <c r="Y364" s="82"/>
      <c r="Z364" s="82"/>
      <c r="AA364" s="230"/>
      <c r="AB364" s="230"/>
      <c r="AC364" s="230"/>
      <c r="AD364" s="230"/>
      <c r="AE364" s="230"/>
      <c r="AF364" s="230"/>
      <c r="AG364" s="230"/>
      <c r="AH364" s="230"/>
      <c r="AI364" s="230"/>
      <c r="AJ364" s="230"/>
      <c r="AK364" s="230"/>
      <c r="AL364" s="230"/>
      <c r="AM364" s="230"/>
      <c r="AN364" s="230"/>
      <c r="AO364" s="230"/>
      <c r="AP364" s="230"/>
      <c r="AQ364" s="230"/>
      <c r="AR364" s="230"/>
      <c r="AS364" s="230"/>
      <c r="AT364" s="230"/>
      <c r="AU364" s="230"/>
      <c r="AV364" s="230"/>
      <c r="AW364" s="230"/>
      <c r="AX364" s="230"/>
      <c r="AY364" s="230"/>
      <c r="AZ364" s="230"/>
      <c r="BA364" s="230"/>
      <c r="BB364" s="230"/>
      <c r="BC364" s="230"/>
      <c r="BD364" s="230"/>
      <c r="BE364" s="230"/>
      <c r="BF364" s="230"/>
      <c r="BG364" s="92"/>
      <c r="BH364" s="92">
        <v>1</v>
      </c>
      <c r="BI364" s="236">
        <v>38</v>
      </c>
      <c r="BJ364" s="235" t="str">
        <f t="shared" si="58"/>
        <v>15,35</v>
      </c>
      <c r="BK364" s="82"/>
      <c r="BL364" s="94">
        <f t="shared" si="55"/>
        <v>360</v>
      </c>
      <c r="BM364" s="56">
        <f t="shared" si="56"/>
        <v>10</v>
      </c>
      <c r="BN364" s="56">
        <f t="shared" si="57"/>
        <v>36</v>
      </c>
      <c r="BO364" s="82"/>
      <c r="BP364" s="230"/>
      <c r="BQ364" s="230"/>
      <c r="BR364" s="230"/>
      <c r="BS364" s="230"/>
      <c r="BT364" s="230"/>
      <c r="BU364" s="230"/>
      <c r="BV364" s="231"/>
      <c r="BW364" s="230"/>
      <c r="BX364" s="231"/>
      <c r="BY364" s="231"/>
      <c r="CZ364" s="82"/>
      <c r="DA364" s="82"/>
      <c r="DB364" s="82"/>
      <c r="DC364" s="82"/>
      <c r="DD364" s="82"/>
      <c r="DE364" s="82"/>
      <c r="DF364" s="82"/>
      <c r="DG364" s="82"/>
      <c r="DH364" s="82"/>
      <c r="DI364" s="82"/>
      <c r="DJ364" s="82"/>
      <c r="DK364" s="82"/>
    </row>
    <row r="365" spans="1:115" ht="11.25" customHeight="1" x14ac:dyDescent="0.25">
      <c r="A365" s="82"/>
      <c r="B365" s="82"/>
      <c r="C365" s="82"/>
      <c r="D365" s="82"/>
      <c r="E365" s="82"/>
      <c r="F365" s="82"/>
      <c r="G365" s="82"/>
      <c r="H365" s="82"/>
      <c r="I365" s="82"/>
      <c r="J365" s="82"/>
      <c r="K365" s="82"/>
      <c r="L365" s="82"/>
      <c r="M365" s="82"/>
      <c r="N365" s="82"/>
      <c r="O365" s="82"/>
      <c r="P365" s="82"/>
      <c r="Q365" s="82"/>
      <c r="R365" s="82"/>
      <c r="S365" s="82"/>
      <c r="T365" s="82"/>
      <c r="U365" s="82"/>
      <c r="V365" s="82"/>
      <c r="W365" s="82"/>
      <c r="X365" s="82"/>
      <c r="Y365" s="82"/>
      <c r="Z365" s="82"/>
      <c r="AA365" s="230"/>
      <c r="AB365" s="230"/>
      <c r="AC365" s="230"/>
      <c r="AD365" s="230"/>
      <c r="AE365" s="230"/>
      <c r="AF365" s="230"/>
      <c r="AG365" s="230"/>
      <c r="AH365" s="230"/>
      <c r="AI365" s="230"/>
      <c r="AJ365" s="230"/>
      <c r="AK365" s="230"/>
      <c r="AL365" s="230"/>
      <c r="AM365" s="230"/>
      <c r="AN365" s="230"/>
      <c r="AO365" s="230"/>
      <c r="AP365" s="230"/>
      <c r="AQ365" s="230"/>
      <c r="AR365" s="230"/>
      <c r="AS365" s="230"/>
      <c r="AT365" s="230"/>
      <c r="AU365" s="230"/>
      <c r="AV365" s="230"/>
      <c r="AW365" s="230"/>
      <c r="AX365" s="230"/>
      <c r="AY365" s="230"/>
      <c r="AZ365" s="230"/>
      <c r="BA365" s="230"/>
      <c r="BB365" s="230"/>
      <c r="BC365" s="230"/>
      <c r="BD365" s="230"/>
      <c r="BE365" s="230"/>
      <c r="BF365" s="230"/>
      <c r="BG365" s="230"/>
      <c r="BH365" s="234"/>
      <c r="BI365" s="234"/>
      <c r="BJ365" s="234"/>
      <c r="BK365" s="82"/>
      <c r="BL365" s="94">
        <f t="shared" si="55"/>
        <v>361</v>
      </c>
      <c r="BM365" s="56">
        <f t="shared" si="56"/>
        <v>11</v>
      </c>
      <c r="BN365" s="56">
        <f t="shared" si="57"/>
        <v>1</v>
      </c>
      <c r="BO365" s="82"/>
      <c r="BP365" s="230"/>
      <c r="BQ365" s="230"/>
      <c r="BR365" s="230"/>
      <c r="BS365" s="230"/>
      <c r="BT365" s="230"/>
      <c r="BU365" s="230"/>
      <c r="BV365" s="231"/>
      <c r="BW365" s="230"/>
      <c r="BX365" s="231"/>
      <c r="BY365" s="231"/>
      <c r="CZ365" s="82"/>
      <c r="DA365" s="82"/>
      <c r="DB365" s="82"/>
      <c r="DC365" s="82"/>
      <c r="DD365" s="82"/>
      <c r="DE365" s="82"/>
      <c r="DF365" s="82"/>
      <c r="DG365" s="82"/>
      <c r="DH365" s="82"/>
      <c r="DI365" s="82"/>
      <c r="DJ365" s="82"/>
      <c r="DK365" s="82"/>
    </row>
    <row r="366" spans="1:115" ht="11.25" customHeight="1" x14ac:dyDescent="0.25">
      <c r="A366" s="82"/>
      <c r="B366" s="82"/>
      <c r="C366" s="82"/>
      <c r="D366" s="82"/>
      <c r="E366" s="82"/>
      <c r="F366" s="82"/>
      <c r="G366" s="82"/>
      <c r="H366" s="82"/>
      <c r="I366" s="82"/>
      <c r="J366" s="82"/>
      <c r="K366" s="82"/>
      <c r="L366" s="82"/>
      <c r="M366" s="82"/>
      <c r="N366" s="82"/>
      <c r="O366" s="82"/>
      <c r="P366" s="82"/>
      <c r="Q366" s="82"/>
      <c r="R366" s="82"/>
      <c r="S366" s="82"/>
      <c r="T366" s="82"/>
      <c r="U366" s="82"/>
      <c r="V366" s="82"/>
      <c r="W366" s="82"/>
      <c r="X366" s="82"/>
      <c r="Y366" s="82"/>
      <c r="Z366" s="82"/>
      <c r="AA366" s="230"/>
      <c r="AB366" s="230"/>
      <c r="AC366" s="230"/>
      <c r="AD366" s="230"/>
      <c r="AE366" s="230"/>
      <c r="AF366" s="230"/>
      <c r="AG366" s="230"/>
      <c r="AH366" s="230"/>
      <c r="AI366" s="230"/>
      <c r="AJ366" s="230"/>
      <c r="AK366" s="230"/>
      <c r="AL366" s="230"/>
      <c r="AM366" s="230"/>
      <c r="AN366" s="230"/>
      <c r="AO366" s="230"/>
      <c r="AP366" s="230"/>
      <c r="AQ366" s="230"/>
      <c r="AR366" s="230"/>
      <c r="AS366" s="230"/>
      <c r="AT366" s="230"/>
      <c r="AU366" s="230"/>
      <c r="AV366" s="230"/>
      <c r="AW366" s="230"/>
      <c r="AX366" s="230"/>
      <c r="AY366" s="230"/>
      <c r="AZ366" s="230"/>
      <c r="BA366" s="230"/>
      <c r="BB366" s="230"/>
      <c r="BC366" s="230"/>
      <c r="BD366" s="230"/>
      <c r="BE366" s="230"/>
      <c r="BF366" s="230"/>
      <c r="BG366" s="67"/>
      <c r="BH366" s="67" t="s">
        <v>580</v>
      </c>
      <c r="BI366" s="67" t="s">
        <v>579</v>
      </c>
      <c r="BJ366" s="67" t="s">
        <v>578</v>
      </c>
      <c r="BK366" s="82"/>
      <c r="BL366" s="94">
        <f t="shared" si="55"/>
        <v>362</v>
      </c>
      <c r="BM366" s="56">
        <f t="shared" si="56"/>
        <v>11</v>
      </c>
      <c r="BN366" s="56">
        <f t="shared" si="57"/>
        <v>2</v>
      </c>
      <c r="BO366" s="82"/>
      <c r="BP366" s="230"/>
      <c r="BQ366" s="230"/>
      <c r="BR366" s="230"/>
      <c r="BS366" s="230"/>
      <c r="BT366" s="230"/>
      <c r="BU366" s="230"/>
      <c r="BV366" s="231"/>
      <c r="BW366" s="230"/>
      <c r="BX366" s="231"/>
      <c r="BY366" s="231"/>
      <c r="CZ366" s="82"/>
      <c r="DA366" s="82"/>
      <c r="DB366" s="82"/>
      <c r="DC366" s="82"/>
      <c r="DD366" s="82"/>
      <c r="DE366" s="82"/>
      <c r="DF366" s="82"/>
      <c r="DG366" s="82"/>
      <c r="DH366" s="82"/>
      <c r="DI366" s="82"/>
      <c r="DJ366" s="82"/>
      <c r="DK366" s="82"/>
    </row>
    <row r="367" spans="1:115" ht="11.25" customHeight="1" x14ac:dyDescent="0.25">
      <c r="A367" s="82"/>
      <c r="B367" s="82"/>
      <c r="C367" s="82"/>
      <c r="D367" s="82"/>
      <c r="E367" s="82"/>
      <c r="F367" s="82"/>
      <c r="G367" s="82"/>
      <c r="H367" s="82"/>
      <c r="I367" s="82"/>
      <c r="J367" s="82"/>
      <c r="K367" s="82"/>
      <c r="L367" s="82"/>
      <c r="M367" s="82"/>
      <c r="N367" s="82"/>
      <c r="O367" s="82"/>
      <c r="P367" s="82"/>
      <c r="Q367" s="82"/>
      <c r="R367" s="82"/>
      <c r="S367" s="82"/>
      <c r="T367" s="82"/>
      <c r="U367" s="82"/>
      <c r="V367" s="82"/>
      <c r="W367" s="82"/>
      <c r="X367" s="82"/>
      <c r="Y367" s="82"/>
      <c r="Z367" s="82"/>
      <c r="AA367" s="230"/>
      <c r="AB367" s="230"/>
      <c r="AC367" s="230"/>
      <c r="AD367" s="230"/>
      <c r="AE367" s="230"/>
      <c r="AF367" s="230"/>
      <c r="AG367" s="230"/>
      <c r="AH367" s="230"/>
      <c r="AI367" s="230"/>
      <c r="AJ367" s="230"/>
      <c r="AK367" s="230"/>
      <c r="AL367" s="230"/>
      <c r="AM367" s="230"/>
      <c r="AN367" s="230"/>
      <c r="AO367" s="230"/>
      <c r="AP367" s="230"/>
      <c r="AQ367" s="230"/>
      <c r="AR367" s="230"/>
      <c r="AS367" s="230"/>
      <c r="AT367" s="230"/>
      <c r="AU367" s="230"/>
      <c r="AV367" s="230"/>
      <c r="AW367" s="230"/>
      <c r="AX367" s="230"/>
      <c r="AY367" s="230"/>
      <c r="AZ367" s="230"/>
      <c r="BA367" s="230"/>
      <c r="BB367" s="230"/>
      <c r="BC367" s="230"/>
      <c r="BD367" s="230"/>
      <c r="BE367" s="230"/>
      <c r="BF367" s="230"/>
      <c r="BG367" s="230" t="s">
        <v>577</v>
      </c>
      <c r="BH367" s="230"/>
      <c r="BI367" s="230">
        <v>1</v>
      </c>
      <c r="BJ367" s="82"/>
      <c r="BK367" s="82"/>
      <c r="BL367" s="94">
        <f t="shared" si="55"/>
        <v>363</v>
      </c>
      <c r="BM367" s="56">
        <f t="shared" si="56"/>
        <v>11</v>
      </c>
      <c r="BN367" s="56">
        <f t="shared" si="57"/>
        <v>3</v>
      </c>
      <c r="BO367" s="82"/>
      <c r="BP367" s="230"/>
      <c r="BQ367" s="230"/>
      <c r="BR367" s="230"/>
      <c r="BS367" s="230"/>
      <c r="BT367" s="230"/>
      <c r="BU367" s="230"/>
      <c r="BV367" s="231"/>
      <c r="BW367" s="230"/>
      <c r="BX367" s="231"/>
      <c r="BY367" s="231"/>
      <c r="CZ367" s="82"/>
      <c r="DA367" s="82"/>
      <c r="DB367" s="82"/>
      <c r="DC367" s="82"/>
      <c r="DD367" s="82"/>
      <c r="DE367" s="82"/>
      <c r="DF367" s="82"/>
      <c r="DG367" s="82"/>
      <c r="DH367" s="82"/>
      <c r="DI367" s="82"/>
      <c r="DJ367" s="82"/>
      <c r="DK367" s="82"/>
    </row>
    <row r="368" spans="1:115" ht="11.25" customHeight="1" x14ac:dyDescent="0.25">
      <c r="A368" s="82"/>
      <c r="B368" s="82"/>
      <c r="C368" s="82"/>
      <c r="D368" s="82"/>
      <c r="E368" s="82"/>
      <c r="F368" s="82"/>
      <c r="G368" s="82"/>
      <c r="H368" s="82"/>
      <c r="I368" s="82"/>
      <c r="J368" s="82"/>
      <c r="K368" s="82"/>
      <c r="L368" s="82"/>
      <c r="M368" s="82"/>
      <c r="N368" s="82"/>
      <c r="O368" s="82"/>
      <c r="P368" s="82"/>
      <c r="Q368" s="82"/>
      <c r="R368" s="82"/>
      <c r="S368" s="82"/>
      <c r="T368" s="82"/>
      <c r="U368" s="82"/>
      <c r="V368" s="82"/>
      <c r="W368" s="82"/>
      <c r="X368" s="82"/>
      <c r="Y368" s="82"/>
      <c r="Z368" s="82"/>
      <c r="AA368" s="230"/>
      <c r="AB368" s="230"/>
      <c r="AC368" s="230"/>
      <c r="AD368" s="230"/>
      <c r="AE368" s="230"/>
      <c r="AF368" s="230"/>
      <c r="AG368" s="230"/>
      <c r="AH368" s="230"/>
      <c r="AI368" s="230"/>
      <c r="AJ368" s="230"/>
      <c r="AK368" s="230"/>
      <c r="AL368" s="230"/>
      <c r="AM368" s="230"/>
      <c r="AN368" s="230"/>
      <c r="AO368" s="230"/>
      <c r="AP368" s="230"/>
      <c r="AQ368" s="230"/>
      <c r="AR368" s="230"/>
      <c r="AS368" s="230"/>
      <c r="AT368" s="230"/>
      <c r="AU368" s="230"/>
      <c r="AV368" s="230"/>
      <c r="AW368" s="230"/>
      <c r="AX368" s="230"/>
      <c r="AY368" s="230"/>
      <c r="AZ368" s="230"/>
      <c r="BA368" s="230"/>
      <c r="BB368" s="230"/>
      <c r="BC368" s="230"/>
      <c r="BD368" s="230"/>
      <c r="BE368" s="230"/>
      <c r="BF368" s="230"/>
      <c r="BG368" s="230" t="s">
        <v>576</v>
      </c>
      <c r="BH368" s="230"/>
      <c r="BI368" s="233" t="s">
        <v>575</v>
      </c>
      <c r="BJ368" s="82"/>
      <c r="BK368" s="82"/>
      <c r="BL368" s="94">
        <f t="shared" si="55"/>
        <v>364</v>
      </c>
      <c r="BM368" s="56">
        <f t="shared" si="56"/>
        <v>11</v>
      </c>
      <c r="BN368" s="56">
        <f t="shared" si="57"/>
        <v>4</v>
      </c>
      <c r="BO368" s="82"/>
      <c r="BP368" s="230"/>
      <c r="BQ368" s="230"/>
      <c r="BR368" s="230"/>
      <c r="BS368" s="230"/>
      <c r="BT368" s="230"/>
      <c r="BU368" s="230"/>
      <c r="BV368" s="231"/>
      <c r="BW368" s="230"/>
      <c r="BX368" s="231"/>
      <c r="BY368" s="231"/>
      <c r="CZ368" s="82"/>
      <c r="DA368" s="82"/>
      <c r="DB368" s="82"/>
      <c r="DC368" s="82"/>
      <c r="DD368" s="82"/>
      <c r="DE368" s="82"/>
      <c r="DF368" s="82"/>
      <c r="DG368" s="82"/>
      <c r="DH368" s="82"/>
      <c r="DI368" s="82"/>
      <c r="DJ368" s="82"/>
      <c r="DK368" s="82"/>
    </row>
    <row r="369" spans="1:115" ht="11.25" customHeight="1" x14ac:dyDescent="0.25">
      <c r="A369" s="82"/>
      <c r="B369" s="82"/>
      <c r="C369" s="82"/>
      <c r="D369" s="82"/>
      <c r="E369" s="82"/>
      <c r="F369" s="82"/>
      <c r="G369" s="82"/>
      <c r="H369" s="82"/>
      <c r="I369" s="82"/>
      <c r="J369" s="82"/>
      <c r="K369" s="82"/>
      <c r="L369" s="82"/>
      <c r="M369" s="82"/>
      <c r="N369" s="82"/>
      <c r="O369" s="82"/>
      <c r="P369" s="82"/>
      <c r="Q369" s="82"/>
      <c r="R369" s="82"/>
      <c r="S369" s="82"/>
      <c r="T369" s="82"/>
      <c r="U369" s="82"/>
      <c r="V369" s="82"/>
      <c r="W369" s="82"/>
      <c r="X369" s="82"/>
      <c r="Y369" s="82"/>
      <c r="Z369" s="82"/>
      <c r="AA369" s="230"/>
      <c r="AB369" s="230"/>
      <c r="AC369" s="230"/>
      <c r="AD369" s="230"/>
      <c r="AE369" s="230"/>
      <c r="AF369" s="230"/>
      <c r="AG369" s="230"/>
      <c r="AH369" s="230"/>
      <c r="AI369" s="230"/>
      <c r="AJ369" s="230"/>
      <c r="AK369" s="230"/>
      <c r="AL369" s="230"/>
      <c r="AM369" s="230"/>
      <c r="AN369" s="230"/>
      <c r="AO369" s="230"/>
      <c r="AP369" s="230"/>
      <c r="AQ369" s="230"/>
      <c r="AR369" s="230"/>
      <c r="AS369" s="230"/>
      <c r="AT369" s="230"/>
      <c r="AU369" s="230"/>
      <c r="AV369" s="230"/>
      <c r="AW369" s="230"/>
      <c r="AX369" s="230"/>
      <c r="AY369" s="230"/>
      <c r="AZ369" s="230"/>
      <c r="BA369" s="230"/>
      <c r="BB369" s="230"/>
      <c r="BC369" s="230"/>
      <c r="BD369" s="230"/>
      <c r="BE369" s="230"/>
      <c r="BF369" s="230"/>
      <c r="BG369" s="230" t="s">
        <v>574</v>
      </c>
      <c r="BH369" s="230"/>
      <c r="BI369" s="230" t="str">
        <f>BP3</f>
        <v>LAK2</v>
      </c>
      <c r="BJ369" s="82"/>
      <c r="BK369" s="82"/>
      <c r="BL369" s="94">
        <f t="shared" si="55"/>
        <v>365</v>
      </c>
      <c r="BM369" s="56">
        <f t="shared" si="56"/>
        <v>11</v>
      </c>
      <c r="BN369" s="56">
        <f t="shared" si="57"/>
        <v>5</v>
      </c>
      <c r="BO369" s="82"/>
      <c r="BP369" s="230"/>
      <c r="BQ369" s="230"/>
      <c r="BR369" s="230"/>
      <c r="BS369" s="230"/>
      <c r="BT369" s="230"/>
      <c r="BU369" s="230"/>
      <c r="BV369" s="231"/>
      <c r="BW369" s="230"/>
      <c r="BX369" s="231"/>
      <c r="BY369" s="231"/>
      <c r="CZ369" s="82"/>
      <c r="DA369" s="82"/>
      <c r="DB369" s="82"/>
      <c r="DC369" s="82"/>
      <c r="DD369" s="82"/>
      <c r="DE369" s="82"/>
      <c r="DF369" s="82"/>
      <c r="DG369" s="82"/>
      <c r="DH369" s="82"/>
      <c r="DI369" s="82"/>
      <c r="DJ369" s="82"/>
      <c r="DK369" s="82"/>
    </row>
    <row r="370" spans="1:115" ht="11.25" customHeight="1" x14ac:dyDescent="0.25">
      <c r="A370" s="82"/>
      <c r="B370" s="82"/>
      <c r="C370" s="82"/>
      <c r="D370" s="82"/>
      <c r="E370" s="82"/>
      <c r="F370" s="82"/>
      <c r="G370" s="82"/>
      <c r="H370" s="82"/>
      <c r="I370" s="82"/>
      <c r="J370" s="82"/>
      <c r="K370" s="82"/>
      <c r="L370" s="82"/>
      <c r="M370" s="82"/>
      <c r="N370" s="82"/>
      <c r="O370" s="82"/>
      <c r="P370" s="82"/>
      <c r="Q370" s="82"/>
      <c r="R370" s="82"/>
      <c r="S370" s="82"/>
      <c r="T370" s="82"/>
      <c r="U370" s="82"/>
      <c r="V370" s="82"/>
      <c r="W370" s="82"/>
      <c r="X370" s="82"/>
      <c r="Y370" s="82"/>
      <c r="Z370" s="82"/>
      <c r="AA370" s="230"/>
      <c r="AB370" s="230"/>
      <c r="AC370" s="230"/>
      <c r="AD370" s="230"/>
      <c r="AE370" s="230"/>
      <c r="AF370" s="230"/>
      <c r="AG370" s="230"/>
      <c r="AH370" s="230"/>
      <c r="AI370" s="230"/>
      <c r="AJ370" s="230"/>
      <c r="AK370" s="230"/>
      <c r="AL370" s="230"/>
      <c r="AM370" s="230"/>
      <c r="AN370" s="230"/>
      <c r="AO370" s="230"/>
      <c r="AP370" s="230"/>
      <c r="AQ370" s="230"/>
      <c r="AR370" s="230"/>
      <c r="AS370" s="230"/>
      <c r="AT370" s="230"/>
      <c r="AU370" s="230"/>
      <c r="AV370" s="230"/>
      <c r="AW370" s="230"/>
      <c r="AX370" s="230"/>
      <c r="AY370" s="230"/>
      <c r="AZ370" s="230"/>
      <c r="BA370" s="230"/>
      <c r="BB370" s="230"/>
      <c r="BC370" s="230"/>
      <c r="BD370" s="230"/>
      <c r="BE370" s="230"/>
      <c r="BF370" s="230"/>
      <c r="BG370" s="230" t="s">
        <v>573</v>
      </c>
      <c r="BH370" s="230"/>
      <c r="BI370" s="232" t="s">
        <v>572</v>
      </c>
      <c r="BJ370" s="82"/>
      <c r="BK370" s="82"/>
      <c r="BL370" s="94">
        <f t="shared" si="55"/>
        <v>366</v>
      </c>
      <c r="BM370" s="56">
        <f t="shared" si="56"/>
        <v>11</v>
      </c>
      <c r="BN370" s="56">
        <f t="shared" si="57"/>
        <v>6</v>
      </c>
      <c r="BO370" s="82"/>
      <c r="BP370" s="230"/>
      <c r="BQ370" s="230"/>
      <c r="BR370" s="230"/>
      <c r="BS370" s="230"/>
      <c r="BT370" s="230"/>
      <c r="BU370" s="230"/>
      <c r="BV370" s="231"/>
      <c r="BW370" s="230"/>
      <c r="BX370" s="231"/>
      <c r="BY370" s="231"/>
      <c r="CZ370" s="82"/>
      <c r="DA370" s="82"/>
      <c r="DB370" s="82"/>
      <c r="DC370" s="82"/>
      <c r="DD370" s="82"/>
      <c r="DE370" s="82"/>
      <c r="DF370" s="82"/>
      <c r="DG370" s="82"/>
      <c r="DH370" s="82"/>
      <c r="DI370" s="82"/>
      <c r="DJ370" s="82"/>
      <c r="DK370" s="82"/>
    </row>
    <row r="371" spans="1:115" ht="11.25" customHeight="1" x14ac:dyDescent="0.25">
      <c r="A371" s="82"/>
      <c r="B371" s="82"/>
      <c r="C371" s="82"/>
      <c r="D371" s="82"/>
      <c r="E371" s="82"/>
      <c r="F371" s="82"/>
      <c r="G371" s="82"/>
      <c r="H371" s="82"/>
      <c r="I371" s="82"/>
      <c r="J371" s="82"/>
      <c r="K371" s="82"/>
      <c r="L371" s="82"/>
      <c r="M371" s="82"/>
      <c r="N371" s="82"/>
      <c r="O371" s="82"/>
      <c r="P371" s="82"/>
      <c r="Q371" s="82"/>
      <c r="R371" s="82"/>
      <c r="S371" s="82"/>
      <c r="T371" s="82"/>
      <c r="U371" s="82"/>
      <c r="V371" s="82"/>
      <c r="W371" s="82"/>
      <c r="X371" s="82"/>
      <c r="Y371" s="82"/>
      <c r="Z371" s="82"/>
      <c r="AA371" s="230"/>
      <c r="AB371" s="230"/>
      <c r="AC371" s="230"/>
      <c r="AD371" s="230"/>
      <c r="AE371" s="230"/>
      <c r="AF371" s="230"/>
      <c r="AG371" s="230"/>
      <c r="AH371" s="230"/>
      <c r="AI371" s="230"/>
      <c r="AJ371" s="230"/>
      <c r="AK371" s="230"/>
      <c r="AL371" s="230"/>
      <c r="AM371" s="230"/>
      <c r="AN371" s="230"/>
      <c r="AO371" s="230"/>
      <c r="AP371" s="230"/>
      <c r="AQ371" s="230"/>
      <c r="AR371" s="230"/>
      <c r="AS371" s="230"/>
      <c r="AT371" s="230"/>
      <c r="AU371" s="230"/>
      <c r="AV371" s="230"/>
      <c r="AW371" s="230"/>
      <c r="AX371" s="230"/>
      <c r="AY371" s="230"/>
      <c r="AZ371" s="230"/>
      <c r="BA371" s="230"/>
      <c r="BB371" s="230"/>
      <c r="BC371" s="230"/>
      <c r="BD371" s="230"/>
      <c r="BE371" s="230"/>
      <c r="BF371" s="230"/>
      <c r="BG371" s="230"/>
      <c r="BH371" s="230"/>
      <c r="BI371" s="230"/>
      <c r="BJ371" s="82"/>
      <c r="BK371" s="82"/>
      <c r="BL371" s="94">
        <f t="shared" si="55"/>
        <v>367</v>
      </c>
      <c r="BM371" s="56">
        <f t="shared" si="56"/>
        <v>11</v>
      </c>
      <c r="BN371" s="56">
        <f t="shared" si="57"/>
        <v>7</v>
      </c>
      <c r="BO371" s="82"/>
      <c r="BP371" s="230"/>
      <c r="BQ371" s="230"/>
      <c r="BR371" s="230"/>
      <c r="BS371" s="230"/>
      <c r="BT371" s="230"/>
      <c r="BU371" s="230"/>
      <c r="BV371" s="231"/>
      <c r="BW371" s="230"/>
      <c r="BX371" s="231"/>
      <c r="BY371" s="231"/>
      <c r="CZ371" s="82"/>
      <c r="DA371" s="82"/>
      <c r="DB371" s="82"/>
      <c r="DC371" s="82"/>
      <c r="DD371" s="82"/>
      <c r="DE371" s="82"/>
      <c r="DF371" s="82"/>
      <c r="DG371" s="82"/>
      <c r="DH371" s="82"/>
      <c r="DI371" s="82"/>
      <c r="DJ371" s="82"/>
      <c r="DK371" s="82"/>
    </row>
    <row r="372" spans="1:115" ht="11.25" customHeight="1" x14ac:dyDescent="0.25">
      <c r="A372" s="82"/>
      <c r="B372" s="82"/>
      <c r="C372" s="82"/>
      <c r="D372" s="82"/>
      <c r="E372" s="82"/>
      <c r="F372" s="82"/>
      <c r="G372" s="82"/>
      <c r="H372" s="82"/>
      <c r="I372" s="82"/>
      <c r="J372" s="82"/>
      <c r="K372" s="82"/>
      <c r="L372" s="82"/>
      <c r="M372" s="82"/>
      <c r="N372" s="82"/>
      <c r="O372" s="82"/>
      <c r="P372" s="82"/>
      <c r="Q372" s="82"/>
      <c r="R372" s="82"/>
      <c r="S372" s="82"/>
      <c r="T372" s="82"/>
      <c r="U372" s="82"/>
      <c r="V372" s="82"/>
      <c r="W372" s="82"/>
      <c r="X372" s="82"/>
      <c r="Y372" s="82"/>
      <c r="Z372" s="82"/>
      <c r="AA372" s="230"/>
      <c r="AB372" s="230"/>
      <c r="AC372" s="230"/>
      <c r="AD372" s="230"/>
      <c r="AE372" s="230"/>
      <c r="AF372" s="230"/>
      <c r="AG372" s="230"/>
      <c r="AH372" s="230"/>
      <c r="AI372" s="230"/>
      <c r="AJ372" s="230"/>
      <c r="AK372" s="230"/>
      <c r="AL372" s="230"/>
      <c r="AM372" s="230"/>
      <c r="AN372" s="230"/>
      <c r="AO372" s="230"/>
      <c r="AP372" s="230"/>
      <c r="AQ372" s="230"/>
      <c r="AR372" s="230"/>
      <c r="AS372" s="230"/>
      <c r="AT372" s="230"/>
      <c r="AU372" s="230"/>
      <c r="AV372" s="230"/>
      <c r="AW372" s="230"/>
      <c r="AX372" s="230"/>
      <c r="AY372" s="230"/>
      <c r="AZ372" s="230"/>
      <c r="BA372" s="230"/>
      <c r="BB372" s="230"/>
      <c r="BC372" s="230"/>
      <c r="BD372" s="230"/>
      <c r="BE372" s="230"/>
      <c r="BF372" s="230"/>
      <c r="BG372" s="230"/>
      <c r="BH372" s="230"/>
      <c r="BI372" s="230"/>
      <c r="BJ372" s="82"/>
      <c r="BK372" s="82"/>
      <c r="BL372" s="94">
        <f t="shared" si="55"/>
        <v>368</v>
      </c>
      <c r="BM372" s="56">
        <f t="shared" si="56"/>
        <v>11</v>
      </c>
      <c r="BN372" s="56">
        <f t="shared" si="57"/>
        <v>8</v>
      </c>
      <c r="BO372" s="82"/>
      <c r="BP372" s="230"/>
      <c r="BQ372" s="230"/>
      <c r="BR372" s="230"/>
      <c r="BS372" s="230"/>
      <c r="BT372" s="230"/>
      <c r="BU372" s="230"/>
      <c r="BV372" s="231"/>
      <c r="BW372" s="230"/>
      <c r="BX372" s="231"/>
      <c r="BY372" s="231"/>
      <c r="CZ372" s="82"/>
      <c r="DA372" s="82"/>
      <c r="DB372" s="82"/>
      <c r="DC372" s="82"/>
      <c r="DD372" s="82"/>
      <c r="DE372" s="82"/>
      <c r="DF372" s="82"/>
      <c r="DG372" s="82"/>
      <c r="DH372" s="82"/>
      <c r="DI372" s="82"/>
      <c r="DJ372" s="82"/>
      <c r="DK372" s="82"/>
    </row>
    <row r="373" spans="1:115" ht="11.25" customHeight="1" x14ac:dyDescent="0.25">
      <c r="A373" s="82"/>
      <c r="B373" s="82"/>
      <c r="C373" s="82"/>
      <c r="D373" s="82"/>
      <c r="E373" s="82"/>
      <c r="F373" s="82"/>
      <c r="G373" s="82"/>
      <c r="H373" s="82"/>
      <c r="I373" s="82"/>
      <c r="J373" s="82"/>
      <c r="K373" s="82"/>
      <c r="L373" s="82"/>
      <c r="M373" s="82"/>
      <c r="N373" s="82"/>
      <c r="O373" s="82"/>
      <c r="P373" s="82"/>
      <c r="Q373" s="82"/>
      <c r="R373" s="82"/>
      <c r="S373" s="82"/>
      <c r="T373" s="82"/>
      <c r="U373" s="82"/>
      <c r="V373" s="82"/>
      <c r="W373" s="82"/>
      <c r="X373" s="82"/>
      <c r="Y373" s="82"/>
      <c r="Z373" s="82"/>
      <c r="AA373" s="230"/>
      <c r="AB373" s="230"/>
      <c r="AC373" s="230"/>
      <c r="AD373" s="230"/>
      <c r="AE373" s="230"/>
      <c r="AF373" s="230"/>
      <c r="AG373" s="230"/>
      <c r="AH373" s="230"/>
      <c r="AI373" s="230"/>
      <c r="AJ373" s="230"/>
      <c r="AK373" s="230"/>
      <c r="AL373" s="230"/>
      <c r="AM373" s="230"/>
      <c r="AN373" s="230"/>
      <c r="AO373" s="230"/>
      <c r="AP373" s="230"/>
      <c r="AQ373" s="230"/>
      <c r="AR373" s="230"/>
      <c r="AS373" s="230"/>
      <c r="AT373" s="230"/>
      <c r="AU373" s="230"/>
      <c r="AV373" s="230"/>
      <c r="AW373" s="230"/>
      <c r="AX373" s="230"/>
      <c r="AY373" s="230"/>
      <c r="AZ373" s="230"/>
      <c r="BA373" s="230"/>
      <c r="BB373" s="230"/>
      <c r="BC373" s="230"/>
      <c r="BD373" s="230"/>
      <c r="BE373" s="230"/>
      <c r="BF373" s="230"/>
      <c r="BG373" s="230"/>
      <c r="BH373" s="230"/>
      <c r="BI373" s="230"/>
      <c r="BJ373" s="82"/>
      <c r="BK373" s="82"/>
      <c r="BL373" s="94">
        <f t="shared" si="55"/>
        <v>369</v>
      </c>
      <c r="BM373" s="56">
        <f t="shared" si="56"/>
        <v>11</v>
      </c>
      <c r="BN373" s="56">
        <f t="shared" si="57"/>
        <v>9</v>
      </c>
      <c r="BO373" s="82"/>
      <c r="BP373" s="230"/>
      <c r="BQ373" s="230"/>
      <c r="BR373" s="230"/>
      <c r="BS373" s="230"/>
      <c r="BT373" s="230"/>
      <c r="BU373" s="230"/>
      <c r="BV373" s="231"/>
      <c r="BW373" s="230"/>
      <c r="BX373" s="231"/>
      <c r="BY373" s="231"/>
      <c r="CZ373" s="82"/>
      <c r="DA373" s="82"/>
      <c r="DB373" s="82"/>
      <c r="DC373" s="82"/>
      <c r="DD373" s="82"/>
      <c r="DE373" s="82"/>
      <c r="DF373" s="82"/>
      <c r="DG373" s="82"/>
      <c r="DH373" s="82"/>
      <c r="DI373" s="82"/>
      <c r="DJ373" s="82"/>
      <c r="DK373" s="82"/>
    </row>
    <row r="374" spans="1:115" ht="11.25" customHeight="1" x14ac:dyDescent="0.25">
      <c r="A374" s="82"/>
      <c r="B374" s="82"/>
      <c r="C374" s="82"/>
      <c r="D374" s="82"/>
      <c r="E374" s="82"/>
      <c r="F374" s="82"/>
      <c r="G374" s="82"/>
      <c r="H374" s="82"/>
      <c r="I374" s="82"/>
      <c r="J374" s="82"/>
      <c r="K374" s="82"/>
      <c r="L374" s="82"/>
      <c r="M374" s="82"/>
      <c r="N374" s="82"/>
      <c r="O374" s="82"/>
      <c r="P374" s="82"/>
      <c r="Q374" s="82"/>
      <c r="R374" s="82"/>
      <c r="S374" s="82"/>
      <c r="T374" s="82"/>
      <c r="U374" s="82"/>
      <c r="V374" s="82"/>
      <c r="W374" s="82"/>
      <c r="X374" s="82"/>
      <c r="Y374" s="82"/>
      <c r="Z374" s="82"/>
      <c r="AA374" s="230"/>
      <c r="AB374" s="230"/>
      <c r="AC374" s="230"/>
      <c r="AD374" s="230"/>
      <c r="AE374" s="230"/>
      <c r="AF374" s="230"/>
      <c r="AG374" s="230"/>
      <c r="AH374" s="230"/>
      <c r="AI374" s="230"/>
      <c r="AJ374" s="230"/>
      <c r="AK374" s="230"/>
      <c r="AL374" s="230"/>
      <c r="AM374" s="230"/>
      <c r="AN374" s="230"/>
      <c r="AO374" s="230"/>
      <c r="AP374" s="230"/>
      <c r="AQ374" s="230"/>
      <c r="AR374" s="230"/>
      <c r="AS374" s="230"/>
      <c r="AT374" s="230"/>
      <c r="AU374" s="230"/>
      <c r="AV374" s="230"/>
      <c r="AW374" s="230"/>
      <c r="AX374" s="230"/>
      <c r="AY374" s="230"/>
      <c r="AZ374" s="230"/>
      <c r="BA374" s="230"/>
      <c r="BB374" s="230"/>
      <c r="BC374" s="230"/>
      <c r="BD374" s="230"/>
      <c r="BE374" s="230"/>
      <c r="BF374" s="230"/>
      <c r="BG374" s="230"/>
      <c r="BH374" s="230"/>
      <c r="BI374" s="230"/>
      <c r="BJ374" s="82"/>
      <c r="BK374" s="82"/>
      <c r="BL374" s="94">
        <f t="shared" si="55"/>
        <v>370</v>
      </c>
      <c r="BM374" s="56">
        <f t="shared" si="56"/>
        <v>11</v>
      </c>
      <c r="BN374" s="56">
        <f t="shared" si="57"/>
        <v>10</v>
      </c>
      <c r="BO374" s="82"/>
      <c r="BP374" s="230"/>
      <c r="BQ374" s="230"/>
      <c r="BR374" s="230"/>
      <c r="BS374" s="230"/>
      <c r="BT374" s="230"/>
      <c r="BU374" s="230"/>
      <c r="BV374" s="231"/>
      <c r="BW374" s="230"/>
      <c r="BX374" s="231"/>
      <c r="BY374" s="231"/>
      <c r="CZ374" s="82"/>
      <c r="DA374" s="82"/>
      <c r="DB374" s="82"/>
      <c r="DC374" s="82"/>
      <c r="DD374" s="82"/>
      <c r="DE374" s="82"/>
      <c r="DF374" s="82"/>
      <c r="DG374" s="82"/>
      <c r="DH374" s="82"/>
      <c r="DI374" s="82"/>
      <c r="DJ374" s="82"/>
      <c r="DK374" s="82"/>
    </row>
    <row r="375" spans="1:115" ht="11.25" customHeight="1" x14ac:dyDescent="0.25">
      <c r="A375" s="82"/>
      <c r="B375" s="82"/>
      <c r="C375" s="82"/>
      <c r="D375" s="82"/>
      <c r="E375" s="82"/>
      <c r="F375" s="82"/>
      <c r="G375" s="82"/>
      <c r="H375" s="82"/>
      <c r="I375" s="82"/>
      <c r="J375" s="82"/>
      <c r="K375" s="82"/>
      <c r="L375" s="82"/>
      <c r="M375" s="82"/>
      <c r="N375" s="82"/>
      <c r="O375" s="82"/>
      <c r="P375" s="82"/>
      <c r="Q375" s="82"/>
      <c r="R375" s="82"/>
      <c r="S375" s="82"/>
      <c r="T375" s="82"/>
      <c r="U375" s="82"/>
      <c r="V375" s="82"/>
      <c r="W375" s="82"/>
      <c r="X375" s="82"/>
      <c r="Y375" s="82"/>
      <c r="Z375" s="82"/>
      <c r="AA375" s="230"/>
      <c r="AB375" s="230"/>
      <c r="AC375" s="230"/>
      <c r="AD375" s="230"/>
      <c r="AE375" s="230"/>
      <c r="AF375" s="230"/>
      <c r="AG375" s="230"/>
      <c r="AH375" s="230"/>
      <c r="AI375" s="230"/>
      <c r="AJ375" s="230"/>
      <c r="AK375" s="230"/>
      <c r="AL375" s="230"/>
      <c r="AM375" s="230"/>
      <c r="AN375" s="230"/>
      <c r="AO375" s="230"/>
      <c r="AP375" s="230"/>
      <c r="AQ375" s="230"/>
      <c r="AR375" s="230"/>
      <c r="AS375" s="230"/>
      <c r="AT375" s="230"/>
      <c r="AU375" s="230"/>
      <c r="AV375" s="230"/>
      <c r="AW375" s="230"/>
      <c r="AX375" s="230"/>
      <c r="AY375" s="230"/>
      <c r="AZ375" s="230"/>
      <c r="BA375" s="230"/>
      <c r="BB375" s="230"/>
      <c r="BC375" s="230"/>
      <c r="BD375" s="230"/>
      <c r="BE375" s="230"/>
      <c r="BF375" s="230"/>
      <c r="BG375" s="230"/>
      <c r="BH375" s="230"/>
      <c r="BI375" s="230"/>
      <c r="BJ375" s="82"/>
      <c r="BK375" s="82"/>
      <c r="BL375" s="94">
        <f t="shared" si="55"/>
        <v>371</v>
      </c>
      <c r="BM375" s="56">
        <f t="shared" si="56"/>
        <v>11</v>
      </c>
      <c r="BN375" s="56">
        <f t="shared" si="57"/>
        <v>11</v>
      </c>
      <c r="BO375" s="82"/>
      <c r="BP375" s="230"/>
      <c r="BQ375" s="230"/>
      <c r="BR375" s="230"/>
      <c r="BS375" s="230"/>
      <c r="BT375" s="230"/>
      <c r="BU375" s="230"/>
      <c r="BV375" s="231"/>
      <c r="BW375" s="230"/>
      <c r="BX375" s="231"/>
      <c r="BY375" s="231"/>
      <c r="CZ375" s="82"/>
      <c r="DA375" s="82"/>
      <c r="DB375" s="82"/>
      <c r="DC375" s="82"/>
      <c r="DD375" s="82"/>
      <c r="DE375" s="82"/>
      <c r="DF375" s="82"/>
      <c r="DG375" s="82"/>
      <c r="DH375" s="82"/>
      <c r="DI375" s="82"/>
      <c r="DJ375" s="82"/>
      <c r="DK375" s="82"/>
    </row>
    <row r="376" spans="1:115" ht="11.25" customHeight="1" x14ac:dyDescent="0.25">
      <c r="A376" s="82"/>
      <c r="B376" s="82"/>
      <c r="C376" s="82"/>
      <c r="D376" s="82"/>
      <c r="E376" s="82"/>
      <c r="F376" s="82"/>
      <c r="G376" s="82"/>
      <c r="H376" s="82"/>
      <c r="I376" s="82"/>
      <c r="J376" s="82"/>
      <c r="K376" s="82"/>
      <c r="L376" s="82"/>
      <c r="M376" s="82"/>
      <c r="N376" s="82"/>
      <c r="O376" s="82"/>
      <c r="P376" s="82"/>
      <c r="Q376" s="82"/>
      <c r="R376" s="82"/>
      <c r="S376" s="82"/>
      <c r="T376" s="82"/>
      <c r="U376" s="82"/>
      <c r="V376" s="82"/>
      <c r="W376" s="82"/>
      <c r="X376" s="82"/>
      <c r="Y376" s="82"/>
      <c r="Z376" s="82"/>
      <c r="AA376" s="230"/>
      <c r="AB376" s="230"/>
      <c r="AC376" s="230"/>
      <c r="AD376" s="230"/>
      <c r="AE376" s="230"/>
      <c r="AF376" s="230"/>
      <c r="AG376" s="230"/>
      <c r="AH376" s="230"/>
      <c r="AI376" s="230"/>
      <c r="AJ376" s="230"/>
      <c r="AK376" s="230"/>
      <c r="AL376" s="230"/>
      <c r="AM376" s="230"/>
      <c r="AN376" s="230"/>
      <c r="AO376" s="230"/>
      <c r="AP376" s="230"/>
      <c r="AQ376" s="230"/>
      <c r="AR376" s="230"/>
      <c r="AS376" s="230"/>
      <c r="AT376" s="230"/>
      <c r="AU376" s="230"/>
      <c r="AV376" s="230"/>
      <c r="AW376" s="230"/>
      <c r="AX376" s="230"/>
      <c r="AY376" s="230"/>
      <c r="AZ376" s="230"/>
      <c r="BA376" s="230"/>
      <c r="BB376" s="230"/>
      <c r="BC376" s="230"/>
      <c r="BD376" s="230"/>
      <c r="BE376" s="230"/>
      <c r="BF376" s="230"/>
      <c r="BG376" s="230"/>
      <c r="BH376" s="230"/>
      <c r="BI376" s="230"/>
      <c r="BJ376" s="82"/>
      <c r="BK376" s="82"/>
      <c r="BL376" s="94">
        <f t="shared" si="55"/>
        <v>372</v>
      </c>
      <c r="BM376" s="56">
        <f t="shared" si="56"/>
        <v>11</v>
      </c>
      <c r="BN376" s="56">
        <f t="shared" si="57"/>
        <v>12</v>
      </c>
      <c r="BO376" s="82"/>
      <c r="BP376" s="230"/>
      <c r="BQ376" s="230"/>
      <c r="BR376" s="230"/>
      <c r="BS376" s="230"/>
      <c r="BT376" s="230"/>
      <c r="BU376" s="230"/>
      <c r="BV376" s="231"/>
      <c r="BW376" s="230"/>
      <c r="BX376" s="231"/>
      <c r="BY376" s="231"/>
      <c r="CZ376" s="82"/>
      <c r="DA376" s="82"/>
      <c r="DB376" s="82"/>
      <c r="DC376" s="82"/>
      <c r="DD376" s="82"/>
      <c r="DE376" s="82"/>
      <c r="DF376" s="82"/>
      <c r="DG376" s="82"/>
      <c r="DH376" s="82"/>
      <c r="DI376" s="82"/>
      <c r="DJ376" s="82"/>
      <c r="DK376" s="82"/>
    </row>
    <row r="377" spans="1:115" ht="11.25" customHeight="1" x14ac:dyDescent="0.25">
      <c r="A377" s="82"/>
      <c r="B377" s="82"/>
      <c r="C377" s="82"/>
      <c r="D377" s="82"/>
      <c r="E377" s="82"/>
      <c r="F377" s="82"/>
      <c r="G377" s="82"/>
      <c r="H377" s="82"/>
      <c r="I377" s="82"/>
      <c r="J377" s="82"/>
      <c r="K377" s="82"/>
      <c r="L377" s="82"/>
      <c r="M377" s="82"/>
      <c r="N377" s="82"/>
      <c r="O377" s="82"/>
      <c r="P377" s="82"/>
      <c r="Q377" s="82"/>
      <c r="R377" s="82"/>
      <c r="S377" s="82"/>
      <c r="T377" s="82"/>
      <c r="U377" s="82"/>
      <c r="V377" s="82"/>
      <c r="W377" s="82"/>
      <c r="X377" s="82"/>
      <c r="Y377" s="82"/>
      <c r="Z377" s="82"/>
      <c r="AA377" s="230"/>
      <c r="AB377" s="230"/>
      <c r="AC377" s="230"/>
      <c r="AD377" s="230"/>
      <c r="AE377" s="230"/>
      <c r="AF377" s="230"/>
      <c r="AG377" s="230"/>
      <c r="AH377" s="230"/>
      <c r="AI377" s="230"/>
      <c r="AJ377" s="230"/>
      <c r="AK377" s="230"/>
      <c r="AL377" s="230"/>
      <c r="AM377" s="230"/>
      <c r="AN377" s="230"/>
      <c r="AO377" s="230"/>
      <c r="AP377" s="230"/>
      <c r="AQ377" s="230"/>
      <c r="AR377" s="230"/>
      <c r="AS377" s="230"/>
      <c r="AT377" s="230"/>
      <c r="AU377" s="230"/>
      <c r="AV377" s="230"/>
      <c r="AW377" s="230"/>
      <c r="AX377" s="230"/>
      <c r="AY377" s="230"/>
      <c r="AZ377" s="230"/>
      <c r="BA377" s="230"/>
      <c r="BB377" s="230"/>
      <c r="BC377" s="230"/>
      <c r="BD377" s="230"/>
      <c r="BE377" s="230"/>
      <c r="BF377" s="230"/>
      <c r="BG377" s="230"/>
      <c r="BH377" s="230"/>
      <c r="BI377" s="230"/>
      <c r="BJ377" s="82"/>
      <c r="BK377" s="82"/>
      <c r="BL377" s="94">
        <f t="shared" si="55"/>
        <v>373</v>
      </c>
      <c r="BM377" s="56">
        <f t="shared" si="56"/>
        <v>11</v>
      </c>
      <c r="BN377" s="56">
        <f t="shared" si="57"/>
        <v>13</v>
      </c>
      <c r="BO377" s="82"/>
      <c r="BP377" s="230"/>
      <c r="BQ377" s="230"/>
      <c r="BR377" s="230"/>
      <c r="BS377" s="230"/>
      <c r="BT377" s="230"/>
      <c r="BU377" s="230"/>
      <c r="BV377" s="231"/>
      <c r="BW377" s="230"/>
      <c r="BX377" s="231"/>
      <c r="BY377" s="231"/>
      <c r="CZ377" s="82"/>
      <c r="DA377" s="82"/>
      <c r="DB377" s="82"/>
      <c r="DC377" s="82"/>
      <c r="DD377" s="82"/>
      <c r="DE377" s="82"/>
      <c r="DF377" s="82"/>
      <c r="DG377" s="82"/>
      <c r="DH377" s="82"/>
      <c r="DI377" s="82"/>
      <c r="DJ377" s="82"/>
      <c r="DK377" s="82"/>
    </row>
    <row r="378" spans="1:115" ht="11.25" customHeight="1" x14ac:dyDescent="0.25">
      <c r="B378" s="82"/>
      <c r="C378" s="82"/>
      <c r="D378" s="82"/>
      <c r="E378" s="82"/>
      <c r="F378" s="82"/>
      <c r="G378" s="82"/>
      <c r="H378" s="82"/>
      <c r="I378" s="82"/>
      <c r="J378" s="82"/>
      <c r="K378" s="82"/>
      <c r="L378" s="82"/>
      <c r="M378" s="82"/>
      <c r="N378" s="82"/>
      <c r="O378" s="82"/>
      <c r="P378" s="82"/>
      <c r="Q378" s="82"/>
      <c r="R378" s="82"/>
      <c r="S378" s="82"/>
      <c r="T378" s="82"/>
      <c r="U378" s="82"/>
      <c r="V378" s="82"/>
      <c r="W378" s="82"/>
      <c r="X378" s="82"/>
      <c r="Y378" s="82"/>
      <c r="Z378" s="82"/>
      <c r="AA378" s="230"/>
      <c r="AB378" s="230"/>
      <c r="AC378" s="230"/>
      <c r="AD378" s="230"/>
      <c r="AE378" s="230"/>
      <c r="AF378" s="230"/>
      <c r="AG378" s="230"/>
      <c r="AH378" s="230"/>
      <c r="AI378" s="230"/>
      <c r="AJ378" s="230"/>
      <c r="AK378" s="230"/>
      <c r="AL378" s="230"/>
      <c r="AM378" s="230"/>
      <c r="AN378" s="230"/>
      <c r="AO378" s="230"/>
      <c r="AP378" s="230"/>
      <c r="AQ378" s="230"/>
      <c r="AR378" s="230"/>
      <c r="AS378" s="230"/>
      <c r="AT378" s="230"/>
      <c r="AU378" s="230"/>
      <c r="AV378" s="230"/>
      <c r="AW378" s="230"/>
      <c r="AX378" s="230"/>
      <c r="AY378" s="230"/>
      <c r="AZ378" s="230"/>
      <c r="BA378" s="230"/>
      <c r="BB378" s="230"/>
      <c r="BC378" s="230"/>
      <c r="BD378" s="230"/>
      <c r="BE378" s="230"/>
      <c r="BF378" s="230"/>
      <c r="BG378" s="230"/>
      <c r="BH378" s="230"/>
      <c r="BI378" s="230"/>
      <c r="BJ378" s="82"/>
      <c r="BK378" s="82"/>
      <c r="BL378" s="94">
        <f t="shared" si="55"/>
        <v>374</v>
      </c>
      <c r="BM378" s="56">
        <f t="shared" si="56"/>
        <v>11</v>
      </c>
      <c r="BN378" s="56">
        <f t="shared" si="57"/>
        <v>14</v>
      </c>
      <c r="BO378" s="82"/>
      <c r="BP378" s="230"/>
      <c r="BQ378" s="230"/>
      <c r="BR378" s="230"/>
      <c r="BS378" s="230"/>
      <c r="BT378" s="230"/>
      <c r="BU378" s="230"/>
      <c r="BV378" s="231"/>
      <c r="BW378" s="230"/>
      <c r="BX378" s="231"/>
      <c r="BY378" s="231"/>
      <c r="CZ378" s="82"/>
      <c r="DA378" s="82"/>
      <c r="DB378" s="82"/>
      <c r="DC378" s="82"/>
      <c r="DD378" s="82"/>
      <c r="DE378" s="82"/>
      <c r="DF378" s="82"/>
      <c r="DG378" s="82"/>
      <c r="DH378" s="82"/>
      <c r="DI378" s="82"/>
      <c r="DJ378" s="82"/>
      <c r="DK378" s="82"/>
    </row>
    <row r="379" spans="1:115" ht="11.25" customHeight="1" x14ac:dyDescent="0.25">
      <c r="B379" s="82"/>
      <c r="C379" s="82"/>
      <c r="D379" s="82"/>
      <c r="E379" s="82"/>
      <c r="F379" s="82"/>
      <c r="G379" s="82"/>
      <c r="H379" s="82"/>
      <c r="I379" s="82"/>
      <c r="J379" s="82"/>
      <c r="K379" s="82"/>
      <c r="L379" s="82"/>
      <c r="M379" s="82"/>
      <c r="N379" s="82"/>
      <c r="O379" s="82"/>
      <c r="P379" s="82"/>
      <c r="Q379" s="82"/>
      <c r="R379" s="82"/>
      <c r="S379" s="82"/>
      <c r="T379" s="82"/>
      <c r="U379" s="82"/>
      <c r="V379" s="82"/>
      <c r="W379" s="82"/>
      <c r="X379" s="82"/>
      <c r="Y379" s="82"/>
      <c r="Z379" s="82"/>
      <c r="AA379" s="230"/>
      <c r="AB379" s="230"/>
      <c r="AC379" s="230"/>
      <c r="AD379" s="230"/>
      <c r="AE379" s="230"/>
      <c r="AF379" s="230"/>
      <c r="AG379" s="230"/>
      <c r="AH379" s="230"/>
      <c r="AI379" s="230"/>
      <c r="AJ379" s="230"/>
      <c r="AK379" s="230"/>
      <c r="AL379" s="230"/>
      <c r="AM379" s="230"/>
      <c r="AN379" s="230"/>
      <c r="AO379" s="230"/>
      <c r="AP379" s="230"/>
      <c r="AQ379" s="230"/>
      <c r="AR379" s="230"/>
      <c r="AS379" s="230"/>
      <c r="AT379" s="230"/>
      <c r="AU379" s="230"/>
      <c r="AV379" s="230"/>
      <c r="AW379" s="230"/>
      <c r="AX379" s="230"/>
      <c r="AY379" s="230"/>
      <c r="AZ379" s="230"/>
      <c r="BA379" s="230"/>
      <c r="BB379" s="230"/>
      <c r="BC379" s="230"/>
      <c r="BD379" s="230"/>
      <c r="BE379" s="230"/>
      <c r="BF379" s="230"/>
      <c r="BG379" s="230"/>
      <c r="BH379" s="230"/>
      <c r="BI379" s="230"/>
      <c r="BJ379" s="82"/>
      <c r="BK379" s="82"/>
      <c r="BL379" s="94">
        <f t="shared" si="55"/>
        <v>375</v>
      </c>
      <c r="BM379" s="56">
        <f t="shared" si="56"/>
        <v>11</v>
      </c>
      <c r="BN379" s="56">
        <f t="shared" si="57"/>
        <v>15</v>
      </c>
      <c r="BO379" s="82"/>
      <c r="BP379" s="230"/>
      <c r="BQ379" s="230"/>
      <c r="BR379" s="230"/>
      <c r="BS379" s="230"/>
      <c r="BT379" s="230"/>
      <c r="BU379" s="230"/>
      <c r="BV379" s="231"/>
      <c r="BW379" s="230"/>
      <c r="BX379" s="231"/>
      <c r="BY379" s="231"/>
      <c r="CZ379" s="82"/>
      <c r="DA379" s="82"/>
      <c r="DB379" s="82"/>
      <c r="DC379" s="82"/>
      <c r="DD379" s="82"/>
      <c r="DE379" s="82"/>
      <c r="DF379" s="82"/>
      <c r="DG379" s="82"/>
      <c r="DH379" s="82"/>
      <c r="DI379" s="82"/>
      <c r="DJ379" s="82"/>
      <c r="DK379" s="82"/>
    </row>
    <row r="380" spans="1:115" ht="11.25" customHeight="1" x14ac:dyDescent="0.25">
      <c r="B380" s="82"/>
      <c r="C380" s="82"/>
      <c r="D380" s="82"/>
      <c r="E380" s="82"/>
      <c r="F380" s="82"/>
      <c r="G380" s="82"/>
      <c r="H380" s="82"/>
      <c r="I380" s="82"/>
      <c r="J380" s="82"/>
      <c r="K380" s="82"/>
      <c r="L380" s="82"/>
      <c r="M380" s="82"/>
      <c r="N380" s="82"/>
      <c r="O380" s="82"/>
      <c r="P380" s="82"/>
      <c r="Q380" s="82"/>
      <c r="R380" s="82"/>
      <c r="S380" s="82"/>
      <c r="T380" s="82"/>
      <c r="U380" s="82"/>
      <c r="V380" s="82"/>
      <c r="W380" s="82"/>
      <c r="X380" s="82"/>
      <c r="Y380" s="82"/>
      <c r="Z380" s="82"/>
      <c r="AA380" s="230"/>
      <c r="AB380" s="230"/>
      <c r="AC380" s="230"/>
      <c r="AD380" s="230"/>
      <c r="AE380" s="230"/>
      <c r="AF380" s="230"/>
      <c r="AG380" s="230"/>
      <c r="AH380" s="230"/>
      <c r="AI380" s="230"/>
      <c r="AJ380" s="230"/>
      <c r="AK380" s="230"/>
      <c r="AL380" s="230"/>
      <c r="AM380" s="230"/>
      <c r="AN380" s="230"/>
      <c r="AO380" s="230"/>
      <c r="AP380" s="230"/>
      <c r="AQ380" s="230"/>
      <c r="AR380" s="230"/>
      <c r="AS380" s="230"/>
      <c r="AT380" s="230"/>
      <c r="AU380" s="230"/>
      <c r="AV380" s="230"/>
      <c r="AW380" s="230"/>
      <c r="AX380" s="230"/>
      <c r="AY380" s="230"/>
      <c r="AZ380" s="230"/>
      <c r="BA380" s="230"/>
      <c r="BB380" s="230"/>
      <c r="BC380" s="230"/>
      <c r="BD380" s="230"/>
      <c r="BE380" s="230"/>
      <c r="BF380" s="230"/>
      <c r="BG380" s="230"/>
      <c r="BH380" s="230"/>
      <c r="BI380" s="230"/>
      <c r="BJ380" s="82"/>
      <c r="BK380" s="82"/>
      <c r="BL380" s="94">
        <f t="shared" si="55"/>
        <v>376</v>
      </c>
      <c r="BM380" s="56">
        <f t="shared" si="56"/>
        <v>11</v>
      </c>
      <c r="BN380" s="56">
        <f t="shared" si="57"/>
        <v>16</v>
      </c>
      <c r="BO380" s="82"/>
      <c r="BP380" s="230"/>
      <c r="BQ380" s="230"/>
      <c r="BR380" s="230"/>
      <c r="BS380" s="230"/>
      <c r="BT380" s="230"/>
      <c r="BU380" s="230"/>
      <c r="BV380" s="231"/>
      <c r="BW380" s="230"/>
      <c r="BX380" s="231"/>
      <c r="BY380" s="231"/>
      <c r="CZ380" s="82"/>
      <c r="DA380" s="82"/>
      <c r="DB380" s="82"/>
      <c r="DC380" s="82"/>
      <c r="DD380" s="82"/>
      <c r="DE380" s="82"/>
      <c r="DF380" s="82"/>
      <c r="DG380" s="82"/>
      <c r="DH380" s="82"/>
      <c r="DI380" s="82"/>
      <c r="DJ380" s="82"/>
      <c r="DK380" s="82"/>
    </row>
    <row r="381" spans="1:115" ht="11.25" customHeight="1" x14ac:dyDescent="0.25">
      <c r="B381" s="82"/>
      <c r="C381" s="82"/>
      <c r="D381" s="82"/>
      <c r="E381" s="82"/>
      <c r="F381" s="82"/>
      <c r="G381" s="82"/>
      <c r="H381" s="82"/>
      <c r="I381" s="82"/>
      <c r="J381" s="82"/>
      <c r="K381" s="82"/>
      <c r="L381" s="82"/>
      <c r="M381" s="82"/>
      <c r="N381" s="82"/>
      <c r="O381" s="82"/>
      <c r="P381" s="82"/>
      <c r="Q381" s="82"/>
      <c r="R381" s="82"/>
      <c r="S381" s="82"/>
      <c r="T381" s="82"/>
      <c r="U381" s="82"/>
      <c r="V381" s="82"/>
      <c r="W381" s="82"/>
      <c r="X381" s="82"/>
      <c r="Y381" s="82"/>
      <c r="Z381" s="82"/>
      <c r="AA381" s="230"/>
      <c r="AB381" s="230"/>
      <c r="AC381" s="230"/>
      <c r="AD381" s="230"/>
      <c r="AE381" s="230"/>
      <c r="AF381" s="230"/>
      <c r="AG381" s="230"/>
      <c r="AH381" s="230"/>
      <c r="AI381" s="230"/>
      <c r="AJ381" s="230"/>
      <c r="AK381" s="230"/>
      <c r="AL381" s="230"/>
      <c r="AM381" s="230"/>
      <c r="AN381" s="230"/>
      <c r="AO381" s="230"/>
      <c r="AP381" s="230"/>
      <c r="AQ381" s="230"/>
      <c r="AR381" s="230"/>
      <c r="AS381" s="230"/>
      <c r="AT381" s="230"/>
      <c r="AU381" s="230"/>
      <c r="AV381" s="230"/>
      <c r="AW381" s="230"/>
      <c r="AX381" s="230"/>
      <c r="AY381" s="230"/>
      <c r="AZ381" s="230"/>
      <c r="BA381" s="230"/>
      <c r="BB381" s="230"/>
      <c r="BC381" s="230"/>
      <c r="BD381" s="230"/>
      <c r="BE381" s="230"/>
      <c r="BF381" s="230"/>
      <c r="BG381" s="230"/>
      <c r="BH381" s="230"/>
      <c r="BI381" s="230"/>
      <c r="BJ381" s="82"/>
      <c r="BK381" s="82"/>
      <c r="BL381" s="94">
        <f t="shared" si="55"/>
        <v>377</v>
      </c>
      <c r="BM381" s="56">
        <f t="shared" si="56"/>
        <v>11</v>
      </c>
      <c r="BN381" s="56">
        <f t="shared" si="57"/>
        <v>17</v>
      </c>
      <c r="BO381" s="82"/>
      <c r="BP381" s="230"/>
      <c r="BQ381" s="230"/>
      <c r="BR381" s="230"/>
      <c r="BS381" s="230"/>
      <c r="BT381" s="230"/>
      <c r="BU381" s="230"/>
      <c r="BV381" s="231"/>
      <c r="BW381" s="230"/>
      <c r="BX381" s="231"/>
      <c r="BY381" s="231"/>
      <c r="CZ381" s="82"/>
      <c r="DA381" s="82"/>
      <c r="DB381" s="82"/>
      <c r="DC381" s="82"/>
      <c r="DD381" s="82"/>
      <c r="DE381" s="82"/>
      <c r="DF381" s="82"/>
      <c r="DG381" s="82"/>
      <c r="DH381" s="82"/>
      <c r="DI381" s="82"/>
      <c r="DJ381" s="82"/>
      <c r="DK381" s="82"/>
    </row>
    <row r="382" spans="1:115" ht="11.25" customHeight="1" x14ac:dyDescent="0.25">
      <c r="B382" s="82"/>
      <c r="C382" s="82"/>
      <c r="D382" s="82"/>
      <c r="E382" s="82"/>
      <c r="F382" s="82"/>
      <c r="G382" s="82"/>
      <c r="H382" s="82"/>
      <c r="I382" s="82"/>
      <c r="J382" s="82"/>
      <c r="K382" s="82"/>
      <c r="L382" s="82"/>
      <c r="M382" s="82"/>
      <c r="N382" s="82"/>
      <c r="O382" s="82"/>
      <c r="P382" s="82"/>
      <c r="Q382" s="82"/>
      <c r="R382" s="82"/>
      <c r="S382" s="82"/>
      <c r="T382" s="82"/>
      <c r="U382" s="82"/>
      <c r="V382" s="82"/>
      <c r="W382" s="82"/>
      <c r="X382" s="82"/>
      <c r="Y382" s="82"/>
      <c r="Z382" s="82"/>
      <c r="AA382" s="230"/>
      <c r="AB382" s="230"/>
      <c r="AC382" s="230"/>
      <c r="AD382" s="230"/>
      <c r="AE382" s="230"/>
      <c r="AF382" s="230"/>
      <c r="AG382" s="230"/>
      <c r="AH382" s="230"/>
      <c r="AI382" s="230"/>
      <c r="AJ382" s="230"/>
      <c r="AK382" s="230"/>
      <c r="AL382" s="230"/>
      <c r="AM382" s="230"/>
      <c r="AN382" s="230"/>
      <c r="AO382" s="230"/>
      <c r="AP382" s="230"/>
      <c r="AQ382" s="230"/>
      <c r="AR382" s="230"/>
      <c r="AS382" s="230"/>
      <c r="AT382" s="230"/>
      <c r="AU382" s="230"/>
      <c r="AV382" s="230"/>
      <c r="AW382" s="230"/>
      <c r="AX382" s="230"/>
      <c r="AY382" s="230"/>
      <c r="AZ382" s="230"/>
      <c r="BA382" s="230"/>
      <c r="BB382" s="230"/>
      <c r="BC382" s="230"/>
      <c r="BD382" s="230"/>
      <c r="BE382" s="230"/>
      <c r="BF382" s="230"/>
      <c r="BG382" s="230"/>
      <c r="BH382" s="230"/>
      <c r="BI382" s="230"/>
      <c r="BJ382" s="82"/>
      <c r="BK382" s="82"/>
      <c r="BL382" s="94">
        <f t="shared" si="55"/>
        <v>378</v>
      </c>
      <c r="BM382" s="56">
        <f t="shared" si="56"/>
        <v>11</v>
      </c>
      <c r="BN382" s="56">
        <f t="shared" si="57"/>
        <v>18</v>
      </c>
      <c r="BO382" s="82"/>
      <c r="BP382" s="230"/>
      <c r="BQ382" s="230"/>
      <c r="BR382" s="230"/>
      <c r="BS382" s="230"/>
      <c r="BT382" s="230"/>
      <c r="BU382" s="230"/>
      <c r="BV382" s="231"/>
      <c r="BW382" s="230"/>
      <c r="BX382" s="231"/>
      <c r="BY382" s="231"/>
      <c r="CZ382" s="82"/>
      <c r="DA382" s="82"/>
      <c r="DB382" s="82"/>
      <c r="DC382" s="82"/>
      <c r="DD382" s="82"/>
      <c r="DE382" s="82"/>
      <c r="DF382" s="82"/>
      <c r="DG382" s="82"/>
      <c r="DH382" s="82"/>
      <c r="DI382" s="82"/>
      <c r="DJ382" s="82"/>
      <c r="DK382" s="82"/>
    </row>
    <row r="383" spans="1:115" ht="11.25" customHeight="1" x14ac:dyDescent="0.25">
      <c r="B383" s="82"/>
      <c r="C383" s="82"/>
      <c r="D383" s="82"/>
      <c r="E383" s="82"/>
      <c r="F383" s="82"/>
      <c r="G383" s="82"/>
      <c r="H383" s="82"/>
      <c r="I383" s="82"/>
      <c r="J383" s="82"/>
      <c r="K383" s="82"/>
      <c r="L383" s="82"/>
      <c r="M383" s="82"/>
      <c r="N383" s="82"/>
      <c r="O383" s="82"/>
      <c r="P383" s="82"/>
      <c r="Q383" s="82"/>
      <c r="R383" s="82"/>
      <c r="S383" s="82"/>
      <c r="T383" s="82"/>
      <c r="U383" s="82"/>
      <c r="V383" s="82"/>
      <c r="W383" s="82"/>
      <c r="X383" s="82"/>
      <c r="Y383" s="82"/>
      <c r="Z383" s="82"/>
      <c r="AA383" s="230"/>
      <c r="AB383" s="230"/>
      <c r="AC383" s="230"/>
      <c r="AD383" s="230"/>
      <c r="AE383" s="230"/>
      <c r="AF383" s="230"/>
      <c r="AG383" s="230"/>
      <c r="AH383" s="230"/>
      <c r="AI383" s="230"/>
      <c r="AJ383" s="230"/>
      <c r="AK383" s="230"/>
      <c r="AL383" s="230"/>
      <c r="AM383" s="230"/>
      <c r="AN383" s="230"/>
      <c r="AO383" s="230"/>
      <c r="AP383" s="230"/>
      <c r="AQ383" s="230"/>
      <c r="AR383" s="230"/>
      <c r="AS383" s="230"/>
      <c r="AT383" s="230"/>
      <c r="AU383" s="230"/>
      <c r="AV383" s="230"/>
      <c r="AW383" s="230"/>
      <c r="AX383" s="230"/>
      <c r="AY383" s="230"/>
      <c r="AZ383" s="230"/>
      <c r="BA383" s="230"/>
      <c r="BB383" s="230"/>
      <c r="BC383" s="230"/>
      <c r="BD383" s="230"/>
      <c r="BE383" s="230"/>
      <c r="BF383" s="230"/>
      <c r="BG383" s="230"/>
      <c r="BH383" s="230"/>
      <c r="BI383" s="230"/>
      <c r="BJ383" s="82"/>
      <c r="BK383" s="82"/>
      <c r="BL383" s="94">
        <f t="shared" si="55"/>
        <v>379</v>
      </c>
      <c r="BM383" s="56">
        <f t="shared" si="56"/>
        <v>11</v>
      </c>
      <c r="BN383" s="56">
        <f t="shared" si="57"/>
        <v>19</v>
      </c>
      <c r="BO383" s="82"/>
      <c r="BP383" s="230"/>
      <c r="BQ383" s="230"/>
      <c r="BR383" s="230"/>
      <c r="BS383" s="230"/>
      <c r="BT383" s="230"/>
      <c r="BU383" s="230"/>
      <c r="BV383" s="231"/>
      <c r="BW383" s="230"/>
      <c r="BX383" s="231"/>
      <c r="BY383" s="231"/>
      <c r="CZ383" s="82"/>
      <c r="DA383" s="82"/>
      <c r="DB383" s="82"/>
      <c r="DC383" s="82"/>
      <c r="DD383" s="82"/>
      <c r="DE383" s="82"/>
      <c r="DF383" s="82"/>
      <c r="DG383" s="82"/>
      <c r="DH383" s="82"/>
      <c r="DI383" s="82"/>
      <c r="DJ383" s="82"/>
      <c r="DK383" s="82"/>
    </row>
    <row r="384" spans="1:115" ht="11.25" customHeight="1" x14ac:dyDescent="0.25">
      <c r="B384" s="82"/>
      <c r="C384" s="82"/>
      <c r="D384" s="82"/>
      <c r="E384" s="82"/>
      <c r="F384" s="82"/>
      <c r="G384" s="82"/>
      <c r="H384" s="82"/>
      <c r="I384" s="82"/>
      <c r="J384" s="82"/>
      <c r="K384" s="82"/>
      <c r="L384" s="82"/>
      <c r="M384" s="82"/>
      <c r="N384" s="82"/>
      <c r="O384" s="82"/>
      <c r="P384" s="82"/>
      <c r="Q384" s="82"/>
      <c r="R384" s="82"/>
      <c r="S384" s="82"/>
      <c r="T384" s="82"/>
      <c r="U384" s="82"/>
      <c r="V384" s="82"/>
      <c r="W384" s="82"/>
      <c r="X384" s="82"/>
      <c r="Y384" s="82"/>
      <c r="Z384" s="82"/>
      <c r="AA384" s="230"/>
      <c r="AB384" s="230"/>
      <c r="AC384" s="230"/>
      <c r="AD384" s="230"/>
      <c r="AE384" s="230"/>
      <c r="AF384" s="230"/>
      <c r="AG384" s="230"/>
      <c r="AH384" s="230"/>
      <c r="AI384" s="230"/>
      <c r="AJ384" s="230"/>
      <c r="AK384" s="230"/>
      <c r="AL384" s="230"/>
      <c r="AM384" s="230"/>
      <c r="AN384" s="230"/>
      <c r="AO384" s="230"/>
      <c r="AP384" s="230"/>
      <c r="AQ384" s="230"/>
      <c r="AR384" s="230"/>
      <c r="AS384" s="230"/>
      <c r="AT384" s="230"/>
      <c r="AU384" s="230"/>
      <c r="AV384" s="230"/>
      <c r="AW384" s="230"/>
      <c r="AX384" s="230"/>
      <c r="AY384" s="230"/>
      <c r="AZ384" s="230"/>
      <c r="BA384" s="230"/>
      <c r="BB384" s="230"/>
      <c r="BC384" s="230"/>
      <c r="BD384" s="230"/>
      <c r="BE384" s="230"/>
      <c r="BF384" s="230"/>
      <c r="BG384" s="230"/>
      <c r="BH384" s="230"/>
      <c r="BI384" s="230"/>
      <c r="BJ384" s="82"/>
      <c r="BK384" s="82"/>
      <c r="BL384" s="94">
        <f t="shared" si="55"/>
        <v>380</v>
      </c>
      <c r="BM384" s="56">
        <f t="shared" si="56"/>
        <v>11</v>
      </c>
      <c r="BN384" s="56">
        <f t="shared" si="57"/>
        <v>20</v>
      </c>
      <c r="BO384" s="82"/>
      <c r="BP384" s="230"/>
      <c r="BQ384" s="230"/>
      <c r="BR384" s="230"/>
      <c r="BS384" s="230"/>
      <c r="BT384" s="230"/>
      <c r="BU384" s="230"/>
      <c r="BV384" s="231"/>
      <c r="BW384" s="230"/>
      <c r="BX384" s="231"/>
      <c r="BY384" s="231"/>
      <c r="CZ384" s="82"/>
      <c r="DA384" s="82"/>
      <c r="DB384" s="82"/>
      <c r="DC384" s="82"/>
      <c r="DD384" s="82"/>
      <c r="DE384" s="82"/>
      <c r="DF384" s="82"/>
      <c r="DG384" s="82"/>
      <c r="DH384" s="82"/>
      <c r="DI384" s="82"/>
      <c r="DJ384" s="82"/>
      <c r="DK384" s="82"/>
    </row>
    <row r="385" spans="2:115" ht="11.25" customHeight="1" x14ac:dyDescent="0.25">
      <c r="B385" s="82"/>
      <c r="C385" s="82"/>
      <c r="D385" s="82"/>
      <c r="E385" s="82"/>
      <c r="F385" s="82"/>
      <c r="G385" s="82"/>
      <c r="H385" s="82"/>
      <c r="I385" s="82"/>
      <c r="J385" s="82"/>
      <c r="K385" s="82"/>
      <c r="L385" s="82"/>
      <c r="M385" s="82"/>
      <c r="N385" s="82"/>
      <c r="O385" s="82"/>
      <c r="P385" s="82"/>
      <c r="Q385" s="82"/>
      <c r="R385" s="82"/>
      <c r="S385" s="82"/>
      <c r="T385" s="82"/>
      <c r="U385" s="82"/>
      <c r="V385" s="82"/>
      <c r="W385" s="82"/>
      <c r="X385" s="82"/>
      <c r="Y385" s="82"/>
      <c r="Z385" s="82"/>
      <c r="AA385" s="230"/>
      <c r="AB385" s="230"/>
      <c r="AC385" s="230"/>
      <c r="AD385" s="230"/>
      <c r="AE385" s="230"/>
      <c r="AF385" s="230"/>
      <c r="AG385" s="230"/>
      <c r="AH385" s="230"/>
      <c r="AI385" s="230"/>
      <c r="AJ385" s="230"/>
      <c r="AK385" s="230"/>
      <c r="AL385" s="230"/>
      <c r="AM385" s="230"/>
      <c r="AN385" s="230"/>
      <c r="AO385" s="230"/>
      <c r="AP385" s="230"/>
      <c r="AQ385" s="230"/>
      <c r="AR385" s="230"/>
      <c r="AS385" s="230"/>
      <c r="AT385" s="230"/>
      <c r="AU385" s="230"/>
      <c r="AV385" s="230"/>
      <c r="AW385" s="230"/>
      <c r="AX385" s="230"/>
      <c r="AY385" s="230"/>
      <c r="AZ385" s="230"/>
      <c r="BA385" s="230"/>
      <c r="BB385" s="230"/>
      <c r="BC385" s="230"/>
      <c r="BD385" s="230"/>
      <c r="BE385" s="230"/>
      <c r="BF385" s="230"/>
      <c r="BG385" s="230"/>
      <c r="BH385" s="230"/>
      <c r="BI385" s="230"/>
      <c r="BJ385" s="82"/>
      <c r="BK385" s="82"/>
      <c r="BL385" s="94">
        <f t="shared" si="55"/>
        <v>381</v>
      </c>
      <c r="BM385" s="56">
        <f t="shared" si="56"/>
        <v>11</v>
      </c>
      <c r="BN385" s="56">
        <f t="shared" si="57"/>
        <v>21</v>
      </c>
      <c r="BO385" s="82"/>
      <c r="BP385" s="230"/>
      <c r="BQ385" s="230"/>
      <c r="BR385" s="230"/>
      <c r="BS385" s="230"/>
      <c r="BT385" s="230"/>
      <c r="BU385" s="230"/>
      <c r="BV385" s="231"/>
      <c r="BW385" s="230"/>
      <c r="BX385" s="231"/>
      <c r="BY385" s="231"/>
      <c r="CZ385" s="82"/>
      <c r="DA385" s="82"/>
      <c r="DB385" s="82"/>
      <c r="DC385" s="82"/>
      <c r="DD385" s="82"/>
      <c r="DE385" s="82"/>
      <c r="DF385" s="82"/>
      <c r="DG385" s="82"/>
      <c r="DH385" s="82"/>
      <c r="DI385" s="82"/>
      <c r="DJ385" s="82"/>
      <c r="DK385" s="82"/>
    </row>
    <row r="386" spans="2:115" ht="11.25" customHeight="1" x14ac:dyDescent="0.25">
      <c r="B386" s="82"/>
      <c r="C386" s="82"/>
      <c r="D386" s="82"/>
      <c r="E386" s="82"/>
      <c r="F386" s="82"/>
      <c r="G386" s="82"/>
      <c r="H386" s="82"/>
      <c r="I386" s="82"/>
      <c r="J386" s="82"/>
      <c r="K386" s="82"/>
      <c r="L386" s="82"/>
      <c r="M386" s="82"/>
      <c r="N386" s="82"/>
      <c r="O386" s="82"/>
      <c r="P386" s="82"/>
      <c r="Q386" s="82"/>
      <c r="R386" s="82"/>
      <c r="S386" s="82"/>
      <c r="T386" s="82"/>
      <c r="U386" s="82"/>
      <c r="V386" s="82"/>
      <c r="W386" s="82"/>
      <c r="X386" s="82"/>
      <c r="Y386" s="82"/>
      <c r="Z386" s="82"/>
      <c r="AA386" s="230"/>
      <c r="AB386" s="230"/>
      <c r="AC386" s="230"/>
      <c r="AD386" s="230"/>
      <c r="AE386" s="230"/>
      <c r="AF386" s="230"/>
      <c r="AG386" s="230"/>
      <c r="AH386" s="230"/>
      <c r="AI386" s="230"/>
      <c r="AJ386" s="230"/>
      <c r="AK386" s="230"/>
      <c r="AL386" s="230"/>
      <c r="AM386" s="230"/>
      <c r="AN386" s="230"/>
      <c r="AO386" s="230"/>
      <c r="AP386" s="230"/>
      <c r="AQ386" s="230"/>
      <c r="AR386" s="230"/>
      <c r="AS386" s="230"/>
      <c r="AT386" s="230"/>
      <c r="AU386" s="230"/>
      <c r="AV386" s="230"/>
      <c r="AW386" s="230"/>
      <c r="AX386" s="230"/>
      <c r="AY386" s="230"/>
      <c r="AZ386" s="230"/>
      <c r="BA386" s="230"/>
      <c r="BB386" s="230"/>
      <c r="BC386" s="230"/>
      <c r="BD386" s="230"/>
      <c r="BE386" s="230"/>
      <c r="BF386" s="230"/>
      <c r="BG386" s="230"/>
      <c r="BH386" s="230"/>
      <c r="BI386" s="230"/>
      <c r="BJ386" s="82"/>
      <c r="BK386" s="82"/>
      <c r="BL386" s="94">
        <f t="shared" si="55"/>
        <v>382</v>
      </c>
      <c r="BM386" s="56">
        <f t="shared" si="56"/>
        <v>11</v>
      </c>
      <c r="BN386" s="56">
        <f t="shared" si="57"/>
        <v>22</v>
      </c>
      <c r="BO386" s="82"/>
      <c r="BP386" s="230"/>
      <c r="BQ386" s="230"/>
      <c r="BR386" s="230"/>
      <c r="BS386" s="230"/>
      <c r="BT386" s="230"/>
      <c r="BU386" s="230"/>
      <c r="BV386" s="231"/>
      <c r="BW386" s="230"/>
      <c r="BX386" s="231"/>
      <c r="BY386" s="231"/>
      <c r="CZ386" s="82"/>
      <c r="DA386" s="82"/>
      <c r="DB386" s="82"/>
      <c r="DC386" s="82"/>
      <c r="DD386" s="82"/>
      <c r="DE386" s="82"/>
      <c r="DF386" s="82"/>
      <c r="DG386" s="82"/>
      <c r="DH386" s="82"/>
      <c r="DI386" s="82"/>
      <c r="DJ386" s="82"/>
      <c r="DK386" s="82"/>
    </row>
    <row r="387" spans="2:115" ht="11.25" customHeight="1" x14ac:dyDescent="0.25">
      <c r="B387" s="82"/>
      <c r="C387" s="82"/>
      <c r="D387" s="82"/>
      <c r="E387" s="82"/>
      <c r="F387" s="82"/>
      <c r="G387" s="82"/>
      <c r="H387" s="82"/>
      <c r="I387" s="82"/>
      <c r="J387" s="82"/>
      <c r="K387" s="82"/>
      <c r="L387" s="82"/>
      <c r="M387" s="82"/>
      <c r="N387" s="82"/>
      <c r="O387" s="82"/>
      <c r="P387" s="82"/>
      <c r="Q387" s="82"/>
      <c r="R387" s="82"/>
      <c r="S387" s="82"/>
      <c r="T387" s="82"/>
      <c r="U387" s="82"/>
      <c r="V387" s="82"/>
      <c r="W387" s="82"/>
      <c r="X387" s="82"/>
      <c r="Y387" s="82"/>
      <c r="Z387" s="82"/>
      <c r="AA387" s="230"/>
      <c r="AB387" s="230"/>
      <c r="AC387" s="230"/>
      <c r="AD387" s="230"/>
      <c r="AE387" s="230"/>
      <c r="AF387" s="230"/>
      <c r="AG387" s="230"/>
      <c r="AH387" s="230"/>
      <c r="AI387" s="230"/>
      <c r="AJ387" s="230"/>
      <c r="AK387" s="230"/>
      <c r="AL387" s="230"/>
      <c r="AM387" s="230"/>
      <c r="AN387" s="230"/>
      <c r="AO387" s="230"/>
      <c r="AP387" s="230"/>
      <c r="AQ387" s="230"/>
      <c r="AR387" s="230"/>
      <c r="AS387" s="230"/>
      <c r="AT387" s="230"/>
      <c r="AU387" s="230"/>
      <c r="AV387" s="230"/>
      <c r="AW387" s="230"/>
      <c r="AX387" s="230"/>
      <c r="AY387" s="230"/>
      <c r="AZ387" s="230"/>
      <c r="BA387" s="230"/>
      <c r="BB387" s="230"/>
      <c r="BC387" s="230"/>
      <c r="BD387" s="230"/>
      <c r="BE387" s="230"/>
      <c r="BF387" s="230"/>
      <c r="BG387" s="230"/>
      <c r="BH387" s="230"/>
      <c r="BI387" s="230"/>
      <c r="BJ387" s="82"/>
      <c r="BK387" s="82"/>
      <c r="BL387" s="94">
        <f t="shared" si="55"/>
        <v>383</v>
      </c>
      <c r="BM387" s="56">
        <f t="shared" si="56"/>
        <v>11</v>
      </c>
      <c r="BN387" s="56">
        <f t="shared" si="57"/>
        <v>23</v>
      </c>
      <c r="BP387" s="230"/>
      <c r="BQ387" s="230"/>
      <c r="BR387" s="230"/>
      <c r="BS387" s="230"/>
      <c r="BT387" s="230"/>
      <c r="BU387" s="230"/>
      <c r="BV387" s="231"/>
      <c r="BW387" s="230"/>
      <c r="BX387" s="231"/>
      <c r="BY387" s="231"/>
      <c r="CZ387" s="82"/>
      <c r="DA387" s="82"/>
      <c r="DB387" s="82"/>
      <c r="DC387" s="82"/>
      <c r="DD387" s="82"/>
      <c r="DE387" s="82"/>
      <c r="DF387" s="82"/>
      <c r="DG387" s="82"/>
      <c r="DH387" s="82"/>
      <c r="DI387" s="82"/>
      <c r="DJ387" s="82"/>
      <c r="DK387" s="82"/>
    </row>
    <row r="388" spans="2:115" ht="11.25" customHeight="1" x14ac:dyDescent="0.25">
      <c r="B388" s="82"/>
      <c r="C388" s="82"/>
      <c r="D388" s="82"/>
      <c r="E388" s="82"/>
      <c r="F388" s="82"/>
      <c r="G388" s="82"/>
      <c r="H388" s="82"/>
      <c r="I388" s="82"/>
      <c r="J388" s="82"/>
      <c r="K388" s="82"/>
      <c r="L388" s="82"/>
      <c r="M388" s="82"/>
      <c r="N388" s="82"/>
      <c r="O388" s="82"/>
      <c r="P388" s="82"/>
      <c r="Q388" s="82"/>
      <c r="R388" s="82"/>
      <c r="S388" s="82"/>
      <c r="T388" s="82"/>
      <c r="U388" s="82"/>
      <c r="V388" s="82"/>
      <c r="W388" s="82"/>
      <c r="X388" s="82"/>
      <c r="Y388" s="82"/>
      <c r="Z388" s="82"/>
      <c r="AA388" s="230"/>
      <c r="AB388" s="230"/>
      <c r="AC388" s="230"/>
      <c r="AD388" s="230"/>
      <c r="AE388" s="230"/>
      <c r="AF388" s="230"/>
      <c r="AG388" s="230"/>
      <c r="AH388" s="230"/>
      <c r="AI388" s="230"/>
      <c r="AJ388" s="230"/>
      <c r="AK388" s="230"/>
      <c r="AL388" s="230"/>
      <c r="AM388" s="230"/>
      <c r="AN388" s="230"/>
      <c r="AO388" s="230"/>
      <c r="AP388" s="230"/>
      <c r="AQ388" s="230"/>
      <c r="AR388" s="230"/>
      <c r="AS388" s="230"/>
      <c r="AT388" s="230"/>
      <c r="AU388" s="230"/>
      <c r="AV388" s="230"/>
      <c r="AW388" s="230"/>
      <c r="AX388" s="230"/>
      <c r="AY388" s="230"/>
      <c r="AZ388" s="230"/>
      <c r="BA388" s="230"/>
      <c r="BB388" s="230"/>
      <c r="BC388" s="230"/>
      <c r="BD388" s="230"/>
      <c r="BE388" s="230"/>
      <c r="BF388" s="230"/>
      <c r="BG388" s="230"/>
      <c r="BH388" s="230"/>
      <c r="BI388" s="230"/>
      <c r="BJ388" s="82"/>
      <c r="BK388" s="82"/>
      <c r="BL388" s="94">
        <f t="shared" si="55"/>
        <v>384</v>
      </c>
      <c r="BM388" s="56">
        <f t="shared" si="56"/>
        <v>11</v>
      </c>
      <c r="BN388" s="56">
        <f t="shared" si="57"/>
        <v>24</v>
      </c>
      <c r="BP388" s="230"/>
      <c r="BQ388" s="230"/>
      <c r="BR388" s="230"/>
      <c r="BS388" s="230"/>
      <c r="BT388" s="230"/>
      <c r="BU388" s="230"/>
      <c r="BV388" s="231"/>
      <c r="BW388" s="230"/>
      <c r="BX388" s="231"/>
      <c r="BY388" s="231"/>
      <c r="CZ388" s="82"/>
      <c r="DA388" s="82"/>
      <c r="DB388" s="82"/>
      <c r="DC388" s="82"/>
      <c r="DD388" s="82"/>
      <c r="DE388" s="82"/>
      <c r="DF388" s="82"/>
      <c r="DG388" s="82"/>
      <c r="DH388" s="82"/>
      <c r="DI388" s="82"/>
      <c r="DJ388" s="82"/>
      <c r="DK388" s="82"/>
    </row>
    <row r="389" spans="2:115" ht="11.25" customHeight="1" x14ac:dyDescent="0.25">
      <c r="B389" s="82"/>
      <c r="C389" s="82"/>
      <c r="D389" s="82"/>
      <c r="E389" s="82"/>
      <c r="F389" s="82"/>
      <c r="G389" s="82"/>
      <c r="H389" s="82"/>
      <c r="I389" s="82"/>
      <c r="J389" s="82"/>
      <c r="K389" s="82"/>
      <c r="L389" s="82"/>
      <c r="M389" s="82"/>
      <c r="N389" s="82"/>
      <c r="O389" s="82"/>
      <c r="P389" s="82"/>
      <c r="Q389" s="82"/>
      <c r="R389" s="82"/>
      <c r="S389" s="82"/>
      <c r="T389" s="82"/>
      <c r="U389" s="82"/>
      <c r="V389" s="82"/>
      <c r="W389" s="82"/>
      <c r="X389" s="82"/>
      <c r="Y389" s="82"/>
      <c r="Z389" s="82"/>
      <c r="AA389" s="230"/>
      <c r="AB389" s="230"/>
      <c r="AC389" s="230"/>
      <c r="AD389" s="230"/>
      <c r="AE389" s="230"/>
      <c r="AF389" s="230"/>
      <c r="AG389" s="230"/>
      <c r="AH389" s="230"/>
      <c r="AI389" s="230"/>
      <c r="AJ389" s="230"/>
      <c r="AK389" s="230"/>
      <c r="AL389" s="230"/>
      <c r="AM389" s="230"/>
      <c r="AN389" s="230"/>
      <c r="AO389" s="230"/>
      <c r="AP389" s="230"/>
      <c r="AQ389" s="230"/>
      <c r="AR389" s="230"/>
      <c r="AS389" s="230"/>
      <c r="AT389" s="230"/>
      <c r="AU389" s="230"/>
      <c r="AV389" s="230"/>
      <c r="AW389" s="230"/>
      <c r="AX389" s="230"/>
      <c r="AY389" s="230"/>
      <c r="AZ389" s="230"/>
      <c r="BA389" s="230"/>
      <c r="BB389" s="230"/>
      <c r="BC389" s="230"/>
      <c r="BD389" s="230"/>
      <c r="BE389" s="230"/>
      <c r="BF389" s="230"/>
      <c r="BG389" s="230"/>
      <c r="BH389" s="230"/>
      <c r="BI389" s="230"/>
      <c r="BK389" s="82"/>
      <c r="BL389" s="94">
        <f t="shared" ref="BL389:BL452" si="59">IF(ROW()&lt;=$BL$4,ROW()-ROW(BL$4),"")</f>
        <v>385</v>
      </c>
      <c r="BM389" s="56">
        <f t="shared" si="56"/>
        <v>11</v>
      </c>
      <c r="BN389" s="56">
        <f t="shared" si="57"/>
        <v>25</v>
      </c>
      <c r="BP389" s="230"/>
      <c r="BQ389" s="230"/>
      <c r="BR389" s="230"/>
      <c r="BS389" s="230"/>
      <c r="BT389" s="230"/>
      <c r="BU389" s="230"/>
      <c r="BV389" s="231"/>
      <c r="BW389" s="230"/>
      <c r="BX389" s="231"/>
      <c r="BY389" s="231"/>
      <c r="CZ389" s="82"/>
      <c r="DA389" s="82"/>
      <c r="DB389" s="82"/>
      <c r="DC389" s="82"/>
      <c r="DD389" s="82"/>
      <c r="DE389" s="82"/>
      <c r="DF389" s="82"/>
      <c r="DG389" s="82"/>
      <c r="DH389" s="82"/>
      <c r="DI389" s="82"/>
      <c r="DJ389" s="82"/>
      <c r="DK389" s="82"/>
    </row>
    <row r="390" spans="2:115" ht="11.25" customHeight="1" x14ac:dyDescent="0.25">
      <c r="B390" s="82"/>
      <c r="C390" s="82"/>
      <c r="D390" s="82"/>
      <c r="E390" s="82"/>
      <c r="F390" s="82"/>
      <c r="G390" s="82"/>
      <c r="H390" s="82"/>
      <c r="I390" s="82"/>
      <c r="J390" s="82"/>
      <c r="K390" s="82"/>
      <c r="L390" s="82"/>
      <c r="M390" s="82"/>
      <c r="N390" s="82"/>
      <c r="O390" s="82"/>
      <c r="P390" s="82"/>
      <c r="Q390" s="82"/>
      <c r="R390" s="82"/>
      <c r="S390" s="82"/>
      <c r="T390" s="82"/>
      <c r="U390" s="82"/>
      <c r="V390" s="82"/>
      <c r="W390" s="82"/>
      <c r="X390" s="82"/>
      <c r="Y390" s="82"/>
      <c r="Z390" s="82"/>
      <c r="AA390" s="230"/>
      <c r="AB390" s="230"/>
      <c r="AC390" s="230"/>
      <c r="AD390" s="230"/>
      <c r="AE390" s="230"/>
      <c r="AF390" s="230"/>
      <c r="AG390" s="230"/>
      <c r="AH390" s="230"/>
      <c r="AI390" s="230"/>
      <c r="AJ390" s="230"/>
      <c r="AK390" s="230"/>
      <c r="AL390" s="230"/>
      <c r="AM390" s="230"/>
      <c r="AN390" s="230"/>
      <c r="AO390" s="230"/>
      <c r="AP390" s="230"/>
      <c r="AQ390" s="230"/>
      <c r="AR390" s="230"/>
      <c r="AS390" s="230"/>
      <c r="AT390" s="230"/>
      <c r="AU390" s="230"/>
      <c r="AV390" s="230"/>
      <c r="AW390" s="230"/>
      <c r="AX390" s="230"/>
      <c r="BE390" s="230"/>
      <c r="BF390" s="230"/>
      <c r="BG390" s="230"/>
      <c r="BH390" s="230"/>
      <c r="BI390" s="230"/>
      <c r="BL390" s="94">
        <f t="shared" si="59"/>
        <v>386</v>
      </c>
      <c r="BM390" s="56">
        <f t="shared" ref="BM390:BM453" si="60">IF(ISNUMBER(BL390),INT(BL389/$BN$4)+1,"")</f>
        <v>11</v>
      </c>
      <c r="BN390" s="56">
        <f t="shared" ref="BN390:BN453" si="61">IF(ISNUMBER(BL390),IF(BM389&lt;&gt;BM390,1,BN389+1),"")</f>
        <v>26</v>
      </c>
    </row>
    <row r="391" spans="2:115" ht="11.25" customHeight="1" x14ac:dyDescent="0.25">
      <c r="B391" s="82"/>
      <c r="C391" s="82"/>
      <c r="D391" s="82"/>
      <c r="E391" s="82"/>
      <c r="F391" s="82"/>
      <c r="G391" s="82"/>
      <c r="H391" s="82"/>
      <c r="I391" s="82"/>
      <c r="J391" s="82"/>
      <c r="K391" s="82"/>
      <c r="L391" s="82"/>
      <c r="M391" s="82"/>
      <c r="N391" s="82"/>
      <c r="O391" s="82"/>
      <c r="P391" s="82"/>
      <c r="Q391" s="82"/>
      <c r="R391" s="82"/>
      <c r="S391" s="82"/>
      <c r="T391" s="82"/>
      <c r="U391" s="82"/>
      <c r="V391" s="82"/>
      <c r="W391" s="82"/>
      <c r="X391" s="82"/>
      <c r="Y391" s="82"/>
      <c r="Z391" s="82"/>
      <c r="AA391" s="230"/>
      <c r="AB391" s="230"/>
      <c r="AC391" s="230"/>
      <c r="AD391" s="230"/>
      <c r="AE391" s="230"/>
      <c r="AF391" s="230"/>
      <c r="AG391" s="230"/>
      <c r="AH391" s="230"/>
      <c r="AI391" s="230"/>
      <c r="AJ391" s="230"/>
      <c r="AK391" s="230"/>
      <c r="AL391" s="230"/>
      <c r="AM391" s="230"/>
      <c r="AN391" s="230"/>
      <c r="AO391" s="230"/>
      <c r="AP391" s="230"/>
      <c r="AQ391" s="230"/>
      <c r="AR391" s="230"/>
      <c r="AS391" s="230"/>
      <c r="AT391" s="230"/>
      <c r="AU391" s="230"/>
      <c r="AV391" s="230"/>
      <c r="AW391" s="230"/>
      <c r="BL391" s="94">
        <f t="shared" si="59"/>
        <v>387</v>
      </c>
      <c r="BM391" s="56">
        <f t="shared" si="60"/>
        <v>11</v>
      </c>
      <c r="BN391" s="56">
        <f t="shared" si="61"/>
        <v>27</v>
      </c>
    </row>
    <row r="392" spans="2:115" ht="11.25" customHeight="1" x14ac:dyDescent="0.25">
      <c r="B392" s="82"/>
      <c r="C392" s="82"/>
      <c r="D392" s="82"/>
      <c r="E392" s="82"/>
      <c r="F392" s="82"/>
      <c r="G392" s="82"/>
      <c r="H392" s="82"/>
      <c r="I392" s="82"/>
      <c r="J392" s="82"/>
      <c r="K392" s="82"/>
      <c r="L392" s="82"/>
      <c r="M392" s="82"/>
      <c r="N392" s="82"/>
      <c r="O392" s="82"/>
      <c r="P392" s="82"/>
      <c r="Q392" s="82"/>
      <c r="R392" s="82"/>
      <c r="S392" s="82"/>
      <c r="T392" s="82"/>
      <c r="U392" s="82"/>
      <c r="V392" s="82"/>
      <c r="W392" s="82"/>
      <c r="X392" s="82"/>
      <c r="Y392" s="82"/>
      <c r="Z392" s="82"/>
      <c r="AA392" s="230"/>
      <c r="AB392" s="230"/>
      <c r="AC392" s="230"/>
      <c r="AD392" s="230"/>
      <c r="AE392" s="230"/>
      <c r="AF392" s="230"/>
      <c r="AG392" s="230"/>
      <c r="AH392" s="230"/>
      <c r="AI392" s="230"/>
      <c r="AJ392" s="230"/>
      <c r="AK392" s="230"/>
      <c r="AL392" s="230"/>
      <c r="AM392" s="230"/>
      <c r="AN392" s="230"/>
      <c r="AO392" s="230"/>
      <c r="AP392" s="230"/>
      <c r="AQ392" s="230"/>
      <c r="AR392" s="230"/>
      <c r="AS392" s="230"/>
      <c r="AT392" s="230"/>
      <c r="AU392" s="230"/>
      <c r="AV392" s="230"/>
      <c r="AW392" s="230"/>
      <c r="BL392" s="94">
        <f t="shared" si="59"/>
        <v>388</v>
      </c>
      <c r="BM392" s="56">
        <f t="shared" si="60"/>
        <v>11</v>
      </c>
      <c r="BN392" s="56">
        <f t="shared" si="61"/>
        <v>28</v>
      </c>
    </row>
    <row r="393" spans="2:115" ht="11.25" customHeight="1" x14ac:dyDescent="0.25">
      <c r="B393" s="82"/>
      <c r="C393" s="82"/>
      <c r="D393" s="82"/>
      <c r="E393" s="82"/>
      <c r="F393" s="82"/>
      <c r="G393" s="82"/>
      <c r="H393" s="82"/>
      <c r="I393" s="82"/>
      <c r="J393" s="82"/>
      <c r="K393" s="82"/>
      <c r="L393" s="82"/>
      <c r="M393" s="82"/>
      <c r="N393" s="82"/>
      <c r="O393" s="82"/>
      <c r="P393" s="82"/>
      <c r="Q393" s="82"/>
      <c r="R393" s="82"/>
      <c r="S393" s="82"/>
      <c r="T393" s="82"/>
      <c r="U393" s="82"/>
      <c r="V393" s="82"/>
      <c r="W393" s="82"/>
      <c r="X393" s="82"/>
      <c r="Y393" s="82"/>
      <c r="Z393" s="82"/>
      <c r="AA393" s="230"/>
      <c r="AB393" s="230"/>
      <c r="AC393" s="230"/>
      <c r="AD393" s="230"/>
      <c r="AE393" s="230"/>
      <c r="AF393" s="230"/>
      <c r="AG393" s="230"/>
      <c r="AH393" s="230"/>
      <c r="AI393" s="230"/>
      <c r="AJ393" s="230"/>
      <c r="AK393" s="230"/>
      <c r="AL393" s="230"/>
      <c r="AM393" s="230"/>
      <c r="AN393" s="230"/>
      <c r="AO393" s="230"/>
      <c r="AP393" s="230"/>
      <c r="AQ393" s="230"/>
      <c r="AR393" s="230"/>
      <c r="AS393" s="230"/>
      <c r="AT393" s="230"/>
      <c r="AU393" s="230"/>
      <c r="AV393" s="230"/>
      <c r="AW393" s="230"/>
      <c r="BL393" s="94">
        <f t="shared" si="59"/>
        <v>389</v>
      </c>
      <c r="BM393" s="56">
        <f t="shared" si="60"/>
        <v>11</v>
      </c>
      <c r="BN393" s="56">
        <f t="shared" si="61"/>
        <v>29</v>
      </c>
    </row>
    <row r="394" spans="2:115" ht="11.25" customHeight="1" x14ac:dyDescent="0.25">
      <c r="B394" s="82"/>
      <c r="C394" s="82"/>
      <c r="D394" s="82"/>
      <c r="E394" s="82"/>
      <c r="F394" s="82"/>
      <c r="G394" s="82"/>
      <c r="H394" s="82"/>
      <c r="I394" s="82"/>
      <c r="J394" s="82"/>
      <c r="K394" s="82"/>
      <c r="L394" s="82"/>
      <c r="M394" s="82"/>
      <c r="N394" s="82"/>
      <c r="O394" s="82"/>
      <c r="P394" s="82"/>
      <c r="Q394" s="82"/>
      <c r="R394" s="82"/>
      <c r="S394" s="82"/>
      <c r="T394" s="82"/>
      <c r="U394" s="82"/>
      <c r="V394" s="82"/>
      <c r="W394" s="82"/>
      <c r="X394" s="82"/>
      <c r="Y394" s="82"/>
      <c r="Z394" s="82"/>
      <c r="AA394" s="230"/>
      <c r="AB394" s="230"/>
      <c r="AC394" s="230"/>
      <c r="AD394" s="230"/>
      <c r="AE394" s="230"/>
      <c r="AF394" s="230"/>
      <c r="AG394" s="230"/>
      <c r="AH394" s="230"/>
      <c r="AI394" s="230"/>
      <c r="AJ394" s="230"/>
      <c r="AK394" s="230"/>
      <c r="AL394" s="230"/>
      <c r="AM394" s="230"/>
      <c r="AN394" s="230"/>
      <c r="AO394" s="230"/>
      <c r="AP394" s="230"/>
      <c r="AQ394" s="230"/>
      <c r="AR394" s="230"/>
      <c r="AS394" s="230"/>
      <c r="AT394" s="230"/>
      <c r="AU394" s="230"/>
      <c r="AV394" s="230"/>
      <c r="AW394" s="230"/>
      <c r="BL394" s="94">
        <f t="shared" si="59"/>
        <v>390</v>
      </c>
      <c r="BM394" s="56">
        <f t="shared" si="60"/>
        <v>11</v>
      </c>
      <c r="BN394" s="56">
        <f t="shared" si="61"/>
        <v>30</v>
      </c>
    </row>
    <row r="395" spans="2:115" ht="11.25" customHeight="1" x14ac:dyDescent="0.25">
      <c r="B395" s="82"/>
      <c r="C395" s="82"/>
      <c r="D395" s="82"/>
      <c r="E395" s="82"/>
      <c r="F395" s="82"/>
      <c r="G395" s="82"/>
      <c r="H395" s="82"/>
      <c r="I395" s="82"/>
      <c r="J395" s="82"/>
      <c r="K395" s="82"/>
      <c r="L395" s="82"/>
      <c r="M395" s="82"/>
      <c r="N395" s="82"/>
      <c r="O395" s="82"/>
      <c r="P395" s="82"/>
      <c r="Q395" s="82"/>
      <c r="R395" s="82"/>
      <c r="S395" s="82"/>
      <c r="T395" s="82"/>
      <c r="U395" s="82"/>
      <c r="V395" s="82"/>
      <c r="W395" s="82"/>
      <c r="X395" s="82"/>
      <c r="Y395" s="82"/>
      <c r="Z395" s="82"/>
      <c r="AA395" s="230"/>
      <c r="AB395" s="230"/>
      <c r="AC395" s="230"/>
      <c r="AD395" s="230"/>
      <c r="AE395" s="230"/>
      <c r="AF395" s="230"/>
      <c r="AG395" s="230"/>
      <c r="AH395" s="230"/>
      <c r="AI395" s="230"/>
      <c r="AJ395" s="230"/>
      <c r="AK395" s="230"/>
      <c r="AL395" s="230"/>
      <c r="AM395" s="230"/>
      <c r="AN395" s="230"/>
      <c r="AO395" s="230"/>
      <c r="AP395" s="230"/>
      <c r="AQ395" s="230"/>
      <c r="AR395" s="230"/>
      <c r="AS395" s="230"/>
      <c r="AT395" s="230"/>
      <c r="AU395" s="230"/>
      <c r="AV395" s="230"/>
      <c r="AW395" s="230"/>
      <c r="BL395" s="94">
        <f t="shared" si="59"/>
        <v>391</v>
      </c>
      <c r="BM395" s="56">
        <f t="shared" si="60"/>
        <v>11</v>
      </c>
      <c r="BN395" s="56">
        <f t="shared" si="61"/>
        <v>31</v>
      </c>
    </row>
    <row r="396" spans="2:115" ht="11.25" customHeight="1" x14ac:dyDescent="0.25">
      <c r="B396" s="82"/>
      <c r="C396" s="82"/>
      <c r="D396" s="82"/>
      <c r="E396" s="82"/>
      <c r="F396" s="82"/>
      <c r="G396" s="82"/>
      <c r="H396" s="82"/>
      <c r="I396" s="82"/>
      <c r="J396" s="82"/>
      <c r="K396" s="82"/>
      <c r="L396" s="82"/>
      <c r="M396" s="82"/>
      <c r="N396" s="82"/>
      <c r="O396" s="82"/>
      <c r="P396" s="82"/>
      <c r="Q396" s="82"/>
      <c r="R396" s="82"/>
      <c r="S396" s="82"/>
      <c r="T396" s="82"/>
      <c r="U396" s="82"/>
      <c r="V396" s="82"/>
      <c r="W396" s="82"/>
      <c r="X396" s="82"/>
      <c r="Y396" s="82"/>
      <c r="Z396" s="82"/>
      <c r="AA396" s="230"/>
      <c r="AB396" s="230"/>
      <c r="AC396" s="230"/>
      <c r="AD396" s="230"/>
      <c r="AE396" s="230"/>
      <c r="AF396" s="230"/>
      <c r="AG396" s="230"/>
      <c r="AH396" s="230"/>
      <c r="AI396" s="230"/>
      <c r="AJ396" s="230"/>
      <c r="AK396" s="230"/>
      <c r="AL396" s="230"/>
      <c r="AM396" s="230"/>
      <c r="AN396" s="230"/>
      <c r="AO396" s="230"/>
      <c r="AP396" s="230"/>
      <c r="AQ396" s="230"/>
      <c r="AR396" s="230"/>
      <c r="AS396" s="230"/>
      <c r="AT396" s="230"/>
      <c r="AU396" s="230"/>
      <c r="AV396" s="230"/>
      <c r="AW396" s="230"/>
      <c r="BL396" s="94">
        <f t="shared" si="59"/>
        <v>392</v>
      </c>
      <c r="BM396" s="56">
        <f t="shared" si="60"/>
        <v>11</v>
      </c>
      <c r="BN396" s="56">
        <f t="shared" si="61"/>
        <v>32</v>
      </c>
    </row>
    <row r="397" spans="2:115" ht="11.25" customHeight="1" x14ac:dyDescent="0.25">
      <c r="B397" s="82"/>
      <c r="C397" s="82"/>
      <c r="D397" s="82"/>
      <c r="E397" s="82"/>
      <c r="F397" s="82"/>
      <c r="G397" s="82"/>
      <c r="H397" s="82"/>
      <c r="I397" s="82"/>
      <c r="J397" s="82"/>
      <c r="K397" s="82"/>
      <c r="L397" s="82"/>
      <c r="M397" s="82"/>
      <c r="N397" s="82"/>
      <c r="O397" s="82"/>
      <c r="P397" s="82"/>
      <c r="Q397" s="82"/>
      <c r="R397" s="82"/>
      <c r="S397" s="82"/>
      <c r="T397" s="82"/>
      <c r="U397" s="82"/>
      <c r="V397" s="82"/>
      <c r="W397" s="82"/>
      <c r="X397" s="82"/>
      <c r="Y397" s="82"/>
      <c r="Z397" s="82"/>
      <c r="AA397" s="230"/>
      <c r="AB397" s="230"/>
      <c r="AC397" s="230"/>
      <c r="AD397" s="230"/>
      <c r="AE397" s="230"/>
      <c r="AF397" s="230"/>
      <c r="AG397" s="230"/>
      <c r="AH397" s="230"/>
      <c r="AI397" s="230"/>
      <c r="AJ397" s="230"/>
      <c r="AK397" s="230"/>
      <c r="AL397" s="230"/>
      <c r="AM397" s="230"/>
      <c r="AN397" s="230"/>
      <c r="AO397" s="230"/>
      <c r="AP397" s="230"/>
      <c r="AQ397" s="230"/>
      <c r="AR397" s="230"/>
      <c r="AS397" s="230"/>
      <c r="AT397" s="230"/>
      <c r="AU397" s="230"/>
      <c r="AV397" s="230"/>
      <c r="AW397" s="230"/>
      <c r="BL397" s="94">
        <f t="shared" si="59"/>
        <v>393</v>
      </c>
      <c r="BM397" s="56">
        <f t="shared" si="60"/>
        <v>11</v>
      </c>
      <c r="BN397" s="56">
        <f t="shared" si="61"/>
        <v>33</v>
      </c>
    </row>
    <row r="398" spans="2:115" ht="11.25" customHeight="1" x14ac:dyDescent="0.25">
      <c r="B398" s="82"/>
      <c r="C398" s="82"/>
      <c r="D398" s="82"/>
      <c r="E398" s="82"/>
      <c r="F398" s="82"/>
      <c r="G398" s="82"/>
      <c r="H398" s="82"/>
      <c r="I398" s="82"/>
      <c r="J398" s="82"/>
      <c r="K398" s="82"/>
      <c r="L398" s="82"/>
      <c r="M398" s="82"/>
      <c r="N398" s="82"/>
      <c r="O398" s="82"/>
      <c r="P398" s="82"/>
      <c r="Q398" s="82"/>
      <c r="R398" s="82"/>
      <c r="S398" s="82"/>
      <c r="T398" s="82"/>
      <c r="U398" s="82"/>
      <c r="V398" s="82"/>
      <c r="W398" s="82"/>
      <c r="X398" s="82"/>
      <c r="Y398" s="82"/>
      <c r="Z398" s="82"/>
      <c r="AA398" s="230"/>
      <c r="AB398" s="230"/>
      <c r="AC398" s="230"/>
      <c r="AD398" s="230"/>
      <c r="AE398" s="230"/>
      <c r="AF398" s="230"/>
      <c r="AG398" s="230"/>
      <c r="AH398" s="230"/>
      <c r="AI398" s="230"/>
      <c r="AJ398" s="230"/>
      <c r="AK398" s="230"/>
      <c r="AL398" s="230"/>
      <c r="AM398" s="230"/>
      <c r="AN398" s="230"/>
      <c r="AO398" s="230"/>
      <c r="AP398" s="230"/>
      <c r="AQ398" s="230"/>
      <c r="AR398" s="230"/>
      <c r="AS398" s="230"/>
      <c r="AT398" s="230"/>
      <c r="AU398" s="230"/>
      <c r="AV398" s="230"/>
      <c r="AW398" s="230"/>
      <c r="BL398" s="94">
        <f t="shared" si="59"/>
        <v>394</v>
      </c>
      <c r="BM398" s="56">
        <f t="shared" si="60"/>
        <v>11</v>
      </c>
      <c r="BN398" s="56">
        <f t="shared" si="61"/>
        <v>34</v>
      </c>
    </row>
    <row r="399" spans="2:115" ht="11.25" customHeight="1" x14ac:dyDescent="0.25">
      <c r="B399" s="82"/>
      <c r="C399" s="82"/>
      <c r="D399" s="82"/>
      <c r="E399" s="82"/>
      <c r="F399" s="82"/>
      <c r="G399" s="82"/>
      <c r="H399" s="82"/>
      <c r="I399" s="82"/>
      <c r="J399" s="82"/>
      <c r="K399" s="82"/>
      <c r="L399" s="82"/>
      <c r="M399" s="82"/>
      <c r="N399" s="82"/>
      <c r="O399" s="82"/>
      <c r="P399" s="82"/>
      <c r="Q399" s="82"/>
      <c r="R399" s="82"/>
      <c r="S399" s="82"/>
      <c r="T399" s="82"/>
      <c r="U399" s="82"/>
      <c r="V399" s="82"/>
      <c r="W399" s="82"/>
      <c r="X399" s="82"/>
      <c r="Y399" s="82"/>
      <c r="Z399" s="82"/>
      <c r="AA399" s="230"/>
      <c r="AB399" s="230"/>
      <c r="AC399" s="230"/>
      <c r="AD399" s="230"/>
      <c r="AE399" s="230"/>
      <c r="AF399" s="230"/>
      <c r="AG399" s="230"/>
      <c r="AH399" s="230"/>
      <c r="AI399" s="230"/>
      <c r="AJ399" s="230"/>
      <c r="AK399" s="230"/>
      <c r="AL399" s="230"/>
      <c r="AM399" s="230"/>
      <c r="AN399" s="230"/>
      <c r="AO399" s="230"/>
      <c r="AP399" s="230"/>
      <c r="AQ399" s="230"/>
      <c r="AR399" s="230"/>
      <c r="AS399" s="230"/>
      <c r="AT399" s="230"/>
      <c r="AU399" s="230"/>
      <c r="AV399" s="230"/>
      <c r="AW399" s="230"/>
      <c r="BL399" s="94">
        <f t="shared" si="59"/>
        <v>395</v>
      </c>
      <c r="BM399" s="56">
        <f t="shared" si="60"/>
        <v>11</v>
      </c>
      <c r="BN399" s="56">
        <f t="shared" si="61"/>
        <v>35</v>
      </c>
    </row>
    <row r="400" spans="2:115" ht="11.25" customHeight="1" x14ac:dyDescent="0.25">
      <c r="B400" s="82"/>
      <c r="C400" s="82"/>
      <c r="D400" s="82"/>
      <c r="E400" s="82"/>
      <c r="F400" s="82"/>
      <c r="G400" s="82"/>
      <c r="H400" s="82"/>
      <c r="I400" s="82"/>
      <c r="J400" s="82"/>
      <c r="K400" s="82"/>
      <c r="L400" s="82"/>
      <c r="M400" s="82"/>
      <c r="N400" s="82"/>
      <c r="O400" s="82"/>
      <c r="P400" s="82"/>
      <c r="Q400" s="82"/>
      <c r="R400" s="82"/>
      <c r="S400" s="82"/>
      <c r="T400" s="82"/>
      <c r="U400" s="82"/>
      <c r="V400" s="82"/>
      <c r="W400" s="82"/>
      <c r="X400" s="82"/>
      <c r="Y400" s="82"/>
      <c r="Z400" s="82"/>
      <c r="AA400" s="230"/>
      <c r="AB400" s="230"/>
      <c r="AC400" s="230"/>
      <c r="AD400" s="230"/>
      <c r="AE400" s="230"/>
      <c r="AF400" s="230"/>
      <c r="AG400" s="230"/>
      <c r="AH400" s="230"/>
      <c r="AI400" s="230"/>
      <c r="AJ400" s="230"/>
      <c r="AK400" s="230"/>
      <c r="AL400" s="230"/>
      <c r="AM400" s="230"/>
      <c r="AN400" s="230"/>
      <c r="AO400" s="230"/>
      <c r="AP400" s="230"/>
      <c r="AQ400" s="230"/>
      <c r="AR400" s="230"/>
      <c r="AS400" s="230"/>
      <c r="AT400" s="230"/>
      <c r="AU400" s="230"/>
      <c r="AV400" s="230"/>
      <c r="AW400" s="230"/>
      <c r="BL400" s="94">
        <f t="shared" si="59"/>
        <v>396</v>
      </c>
      <c r="BM400" s="56">
        <f t="shared" si="60"/>
        <v>11</v>
      </c>
      <c r="BN400" s="56">
        <f t="shared" si="61"/>
        <v>36</v>
      </c>
    </row>
    <row r="401" spans="2:66" ht="11.25" customHeight="1" x14ac:dyDescent="0.25">
      <c r="B401" s="82"/>
      <c r="C401" s="82"/>
      <c r="D401" s="82"/>
      <c r="E401" s="82"/>
      <c r="F401" s="82"/>
      <c r="G401" s="82"/>
      <c r="H401" s="82"/>
      <c r="I401" s="82"/>
      <c r="J401" s="82"/>
      <c r="K401" s="82"/>
      <c r="L401" s="82"/>
      <c r="M401" s="82"/>
      <c r="N401" s="82"/>
      <c r="O401" s="82"/>
      <c r="P401" s="82"/>
      <c r="Q401" s="82"/>
      <c r="R401" s="82"/>
      <c r="S401" s="82"/>
      <c r="T401" s="82"/>
      <c r="U401" s="82"/>
      <c r="V401" s="82"/>
      <c r="W401" s="82"/>
      <c r="X401" s="82"/>
      <c r="Y401" s="82"/>
      <c r="Z401" s="82"/>
      <c r="AA401" s="230"/>
      <c r="AB401" s="230"/>
      <c r="AC401" s="230"/>
      <c r="AD401" s="230"/>
      <c r="AE401" s="230"/>
      <c r="AF401" s="230"/>
      <c r="AG401" s="230"/>
      <c r="AH401" s="230"/>
      <c r="AI401" s="230"/>
      <c r="AJ401" s="230"/>
      <c r="AK401" s="230"/>
      <c r="AL401" s="230"/>
      <c r="AM401" s="230"/>
      <c r="AN401" s="230"/>
      <c r="AO401" s="230"/>
      <c r="AP401" s="230"/>
      <c r="AQ401" s="230"/>
      <c r="AR401" s="230"/>
      <c r="AS401" s="230"/>
      <c r="AT401" s="230"/>
      <c r="AU401" s="230"/>
      <c r="AV401" s="230"/>
      <c r="AW401" s="230"/>
      <c r="BL401" s="94">
        <f t="shared" si="59"/>
        <v>397</v>
      </c>
      <c r="BM401" s="56">
        <f t="shared" si="60"/>
        <v>12</v>
      </c>
      <c r="BN401" s="56">
        <f t="shared" si="61"/>
        <v>1</v>
      </c>
    </row>
    <row r="402" spans="2:66" ht="11.25" customHeight="1" x14ac:dyDescent="0.25">
      <c r="B402" s="82"/>
      <c r="C402" s="82"/>
      <c r="D402" s="82"/>
      <c r="E402" s="82"/>
      <c r="F402" s="82"/>
      <c r="G402" s="82"/>
      <c r="H402" s="82"/>
      <c r="I402" s="82"/>
      <c r="J402" s="82"/>
      <c r="K402" s="82"/>
      <c r="L402" s="82"/>
      <c r="M402" s="82"/>
      <c r="N402" s="82"/>
      <c r="O402" s="82"/>
      <c r="P402" s="82"/>
      <c r="Q402" s="82"/>
      <c r="R402" s="82"/>
      <c r="S402" s="82"/>
      <c r="T402" s="82"/>
      <c r="U402" s="82"/>
      <c r="V402" s="82"/>
      <c r="W402" s="82"/>
      <c r="X402" s="82"/>
      <c r="Y402" s="82"/>
      <c r="Z402" s="82"/>
      <c r="AA402" s="230"/>
      <c r="AB402" s="230"/>
      <c r="AC402" s="230"/>
      <c r="AD402" s="230"/>
      <c r="AE402" s="230"/>
      <c r="AF402" s="230"/>
      <c r="AG402" s="230"/>
      <c r="AH402" s="230"/>
      <c r="AI402" s="230"/>
      <c r="AJ402" s="230"/>
      <c r="AK402" s="230"/>
      <c r="AL402" s="230"/>
      <c r="AM402" s="230"/>
      <c r="AN402" s="230"/>
      <c r="AO402" s="230"/>
      <c r="AP402" s="230"/>
      <c r="AQ402" s="230"/>
      <c r="AR402" s="230"/>
      <c r="AS402" s="230"/>
      <c r="AT402" s="230"/>
      <c r="AU402" s="230"/>
      <c r="AV402" s="230"/>
      <c r="AW402" s="230"/>
      <c r="BL402" s="94">
        <f t="shared" si="59"/>
        <v>398</v>
      </c>
      <c r="BM402" s="56">
        <f t="shared" si="60"/>
        <v>12</v>
      </c>
      <c r="BN402" s="56">
        <f t="shared" si="61"/>
        <v>2</v>
      </c>
    </row>
    <row r="403" spans="2:66" ht="11.25" customHeight="1" x14ac:dyDescent="0.25">
      <c r="B403" s="82"/>
      <c r="C403" s="82"/>
      <c r="D403" s="82"/>
      <c r="E403" s="82"/>
      <c r="F403" s="82"/>
      <c r="G403" s="82"/>
      <c r="H403" s="82"/>
      <c r="I403" s="82"/>
      <c r="J403" s="82"/>
      <c r="K403" s="82"/>
      <c r="L403" s="82"/>
      <c r="M403" s="82"/>
      <c r="N403" s="82"/>
      <c r="O403" s="82"/>
      <c r="P403" s="82"/>
      <c r="Q403" s="82"/>
      <c r="R403" s="82"/>
      <c r="S403" s="82"/>
      <c r="T403" s="82"/>
      <c r="U403" s="82"/>
      <c r="V403" s="82"/>
      <c r="W403" s="82"/>
      <c r="X403" s="82"/>
      <c r="Y403" s="82"/>
      <c r="Z403" s="82"/>
      <c r="AA403" s="230"/>
      <c r="BL403" s="94">
        <f t="shared" si="59"/>
        <v>399</v>
      </c>
      <c r="BM403" s="56">
        <f t="shared" si="60"/>
        <v>12</v>
      </c>
      <c r="BN403" s="56">
        <f t="shared" si="61"/>
        <v>3</v>
      </c>
    </row>
    <row r="404" spans="2:66" ht="11.25" customHeight="1" x14ac:dyDescent="0.25">
      <c r="B404" s="82"/>
      <c r="C404" s="82"/>
      <c r="D404" s="82"/>
      <c r="E404" s="82"/>
      <c r="F404" s="82"/>
      <c r="G404" s="82"/>
      <c r="H404" s="82"/>
      <c r="I404" s="82"/>
      <c r="J404" s="82"/>
      <c r="K404" s="82"/>
      <c r="L404" s="82"/>
      <c r="M404" s="82"/>
      <c r="N404" s="82"/>
      <c r="O404" s="82"/>
      <c r="P404" s="82"/>
      <c r="Q404" s="82"/>
      <c r="R404" s="82"/>
      <c r="S404" s="82"/>
      <c r="T404" s="82"/>
      <c r="U404" s="82"/>
      <c r="V404" s="82"/>
      <c r="W404" s="82"/>
      <c r="X404" s="82"/>
      <c r="Y404" s="82"/>
      <c r="Z404" s="82"/>
      <c r="AA404" s="230"/>
      <c r="BL404" s="94">
        <f t="shared" si="59"/>
        <v>400</v>
      </c>
      <c r="BM404" s="56">
        <f t="shared" si="60"/>
        <v>12</v>
      </c>
      <c r="BN404" s="56">
        <f t="shared" si="61"/>
        <v>4</v>
      </c>
    </row>
    <row r="405" spans="2:66" ht="11.25" customHeight="1" x14ac:dyDescent="0.25">
      <c r="B405" s="82"/>
      <c r="C405" s="82"/>
      <c r="D405" s="82"/>
      <c r="E405" s="82"/>
      <c r="F405" s="82"/>
      <c r="G405" s="82"/>
      <c r="H405" s="82"/>
      <c r="I405" s="82"/>
      <c r="J405" s="82"/>
      <c r="K405" s="82"/>
      <c r="L405" s="82"/>
      <c r="M405" s="82"/>
      <c r="N405" s="82"/>
      <c r="O405" s="82"/>
      <c r="P405" s="82"/>
      <c r="Q405" s="82"/>
      <c r="R405" s="82"/>
      <c r="S405" s="82"/>
      <c r="T405" s="82"/>
      <c r="U405" s="82"/>
      <c r="V405" s="82"/>
      <c r="W405" s="82"/>
      <c r="X405" s="82"/>
      <c r="Y405" s="82"/>
      <c r="Z405" s="82"/>
      <c r="AA405" s="230"/>
      <c r="BL405" s="94">
        <f t="shared" si="59"/>
        <v>401</v>
      </c>
      <c r="BM405" s="56">
        <f t="shared" si="60"/>
        <v>12</v>
      </c>
      <c r="BN405" s="56">
        <f t="shared" si="61"/>
        <v>5</v>
      </c>
    </row>
    <row r="406" spans="2:66" ht="11.25" customHeight="1" x14ac:dyDescent="0.25">
      <c r="B406" s="82"/>
      <c r="C406" s="82"/>
      <c r="D406" s="82"/>
      <c r="E406" s="82"/>
      <c r="F406" s="82"/>
      <c r="G406" s="82"/>
      <c r="H406" s="82"/>
      <c r="I406" s="82"/>
      <c r="J406" s="82"/>
      <c r="K406" s="82"/>
      <c r="L406" s="82"/>
      <c r="M406" s="82"/>
      <c r="N406" s="82"/>
      <c r="O406" s="82"/>
      <c r="P406" s="82"/>
      <c r="Q406" s="82"/>
      <c r="R406" s="82"/>
      <c r="S406" s="82"/>
      <c r="T406" s="82"/>
      <c r="U406" s="82"/>
      <c r="V406" s="82"/>
      <c r="W406" s="82"/>
      <c r="X406" s="82"/>
      <c r="Y406" s="82"/>
      <c r="Z406" s="82"/>
      <c r="AA406" s="230"/>
      <c r="BL406" s="94">
        <f t="shared" si="59"/>
        <v>402</v>
      </c>
      <c r="BM406" s="56">
        <f t="shared" si="60"/>
        <v>12</v>
      </c>
      <c r="BN406" s="56">
        <f t="shared" si="61"/>
        <v>6</v>
      </c>
    </row>
    <row r="407" spans="2:66" ht="11.25" customHeight="1" x14ac:dyDescent="0.25">
      <c r="B407" s="82"/>
      <c r="C407" s="82"/>
      <c r="D407" s="82"/>
      <c r="E407" s="82"/>
      <c r="F407" s="82"/>
      <c r="G407" s="82"/>
      <c r="H407" s="82"/>
      <c r="I407" s="82"/>
      <c r="J407" s="82"/>
      <c r="K407" s="82"/>
      <c r="L407" s="82"/>
      <c r="M407" s="82"/>
      <c r="N407" s="82"/>
      <c r="O407" s="82"/>
      <c r="P407" s="82"/>
      <c r="Q407" s="82"/>
      <c r="R407" s="82"/>
      <c r="S407" s="82"/>
      <c r="T407" s="82"/>
      <c r="U407" s="82"/>
      <c r="V407" s="82"/>
      <c r="W407" s="82"/>
      <c r="X407" s="82"/>
      <c r="Y407" s="82"/>
      <c r="Z407" s="82"/>
      <c r="AA407" s="230"/>
      <c r="BL407" s="94">
        <f t="shared" si="59"/>
        <v>403</v>
      </c>
      <c r="BM407" s="56">
        <f t="shared" si="60"/>
        <v>12</v>
      </c>
      <c r="BN407" s="56">
        <f t="shared" si="61"/>
        <v>7</v>
      </c>
    </row>
    <row r="408" spans="2:66" ht="11.25" customHeight="1" x14ac:dyDescent="0.25">
      <c r="B408" s="82"/>
      <c r="C408" s="82"/>
      <c r="D408" s="82"/>
      <c r="E408" s="82"/>
      <c r="F408" s="82"/>
      <c r="G408" s="82"/>
      <c r="H408" s="82"/>
      <c r="I408" s="82"/>
      <c r="J408" s="82"/>
      <c r="K408" s="82"/>
      <c r="L408" s="82"/>
      <c r="M408" s="82"/>
      <c r="N408" s="82"/>
      <c r="O408" s="82"/>
      <c r="P408" s="82"/>
      <c r="Q408" s="82"/>
      <c r="R408" s="82"/>
      <c r="S408" s="82"/>
      <c r="T408" s="82"/>
      <c r="U408" s="82"/>
      <c r="V408" s="82"/>
      <c r="W408" s="82"/>
      <c r="X408" s="82"/>
      <c r="Y408" s="82"/>
      <c r="Z408" s="82"/>
      <c r="AA408" s="230"/>
      <c r="BL408" s="94">
        <f t="shared" si="59"/>
        <v>404</v>
      </c>
      <c r="BM408" s="56">
        <f t="shared" si="60"/>
        <v>12</v>
      </c>
      <c r="BN408" s="56">
        <f t="shared" si="61"/>
        <v>8</v>
      </c>
    </row>
    <row r="409" spans="2:66" ht="11.25" customHeight="1" x14ac:dyDescent="0.25">
      <c r="B409" s="82"/>
      <c r="C409" s="82"/>
      <c r="D409" s="82"/>
      <c r="E409" s="82"/>
      <c r="F409" s="82"/>
      <c r="G409" s="82"/>
      <c r="H409" s="82"/>
      <c r="I409" s="82"/>
      <c r="J409" s="82"/>
      <c r="K409" s="82"/>
      <c r="L409" s="82"/>
      <c r="M409" s="82"/>
      <c r="N409" s="82"/>
      <c r="O409" s="82"/>
      <c r="P409" s="82"/>
      <c r="Q409" s="82"/>
      <c r="R409" s="82"/>
      <c r="S409" s="82"/>
      <c r="T409" s="82"/>
      <c r="U409" s="82"/>
      <c r="V409" s="82"/>
      <c r="W409" s="82"/>
      <c r="X409" s="82"/>
      <c r="Y409" s="82"/>
      <c r="Z409" s="82"/>
      <c r="AA409" s="230"/>
      <c r="BL409" s="94">
        <f t="shared" si="59"/>
        <v>405</v>
      </c>
      <c r="BM409" s="56">
        <f t="shared" si="60"/>
        <v>12</v>
      </c>
      <c r="BN409" s="56">
        <f t="shared" si="61"/>
        <v>9</v>
      </c>
    </row>
    <row r="410" spans="2:66" ht="11.25" customHeight="1" x14ac:dyDescent="0.25">
      <c r="B410" s="82"/>
      <c r="C410" s="82"/>
      <c r="D410" s="82"/>
      <c r="E410" s="82"/>
      <c r="F410" s="82"/>
      <c r="G410" s="82"/>
      <c r="H410" s="82"/>
      <c r="I410" s="82"/>
      <c r="J410" s="82"/>
      <c r="K410" s="82"/>
      <c r="L410" s="82"/>
      <c r="M410" s="82"/>
      <c r="N410" s="82"/>
      <c r="O410" s="82"/>
      <c r="P410" s="82"/>
      <c r="Q410" s="82"/>
      <c r="R410" s="82"/>
      <c r="S410" s="82"/>
      <c r="T410" s="82"/>
      <c r="U410" s="82"/>
      <c r="V410" s="82"/>
      <c r="W410" s="82"/>
      <c r="X410" s="82"/>
      <c r="Y410" s="82"/>
      <c r="AA410" s="230"/>
      <c r="BL410" s="94">
        <f t="shared" si="59"/>
        <v>406</v>
      </c>
      <c r="BM410" s="56">
        <f t="shared" si="60"/>
        <v>12</v>
      </c>
      <c r="BN410" s="56">
        <f t="shared" si="61"/>
        <v>10</v>
      </c>
    </row>
    <row r="411" spans="2:66" ht="11.25" customHeight="1" x14ac:dyDescent="0.25">
      <c r="B411" s="82"/>
      <c r="C411" s="82"/>
      <c r="D411" s="82"/>
      <c r="E411" s="82"/>
      <c r="F411" s="82"/>
      <c r="G411" s="82"/>
      <c r="H411" s="82"/>
      <c r="I411" s="82"/>
      <c r="J411" s="82"/>
      <c r="K411" s="82"/>
      <c r="L411" s="82"/>
      <c r="M411" s="82"/>
      <c r="N411" s="82"/>
      <c r="O411" s="82"/>
      <c r="P411" s="82"/>
      <c r="Q411" s="82"/>
      <c r="R411" s="82"/>
      <c r="S411" s="82"/>
      <c r="T411" s="82"/>
      <c r="U411" s="82"/>
      <c r="V411" s="82"/>
      <c r="W411" s="82"/>
      <c r="X411" s="82"/>
      <c r="Y411" s="82"/>
      <c r="AA411" s="230"/>
      <c r="BL411" s="94">
        <f t="shared" si="59"/>
        <v>407</v>
      </c>
      <c r="BM411" s="56">
        <f t="shared" si="60"/>
        <v>12</v>
      </c>
      <c r="BN411" s="56">
        <f t="shared" si="61"/>
        <v>11</v>
      </c>
    </row>
    <row r="412" spans="2:66" ht="11.25" customHeight="1" x14ac:dyDescent="0.25">
      <c r="B412" s="82"/>
      <c r="C412" s="82"/>
      <c r="D412" s="82"/>
      <c r="E412" s="82"/>
      <c r="F412" s="82"/>
      <c r="G412" s="82"/>
      <c r="H412" s="82"/>
      <c r="I412" s="82"/>
      <c r="J412" s="82"/>
      <c r="K412" s="82"/>
      <c r="L412" s="82"/>
      <c r="M412" s="82"/>
      <c r="N412" s="82"/>
      <c r="O412" s="82"/>
      <c r="P412" s="82"/>
      <c r="Q412" s="82"/>
      <c r="R412" s="82"/>
      <c r="S412" s="82"/>
      <c r="T412" s="82"/>
      <c r="U412" s="82"/>
      <c r="V412" s="82"/>
      <c r="W412" s="82"/>
      <c r="X412" s="82"/>
      <c r="Y412" s="82"/>
      <c r="AA412" s="230"/>
      <c r="BL412" s="94">
        <f t="shared" si="59"/>
        <v>408</v>
      </c>
      <c r="BM412" s="56">
        <f t="shared" si="60"/>
        <v>12</v>
      </c>
      <c r="BN412" s="56">
        <f t="shared" si="61"/>
        <v>12</v>
      </c>
    </row>
    <row r="413" spans="2:66" ht="11.25" customHeight="1" x14ac:dyDescent="0.25">
      <c r="B413" s="82"/>
      <c r="C413" s="82"/>
      <c r="D413" s="82"/>
      <c r="E413" s="82"/>
      <c r="F413" s="82"/>
      <c r="G413" s="82"/>
      <c r="H413" s="82"/>
      <c r="I413" s="82"/>
      <c r="J413" s="82"/>
      <c r="K413" s="82"/>
      <c r="L413" s="82"/>
      <c r="M413" s="82"/>
      <c r="N413" s="82"/>
      <c r="O413" s="82"/>
      <c r="P413" s="82"/>
      <c r="Q413" s="82"/>
      <c r="R413" s="82"/>
      <c r="S413" s="82"/>
      <c r="T413" s="82"/>
      <c r="U413" s="82"/>
      <c r="V413" s="82"/>
      <c r="W413" s="82"/>
      <c r="X413" s="82"/>
      <c r="Y413" s="82"/>
      <c r="AA413" s="230"/>
      <c r="BL413" s="94">
        <f t="shared" si="59"/>
        <v>409</v>
      </c>
      <c r="BM413" s="56">
        <f t="shared" si="60"/>
        <v>12</v>
      </c>
      <c r="BN413" s="56">
        <f t="shared" si="61"/>
        <v>13</v>
      </c>
    </row>
    <row r="414" spans="2:66" ht="11.25" customHeight="1" x14ac:dyDescent="0.25">
      <c r="B414" s="82"/>
      <c r="C414" s="82"/>
      <c r="D414" s="82"/>
      <c r="E414" s="82"/>
      <c r="F414" s="82"/>
      <c r="G414" s="82"/>
      <c r="H414" s="82"/>
      <c r="I414" s="82"/>
      <c r="J414" s="82"/>
      <c r="K414" s="82"/>
      <c r="L414" s="82"/>
      <c r="M414" s="82"/>
      <c r="N414" s="82"/>
      <c r="O414" s="82"/>
      <c r="P414" s="82"/>
      <c r="Q414" s="82"/>
      <c r="R414" s="82"/>
      <c r="S414" s="82"/>
      <c r="T414" s="82"/>
      <c r="U414" s="82"/>
      <c r="V414" s="82"/>
      <c r="W414" s="82"/>
      <c r="X414" s="82"/>
      <c r="Y414" s="82"/>
      <c r="BL414" s="94">
        <f t="shared" si="59"/>
        <v>410</v>
      </c>
      <c r="BM414" s="56">
        <f t="shared" si="60"/>
        <v>12</v>
      </c>
      <c r="BN414" s="56">
        <f t="shared" si="61"/>
        <v>14</v>
      </c>
    </row>
    <row r="415" spans="2:66" ht="11.25" customHeight="1" x14ac:dyDescent="0.25">
      <c r="B415" s="82"/>
      <c r="C415" s="82"/>
      <c r="D415" s="82"/>
      <c r="E415" s="82"/>
      <c r="F415" s="82"/>
      <c r="G415" s="82"/>
      <c r="H415" s="82"/>
      <c r="I415" s="82"/>
      <c r="J415" s="82"/>
      <c r="K415" s="82"/>
      <c r="L415" s="82"/>
      <c r="M415" s="82"/>
      <c r="N415" s="82"/>
      <c r="O415" s="82"/>
      <c r="P415" s="82"/>
      <c r="Q415" s="82"/>
      <c r="R415" s="82"/>
      <c r="S415" s="82"/>
      <c r="T415" s="82"/>
      <c r="U415" s="82"/>
      <c r="V415" s="82"/>
      <c r="W415" s="82"/>
      <c r="X415" s="82"/>
      <c r="Y415" s="82"/>
      <c r="BL415" s="94">
        <f t="shared" si="59"/>
        <v>411</v>
      </c>
      <c r="BM415" s="56">
        <f t="shared" si="60"/>
        <v>12</v>
      </c>
      <c r="BN415" s="56">
        <f t="shared" si="61"/>
        <v>15</v>
      </c>
    </row>
    <row r="416" spans="2:66" ht="11.25" customHeight="1" x14ac:dyDescent="0.25">
      <c r="B416" s="82"/>
      <c r="C416" s="82"/>
      <c r="D416" s="82"/>
      <c r="E416" s="82"/>
      <c r="F416" s="82"/>
      <c r="G416" s="82"/>
      <c r="H416" s="82"/>
      <c r="I416" s="82"/>
      <c r="J416" s="82"/>
      <c r="K416" s="82"/>
      <c r="L416" s="82"/>
      <c r="M416" s="82"/>
      <c r="N416" s="82"/>
      <c r="O416" s="82"/>
      <c r="P416" s="82"/>
      <c r="Q416" s="82"/>
      <c r="R416" s="82"/>
      <c r="S416" s="82"/>
      <c r="T416" s="82"/>
      <c r="U416" s="82"/>
      <c r="V416" s="82"/>
      <c r="W416" s="82"/>
      <c r="X416" s="82"/>
      <c r="Y416" s="82"/>
      <c r="BL416" s="94">
        <f t="shared" si="59"/>
        <v>412</v>
      </c>
      <c r="BM416" s="56">
        <f t="shared" si="60"/>
        <v>12</v>
      </c>
      <c r="BN416" s="56">
        <f t="shared" si="61"/>
        <v>16</v>
      </c>
    </row>
    <row r="417" spans="2:66" ht="11.25" customHeight="1" x14ac:dyDescent="0.25">
      <c r="B417" s="82"/>
      <c r="C417" s="82"/>
      <c r="D417" s="82"/>
      <c r="E417" s="82"/>
      <c r="F417" s="82"/>
      <c r="G417" s="82"/>
      <c r="H417" s="82"/>
      <c r="I417" s="82"/>
      <c r="J417" s="82"/>
      <c r="K417" s="82"/>
      <c r="L417" s="82"/>
      <c r="M417" s="82"/>
      <c r="N417" s="82"/>
      <c r="O417" s="82"/>
      <c r="P417" s="82"/>
      <c r="Q417" s="82"/>
      <c r="R417" s="82"/>
      <c r="S417" s="82"/>
      <c r="T417" s="82"/>
      <c r="U417" s="82"/>
      <c r="V417" s="82"/>
      <c r="W417" s="82"/>
      <c r="X417" s="82"/>
      <c r="Y417" s="82"/>
      <c r="BL417" s="94">
        <f t="shared" si="59"/>
        <v>413</v>
      </c>
      <c r="BM417" s="56">
        <f t="shared" si="60"/>
        <v>12</v>
      </c>
      <c r="BN417" s="56">
        <f t="shared" si="61"/>
        <v>17</v>
      </c>
    </row>
    <row r="418" spans="2:66" ht="11.25" customHeight="1" x14ac:dyDescent="0.25">
      <c r="B418" s="82"/>
      <c r="C418" s="82"/>
      <c r="D418" s="82"/>
      <c r="E418" s="82"/>
      <c r="F418" s="82"/>
      <c r="G418" s="82"/>
      <c r="H418" s="82"/>
      <c r="I418" s="82"/>
      <c r="J418" s="82"/>
      <c r="K418" s="82"/>
      <c r="L418" s="82"/>
      <c r="M418" s="82"/>
      <c r="N418" s="82"/>
      <c r="O418" s="82"/>
      <c r="P418" s="82"/>
      <c r="Q418" s="82"/>
      <c r="R418" s="82"/>
      <c r="S418" s="82"/>
      <c r="T418" s="82"/>
      <c r="U418" s="82"/>
      <c r="V418" s="82"/>
      <c r="W418" s="82"/>
      <c r="X418" s="82"/>
      <c r="Y418" s="82"/>
      <c r="BL418" s="94">
        <f t="shared" si="59"/>
        <v>414</v>
      </c>
      <c r="BM418" s="56">
        <f t="shared" si="60"/>
        <v>12</v>
      </c>
      <c r="BN418" s="56">
        <f t="shared" si="61"/>
        <v>18</v>
      </c>
    </row>
    <row r="419" spans="2:66" ht="11.25" customHeight="1" x14ac:dyDescent="0.25">
      <c r="B419" s="82"/>
      <c r="C419" s="82"/>
      <c r="D419" s="82"/>
      <c r="E419" s="82"/>
      <c r="F419" s="82"/>
      <c r="G419" s="82"/>
      <c r="H419" s="82"/>
      <c r="I419" s="82"/>
      <c r="J419" s="82"/>
      <c r="K419" s="82"/>
      <c r="L419" s="82"/>
      <c r="M419" s="82"/>
      <c r="N419" s="82"/>
      <c r="O419" s="82"/>
      <c r="P419" s="82"/>
      <c r="Q419" s="82"/>
      <c r="R419" s="82"/>
      <c r="S419" s="82"/>
      <c r="T419" s="82"/>
      <c r="U419" s="82"/>
      <c r="V419" s="82"/>
      <c r="W419" s="82"/>
      <c r="X419" s="82"/>
      <c r="Y419" s="82"/>
      <c r="BL419" s="94">
        <f t="shared" si="59"/>
        <v>415</v>
      </c>
      <c r="BM419" s="56">
        <f t="shared" si="60"/>
        <v>12</v>
      </c>
      <c r="BN419" s="56">
        <f t="shared" si="61"/>
        <v>19</v>
      </c>
    </row>
    <row r="420" spans="2:66" ht="11.25" customHeight="1" x14ac:dyDescent="0.25">
      <c r="B420" s="82"/>
      <c r="C420" s="82"/>
      <c r="D420" s="82"/>
      <c r="E420" s="82"/>
      <c r="F420" s="82"/>
      <c r="G420" s="82"/>
      <c r="H420" s="82"/>
      <c r="I420" s="82"/>
      <c r="J420" s="82"/>
      <c r="K420" s="82"/>
      <c r="L420" s="82"/>
      <c r="M420" s="82"/>
      <c r="N420" s="82"/>
      <c r="O420" s="82"/>
      <c r="P420" s="82"/>
      <c r="Q420" s="82"/>
      <c r="R420" s="82"/>
      <c r="S420" s="82"/>
      <c r="T420" s="82"/>
      <c r="U420" s="82"/>
      <c r="V420" s="82"/>
      <c r="W420" s="82"/>
      <c r="X420" s="82"/>
      <c r="Y420" s="82"/>
      <c r="BL420" s="94">
        <f t="shared" si="59"/>
        <v>416</v>
      </c>
      <c r="BM420" s="56">
        <f t="shared" si="60"/>
        <v>12</v>
      </c>
      <c r="BN420" s="56">
        <f t="shared" si="61"/>
        <v>20</v>
      </c>
    </row>
    <row r="421" spans="2:66" ht="11.25" customHeight="1" x14ac:dyDescent="0.25">
      <c r="B421" s="82"/>
      <c r="C421" s="82"/>
      <c r="D421" s="82"/>
      <c r="E421" s="82"/>
      <c r="F421" s="82"/>
      <c r="G421" s="82"/>
      <c r="H421" s="82"/>
      <c r="I421" s="82"/>
      <c r="J421" s="82"/>
      <c r="K421" s="82"/>
      <c r="L421" s="82"/>
      <c r="M421" s="82"/>
      <c r="N421" s="82"/>
      <c r="O421" s="82"/>
      <c r="P421" s="82"/>
      <c r="Q421" s="82"/>
      <c r="R421" s="82"/>
      <c r="S421" s="82"/>
      <c r="T421" s="82"/>
      <c r="U421" s="82"/>
      <c r="V421" s="82"/>
      <c r="W421" s="82"/>
      <c r="X421" s="82"/>
      <c r="Y421" s="82"/>
      <c r="BL421" s="94">
        <f t="shared" si="59"/>
        <v>417</v>
      </c>
      <c r="BM421" s="56">
        <f t="shared" si="60"/>
        <v>12</v>
      </c>
      <c r="BN421" s="56">
        <f t="shared" si="61"/>
        <v>21</v>
      </c>
    </row>
    <row r="422" spans="2:66" ht="11.25" customHeight="1" x14ac:dyDescent="0.25">
      <c r="B422" s="82"/>
      <c r="C422" s="82"/>
      <c r="D422" s="82"/>
      <c r="E422" s="82"/>
      <c r="F422" s="82"/>
      <c r="G422" s="82"/>
      <c r="H422" s="82"/>
      <c r="I422" s="82"/>
      <c r="J422" s="82"/>
      <c r="K422" s="82"/>
      <c r="L422" s="82"/>
      <c r="M422" s="82"/>
      <c r="N422" s="82"/>
      <c r="O422" s="82"/>
      <c r="P422" s="82"/>
      <c r="Q422" s="82"/>
      <c r="R422" s="82"/>
      <c r="S422" s="82"/>
      <c r="T422" s="82"/>
      <c r="U422" s="82"/>
      <c r="V422" s="82"/>
      <c r="W422" s="82"/>
      <c r="X422" s="82"/>
      <c r="Y422" s="82"/>
      <c r="BL422" s="94">
        <f t="shared" si="59"/>
        <v>418</v>
      </c>
      <c r="BM422" s="56">
        <f t="shared" si="60"/>
        <v>12</v>
      </c>
      <c r="BN422" s="56">
        <f t="shared" si="61"/>
        <v>22</v>
      </c>
    </row>
    <row r="423" spans="2:66" ht="11.25" customHeight="1" x14ac:dyDescent="0.25">
      <c r="B423" s="82"/>
      <c r="C423" s="82"/>
      <c r="D423" s="82"/>
      <c r="E423" s="82"/>
      <c r="F423" s="82"/>
      <c r="G423" s="82"/>
      <c r="H423" s="82"/>
      <c r="I423" s="82"/>
      <c r="J423" s="82"/>
      <c r="K423" s="82"/>
      <c r="L423" s="82"/>
      <c r="M423" s="82"/>
      <c r="N423" s="82"/>
      <c r="O423" s="82"/>
      <c r="P423" s="82"/>
      <c r="Q423" s="82"/>
      <c r="R423" s="82"/>
      <c r="S423" s="82"/>
      <c r="T423" s="82"/>
      <c r="U423" s="82"/>
      <c r="V423" s="82"/>
      <c r="W423" s="82"/>
      <c r="X423" s="82"/>
      <c r="Y423" s="82"/>
      <c r="BL423" s="94">
        <f t="shared" si="59"/>
        <v>419</v>
      </c>
      <c r="BM423" s="56">
        <f t="shared" si="60"/>
        <v>12</v>
      </c>
      <c r="BN423" s="56">
        <f t="shared" si="61"/>
        <v>23</v>
      </c>
    </row>
    <row r="424" spans="2:66" ht="11.25" customHeight="1" x14ac:dyDescent="0.25">
      <c r="B424" s="82"/>
      <c r="C424" s="82"/>
      <c r="D424" s="82"/>
      <c r="E424" s="82"/>
      <c r="F424" s="82"/>
      <c r="G424" s="82"/>
      <c r="H424" s="82"/>
      <c r="I424" s="82"/>
      <c r="J424" s="82"/>
      <c r="K424" s="82"/>
      <c r="L424" s="82"/>
      <c r="M424" s="82"/>
      <c r="N424" s="82"/>
      <c r="O424" s="82"/>
      <c r="P424" s="82"/>
      <c r="Q424" s="82"/>
      <c r="R424" s="82"/>
      <c r="S424" s="82"/>
      <c r="T424" s="82"/>
      <c r="U424" s="82"/>
      <c r="V424" s="82"/>
      <c r="W424" s="82"/>
      <c r="X424" s="82"/>
      <c r="Y424" s="82"/>
      <c r="BL424" s="94">
        <f t="shared" si="59"/>
        <v>420</v>
      </c>
      <c r="BM424" s="56">
        <f t="shared" si="60"/>
        <v>12</v>
      </c>
      <c r="BN424" s="56">
        <f t="shared" si="61"/>
        <v>24</v>
      </c>
    </row>
    <row r="425" spans="2:66" ht="11.25" customHeight="1" x14ac:dyDescent="0.25">
      <c r="B425" s="82"/>
      <c r="C425" s="82"/>
      <c r="D425" s="82"/>
      <c r="E425" s="82"/>
      <c r="F425" s="82"/>
      <c r="G425" s="82"/>
      <c r="H425" s="82"/>
      <c r="I425" s="82"/>
      <c r="J425" s="82"/>
      <c r="K425" s="82"/>
      <c r="L425" s="82"/>
      <c r="M425" s="82"/>
      <c r="N425" s="82"/>
      <c r="O425" s="82"/>
      <c r="P425" s="82"/>
      <c r="Q425" s="82"/>
      <c r="R425" s="82"/>
      <c r="S425" s="82"/>
      <c r="T425" s="82"/>
      <c r="U425" s="82"/>
      <c r="V425" s="82"/>
      <c r="W425" s="82"/>
      <c r="X425" s="82"/>
      <c r="Y425" s="82"/>
      <c r="BL425" s="94">
        <f t="shared" si="59"/>
        <v>421</v>
      </c>
      <c r="BM425" s="56">
        <f t="shared" si="60"/>
        <v>12</v>
      </c>
      <c r="BN425" s="56">
        <f t="shared" si="61"/>
        <v>25</v>
      </c>
    </row>
    <row r="426" spans="2:66" ht="11.25" customHeight="1" x14ac:dyDescent="0.25">
      <c r="B426" s="82"/>
      <c r="C426" s="82"/>
      <c r="D426" s="82"/>
      <c r="E426" s="82"/>
      <c r="F426" s="82"/>
      <c r="G426" s="82"/>
      <c r="H426" s="82"/>
      <c r="I426" s="82"/>
      <c r="J426" s="82"/>
      <c r="K426" s="82"/>
      <c r="L426" s="82"/>
      <c r="M426" s="82"/>
      <c r="N426" s="82"/>
      <c r="O426" s="82"/>
      <c r="P426" s="82"/>
      <c r="Q426" s="82"/>
      <c r="R426" s="82"/>
      <c r="S426" s="82"/>
      <c r="T426" s="82"/>
      <c r="U426" s="82"/>
      <c r="V426" s="82"/>
      <c r="W426" s="82"/>
      <c r="X426" s="82"/>
      <c r="Y426" s="82"/>
      <c r="BL426" s="94">
        <f t="shared" si="59"/>
        <v>422</v>
      </c>
      <c r="BM426" s="56">
        <f t="shared" si="60"/>
        <v>12</v>
      </c>
      <c r="BN426" s="56">
        <f t="shared" si="61"/>
        <v>26</v>
      </c>
    </row>
    <row r="427" spans="2:66" ht="11.25" customHeight="1" x14ac:dyDescent="0.25">
      <c r="B427" s="82"/>
      <c r="C427" s="82"/>
      <c r="D427" s="82"/>
      <c r="E427" s="82"/>
      <c r="F427" s="82"/>
      <c r="G427" s="82"/>
      <c r="H427" s="82"/>
      <c r="I427" s="82"/>
      <c r="J427" s="82"/>
      <c r="K427" s="82"/>
      <c r="L427" s="82"/>
      <c r="M427" s="82"/>
      <c r="N427" s="82"/>
      <c r="O427" s="82"/>
      <c r="P427" s="82"/>
      <c r="Q427" s="82"/>
      <c r="R427" s="82"/>
      <c r="S427" s="82"/>
      <c r="T427" s="82"/>
      <c r="U427" s="82"/>
      <c r="V427" s="82"/>
      <c r="W427" s="82"/>
      <c r="X427" s="82"/>
      <c r="Y427" s="82"/>
      <c r="BL427" s="94">
        <f t="shared" si="59"/>
        <v>423</v>
      </c>
      <c r="BM427" s="56">
        <f t="shared" si="60"/>
        <v>12</v>
      </c>
      <c r="BN427" s="56">
        <f t="shared" si="61"/>
        <v>27</v>
      </c>
    </row>
    <row r="428" spans="2:66" ht="11.25" customHeight="1" x14ac:dyDescent="0.25">
      <c r="B428" s="82"/>
      <c r="C428" s="82"/>
      <c r="D428" s="82"/>
      <c r="E428" s="82"/>
      <c r="F428" s="82"/>
      <c r="G428" s="82"/>
      <c r="H428" s="82"/>
      <c r="I428" s="82"/>
      <c r="J428" s="82"/>
      <c r="K428" s="82"/>
      <c r="L428" s="82"/>
      <c r="M428" s="82"/>
      <c r="N428" s="82"/>
      <c r="O428" s="82"/>
      <c r="P428" s="82"/>
      <c r="Q428" s="82"/>
      <c r="R428" s="82"/>
      <c r="S428" s="82"/>
      <c r="T428" s="82"/>
      <c r="U428" s="82"/>
      <c r="V428" s="82"/>
      <c r="W428" s="82"/>
      <c r="X428" s="82"/>
      <c r="Y428" s="82"/>
      <c r="BL428" s="94">
        <f t="shared" si="59"/>
        <v>424</v>
      </c>
      <c r="BM428" s="56">
        <f t="shared" si="60"/>
        <v>12</v>
      </c>
      <c r="BN428" s="56">
        <f t="shared" si="61"/>
        <v>28</v>
      </c>
    </row>
    <row r="429" spans="2:66" ht="11.25" customHeight="1" x14ac:dyDescent="0.25">
      <c r="B429" s="82"/>
      <c r="C429" s="82"/>
      <c r="D429" s="82"/>
      <c r="E429" s="82"/>
      <c r="F429" s="82"/>
      <c r="G429" s="82"/>
      <c r="H429" s="82"/>
      <c r="I429" s="82"/>
      <c r="J429" s="82"/>
      <c r="K429" s="82"/>
      <c r="L429" s="82"/>
      <c r="M429" s="82"/>
      <c r="N429" s="82"/>
      <c r="O429" s="82"/>
      <c r="P429" s="82"/>
      <c r="Q429" s="82"/>
      <c r="R429" s="82"/>
      <c r="S429" s="82"/>
      <c r="T429" s="82"/>
      <c r="U429" s="82"/>
      <c r="V429" s="82"/>
      <c r="W429" s="82"/>
      <c r="X429" s="82"/>
      <c r="Y429" s="82"/>
      <c r="BL429" s="94">
        <f t="shared" si="59"/>
        <v>425</v>
      </c>
      <c r="BM429" s="56">
        <f t="shared" si="60"/>
        <v>12</v>
      </c>
      <c r="BN429" s="56">
        <f t="shared" si="61"/>
        <v>29</v>
      </c>
    </row>
    <row r="430" spans="2:66" ht="11.25" customHeight="1" x14ac:dyDescent="0.25">
      <c r="B430" s="82"/>
      <c r="C430" s="82"/>
      <c r="D430" s="82"/>
      <c r="E430" s="82"/>
      <c r="F430" s="82"/>
      <c r="G430" s="82"/>
      <c r="H430" s="82"/>
      <c r="I430" s="82"/>
      <c r="J430" s="82"/>
      <c r="K430" s="82"/>
      <c r="L430" s="82"/>
      <c r="M430" s="82"/>
      <c r="N430" s="82"/>
      <c r="O430" s="82"/>
      <c r="P430" s="82"/>
      <c r="Q430" s="82"/>
      <c r="R430" s="82"/>
      <c r="S430" s="82"/>
      <c r="T430" s="82"/>
      <c r="U430" s="82"/>
      <c r="V430" s="82"/>
      <c r="W430" s="82"/>
      <c r="X430" s="82"/>
      <c r="Y430" s="82"/>
      <c r="BL430" s="94">
        <f t="shared" si="59"/>
        <v>426</v>
      </c>
      <c r="BM430" s="56">
        <f t="shared" si="60"/>
        <v>12</v>
      </c>
      <c r="BN430" s="56">
        <f t="shared" si="61"/>
        <v>30</v>
      </c>
    </row>
    <row r="431" spans="2:66" ht="11.25" customHeight="1" x14ac:dyDescent="0.25">
      <c r="B431" s="82"/>
      <c r="C431" s="82"/>
      <c r="D431" s="82"/>
      <c r="E431" s="82"/>
      <c r="F431" s="82"/>
      <c r="G431" s="82"/>
      <c r="H431" s="82"/>
      <c r="I431" s="82"/>
      <c r="J431" s="82"/>
      <c r="K431" s="82"/>
      <c r="L431" s="82"/>
      <c r="M431" s="82"/>
      <c r="N431" s="82"/>
      <c r="O431" s="82"/>
      <c r="P431" s="82"/>
      <c r="Q431" s="82"/>
      <c r="R431" s="82"/>
      <c r="S431" s="82"/>
      <c r="T431" s="82"/>
      <c r="U431" s="82"/>
      <c r="V431" s="82"/>
      <c r="W431" s="82"/>
      <c r="X431" s="82"/>
      <c r="Y431" s="82"/>
      <c r="BL431" s="94">
        <f t="shared" si="59"/>
        <v>427</v>
      </c>
      <c r="BM431" s="56">
        <f t="shared" si="60"/>
        <v>12</v>
      </c>
      <c r="BN431" s="56">
        <f t="shared" si="61"/>
        <v>31</v>
      </c>
    </row>
    <row r="432" spans="2:66" ht="11.25" customHeight="1" x14ac:dyDescent="0.25">
      <c r="B432" s="82"/>
      <c r="C432" s="82"/>
      <c r="D432" s="82"/>
      <c r="E432" s="82"/>
      <c r="F432" s="82"/>
      <c r="G432" s="82"/>
      <c r="H432" s="82"/>
      <c r="I432" s="82"/>
      <c r="J432" s="82"/>
      <c r="K432" s="82"/>
      <c r="L432" s="82"/>
      <c r="M432" s="82"/>
      <c r="N432" s="82"/>
      <c r="O432" s="82"/>
      <c r="P432" s="82"/>
      <c r="Q432" s="82"/>
      <c r="R432" s="82"/>
      <c r="S432" s="82"/>
      <c r="T432" s="82"/>
      <c r="U432" s="82"/>
      <c r="V432" s="82"/>
      <c r="W432" s="82"/>
      <c r="X432" s="82"/>
      <c r="Y432" s="82"/>
      <c r="BL432" s="94">
        <f t="shared" si="59"/>
        <v>428</v>
      </c>
      <c r="BM432" s="56">
        <f t="shared" si="60"/>
        <v>12</v>
      </c>
      <c r="BN432" s="56">
        <f t="shared" si="61"/>
        <v>32</v>
      </c>
    </row>
    <row r="433" spans="64:66" ht="11.25" customHeight="1" x14ac:dyDescent="0.25">
      <c r="BL433" s="94">
        <f t="shared" si="59"/>
        <v>429</v>
      </c>
      <c r="BM433" s="56">
        <f t="shared" si="60"/>
        <v>12</v>
      </c>
      <c r="BN433" s="56">
        <f t="shared" si="61"/>
        <v>33</v>
      </c>
    </row>
    <row r="434" spans="64:66" ht="11.25" customHeight="1" x14ac:dyDescent="0.25">
      <c r="BL434" s="94">
        <f t="shared" si="59"/>
        <v>430</v>
      </c>
      <c r="BM434" s="56">
        <f t="shared" si="60"/>
        <v>12</v>
      </c>
      <c r="BN434" s="56">
        <f t="shared" si="61"/>
        <v>34</v>
      </c>
    </row>
    <row r="435" spans="64:66" ht="11.25" customHeight="1" x14ac:dyDescent="0.25">
      <c r="BL435" s="94">
        <f t="shared" si="59"/>
        <v>431</v>
      </c>
      <c r="BM435" s="56">
        <f t="shared" si="60"/>
        <v>12</v>
      </c>
      <c r="BN435" s="56">
        <f t="shared" si="61"/>
        <v>35</v>
      </c>
    </row>
    <row r="436" spans="64:66" ht="11.25" customHeight="1" x14ac:dyDescent="0.25">
      <c r="BL436" s="94">
        <f t="shared" si="59"/>
        <v>432</v>
      </c>
      <c r="BM436" s="56">
        <f t="shared" si="60"/>
        <v>12</v>
      </c>
      <c r="BN436" s="56">
        <f t="shared" si="61"/>
        <v>36</v>
      </c>
    </row>
    <row r="437" spans="64:66" ht="11.25" customHeight="1" x14ac:dyDescent="0.25">
      <c r="BL437" s="94">
        <f t="shared" si="59"/>
        <v>433</v>
      </c>
      <c r="BM437" s="56">
        <f t="shared" si="60"/>
        <v>13</v>
      </c>
      <c r="BN437" s="56">
        <f t="shared" si="61"/>
        <v>1</v>
      </c>
    </row>
    <row r="438" spans="64:66" ht="11.25" customHeight="1" x14ac:dyDescent="0.25">
      <c r="BL438" s="94">
        <f t="shared" si="59"/>
        <v>434</v>
      </c>
      <c r="BM438" s="56">
        <f t="shared" si="60"/>
        <v>13</v>
      </c>
      <c r="BN438" s="56">
        <f t="shared" si="61"/>
        <v>2</v>
      </c>
    </row>
    <row r="439" spans="64:66" ht="11.25" customHeight="1" x14ac:dyDescent="0.25">
      <c r="BL439" s="94">
        <f t="shared" si="59"/>
        <v>435</v>
      </c>
      <c r="BM439" s="56">
        <f t="shared" si="60"/>
        <v>13</v>
      </c>
      <c r="BN439" s="56">
        <f t="shared" si="61"/>
        <v>3</v>
      </c>
    </row>
    <row r="440" spans="64:66" ht="11.25" customHeight="1" x14ac:dyDescent="0.25">
      <c r="BL440" s="94">
        <f t="shared" si="59"/>
        <v>436</v>
      </c>
      <c r="BM440" s="56">
        <f t="shared" si="60"/>
        <v>13</v>
      </c>
      <c r="BN440" s="56">
        <f t="shared" si="61"/>
        <v>4</v>
      </c>
    </row>
    <row r="441" spans="64:66" ht="11.25" customHeight="1" x14ac:dyDescent="0.25">
      <c r="BL441" s="94">
        <f t="shared" si="59"/>
        <v>437</v>
      </c>
      <c r="BM441" s="56">
        <f t="shared" si="60"/>
        <v>13</v>
      </c>
      <c r="BN441" s="56">
        <f t="shared" si="61"/>
        <v>5</v>
      </c>
    </row>
    <row r="442" spans="64:66" ht="11.25" customHeight="1" x14ac:dyDescent="0.25">
      <c r="BL442" s="94">
        <f t="shared" si="59"/>
        <v>438</v>
      </c>
      <c r="BM442" s="56">
        <f t="shared" si="60"/>
        <v>13</v>
      </c>
      <c r="BN442" s="56">
        <f t="shared" si="61"/>
        <v>6</v>
      </c>
    </row>
    <row r="443" spans="64:66" ht="11.25" customHeight="1" x14ac:dyDescent="0.25">
      <c r="BL443" s="94">
        <f t="shared" si="59"/>
        <v>439</v>
      </c>
      <c r="BM443" s="56">
        <f t="shared" si="60"/>
        <v>13</v>
      </c>
      <c r="BN443" s="56">
        <f t="shared" si="61"/>
        <v>7</v>
      </c>
    </row>
    <row r="444" spans="64:66" ht="11.25" customHeight="1" x14ac:dyDescent="0.25">
      <c r="BL444" s="94">
        <f t="shared" si="59"/>
        <v>440</v>
      </c>
      <c r="BM444" s="56">
        <f t="shared" si="60"/>
        <v>13</v>
      </c>
      <c r="BN444" s="56">
        <f t="shared" si="61"/>
        <v>8</v>
      </c>
    </row>
    <row r="445" spans="64:66" ht="11.25" customHeight="1" x14ac:dyDescent="0.25">
      <c r="BL445" s="94">
        <f t="shared" si="59"/>
        <v>441</v>
      </c>
      <c r="BM445" s="56">
        <f t="shared" si="60"/>
        <v>13</v>
      </c>
      <c r="BN445" s="56">
        <f t="shared" si="61"/>
        <v>9</v>
      </c>
    </row>
    <row r="446" spans="64:66" ht="11.25" customHeight="1" x14ac:dyDescent="0.25">
      <c r="BL446" s="94">
        <f t="shared" si="59"/>
        <v>442</v>
      </c>
      <c r="BM446" s="56">
        <f t="shared" si="60"/>
        <v>13</v>
      </c>
      <c r="BN446" s="56">
        <f t="shared" si="61"/>
        <v>10</v>
      </c>
    </row>
    <row r="447" spans="64:66" ht="11.25" customHeight="1" x14ac:dyDescent="0.25">
      <c r="BL447" s="94">
        <f t="shared" si="59"/>
        <v>443</v>
      </c>
      <c r="BM447" s="56">
        <f t="shared" si="60"/>
        <v>13</v>
      </c>
      <c r="BN447" s="56">
        <f t="shared" si="61"/>
        <v>11</v>
      </c>
    </row>
    <row r="448" spans="64:66" ht="11.25" customHeight="1" x14ac:dyDescent="0.25">
      <c r="BL448" s="94">
        <f t="shared" si="59"/>
        <v>444</v>
      </c>
      <c r="BM448" s="56">
        <f t="shared" si="60"/>
        <v>13</v>
      </c>
      <c r="BN448" s="56">
        <f t="shared" si="61"/>
        <v>12</v>
      </c>
    </row>
    <row r="449" spans="64:66" ht="11.25" customHeight="1" x14ac:dyDescent="0.25">
      <c r="BL449" s="94">
        <f t="shared" si="59"/>
        <v>445</v>
      </c>
      <c r="BM449" s="56">
        <f t="shared" si="60"/>
        <v>13</v>
      </c>
      <c r="BN449" s="56">
        <f t="shared" si="61"/>
        <v>13</v>
      </c>
    </row>
    <row r="450" spans="64:66" ht="11.25" customHeight="1" x14ac:dyDescent="0.25">
      <c r="BL450" s="94">
        <f t="shared" si="59"/>
        <v>446</v>
      </c>
      <c r="BM450" s="56">
        <f t="shared" si="60"/>
        <v>13</v>
      </c>
      <c r="BN450" s="56">
        <f t="shared" si="61"/>
        <v>14</v>
      </c>
    </row>
    <row r="451" spans="64:66" ht="11.25" customHeight="1" x14ac:dyDescent="0.25">
      <c r="BL451" s="94">
        <f t="shared" si="59"/>
        <v>447</v>
      </c>
      <c r="BM451" s="56">
        <f t="shared" si="60"/>
        <v>13</v>
      </c>
      <c r="BN451" s="56">
        <f t="shared" si="61"/>
        <v>15</v>
      </c>
    </row>
    <row r="452" spans="64:66" ht="11.25" customHeight="1" x14ac:dyDescent="0.25">
      <c r="BL452" s="94">
        <f t="shared" si="59"/>
        <v>448</v>
      </c>
      <c r="BM452" s="56">
        <f t="shared" si="60"/>
        <v>13</v>
      </c>
      <c r="BN452" s="56">
        <f t="shared" si="61"/>
        <v>16</v>
      </c>
    </row>
    <row r="453" spans="64:66" ht="11.25" customHeight="1" x14ac:dyDescent="0.25">
      <c r="BL453" s="94">
        <f t="shared" ref="BL453:BL516" si="62">IF(ROW()&lt;=$BL$4,ROW()-ROW(BL$4),"")</f>
        <v>449</v>
      </c>
      <c r="BM453" s="56">
        <f t="shared" si="60"/>
        <v>13</v>
      </c>
      <c r="BN453" s="56">
        <f t="shared" si="61"/>
        <v>17</v>
      </c>
    </row>
    <row r="454" spans="64:66" ht="11.25" customHeight="1" x14ac:dyDescent="0.25">
      <c r="BL454" s="94">
        <f t="shared" si="62"/>
        <v>450</v>
      </c>
      <c r="BM454" s="56">
        <f t="shared" ref="BM454:BM517" si="63">IF(ISNUMBER(BL454),INT(BL453/$BN$4)+1,"")</f>
        <v>13</v>
      </c>
      <c r="BN454" s="56">
        <f t="shared" ref="BN454:BN517" si="64">IF(ISNUMBER(BL454),IF(BM453&lt;&gt;BM454,1,BN453+1),"")</f>
        <v>18</v>
      </c>
    </row>
    <row r="455" spans="64:66" ht="11.25" customHeight="1" x14ac:dyDescent="0.25">
      <c r="BL455" s="94">
        <f t="shared" si="62"/>
        <v>451</v>
      </c>
      <c r="BM455" s="56">
        <f t="shared" si="63"/>
        <v>13</v>
      </c>
      <c r="BN455" s="56">
        <f t="shared" si="64"/>
        <v>19</v>
      </c>
    </row>
    <row r="456" spans="64:66" ht="11.25" customHeight="1" x14ac:dyDescent="0.25">
      <c r="BL456" s="94">
        <f t="shared" si="62"/>
        <v>452</v>
      </c>
      <c r="BM456" s="56">
        <f t="shared" si="63"/>
        <v>13</v>
      </c>
      <c r="BN456" s="56">
        <f t="shared" si="64"/>
        <v>20</v>
      </c>
    </row>
    <row r="457" spans="64:66" ht="11.25" customHeight="1" x14ac:dyDescent="0.25">
      <c r="BL457" s="94">
        <f t="shared" si="62"/>
        <v>453</v>
      </c>
      <c r="BM457" s="56">
        <f t="shared" si="63"/>
        <v>13</v>
      </c>
      <c r="BN457" s="56">
        <f t="shared" si="64"/>
        <v>21</v>
      </c>
    </row>
    <row r="458" spans="64:66" ht="11.25" customHeight="1" x14ac:dyDescent="0.25">
      <c r="BL458" s="94">
        <f t="shared" si="62"/>
        <v>454</v>
      </c>
      <c r="BM458" s="56">
        <f t="shared" si="63"/>
        <v>13</v>
      </c>
      <c r="BN458" s="56">
        <f t="shared" si="64"/>
        <v>22</v>
      </c>
    </row>
    <row r="459" spans="64:66" ht="11.25" customHeight="1" x14ac:dyDescent="0.25">
      <c r="BL459" s="94">
        <f t="shared" si="62"/>
        <v>455</v>
      </c>
      <c r="BM459" s="56">
        <f t="shared" si="63"/>
        <v>13</v>
      </c>
      <c r="BN459" s="56">
        <f t="shared" si="64"/>
        <v>23</v>
      </c>
    </row>
    <row r="460" spans="64:66" ht="11.25" customHeight="1" x14ac:dyDescent="0.25">
      <c r="BL460" s="94">
        <f t="shared" si="62"/>
        <v>456</v>
      </c>
      <c r="BM460" s="56">
        <f t="shared" si="63"/>
        <v>13</v>
      </c>
      <c r="BN460" s="56">
        <f t="shared" si="64"/>
        <v>24</v>
      </c>
    </row>
    <row r="461" spans="64:66" ht="11.25" customHeight="1" x14ac:dyDescent="0.25">
      <c r="BL461" s="94">
        <f t="shared" si="62"/>
        <v>457</v>
      </c>
      <c r="BM461" s="56">
        <f t="shared" si="63"/>
        <v>13</v>
      </c>
      <c r="BN461" s="56">
        <f t="shared" si="64"/>
        <v>25</v>
      </c>
    </row>
    <row r="462" spans="64:66" ht="11.25" customHeight="1" x14ac:dyDescent="0.25">
      <c r="BL462" s="94">
        <f t="shared" si="62"/>
        <v>458</v>
      </c>
      <c r="BM462" s="56">
        <f t="shared" si="63"/>
        <v>13</v>
      </c>
      <c r="BN462" s="56">
        <f t="shared" si="64"/>
        <v>26</v>
      </c>
    </row>
    <row r="463" spans="64:66" ht="11.25" customHeight="1" x14ac:dyDescent="0.25">
      <c r="BL463" s="94">
        <f t="shared" si="62"/>
        <v>459</v>
      </c>
      <c r="BM463" s="56">
        <f t="shared" si="63"/>
        <v>13</v>
      </c>
      <c r="BN463" s="56">
        <f t="shared" si="64"/>
        <v>27</v>
      </c>
    </row>
    <row r="464" spans="64:66" ht="11.25" customHeight="1" x14ac:dyDescent="0.25">
      <c r="BL464" s="94">
        <f t="shared" si="62"/>
        <v>460</v>
      </c>
      <c r="BM464" s="56">
        <f t="shared" si="63"/>
        <v>13</v>
      </c>
      <c r="BN464" s="56">
        <f t="shared" si="64"/>
        <v>28</v>
      </c>
    </row>
    <row r="465" spans="64:66" ht="11.25" customHeight="1" x14ac:dyDescent="0.25">
      <c r="BL465" s="94">
        <f t="shared" si="62"/>
        <v>461</v>
      </c>
      <c r="BM465" s="56">
        <f t="shared" si="63"/>
        <v>13</v>
      </c>
      <c r="BN465" s="56">
        <f t="shared" si="64"/>
        <v>29</v>
      </c>
    </row>
    <row r="466" spans="64:66" ht="11.25" customHeight="1" x14ac:dyDescent="0.25">
      <c r="BL466" s="94">
        <f t="shared" si="62"/>
        <v>462</v>
      </c>
      <c r="BM466" s="56">
        <f t="shared" si="63"/>
        <v>13</v>
      </c>
      <c r="BN466" s="56">
        <f t="shared" si="64"/>
        <v>30</v>
      </c>
    </row>
    <row r="467" spans="64:66" ht="11.25" customHeight="1" x14ac:dyDescent="0.25">
      <c r="BL467" s="94">
        <f t="shared" si="62"/>
        <v>463</v>
      </c>
      <c r="BM467" s="56">
        <f t="shared" si="63"/>
        <v>13</v>
      </c>
      <c r="BN467" s="56">
        <f t="shared" si="64"/>
        <v>31</v>
      </c>
    </row>
    <row r="468" spans="64:66" ht="11.25" customHeight="1" x14ac:dyDescent="0.25">
      <c r="BL468" s="94">
        <f t="shared" si="62"/>
        <v>464</v>
      </c>
      <c r="BM468" s="56">
        <f t="shared" si="63"/>
        <v>13</v>
      </c>
      <c r="BN468" s="56">
        <f t="shared" si="64"/>
        <v>32</v>
      </c>
    </row>
    <row r="469" spans="64:66" ht="11.25" customHeight="1" x14ac:dyDescent="0.25">
      <c r="BL469" s="94">
        <f t="shared" si="62"/>
        <v>465</v>
      </c>
      <c r="BM469" s="56">
        <f t="shared" si="63"/>
        <v>13</v>
      </c>
      <c r="BN469" s="56">
        <f t="shared" si="64"/>
        <v>33</v>
      </c>
    </row>
    <row r="470" spans="64:66" ht="11.25" customHeight="1" x14ac:dyDescent="0.25">
      <c r="BL470" s="94">
        <f t="shared" si="62"/>
        <v>466</v>
      </c>
      <c r="BM470" s="56">
        <f t="shared" si="63"/>
        <v>13</v>
      </c>
      <c r="BN470" s="56">
        <f t="shared" si="64"/>
        <v>34</v>
      </c>
    </row>
    <row r="471" spans="64:66" ht="11.25" customHeight="1" x14ac:dyDescent="0.25">
      <c r="BL471" s="94">
        <f t="shared" si="62"/>
        <v>467</v>
      </c>
      <c r="BM471" s="56">
        <f t="shared" si="63"/>
        <v>13</v>
      </c>
      <c r="BN471" s="56">
        <f t="shared" si="64"/>
        <v>35</v>
      </c>
    </row>
    <row r="472" spans="64:66" ht="11.25" customHeight="1" x14ac:dyDescent="0.25">
      <c r="BL472" s="94">
        <f t="shared" si="62"/>
        <v>468</v>
      </c>
      <c r="BM472" s="56">
        <f t="shared" si="63"/>
        <v>13</v>
      </c>
      <c r="BN472" s="56">
        <f t="shared" si="64"/>
        <v>36</v>
      </c>
    </row>
    <row r="473" spans="64:66" ht="11.25" customHeight="1" x14ac:dyDescent="0.25">
      <c r="BL473" s="94">
        <f t="shared" si="62"/>
        <v>469</v>
      </c>
      <c r="BM473" s="56">
        <f t="shared" si="63"/>
        <v>14</v>
      </c>
      <c r="BN473" s="56">
        <f t="shared" si="64"/>
        <v>1</v>
      </c>
    </row>
    <row r="474" spans="64:66" ht="11.25" customHeight="1" x14ac:dyDescent="0.25">
      <c r="BL474" s="94">
        <f t="shared" si="62"/>
        <v>470</v>
      </c>
      <c r="BM474" s="56">
        <f t="shared" si="63"/>
        <v>14</v>
      </c>
      <c r="BN474" s="56">
        <f t="shared" si="64"/>
        <v>2</v>
      </c>
    </row>
    <row r="475" spans="64:66" ht="11.25" customHeight="1" x14ac:dyDescent="0.25">
      <c r="BL475" s="94">
        <f t="shared" si="62"/>
        <v>471</v>
      </c>
      <c r="BM475" s="56">
        <f t="shared" si="63"/>
        <v>14</v>
      </c>
      <c r="BN475" s="56">
        <f t="shared" si="64"/>
        <v>3</v>
      </c>
    </row>
    <row r="476" spans="64:66" ht="11.25" customHeight="1" x14ac:dyDescent="0.25">
      <c r="BL476" s="94">
        <f t="shared" si="62"/>
        <v>472</v>
      </c>
      <c r="BM476" s="56">
        <f t="shared" si="63"/>
        <v>14</v>
      </c>
      <c r="BN476" s="56">
        <f t="shared" si="64"/>
        <v>4</v>
      </c>
    </row>
    <row r="477" spans="64:66" ht="11.25" customHeight="1" x14ac:dyDescent="0.25">
      <c r="BL477" s="94">
        <f t="shared" si="62"/>
        <v>473</v>
      </c>
      <c r="BM477" s="56">
        <f t="shared" si="63"/>
        <v>14</v>
      </c>
      <c r="BN477" s="56">
        <f t="shared" si="64"/>
        <v>5</v>
      </c>
    </row>
    <row r="478" spans="64:66" ht="11.25" customHeight="1" x14ac:dyDescent="0.25">
      <c r="BL478" s="94">
        <f t="shared" si="62"/>
        <v>474</v>
      </c>
      <c r="BM478" s="56">
        <f t="shared" si="63"/>
        <v>14</v>
      </c>
      <c r="BN478" s="56">
        <f t="shared" si="64"/>
        <v>6</v>
      </c>
    </row>
    <row r="479" spans="64:66" ht="11.25" customHeight="1" x14ac:dyDescent="0.25">
      <c r="BL479" s="94">
        <f t="shared" si="62"/>
        <v>475</v>
      </c>
      <c r="BM479" s="56">
        <f t="shared" si="63"/>
        <v>14</v>
      </c>
      <c r="BN479" s="56">
        <f t="shared" si="64"/>
        <v>7</v>
      </c>
    </row>
    <row r="480" spans="64:66" ht="11.25" customHeight="1" x14ac:dyDescent="0.25">
      <c r="BL480" s="94">
        <f t="shared" si="62"/>
        <v>476</v>
      </c>
      <c r="BM480" s="56">
        <f t="shared" si="63"/>
        <v>14</v>
      </c>
      <c r="BN480" s="56">
        <f t="shared" si="64"/>
        <v>8</v>
      </c>
    </row>
    <row r="481" spans="64:66" ht="11.25" customHeight="1" x14ac:dyDescent="0.25">
      <c r="BL481" s="94">
        <f t="shared" si="62"/>
        <v>477</v>
      </c>
      <c r="BM481" s="56">
        <f t="shared" si="63"/>
        <v>14</v>
      </c>
      <c r="BN481" s="56">
        <f t="shared" si="64"/>
        <v>9</v>
      </c>
    </row>
    <row r="482" spans="64:66" ht="11.25" customHeight="1" x14ac:dyDescent="0.25">
      <c r="BL482" s="94">
        <f t="shared" si="62"/>
        <v>478</v>
      </c>
      <c r="BM482" s="56">
        <f t="shared" si="63"/>
        <v>14</v>
      </c>
      <c r="BN482" s="56">
        <f t="shared" si="64"/>
        <v>10</v>
      </c>
    </row>
    <row r="483" spans="64:66" ht="11.25" customHeight="1" x14ac:dyDescent="0.25">
      <c r="BL483" s="94">
        <f t="shared" si="62"/>
        <v>479</v>
      </c>
      <c r="BM483" s="56">
        <f t="shared" si="63"/>
        <v>14</v>
      </c>
      <c r="BN483" s="56">
        <f t="shared" si="64"/>
        <v>11</v>
      </c>
    </row>
    <row r="484" spans="64:66" ht="11.25" customHeight="1" x14ac:dyDescent="0.25">
      <c r="BL484" s="94">
        <f t="shared" si="62"/>
        <v>480</v>
      </c>
      <c r="BM484" s="56">
        <f t="shared" si="63"/>
        <v>14</v>
      </c>
      <c r="BN484" s="56">
        <f t="shared" si="64"/>
        <v>12</v>
      </c>
    </row>
    <row r="485" spans="64:66" ht="11.25" customHeight="1" x14ac:dyDescent="0.25">
      <c r="BL485" s="94">
        <f t="shared" si="62"/>
        <v>481</v>
      </c>
      <c r="BM485" s="56">
        <f t="shared" si="63"/>
        <v>14</v>
      </c>
      <c r="BN485" s="56">
        <f t="shared" si="64"/>
        <v>13</v>
      </c>
    </row>
    <row r="486" spans="64:66" ht="11.25" customHeight="1" x14ac:dyDescent="0.25">
      <c r="BL486" s="94">
        <f t="shared" si="62"/>
        <v>482</v>
      </c>
      <c r="BM486" s="56">
        <f t="shared" si="63"/>
        <v>14</v>
      </c>
      <c r="BN486" s="56">
        <f t="shared" si="64"/>
        <v>14</v>
      </c>
    </row>
    <row r="487" spans="64:66" ht="11.25" customHeight="1" x14ac:dyDescent="0.25">
      <c r="BL487" s="94">
        <f t="shared" si="62"/>
        <v>483</v>
      </c>
      <c r="BM487" s="56">
        <f t="shared" si="63"/>
        <v>14</v>
      </c>
      <c r="BN487" s="56">
        <f t="shared" si="64"/>
        <v>15</v>
      </c>
    </row>
    <row r="488" spans="64:66" ht="11.25" customHeight="1" x14ac:dyDescent="0.25">
      <c r="BL488" s="94">
        <f t="shared" si="62"/>
        <v>484</v>
      </c>
      <c r="BM488" s="56">
        <f t="shared" si="63"/>
        <v>14</v>
      </c>
      <c r="BN488" s="56">
        <f t="shared" si="64"/>
        <v>16</v>
      </c>
    </row>
    <row r="489" spans="64:66" ht="11.25" customHeight="1" x14ac:dyDescent="0.25">
      <c r="BL489" s="94">
        <f t="shared" si="62"/>
        <v>485</v>
      </c>
      <c r="BM489" s="56">
        <f t="shared" si="63"/>
        <v>14</v>
      </c>
      <c r="BN489" s="56">
        <f t="shared" si="64"/>
        <v>17</v>
      </c>
    </row>
    <row r="490" spans="64:66" ht="11.25" customHeight="1" x14ac:dyDescent="0.25">
      <c r="BL490" s="94">
        <f t="shared" si="62"/>
        <v>486</v>
      </c>
      <c r="BM490" s="56">
        <f t="shared" si="63"/>
        <v>14</v>
      </c>
      <c r="BN490" s="56">
        <f t="shared" si="64"/>
        <v>18</v>
      </c>
    </row>
    <row r="491" spans="64:66" ht="11.25" customHeight="1" x14ac:dyDescent="0.25">
      <c r="BL491" s="94">
        <f t="shared" si="62"/>
        <v>487</v>
      </c>
      <c r="BM491" s="56">
        <f t="shared" si="63"/>
        <v>14</v>
      </c>
      <c r="BN491" s="56">
        <f t="shared" si="64"/>
        <v>19</v>
      </c>
    </row>
    <row r="492" spans="64:66" ht="11.25" customHeight="1" x14ac:dyDescent="0.25">
      <c r="BL492" s="94">
        <f t="shared" si="62"/>
        <v>488</v>
      </c>
      <c r="BM492" s="56">
        <f t="shared" si="63"/>
        <v>14</v>
      </c>
      <c r="BN492" s="56">
        <f t="shared" si="64"/>
        <v>20</v>
      </c>
    </row>
    <row r="493" spans="64:66" ht="11.25" customHeight="1" x14ac:dyDescent="0.25">
      <c r="BL493" s="94">
        <f t="shared" si="62"/>
        <v>489</v>
      </c>
      <c r="BM493" s="56">
        <f t="shared" si="63"/>
        <v>14</v>
      </c>
      <c r="BN493" s="56">
        <f t="shared" si="64"/>
        <v>21</v>
      </c>
    </row>
    <row r="494" spans="64:66" ht="11.25" customHeight="1" x14ac:dyDescent="0.25">
      <c r="BL494" s="94">
        <f t="shared" si="62"/>
        <v>490</v>
      </c>
      <c r="BM494" s="56">
        <f t="shared" si="63"/>
        <v>14</v>
      </c>
      <c r="BN494" s="56">
        <f t="shared" si="64"/>
        <v>22</v>
      </c>
    </row>
    <row r="495" spans="64:66" ht="11.25" customHeight="1" x14ac:dyDescent="0.25">
      <c r="BL495" s="94">
        <f t="shared" si="62"/>
        <v>491</v>
      </c>
      <c r="BM495" s="56">
        <f t="shared" si="63"/>
        <v>14</v>
      </c>
      <c r="BN495" s="56">
        <f t="shared" si="64"/>
        <v>23</v>
      </c>
    </row>
    <row r="496" spans="64:66" ht="11.25" customHeight="1" x14ac:dyDescent="0.25">
      <c r="BL496" s="94">
        <f t="shared" si="62"/>
        <v>492</v>
      </c>
      <c r="BM496" s="56">
        <f t="shared" si="63"/>
        <v>14</v>
      </c>
      <c r="BN496" s="56">
        <f t="shared" si="64"/>
        <v>24</v>
      </c>
    </row>
    <row r="497" spans="64:66" ht="11.25" customHeight="1" x14ac:dyDescent="0.25">
      <c r="BL497" s="94">
        <f t="shared" si="62"/>
        <v>493</v>
      </c>
      <c r="BM497" s="56">
        <f t="shared" si="63"/>
        <v>14</v>
      </c>
      <c r="BN497" s="56">
        <f t="shared" si="64"/>
        <v>25</v>
      </c>
    </row>
    <row r="498" spans="64:66" ht="11.25" customHeight="1" x14ac:dyDescent="0.25">
      <c r="BL498" s="94">
        <f t="shared" si="62"/>
        <v>494</v>
      </c>
      <c r="BM498" s="56">
        <f t="shared" si="63"/>
        <v>14</v>
      </c>
      <c r="BN498" s="56">
        <f t="shared" si="64"/>
        <v>26</v>
      </c>
    </row>
    <row r="499" spans="64:66" ht="11.25" customHeight="1" x14ac:dyDescent="0.25">
      <c r="BL499" s="94">
        <f t="shared" si="62"/>
        <v>495</v>
      </c>
      <c r="BM499" s="56">
        <f t="shared" si="63"/>
        <v>14</v>
      </c>
      <c r="BN499" s="56">
        <f t="shared" si="64"/>
        <v>27</v>
      </c>
    </row>
    <row r="500" spans="64:66" ht="11.25" customHeight="1" x14ac:dyDescent="0.25">
      <c r="BL500" s="94">
        <f t="shared" si="62"/>
        <v>496</v>
      </c>
      <c r="BM500" s="56">
        <f t="shared" si="63"/>
        <v>14</v>
      </c>
      <c r="BN500" s="56">
        <f t="shared" si="64"/>
        <v>28</v>
      </c>
    </row>
    <row r="501" spans="64:66" ht="11.25" customHeight="1" x14ac:dyDescent="0.25">
      <c r="BL501" s="94">
        <f t="shared" si="62"/>
        <v>497</v>
      </c>
      <c r="BM501" s="56">
        <f t="shared" si="63"/>
        <v>14</v>
      </c>
      <c r="BN501" s="56">
        <f t="shared" si="64"/>
        <v>29</v>
      </c>
    </row>
    <row r="502" spans="64:66" ht="11.25" customHeight="1" x14ac:dyDescent="0.25">
      <c r="BL502" s="94">
        <f t="shared" si="62"/>
        <v>498</v>
      </c>
      <c r="BM502" s="56">
        <f t="shared" si="63"/>
        <v>14</v>
      </c>
      <c r="BN502" s="56">
        <f t="shared" si="64"/>
        <v>30</v>
      </c>
    </row>
    <row r="503" spans="64:66" ht="11.25" customHeight="1" x14ac:dyDescent="0.25">
      <c r="BL503" s="94">
        <f t="shared" si="62"/>
        <v>499</v>
      </c>
      <c r="BM503" s="56">
        <f t="shared" si="63"/>
        <v>14</v>
      </c>
      <c r="BN503" s="56">
        <f t="shared" si="64"/>
        <v>31</v>
      </c>
    </row>
    <row r="504" spans="64:66" ht="11.25" customHeight="1" x14ac:dyDescent="0.25">
      <c r="BL504" s="94">
        <f t="shared" si="62"/>
        <v>500</v>
      </c>
      <c r="BM504" s="56">
        <f t="shared" si="63"/>
        <v>14</v>
      </c>
      <c r="BN504" s="56">
        <f t="shared" si="64"/>
        <v>32</v>
      </c>
    </row>
    <row r="505" spans="64:66" ht="11.25" customHeight="1" x14ac:dyDescent="0.25">
      <c r="BL505" s="94">
        <f t="shared" si="62"/>
        <v>501</v>
      </c>
      <c r="BM505" s="56">
        <f t="shared" si="63"/>
        <v>14</v>
      </c>
      <c r="BN505" s="56">
        <f t="shared" si="64"/>
        <v>33</v>
      </c>
    </row>
    <row r="506" spans="64:66" ht="11.25" customHeight="1" x14ac:dyDescent="0.25">
      <c r="BL506" s="94">
        <f t="shared" si="62"/>
        <v>502</v>
      </c>
      <c r="BM506" s="56">
        <f t="shared" si="63"/>
        <v>14</v>
      </c>
      <c r="BN506" s="56">
        <f t="shared" si="64"/>
        <v>34</v>
      </c>
    </row>
    <row r="507" spans="64:66" ht="11.25" customHeight="1" x14ac:dyDescent="0.25">
      <c r="BL507" s="94">
        <f t="shared" si="62"/>
        <v>503</v>
      </c>
      <c r="BM507" s="56">
        <f t="shared" si="63"/>
        <v>14</v>
      </c>
      <c r="BN507" s="56">
        <f t="shared" si="64"/>
        <v>35</v>
      </c>
    </row>
    <row r="508" spans="64:66" ht="11.25" customHeight="1" x14ac:dyDescent="0.25">
      <c r="BL508" s="94">
        <f t="shared" si="62"/>
        <v>504</v>
      </c>
      <c r="BM508" s="56">
        <f t="shared" si="63"/>
        <v>14</v>
      </c>
      <c r="BN508" s="56">
        <f t="shared" si="64"/>
        <v>36</v>
      </c>
    </row>
    <row r="509" spans="64:66" ht="11.25" customHeight="1" x14ac:dyDescent="0.25">
      <c r="BL509" s="94">
        <f t="shared" si="62"/>
        <v>505</v>
      </c>
      <c r="BM509" s="56">
        <f t="shared" si="63"/>
        <v>15</v>
      </c>
      <c r="BN509" s="56">
        <f t="shared" si="64"/>
        <v>1</v>
      </c>
    </row>
    <row r="510" spans="64:66" ht="11.25" customHeight="1" x14ac:dyDescent="0.25">
      <c r="BL510" s="94">
        <f t="shared" si="62"/>
        <v>506</v>
      </c>
      <c r="BM510" s="56">
        <f t="shared" si="63"/>
        <v>15</v>
      </c>
      <c r="BN510" s="56">
        <f t="shared" si="64"/>
        <v>2</v>
      </c>
    </row>
    <row r="511" spans="64:66" ht="11.25" customHeight="1" x14ac:dyDescent="0.25">
      <c r="BL511" s="94">
        <f t="shared" si="62"/>
        <v>507</v>
      </c>
      <c r="BM511" s="56">
        <f t="shared" si="63"/>
        <v>15</v>
      </c>
      <c r="BN511" s="56">
        <f t="shared" si="64"/>
        <v>3</v>
      </c>
    </row>
    <row r="512" spans="64:66" ht="11.25" customHeight="1" x14ac:dyDescent="0.25">
      <c r="BL512" s="94">
        <f t="shared" si="62"/>
        <v>508</v>
      </c>
      <c r="BM512" s="56">
        <f t="shared" si="63"/>
        <v>15</v>
      </c>
      <c r="BN512" s="56">
        <f t="shared" si="64"/>
        <v>4</v>
      </c>
    </row>
    <row r="513" spans="64:66" ht="11.25" customHeight="1" x14ac:dyDescent="0.25">
      <c r="BL513" s="94">
        <f t="shared" si="62"/>
        <v>509</v>
      </c>
      <c r="BM513" s="56">
        <f t="shared" si="63"/>
        <v>15</v>
      </c>
      <c r="BN513" s="56">
        <f t="shared" si="64"/>
        <v>5</v>
      </c>
    </row>
    <row r="514" spans="64:66" ht="11.25" customHeight="1" x14ac:dyDescent="0.25">
      <c r="BL514" s="94">
        <f t="shared" si="62"/>
        <v>510</v>
      </c>
      <c r="BM514" s="56">
        <f t="shared" si="63"/>
        <v>15</v>
      </c>
      <c r="BN514" s="56">
        <f t="shared" si="64"/>
        <v>6</v>
      </c>
    </row>
    <row r="515" spans="64:66" ht="11.25" customHeight="1" x14ac:dyDescent="0.25">
      <c r="BL515" s="94">
        <f t="shared" si="62"/>
        <v>511</v>
      </c>
      <c r="BM515" s="56">
        <f t="shared" si="63"/>
        <v>15</v>
      </c>
      <c r="BN515" s="56">
        <f t="shared" si="64"/>
        <v>7</v>
      </c>
    </row>
    <row r="516" spans="64:66" ht="11.25" customHeight="1" x14ac:dyDescent="0.25">
      <c r="BL516" s="94">
        <f t="shared" si="62"/>
        <v>512</v>
      </c>
      <c r="BM516" s="56">
        <f t="shared" si="63"/>
        <v>15</v>
      </c>
      <c r="BN516" s="56">
        <f t="shared" si="64"/>
        <v>8</v>
      </c>
    </row>
    <row r="517" spans="64:66" ht="11.25" customHeight="1" x14ac:dyDescent="0.25">
      <c r="BL517" s="94">
        <f t="shared" ref="BL517:BL580" si="65">IF(ROW()&lt;=$BL$4,ROW()-ROW(BL$4),"")</f>
        <v>513</v>
      </c>
      <c r="BM517" s="56">
        <f t="shared" si="63"/>
        <v>15</v>
      </c>
      <c r="BN517" s="56">
        <f t="shared" si="64"/>
        <v>9</v>
      </c>
    </row>
    <row r="518" spans="64:66" ht="11.25" customHeight="1" x14ac:dyDescent="0.25">
      <c r="BL518" s="94">
        <f t="shared" si="65"/>
        <v>514</v>
      </c>
      <c r="BM518" s="56">
        <f t="shared" ref="BM518:BM581" si="66">IF(ISNUMBER(BL518),INT(BL517/$BN$4)+1,"")</f>
        <v>15</v>
      </c>
      <c r="BN518" s="56">
        <f t="shared" ref="BN518:BN581" si="67">IF(ISNUMBER(BL518),IF(BM517&lt;&gt;BM518,1,BN517+1),"")</f>
        <v>10</v>
      </c>
    </row>
    <row r="519" spans="64:66" ht="11.25" customHeight="1" x14ac:dyDescent="0.25">
      <c r="BL519" s="94">
        <f t="shared" si="65"/>
        <v>515</v>
      </c>
      <c r="BM519" s="56">
        <f t="shared" si="66"/>
        <v>15</v>
      </c>
      <c r="BN519" s="56">
        <f t="shared" si="67"/>
        <v>11</v>
      </c>
    </row>
    <row r="520" spans="64:66" ht="11.25" customHeight="1" x14ac:dyDescent="0.25">
      <c r="BL520" s="94">
        <f t="shared" si="65"/>
        <v>516</v>
      </c>
      <c r="BM520" s="56">
        <f t="shared" si="66"/>
        <v>15</v>
      </c>
      <c r="BN520" s="56">
        <f t="shared" si="67"/>
        <v>12</v>
      </c>
    </row>
    <row r="521" spans="64:66" ht="11.25" customHeight="1" x14ac:dyDescent="0.25">
      <c r="BL521" s="94">
        <f t="shared" si="65"/>
        <v>517</v>
      </c>
      <c r="BM521" s="56">
        <f t="shared" si="66"/>
        <v>15</v>
      </c>
      <c r="BN521" s="56">
        <f t="shared" si="67"/>
        <v>13</v>
      </c>
    </row>
    <row r="522" spans="64:66" ht="11.25" customHeight="1" x14ac:dyDescent="0.25">
      <c r="BL522" s="94">
        <f t="shared" si="65"/>
        <v>518</v>
      </c>
      <c r="BM522" s="56">
        <f t="shared" si="66"/>
        <v>15</v>
      </c>
      <c r="BN522" s="56">
        <f t="shared" si="67"/>
        <v>14</v>
      </c>
    </row>
    <row r="523" spans="64:66" ht="11.25" customHeight="1" x14ac:dyDescent="0.25">
      <c r="BL523" s="94">
        <f t="shared" si="65"/>
        <v>519</v>
      </c>
      <c r="BM523" s="56">
        <f t="shared" si="66"/>
        <v>15</v>
      </c>
      <c r="BN523" s="56">
        <f t="shared" si="67"/>
        <v>15</v>
      </c>
    </row>
    <row r="524" spans="64:66" ht="11.25" customHeight="1" x14ac:dyDescent="0.25">
      <c r="BL524" s="94">
        <f t="shared" si="65"/>
        <v>520</v>
      </c>
      <c r="BM524" s="56">
        <f t="shared" si="66"/>
        <v>15</v>
      </c>
      <c r="BN524" s="56">
        <f t="shared" si="67"/>
        <v>16</v>
      </c>
    </row>
    <row r="525" spans="64:66" ht="11.25" customHeight="1" x14ac:dyDescent="0.25">
      <c r="BL525" s="94">
        <f t="shared" si="65"/>
        <v>521</v>
      </c>
      <c r="BM525" s="56">
        <f t="shared" si="66"/>
        <v>15</v>
      </c>
      <c r="BN525" s="56">
        <f t="shared" si="67"/>
        <v>17</v>
      </c>
    </row>
    <row r="526" spans="64:66" ht="11.25" customHeight="1" x14ac:dyDescent="0.25">
      <c r="BL526" s="94">
        <f t="shared" si="65"/>
        <v>522</v>
      </c>
      <c r="BM526" s="56">
        <f t="shared" si="66"/>
        <v>15</v>
      </c>
      <c r="BN526" s="56">
        <f t="shared" si="67"/>
        <v>18</v>
      </c>
    </row>
    <row r="527" spans="64:66" ht="11.25" customHeight="1" x14ac:dyDescent="0.25">
      <c r="BL527" s="94">
        <f t="shared" si="65"/>
        <v>523</v>
      </c>
      <c r="BM527" s="56">
        <f t="shared" si="66"/>
        <v>15</v>
      </c>
      <c r="BN527" s="56">
        <f t="shared" si="67"/>
        <v>19</v>
      </c>
    </row>
    <row r="528" spans="64:66" ht="11.25" customHeight="1" x14ac:dyDescent="0.25">
      <c r="BL528" s="94">
        <f t="shared" si="65"/>
        <v>524</v>
      </c>
      <c r="BM528" s="56">
        <f t="shared" si="66"/>
        <v>15</v>
      </c>
      <c r="BN528" s="56">
        <f t="shared" si="67"/>
        <v>20</v>
      </c>
    </row>
    <row r="529" spans="64:66" ht="11.25" customHeight="1" x14ac:dyDescent="0.25">
      <c r="BL529" s="94">
        <f t="shared" si="65"/>
        <v>525</v>
      </c>
      <c r="BM529" s="56">
        <f t="shared" si="66"/>
        <v>15</v>
      </c>
      <c r="BN529" s="56">
        <f t="shared" si="67"/>
        <v>21</v>
      </c>
    </row>
    <row r="530" spans="64:66" ht="11.25" customHeight="1" x14ac:dyDescent="0.25">
      <c r="BL530" s="94">
        <f t="shared" si="65"/>
        <v>526</v>
      </c>
      <c r="BM530" s="56">
        <f t="shared" si="66"/>
        <v>15</v>
      </c>
      <c r="BN530" s="56">
        <f t="shared" si="67"/>
        <v>22</v>
      </c>
    </row>
    <row r="531" spans="64:66" ht="11.25" customHeight="1" x14ac:dyDescent="0.25">
      <c r="BL531" s="94">
        <f t="shared" si="65"/>
        <v>527</v>
      </c>
      <c r="BM531" s="56">
        <f t="shared" si="66"/>
        <v>15</v>
      </c>
      <c r="BN531" s="56">
        <f t="shared" si="67"/>
        <v>23</v>
      </c>
    </row>
    <row r="532" spans="64:66" ht="11.25" customHeight="1" x14ac:dyDescent="0.25">
      <c r="BL532" s="94">
        <f t="shared" si="65"/>
        <v>528</v>
      </c>
      <c r="BM532" s="56">
        <f t="shared" si="66"/>
        <v>15</v>
      </c>
      <c r="BN532" s="56">
        <f t="shared" si="67"/>
        <v>24</v>
      </c>
    </row>
    <row r="533" spans="64:66" ht="11.25" customHeight="1" x14ac:dyDescent="0.25">
      <c r="BL533" s="94">
        <f t="shared" si="65"/>
        <v>529</v>
      </c>
      <c r="BM533" s="56">
        <f t="shared" si="66"/>
        <v>15</v>
      </c>
      <c r="BN533" s="56">
        <f t="shared" si="67"/>
        <v>25</v>
      </c>
    </row>
    <row r="534" spans="64:66" ht="11.25" customHeight="1" x14ac:dyDescent="0.25">
      <c r="BL534" s="94">
        <f t="shared" si="65"/>
        <v>530</v>
      </c>
      <c r="BM534" s="56">
        <f t="shared" si="66"/>
        <v>15</v>
      </c>
      <c r="BN534" s="56">
        <f t="shared" si="67"/>
        <v>26</v>
      </c>
    </row>
    <row r="535" spans="64:66" ht="11.25" customHeight="1" x14ac:dyDescent="0.25">
      <c r="BL535" s="94">
        <f t="shared" si="65"/>
        <v>531</v>
      </c>
      <c r="BM535" s="56">
        <f t="shared" si="66"/>
        <v>15</v>
      </c>
      <c r="BN535" s="56">
        <f t="shared" si="67"/>
        <v>27</v>
      </c>
    </row>
    <row r="536" spans="64:66" ht="11.25" customHeight="1" x14ac:dyDescent="0.25">
      <c r="BL536" s="94">
        <f t="shared" si="65"/>
        <v>532</v>
      </c>
      <c r="BM536" s="56">
        <f t="shared" si="66"/>
        <v>15</v>
      </c>
      <c r="BN536" s="56">
        <f t="shared" si="67"/>
        <v>28</v>
      </c>
    </row>
    <row r="537" spans="64:66" ht="11.25" customHeight="1" x14ac:dyDescent="0.25">
      <c r="BL537" s="94">
        <f t="shared" si="65"/>
        <v>533</v>
      </c>
      <c r="BM537" s="56">
        <f t="shared" si="66"/>
        <v>15</v>
      </c>
      <c r="BN537" s="56">
        <f t="shared" si="67"/>
        <v>29</v>
      </c>
    </row>
    <row r="538" spans="64:66" ht="11.25" customHeight="1" x14ac:dyDescent="0.25">
      <c r="BL538" s="94">
        <f t="shared" si="65"/>
        <v>534</v>
      </c>
      <c r="BM538" s="56">
        <f t="shared" si="66"/>
        <v>15</v>
      </c>
      <c r="BN538" s="56">
        <f t="shared" si="67"/>
        <v>30</v>
      </c>
    </row>
    <row r="539" spans="64:66" ht="11.25" customHeight="1" x14ac:dyDescent="0.25">
      <c r="BL539" s="94">
        <f t="shared" si="65"/>
        <v>535</v>
      </c>
      <c r="BM539" s="56">
        <f t="shared" si="66"/>
        <v>15</v>
      </c>
      <c r="BN539" s="56">
        <f t="shared" si="67"/>
        <v>31</v>
      </c>
    </row>
    <row r="540" spans="64:66" ht="11.25" customHeight="1" x14ac:dyDescent="0.25">
      <c r="BL540" s="94">
        <f t="shared" si="65"/>
        <v>536</v>
      </c>
      <c r="BM540" s="56">
        <f t="shared" si="66"/>
        <v>15</v>
      </c>
      <c r="BN540" s="56">
        <f t="shared" si="67"/>
        <v>32</v>
      </c>
    </row>
    <row r="541" spans="64:66" ht="11.25" customHeight="1" x14ac:dyDescent="0.25">
      <c r="BL541" s="94">
        <f t="shared" si="65"/>
        <v>537</v>
      </c>
      <c r="BM541" s="56">
        <f t="shared" si="66"/>
        <v>15</v>
      </c>
      <c r="BN541" s="56">
        <f t="shared" si="67"/>
        <v>33</v>
      </c>
    </row>
    <row r="542" spans="64:66" ht="11.25" customHeight="1" x14ac:dyDescent="0.25">
      <c r="BL542" s="94">
        <f t="shared" si="65"/>
        <v>538</v>
      </c>
      <c r="BM542" s="56">
        <f t="shared" si="66"/>
        <v>15</v>
      </c>
      <c r="BN542" s="56">
        <f t="shared" si="67"/>
        <v>34</v>
      </c>
    </row>
    <row r="543" spans="64:66" ht="11.25" customHeight="1" x14ac:dyDescent="0.25">
      <c r="BL543" s="94">
        <f t="shared" si="65"/>
        <v>539</v>
      </c>
      <c r="BM543" s="56">
        <f t="shared" si="66"/>
        <v>15</v>
      </c>
      <c r="BN543" s="56">
        <f t="shared" si="67"/>
        <v>35</v>
      </c>
    </row>
    <row r="544" spans="64:66" ht="11.25" customHeight="1" x14ac:dyDescent="0.25">
      <c r="BL544" s="94">
        <f t="shared" si="65"/>
        <v>540</v>
      </c>
      <c r="BM544" s="56">
        <f t="shared" si="66"/>
        <v>15</v>
      </c>
      <c r="BN544" s="56">
        <f t="shared" si="67"/>
        <v>36</v>
      </c>
    </row>
    <row r="545" spans="64:66" ht="11.25" customHeight="1" x14ac:dyDescent="0.25">
      <c r="BL545" s="94">
        <f t="shared" si="65"/>
        <v>541</v>
      </c>
      <c r="BM545" s="56">
        <f t="shared" si="66"/>
        <v>16</v>
      </c>
      <c r="BN545" s="56">
        <f t="shared" si="67"/>
        <v>1</v>
      </c>
    </row>
    <row r="546" spans="64:66" ht="11.25" customHeight="1" x14ac:dyDescent="0.25">
      <c r="BL546" s="94">
        <f t="shared" si="65"/>
        <v>542</v>
      </c>
      <c r="BM546" s="56">
        <f t="shared" si="66"/>
        <v>16</v>
      </c>
      <c r="BN546" s="56">
        <f t="shared" si="67"/>
        <v>2</v>
      </c>
    </row>
    <row r="547" spans="64:66" ht="11.25" customHeight="1" x14ac:dyDescent="0.25">
      <c r="BL547" s="94">
        <f t="shared" si="65"/>
        <v>543</v>
      </c>
      <c r="BM547" s="56">
        <f t="shared" si="66"/>
        <v>16</v>
      </c>
      <c r="BN547" s="56">
        <f t="shared" si="67"/>
        <v>3</v>
      </c>
    </row>
    <row r="548" spans="64:66" ht="11.25" customHeight="1" x14ac:dyDescent="0.25">
      <c r="BL548" s="94">
        <f t="shared" si="65"/>
        <v>544</v>
      </c>
      <c r="BM548" s="56">
        <f t="shared" si="66"/>
        <v>16</v>
      </c>
      <c r="BN548" s="56">
        <f t="shared" si="67"/>
        <v>4</v>
      </c>
    </row>
    <row r="549" spans="64:66" ht="11.25" customHeight="1" x14ac:dyDescent="0.25">
      <c r="BL549" s="94">
        <f t="shared" si="65"/>
        <v>545</v>
      </c>
      <c r="BM549" s="56">
        <f t="shared" si="66"/>
        <v>16</v>
      </c>
      <c r="BN549" s="56">
        <f t="shared" si="67"/>
        <v>5</v>
      </c>
    </row>
    <row r="550" spans="64:66" ht="11.25" customHeight="1" x14ac:dyDescent="0.25">
      <c r="BL550" s="94">
        <f t="shared" si="65"/>
        <v>546</v>
      </c>
      <c r="BM550" s="56">
        <f t="shared" si="66"/>
        <v>16</v>
      </c>
      <c r="BN550" s="56">
        <f t="shared" si="67"/>
        <v>6</v>
      </c>
    </row>
    <row r="551" spans="64:66" ht="11.25" customHeight="1" x14ac:dyDescent="0.25">
      <c r="BL551" s="94">
        <f t="shared" si="65"/>
        <v>547</v>
      </c>
      <c r="BM551" s="56">
        <f t="shared" si="66"/>
        <v>16</v>
      </c>
      <c r="BN551" s="56">
        <f t="shared" si="67"/>
        <v>7</v>
      </c>
    </row>
    <row r="552" spans="64:66" ht="11.25" customHeight="1" x14ac:dyDescent="0.25">
      <c r="BL552" s="94">
        <f t="shared" si="65"/>
        <v>548</v>
      </c>
      <c r="BM552" s="56">
        <f t="shared" si="66"/>
        <v>16</v>
      </c>
      <c r="BN552" s="56">
        <f t="shared" si="67"/>
        <v>8</v>
      </c>
    </row>
    <row r="553" spans="64:66" ht="11.25" customHeight="1" x14ac:dyDescent="0.25">
      <c r="BL553" s="94">
        <f t="shared" si="65"/>
        <v>549</v>
      </c>
      <c r="BM553" s="56">
        <f t="shared" si="66"/>
        <v>16</v>
      </c>
      <c r="BN553" s="56">
        <f t="shared" si="67"/>
        <v>9</v>
      </c>
    </row>
    <row r="554" spans="64:66" ht="11.25" customHeight="1" x14ac:dyDescent="0.25">
      <c r="BL554" s="94">
        <f t="shared" si="65"/>
        <v>550</v>
      </c>
      <c r="BM554" s="56">
        <f t="shared" si="66"/>
        <v>16</v>
      </c>
      <c r="BN554" s="56">
        <f t="shared" si="67"/>
        <v>10</v>
      </c>
    </row>
    <row r="555" spans="64:66" ht="11.25" customHeight="1" x14ac:dyDescent="0.25">
      <c r="BL555" s="94">
        <f t="shared" si="65"/>
        <v>551</v>
      </c>
      <c r="BM555" s="56">
        <f t="shared" si="66"/>
        <v>16</v>
      </c>
      <c r="BN555" s="56">
        <f t="shared" si="67"/>
        <v>11</v>
      </c>
    </row>
    <row r="556" spans="64:66" ht="11.25" customHeight="1" x14ac:dyDescent="0.25">
      <c r="BL556" s="94">
        <f t="shared" si="65"/>
        <v>552</v>
      </c>
      <c r="BM556" s="56">
        <f t="shared" si="66"/>
        <v>16</v>
      </c>
      <c r="BN556" s="56">
        <f t="shared" si="67"/>
        <v>12</v>
      </c>
    </row>
    <row r="557" spans="64:66" ht="11.25" customHeight="1" x14ac:dyDescent="0.25">
      <c r="BL557" s="94">
        <f t="shared" si="65"/>
        <v>553</v>
      </c>
      <c r="BM557" s="56">
        <f t="shared" si="66"/>
        <v>16</v>
      </c>
      <c r="BN557" s="56">
        <f t="shared" si="67"/>
        <v>13</v>
      </c>
    </row>
    <row r="558" spans="64:66" ht="11.25" customHeight="1" x14ac:dyDescent="0.25">
      <c r="BL558" s="94">
        <f t="shared" si="65"/>
        <v>554</v>
      </c>
      <c r="BM558" s="56">
        <f t="shared" si="66"/>
        <v>16</v>
      </c>
      <c r="BN558" s="56">
        <f t="shared" si="67"/>
        <v>14</v>
      </c>
    </row>
    <row r="559" spans="64:66" ht="11.25" customHeight="1" x14ac:dyDescent="0.25">
      <c r="BL559" s="94">
        <f t="shared" si="65"/>
        <v>555</v>
      </c>
      <c r="BM559" s="56">
        <f t="shared" si="66"/>
        <v>16</v>
      </c>
      <c r="BN559" s="56">
        <f t="shared" si="67"/>
        <v>15</v>
      </c>
    </row>
    <row r="560" spans="64:66" ht="11.25" customHeight="1" x14ac:dyDescent="0.25">
      <c r="BL560" s="94">
        <f t="shared" si="65"/>
        <v>556</v>
      </c>
      <c r="BM560" s="56">
        <f t="shared" si="66"/>
        <v>16</v>
      </c>
      <c r="BN560" s="56">
        <f t="shared" si="67"/>
        <v>16</v>
      </c>
    </row>
    <row r="561" spans="64:66" ht="11.25" customHeight="1" x14ac:dyDescent="0.25">
      <c r="BL561" s="94">
        <f t="shared" si="65"/>
        <v>557</v>
      </c>
      <c r="BM561" s="56">
        <f t="shared" si="66"/>
        <v>16</v>
      </c>
      <c r="BN561" s="56">
        <f t="shared" si="67"/>
        <v>17</v>
      </c>
    </row>
    <row r="562" spans="64:66" ht="11.25" customHeight="1" x14ac:dyDescent="0.25">
      <c r="BL562" s="94">
        <f t="shared" si="65"/>
        <v>558</v>
      </c>
      <c r="BM562" s="56">
        <f t="shared" si="66"/>
        <v>16</v>
      </c>
      <c r="BN562" s="56">
        <f t="shared" si="67"/>
        <v>18</v>
      </c>
    </row>
    <row r="563" spans="64:66" ht="11.25" customHeight="1" x14ac:dyDescent="0.25">
      <c r="BL563" s="94">
        <f t="shared" si="65"/>
        <v>559</v>
      </c>
      <c r="BM563" s="56">
        <f t="shared" si="66"/>
        <v>16</v>
      </c>
      <c r="BN563" s="56">
        <f t="shared" si="67"/>
        <v>19</v>
      </c>
    </row>
    <row r="564" spans="64:66" ht="11.25" customHeight="1" x14ac:dyDescent="0.25">
      <c r="BL564" s="94">
        <f t="shared" si="65"/>
        <v>560</v>
      </c>
      <c r="BM564" s="56">
        <f t="shared" si="66"/>
        <v>16</v>
      </c>
      <c r="BN564" s="56">
        <f t="shared" si="67"/>
        <v>20</v>
      </c>
    </row>
    <row r="565" spans="64:66" ht="11.25" customHeight="1" x14ac:dyDescent="0.25">
      <c r="BL565" s="94">
        <f t="shared" si="65"/>
        <v>561</v>
      </c>
      <c r="BM565" s="56">
        <f t="shared" si="66"/>
        <v>16</v>
      </c>
      <c r="BN565" s="56">
        <f t="shared" si="67"/>
        <v>21</v>
      </c>
    </row>
    <row r="566" spans="64:66" ht="11.25" customHeight="1" x14ac:dyDescent="0.25">
      <c r="BL566" s="94">
        <f t="shared" si="65"/>
        <v>562</v>
      </c>
      <c r="BM566" s="56">
        <f t="shared" si="66"/>
        <v>16</v>
      </c>
      <c r="BN566" s="56">
        <f t="shared" si="67"/>
        <v>22</v>
      </c>
    </row>
    <row r="567" spans="64:66" ht="11.25" customHeight="1" x14ac:dyDescent="0.25">
      <c r="BL567" s="94">
        <f t="shared" si="65"/>
        <v>563</v>
      </c>
      <c r="BM567" s="56">
        <f t="shared" si="66"/>
        <v>16</v>
      </c>
      <c r="BN567" s="56">
        <f t="shared" si="67"/>
        <v>23</v>
      </c>
    </row>
    <row r="568" spans="64:66" ht="11.25" customHeight="1" x14ac:dyDescent="0.25">
      <c r="BL568" s="94">
        <f t="shared" si="65"/>
        <v>564</v>
      </c>
      <c r="BM568" s="56">
        <f t="shared" si="66"/>
        <v>16</v>
      </c>
      <c r="BN568" s="56">
        <f t="shared" si="67"/>
        <v>24</v>
      </c>
    </row>
    <row r="569" spans="64:66" ht="11.25" customHeight="1" x14ac:dyDescent="0.25">
      <c r="BL569" s="94">
        <f t="shared" si="65"/>
        <v>565</v>
      </c>
      <c r="BM569" s="56">
        <f t="shared" si="66"/>
        <v>16</v>
      </c>
      <c r="BN569" s="56">
        <f t="shared" si="67"/>
        <v>25</v>
      </c>
    </row>
    <row r="570" spans="64:66" ht="11.25" customHeight="1" x14ac:dyDescent="0.25">
      <c r="BL570" s="94">
        <f t="shared" si="65"/>
        <v>566</v>
      </c>
      <c r="BM570" s="56">
        <f t="shared" si="66"/>
        <v>16</v>
      </c>
      <c r="BN570" s="56">
        <f t="shared" si="67"/>
        <v>26</v>
      </c>
    </row>
    <row r="571" spans="64:66" ht="11.25" customHeight="1" x14ac:dyDescent="0.25">
      <c r="BL571" s="94">
        <f t="shared" si="65"/>
        <v>567</v>
      </c>
      <c r="BM571" s="56">
        <f t="shared" si="66"/>
        <v>16</v>
      </c>
      <c r="BN571" s="56">
        <f t="shared" si="67"/>
        <v>27</v>
      </c>
    </row>
    <row r="572" spans="64:66" ht="11.25" customHeight="1" x14ac:dyDescent="0.25">
      <c r="BL572" s="94">
        <f t="shared" si="65"/>
        <v>568</v>
      </c>
      <c r="BM572" s="56">
        <f t="shared" si="66"/>
        <v>16</v>
      </c>
      <c r="BN572" s="56">
        <f t="shared" si="67"/>
        <v>28</v>
      </c>
    </row>
    <row r="573" spans="64:66" ht="11.25" customHeight="1" x14ac:dyDescent="0.25">
      <c r="BL573" s="94">
        <f t="shared" si="65"/>
        <v>569</v>
      </c>
      <c r="BM573" s="56">
        <f t="shared" si="66"/>
        <v>16</v>
      </c>
      <c r="BN573" s="56">
        <f t="shared" si="67"/>
        <v>29</v>
      </c>
    </row>
    <row r="574" spans="64:66" ht="11.25" customHeight="1" x14ac:dyDescent="0.25">
      <c r="BL574" s="94">
        <f t="shared" si="65"/>
        <v>570</v>
      </c>
      <c r="BM574" s="56">
        <f t="shared" si="66"/>
        <v>16</v>
      </c>
      <c r="BN574" s="56">
        <f t="shared" si="67"/>
        <v>30</v>
      </c>
    </row>
    <row r="575" spans="64:66" ht="11.25" customHeight="1" x14ac:dyDescent="0.25">
      <c r="BL575" s="94">
        <f t="shared" si="65"/>
        <v>571</v>
      </c>
      <c r="BM575" s="56">
        <f t="shared" si="66"/>
        <v>16</v>
      </c>
      <c r="BN575" s="56">
        <f t="shared" si="67"/>
        <v>31</v>
      </c>
    </row>
    <row r="576" spans="64:66" ht="11.25" customHeight="1" x14ac:dyDescent="0.25">
      <c r="BL576" s="94">
        <f t="shared" si="65"/>
        <v>572</v>
      </c>
      <c r="BM576" s="56">
        <f t="shared" si="66"/>
        <v>16</v>
      </c>
      <c r="BN576" s="56">
        <f t="shared" si="67"/>
        <v>32</v>
      </c>
    </row>
    <row r="577" spans="64:66" ht="11.25" customHeight="1" x14ac:dyDescent="0.25">
      <c r="BL577" s="94">
        <f t="shared" si="65"/>
        <v>573</v>
      </c>
      <c r="BM577" s="56">
        <f t="shared" si="66"/>
        <v>16</v>
      </c>
      <c r="BN577" s="56">
        <f t="shared" si="67"/>
        <v>33</v>
      </c>
    </row>
    <row r="578" spans="64:66" ht="11.25" customHeight="1" x14ac:dyDescent="0.25">
      <c r="BL578" s="94">
        <f t="shared" si="65"/>
        <v>574</v>
      </c>
      <c r="BM578" s="56">
        <f t="shared" si="66"/>
        <v>16</v>
      </c>
      <c r="BN578" s="56">
        <f t="shared" si="67"/>
        <v>34</v>
      </c>
    </row>
    <row r="579" spans="64:66" ht="11.25" customHeight="1" x14ac:dyDescent="0.25">
      <c r="BL579" s="94">
        <f t="shared" si="65"/>
        <v>575</v>
      </c>
      <c r="BM579" s="56">
        <f t="shared" si="66"/>
        <v>16</v>
      </c>
      <c r="BN579" s="56">
        <f t="shared" si="67"/>
        <v>35</v>
      </c>
    </row>
    <row r="580" spans="64:66" ht="11.25" customHeight="1" x14ac:dyDescent="0.25">
      <c r="BL580" s="94">
        <f t="shared" si="65"/>
        <v>576</v>
      </c>
      <c r="BM580" s="56">
        <f t="shared" si="66"/>
        <v>16</v>
      </c>
      <c r="BN580" s="56">
        <f t="shared" si="67"/>
        <v>36</v>
      </c>
    </row>
    <row r="581" spans="64:66" ht="11.25" customHeight="1" x14ac:dyDescent="0.25">
      <c r="BL581" s="94">
        <f t="shared" ref="BL581:BL644" si="68">IF(ROW()&lt;=$BL$4,ROW()-ROW(BL$4),"")</f>
        <v>577</v>
      </c>
      <c r="BM581" s="56">
        <f t="shared" si="66"/>
        <v>17</v>
      </c>
      <c r="BN581" s="56">
        <f t="shared" si="67"/>
        <v>1</v>
      </c>
    </row>
    <row r="582" spans="64:66" ht="11.25" customHeight="1" x14ac:dyDescent="0.25">
      <c r="BL582" s="94">
        <f t="shared" si="68"/>
        <v>578</v>
      </c>
      <c r="BM582" s="56">
        <f t="shared" ref="BM582:BM645" si="69">IF(ISNUMBER(BL582),INT(BL581/$BN$4)+1,"")</f>
        <v>17</v>
      </c>
      <c r="BN582" s="56">
        <f t="shared" ref="BN582:BN645" si="70">IF(ISNUMBER(BL582),IF(BM581&lt;&gt;BM582,1,BN581+1),"")</f>
        <v>2</v>
      </c>
    </row>
    <row r="583" spans="64:66" ht="11.25" customHeight="1" x14ac:dyDescent="0.25">
      <c r="BL583" s="94">
        <f t="shared" si="68"/>
        <v>579</v>
      </c>
      <c r="BM583" s="56">
        <f t="shared" si="69"/>
        <v>17</v>
      </c>
      <c r="BN583" s="56">
        <f t="shared" si="70"/>
        <v>3</v>
      </c>
    </row>
    <row r="584" spans="64:66" ht="11.25" customHeight="1" x14ac:dyDescent="0.25">
      <c r="BL584" s="94">
        <f t="shared" si="68"/>
        <v>580</v>
      </c>
      <c r="BM584" s="56">
        <f t="shared" si="69"/>
        <v>17</v>
      </c>
      <c r="BN584" s="56">
        <f t="shared" si="70"/>
        <v>4</v>
      </c>
    </row>
    <row r="585" spans="64:66" ht="11.25" customHeight="1" x14ac:dyDescent="0.25">
      <c r="BL585" s="94">
        <f t="shared" si="68"/>
        <v>581</v>
      </c>
      <c r="BM585" s="56">
        <f t="shared" si="69"/>
        <v>17</v>
      </c>
      <c r="BN585" s="56">
        <f t="shared" si="70"/>
        <v>5</v>
      </c>
    </row>
    <row r="586" spans="64:66" ht="11.25" customHeight="1" x14ac:dyDescent="0.25">
      <c r="BL586" s="94">
        <f t="shared" si="68"/>
        <v>582</v>
      </c>
      <c r="BM586" s="56">
        <f t="shared" si="69"/>
        <v>17</v>
      </c>
      <c r="BN586" s="56">
        <f t="shared" si="70"/>
        <v>6</v>
      </c>
    </row>
    <row r="587" spans="64:66" ht="11.25" customHeight="1" x14ac:dyDescent="0.25">
      <c r="BL587" s="94">
        <f t="shared" si="68"/>
        <v>583</v>
      </c>
      <c r="BM587" s="56">
        <f t="shared" si="69"/>
        <v>17</v>
      </c>
      <c r="BN587" s="56">
        <f t="shared" si="70"/>
        <v>7</v>
      </c>
    </row>
    <row r="588" spans="64:66" ht="11.25" customHeight="1" x14ac:dyDescent="0.25">
      <c r="BL588" s="94">
        <f t="shared" si="68"/>
        <v>584</v>
      </c>
      <c r="BM588" s="56">
        <f t="shared" si="69"/>
        <v>17</v>
      </c>
      <c r="BN588" s="56">
        <f t="shared" si="70"/>
        <v>8</v>
      </c>
    </row>
    <row r="589" spans="64:66" ht="11.25" customHeight="1" x14ac:dyDescent="0.25">
      <c r="BL589" s="94">
        <f t="shared" si="68"/>
        <v>585</v>
      </c>
      <c r="BM589" s="56">
        <f t="shared" si="69"/>
        <v>17</v>
      </c>
      <c r="BN589" s="56">
        <f t="shared" si="70"/>
        <v>9</v>
      </c>
    </row>
    <row r="590" spans="64:66" ht="11.25" customHeight="1" x14ac:dyDescent="0.25">
      <c r="BL590" s="94">
        <f t="shared" si="68"/>
        <v>586</v>
      </c>
      <c r="BM590" s="56">
        <f t="shared" si="69"/>
        <v>17</v>
      </c>
      <c r="BN590" s="56">
        <f t="shared" si="70"/>
        <v>10</v>
      </c>
    </row>
    <row r="591" spans="64:66" ht="11.25" customHeight="1" x14ac:dyDescent="0.25">
      <c r="BL591" s="94">
        <f t="shared" si="68"/>
        <v>587</v>
      </c>
      <c r="BM591" s="56">
        <f t="shared" si="69"/>
        <v>17</v>
      </c>
      <c r="BN591" s="56">
        <f t="shared" si="70"/>
        <v>11</v>
      </c>
    </row>
    <row r="592" spans="64:66" ht="11.25" customHeight="1" x14ac:dyDescent="0.25">
      <c r="BL592" s="94">
        <f t="shared" si="68"/>
        <v>588</v>
      </c>
      <c r="BM592" s="56">
        <f t="shared" si="69"/>
        <v>17</v>
      </c>
      <c r="BN592" s="56">
        <f t="shared" si="70"/>
        <v>12</v>
      </c>
    </row>
    <row r="593" spans="64:66" ht="11.25" customHeight="1" x14ac:dyDescent="0.25">
      <c r="BL593" s="94">
        <f t="shared" si="68"/>
        <v>589</v>
      </c>
      <c r="BM593" s="56">
        <f t="shared" si="69"/>
        <v>17</v>
      </c>
      <c r="BN593" s="56">
        <f t="shared" si="70"/>
        <v>13</v>
      </c>
    </row>
    <row r="594" spans="64:66" ht="11.25" customHeight="1" x14ac:dyDescent="0.25">
      <c r="BL594" s="94">
        <f t="shared" si="68"/>
        <v>590</v>
      </c>
      <c r="BM594" s="56">
        <f t="shared" si="69"/>
        <v>17</v>
      </c>
      <c r="BN594" s="56">
        <f t="shared" si="70"/>
        <v>14</v>
      </c>
    </row>
    <row r="595" spans="64:66" ht="11.25" customHeight="1" x14ac:dyDescent="0.25">
      <c r="BL595" s="94">
        <f t="shared" si="68"/>
        <v>591</v>
      </c>
      <c r="BM595" s="56">
        <f t="shared" si="69"/>
        <v>17</v>
      </c>
      <c r="BN595" s="56">
        <f t="shared" si="70"/>
        <v>15</v>
      </c>
    </row>
    <row r="596" spans="64:66" ht="11.25" customHeight="1" x14ac:dyDescent="0.25">
      <c r="BL596" s="94">
        <f t="shared" si="68"/>
        <v>592</v>
      </c>
      <c r="BM596" s="56">
        <f t="shared" si="69"/>
        <v>17</v>
      </c>
      <c r="BN596" s="56">
        <f t="shared" si="70"/>
        <v>16</v>
      </c>
    </row>
    <row r="597" spans="64:66" ht="11.25" customHeight="1" x14ac:dyDescent="0.25">
      <c r="BL597" s="94">
        <f t="shared" si="68"/>
        <v>593</v>
      </c>
      <c r="BM597" s="56">
        <f t="shared" si="69"/>
        <v>17</v>
      </c>
      <c r="BN597" s="56">
        <f t="shared" si="70"/>
        <v>17</v>
      </c>
    </row>
    <row r="598" spans="64:66" ht="11.25" customHeight="1" x14ac:dyDescent="0.25">
      <c r="BL598" s="94">
        <f t="shared" si="68"/>
        <v>594</v>
      </c>
      <c r="BM598" s="56">
        <f t="shared" si="69"/>
        <v>17</v>
      </c>
      <c r="BN598" s="56">
        <f t="shared" si="70"/>
        <v>18</v>
      </c>
    </row>
    <row r="599" spans="64:66" ht="11.25" customHeight="1" x14ac:dyDescent="0.25">
      <c r="BL599" s="94">
        <f t="shared" si="68"/>
        <v>595</v>
      </c>
      <c r="BM599" s="56">
        <f t="shared" si="69"/>
        <v>17</v>
      </c>
      <c r="BN599" s="56">
        <f t="shared" si="70"/>
        <v>19</v>
      </c>
    </row>
    <row r="600" spans="64:66" ht="11.25" customHeight="1" x14ac:dyDescent="0.25">
      <c r="BL600" s="94">
        <f t="shared" si="68"/>
        <v>596</v>
      </c>
      <c r="BM600" s="56">
        <f t="shared" si="69"/>
        <v>17</v>
      </c>
      <c r="BN600" s="56">
        <f t="shared" si="70"/>
        <v>20</v>
      </c>
    </row>
    <row r="601" spans="64:66" ht="11.25" customHeight="1" x14ac:dyDescent="0.25">
      <c r="BL601" s="94">
        <f t="shared" si="68"/>
        <v>597</v>
      </c>
      <c r="BM601" s="56">
        <f t="shared" si="69"/>
        <v>17</v>
      </c>
      <c r="BN601" s="56">
        <f t="shared" si="70"/>
        <v>21</v>
      </c>
    </row>
    <row r="602" spans="64:66" ht="11.25" customHeight="1" x14ac:dyDescent="0.25">
      <c r="BL602" s="94">
        <f t="shared" si="68"/>
        <v>598</v>
      </c>
      <c r="BM602" s="56">
        <f t="shared" si="69"/>
        <v>17</v>
      </c>
      <c r="BN602" s="56">
        <f t="shared" si="70"/>
        <v>22</v>
      </c>
    </row>
    <row r="603" spans="64:66" ht="11.25" customHeight="1" x14ac:dyDescent="0.25">
      <c r="BL603" s="94">
        <f t="shared" si="68"/>
        <v>599</v>
      </c>
      <c r="BM603" s="56">
        <f t="shared" si="69"/>
        <v>17</v>
      </c>
      <c r="BN603" s="56">
        <f t="shared" si="70"/>
        <v>23</v>
      </c>
    </row>
    <row r="604" spans="64:66" ht="11.25" customHeight="1" x14ac:dyDescent="0.25">
      <c r="BL604" s="94">
        <f t="shared" si="68"/>
        <v>600</v>
      </c>
      <c r="BM604" s="56">
        <f t="shared" si="69"/>
        <v>17</v>
      </c>
      <c r="BN604" s="56">
        <f t="shared" si="70"/>
        <v>24</v>
      </c>
    </row>
    <row r="605" spans="64:66" ht="11.25" customHeight="1" x14ac:dyDescent="0.25">
      <c r="BL605" s="94">
        <f t="shared" si="68"/>
        <v>601</v>
      </c>
      <c r="BM605" s="56">
        <f t="shared" si="69"/>
        <v>17</v>
      </c>
      <c r="BN605" s="56">
        <f t="shared" si="70"/>
        <v>25</v>
      </c>
    </row>
    <row r="606" spans="64:66" ht="11.25" customHeight="1" x14ac:dyDescent="0.25">
      <c r="BL606" s="94">
        <f t="shared" si="68"/>
        <v>602</v>
      </c>
      <c r="BM606" s="56">
        <f t="shared" si="69"/>
        <v>17</v>
      </c>
      <c r="BN606" s="56">
        <f t="shared" si="70"/>
        <v>26</v>
      </c>
    </row>
    <row r="607" spans="64:66" ht="11.25" customHeight="1" x14ac:dyDescent="0.25">
      <c r="BL607" s="94">
        <f t="shared" si="68"/>
        <v>603</v>
      </c>
      <c r="BM607" s="56">
        <f t="shared" si="69"/>
        <v>17</v>
      </c>
      <c r="BN607" s="56">
        <f t="shared" si="70"/>
        <v>27</v>
      </c>
    </row>
    <row r="608" spans="64:66" ht="11.25" customHeight="1" x14ac:dyDescent="0.25">
      <c r="BL608" s="94">
        <f t="shared" si="68"/>
        <v>604</v>
      </c>
      <c r="BM608" s="56">
        <f t="shared" si="69"/>
        <v>17</v>
      </c>
      <c r="BN608" s="56">
        <f t="shared" si="70"/>
        <v>28</v>
      </c>
    </row>
    <row r="609" spans="64:66" ht="11.25" customHeight="1" x14ac:dyDescent="0.25">
      <c r="BL609" s="94">
        <f t="shared" si="68"/>
        <v>605</v>
      </c>
      <c r="BM609" s="56">
        <f t="shared" si="69"/>
        <v>17</v>
      </c>
      <c r="BN609" s="56">
        <f t="shared" si="70"/>
        <v>29</v>
      </c>
    </row>
    <row r="610" spans="64:66" ht="11.25" customHeight="1" x14ac:dyDescent="0.25">
      <c r="BL610" s="94">
        <f t="shared" si="68"/>
        <v>606</v>
      </c>
      <c r="BM610" s="56">
        <f t="shared" si="69"/>
        <v>17</v>
      </c>
      <c r="BN610" s="56">
        <f t="shared" si="70"/>
        <v>30</v>
      </c>
    </row>
    <row r="611" spans="64:66" ht="11.25" customHeight="1" x14ac:dyDescent="0.25">
      <c r="BL611" s="94">
        <f t="shared" si="68"/>
        <v>607</v>
      </c>
      <c r="BM611" s="56">
        <f t="shared" si="69"/>
        <v>17</v>
      </c>
      <c r="BN611" s="56">
        <f t="shared" si="70"/>
        <v>31</v>
      </c>
    </row>
    <row r="612" spans="64:66" ht="11.25" customHeight="1" x14ac:dyDescent="0.25">
      <c r="BL612" s="94">
        <f t="shared" si="68"/>
        <v>608</v>
      </c>
      <c r="BM612" s="56">
        <f t="shared" si="69"/>
        <v>17</v>
      </c>
      <c r="BN612" s="56">
        <f t="shared" si="70"/>
        <v>32</v>
      </c>
    </row>
    <row r="613" spans="64:66" ht="11.25" customHeight="1" x14ac:dyDescent="0.25">
      <c r="BL613" s="94">
        <f t="shared" si="68"/>
        <v>609</v>
      </c>
      <c r="BM613" s="56">
        <f t="shared" si="69"/>
        <v>17</v>
      </c>
      <c r="BN613" s="56">
        <f t="shared" si="70"/>
        <v>33</v>
      </c>
    </row>
    <row r="614" spans="64:66" ht="11.25" customHeight="1" x14ac:dyDescent="0.25">
      <c r="BL614" s="94">
        <f t="shared" si="68"/>
        <v>610</v>
      </c>
      <c r="BM614" s="56">
        <f t="shared" si="69"/>
        <v>17</v>
      </c>
      <c r="BN614" s="56">
        <f t="shared" si="70"/>
        <v>34</v>
      </c>
    </row>
    <row r="615" spans="64:66" ht="11.25" customHeight="1" x14ac:dyDescent="0.25">
      <c r="BL615" s="94">
        <f t="shared" si="68"/>
        <v>611</v>
      </c>
      <c r="BM615" s="56">
        <f t="shared" si="69"/>
        <v>17</v>
      </c>
      <c r="BN615" s="56">
        <f t="shared" si="70"/>
        <v>35</v>
      </c>
    </row>
    <row r="616" spans="64:66" ht="11.25" customHeight="1" x14ac:dyDescent="0.25">
      <c r="BL616" s="94">
        <f t="shared" si="68"/>
        <v>612</v>
      </c>
      <c r="BM616" s="56">
        <f t="shared" si="69"/>
        <v>17</v>
      </c>
      <c r="BN616" s="56">
        <f t="shared" si="70"/>
        <v>36</v>
      </c>
    </row>
    <row r="617" spans="64:66" ht="11.25" customHeight="1" x14ac:dyDescent="0.25">
      <c r="BL617" s="94">
        <f t="shared" si="68"/>
        <v>613</v>
      </c>
      <c r="BM617" s="56">
        <f t="shared" si="69"/>
        <v>18</v>
      </c>
      <c r="BN617" s="56">
        <f t="shared" si="70"/>
        <v>1</v>
      </c>
    </row>
    <row r="618" spans="64:66" ht="11.25" customHeight="1" x14ac:dyDescent="0.25">
      <c r="BL618" s="94">
        <f t="shared" si="68"/>
        <v>614</v>
      </c>
      <c r="BM618" s="56">
        <f t="shared" si="69"/>
        <v>18</v>
      </c>
      <c r="BN618" s="56">
        <f t="shared" si="70"/>
        <v>2</v>
      </c>
    </row>
    <row r="619" spans="64:66" ht="11.25" customHeight="1" x14ac:dyDescent="0.25">
      <c r="BL619" s="94">
        <f t="shared" si="68"/>
        <v>615</v>
      </c>
      <c r="BM619" s="56">
        <f t="shared" si="69"/>
        <v>18</v>
      </c>
      <c r="BN619" s="56">
        <f t="shared" si="70"/>
        <v>3</v>
      </c>
    </row>
    <row r="620" spans="64:66" ht="11.25" customHeight="1" x14ac:dyDescent="0.25">
      <c r="BL620" s="94">
        <f t="shared" si="68"/>
        <v>616</v>
      </c>
      <c r="BM620" s="56">
        <f t="shared" si="69"/>
        <v>18</v>
      </c>
      <c r="BN620" s="56">
        <f t="shared" si="70"/>
        <v>4</v>
      </c>
    </row>
    <row r="621" spans="64:66" ht="11.25" customHeight="1" x14ac:dyDescent="0.25">
      <c r="BL621" s="94">
        <f t="shared" si="68"/>
        <v>617</v>
      </c>
      <c r="BM621" s="56">
        <f t="shared" si="69"/>
        <v>18</v>
      </c>
      <c r="BN621" s="56">
        <f t="shared" si="70"/>
        <v>5</v>
      </c>
    </row>
    <row r="622" spans="64:66" ht="11.25" customHeight="1" x14ac:dyDescent="0.25">
      <c r="BL622" s="94">
        <f t="shared" si="68"/>
        <v>618</v>
      </c>
      <c r="BM622" s="56">
        <f t="shared" si="69"/>
        <v>18</v>
      </c>
      <c r="BN622" s="56">
        <f t="shared" si="70"/>
        <v>6</v>
      </c>
    </row>
    <row r="623" spans="64:66" ht="11.25" customHeight="1" x14ac:dyDescent="0.25">
      <c r="BL623" s="94">
        <f t="shared" si="68"/>
        <v>619</v>
      </c>
      <c r="BM623" s="56">
        <f t="shared" si="69"/>
        <v>18</v>
      </c>
      <c r="BN623" s="56">
        <f t="shared" si="70"/>
        <v>7</v>
      </c>
    </row>
    <row r="624" spans="64:66" ht="11.25" customHeight="1" x14ac:dyDescent="0.25">
      <c r="BL624" s="94">
        <f t="shared" si="68"/>
        <v>620</v>
      </c>
      <c r="BM624" s="56">
        <f t="shared" si="69"/>
        <v>18</v>
      </c>
      <c r="BN624" s="56">
        <f t="shared" si="70"/>
        <v>8</v>
      </c>
    </row>
    <row r="625" spans="64:66" ht="11.25" customHeight="1" x14ac:dyDescent="0.25">
      <c r="BL625" s="94">
        <f t="shared" si="68"/>
        <v>621</v>
      </c>
      <c r="BM625" s="56">
        <f t="shared" si="69"/>
        <v>18</v>
      </c>
      <c r="BN625" s="56">
        <f t="shared" si="70"/>
        <v>9</v>
      </c>
    </row>
    <row r="626" spans="64:66" ht="11.25" customHeight="1" x14ac:dyDescent="0.25">
      <c r="BL626" s="94">
        <f t="shared" si="68"/>
        <v>622</v>
      </c>
      <c r="BM626" s="56">
        <f t="shared" si="69"/>
        <v>18</v>
      </c>
      <c r="BN626" s="56">
        <f t="shared" si="70"/>
        <v>10</v>
      </c>
    </row>
    <row r="627" spans="64:66" ht="11.25" customHeight="1" x14ac:dyDescent="0.25">
      <c r="BL627" s="94">
        <f t="shared" si="68"/>
        <v>623</v>
      </c>
      <c r="BM627" s="56">
        <f t="shared" si="69"/>
        <v>18</v>
      </c>
      <c r="BN627" s="56">
        <f t="shared" si="70"/>
        <v>11</v>
      </c>
    </row>
    <row r="628" spans="64:66" ht="11.25" customHeight="1" x14ac:dyDescent="0.25">
      <c r="BL628" s="94">
        <f t="shared" si="68"/>
        <v>624</v>
      </c>
      <c r="BM628" s="56">
        <f t="shared" si="69"/>
        <v>18</v>
      </c>
      <c r="BN628" s="56">
        <f t="shared" si="70"/>
        <v>12</v>
      </c>
    </row>
    <row r="629" spans="64:66" ht="11.25" customHeight="1" x14ac:dyDescent="0.25">
      <c r="BL629" s="94">
        <f t="shared" si="68"/>
        <v>625</v>
      </c>
      <c r="BM629" s="56">
        <f t="shared" si="69"/>
        <v>18</v>
      </c>
      <c r="BN629" s="56">
        <f t="shared" si="70"/>
        <v>13</v>
      </c>
    </row>
    <row r="630" spans="64:66" ht="11.25" customHeight="1" x14ac:dyDescent="0.25">
      <c r="BL630" s="94">
        <f t="shared" si="68"/>
        <v>626</v>
      </c>
      <c r="BM630" s="56">
        <f t="shared" si="69"/>
        <v>18</v>
      </c>
      <c r="BN630" s="56">
        <f t="shared" si="70"/>
        <v>14</v>
      </c>
    </row>
    <row r="631" spans="64:66" ht="11.25" customHeight="1" x14ac:dyDescent="0.25">
      <c r="BL631" s="94">
        <f t="shared" si="68"/>
        <v>627</v>
      </c>
      <c r="BM631" s="56">
        <f t="shared" si="69"/>
        <v>18</v>
      </c>
      <c r="BN631" s="56">
        <f t="shared" si="70"/>
        <v>15</v>
      </c>
    </row>
    <row r="632" spans="64:66" ht="11.25" customHeight="1" x14ac:dyDescent="0.25">
      <c r="BL632" s="94">
        <f t="shared" si="68"/>
        <v>628</v>
      </c>
      <c r="BM632" s="56">
        <f t="shared" si="69"/>
        <v>18</v>
      </c>
      <c r="BN632" s="56">
        <f t="shared" si="70"/>
        <v>16</v>
      </c>
    </row>
    <row r="633" spans="64:66" ht="11.25" customHeight="1" x14ac:dyDescent="0.25">
      <c r="BL633" s="94">
        <f t="shared" si="68"/>
        <v>629</v>
      </c>
      <c r="BM633" s="56">
        <f t="shared" si="69"/>
        <v>18</v>
      </c>
      <c r="BN633" s="56">
        <f t="shared" si="70"/>
        <v>17</v>
      </c>
    </row>
    <row r="634" spans="64:66" ht="11.25" customHeight="1" x14ac:dyDescent="0.25">
      <c r="BL634" s="94">
        <f t="shared" si="68"/>
        <v>630</v>
      </c>
      <c r="BM634" s="56">
        <f t="shared" si="69"/>
        <v>18</v>
      </c>
      <c r="BN634" s="56">
        <f t="shared" si="70"/>
        <v>18</v>
      </c>
    </row>
    <row r="635" spans="64:66" ht="11.25" customHeight="1" x14ac:dyDescent="0.25">
      <c r="BL635" s="94">
        <f t="shared" si="68"/>
        <v>631</v>
      </c>
      <c r="BM635" s="56">
        <f t="shared" si="69"/>
        <v>18</v>
      </c>
      <c r="BN635" s="56">
        <f t="shared" si="70"/>
        <v>19</v>
      </c>
    </row>
    <row r="636" spans="64:66" ht="11.25" customHeight="1" x14ac:dyDescent="0.25">
      <c r="BL636" s="94">
        <f t="shared" si="68"/>
        <v>632</v>
      </c>
      <c r="BM636" s="56">
        <f t="shared" si="69"/>
        <v>18</v>
      </c>
      <c r="BN636" s="56">
        <f t="shared" si="70"/>
        <v>20</v>
      </c>
    </row>
    <row r="637" spans="64:66" ht="11.25" customHeight="1" x14ac:dyDescent="0.25">
      <c r="BL637" s="94">
        <f t="shared" si="68"/>
        <v>633</v>
      </c>
      <c r="BM637" s="56">
        <f t="shared" si="69"/>
        <v>18</v>
      </c>
      <c r="BN637" s="56">
        <f t="shared" si="70"/>
        <v>21</v>
      </c>
    </row>
    <row r="638" spans="64:66" ht="11.25" customHeight="1" x14ac:dyDescent="0.25">
      <c r="BL638" s="94">
        <f t="shared" si="68"/>
        <v>634</v>
      </c>
      <c r="BM638" s="56">
        <f t="shared" si="69"/>
        <v>18</v>
      </c>
      <c r="BN638" s="56">
        <f t="shared" si="70"/>
        <v>22</v>
      </c>
    </row>
    <row r="639" spans="64:66" ht="11.25" customHeight="1" x14ac:dyDescent="0.25">
      <c r="BL639" s="94">
        <f t="shared" si="68"/>
        <v>635</v>
      </c>
      <c r="BM639" s="56">
        <f t="shared" si="69"/>
        <v>18</v>
      </c>
      <c r="BN639" s="56">
        <f t="shared" si="70"/>
        <v>23</v>
      </c>
    </row>
    <row r="640" spans="64:66" ht="11.25" customHeight="1" x14ac:dyDescent="0.25">
      <c r="BL640" s="94">
        <f t="shared" si="68"/>
        <v>636</v>
      </c>
      <c r="BM640" s="56">
        <f t="shared" si="69"/>
        <v>18</v>
      </c>
      <c r="BN640" s="56">
        <f t="shared" si="70"/>
        <v>24</v>
      </c>
    </row>
    <row r="641" spans="64:66" ht="11.25" customHeight="1" x14ac:dyDescent="0.25">
      <c r="BL641" s="94">
        <f t="shared" si="68"/>
        <v>637</v>
      </c>
      <c r="BM641" s="56">
        <f t="shared" si="69"/>
        <v>18</v>
      </c>
      <c r="BN641" s="56">
        <f t="shared" si="70"/>
        <v>25</v>
      </c>
    </row>
    <row r="642" spans="64:66" ht="11.25" customHeight="1" x14ac:dyDescent="0.25">
      <c r="BL642" s="94">
        <f t="shared" si="68"/>
        <v>638</v>
      </c>
      <c r="BM642" s="56">
        <f t="shared" si="69"/>
        <v>18</v>
      </c>
      <c r="BN642" s="56">
        <f t="shared" si="70"/>
        <v>26</v>
      </c>
    </row>
    <row r="643" spans="64:66" ht="11.25" customHeight="1" x14ac:dyDescent="0.25">
      <c r="BL643" s="94">
        <f t="shared" si="68"/>
        <v>639</v>
      </c>
      <c r="BM643" s="56">
        <f t="shared" si="69"/>
        <v>18</v>
      </c>
      <c r="BN643" s="56">
        <f t="shared" si="70"/>
        <v>27</v>
      </c>
    </row>
    <row r="644" spans="64:66" ht="11.25" customHeight="1" x14ac:dyDescent="0.25">
      <c r="BL644" s="94">
        <f t="shared" si="68"/>
        <v>640</v>
      </c>
      <c r="BM644" s="56">
        <f t="shared" si="69"/>
        <v>18</v>
      </c>
      <c r="BN644" s="56">
        <f t="shared" si="70"/>
        <v>28</v>
      </c>
    </row>
    <row r="645" spans="64:66" ht="11.25" customHeight="1" x14ac:dyDescent="0.25">
      <c r="BL645" s="94">
        <f t="shared" ref="BL645:BL708" si="71">IF(ROW()&lt;=$BL$4,ROW()-ROW(BL$4),"")</f>
        <v>641</v>
      </c>
      <c r="BM645" s="56">
        <f t="shared" si="69"/>
        <v>18</v>
      </c>
      <c r="BN645" s="56">
        <f t="shared" si="70"/>
        <v>29</v>
      </c>
    </row>
    <row r="646" spans="64:66" ht="11.25" customHeight="1" x14ac:dyDescent="0.25">
      <c r="BL646" s="94">
        <f t="shared" si="71"/>
        <v>642</v>
      </c>
      <c r="BM646" s="56">
        <f t="shared" ref="BM646:BM709" si="72">IF(ISNUMBER(BL646),INT(BL645/$BN$4)+1,"")</f>
        <v>18</v>
      </c>
      <c r="BN646" s="56">
        <f t="shared" ref="BN646:BN709" si="73">IF(ISNUMBER(BL646),IF(BM645&lt;&gt;BM646,1,BN645+1),"")</f>
        <v>30</v>
      </c>
    </row>
    <row r="647" spans="64:66" ht="11.25" customHeight="1" x14ac:dyDescent="0.25">
      <c r="BL647" s="94">
        <f t="shared" si="71"/>
        <v>643</v>
      </c>
      <c r="BM647" s="56">
        <f t="shared" si="72"/>
        <v>18</v>
      </c>
      <c r="BN647" s="56">
        <f t="shared" si="73"/>
        <v>31</v>
      </c>
    </row>
    <row r="648" spans="64:66" ht="11.25" customHeight="1" x14ac:dyDescent="0.25">
      <c r="BL648" s="94">
        <f t="shared" si="71"/>
        <v>644</v>
      </c>
      <c r="BM648" s="56">
        <f t="shared" si="72"/>
        <v>18</v>
      </c>
      <c r="BN648" s="56">
        <f t="shared" si="73"/>
        <v>32</v>
      </c>
    </row>
    <row r="649" spans="64:66" ht="11.25" customHeight="1" x14ac:dyDescent="0.25">
      <c r="BL649" s="94">
        <f t="shared" si="71"/>
        <v>645</v>
      </c>
      <c r="BM649" s="56">
        <f t="shared" si="72"/>
        <v>18</v>
      </c>
      <c r="BN649" s="56">
        <f t="shared" si="73"/>
        <v>33</v>
      </c>
    </row>
    <row r="650" spans="64:66" ht="11.25" customHeight="1" x14ac:dyDescent="0.25">
      <c r="BL650" s="94">
        <f t="shared" si="71"/>
        <v>646</v>
      </c>
      <c r="BM650" s="56">
        <f t="shared" si="72"/>
        <v>18</v>
      </c>
      <c r="BN650" s="56">
        <f t="shared" si="73"/>
        <v>34</v>
      </c>
    </row>
    <row r="651" spans="64:66" ht="11.25" customHeight="1" x14ac:dyDescent="0.25">
      <c r="BL651" s="94">
        <f t="shared" si="71"/>
        <v>647</v>
      </c>
      <c r="BM651" s="56">
        <f t="shared" si="72"/>
        <v>18</v>
      </c>
      <c r="BN651" s="56">
        <f t="shared" si="73"/>
        <v>35</v>
      </c>
    </row>
    <row r="652" spans="64:66" ht="11.25" customHeight="1" x14ac:dyDescent="0.25">
      <c r="BL652" s="94">
        <f t="shared" si="71"/>
        <v>648</v>
      </c>
      <c r="BM652" s="56">
        <f t="shared" si="72"/>
        <v>18</v>
      </c>
      <c r="BN652" s="56">
        <f t="shared" si="73"/>
        <v>36</v>
      </c>
    </row>
    <row r="653" spans="64:66" ht="11.25" customHeight="1" x14ac:dyDescent="0.25">
      <c r="BL653" s="94">
        <f t="shared" si="71"/>
        <v>649</v>
      </c>
      <c r="BM653" s="56">
        <f t="shared" si="72"/>
        <v>19</v>
      </c>
      <c r="BN653" s="56">
        <f t="shared" si="73"/>
        <v>1</v>
      </c>
    </row>
    <row r="654" spans="64:66" ht="11.25" customHeight="1" x14ac:dyDescent="0.25">
      <c r="BL654" s="94">
        <f t="shared" si="71"/>
        <v>650</v>
      </c>
      <c r="BM654" s="56">
        <f t="shared" si="72"/>
        <v>19</v>
      </c>
      <c r="BN654" s="56">
        <f t="shared" si="73"/>
        <v>2</v>
      </c>
    </row>
    <row r="655" spans="64:66" ht="11.25" customHeight="1" x14ac:dyDescent="0.25">
      <c r="BL655" s="94">
        <f t="shared" si="71"/>
        <v>651</v>
      </c>
      <c r="BM655" s="56">
        <f t="shared" si="72"/>
        <v>19</v>
      </c>
      <c r="BN655" s="56">
        <f t="shared" si="73"/>
        <v>3</v>
      </c>
    </row>
    <row r="656" spans="64:66" ht="11.25" customHeight="1" x14ac:dyDescent="0.25">
      <c r="BL656" s="94">
        <f t="shared" si="71"/>
        <v>652</v>
      </c>
      <c r="BM656" s="56">
        <f t="shared" si="72"/>
        <v>19</v>
      </c>
      <c r="BN656" s="56">
        <f t="shared" si="73"/>
        <v>4</v>
      </c>
    </row>
    <row r="657" spans="64:66" ht="11.25" customHeight="1" x14ac:dyDescent="0.25">
      <c r="BL657" s="94">
        <f t="shared" si="71"/>
        <v>653</v>
      </c>
      <c r="BM657" s="56">
        <f t="shared" si="72"/>
        <v>19</v>
      </c>
      <c r="BN657" s="56">
        <f t="shared" si="73"/>
        <v>5</v>
      </c>
    </row>
    <row r="658" spans="64:66" ht="11.25" customHeight="1" x14ac:dyDescent="0.25">
      <c r="BL658" s="94">
        <f t="shared" si="71"/>
        <v>654</v>
      </c>
      <c r="BM658" s="56">
        <f t="shared" si="72"/>
        <v>19</v>
      </c>
      <c r="BN658" s="56">
        <f t="shared" si="73"/>
        <v>6</v>
      </c>
    </row>
    <row r="659" spans="64:66" ht="11.25" customHeight="1" x14ac:dyDescent="0.25">
      <c r="BL659" s="94">
        <f t="shared" si="71"/>
        <v>655</v>
      </c>
      <c r="BM659" s="56">
        <f t="shared" si="72"/>
        <v>19</v>
      </c>
      <c r="BN659" s="56">
        <f t="shared" si="73"/>
        <v>7</v>
      </c>
    </row>
    <row r="660" spans="64:66" ht="11.25" customHeight="1" x14ac:dyDescent="0.25">
      <c r="BL660" s="94">
        <f t="shared" si="71"/>
        <v>656</v>
      </c>
      <c r="BM660" s="56">
        <f t="shared" si="72"/>
        <v>19</v>
      </c>
      <c r="BN660" s="56">
        <f t="shared" si="73"/>
        <v>8</v>
      </c>
    </row>
    <row r="661" spans="64:66" ht="11.25" customHeight="1" x14ac:dyDescent="0.25">
      <c r="BL661" s="94">
        <f t="shared" si="71"/>
        <v>657</v>
      </c>
      <c r="BM661" s="56">
        <f t="shared" si="72"/>
        <v>19</v>
      </c>
      <c r="BN661" s="56">
        <f t="shared" si="73"/>
        <v>9</v>
      </c>
    </row>
    <row r="662" spans="64:66" ht="11.25" customHeight="1" x14ac:dyDescent="0.25">
      <c r="BL662" s="94">
        <f t="shared" si="71"/>
        <v>658</v>
      </c>
      <c r="BM662" s="56">
        <f t="shared" si="72"/>
        <v>19</v>
      </c>
      <c r="BN662" s="56">
        <f t="shared" si="73"/>
        <v>10</v>
      </c>
    </row>
    <row r="663" spans="64:66" ht="11.25" customHeight="1" x14ac:dyDescent="0.25">
      <c r="BL663" s="94">
        <f t="shared" si="71"/>
        <v>659</v>
      </c>
      <c r="BM663" s="56">
        <f t="shared" si="72"/>
        <v>19</v>
      </c>
      <c r="BN663" s="56">
        <f t="shared" si="73"/>
        <v>11</v>
      </c>
    </row>
    <row r="664" spans="64:66" ht="11.25" customHeight="1" x14ac:dyDescent="0.25">
      <c r="BL664" s="94">
        <f t="shared" si="71"/>
        <v>660</v>
      </c>
      <c r="BM664" s="56">
        <f t="shared" si="72"/>
        <v>19</v>
      </c>
      <c r="BN664" s="56">
        <f t="shared" si="73"/>
        <v>12</v>
      </c>
    </row>
    <row r="665" spans="64:66" ht="11.25" customHeight="1" x14ac:dyDescent="0.25">
      <c r="BL665" s="94">
        <f t="shared" si="71"/>
        <v>661</v>
      </c>
      <c r="BM665" s="56">
        <f t="shared" si="72"/>
        <v>19</v>
      </c>
      <c r="BN665" s="56">
        <f t="shared" si="73"/>
        <v>13</v>
      </c>
    </row>
    <row r="666" spans="64:66" ht="11.25" customHeight="1" x14ac:dyDescent="0.25">
      <c r="BL666" s="94">
        <f t="shared" si="71"/>
        <v>662</v>
      </c>
      <c r="BM666" s="56">
        <f t="shared" si="72"/>
        <v>19</v>
      </c>
      <c r="BN666" s="56">
        <f t="shared" si="73"/>
        <v>14</v>
      </c>
    </row>
    <row r="667" spans="64:66" ht="11.25" customHeight="1" x14ac:dyDescent="0.25">
      <c r="BL667" s="94">
        <f t="shared" si="71"/>
        <v>663</v>
      </c>
      <c r="BM667" s="56">
        <f t="shared" si="72"/>
        <v>19</v>
      </c>
      <c r="BN667" s="56">
        <f t="shared" si="73"/>
        <v>15</v>
      </c>
    </row>
    <row r="668" spans="64:66" ht="11.25" customHeight="1" x14ac:dyDescent="0.25">
      <c r="BL668" s="94">
        <f t="shared" si="71"/>
        <v>664</v>
      </c>
      <c r="BM668" s="56">
        <f t="shared" si="72"/>
        <v>19</v>
      </c>
      <c r="BN668" s="56">
        <f t="shared" si="73"/>
        <v>16</v>
      </c>
    </row>
    <row r="669" spans="64:66" ht="11.25" customHeight="1" x14ac:dyDescent="0.25">
      <c r="BL669" s="94">
        <f t="shared" si="71"/>
        <v>665</v>
      </c>
      <c r="BM669" s="56">
        <f t="shared" si="72"/>
        <v>19</v>
      </c>
      <c r="BN669" s="56">
        <f t="shared" si="73"/>
        <v>17</v>
      </c>
    </row>
    <row r="670" spans="64:66" ht="11.25" customHeight="1" x14ac:dyDescent="0.25">
      <c r="BL670" s="94">
        <f t="shared" si="71"/>
        <v>666</v>
      </c>
      <c r="BM670" s="56">
        <f t="shared" si="72"/>
        <v>19</v>
      </c>
      <c r="BN670" s="56">
        <f t="shared" si="73"/>
        <v>18</v>
      </c>
    </row>
    <row r="671" spans="64:66" ht="11.25" customHeight="1" x14ac:dyDescent="0.25">
      <c r="BL671" s="94">
        <f t="shared" si="71"/>
        <v>667</v>
      </c>
      <c r="BM671" s="56">
        <f t="shared" si="72"/>
        <v>19</v>
      </c>
      <c r="BN671" s="56">
        <f t="shared" si="73"/>
        <v>19</v>
      </c>
    </row>
    <row r="672" spans="64:66" ht="11.25" customHeight="1" x14ac:dyDescent="0.25">
      <c r="BL672" s="94">
        <f t="shared" si="71"/>
        <v>668</v>
      </c>
      <c r="BM672" s="56">
        <f t="shared" si="72"/>
        <v>19</v>
      </c>
      <c r="BN672" s="56">
        <f t="shared" si="73"/>
        <v>20</v>
      </c>
    </row>
    <row r="673" spans="64:66" ht="11.25" customHeight="1" x14ac:dyDescent="0.25">
      <c r="BL673" s="94">
        <f t="shared" si="71"/>
        <v>669</v>
      </c>
      <c r="BM673" s="56">
        <f t="shared" si="72"/>
        <v>19</v>
      </c>
      <c r="BN673" s="56">
        <f t="shared" si="73"/>
        <v>21</v>
      </c>
    </row>
    <row r="674" spans="64:66" ht="11.25" customHeight="1" x14ac:dyDescent="0.25">
      <c r="BL674" s="94">
        <f t="shared" si="71"/>
        <v>670</v>
      </c>
      <c r="BM674" s="56">
        <f t="shared" si="72"/>
        <v>19</v>
      </c>
      <c r="BN674" s="56">
        <f t="shared" si="73"/>
        <v>22</v>
      </c>
    </row>
    <row r="675" spans="64:66" ht="11.25" customHeight="1" x14ac:dyDescent="0.25">
      <c r="BL675" s="94">
        <f t="shared" si="71"/>
        <v>671</v>
      </c>
      <c r="BM675" s="56">
        <f t="shared" si="72"/>
        <v>19</v>
      </c>
      <c r="BN675" s="56">
        <f t="shared" si="73"/>
        <v>23</v>
      </c>
    </row>
    <row r="676" spans="64:66" ht="11.25" customHeight="1" x14ac:dyDescent="0.25">
      <c r="BL676" s="94">
        <f t="shared" si="71"/>
        <v>672</v>
      </c>
      <c r="BM676" s="56">
        <f t="shared" si="72"/>
        <v>19</v>
      </c>
      <c r="BN676" s="56">
        <f t="shared" si="73"/>
        <v>24</v>
      </c>
    </row>
    <row r="677" spans="64:66" ht="11.25" customHeight="1" x14ac:dyDescent="0.25">
      <c r="BL677" s="94">
        <f t="shared" si="71"/>
        <v>673</v>
      </c>
      <c r="BM677" s="56">
        <f t="shared" si="72"/>
        <v>19</v>
      </c>
      <c r="BN677" s="56">
        <f t="shared" si="73"/>
        <v>25</v>
      </c>
    </row>
    <row r="678" spans="64:66" ht="11.25" customHeight="1" x14ac:dyDescent="0.25">
      <c r="BL678" s="94">
        <f t="shared" si="71"/>
        <v>674</v>
      </c>
      <c r="BM678" s="56">
        <f t="shared" si="72"/>
        <v>19</v>
      </c>
      <c r="BN678" s="56">
        <f t="shared" si="73"/>
        <v>26</v>
      </c>
    </row>
    <row r="679" spans="64:66" ht="11.25" customHeight="1" x14ac:dyDescent="0.25">
      <c r="BL679" s="94">
        <f t="shared" si="71"/>
        <v>675</v>
      </c>
      <c r="BM679" s="56">
        <f t="shared" si="72"/>
        <v>19</v>
      </c>
      <c r="BN679" s="56">
        <f t="shared" si="73"/>
        <v>27</v>
      </c>
    </row>
    <row r="680" spans="64:66" ht="11.25" customHeight="1" x14ac:dyDescent="0.25">
      <c r="BL680" s="94">
        <f t="shared" si="71"/>
        <v>676</v>
      </c>
      <c r="BM680" s="56">
        <f t="shared" si="72"/>
        <v>19</v>
      </c>
      <c r="BN680" s="56">
        <f t="shared" si="73"/>
        <v>28</v>
      </c>
    </row>
    <row r="681" spans="64:66" ht="11.25" customHeight="1" x14ac:dyDescent="0.25">
      <c r="BL681" s="94">
        <f t="shared" si="71"/>
        <v>677</v>
      </c>
      <c r="BM681" s="56">
        <f t="shared" si="72"/>
        <v>19</v>
      </c>
      <c r="BN681" s="56">
        <f t="shared" si="73"/>
        <v>29</v>
      </c>
    </row>
    <row r="682" spans="64:66" ht="11.25" customHeight="1" x14ac:dyDescent="0.25">
      <c r="BL682" s="94">
        <f t="shared" si="71"/>
        <v>678</v>
      </c>
      <c r="BM682" s="56">
        <f t="shared" si="72"/>
        <v>19</v>
      </c>
      <c r="BN682" s="56">
        <f t="shared" si="73"/>
        <v>30</v>
      </c>
    </row>
    <row r="683" spans="64:66" ht="11.25" customHeight="1" x14ac:dyDescent="0.25">
      <c r="BL683" s="94">
        <f t="shared" si="71"/>
        <v>679</v>
      </c>
      <c r="BM683" s="56">
        <f t="shared" si="72"/>
        <v>19</v>
      </c>
      <c r="BN683" s="56">
        <f t="shared" si="73"/>
        <v>31</v>
      </c>
    </row>
    <row r="684" spans="64:66" ht="11.25" customHeight="1" x14ac:dyDescent="0.25">
      <c r="BL684" s="94">
        <f t="shared" si="71"/>
        <v>680</v>
      </c>
      <c r="BM684" s="56">
        <f t="shared" si="72"/>
        <v>19</v>
      </c>
      <c r="BN684" s="56">
        <f t="shared" si="73"/>
        <v>32</v>
      </c>
    </row>
    <row r="685" spans="64:66" ht="11.25" customHeight="1" x14ac:dyDescent="0.25">
      <c r="BL685" s="94">
        <f t="shared" si="71"/>
        <v>681</v>
      </c>
      <c r="BM685" s="56">
        <f t="shared" si="72"/>
        <v>19</v>
      </c>
      <c r="BN685" s="56">
        <f t="shared" si="73"/>
        <v>33</v>
      </c>
    </row>
    <row r="686" spans="64:66" ht="11.25" customHeight="1" x14ac:dyDescent="0.25">
      <c r="BL686" s="94">
        <f t="shared" si="71"/>
        <v>682</v>
      </c>
      <c r="BM686" s="56">
        <f t="shared" si="72"/>
        <v>19</v>
      </c>
      <c r="BN686" s="56">
        <f t="shared" si="73"/>
        <v>34</v>
      </c>
    </row>
    <row r="687" spans="64:66" ht="11.25" customHeight="1" x14ac:dyDescent="0.25">
      <c r="BL687" s="94">
        <f t="shared" si="71"/>
        <v>683</v>
      </c>
      <c r="BM687" s="56">
        <f t="shared" si="72"/>
        <v>19</v>
      </c>
      <c r="BN687" s="56">
        <f t="shared" si="73"/>
        <v>35</v>
      </c>
    </row>
    <row r="688" spans="64:66" ht="11.25" customHeight="1" x14ac:dyDescent="0.25">
      <c r="BL688" s="94">
        <f t="shared" si="71"/>
        <v>684</v>
      </c>
      <c r="BM688" s="56">
        <f t="shared" si="72"/>
        <v>19</v>
      </c>
      <c r="BN688" s="56">
        <f t="shared" si="73"/>
        <v>36</v>
      </c>
    </row>
    <row r="689" spans="64:66" ht="11.25" customHeight="1" x14ac:dyDescent="0.25">
      <c r="BL689" s="94">
        <f t="shared" si="71"/>
        <v>685</v>
      </c>
      <c r="BM689" s="56">
        <f t="shared" si="72"/>
        <v>20</v>
      </c>
      <c r="BN689" s="56">
        <f t="shared" si="73"/>
        <v>1</v>
      </c>
    </row>
    <row r="690" spans="64:66" ht="11.25" customHeight="1" x14ac:dyDescent="0.25">
      <c r="BL690" s="94">
        <f t="shared" si="71"/>
        <v>686</v>
      </c>
      <c r="BM690" s="56">
        <f t="shared" si="72"/>
        <v>20</v>
      </c>
      <c r="BN690" s="56">
        <f t="shared" si="73"/>
        <v>2</v>
      </c>
    </row>
    <row r="691" spans="64:66" ht="11.25" customHeight="1" x14ac:dyDescent="0.25">
      <c r="BL691" s="94">
        <f t="shared" si="71"/>
        <v>687</v>
      </c>
      <c r="BM691" s="56">
        <f t="shared" si="72"/>
        <v>20</v>
      </c>
      <c r="BN691" s="56">
        <f t="shared" si="73"/>
        <v>3</v>
      </c>
    </row>
    <row r="692" spans="64:66" ht="11.25" customHeight="1" x14ac:dyDescent="0.25">
      <c r="BL692" s="94">
        <f t="shared" si="71"/>
        <v>688</v>
      </c>
      <c r="BM692" s="56">
        <f t="shared" si="72"/>
        <v>20</v>
      </c>
      <c r="BN692" s="56">
        <f t="shared" si="73"/>
        <v>4</v>
      </c>
    </row>
    <row r="693" spans="64:66" ht="11.25" customHeight="1" x14ac:dyDescent="0.25">
      <c r="BL693" s="94">
        <f t="shared" si="71"/>
        <v>689</v>
      </c>
      <c r="BM693" s="56">
        <f t="shared" si="72"/>
        <v>20</v>
      </c>
      <c r="BN693" s="56">
        <f t="shared" si="73"/>
        <v>5</v>
      </c>
    </row>
    <row r="694" spans="64:66" ht="11.25" customHeight="1" x14ac:dyDescent="0.25">
      <c r="BL694" s="94">
        <f t="shared" si="71"/>
        <v>690</v>
      </c>
      <c r="BM694" s="56">
        <f t="shared" si="72"/>
        <v>20</v>
      </c>
      <c r="BN694" s="56">
        <f t="shared" si="73"/>
        <v>6</v>
      </c>
    </row>
    <row r="695" spans="64:66" ht="11.25" customHeight="1" x14ac:dyDescent="0.25">
      <c r="BL695" s="94">
        <f t="shared" si="71"/>
        <v>691</v>
      </c>
      <c r="BM695" s="56">
        <f t="shared" si="72"/>
        <v>20</v>
      </c>
      <c r="BN695" s="56">
        <f t="shared" si="73"/>
        <v>7</v>
      </c>
    </row>
    <row r="696" spans="64:66" ht="11.25" customHeight="1" x14ac:dyDescent="0.25">
      <c r="BL696" s="94">
        <f t="shared" si="71"/>
        <v>692</v>
      </c>
      <c r="BM696" s="56">
        <f t="shared" si="72"/>
        <v>20</v>
      </c>
      <c r="BN696" s="56">
        <f t="shared" si="73"/>
        <v>8</v>
      </c>
    </row>
    <row r="697" spans="64:66" ht="11.25" customHeight="1" x14ac:dyDescent="0.25">
      <c r="BL697" s="94">
        <f t="shared" si="71"/>
        <v>693</v>
      </c>
      <c r="BM697" s="56">
        <f t="shared" si="72"/>
        <v>20</v>
      </c>
      <c r="BN697" s="56">
        <f t="shared" si="73"/>
        <v>9</v>
      </c>
    </row>
    <row r="698" spans="64:66" ht="11.25" customHeight="1" x14ac:dyDescent="0.25">
      <c r="BL698" s="94">
        <f t="shared" si="71"/>
        <v>694</v>
      </c>
      <c r="BM698" s="56">
        <f t="shared" si="72"/>
        <v>20</v>
      </c>
      <c r="BN698" s="56">
        <f t="shared" si="73"/>
        <v>10</v>
      </c>
    </row>
    <row r="699" spans="64:66" ht="11.25" customHeight="1" x14ac:dyDescent="0.25">
      <c r="BL699" s="94">
        <f t="shared" si="71"/>
        <v>695</v>
      </c>
      <c r="BM699" s="56">
        <f t="shared" si="72"/>
        <v>20</v>
      </c>
      <c r="BN699" s="56">
        <f t="shared" si="73"/>
        <v>11</v>
      </c>
    </row>
    <row r="700" spans="64:66" ht="11.25" customHeight="1" x14ac:dyDescent="0.25">
      <c r="BL700" s="94">
        <f t="shared" si="71"/>
        <v>696</v>
      </c>
      <c r="BM700" s="56">
        <f t="shared" si="72"/>
        <v>20</v>
      </c>
      <c r="BN700" s="56">
        <f t="shared" si="73"/>
        <v>12</v>
      </c>
    </row>
    <row r="701" spans="64:66" ht="11.25" customHeight="1" x14ac:dyDescent="0.25">
      <c r="BL701" s="94">
        <f t="shared" si="71"/>
        <v>697</v>
      </c>
      <c r="BM701" s="56">
        <f t="shared" si="72"/>
        <v>20</v>
      </c>
      <c r="BN701" s="56">
        <f t="shared" si="73"/>
        <v>13</v>
      </c>
    </row>
    <row r="702" spans="64:66" ht="11.25" customHeight="1" x14ac:dyDescent="0.25">
      <c r="BL702" s="94">
        <f t="shared" si="71"/>
        <v>698</v>
      </c>
      <c r="BM702" s="56">
        <f t="shared" si="72"/>
        <v>20</v>
      </c>
      <c r="BN702" s="56">
        <f t="shared" si="73"/>
        <v>14</v>
      </c>
    </row>
    <row r="703" spans="64:66" ht="11.25" customHeight="1" x14ac:dyDescent="0.25">
      <c r="BL703" s="94">
        <f t="shared" si="71"/>
        <v>699</v>
      </c>
      <c r="BM703" s="56">
        <f t="shared" si="72"/>
        <v>20</v>
      </c>
      <c r="BN703" s="56">
        <f t="shared" si="73"/>
        <v>15</v>
      </c>
    </row>
    <row r="704" spans="64:66" ht="11.25" customHeight="1" x14ac:dyDescent="0.25">
      <c r="BL704" s="94">
        <f t="shared" si="71"/>
        <v>700</v>
      </c>
      <c r="BM704" s="56">
        <f t="shared" si="72"/>
        <v>20</v>
      </c>
      <c r="BN704" s="56">
        <f t="shared" si="73"/>
        <v>16</v>
      </c>
    </row>
    <row r="705" spans="64:66" ht="11.25" customHeight="1" x14ac:dyDescent="0.25">
      <c r="BL705" s="94">
        <f t="shared" si="71"/>
        <v>701</v>
      </c>
      <c r="BM705" s="56">
        <f t="shared" si="72"/>
        <v>20</v>
      </c>
      <c r="BN705" s="56">
        <f t="shared" si="73"/>
        <v>17</v>
      </c>
    </row>
    <row r="706" spans="64:66" ht="11.25" customHeight="1" x14ac:dyDescent="0.25">
      <c r="BL706" s="94">
        <f t="shared" si="71"/>
        <v>702</v>
      </c>
      <c r="BM706" s="56">
        <f t="shared" si="72"/>
        <v>20</v>
      </c>
      <c r="BN706" s="56">
        <f t="shared" si="73"/>
        <v>18</v>
      </c>
    </row>
    <row r="707" spans="64:66" ht="11.25" customHeight="1" x14ac:dyDescent="0.25">
      <c r="BL707" s="94">
        <f t="shared" si="71"/>
        <v>703</v>
      </c>
      <c r="BM707" s="56">
        <f t="shared" si="72"/>
        <v>20</v>
      </c>
      <c r="BN707" s="56">
        <f t="shared" si="73"/>
        <v>19</v>
      </c>
    </row>
    <row r="708" spans="64:66" ht="11.25" customHeight="1" x14ac:dyDescent="0.25">
      <c r="BL708" s="94">
        <f t="shared" si="71"/>
        <v>704</v>
      </c>
      <c r="BM708" s="56">
        <f t="shared" si="72"/>
        <v>20</v>
      </c>
      <c r="BN708" s="56">
        <f t="shared" si="73"/>
        <v>20</v>
      </c>
    </row>
    <row r="709" spans="64:66" ht="11.25" customHeight="1" x14ac:dyDescent="0.25">
      <c r="BL709" s="94">
        <f t="shared" ref="BL709:BL772" si="74">IF(ROW()&lt;=$BL$4,ROW()-ROW(BL$4),"")</f>
        <v>705</v>
      </c>
      <c r="BM709" s="56">
        <f t="shared" si="72"/>
        <v>20</v>
      </c>
      <c r="BN709" s="56">
        <f t="shared" si="73"/>
        <v>21</v>
      </c>
    </row>
    <row r="710" spans="64:66" ht="11.25" customHeight="1" x14ac:dyDescent="0.25">
      <c r="BL710" s="94">
        <f t="shared" si="74"/>
        <v>706</v>
      </c>
      <c r="BM710" s="56">
        <f t="shared" ref="BM710:BM773" si="75">IF(ISNUMBER(BL710),INT(BL709/$BN$4)+1,"")</f>
        <v>20</v>
      </c>
      <c r="BN710" s="56">
        <f t="shared" ref="BN710:BN773" si="76">IF(ISNUMBER(BL710),IF(BM709&lt;&gt;BM710,1,BN709+1),"")</f>
        <v>22</v>
      </c>
    </row>
    <row r="711" spans="64:66" ht="11.25" customHeight="1" x14ac:dyDescent="0.25">
      <c r="BL711" s="94">
        <f t="shared" si="74"/>
        <v>707</v>
      </c>
      <c r="BM711" s="56">
        <f t="shared" si="75"/>
        <v>20</v>
      </c>
      <c r="BN711" s="56">
        <f t="shared" si="76"/>
        <v>23</v>
      </c>
    </row>
    <row r="712" spans="64:66" ht="11.25" customHeight="1" x14ac:dyDescent="0.25">
      <c r="BL712" s="94">
        <f t="shared" si="74"/>
        <v>708</v>
      </c>
      <c r="BM712" s="56">
        <f t="shared" si="75"/>
        <v>20</v>
      </c>
      <c r="BN712" s="56">
        <f t="shared" si="76"/>
        <v>24</v>
      </c>
    </row>
    <row r="713" spans="64:66" ht="11.25" customHeight="1" x14ac:dyDescent="0.25">
      <c r="BL713" s="94">
        <f t="shared" si="74"/>
        <v>709</v>
      </c>
      <c r="BM713" s="56">
        <f t="shared" si="75"/>
        <v>20</v>
      </c>
      <c r="BN713" s="56">
        <f t="shared" si="76"/>
        <v>25</v>
      </c>
    </row>
    <row r="714" spans="64:66" ht="11.25" customHeight="1" x14ac:dyDescent="0.25">
      <c r="BL714" s="94">
        <f t="shared" si="74"/>
        <v>710</v>
      </c>
      <c r="BM714" s="56">
        <f t="shared" si="75"/>
        <v>20</v>
      </c>
      <c r="BN714" s="56">
        <f t="shared" si="76"/>
        <v>26</v>
      </c>
    </row>
    <row r="715" spans="64:66" ht="11.25" customHeight="1" x14ac:dyDescent="0.25">
      <c r="BL715" s="94">
        <f t="shared" si="74"/>
        <v>711</v>
      </c>
      <c r="BM715" s="56">
        <f t="shared" si="75"/>
        <v>20</v>
      </c>
      <c r="BN715" s="56">
        <f t="shared" si="76"/>
        <v>27</v>
      </c>
    </row>
    <row r="716" spans="64:66" ht="11.25" customHeight="1" x14ac:dyDescent="0.25">
      <c r="BL716" s="94">
        <f t="shared" si="74"/>
        <v>712</v>
      </c>
      <c r="BM716" s="56">
        <f t="shared" si="75"/>
        <v>20</v>
      </c>
      <c r="BN716" s="56">
        <f t="shared" si="76"/>
        <v>28</v>
      </c>
    </row>
    <row r="717" spans="64:66" ht="11.25" customHeight="1" x14ac:dyDescent="0.25">
      <c r="BL717" s="94">
        <f t="shared" si="74"/>
        <v>713</v>
      </c>
      <c r="BM717" s="56">
        <f t="shared" si="75"/>
        <v>20</v>
      </c>
      <c r="BN717" s="56">
        <f t="shared" si="76"/>
        <v>29</v>
      </c>
    </row>
    <row r="718" spans="64:66" ht="11.25" customHeight="1" x14ac:dyDescent="0.25">
      <c r="BL718" s="94">
        <f t="shared" si="74"/>
        <v>714</v>
      </c>
      <c r="BM718" s="56">
        <f t="shared" si="75"/>
        <v>20</v>
      </c>
      <c r="BN718" s="56">
        <f t="shared" si="76"/>
        <v>30</v>
      </c>
    </row>
    <row r="719" spans="64:66" ht="11.25" customHeight="1" x14ac:dyDescent="0.25">
      <c r="BL719" s="94">
        <f t="shared" si="74"/>
        <v>715</v>
      </c>
      <c r="BM719" s="56">
        <f t="shared" si="75"/>
        <v>20</v>
      </c>
      <c r="BN719" s="56">
        <f t="shared" si="76"/>
        <v>31</v>
      </c>
    </row>
    <row r="720" spans="64:66" ht="11.25" customHeight="1" x14ac:dyDescent="0.25">
      <c r="BL720" s="94">
        <f t="shared" si="74"/>
        <v>716</v>
      </c>
      <c r="BM720" s="56">
        <f t="shared" si="75"/>
        <v>20</v>
      </c>
      <c r="BN720" s="56">
        <f t="shared" si="76"/>
        <v>32</v>
      </c>
    </row>
    <row r="721" spans="64:66" ht="11.25" customHeight="1" x14ac:dyDescent="0.25">
      <c r="BL721" s="94">
        <f t="shared" si="74"/>
        <v>717</v>
      </c>
      <c r="BM721" s="56">
        <f t="shared" si="75"/>
        <v>20</v>
      </c>
      <c r="BN721" s="56">
        <f t="shared" si="76"/>
        <v>33</v>
      </c>
    </row>
    <row r="722" spans="64:66" ht="11.25" customHeight="1" x14ac:dyDescent="0.25">
      <c r="BL722" s="94">
        <f t="shared" si="74"/>
        <v>718</v>
      </c>
      <c r="BM722" s="56">
        <f t="shared" si="75"/>
        <v>20</v>
      </c>
      <c r="BN722" s="56">
        <f t="shared" si="76"/>
        <v>34</v>
      </c>
    </row>
    <row r="723" spans="64:66" ht="11.25" customHeight="1" x14ac:dyDescent="0.25">
      <c r="BL723" s="94">
        <f t="shared" si="74"/>
        <v>719</v>
      </c>
      <c r="BM723" s="56">
        <f t="shared" si="75"/>
        <v>20</v>
      </c>
      <c r="BN723" s="56">
        <f t="shared" si="76"/>
        <v>35</v>
      </c>
    </row>
    <row r="724" spans="64:66" ht="11.25" customHeight="1" x14ac:dyDescent="0.25">
      <c r="BL724" s="94">
        <f t="shared" si="74"/>
        <v>720</v>
      </c>
      <c r="BM724" s="56">
        <f t="shared" si="75"/>
        <v>20</v>
      </c>
      <c r="BN724" s="56">
        <f t="shared" si="76"/>
        <v>36</v>
      </c>
    </row>
    <row r="725" spans="64:66" ht="11.25" customHeight="1" x14ac:dyDescent="0.25">
      <c r="BL725" s="94">
        <f t="shared" si="74"/>
        <v>721</v>
      </c>
      <c r="BM725" s="56">
        <f t="shared" si="75"/>
        <v>21</v>
      </c>
      <c r="BN725" s="56">
        <f t="shared" si="76"/>
        <v>1</v>
      </c>
    </row>
    <row r="726" spans="64:66" ht="11.25" customHeight="1" x14ac:dyDescent="0.25">
      <c r="BL726" s="94">
        <f t="shared" si="74"/>
        <v>722</v>
      </c>
      <c r="BM726" s="56">
        <f t="shared" si="75"/>
        <v>21</v>
      </c>
      <c r="BN726" s="56">
        <f t="shared" si="76"/>
        <v>2</v>
      </c>
    </row>
    <row r="727" spans="64:66" ht="11.25" customHeight="1" x14ac:dyDescent="0.25">
      <c r="BL727" s="94">
        <f t="shared" si="74"/>
        <v>723</v>
      </c>
      <c r="BM727" s="56">
        <f t="shared" si="75"/>
        <v>21</v>
      </c>
      <c r="BN727" s="56">
        <f t="shared" si="76"/>
        <v>3</v>
      </c>
    </row>
    <row r="728" spans="64:66" ht="11.25" customHeight="1" x14ac:dyDescent="0.25">
      <c r="BL728" s="94">
        <f t="shared" si="74"/>
        <v>724</v>
      </c>
      <c r="BM728" s="56">
        <f t="shared" si="75"/>
        <v>21</v>
      </c>
      <c r="BN728" s="56">
        <f t="shared" si="76"/>
        <v>4</v>
      </c>
    </row>
    <row r="729" spans="64:66" ht="11.25" customHeight="1" x14ac:dyDescent="0.25">
      <c r="BL729" s="94">
        <f t="shared" si="74"/>
        <v>725</v>
      </c>
      <c r="BM729" s="56">
        <f t="shared" si="75"/>
        <v>21</v>
      </c>
      <c r="BN729" s="56">
        <f t="shared" si="76"/>
        <v>5</v>
      </c>
    </row>
    <row r="730" spans="64:66" ht="11.25" customHeight="1" x14ac:dyDescent="0.25">
      <c r="BL730" s="94">
        <f t="shared" si="74"/>
        <v>726</v>
      </c>
      <c r="BM730" s="56">
        <f t="shared" si="75"/>
        <v>21</v>
      </c>
      <c r="BN730" s="56">
        <f t="shared" si="76"/>
        <v>6</v>
      </c>
    </row>
    <row r="731" spans="64:66" ht="11.25" customHeight="1" x14ac:dyDescent="0.25">
      <c r="BL731" s="94">
        <f t="shared" si="74"/>
        <v>727</v>
      </c>
      <c r="BM731" s="56">
        <f t="shared" si="75"/>
        <v>21</v>
      </c>
      <c r="BN731" s="56">
        <f t="shared" si="76"/>
        <v>7</v>
      </c>
    </row>
    <row r="732" spans="64:66" ht="11.25" customHeight="1" x14ac:dyDescent="0.25">
      <c r="BL732" s="94">
        <f t="shared" si="74"/>
        <v>728</v>
      </c>
      <c r="BM732" s="56">
        <f t="shared" si="75"/>
        <v>21</v>
      </c>
      <c r="BN732" s="56">
        <f t="shared" si="76"/>
        <v>8</v>
      </c>
    </row>
    <row r="733" spans="64:66" ht="11.25" customHeight="1" x14ac:dyDescent="0.25">
      <c r="BL733" s="94">
        <f t="shared" si="74"/>
        <v>729</v>
      </c>
      <c r="BM733" s="56">
        <f t="shared" si="75"/>
        <v>21</v>
      </c>
      <c r="BN733" s="56">
        <f t="shared" si="76"/>
        <v>9</v>
      </c>
    </row>
    <row r="734" spans="64:66" ht="11.25" customHeight="1" x14ac:dyDescent="0.25">
      <c r="BL734" s="94">
        <f t="shared" si="74"/>
        <v>730</v>
      </c>
      <c r="BM734" s="56">
        <f t="shared" si="75"/>
        <v>21</v>
      </c>
      <c r="BN734" s="56">
        <f t="shared" si="76"/>
        <v>10</v>
      </c>
    </row>
    <row r="735" spans="64:66" ht="11.25" customHeight="1" x14ac:dyDescent="0.25">
      <c r="BL735" s="94">
        <f t="shared" si="74"/>
        <v>731</v>
      </c>
      <c r="BM735" s="56">
        <f t="shared" si="75"/>
        <v>21</v>
      </c>
      <c r="BN735" s="56">
        <f t="shared" si="76"/>
        <v>11</v>
      </c>
    </row>
    <row r="736" spans="64:66" ht="11.25" customHeight="1" x14ac:dyDescent="0.25">
      <c r="BL736" s="94">
        <f t="shared" si="74"/>
        <v>732</v>
      </c>
      <c r="BM736" s="56">
        <f t="shared" si="75"/>
        <v>21</v>
      </c>
      <c r="BN736" s="56">
        <f t="shared" si="76"/>
        <v>12</v>
      </c>
    </row>
    <row r="737" spans="64:66" ht="11.25" customHeight="1" x14ac:dyDescent="0.25">
      <c r="BL737" s="94">
        <f t="shared" si="74"/>
        <v>733</v>
      </c>
      <c r="BM737" s="56">
        <f t="shared" si="75"/>
        <v>21</v>
      </c>
      <c r="BN737" s="56">
        <f t="shared" si="76"/>
        <v>13</v>
      </c>
    </row>
    <row r="738" spans="64:66" ht="11.25" customHeight="1" x14ac:dyDescent="0.25">
      <c r="BL738" s="94">
        <f t="shared" si="74"/>
        <v>734</v>
      </c>
      <c r="BM738" s="56">
        <f t="shared" si="75"/>
        <v>21</v>
      </c>
      <c r="BN738" s="56">
        <f t="shared" si="76"/>
        <v>14</v>
      </c>
    </row>
    <row r="739" spans="64:66" ht="11.25" customHeight="1" x14ac:dyDescent="0.25">
      <c r="BL739" s="94">
        <f t="shared" si="74"/>
        <v>735</v>
      </c>
      <c r="BM739" s="56">
        <f t="shared" si="75"/>
        <v>21</v>
      </c>
      <c r="BN739" s="56">
        <f t="shared" si="76"/>
        <v>15</v>
      </c>
    </row>
    <row r="740" spans="64:66" ht="11.25" customHeight="1" x14ac:dyDescent="0.25">
      <c r="BL740" s="94">
        <f t="shared" si="74"/>
        <v>736</v>
      </c>
      <c r="BM740" s="56">
        <f t="shared" si="75"/>
        <v>21</v>
      </c>
      <c r="BN740" s="56">
        <f t="shared" si="76"/>
        <v>16</v>
      </c>
    </row>
    <row r="741" spans="64:66" ht="11.25" customHeight="1" x14ac:dyDescent="0.25">
      <c r="BL741" s="94">
        <f t="shared" si="74"/>
        <v>737</v>
      </c>
      <c r="BM741" s="56">
        <f t="shared" si="75"/>
        <v>21</v>
      </c>
      <c r="BN741" s="56">
        <f t="shared" si="76"/>
        <v>17</v>
      </c>
    </row>
    <row r="742" spans="64:66" ht="11.25" customHeight="1" x14ac:dyDescent="0.25">
      <c r="BL742" s="94">
        <f t="shared" si="74"/>
        <v>738</v>
      </c>
      <c r="BM742" s="56">
        <f t="shared" si="75"/>
        <v>21</v>
      </c>
      <c r="BN742" s="56">
        <f t="shared" si="76"/>
        <v>18</v>
      </c>
    </row>
    <row r="743" spans="64:66" ht="11.25" customHeight="1" x14ac:dyDescent="0.25">
      <c r="BL743" s="94">
        <f t="shared" si="74"/>
        <v>739</v>
      </c>
      <c r="BM743" s="56">
        <f t="shared" si="75"/>
        <v>21</v>
      </c>
      <c r="BN743" s="56">
        <f t="shared" si="76"/>
        <v>19</v>
      </c>
    </row>
    <row r="744" spans="64:66" ht="11.25" customHeight="1" x14ac:dyDescent="0.25">
      <c r="BL744" s="94">
        <f t="shared" si="74"/>
        <v>740</v>
      </c>
      <c r="BM744" s="56">
        <f t="shared" si="75"/>
        <v>21</v>
      </c>
      <c r="BN744" s="56">
        <f t="shared" si="76"/>
        <v>20</v>
      </c>
    </row>
    <row r="745" spans="64:66" ht="11.25" customHeight="1" x14ac:dyDescent="0.25">
      <c r="BL745" s="94">
        <f t="shared" si="74"/>
        <v>741</v>
      </c>
      <c r="BM745" s="56">
        <f t="shared" si="75"/>
        <v>21</v>
      </c>
      <c r="BN745" s="56">
        <f t="shared" si="76"/>
        <v>21</v>
      </c>
    </row>
    <row r="746" spans="64:66" ht="11.25" customHeight="1" x14ac:dyDescent="0.25">
      <c r="BL746" s="94">
        <f t="shared" si="74"/>
        <v>742</v>
      </c>
      <c r="BM746" s="56">
        <f t="shared" si="75"/>
        <v>21</v>
      </c>
      <c r="BN746" s="56">
        <f t="shared" si="76"/>
        <v>22</v>
      </c>
    </row>
    <row r="747" spans="64:66" ht="11.25" customHeight="1" x14ac:dyDescent="0.25">
      <c r="BL747" s="94">
        <f t="shared" si="74"/>
        <v>743</v>
      </c>
      <c r="BM747" s="56">
        <f t="shared" si="75"/>
        <v>21</v>
      </c>
      <c r="BN747" s="56">
        <f t="shared" si="76"/>
        <v>23</v>
      </c>
    </row>
    <row r="748" spans="64:66" ht="11.25" customHeight="1" x14ac:dyDescent="0.25">
      <c r="BL748" s="94">
        <f t="shared" si="74"/>
        <v>744</v>
      </c>
      <c r="BM748" s="56">
        <f t="shared" si="75"/>
        <v>21</v>
      </c>
      <c r="BN748" s="56">
        <f t="shared" si="76"/>
        <v>24</v>
      </c>
    </row>
    <row r="749" spans="64:66" ht="11.25" customHeight="1" x14ac:dyDescent="0.25">
      <c r="BL749" s="94">
        <f t="shared" si="74"/>
        <v>745</v>
      </c>
      <c r="BM749" s="56">
        <f t="shared" si="75"/>
        <v>21</v>
      </c>
      <c r="BN749" s="56">
        <f t="shared" si="76"/>
        <v>25</v>
      </c>
    </row>
    <row r="750" spans="64:66" ht="11.25" customHeight="1" x14ac:dyDescent="0.25">
      <c r="BL750" s="94">
        <f t="shared" si="74"/>
        <v>746</v>
      </c>
      <c r="BM750" s="56">
        <f t="shared" si="75"/>
        <v>21</v>
      </c>
      <c r="BN750" s="56">
        <f t="shared" si="76"/>
        <v>26</v>
      </c>
    </row>
    <row r="751" spans="64:66" ht="11.25" customHeight="1" x14ac:dyDescent="0.25">
      <c r="BL751" s="94">
        <f t="shared" si="74"/>
        <v>747</v>
      </c>
      <c r="BM751" s="56">
        <f t="shared" si="75"/>
        <v>21</v>
      </c>
      <c r="BN751" s="56">
        <f t="shared" si="76"/>
        <v>27</v>
      </c>
    </row>
    <row r="752" spans="64:66" ht="11.25" customHeight="1" x14ac:dyDescent="0.25">
      <c r="BL752" s="94">
        <f t="shared" si="74"/>
        <v>748</v>
      </c>
      <c r="BM752" s="56">
        <f t="shared" si="75"/>
        <v>21</v>
      </c>
      <c r="BN752" s="56">
        <f t="shared" si="76"/>
        <v>28</v>
      </c>
    </row>
    <row r="753" spans="64:66" ht="11.25" customHeight="1" x14ac:dyDescent="0.25">
      <c r="BL753" s="94">
        <f t="shared" si="74"/>
        <v>749</v>
      </c>
      <c r="BM753" s="56">
        <f t="shared" si="75"/>
        <v>21</v>
      </c>
      <c r="BN753" s="56">
        <f t="shared" si="76"/>
        <v>29</v>
      </c>
    </row>
    <row r="754" spans="64:66" ht="11.25" customHeight="1" x14ac:dyDescent="0.25">
      <c r="BL754" s="94">
        <f t="shared" si="74"/>
        <v>750</v>
      </c>
      <c r="BM754" s="56">
        <f t="shared" si="75"/>
        <v>21</v>
      </c>
      <c r="BN754" s="56">
        <f t="shared" si="76"/>
        <v>30</v>
      </c>
    </row>
    <row r="755" spans="64:66" ht="11.25" customHeight="1" x14ac:dyDescent="0.25">
      <c r="BL755" s="94">
        <f t="shared" si="74"/>
        <v>751</v>
      </c>
      <c r="BM755" s="56">
        <f t="shared" si="75"/>
        <v>21</v>
      </c>
      <c r="BN755" s="56">
        <f t="shared" si="76"/>
        <v>31</v>
      </c>
    </row>
    <row r="756" spans="64:66" ht="11.25" customHeight="1" x14ac:dyDescent="0.25">
      <c r="BL756" s="94">
        <f t="shared" si="74"/>
        <v>752</v>
      </c>
      <c r="BM756" s="56">
        <f t="shared" si="75"/>
        <v>21</v>
      </c>
      <c r="BN756" s="56">
        <f t="shared" si="76"/>
        <v>32</v>
      </c>
    </row>
    <row r="757" spans="64:66" ht="11.25" customHeight="1" x14ac:dyDescent="0.25">
      <c r="BL757" s="94">
        <f t="shared" si="74"/>
        <v>753</v>
      </c>
      <c r="BM757" s="56">
        <f t="shared" si="75"/>
        <v>21</v>
      </c>
      <c r="BN757" s="56">
        <f t="shared" si="76"/>
        <v>33</v>
      </c>
    </row>
    <row r="758" spans="64:66" ht="11.25" customHeight="1" x14ac:dyDescent="0.25">
      <c r="BL758" s="94">
        <f t="shared" si="74"/>
        <v>754</v>
      </c>
      <c r="BM758" s="56">
        <f t="shared" si="75"/>
        <v>21</v>
      </c>
      <c r="BN758" s="56">
        <f t="shared" si="76"/>
        <v>34</v>
      </c>
    </row>
    <row r="759" spans="64:66" ht="11.25" customHeight="1" x14ac:dyDescent="0.25">
      <c r="BL759" s="94">
        <f t="shared" si="74"/>
        <v>755</v>
      </c>
      <c r="BM759" s="56">
        <f t="shared" si="75"/>
        <v>21</v>
      </c>
      <c r="BN759" s="56">
        <f t="shared" si="76"/>
        <v>35</v>
      </c>
    </row>
    <row r="760" spans="64:66" ht="11.25" customHeight="1" x14ac:dyDescent="0.25">
      <c r="BL760" s="94">
        <f t="shared" si="74"/>
        <v>756</v>
      </c>
      <c r="BM760" s="56">
        <f t="shared" si="75"/>
        <v>21</v>
      </c>
      <c r="BN760" s="56">
        <f t="shared" si="76"/>
        <v>36</v>
      </c>
    </row>
    <row r="761" spans="64:66" ht="11.25" customHeight="1" x14ac:dyDescent="0.25">
      <c r="BL761" s="94">
        <f t="shared" si="74"/>
        <v>757</v>
      </c>
      <c r="BM761" s="56">
        <f t="shared" si="75"/>
        <v>22</v>
      </c>
      <c r="BN761" s="56">
        <f t="shared" si="76"/>
        <v>1</v>
      </c>
    </row>
    <row r="762" spans="64:66" ht="11.25" customHeight="1" x14ac:dyDescent="0.25">
      <c r="BL762" s="94">
        <f t="shared" si="74"/>
        <v>758</v>
      </c>
      <c r="BM762" s="56">
        <f t="shared" si="75"/>
        <v>22</v>
      </c>
      <c r="BN762" s="56">
        <f t="shared" si="76"/>
        <v>2</v>
      </c>
    </row>
    <row r="763" spans="64:66" ht="11.25" customHeight="1" x14ac:dyDescent="0.25">
      <c r="BL763" s="94">
        <f t="shared" si="74"/>
        <v>759</v>
      </c>
      <c r="BM763" s="56">
        <f t="shared" si="75"/>
        <v>22</v>
      </c>
      <c r="BN763" s="56">
        <f t="shared" si="76"/>
        <v>3</v>
      </c>
    </row>
    <row r="764" spans="64:66" ht="11.25" customHeight="1" x14ac:dyDescent="0.25">
      <c r="BL764" s="94">
        <f t="shared" si="74"/>
        <v>760</v>
      </c>
      <c r="BM764" s="56">
        <f t="shared" si="75"/>
        <v>22</v>
      </c>
      <c r="BN764" s="56">
        <f t="shared" si="76"/>
        <v>4</v>
      </c>
    </row>
    <row r="765" spans="64:66" ht="11.25" customHeight="1" x14ac:dyDescent="0.25">
      <c r="BL765" s="94">
        <f t="shared" si="74"/>
        <v>761</v>
      </c>
      <c r="BM765" s="56">
        <f t="shared" si="75"/>
        <v>22</v>
      </c>
      <c r="BN765" s="56">
        <f t="shared" si="76"/>
        <v>5</v>
      </c>
    </row>
    <row r="766" spans="64:66" ht="11.25" customHeight="1" x14ac:dyDescent="0.25">
      <c r="BL766" s="94">
        <f t="shared" si="74"/>
        <v>762</v>
      </c>
      <c r="BM766" s="56">
        <f t="shared" si="75"/>
        <v>22</v>
      </c>
      <c r="BN766" s="56">
        <f t="shared" si="76"/>
        <v>6</v>
      </c>
    </row>
    <row r="767" spans="64:66" ht="11.25" customHeight="1" x14ac:dyDescent="0.25">
      <c r="BL767" s="94">
        <f t="shared" si="74"/>
        <v>763</v>
      </c>
      <c r="BM767" s="56">
        <f t="shared" si="75"/>
        <v>22</v>
      </c>
      <c r="BN767" s="56">
        <f t="shared" si="76"/>
        <v>7</v>
      </c>
    </row>
    <row r="768" spans="64:66" ht="11.25" customHeight="1" x14ac:dyDescent="0.25">
      <c r="BL768" s="94">
        <f t="shared" si="74"/>
        <v>764</v>
      </c>
      <c r="BM768" s="56">
        <f t="shared" si="75"/>
        <v>22</v>
      </c>
      <c r="BN768" s="56">
        <f t="shared" si="76"/>
        <v>8</v>
      </c>
    </row>
    <row r="769" spans="64:66" ht="11.25" customHeight="1" x14ac:dyDescent="0.25">
      <c r="BL769" s="94">
        <f t="shared" si="74"/>
        <v>765</v>
      </c>
      <c r="BM769" s="56">
        <f t="shared" si="75"/>
        <v>22</v>
      </c>
      <c r="BN769" s="56">
        <f t="shared" si="76"/>
        <v>9</v>
      </c>
    </row>
    <row r="770" spans="64:66" ht="11.25" customHeight="1" x14ac:dyDescent="0.25">
      <c r="BL770" s="94">
        <f t="shared" si="74"/>
        <v>766</v>
      </c>
      <c r="BM770" s="56">
        <f t="shared" si="75"/>
        <v>22</v>
      </c>
      <c r="BN770" s="56">
        <f t="shared" si="76"/>
        <v>10</v>
      </c>
    </row>
    <row r="771" spans="64:66" ht="11.25" customHeight="1" x14ac:dyDescent="0.25">
      <c r="BL771" s="94">
        <f t="shared" si="74"/>
        <v>767</v>
      </c>
      <c r="BM771" s="56">
        <f t="shared" si="75"/>
        <v>22</v>
      </c>
      <c r="BN771" s="56">
        <f t="shared" si="76"/>
        <v>11</v>
      </c>
    </row>
    <row r="772" spans="64:66" ht="11.25" customHeight="1" x14ac:dyDescent="0.25">
      <c r="BL772" s="94">
        <f t="shared" si="74"/>
        <v>768</v>
      </c>
      <c r="BM772" s="56">
        <f t="shared" si="75"/>
        <v>22</v>
      </c>
      <c r="BN772" s="56">
        <f t="shared" si="76"/>
        <v>12</v>
      </c>
    </row>
    <row r="773" spans="64:66" ht="11.25" customHeight="1" x14ac:dyDescent="0.25">
      <c r="BL773" s="94">
        <f t="shared" ref="BL773:BL836" si="77">IF(ROW()&lt;=$BL$4,ROW()-ROW(BL$4),"")</f>
        <v>769</v>
      </c>
      <c r="BM773" s="56">
        <f t="shared" si="75"/>
        <v>22</v>
      </c>
      <c r="BN773" s="56">
        <f t="shared" si="76"/>
        <v>13</v>
      </c>
    </row>
    <row r="774" spans="64:66" ht="11.25" customHeight="1" x14ac:dyDescent="0.25">
      <c r="BL774" s="94">
        <f t="shared" si="77"/>
        <v>770</v>
      </c>
      <c r="BM774" s="56">
        <f t="shared" ref="BM774:BM837" si="78">IF(ISNUMBER(BL774),INT(BL773/$BN$4)+1,"")</f>
        <v>22</v>
      </c>
      <c r="BN774" s="56">
        <f t="shared" ref="BN774:BN837" si="79">IF(ISNUMBER(BL774),IF(BM773&lt;&gt;BM774,1,BN773+1),"")</f>
        <v>14</v>
      </c>
    </row>
    <row r="775" spans="64:66" ht="11.25" customHeight="1" x14ac:dyDescent="0.25">
      <c r="BL775" s="94">
        <f t="shared" si="77"/>
        <v>771</v>
      </c>
      <c r="BM775" s="56">
        <f t="shared" si="78"/>
        <v>22</v>
      </c>
      <c r="BN775" s="56">
        <f t="shared" si="79"/>
        <v>15</v>
      </c>
    </row>
    <row r="776" spans="64:66" ht="11.25" customHeight="1" x14ac:dyDescent="0.25">
      <c r="BL776" s="94">
        <f t="shared" si="77"/>
        <v>772</v>
      </c>
      <c r="BM776" s="56">
        <f t="shared" si="78"/>
        <v>22</v>
      </c>
      <c r="BN776" s="56">
        <f t="shared" si="79"/>
        <v>16</v>
      </c>
    </row>
    <row r="777" spans="64:66" ht="11.25" customHeight="1" x14ac:dyDescent="0.25">
      <c r="BL777" s="94">
        <f t="shared" si="77"/>
        <v>773</v>
      </c>
      <c r="BM777" s="56">
        <f t="shared" si="78"/>
        <v>22</v>
      </c>
      <c r="BN777" s="56">
        <f t="shared" si="79"/>
        <v>17</v>
      </c>
    </row>
    <row r="778" spans="64:66" ht="11.25" customHeight="1" x14ac:dyDescent="0.25">
      <c r="BL778" s="94">
        <f t="shared" si="77"/>
        <v>774</v>
      </c>
      <c r="BM778" s="56">
        <f t="shared" si="78"/>
        <v>22</v>
      </c>
      <c r="BN778" s="56">
        <f t="shared" si="79"/>
        <v>18</v>
      </c>
    </row>
    <row r="779" spans="64:66" ht="11.25" customHeight="1" x14ac:dyDescent="0.25">
      <c r="BL779" s="94">
        <f t="shared" si="77"/>
        <v>775</v>
      </c>
      <c r="BM779" s="56">
        <f t="shared" si="78"/>
        <v>22</v>
      </c>
      <c r="BN779" s="56">
        <f t="shared" si="79"/>
        <v>19</v>
      </c>
    </row>
    <row r="780" spans="64:66" ht="11.25" customHeight="1" x14ac:dyDescent="0.25">
      <c r="BL780" s="94">
        <f t="shared" si="77"/>
        <v>776</v>
      </c>
      <c r="BM780" s="56">
        <f t="shared" si="78"/>
        <v>22</v>
      </c>
      <c r="BN780" s="56">
        <f t="shared" si="79"/>
        <v>20</v>
      </c>
    </row>
    <row r="781" spans="64:66" ht="11.25" customHeight="1" x14ac:dyDescent="0.25">
      <c r="BL781" s="94">
        <f t="shared" si="77"/>
        <v>777</v>
      </c>
      <c r="BM781" s="56">
        <f t="shared" si="78"/>
        <v>22</v>
      </c>
      <c r="BN781" s="56">
        <f t="shared" si="79"/>
        <v>21</v>
      </c>
    </row>
    <row r="782" spans="64:66" ht="11.25" customHeight="1" x14ac:dyDescent="0.25">
      <c r="BL782" s="94">
        <f t="shared" si="77"/>
        <v>778</v>
      </c>
      <c r="BM782" s="56">
        <f t="shared" si="78"/>
        <v>22</v>
      </c>
      <c r="BN782" s="56">
        <f t="shared" si="79"/>
        <v>22</v>
      </c>
    </row>
    <row r="783" spans="64:66" ht="11.25" customHeight="1" x14ac:dyDescent="0.25">
      <c r="BL783" s="94">
        <f t="shared" si="77"/>
        <v>779</v>
      </c>
      <c r="BM783" s="56">
        <f t="shared" si="78"/>
        <v>22</v>
      </c>
      <c r="BN783" s="56">
        <f t="shared" si="79"/>
        <v>23</v>
      </c>
    </row>
    <row r="784" spans="64:66" ht="11.25" customHeight="1" x14ac:dyDescent="0.25">
      <c r="BL784" s="94">
        <f t="shared" si="77"/>
        <v>780</v>
      </c>
      <c r="BM784" s="56">
        <f t="shared" si="78"/>
        <v>22</v>
      </c>
      <c r="BN784" s="56">
        <f t="shared" si="79"/>
        <v>24</v>
      </c>
    </row>
    <row r="785" spans="64:66" ht="11.25" customHeight="1" x14ac:dyDescent="0.25">
      <c r="BL785" s="94">
        <f t="shared" si="77"/>
        <v>781</v>
      </c>
      <c r="BM785" s="56">
        <f t="shared" si="78"/>
        <v>22</v>
      </c>
      <c r="BN785" s="56">
        <f t="shared" si="79"/>
        <v>25</v>
      </c>
    </row>
    <row r="786" spans="64:66" ht="11.25" customHeight="1" x14ac:dyDescent="0.25">
      <c r="BL786" s="94">
        <f t="shared" si="77"/>
        <v>782</v>
      </c>
      <c r="BM786" s="56">
        <f t="shared" si="78"/>
        <v>22</v>
      </c>
      <c r="BN786" s="56">
        <f t="shared" si="79"/>
        <v>26</v>
      </c>
    </row>
    <row r="787" spans="64:66" ht="11.25" customHeight="1" x14ac:dyDescent="0.25">
      <c r="BL787" s="94">
        <f t="shared" si="77"/>
        <v>783</v>
      </c>
      <c r="BM787" s="56">
        <f t="shared" si="78"/>
        <v>22</v>
      </c>
      <c r="BN787" s="56">
        <f t="shared" si="79"/>
        <v>27</v>
      </c>
    </row>
    <row r="788" spans="64:66" ht="11.25" customHeight="1" x14ac:dyDescent="0.25">
      <c r="BL788" s="94">
        <f t="shared" si="77"/>
        <v>784</v>
      </c>
      <c r="BM788" s="56">
        <f t="shared" si="78"/>
        <v>22</v>
      </c>
      <c r="BN788" s="56">
        <f t="shared" si="79"/>
        <v>28</v>
      </c>
    </row>
    <row r="789" spans="64:66" ht="11.25" customHeight="1" x14ac:dyDescent="0.25">
      <c r="BL789" s="94">
        <f t="shared" si="77"/>
        <v>785</v>
      </c>
      <c r="BM789" s="56">
        <f t="shared" si="78"/>
        <v>22</v>
      </c>
      <c r="BN789" s="56">
        <f t="shared" si="79"/>
        <v>29</v>
      </c>
    </row>
    <row r="790" spans="64:66" ht="11.25" customHeight="1" x14ac:dyDescent="0.25">
      <c r="BL790" s="94">
        <f t="shared" si="77"/>
        <v>786</v>
      </c>
      <c r="BM790" s="56">
        <f t="shared" si="78"/>
        <v>22</v>
      </c>
      <c r="BN790" s="56">
        <f t="shared" si="79"/>
        <v>30</v>
      </c>
    </row>
    <row r="791" spans="64:66" ht="11.25" customHeight="1" x14ac:dyDescent="0.25">
      <c r="BL791" s="94">
        <f t="shared" si="77"/>
        <v>787</v>
      </c>
      <c r="BM791" s="56">
        <f t="shared" si="78"/>
        <v>22</v>
      </c>
      <c r="BN791" s="56">
        <f t="shared" si="79"/>
        <v>31</v>
      </c>
    </row>
    <row r="792" spans="64:66" ht="11.25" customHeight="1" x14ac:dyDescent="0.25">
      <c r="BL792" s="94">
        <f t="shared" si="77"/>
        <v>788</v>
      </c>
      <c r="BM792" s="56">
        <f t="shared" si="78"/>
        <v>22</v>
      </c>
      <c r="BN792" s="56">
        <f t="shared" si="79"/>
        <v>32</v>
      </c>
    </row>
    <row r="793" spans="64:66" ht="11.25" customHeight="1" x14ac:dyDescent="0.25">
      <c r="BL793" s="94">
        <f t="shared" si="77"/>
        <v>789</v>
      </c>
      <c r="BM793" s="56">
        <f t="shared" si="78"/>
        <v>22</v>
      </c>
      <c r="BN793" s="56">
        <f t="shared" si="79"/>
        <v>33</v>
      </c>
    </row>
    <row r="794" spans="64:66" ht="11.25" customHeight="1" x14ac:dyDescent="0.25">
      <c r="BL794" s="94">
        <f t="shared" si="77"/>
        <v>790</v>
      </c>
      <c r="BM794" s="56">
        <f t="shared" si="78"/>
        <v>22</v>
      </c>
      <c r="BN794" s="56">
        <f t="shared" si="79"/>
        <v>34</v>
      </c>
    </row>
    <row r="795" spans="64:66" ht="11.25" customHeight="1" x14ac:dyDescent="0.25">
      <c r="BL795" s="94">
        <f t="shared" si="77"/>
        <v>791</v>
      </c>
      <c r="BM795" s="56">
        <f t="shared" si="78"/>
        <v>22</v>
      </c>
      <c r="BN795" s="56">
        <f t="shared" si="79"/>
        <v>35</v>
      </c>
    </row>
    <row r="796" spans="64:66" ht="11.25" customHeight="1" x14ac:dyDescent="0.25">
      <c r="BL796" s="94">
        <f t="shared" si="77"/>
        <v>792</v>
      </c>
      <c r="BM796" s="56">
        <f t="shared" si="78"/>
        <v>22</v>
      </c>
      <c r="BN796" s="56">
        <f t="shared" si="79"/>
        <v>36</v>
      </c>
    </row>
    <row r="797" spans="64:66" ht="11.25" customHeight="1" x14ac:dyDescent="0.25">
      <c r="BL797" s="94">
        <f t="shared" si="77"/>
        <v>793</v>
      </c>
      <c r="BM797" s="56">
        <f t="shared" si="78"/>
        <v>23</v>
      </c>
      <c r="BN797" s="56">
        <f t="shared" si="79"/>
        <v>1</v>
      </c>
    </row>
    <row r="798" spans="64:66" ht="11.25" customHeight="1" x14ac:dyDescent="0.25">
      <c r="BL798" s="94">
        <f t="shared" si="77"/>
        <v>794</v>
      </c>
      <c r="BM798" s="56">
        <f t="shared" si="78"/>
        <v>23</v>
      </c>
      <c r="BN798" s="56">
        <f t="shared" si="79"/>
        <v>2</v>
      </c>
    </row>
    <row r="799" spans="64:66" ht="11.25" customHeight="1" x14ac:dyDescent="0.25">
      <c r="BL799" s="94">
        <f t="shared" si="77"/>
        <v>795</v>
      </c>
      <c r="BM799" s="56">
        <f t="shared" si="78"/>
        <v>23</v>
      </c>
      <c r="BN799" s="56">
        <f t="shared" si="79"/>
        <v>3</v>
      </c>
    </row>
    <row r="800" spans="64:66" ht="11.25" customHeight="1" x14ac:dyDescent="0.25">
      <c r="BL800" s="94">
        <f t="shared" si="77"/>
        <v>796</v>
      </c>
      <c r="BM800" s="56">
        <f t="shared" si="78"/>
        <v>23</v>
      </c>
      <c r="BN800" s="56">
        <f t="shared" si="79"/>
        <v>4</v>
      </c>
    </row>
    <row r="801" spans="64:66" ht="11.25" customHeight="1" x14ac:dyDescent="0.25">
      <c r="BL801" s="94">
        <f t="shared" si="77"/>
        <v>797</v>
      </c>
      <c r="BM801" s="56">
        <f t="shared" si="78"/>
        <v>23</v>
      </c>
      <c r="BN801" s="56">
        <f t="shared" si="79"/>
        <v>5</v>
      </c>
    </row>
    <row r="802" spans="64:66" ht="11.25" customHeight="1" x14ac:dyDescent="0.25">
      <c r="BL802" s="94">
        <f t="shared" si="77"/>
        <v>798</v>
      </c>
      <c r="BM802" s="56">
        <f t="shared" si="78"/>
        <v>23</v>
      </c>
      <c r="BN802" s="56">
        <f t="shared" si="79"/>
        <v>6</v>
      </c>
    </row>
    <row r="803" spans="64:66" ht="11.25" customHeight="1" x14ac:dyDescent="0.25">
      <c r="BL803" s="94">
        <f t="shared" si="77"/>
        <v>799</v>
      </c>
      <c r="BM803" s="56">
        <f t="shared" si="78"/>
        <v>23</v>
      </c>
      <c r="BN803" s="56">
        <f t="shared" si="79"/>
        <v>7</v>
      </c>
    </row>
    <row r="804" spans="64:66" ht="11.25" customHeight="1" x14ac:dyDescent="0.25">
      <c r="BL804" s="94">
        <f t="shared" si="77"/>
        <v>800</v>
      </c>
      <c r="BM804" s="56">
        <f t="shared" si="78"/>
        <v>23</v>
      </c>
      <c r="BN804" s="56">
        <f t="shared" si="79"/>
        <v>8</v>
      </c>
    </row>
    <row r="805" spans="64:66" ht="11.25" customHeight="1" x14ac:dyDescent="0.25">
      <c r="BL805" s="94">
        <f t="shared" si="77"/>
        <v>801</v>
      </c>
      <c r="BM805" s="56">
        <f t="shared" si="78"/>
        <v>23</v>
      </c>
      <c r="BN805" s="56">
        <f t="shared" si="79"/>
        <v>9</v>
      </c>
    </row>
    <row r="806" spans="64:66" ht="11.25" customHeight="1" x14ac:dyDescent="0.25">
      <c r="BL806" s="94">
        <f t="shared" si="77"/>
        <v>802</v>
      </c>
      <c r="BM806" s="56">
        <f t="shared" si="78"/>
        <v>23</v>
      </c>
      <c r="BN806" s="56">
        <f t="shared" si="79"/>
        <v>10</v>
      </c>
    </row>
    <row r="807" spans="64:66" ht="11.25" customHeight="1" x14ac:dyDescent="0.25">
      <c r="BL807" s="94">
        <f t="shared" si="77"/>
        <v>803</v>
      </c>
      <c r="BM807" s="56">
        <f t="shared" si="78"/>
        <v>23</v>
      </c>
      <c r="BN807" s="56">
        <f t="shared" si="79"/>
        <v>11</v>
      </c>
    </row>
    <row r="808" spans="64:66" ht="11.25" customHeight="1" x14ac:dyDescent="0.25">
      <c r="BL808" s="94">
        <f t="shared" si="77"/>
        <v>804</v>
      </c>
      <c r="BM808" s="56">
        <f t="shared" si="78"/>
        <v>23</v>
      </c>
      <c r="BN808" s="56">
        <f t="shared" si="79"/>
        <v>12</v>
      </c>
    </row>
    <row r="809" spans="64:66" ht="11.25" customHeight="1" x14ac:dyDescent="0.25">
      <c r="BL809" s="94">
        <f t="shared" si="77"/>
        <v>805</v>
      </c>
      <c r="BM809" s="56">
        <f t="shared" si="78"/>
        <v>23</v>
      </c>
      <c r="BN809" s="56">
        <f t="shared" si="79"/>
        <v>13</v>
      </c>
    </row>
    <row r="810" spans="64:66" ht="11.25" customHeight="1" x14ac:dyDescent="0.25">
      <c r="BL810" s="94">
        <f t="shared" si="77"/>
        <v>806</v>
      </c>
      <c r="BM810" s="56">
        <f t="shared" si="78"/>
        <v>23</v>
      </c>
      <c r="BN810" s="56">
        <f t="shared" si="79"/>
        <v>14</v>
      </c>
    </row>
    <row r="811" spans="64:66" ht="11.25" customHeight="1" x14ac:dyDescent="0.25">
      <c r="BL811" s="94">
        <f t="shared" si="77"/>
        <v>807</v>
      </c>
      <c r="BM811" s="56">
        <f t="shared" si="78"/>
        <v>23</v>
      </c>
      <c r="BN811" s="56">
        <f t="shared" si="79"/>
        <v>15</v>
      </c>
    </row>
    <row r="812" spans="64:66" ht="11.25" customHeight="1" x14ac:dyDescent="0.25">
      <c r="BL812" s="94">
        <f t="shared" si="77"/>
        <v>808</v>
      </c>
      <c r="BM812" s="56">
        <f t="shared" si="78"/>
        <v>23</v>
      </c>
      <c r="BN812" s="56">
        <f t="shared" si="79"/>
        <v>16</v>
      </c>
    </row>
    <row r="813" spans="64:66" ht="11.25" customHeight="1" x14ac:dyDescent="0.25">
      <c r="BL813" s="94">
        <f t="shared" si="77"/>
        <v>809</v>
      </c>
      <c r="BM813" s="56">
        <f t="shared" si="78"/>
        <v>23</v>
      </c>
      <c r="BN813" s="56">
        <f t="shared" si="79"/>
        <v>17</v>
      </c>
    </row>
    <row r="814" spans="64:66" ht="11.25" customHeight="1" x14ac:dyDescent="0.25">
      <c r="BL814" s="94">
        <f t="shared" si="77"/>
        <v>810</v>
      </c>
      <c r="BM814" s="56">
        <f t="shared" si="78"/>
        <v>23</v>
      </c>
      <c r="BN814" s="56">
        <f t="shared" si="79"/>
        <v>18</v>
      </c>
    </row>
    <row r="815" spans="64:66" ht="11.25" customHeight="1" x14ac:dyDescent="0.25">
      <c r="BL815" s="94">
        <f t="shared" si="77"/>
        <v>811</v>
      </c>
      <c r="BM815" s="56">
        <f t="shared" si="78"/>
        <v>23</v>
      </c>
      <c r="BN815" s="56">
        <f t="shared" si="79"/>
        <v>19</v>
      </c>
    </row>
    <row r="816" spans="64:66" ht="11.25" customHeight="1" x14ac:dyDescent="0.25">
      <c r="BL816" s="94">
        <f t="shared" si="77"/>
        <v>812</v>
      </c>
      <c r="BM816" s="56">
        <f t="shared" si="78"/>
        <v>23</v>
      </c>
      <c r="BN816" s="56">
        <f t="shared" si="79"/>
        <v>20</v>
      </c>
    </row>
    <row r="817" spans="64:66" ht="11.25" customHeight="1" x14ac:dyDescent="0.25">
      <c r="BL817" s="94">
        <f t="shared" si="77"/>
        <v>813</v>
      </c>
      <c r="BM817" s="56">
        <f t="shared" si="78"/>
        <v>23</v>
      </c>
      <c r="BN817" s="56">
        <f t="shared" si="79"/>
        <v>21</v>
      </c>
    </row>
    <row r="818" spans="64:66" ht="11.25" customHeight="1" x14ac:dyDescent="0.25">
      <c r="BL818" s="94">
        <f t="shared" si="77"/>
        <v>814</v>
      </c>
      <c r="BM818" s="56">
        <f t="shared" si="78"/>
        <v>23</v>
      </c>
      <c r="BN818" s="56">
        <f t="shared" si="79"/>
        <v>22</v>
      </c>
    </row>
    <row r="819" spans="64:66" ht="11.25" customHeight="1" x14ac:dyDescent="0.25">
      <c r="BL819" s="94">
        <f t="shared" si="77"/>
        <v>815</v>
      </c>
      <c r="BM819" s="56">
        <f t="shared" si="78"/>
        <v>23</v>
      </c>
      <c r="BN819" s="56">
        <f t="shared" si="79"/>
        <v>23</v>
      </c>
    </row>
    <row r="820" spans="64:66" ht="11.25" customHeight="1" x14ac:dyDescent="0.25">
      <c r="BL820" s="94">
        <f t="shared" si="77"/>
        <v>816</v>
      </c>
      <c r="BM820" s="56">
        <f t="shared" si="78"/>
        <v>23</v>
      </c>
      <c r="BN820" s="56">
        <f t="shared" si="79"/>
        <v>24</v>
      </c>
    </row>
    <row r="821" spans="64:66" ht="11.25" customHeight="1" x14ac:dyDescent="0.25">
      <c r="BL821" s="94">
        <f t="shared" si="77"/>
        <v>817</v>
      </c>
      <c r="BM821" s="56">
        <f t="shared" si="78"/>
        <v>23</v>
      </c>
      <c r="BN821" s="56">
        <f t="shared" si="79"/>
        <v>25</v>
      </c>
    </row>
    <row r="822" spans="64:66" ht="11.25" customHeight="1" x14ac:dyDescent="0.25">
      <c r="BL822" s="94">
        <f t="shared" si="77"/>
        <v>818</v>
      </c>
      <c r="BM822" s="56">
        <f t="shared" si="78"/>
        <v>23</v>
      </c>
      <c r="BN822" s="56">
        <f t="shared" si="79"/>
        <v>26</v>
      </c>
    </row>
    <row r="823" spans="64:66" ht="11.25" customHeight="1" x14ac:dyDescent="0.25">
      <c r="BL823" s="94">
        <f t="shared" si="77"/>
        <v>819</v>
      </c>
      <c r="BM823" s="56">
        <f t="shared" si="78"/>
        <v>23</v>
      </c>
      <c r="BN823" s="56">
        <f t="shared" si="79"/>
        <v>27</v>
      </c>
    </row>
    <row r="824" spans="64:66" ht="11.25" customHeight="1" x14ac:dyDescent="0.25">
      <c r="BL824" s="94">
        <f t="shared" si="77"/>
        <v>820</v>
      </c>
      <c r="BM824" s="56">
        <f t="shared" si="78"/>
        <v>23</v>
      </c>
      <c r="BN824" s="56">
        <f t="shared" si="79"/>
        <v>28</v>
      </c>
    </row>
    <row r="825" spans="64:66" ht="11.25" customHeight="1" x14ac:dyDescent="0.25">
      <c r="BL825" s="94">
        <f t="shared" si="77"/>
        <v>821</v>
      </c>
      <c r="BM825" s="56">
        <f t="shared" si="78"/>
        <v>23</v>
      </c>
      <c r="BN825" s="56">
        <f t="shared" si="79"/>
        <v>29</v>
      </c>
    </row>
    <row r="826" spans="64:66" ht="11.25" customHeight="1" x14ac:dyDescent="0.25">
      <c r="BL826" s="94">
        <f t="shared" si="77"/>
        <v>822</v>
      </c>
      <c r="BM826" s="56">
        <f t="shared" si="78"/>
        <v>23</v>
      </c>
      <c r="BN826" s="56">
        <f t="shared" si="79"/>
        <v>30</v>
      </c>
    </row>
    <row r="827" spans="64:66" ht="11.25" customHeight="1" x14ac:dyDescent="0.25">
      <c r="BL827" s="94">
        <f t="shared" si="77"/>
        <v>823</v>
      </c>
      <c r="BM827" s="56">
        <f t="shared" si="78"/>
        <v>23</v>
      </c>
      <c r="BN827" s="56">
        <f t="shared" si="79"/>
        <v>31</v>
      </c>
    </row>
    <row r="828" spans="64:66" ht="11.25" customHeight="1" x14ac:dyDescent="0.25">
      <c r="BL828" s="94">
        <f t="shared" si="77"/>
        <v>824</v>
      </c>
      <c r="BM828" s="56">
        <f t="shared" si="78"/>
        <v>23</v>
      </c>
      <c r="BN828" s="56">
        <f t="shared" si="79"/>
        <v>32</v>
      </c>
    </row>
    <row r="829" spans="64:66" ht="11.25" customHeight="1" x14ac:dyDescent="0.25">
      <c r="BL829" s="94" t="str">
        <f t="shared" si="77"/>
        <v/>
      </c>
      <c r="BM829" s="56" t="str">
        <f t="shared" si="78"/>
        <v/>
      </c>
      <c r="BN829" s="56" t="str">
        <f t="shared" si="79"/>
        <v/>
      </c>
    </row>
    <row r="830" spans="64:66" ht="11.25" customHeight="1" x14ac:dyDescent="0.25">
      <c r="BL830" s="94" t="str">
        <f t="shared" si="77"/>
        <v/>
      </c>
      <c r="BM830" s="56" t="str">
        <f t="shared" si="78"/>
        <v/>
      </c>
      <c r="BN830" s="56" t="str">
        <f t="shared" si="79"/>
        <v/>
      </c>
    </row>
    <row r="831" spans="64:66" ht="11.25" customHeight="1" x14ac:dyDescent="0.25">
      <c r="BL831" s="94" t="str">
        <f t="shared" si="77"/>
        <v/>
      </c>
      <c r="BM831" s="56" t="str">
        <f t="shared" si="78"/>
        <v/>
      </c>
      <c r="BN831" s="56" t="str">
        <f t="shared" si="79"/>
        <v/>
      </c>
    </row>
    <row r="832" spans="64:66" ht="11.25" customHeight="1" x14ac:dyDescent="0.25">
      <c r="BL832" s="94" t="str">
        <f t="shared" si="77"/>
        <v/>
      </c>
      <c r="BM832" s="56" t="str">
        <f t="shared" si="78"/>
        <v/>
      </c>
      <c r="BN832" s="56" t="str">
        <f t="shared" si="79"/>
        <v/>
      </c>
    </row>
    <row r="833" spans="64:66" ht="11.25" customHeight="1" x14ac:dyDescent="0.25">
      <c r="BL833" s="94" t="str">
        <f t="shared" si="77"/>
        <v/>
      </c>
      <c r="BM833" s="56" t="str">
        <f t="shared" si="78"/>
        <v/>
      </c>
      <c r="BN833" s="56" t="str">
        <f t="shared" si="79"/>
        <v/>
      </c>
    </row>
    <row r="834" spans="64:66" ht="11.25" customHeight="1" x14ac:dyDescent="0.25">
      <c r="BL834" s="94" t="str">
        <f t="shared" si="77"/>
        <v/>
      </c>
      <c r="BM834" s="56" t="str">
        <f t="shared" si="78"/>
        <v/>
      </c>
      <c r="BN834" s="56" t="str">
        <f t="shared" si="79"/>
        <v/>
      </c>
    </row>
    <row r="835" spans="64:66" ht="11.25" customHeight="1" x14ac:dyDescent="0.25">
      <c r="BL835" s="94" t="str">
        <f t="shared" si="77"/>
        <v/>
      </c>
      <c r="BM835" s="56" t="str">
        <f t="shared" si="78"/>
        <v/>
      </c>
      <c r="BN835" s="56" t="str">
        <f t="shared" si="79"/>
        <v/>
      </c>
    </row>
    <row r="836" spans="64:66" ht="11.25" customHeight="1" x14ac:dyDescent="0.25">
      <c r="BL836" s="94" t="str">
        <f t="shared" si="77"/>
        <v/>
      </c>
      <c r="BM836" s="56" t="str">
        <f t="shared" si="78"/>
        <v/>
      </c>
      <c r="BN836" s="56" t="str">
        <f t="shared" si="79"/>
        <v/>
      </c>
    </row>
    <row r="837" spans="64:66" ht="11.25" customHeight="1" x14ac:dyDescent="0.25">
      <c r="BL837" s="94" t="str">
        <f t="shared" ref="BL837:BL900" si="80">IF(ROW()&lt;=$BL$4,ROW()-ROW(BL$4),"")</f>
        <v/>
      </c>
      <c r="BM837" s="56" t="str">
        <f t="shared" si="78"/>
        <v/>
      </c>
      <c r="BN837" s="56" t="str">
        <f t="shared" si="79"/>
        <v/>
      </c>
    </row>
    <row r="838" spans="64:66" ht="11.25" customHeight="1" x14ac:dyDescent="0.25">
      <c r="BL838" s="94" t="str">
        <f t="shared" si="80"/>
        <v/>
      </c>
      <c r="BM838" s="56" t="str">
        <f t="shared" ref="BM838:BM901" si="81">IF(ISNUMBER(BL838),INT(BL837/$BN$4)+1,"")</f>
        <v/>
      </c>
      <c r="BN838" s="56" t="str">
        <f t="shared" ref="BN838:BN901" si="82">IF(ISNUMBER(BL838),IF(BM837&lt;&gt;BM838,1,BN837+1),"")</f>
        <v/>
      </c>
    </row>
    <row r="839" spans="64:66" ht="11.25" customHeight="1" x14ac:dyDescent="0.25">
      <c r="BL839" s="94" t="str">
        <f t="shared" si="80"/>
        <v/>
      </c>
      <c r="BM839" s="56" t="str">
        <f t="shared" si="81"/>
        <v/>
      </c>
      <c r="BN839" s="56" t="str">
        <f t="shared" si="82"/>
        <v/>
      </c>
    </row>
    <row r="840" spans="64:66" ht="11.25" customHeight="1" x14ac:dyDescent="0.25">
      <c r="BL840" s="94" t="str">
        <f t="shared" si="80"/>
        <v/>
      </c>
      <c r="BM840" s="56" t="str">
        <f t="shared" si="81"/>
        <v/>
      </c>
      <c r="BN840" s="56" t="str">
        <f t="shared" si="82"/>
        <v/>
      </c>
    </row>
    <row r="841" spans="64:66" ht="11.25" customHeight="1" x14ac:dyDescent="0.25">
      <c r="BL841" s="94" t="str">
        <f t="shared" si="80"/>
        <v/>
      </c>
      <c r="BM841" s="56" t="str">
        <f t="shared" si="81"/>
        <v/>
      </c>
      <c r="BN841" s="56" t="str">
        <f t="shared" si="82"/>
        <v/>
      </c>
    </row>
    <row r="842" spans="64:66" ht="11.25" customHeight="1" x14ac:dyDescent="0.25">
      <c r="BL842" s="94" t="str">
        <f t="shared" si="80"/>
        <v/>
      </c>
      <c r="BM842" s="56" t="str">
        <f t="shared" si="81"/>
        <v/>
      </c>
      <c r="BN842" s="56" t="str">
        <f t="shared" si="82"/>
        <v/>
      </c>
    </row>
    <row r="843" spans="64:66" ht="11.25" customHeight="1" x14ac:dyDescent="0.25">
      <c r="BL843" s="94" t="str">
        <f t="shared" si="80"/>
        <v/>
      </c>
      <c r="BM843" s="56" t="str">
        <f t="shared" si="81"/>
        <v/>
      </c>
      <c r="BN843" s="56" t="str">
        <f t="shared" si="82"/>
        <v/>
      </c>
    </row>
    <row r="844" spans="64:66" ht="11.25" customHeight="1" x14ac:dyDescent="0.25">
      <c r="BL844" s="94" t="str">
        <f t="shared" si="80"/>
        <v/>
      </c>
      <c r="BM844" s="56" t="str">
        <f t="shared" si="81"/>
        <v/>
      </c>
      <c r="BN844" s="56" t="str">
        <f t="shared" si="82"/>
        <v/>
      </c>
    </row>
    <row r="845" spans="64:66" ht="11.25" customHeight="1" x14ac:dyDescent="0.25">
      <c r="BL845" s="94" t="str">
        <f t="shared" si="80"/>
        <v/>
      </c>
      <c r="BM845" s="56" t="str">
        <f t="shared" si="81"/>
        <v/>
      </c>
      <c r="BN845" s="56" t="str">
        <f t="shared" si="82"/>
        <v/>
      </c>
    </row>
    <row r="846" spans="64:66" ht="11.25" customHeight="1" x14ac:dyDescent="0.25">
      <c r="BL846" s="94" t="str">
        <f t="shared" si="80"/>
        <v/>
      </c>
      <c r="BM846" s="56" t="str">
        <f t="shared" si="81"/>
        <v/>
      </c>
      <c r="BN846" s="56" t="str">
        <f t="shared" si="82"/>
        <v/>
      </c>
    </row>
    <row r="847" spans="64:66" ht="11.25" customHeight="1" x14ac:dyDescent="0.25">
      <c r="BL847" s="94" t="str">
        <f t="shared" si="80"/>
        <v/>
      </c>
      <c r="BM847" s="56" t="str">
        <f t="shared" si="81"/>
        <v/>
      </c>
      <c r="BN847" s="56" t="str">
        <f t="shared" si="82"/>
        <v/>
      </c>
    </row>
    <row r="848" spans="64:66" ht="11.25" customHeight="1" x14ac:dyDescent="0.25">
      <c r="BL848" s="94" t="str">
        <f t="shared" si="80"/>
        <v/>
      </c>
      <c r="BM848" s="56" t="str">
        <f t="shared" si="81"/>
        <v/>
      </c>
      <c r="BN848" s="56" t="str">
        <f t="shared" si="82"/>
        <v/>
      </c>
    </row>
    <row r="849" spans="64:66" ht="11.25" customHeight="1" x14ac:dyDescent="0.25">
      <c r="BL849" s="94" t="str">
        <f t="shared" si="80"/>
        <v/>
      </c>
      <c r="BM849" s="56" t="str">
        <f t="shared" si="81"/>
        <v/>
      </c>
      <c r="BN849" s="56" t="str">
        <f t="shared" si="82"/>
        <v/>
      </c>
    </row>
    <row r="850" spans="64:66" ht="11.25" customHeight="1" x14ac:dyDescent="0.25">
      <c r="BL850" s="94" t="str">
        <f t="shared" si="80"/>
        <v/>
      </c>
      <c r="BM850" s="56" t="str">
        <f t="shared" si="81"/>
        <v/>
      </c>
      <c r="BN850" s="56" t="str">
        <f t="shared" si="82"/>
        <v/>
      </c>
    </row>
    <row r="851" spans="64:66" ht="11.25" customHeight="1" x14ac:dyDescent="0.25">
      <c r="BL851" s="94" t="str">
        <f t="shared" si="80"/>
        <v/>
      </c>
      <c r="BM851" s="56" t="str">
        <f t="shared" si="81"/>
        <v/>
      </c>
      <c r="BN851" s="56" t="str">
        <f t="shared" si="82"/>
        <v/>
      </c>
    </row>
    <row r="852" spans="64:66" ht="11.25" customHeight="1" x14ac:dyDescent="0.25">
      <c r="BL852" s="94" t="str">
        <f t="shared" si="80"/>
        <v/>
      </c>
      <c r="BM852" s="56" t="str">
        <f t="shared" si="81"/>
        <v/>
      </c>
      <c r="BN852" s="56" t="str">
        <f t="shared" si="82"/>
        <v/>
      </c>
    </row>
    <row r="853" spans="64:66" ht="11.25" customHeight="1" x14ac:dyDescent="0.25">
      <c r="BL853" s="94" t="str">
        <f t="shared" si="80"/>
        <v/>
      </c>
      <c r="BM853" s="56" t="str">
        <f t="shared" si="81"/>
        <v/>
      </c>
      <c r="BN853" s="56" t="str">
        <f t="shared" si="82"/>
        <v/>
      </c>
    </row>
    <row r="854" spans="64:66" ht="11.25" customHeight="1" x14ac:dyDescent="0.25">
      <c r="BL854" s="94" t="str">
        <f t="shared" si="80"/>
        <v/>
      </c>
      <c r="BM854" s="56" t="str">
        <f t="shared" si="81"/>
        <v/>
      </c>
      <c r="BN854" s="56" t="str">
        <f t="shared" si="82"/>
        <v/>
      </c>
    </row>
    <row r="855" spans="64:66" ht="11.25" customHeight="1" x14ac:dyDescent="0.25">
      <c r="BL855" s="94" t="str">
        <f t="shared" si="80"/>
        <v/>
      </c>
      <c r="BM855" s="56" t="str">
        <f t="shared" si="81"/>
        <v/>
      </c>
      <c r="BN855" s="56" t="str">
        <f t="shared" si="82"/>
        <v/>
      </c>
    </row>
    <row r="856" spans="64:66" ht="11.25" customHeight="1" x14ac:dyDescent="0.25">
      <c r="BL856" s="94" t="str">
        <f t="shared" si="80"/>
        <v/>
      </c>
      <c r="BM856" s="56" t="str">
        <f t="shared" si="81"/>
        <v/>
      </c>
      <c r="BN856" s="56" t="str">
        <f t="shared" si="82"/>
        <v/>
      </c>
    </row>
    <row r="857" spans="64:66" ht="11.25" customHeight="1" x14ac:dyDescent="0.25">
      <c r="BL857" s="94" t="str">
        <f t="shared" si="80"/>
        <v/>
      </c>
      <c r="BM857" s="56" t="str">
        <f t="shared" si="81"/>
        <v/>
      </c>
      <c r="BN857" s="56" t="str">
        <f t="shared" si="82"/>
        <v/>
      </c>
    </row>
    <row r="858" spans="64:66" ht="11.25" customHeight="1" x14ac:dyDescent="0.25">
      <c r="BL858" s="94" t="str">
        <f t="shared" si="80"/>
        <v/>
      </c>
      <c r="BM858" s="56" t="str">
        <f t="shared" si="81"/>
        <v/>
      </c>
      <c r="BN858" s="56" t="str">
        <f t="shared" si="82"/>
        <v/>
      </c>
    </row>
    <row r="859" spans="64:66" ht="11.25" customHeight="1" x14ac:dyDescent="0.25">
      <c r="BL859" s="94" t="str">
        <f t="shared" si="80"/>
        <v/>
      </c>
      <c r="BM859" s="56" t="str">
        <f t="shared" si="81"/>
        <v/>
      </c>
      <c r="BN859" s="56" t="str">
        <f t="shared" si="82"/>
        <v/>
      </c>
    </row>
    <row r="860" spans="64:66" ht="11.25" customHeight="1" x14ac:dyDescent="0.25">
      <c r="BL860" s="94" t="str">
        <f t="shared" si="80"/>
        <v/>
      </c>
      <c r="BM860" s="56" t="str">
        <f t="shared" si="81"/>
        <v/>
      </c>
      <c r="BN860" s="56" t="str">
        <f t="shared" si="82"/>
        <v/>
      </c>
    </row>
    <row r="861" spans="64:66" ht="11.25" customHeight="1" x14ac:dyDescent="0.25">
      <c r="BL861" s="94" t="str">
        <f t="shared" si="80"/>
        <v/>
      </c>
      <c r="BM861" s="56" t="str">
        <f t="shared" si="81"/>
        <v/>
      </c>
      <c r="BN861" s="56" t="str">
        <f t="shared" si="82"/>
        <v/>
      </c>
    </row>
    <row r="862" spans="64:66" ht="11.25" customHeight="1" x14ac:dyDescent="0.25">
      <c r="BL862" s="94" t="str">
        <f t="shared" si="80"/>
        <v/>
      </c>
      <c r="BM862" s="56" t="str">
        <f t="shared" si="81"/>
        <v/>
      </c>
      <c r="BN862" s="56" t="str">
        <f t="shared" si="82"/>
        <v/>
      </c>
    </row>
    <row r="863" spans="64:66" ht="11.25" customHeight="1" x14ac:dyDescent="0.25">
      <c r="BL863" s="94" t="str">
        <f t="shared" si="80"/>
        <v/>
      </c>
      <c r="BM863" s="56" t="str">
        <f t="shared" si="81"/>
        <v/>
      </c>
      <c r="BN863" s="56" t="str">
        <f t="shared" si="82"/>
        <v/>
      </c>
    </row>
    <row r="864" spans="64:66" ht="11.25" customHeight="1" x14ac:dyDescent="0.25">
      <c r="BL864" s="94" t="str">
        <f t="shared" si="80"/>
        <v/>
      </c>
      <c r="BM864" s="56" t="str">
        <f t="shared" si="81"/>
        <v/>
      </c>
      <c r="BN864" s="56" t="str">
        <f t="shared" si="82"/>
        <v/>
      </c>
    </row>
    <row r="865" spans="64:66" ht="11.25" customHeight="1" x14ac:dyDescent="0.25">
      <c r="BL865" s="94" t="str">
        <f t="shared" si="80"/>
        <v/>
      </c>
      <c r="BM865" s="56" t="str">
        <f t="shared" si="81"/>
        <v/>
      </c>
      <c r="BN865" s="56" t="str">
        <f t="shared" si="82"/>
        <v/>
      </c>
    </row>
    <row r="866" spans="64:66" ht="11.25" customHeight="1" x14ac:dyDescent="0.25">
      <c r="BL866" s="94" t="str">
        <f t="shared" si="80"/>
        <v/>
      </c>
      <c r="BM866" s="56" t="str">
        <f t="shared" si="81"/>
        <v/>
      </c>
      <c r="BN866" s="56" t="str">
        <f t="shared" si="82"/>
        <v/>
      </c>
    </row>
    <row r="867" spans="64:66" ht="11.25" customHeight="1" x14ac:dyDescent="0.25">
      <c r="BL867" s="94" t="str">
        <f t="shared" si="80"/>
        <v/>
      </c>
      <c r="BM867" s="56" t="str">
        <f t="shared" si="81"/>
        <v/>
      </c>
      <c r="BN867" s="56" t="str">
        <f t="shared" si="82"/>
        <v/>
      </c>
    </row>
    <row r="868" spans="64:66" ht="11.25" customHeight="1" x14ac:dyDescent="0.25">
      <c r="BL868" s="94" t="str">
        <f t="shared" si="80"/>
        <v/>
      </c>
      <c r="BM868" s="56" t="str">
        <f t="shared" si="81"/>
        <v/>
      </c>
      <c r="BN868" s="56" t="str">
        <f t="shared" si="82"/>
        <v/>
      </c>
    </row>
    <row r="869" spans="64:66" ht="11.25" customHeight="1" x14ac:dyDescent="0.25">
      <c r="BL869" s="94" t="str">
        <f t="shared" si="80"/>
        <v/>
      </c>
      <c r="BM869" s="56" t="str">
        <f t="shared" si="81"/>
        <v/>
      </c>
      <c r="BN869" s="56" t="str">
        <f t="shared" si="82"/>
        <v/>
      </c>
    </row>
    <row r="870" spans="64:66" ht="11.25" customHeight="1" x14ac:dyDescent="0.25">
      <c r="BL870" s="94" t="str">
        <f t="shared" si="80"/>
        <v/>
      </c>
      <c r="BM870" s="56" t="str">
        <f t="shared" si="81"/>
        <v/>
      </c>
      <c r="BN870" s="56" t="str">
        <f t="shared" si="82"/>
        <v/>
      </c>
    </row>
    <row r="871" spans="64:66" ht="11.25" customHeight="1" x14ac:dyDescent="0.25">
      <c r="BL871" s="94" t="str">
        <f t="shared" si="80"/>
        <v/>
      </c>
      <c r="BM871" s="56" t="str">
        <f t="shared" si="81"/>
        <v/>
      </c>
      <c r="BN871" s="56" t="str">
        <f t="shared" si="82"/>
        <v/>
      </c>
    </row>
    <row r="872" spans="64:66" ht="11.25" customHeight="1" x14ac:dyDescent="0.25">
      <c r="BL872" s="94" t="str">
        <f t="shared" si="80"/>
        <v/>
      </c>
      <c r="BM872" s="56" t="str">
        <f t="shared" si="81"/>
        <v/>
      </c>
      <c r="BN872" s="56" t="str">
        <f t="shared" si="82"/>
        <v/>
      </c>
    </row>
    <row r="873" spans="64:66" ht="11.25" customHeight="1" x14ac:dyDescent="0.25">
      <c r="BL873" s="94" t="str">
        <f t="shared" si="80"/>
        <v/>
      </c>
      <c r="BM873" s="56" t="str">
        <f t="shared" si="81"/>
        <v/>
      </c>
      <c r="BN873" s="56" t="str">
        <f t="shared" si="82"/>
        <v/>
      </c>
    </row>
    <row r="874" spans="64:66" ht="11.25" customHeight="1" x14ac:dyDescent="0.25">
      <c r="BL874" s="94" t="str">
        <f t="shared" si="80"/>
        <v/>
      </c>
      <c r="BM874" s="56" t="str">
        <f t="shared" si="81"/>
        <v/>
      </c>
      <c r="BN874" s="56" t="str">
        <f t="shared" si="82"/>
        <v/>
      </c>
    </row>
    <row r="875" spans="64:66" ht="11.25" customHeight="1" x14ac:dyDescent="0.25">
      <c r="BL875" s="94" t="str">
        <f t="shared" si="80"/>
        <v/>
      </c>
      <c r="BM875" s="56" t="str">
        <f t="shared" si="81"/>
        <v/>
      </c>
      <c r="BN875" s="56" t="str">
        <f t="shared" si="82"/>
        <v/>
      </c>
    </row>
    <row r="876" spans="64:66" ht="11.25" customHeight="1" x14ac:dyDescent="0.25">
      <c r="BL876" s="94" t="str">
        <f t="shared" si="80"/>
        <v/>
      </c>
      <c r="BM876" s="56" t="str">
        <f t="shared" si="81"/>
        <v/>
      </c>
      <c r="BN876" s="56" t="str">
        <f t="shared" si="82"/>
        <v/>
      </c>
    </row>
    <row r="877" spans="64:66" ht="11.25" customHeight="1" x14ac:dyDescent="0.25">
      <c r="BL877" s="94" t="str">
        <f t="shared" si="80"/>
        <v/>
      </c>
      <c r="BM877" s="56" t="str">
        <f t="shared" si="81"/>
        <v/>
      </c>
      <c r="BN877" s="56" t="str">
        <f t="shared" si="82"/>
        <v/>
      </c>
    </row>
    <row r="878" spans="64:66" ht="11.25" customHeight="1" x14ac:dyDescent="0.25">
      <c r="BL878" s="94" t="str">
        <f t="shared" si="80"/>
        <v/>
      </c>
      <c r="BM878" s="56" t="str">
        <f t="shared" si="81"/>
        <v/>
      </c>
      <c r="BN878" s="56" t="str">
        <f t="shared" si="82"/>
        <v/>
      </c>
    </row>
    <row r="879" spans="64:66" ht="11.25" customHeight="1" x14ac:dyDescent="0.25">
      <c r="BL879" s="94" t="str">
        <f t="shared" si="80"/>
        <v/>
      </c>
      <c r="BM879" s="56" t="str">
        <f t="shared" si="81"/>
        <v/>
      </c>
      <c r="BN879" s="56" t="str">
        <f t="shared" si="82"/>
        <v/>
      </c>
    </row>
    <row r="880" spans="64:66" ht="11.25" customHeight="1" x14ac:dyDescent="0.25">
      <c r="BL880" s="94" t="str">
        <f t="shared" si="80"/>
        <v/>
      </c>
      <c r="BM880" s="56" t="str">
        <f t="shared" si="81"/>
        <v/>
      </c>
      <c r="BN880" s="56" t="str">
        <f t="shared" si="82"/>
        <v/>
      </c>
    </row>
    <row r="881" spans="64:66" ht="11.25" customHeight="1" x14ac:dyDescent="0.25">
      <c r="BL881" s="94" t="str">
        <f t="shared" si="80"/>
        <v/>
      </c>
      <c r="BM881" s="56" t="str">
        <f t="shared" si="81"/>
        <v/>
      </c>
      <c r="BN881" s="56" t="str">
        <f t="shared" si="82"/>
        <v/>
      </c>
    </row>
    <row r="882" spans="64:66" ht="11.25" customHeight="1" x14ac:dyDescent="0.25">
      <c r="BL882" s="94" t="str">
        <f t="shared" si="80"/>
        <v/>
      </c>
      <c r="BM882" s="56" t="str">
        <f t="shared" si="81"/>
        <v/>
      </c>
      <c r="BN882" s="56" t="str">
        <f t="shared" si="82"/>
        <v/>
      </c>
    </row>
    <row r="883" spans="64:66" ht="11.25" customHeight="1" x14ac:dyDescent="0.25">
      <c r="BL883" s="94" t="str">
        <f t="shared" si="80"/>
        <v/>
      </c>
      <c r="BM883" s="56" t="str">
        <f t="shared" si="81"/>
        <v/>
      </c>
      <c r="BN883" s="56" t="str">
        <f t="shared" si="82"/>
        <v/>
      </c>
    </row>
    <row r="884" spans="64:66" ht="11.25" customHeight="1" x14ac:dyDescent="0.25">
      <c r="BL884" s="94" t="str">
        <f t="shared" si="80"/>
        <v/>
      </c>
      <c r="BM884" s="56" t="str">
        <f t="shared" si="81"/>
        <v/>
      </c>
      <c r="BN884" s="56" t="str">
        <f t="shared" si="82"/>
        <v/>
      </c>
    </row>
    <row r="885" spans="64:66" ht="11.25" customHeight="1" x14ac:dyDescent="0.25">
      <c r="BL885" s="94" t="str">
        <f t="shared" si="80"/>
        <v/>
      </c>
      <c r="BM885" s="56" t="str">
        <f t="shared" si="81"/>
        <v/>
      </c>
      <c r="BN885" s="56" t="str">
        <f t="shared" si="82"/>
        <v/>
      </c>
    </row>
    <row r="886" spans="64:66" ht="11.25" customHeight="1" x14ac:dyDescent="0.25">
      <c r="BL886" s="94" t="str">
        <f t="shared" si="80"/>
        <v/>
      </c>
      <c r="BM886" s="56" t="str">
        <f t="shared" si="81"/>
        <v/>
      </c>
      <c r="BN886" s="56" t="str">
        <f t="shared" si="82"/>
        <v/>
      </c>
    </row>
    <row r="887" spans="64:66" ht="11.25" customHeight="1" x14ac:dyDescent="0.25">
      <c r="BL887" s="94" t="str">
        <f t="shared" si="80"/>
        <v/>
      </c>
      <c r="BM887" s="56" t="str">
        <f t="shared" si="81"/>
        <v/>
      </c>
      <c r="BN887" s="56" t="str">
        <f t="shared" si="82"/>
        <v/>
      </c>
    </row>
    <row r="888" spans="64:66" ht="11.25" customHeight="1" x14ac:dyDescent="0.25">
      <c r="BL888" s="94" t="str">
        <f t="shared" si="80"/>
        <v/>
      </c>
      <c r="BM888" s="56" t="str">
        <f t="shared" si="81"/>
        <v/>
      </c>
      <c r="BN888" s="56" t="str">
        <f t="shared" si="82"/>
        <v/>
      </c>
    </row>
    <row r="889" spans="64:66" ht="11.25" customHeight="1" x14ac:dyDescent="0.25">
      <c r="BL889" s="94" t="str">
        <f t="shared" si="80"/>
        <v/>
      </c>
      <c r="BM889" s="56" t="str">
        <f t="shared" si="81"/>
        <v/>
      </c>
      <c r="BN889" s="56" t="str">
        <f t="shared" si="82"/>
        <v/>
      </c>
    </row>
    <row r="890" spans="64:66" ht="11.25" customHeight="1" x14ac:dyDescent="0.25">
      <c r="BL890" s="94" t="str">
        <f t="shared" si="80"/>
        <v/>
      </c>
      <c r="BM890" s="56" t="str">
        <f t="shared" si="81"/>
        <v/>
      </c>
      <c r="BN890" s="56" t="str">
        <f t="shared" si="82"/>
        <v/>
      </c>
    </row>
    <row r="891" spans="64:66" ht="11.25" customHeight="1" x14ac:dyDescent="0.25">
      <c r="BL891" s="94" t="str">
        <f t="shared" si="80"/>
        <v/>
      </c>
      <c r="BM891" s="56" t="str">
        <f t="shared" si="81"/>
        <v/>
      </c>
      <c r="BN891" s="56" t="str">
        <f t="shared" si="82"/>
        <v/>
      </c>
    </row>
    <row r="892" spans="64:66" ht="11.25" customHeight="1" x14ac:dyDescent="0.25">
      <c r="BL892" s="94" t="str">
        <f t="shared" si="80"/>
        <v/>
      </c>
      <c r="BM892" s="56" t="str">
        <f t="shared" si="81"/>
        <v/>
      </c>
      <c r="BN892" s="56" t="str">
        <f t="shared" si="82"/>
        <v/>
      </c>
    </row>
    <row r="893" spans="64:66" ht="11.25" customHeight="1" x14ac:dyDescent="0.25">
      <c r="BL893" s="94" t="str">
        <f t="shared" si="80"/>
        <v/>
      </c>
      <c r="BM893" s="56" t="str">
        <f t="shared" si="81"/>
        <v/>
      </c>
      <c r="BN893" s="56" t="str">
        <f t="shared" si="82"/>
        <v/>
      </c>
    </row>
    <row r="894" spans="64:66" ht="11.25" customHeight="1" x14ac:dyDescent="0.25">
      <c r="BL894" s="94" t="str">
        <f t="shared" si="80"/>
        <v/>
      </c>
      <c r="BM894" s="56" t="str">
        <f t="shared" si="81"/>
        <v/>
      </c>
      <c r="BN894" s="56" t="str">
        <f t="shared" si="82"/>
        <v/>
      </c>
    </row>
    <row r="895" spans="64:66" ht="11.25" customHeight="1" x14ac:dyDescent="0.25">
      <c r="BL895" s="94" t="str">
        <f t="shared" si="80"/>
        <v/>
      </c>
      <c r="BM895" s="56" t="str">
        <f t="shared" si="81"/>
        <v/>
      </c>
      <c r="BN895" s="56" t="str">
        <f t="shared" si="82"/>
        <v/>
      </c>
    </row>
    <row r="896" spans="64:66" ht="11.25" customHeight="1" x14ac:dyDescent="0.25">
      <c r="BL896" s="94" t="str">
        <f t="shared" si="80"/>
        <v/>
      </c>
      <c r="BM896" s="56" t="str">
        <f t="shared" si="81"/>
        <v/>
      </c>
      <c r="BN896" s="56" t="str">
        <f t="shared" si="82"/>
        <v/>
      </c>
    </row>
    <row r="897" spans="64:66" ht="11.25" customHeight="1" x14ac:dyDescent="0.25">
      <c r="BL897" s="94" t="str">
        <f t="shared" si="80"/>
        <v/>
      </c>
      <c r="BM897" s="56" t="str">
        <f t="shared" si="81"/>
        <v/>
      </c>
      <c r="BN897" s="56" t="str">
        <f t="shared" si="82"/>
        <v/>
      </c>
    </row>
    <row r="898" spans="64:66" ht="11.25" customHeight="1" x14ac:dyDescent="0.25">
      <c r="BL898" s="94" t="str">
        <f t="shared" si="80"/>
        <v/>
      </c>
      <c r="BM898" s="56" t="str">
        <f t="shared" si="81"/>
        <v/>
      </c>
      <c r="BN898" s="56" t="str">
        <f t="shared" si="82"/>
        <v/>
      </c>
    </row>
    <row r="899" spans="64:66" ht="11.25" customHeight="1" x14ac:dyDescent="0.25">
      <c r="BL899" s="94" t="str">
        <f t="shared" si="80"/>
        <v/>
      </c>
      <c r="BM899" s="56" t="str">
        <f t="shared" si="81"/>
        <v/>
      </c>
      <c r="BN899" s="56" t="str">
        <f t="shared" si="82"/>
        <v/>
      </c>
    </row>
    <row r="900" spans="64:66" ht="11.25" customHeight="1" x14ac:dyDescent="0.25">
      <c r="BL900" s="94" t="str">
        <f t="shared" si="80"/>
        <v/>
      </c>
      <c r="BM900" s="56" t="str">
        <f t="shared" si="81"/>
        <v/>
      </c>
      <c r="BN900" s="56" t="str">
        <f t="shared" si="82"/>
        <v/>
      </c>
    </row>
    <row r="901" spans="64:66" ht="11.25" customHeight="1" x14ac:dyDescent="0.25">
      <c r="BL901" s="94" t="str">
        <f t="shared" ref="BL901:BL964" si="83">IF(ROW()&lt;=$BL$4,ROW()-ROW(BL$4),"")</f>
        <v/>
      </c>
      <c r="BM901" s="56" t="str">
        <f t="shared" si="81"/>
        <v/>
      </c>
      <c r="BN901" s="56" t="str">
        <f t="shared" si="82"/>
        <v/>
      </c>
    </row>
    <row r="902" spans="64:66" ht="11.25" customHeight="1" x14ac:dyDescent="0.25">
      <c r="BL902" s="94" t="str">
        <f t="shared" si="83"/>
        <v/>
      </c>
      <c r="BM902" s="56" t="str">
        <f t="shared" ref="BM902:BM965" si="84">IF(ISNUMBER(BL902),INT(BL901/$BN$4)+1,"")</f>
        <v/>
      </c>
      <c r="BN902" s="56" t="str">
        <f t="shared" ref="BN902:BN965" si="85">IF(ISNUMBER(BL902),IF(BM901&lt;&gt;BM902,1,BN901+1),"")</f>
        <v/>
      </c>
    </row>
    <row r="903" spans="64:66" ht="11.25" customHeight="1" x14ac:dyDescent="0.25">
      <c r="BL903" s="94" t="str">
        <f t="shared" si="83"/>
        <v/>
      </c>
      <c r="BM903" s="56" t="str">
        <f t="shared" si="84"/>
        <v/>
      </c>
      <c r="BN903" s="56" t="str">
        <f t="shared" si="85"/>
        <v/>
      </c>
    </row>
    <row r="904" spans="64:66" ht="11.25" customHeight="1" x14ac:dyDescent="0.25">
      <c r="BL904" s="94" t="str">
        <f t="shared" si="83"/>
        <v/>
      </c>
      <c r="BM904" s="56" t="str">
        <f t="shared" si="84"/>
        <v/>
      </c>
      <c r="BN904" s="56" t="str">
        <f t="shared" si="85"/>
        <v/>
      </c>
    </row>
    <row r="905" spans="64:66" ht="11.25" customHeight="1" x14ac:dyDescent="0.25">
      <c r="BL905" s="94" t="str">
        <f t="shared" si="83"/>
        <v/>
      </c>
      <c r="BM905" s="56" t="str">
        <f t="shared" si="84"/>
        <v/>
      </c>
      <c r="BN905" s="56" t="str">
        <f t="shared" si="85"/>
        <v/>
      </c>
    </row>
    <row r="906" spans="64:66" ht="11.25" customHeight="1" x14ac:dyDescent="0.25">
      <c r="BL906" s="94" t="str">
        <f t="shared" si="83"/>
        <v/>
      </c>
      <c r="BM906" s="56" t="str">
        <f t="shared" si="84"/>
        <v/>
      </c>
      <c r="BN906" s="56" t="str">
        <f t="shared" si="85"/>
        <v/>
      </c>
    </row>
    <row r="907" spans="64:66" ht="11.25" customHeight="1" x14ac:dyDescent="0.25">
      <c r="BL907" s="94" t="str">
        <f t="shared" si="83"/>
        <v/>
      </c>
      <c r="BM907" s="56" t="str">
        <f t="shared" si="84"/>
        <v/>
      </c>
      <c r="BN907" s="56" t="str">
        <f t="shared" si="85"/>
        <v/>
      </c>
    </row>
    <row r="908" spans="64:66" ht="11.25" customHeight="1" x14ac:dyDescent="0.25">
      <c r="BL908" s="94" t="str">
        <f t="shared" si="83"/>
        <v/>
      </c>
      <c r="BM908" s="56" t="str">
        <f t="shared" si="84"/>
        <v/>
      </c>
      <c r="BN908" s="56" t="str">
        <f t="shared" si="85"/>
        <v/>
      </c>
    </row>
    <row r="909" spans="64:66" ht="11.25" customHeight="1" x14ac:dyDescent="0.25">
      <c r="BL909" s="94" t="str">
        <f t="shared" si="83"/>
        <v/>
      </c>
      <c r="BM909" s="56" t="str">
        <f t="shared" si="84"/>
        <v/>
      </c>
      <c r="BN909" s="56" t="str">
        <f t="shared" si="85"/>
        <v/>
      </c>
    </row>
    <row r="910" spans="64:66" ht="11.25" customHeight="1" x14ac:dyDescent="0.25">
      <c r="BL910" s="94" t="str">
        <f t="shared" si="83"/>
        <v/>
      </c>
      <c r="BM910" s="56" t="str">
        <f t="shared" si="84"/>
        <v/>
      </c>
      <c r="BN910" s="56" t="str">
        <f t="shared" si="85"/>
        <v/>
      </c>
    </row>
    <row r="911" spans="64:66" ht="11.25" customHeight="1" x14ac:dyDescent="0.25">
      <c r="BL911" s="94" t="str">
        <f t="shared" si="83"/>
        <v/>
      </c>
      <c r="BM911" s="56" t="str">
        <f t="shared" si="84"/>
        <v/>
      </c>
      <c r="BN911" s="56" t="str">
        <f t="shared" si="85"/>
        <v/>
      </c>
    </row>
    <row r="912" spans="64:66" ht="11.25" customHeight="1" x14ac:dyDescent="0.25">
      <c r="BL912" s="94" t="str">
        <f t="shared" si="83"/>
        <v/>
      </c>
      <c r="BM912" s="56" t="str">
        <f t="shared" si="84"/>
        <v/>
      </c>
      <c r="BN912" s="56" t="str">
        <f t="shared" si="85"/>
        <v/>
      </c>
    </row>
    <row r="913" spans="64:66" ht="11.25" customHeight="1" x14ac:dyDescent="0.25">
      <c r="BL913" s="94" t="str">
        <f t="shared" si="83"/>
        <v/>
      </c>
      <c r="BM913" s="56" t="str">
        <f t="shared" si="84"/>
        <v/>
      </c>
      <c r="BN913" s="56" t="str">
        <f t="shared" si="85"/>
        <v/>
      </c>
    </row>
    <row r="914" spans="64:66" ht="11.25" customHeight="1" x14ac:dyDescent="0.25">
      <c r="BL914" s="94" t="str">
        <f t="shared" si="83"/>
        <v/>
      </c>
      <c r="BM914" s="56" t="str">
        <f t="shared" si="84"/>
        <v/>
      </c>
      <c r="BN914" s="56" t="str">
        <f t="shared" si="85"/>
        <v/>
      </c>
    </row>
    <row r="915" spans="64:66" ht="11.25" customHeight="1" x14ac:dyDescent="0.25">
      <c r="BL915" s="94" t="str">
        <f t="shared" si="83"/>
        <v/>
      </c>
      <c r="BM915" s="56" t="str">
        <f t="shared" si="84"/>
        <v/>
      </c>
      <c r="BN915" s="56" t="str">
        <f t="shared" si="85"/>
        <v/>
      </c>
    </row>
    <row r="916" spans="64:66" ht="11.25" customHeight="1" x14ac:dyDescent="0.25">
      <c r="BL916" s="94" t="str">
        <f t="shared" si="83"/>
        <v/>
      </c>
      <c r="BM916" s="56" t="str">
        <f t="shared" si="84"/>
        <v/>
      </c>
      <c r="BN916" s="56" t="str">
        <f t="shared" si="85"/>
        <v/>
      </c>
    </row>
    <row r="917" spans="64:66" ht="11.25" customHeight="1" x14ac:dyDescent="0.25">
      <c r="BL917" s="94" t="str">
        <f t="shared" si="83"/>
        <v/>
      </c>
      <c r="BM917" s="56" t="str">
        <f t="shared" si="84"/>
        <v/>
      </c>
      <c r="BN917" s="56" t="str">
        <f t="shared" si="85"/>
        <v/>
      </c>
    </row>
    <row r="918" spans="64:66" ht="11.25" customHeight="1" x14ac:dyDescent="0.25">
      <c r="BL918" s="94" t="str">
        <f t="shared" si="83"/>
        <v/>
      </c>
      <c r="BM918" s="56" t="str">
        <f t="shared" si="84"/>
        <v/>
      </c>
      <c r="BN918" s="56" t="str">
        <f t="shared" si="85"/>
        <v/>
      </c>
    </row>
    <row r="919" spans="64:66" ht="11.25" customHeight="1" x14ac:dyDescent="0.25">
      <c r="BL919" s="94" t="str">
        <f t="shared" si="83"/>
        <v/>
      </c>
      <c r="BM919" s="56" t="str">
        <f t="shared" si="84"/>
        <v/>
      </c>
      <c r="BN919" s="56" t="str">
        <f t="shared" si="85"/>
        <v/>
      </c>
    </row>
    <row r="920" spans="64:66" ht="11.25" customHeight="1" x14ac:dyDescent="0.25">
      <c r="BL920" s="94" t="str">
        <f t="shared" si="83"/>
        <v/>
      </c>
      <c r="BM920" s="56" t="str">
        <f t="shared" si="84"/>
        <v/>
      </c>
      <c r="BN920" s="56" t="str">
        <f t="shared" si="85"/>
        <v/>
      </c>
    </row>
    <row r="921" spans="64:66" ht="11.25" customHeight="1" x14ac:dyDescent="0.25">
      <c r="BL921" s="94" t="str">
        <f t="shared" si="83"/>
        <v/>
      </c>
      <c r="BM921" s="56" t="str">
        <f t="shared" si="84"/>
        <v/>
      </c>
      <c r="BN921" s="56" t="str">
        <f t="shared" si="85"/>
        <v/>
      </c>
    </row>
    <row r="922" spans="64:66" ht="11.25" customHeight="1" x14ac:dyDescent="0.25">
      <c r="BL922" s="94" t="str">
        <f t="shared" si="83"/>
        <v/>
      </c>
      <c r="BM922" s="56" t="str">
        <f t="shared" si="84"/>
        <v/>
      </c>
      <c r="BN922" s="56" t="str">
        <f t="shared" si="85"/>
        <v/>
      </c>
    </row>
    <row r="923" spans="64:66" ht="11.25" customHeight="1" x14ac:dyDescent="0.25">
      <c r="BL923" s="94" t="str">
        <f t="shared" si="83"/>
        <v/>
      </c>
      <c r="BM923" s="56" t="str">
        <f t="shared" si="84"/>
        <v/>
      </c>
      <c r="BN923" s="56" t="str">
        <f t="shared" si="85"/>
        <v/>
      </c>
    </row>
    <row r="924" spans="64:66" ht="11.25" customHeight="1" x14ac:dyDescent="0.25">
      <c r="BL924" s="94" t="str">
        <f t="shared" si="83"/>
        <v/>
      </c>
      <c r="BM924" s="56" t="str">
        <f t="shared" si="84"/>
        <v/>
      </c>
      <c r="BN924" s="56" t="str">
        <f t="shared" si="85"/>
        <v/>
      </c>
    </row>
    <row r="925" spans="64:66" ht="11.25" customHeight="1" x14ac:dyDescent="0.25">
      <c r="BL925" s="94" t="str">
        <f t="shared" si="83"/>
        <v/>
      </c>
      <c r="BM925" s="56" t="str">
        <f t="shared" si="84"/>
        <v/>
      </c>
      <c r="BN925" s="56" t="str">
        <f t="shared" si="85"/>
        <v/>
      </c>
    </row>
    <row r="926" spans="64:66" ht="11.25" customHeight="1" x14ac:dyDescent="0.25">
      <c r="BL926" s="94" t="str">
        <f t="shared" si="83"/>
        <v/>
      </c>
      <c r="BM926" s="56" t="str">
        <f t="shared" si="84"/>
        <v/>
      </c>
      <c r="BN926" s="56" t="str">
        <f t="shared" si="85"/>
        <v/>
      </c>
    </row>
    <row r="927" spans="64:66" ht="11.25" customHeight="1" x14ac:dyDescent="0.25">
      <c r="BL927" s="94" t="str">
        <f t="shared" si="83"/>
        <v/>
      </c>
      <c r="BM927" s="56" t="str">
        <f t="shared" si="84"/>
        <v/>
      </c>
      <c r="BN927" s="56" t="str">
        <f t="shared" si="85"/>
        <v/>
      </c>
    </row>
    <row r="928" spans="64:66" ht="11.25" customHeight="1" x14ac:dyDescent="0.25">
      <c r="BL928" s="94" t="str">
        <f t="shared" si="83"/>
        <v/>
      </c>
      <c r="BM928" s="56" t="str">
        <f t="shared" si="84"/>
        <v/>
      </c>
      <c r="BN928" s="56" t="str">
        <f t="shared" si="85"/>
        <v/>
      </c>
    </row>
    <row r="929" spans="64:66" ht="11.25" customHeight="1" x14ac:dyDescent="0.25">
      <c r="BL929" s="94" t="str">
        <f t="shared" si="83"/>
        <v/>
      </c>
      <c r="BM929" s="56" t="str">
        <f t="shared" si="84"/>
        <v/>
      </c>
      <c r="BN929" s="56" t="str">
        <f t="shared" si="85"/>
        <v/>
      </c>
    </row>
    <row r="930" spans="64:66" ht="11.25" customHeight="1" x14ac:dyDescent="0.25">
      <c r="BL930" s="94" t="str">
        <f t="shared" si="83"/>
        <v/>
      </c>
      <c r="BM930" s="56" t="str">
        <f t="shared" si="84"/>
        <v/>
      </c>
      <c r="BN930" s="56" t="str">
        <f t="shared" si="85"/>
        <v/>
      </c>
    </row>
    <row r="931" spans="64:66" ht="11.25" customHeight="1" x14ac:dyDescent="0.25">
      <c r="BL931" s="94" t="str">
        <f t="shared" si="83"/>
        <v/>
      </c>
      <c r="BM931" s="56" t="str">
        <f t="shared" si="84"/>
        <v/>
      </c>
      <c r="BN931" s="56" t="str">
        <f t="shared" si="85"/>
        <v/>
      </c>
    </row>
    <row r="932" spans="64:66" ht="11.25" customHeight="1" x14ac:dyDescent="0.25">
      <c r="BL932" s="94" t="str">
        <f t="shared" si="83"/>
        <v/>
      </c>
      <c r="BM932" s="56" t="str">
        <f t="shared" si="84"/>
        <v/>
      </c>
      <c r="BN932" s="56" t="str">
        <f t="shared" si="85"/>
        <v/>
      </c>
    </row>
    <row r="933" spans="64:66" ht="11.25" customHeight="1" x14ac:dyDescent="0.25">
      <c r="BL933" s="94" t="str">
        <f t="shared" si="83"/>
        <v/>
      </c>
      <c r="BM933" s="56" t="str">
        <f t="shared" si="84"/>
        <v/>
      </c>
      <c r="BN933" s="56" t="str">
        <f t="shared" si="85"/>
        <v/>
      </c>
    </row>
    <row r="934" spans="64:66" ht="11.25" customHeight="1" x14ac:dyDescent="0.25">
      <c r="BL934" s="94" t="str">
        <f t="shared" si="83"/>
        <v/>
      </c>
      <c r="BM934" s="56" t="str">
        <f t="shared" si="84"/>
        <v/>
      </c>
      <c r="BN934" s="56" t="str">
        <f t="shared" si="85"/>
        <v/>
      </c>
    </row>
    <row r="935" spans="64:66" ht="11.25" customHeight="1" x14ac:dyDescent="0.25">
      <c r="BL935" s="94" t="str">
        <f t="shared" si="83"/>
        <v/>
      </c>
      <c r="BM935" s="56" t="str">
        <f t="shared" si="84"/>
        <v/>
      </c>
      <c r="BN935" s="56" t="str">
        <f t="shared" si="85"/>
        <v/>
      </c>
    </row>
    <row r="936" spans="64:66" ht="11.25" customHeight="1" x14ac:dyDescent="0.25">
      <c r="BL936" s="94" t="str">
        <f t="shared" si="83"/>
        <v/>
      </c>
      <c r="BM936" s="56" t="str">
        <f t="shared" si="84"/>
        <v/>
      </c>
      <c r="BN936" s="56" t="str">
        <f t="shared" si="85"/>
        <v/>
      </c>
    </row>
    <row r="937" spans="64:66" ht="11.25" customHeight="1" x14ac:dyDescent="0.25">
      <c r="BL937" s="94" t="str">
        <f t="shared" si="83"/>
        <v/>
      </c>
      <c r="BM937" s="56" t="str">
        <f t="shared" si="84"/>
        <v/>
      </c>
      <c r="BN937" s="56" t="str">
        <f t="shared" si="85"/>
        <v/>
      </c>
    </row>
    <row r="938" spans="64:66" ht="11.25" customHeight="1" x14ac:dyDescent="0.25">
      <c r="BL938" s="94" t="str">
        <f t="shared" si="83"/>
        <v/>
      </c>
      <c r="BM938" s="56" t="str">
        <f t="shared" si="84"/>
        <v/>
      </c>
      <c r="BN938" s="56" t="str">
        <f t="shared" si="85"/>
        <v/>
      </c>
    </row>
    <row r="939" spans="64:66" ht="11.25" customHeight="1" x14ac:dyDescent="0.25">
      <c r="BL939" s="94" t="str">
        <f t="shared" si="83"/>
        <v/>
      </c>
      <c r="BM939" s="56" t="str">
        <f t="shared" si="84"/>
        <v/>
      </c>
      <c r="BN939" s="56" t="str">
        <f t="shared" si="85"/>
        <v/>
      </c>
    </row>
    <row r="940" spans="64:66" ht="11.25" customHeight="1" x14ac:dyDescent="0.25">
      <c r="BL940" s="94" t="str">
        <f t="shared" si="83"/>
        <v/>
      </c>
      <c r="BM940" s="56" t="str">
        <f t="shared" si="84"/>
        <v/>
      </c>
      <c r="BN940" s="56" t="str">
        <f t="shared" si="85"/>
        <v/>
      </c>
    </row>
    <row r="941" spans="64:66" ht="11.25" customHeight="1" x14ac:dyDescent="0.25">
      <c r="BL941" s="94" t="str">
        <f t="shared" si="83"/>
        <v/>
      </c>
      <c r="BM941" s="56" t="str">
        <f t="shared" si="84"/>
        <v/>
      </c>
      <c r="BN941" s="56" t="str">
        <f t="shared" si="85"/>
        <v/>
      </c>
    </row>
    <row r="942" spans="64:66" ht="11.25" customHeight="1" x14ac:dyDescent="0.25">
      <c r="BL942" s="94" t="str">
        <f t="shared" si="83"/>
        <v/>
      </c>
      <c r="BM942" s="56" t="str">
        <f t="shared" si="84"/>
        <v/>
      </c>
      <c r="BN942" s="56" t="str">
        <f t="shared" si="85"/>
        <v/>
      </c>
    </row>
    <row r="943" spans="64:66" ht="11.25" customHeight="1" x14ac:dyDescent="0.25">
      <c r="BL943" s="94" t="str">
        <f t="shared" si="83"/>
        <v/>
      </c>
      <c r="BM943" s="56" t="str">
        <f t="shared" si="84"/>
        <v/>
      </c>
      <c r="BN943" s="56" t="str">
        <f t="shared" si="85"/>
        <v/>
      </c>
    </row>
    <row r="944" spans="64:66" ht="11.25" customHeight="1" x14ac:dyDescent="0.25">
      <c r="BL944" s="94" t="str">
        <f t="shared" si="83"/>
        <v/>
      </c>
      <c r="BM944" s="56" t="str">
        <f t="shared" si="84"/>
        <v/>
      </c>
      <c r="BN944" s="56" t="str">
        <f t="shared" si="85"/>
        <v/>
      </c>
    </row>
    <row r="945" spans="64:66" ht="11.25" customHeight="1" x14ac:dyDescent="0.25">
      <c r="BL945" s="94" t="str">
        <f t="shared" si="83"/>
        <v/>
      </c>
      <c r="BM945" s="56" t="str">
        <f t="shared" si="84"/>
        <v/>
      </c>
      <c r="BN945" s="56" t="str">
        <f t="shared" si="85"/>
        <v/>
      </c>
    </row>
    <row r="946" spans="64:66" ht="11.25" customHeight="1" x14ac:dyDescent="0.25">
      <c r="BL946" s="94" t="str">
        <f t="shared" si="83"/>
        <v/>
      </c>
      <c r="BM946" s="56" t="str">
        <f t="shared" si="84"/>
        <v/>
      </c>
      <c r="BN946" s="56" t="str">
        <f t="shared" si="85"/>
        <v/>
      </c>
    </row>
    <row r="947" spans="64:66" ht="11.25" customHeight="1" x14ac:dyDescent="0.25">
      <c r="BL947" s="94" t="str">
        <f t="shared" si="83"/>
        <v/>
      </c>
      <c r="BM947" s="56" t="str">
        <f t="shared" si="84"/>
        <v/>
      </c>
      <c r="BN947" s="56" t="str">
        <f t="shared" si="85"/>
        <v/>
      </c>
    </row>
    <row r="948" spans="64:66" ht="11.25" customHeight="1" x14ac:dyDescent="0.25">
      <c r="BL948" s="94" t="str">
        <f t="shared" si="83"/>
        <v/>
      </c>
      <c r="BM948" s="56" t="str">
        <f t="shared" si="84"/>
        <v/>
      </c>
      <c r="BN948" s="56" t="str">
        <f t="shared" si="85"/>
        <v/>
      </c>
    </row>
    <row r="949" spans="64:66" ht="11.25" customHeight="1" x14ac:dyDescent="0.25">
      <c r="BL949" s="94" t="str">
        <f t="shared" si="83"/>
        <v/>
      </c>
      <c r="BM949" s="56" t="str">
        <f t="shared" si="84"/>
        <v/>
      </c>
      <c r="BN949" s="56" t="str">
        <f t="shared" si="85"/>
        <v/>
      </c>
    </row>
    <row r="950" spans="64:66" ht="11.25" customHeight="1" x14ac:dyDescent="0.25">
      <c r="BL950" s="94" t="str">
        <f t="shared" si="83"/>
        <v/>
      </c>
      <c r="BM950" s="56" t="str">
        <f t="shared" si="84"/>
        <v/>
      </c>
      <c r="BN950" s="56" t="str">
        <f t="shared" si="85"/>
        <v/>
      </c>
    </row>
    <row r="951" spans="64:66" ht="11.25" customHeight="1" x14ac:dyDescent="0.25">
      <c r="BL951" s="94" t="str">
        <f t="shared" si="83"/>
        <v/>
      </c>
      <c r="BM951" s="56" t="str">
        <f t="shared" si="84"/>
        <v/>
      </c>
      <c r="BN951" s="56" t="str">
        <f t="shared" si="85"/>
        <v/>
      </c>
    </row>
    <row r="952" spans="64:66" ht="11.25" customHeight="1" x14ac:dyDescent="0.25">
      <c r="BL952" s="94" t="str">
        <f t="shared" si="83"/>
        <v/>
      </c>
      <c r="BM952" s="56" t="str">
        <f t="shared" si="84"/>
        <v/>
      </c>
      <c r="BN952" s="56" t="str">
        <f t="shared" si="85"/>
        <v/>
      </c>
    </row>
    <row r="953" spans="64:66" ht="11.25" customHeight="1" x14ac:dyDescent="0.25">
      <c r="BL953" s="94" t="str">
        <f t="shared" si="83"/>
        <v/>
      </c>
      <c r="BM953" s="56" t="str">
        <f t="shared" si="84"/>
        <v/>
      </c>
      <c r="BN953" s="56" t="str">
        <f t="shared" si="85"/>
        <v/>
      </c>
    </row>
    <row r="954" spans="64:66" ht="11.25" customHeight="1" x14ac:dyDescent="0.25">
      <c r="BL954" s="94" t="str">
        <f t="shared" si="83"/>
        <v/>
      </c>
      <c r="BM954" s="56" t="str">
        <f t="shared" si="84"/>
        <v/>
      </c>
      <c r="BN954" s="56" t="str">
        <f t="shared" si="85"/>
        <v/>
      </c>
    </row>
    <row r="955" spans="64:66" ht="11.25" customHeight="1" x14ac:dyDescent="0.25">
      <c r="BL955" s="94" t="str">
        <f t="shared" si="83"/>
        <v/>
      </c>
      <c r="BM955" s="56" t="str">
        <f t="shared" si="84"/>
        <v/>
      </c>
      <c r="BN955" s="56" t="str">
        <f t="shared" si="85"/>
        <v/>
      </c>
    </row>
    <row r="956" spans="64:66" ht="11.25" customHeight="1" x14ac:dyDescent="0.25">
      <c r="BL956" s="94" t="str">
        <f t="shared" si="83"/>
        <v/>
      </c>
      <c r="BM956" s="56" t="str">
        <f t="shared" si="84"/>
        <v/>
      </c>
      <c r="BN956" s="56" t="str">
        <f t="shared" si="85"/>
        <v/>
      </c>
    </row>
    <row r="957" spans="64:66" ht="11.25" customHeight="1" x14ac:dyDescent="0.25">
      <c r="BL957" s="94" t="str">
        <f t="shared" si="83"/>
        <v/>
      </c>
      <c r="BM957" s="56" t="str">
        <f t="shared" si="84"/>
        <v/>
      </c>
      <c r="BN957" s="56" t="str">
        <f t="shared" si="85"/>
        <v/>
      </c>
    </row>
    <row r="958" spans="64:66" ht="11.25" customHeight="1" x14ac:dyDescent="0.25">
      <c r="BL958" s="94" t="str">
        <f t="shared" si="83"/>
        <v/>
      </c>
      <c r="BM958" s="56" t="str">
        <f t="shared" si="84"/>
        <v/>
      </c>
      <c r="BN958" s="56" t="str">
        <f t="shared" si="85"/>
        <v/>
      </c>
    </row>
    <row r="959" spans="64:66" ht="11.25" customHeight="1" x14ac:dyDescent="0.25">
      <c r="BL959" s="94" t="str">
        <f t="shared" si="83"/>
        <v/>
      </c>
      <c r="BM959" s="56" t="str">
        <f t="shared" si="84"/>
        <v/>
      </c>
      <c r="BN959" s="56" t="str">
        <f t="shared" si="85"/>
        <v/>
      </c>
    </row>
    <row r="960" spans="64:66" ht="11.25" customHeight="1" x14ac:dyDescent="0.25">
      <c r="BL960" s="94" t="str">
        <f t="shared" si="83"/>
        <v/>
      </c>
      <c r="BM960" s="56" t="str">
        <f t="shared" si="84"/>
        <v/>
      </c>
      <c r="BN960" s="56" t="str">
        <f t="shared" si="85"/>
        <v/>
      </c>
    </row>
    <row r="961" spans="64:66" ht="11.25" customHeight="1" x14ac:dyDescent="0.25">
      <c r="BL961" s="94" t="str">
        <f t="shared" si="83"/>
        <v/>
      </c>
      <c r="BM961" s="56" t="str">
        <f t="shared" si="84"/>
        <v/>
      </c>
      <c r="BN961" s="56" t="str">
        <f t="shared" si="85"/>
        <v/>
      </c>
    </row>
    <row r="962" spans="64:66" ht="11.25" customHeight="1" x14ac:dyDescent="0.25">
      <c r="BL962" s="94" t="str">
        <f t="shared" si="83"/>
        <v/>
      </c>
      <c r="BM962" s="56" t="str">
        <f t="shared" si="84"/>
        <v/>
      </c>
      <c r="BN962" s="56" t="str">
        <f t="shared" si="85"/>
        <v/>
      </c>
    </row>
    <row r="963" spans="64:66" ht="11.25" customHeight="1" x14ac:dyDescent="0.25">
      <c r="BL963" s="94" t="str">
        <f t="shared" si="83"/>
        <v/>
      </c>
      <c r="BM963" s="56" t="str">
        <f t="shared" si="84"/>
        <v/>
      </c>
      <c r="BN963" s="56" t="str">
        <f t="shared" si="85"/>
        <v/>
      </c>
    </row>
    <row r="964" spans="64:66" ht="11.25" customHeight="1" x14ac:dyDescent="0.25">
      <c r="BL964" s="94" t="str">
        <f t="shared" si="83"/>
        <v/>
      </c>
      <c r="BM964" s="56" t="str">
        <f t="shared" si="84"/>
        <v/>
      </c>
      <c r="BN964" s="56" t="str">
        <f t="shared" si="85"/>
        <v/>
      </c>
    </row>
    <row r="965" spans="64:66" ht="11.25" customHeight="1" x14ac:dyDescent="0.25">
      <c r="BL965" s="94" t="str">
        <f t="shared" ref="BL965:BL1028" si="86">IF(ROW()&lt;=$BL$4,ROW()-ROW(BL$4),"")</f>
        <v/>
      </c>
      <c r="BM965" s="56" t="str">
        <f t="shared" si="84"/>
        <v/>
      </c>
      <c r="BN965" s="56" t="str">
        <f t="shared" si="85"/>
        <v/>
      </c>
    </row>
    <row r="966" spans="64:66" ht="11.25" customHeight="1" x14ac:dyDescent="0.25">
      <c r="BL966" s="94" t="str">
        <f t="shared" si="86"/>
        <v/>
      </c>
      <c r="BM966" s="56" t="str">
        <f t="shared" ref="BM966:BM1029" si="87">IF(ISNUMBER(BL966),INT(BL965/$BN$4)+1,"")</f>
        <v/>
      </c>
      <c r="BN966" s="56" t="str">
        <f t="shared" ref="BN966:BN1029" si="88">IF(ISNUMBER(BL966),IF(BM965&lt;&gt;BM966,1,BN965+1),"")</f>
        <v/>
      </c>
    </row>
    <row r="967" spans="64:66" ht="11.25" customHeight="1" x14ac:dyDescent="0.25">
      <c r="BL967" s="94" t="str">
        <f t="shared" si="86"/>
        <v/>
      </c>
      <c r="BM967" s="56" t="str">
        <f t="shared" si="87"/>
        <v/>
      </c>
      <c r="BN967" s="56" t="str">
        <f t="shared" si="88"/>
        <v/>
      </c>
    </row>
    <row r="968" spans="64:66" ht="11.25" customHeight="1" x14ac:dyDescent="0.25">
      <c r="BL968" s="94" t="str">
        <f t="shared" si="86"/>
        <v/>
      </c>
      <c r="BM968" s="56" t="str">
        <f t="shared" si="87"/>
        <v/>
      </c>
      <c r="BN968" s="56" t="str">
        <f t="shared" si="88"/>
        <v/>
      </c>
    </row>
    <row r="969" spans="64:66" ht="11.25" customHeight="1" x14ac:dyDescent="0.25">
      <c r="BL969" s="94" t="str">
        <f t="shared" si="86"/>
        <v/>
      </c>
      <c r="BM969" s="56" t="str">
        <f t="shared" si="87"/>
        <v/>
      </c>
      <c r="BN969" s="56" t="str">
        <f t="shared" si="88"/>
        <v/>
      </c>
    </row>
    <row r="970" spans="64:66" ht="11.25" customHeight="1" x14ac:dyDescent="0.25">
      <c r="BL970" s="94" t="str">
        <f t="shared" si="86"/>
        <v/>
      </c>
      <c r="BM970" s="56" t="str">
        <f t="shared" si="87"/>
        <v/>
      </c>
      <c r="BN970" s="56" t="str">
        <f t="shared" si="88"/>
        <v/>
      </c>
    </row>
    <row r="971" spans="64:66" ht="11.25" customHeight="1" x14ac:dyDescent="0.25">
      <c r="BL971" s="94" t="str">
        <f t="shared" si="86"/>
        <v/>
      </c>
      <c r="BM971" s="56" t="str">
        <f t="shared" si="87"/>
        <v/>
      </c>
      <c r="BN971" s="56" t="str">
        <f t="shared" si="88"/>
        <v/>
      </c>
    </row>
    <row r="972" spans="64:66" ht="11.25" customHeight="1" x14ac:dyDescent="0.25">
      <c r="BL972" s="94" t="str">
        <f t="shared" si="86"/>
        <v/>
      </c>
      <c r="BM972" s="56" t="str">
        <f t="shared" si="87"/>
        <v/>
      </c>
      <c r="BN972" s="56" t="str">
        <f t="shared" si="88"/>
        <v/>
      </c>
    </row>
    <row r="973" spans="64:66" ht="11.25" customHeight="1" x14ac:dyDescent="0.25">
      <c r="BL973" s="94" t="str">
        <f t="shared" si="86"/>
        <v/>
      </c>
      <c r="BM973" s="56" t="str">
        <f t="shared" si="87"/>
        <v/>
      </c>
      <c r="BN973" s="56" t="str">
        <f t="shared" si="88"/>
        <v/>
      </c>
    </row>
    <row r="974" spans="64:66" ht="11.25" customHeight="1" x14ac:dyDescent="0.25">
      <c r="BL974" s="94" t="str">
        <f t="shared" si="86"/>
        <v/>
      </c>
      <c r="BM974" s="56" t="str">
        <f t="shared" si="87"/>
        <v/>
      </c>
      <c r="BN974" s="56" t="str">
        <f t="shared" si="88"/>
        <v/>
      </c>
    </row>
    <row r="975" spans="64:66" ht="11.25" customHeight="1" x14ac:dyDescent="0.25">
      <c r="BL975" s="94" t="str">
        <f t="shared" si="86"/>
        <v/>
      </c>
      <c r="BM975" s="56" t="str">
        <f t="shared" si="87"/>
        <v/>
      </c>
      <c r="BN975" s="56" t="str">
        <f t="shared" si="88"/>
        <v/>
      </c>
    </row>
    <row r="976" spans="64:66" ht="11.25" customHeight="1" x14ac:dyDescent="0.25">
      <c r="BL976" s="94" t="str">
        <f t="shared" si="86"/>
        <v/>
      </c>
      <c r="BM976" s="56" t="str">
        <f t="shared" si="87"/>
        <v/>
      </c>
      <c r="BN976" s="56" t="str">
        <f t="shared" si="88"/>
        <v/>
      </c>
    </row>
    <row r="977" spans="64:66" ht="11.25" customHeight="1" x14ac:dyDescent="0.25">
      <c r="BL977" s="94" t="str">
        <f t="shared" si="86"/>
        <v/>
      </c>
      <c r="BM977" s="56" t="str">
        <f t="shared" si="87"/>
        <v/>
      </c>
      <c r="BN977" s="56" t="str">
        <f t="shared" si="88"/>
        <v/>
      </c>
    </row>
    <row r="978" spans="64:66" ht="11.25" customHeight="1" x14ac:dyDescent="0.25">
      <c r="BL978" s="94" t="str">
        <f t="shared" si="86"/>
        <v/>
      </c>
      <c r="BM978" s="56" t="str">
        <f t="shared" si="87"/>
        <v/>
      </c>
      <c r="BN978" s="56" t="str">
        <f t="shared" si="88"/>
        <v/>
      </c>
    </row>
    <row r="979" spans="64:66" ht="11.25" customHeight="1" x14ac:dyDescent="0.25">
      <c r="BL979" s="94" t="str">
        <f t="shared" si="86"/>
        <v/>
      </c>
      <c r="BM979" s="56" t="str">
        <f t="shared" si="87"/>
        <v/>
      </c>
      <c r="BN979" s="56" t="str">
        <f t="shared" si="88"/>
        <v/>
      </c>
    </row>
    <row r="980" spans="64:66" ht="11.25" customHeight="1" x14ac:dyDescent="0.25">
      <c r="BL980" s="94" t="str">
        <f t="shared" si="86"/>
        <v/>
      </c>
      <c r="BM980" s="56" t="str">
        <f t="shared" si="87"/>
        <v/>
      </c>
      <c r="BN980" s="56" t="str">
        <f t="shared" si="88"/>
        <v/>
      </c>
    </row>
    <row r="981" spans="64:66" ht="11.25" customHeight="1" x14ac:dyDescent="0.25">
      <c r="BL981" s="94" t="str">
        <f t="shared" si="86"/>
        <v/>
      </c>
      <c r="BM981" s="56" t="str">
        <f t="shared" si="87"/>
        <v/>
      </c>
      <c r="BN981" s="56" t="str">
        <f t="shared" si="88"/>
        <v/>
      </c>
    </row>
    <row r="982" spans="64:66" ht="11.25" customHeight="1" x14ac:dyDescent="0.25">
      <c r="BL982" s="94" t="str">
        <f t="shared" si="86"/>
        <v/>
      </c>
      <c r="BM982" s="56" t="str">
        <f t="shared" si="87"/>
        <v/>
      </c>
      <c r="BN982" s="56" t="str">
        <f t="shared" si="88"/>
        <v/>
      </c>
    </row>
    <row r="983" spans="64:66" ht="11.25" customHeight="1" x14ac:dyDescent="0.25">
      <c r="BL983" s="94" t="str">
        <f t="shared" si="86"/>
        <v/>
      </c>
      <c r="BM983" s="56" t="str">
        <f t="shared" si="87"/>
        <v/>
      </c>
      <c r="BN983" s="56" t="str">
        <f t="shared" si="88"/>
        <v/>
      </c>
    </row>
    <row r="984" spans="64:66" ht="11.25" customHeight="1" x14ac:dyDescent="0.25">
      <c r="BL984" s="94" t="str">
        <f t="shared" si="86"/>
        <v/>
      </c>
      <c r="BM984" s="56" t="str">
        <f t="shared" si="87"/>
        <v/>
      </c>
      <c r="BN984" s="56" t="str">
        <f t="shared" si="88"/>
        <v/>
      </c>
    </row>
    <row r="985" spans="64:66" ht="11.25" customHeight="1" x14ac:dyDescent="0.25">
      <c r="BL985" s="94" t="str">
        <f t="shared" si="86"/>
        <v/>
      </c>
      <c r="BM985" s="56" t="str">
        <f t="shared" si="87"/>
        <v/>
      </c>
      <c r="BN985" s="56" t="str">
        <f t="shared" si="88"/>
        <v/>
      </c>
    </row>
    <row r="986" spans="64:66" ht="11.25" customHeight="1" x14ac:dyDescent="0.25">
      <c r="BL986" s="94" t="str">
        <f t="shared" si="86"/>
        <v/>
      </c>
      <c r="BM986" s="56" t="str">
        <f t="shared" si="87"/>
        <v/>
      </c>
      <c r="BN986" s="56" t="str">
        <f t="shared" si="88"/>
        <v/>
      </c>
    </row>
    <row r="987" spans="64:66" ht="11.25" customHeight="1" x14ac:dyDescent="0.25">
      <c r="BL987" s="94" t="str">
        <f t="shared" si="86"/>
        <v/>
      </c>
      <c r="BM987" s="56" t="str">
        <f t="shared" si="87"/>
        <v/>
      </c>
      <c r="BN987" s="56" t="str">
        <f t="shared" si="88"/>
        <v/>
      </c>
    </row>
    <row r="988" spans="64:66" ht="11.25" customHeight="1" x14ac:dyDescent="0.25">
      <c r="BL988" s="94" t="str">
        <f t="shared" si="86"/>
        <v/>
      </c>
      <c r="BM988" s="56" t="str">
        <f t="shared" si="87"/>
        <v/>
      </c>
      <c r="BN988" s="56" t="str">
        <f t="shared" si="88"/>
        <v/>
      </c>
    </row>
    <row r="989" spans="64:66" ht="11.25" customHeight="1" x14ac:dyDescent="0.25">
      <c r="BL989" s="94" t="str">
        <f t="shared" si="86"/>
        <v/>
      </c>
      <c r="BM989" s="56" t="str">
        <f t="shared" si="87"/>
        <v/>
      </c>
      <c r="BN989" s="56" t="str">
        <f t="shared" si="88"/>
        <v/>
      </c>
    </row>
    <row r="990" spans="64:66" ht="11.25" customHeight="1" x14ac:dyDescent="0.25">
      <c r="BL990" s="94" t="str">
        <f t="shared" si="86"/>
        <v/>
      </c>
      <c r="BM990" s="56" t="str">
        <f t="shared" si="87"/>
        <v/>
      </c>
      <c r="BN990" s="56" t="str">
        <f t="shared" si="88"/>
        <v/>
      </c>
    </row>
    <row r="991" spans="64:66" ht="11.25" customHeight="1" x14ac:dyDescent="0.25">
      <c r="BL991" s="94" t="str">
        <f t="shared" si="86"/>
        <v/>
      </c>
      <c r="BM991" s="56" t="str">
        <f t="shared" si="87"/>
        <v/>
      </c>
      <c r="BN991" s="56" t="str">
        <f t="shared" si="88"/>
        <v/>
      </c>
    </row>
    <row r="992" spans="64:66" ht="11.25" customHeight="1" x14ac:dyDescent="0.25">
      <c r="BL992" s="94" t="str">
        <f t="shared" si="86"/>
        <v/>
      </c>
      <c r="BM992" s="56" t="str">
        <f t="shared" si="87"/>
        <v/>
      </c>
      <c r="BN992" s="56" t="str">
        <f t="shared" si="88"/>
        <v/>
      </c>
    </row>
    <row r="993" spans="64:66" ht="11.25" customHeight="1" x14ac:dyDescent="0.25">
      <c r="BL993" s="94" t="str">
        <f t="shared" si="86"/>
        <v/>
      </c>
      <c r="BM993" s="56" t="str">
        <f t="shared" si="87"/>
        <v/>
      </c>
      <c r="BN993" s="56" t="str">
        <f t="shared" si="88"/>
        <v/>
      </c>
    </row>
    <row r="994" spans="64:66" ht="11.25" customHeight="1" x14ac:dyDescent="0.25">
      <c r="BL994" s="94" t="str">
        <f t="shared" si="86"/>
        <v/>
      </c>
      <c r="BM994" s="56" t="str">
        <f t="shared" si="87"/>
        <v/>
      </c>
      <c r="BN994" s="56" t="str">
        <f t="shared" si="88"/>
        <v/>
      </c>
    </row>
    <row r="995" spans="64:66" ht="11.25" customHeight="1" x14ac:dyDescent="0.25">
      <c r="BL995" s="94" t="str">
        <f t="shared" si="86"/>
        <v/>
      </c>
      <c r="BM995" s="56" t="str">
        <f t="shared" si="87"/>
        <v/>
      </c>
      <c r="BN995" s="56" t="str">
        <f t="shared" si="88"/>
        <v/>
      </c>
    </row>
    <row r="996" spans="64:66" ht="11.25" customHeight="1" x14ac:dyDescent="0.25">
      <c r="BL996" s="94" t="str">
        <f t="shared" si="86"/>
        <v/>
      </c>
      <c r="BM996" s="56" t="str">
        <f t="shared" si="87"/>
        <v/>
      </c>
      <c r="BN996" s="56" t="str">
        <f t="shared" si="88"/>
        <v/>
      </c>
    </row>
    <row r="997" spans="64:66" ht="11.25" customHeight="1" x14ac:dyDescent="0.25">
      <c r="BL997" s="94" t="str">
        <f t="shared" si="86"/>
        <v/>
      </c>
      <c r="BM997" s="56" t="str">
        <f t="shared" si="87"/>
        <v/>
      </c>
      <c r="BN997" s="56" t="str">
        <f t="shared" si="88"/>
        <v/>
      </c>
    </row>
    <row r="998" spans="64:66" ht="11.25" customHeight="1" x14ac:dyDescent="0.25">
      <c r="BL998" s="94" t="str">
        <f t="shared" si="86"/>
        <v/>
      </c>
      <c r="BM998" s="56" t="str">
        <f t="shared" si="87"/>
        <v/>
      </c>
      <c r="BN998" s="56" t="str">
        <f t="shared" si="88"/>
        <v/>
      </c>
    </row>
    <row r="999" spans="64:66" ht="11.25" customHeight="1" x14ac:dyDescent="0.25">
      <c r="BL999" s="94" t="str">
        <f t="shared" si="86"/>
        <v/>
      </c>
      <c r="BM999" s="56" t="str">
        <f t="shared" si="87"/>
        <v/>
      </c>
      <c r="BN999" s="56" t="str">
        <f t="shared" si="88"/>
        <v/>
      </c>
    </row>
    <row r="1000" spans="64:66" ht="11.25" customHeight="1" x14ac:dyDescent="0.25">
      <c r="BL1000" s="94" t="str">
        <f t="shared" si="86"/>
        <v/>
      </c>
      <c r="BM1000" s="56" t="str">
        <f t="shared" si="87"/>
        <v/>
      </c>
      <c r="BN1000" s="56" t="str">
        <f t="shared" si="88"/>
        <v/>
      </c>
    </row>
    <row r="1001" spans="64:66" ht="11.25" customHeight="1" x14ac:dyDescent="0.25">
      <c r="BL1001" s="94" t="str">
        <f t="shared" si="86"/>
        <v/>
      </c>
      <c r="BM1001" s="56" t="str">
        <f t="shared" si="87"/>
        <v/>
      </c>
      <c r="BN1001" s="56" t="str">
        <f t="shared" si="88"/>
        <v/>
      </c>
    </row>
    <row r="1002" spans="64:66" ht="11.25" customHeight="1" x14ac:dyDescent="0.25">
      <c r="BL1002" s="94" t="str">
        <f t="shared" si="86"/>
        <v/>
      </c>
      <c r="BM1002" s="56" t="str">
        <f t="shared" si="87"/>
        <v/>
      </c>
      <c r="BN1002" s="56" t="str">
        <f t="shared" si="88"/>
        <v/>
      </c>
    </row>
    <row r="1003" spans="64:66" ht="11.25" customHeight="1" x14ac:dyDescent="0.25">
      <c r="BL1003" s="94" t="str">
        <f t="shared" si="86"/>
        <v/>
      </c>
      <c r="BM1003" s="56" t="str">
        <f t="shared" si="87"/>
        <v/>
      </c>
      <c r="BN1003" s="56" t="str">
        <f t="shared" si="88"/>
        <v/>
      </c>
    </row>
    <row r="1004" spans="64:66" ht="11.25" customHeight="1" x14ac:dyDescent="0.25">
      <c r="BL1004" s="94" t="str">
        <f t="shared" si="86"/>
        <v/>
      </c>
      <c r="BM1004" s="56" t="str">
        <f t="shared" si="87"/>
        <v/>
      </c>
      <c r="BN1004" s="56" t="str">
        <f t="shared" si="88"/>
        <v/>
      </c>
    </row>
    <row r="1005" spans="64:66" ht="11.25" customHeight="1" x14ac:dyDescent="0.25">
      <c r="BL1005" s="94" t="str">
        <f t="shared" si="86"/>
        <v/>
      </c>
      <c r="BM1005" s="56" t="str">
        <f t="shared" si="87"/>
        <v/>
      </c>
      <c r="BN1005" s="56" t="str">
        <f t="shared" si="88"/>
        <v/>
      </c>
    </row>
    <row r="1006" spans="64:66" ht="11.25" customHeight="1" x14ac:dyDescent="0.25">
      <c r="BL1006" s="94" t="str">
        <f t="shared" si="86"/>
        <v/>
      </c>
      <c r="BM1006" s="56" t="str">
        <f t="shared" si="87"/>
        <v/>
      </c>
      <c r="BN1006" s="56" t="str">
        <f t="shared" si="88"/>
        <v/>
      </c>
    </row>
    <row r="1007" spans="64:66" ht="11.25" customHeight="1" x14ac:dyDescent="0.25">
      <c r="BL1007" s="94" t="str">
        <f t="shared" si="86"/>
        <v/>
      </c>
      <c r="BM1007" s="56" t="str">
        <f t="shared" si="87"/>
        <v/>
      </c>
      <c r="BN1007" s="56" t="str">
        <f t="shared" si="88"/>
        <v/>
      </c>
    </row>
    <row r="1008" spans="64:66" ht="11.25" customHeight="1" x14ac:dyDescent="0.25">
      <c r="BL1008" s="94" t="str">
        <f t="shared" si="86"/>
        <v/>
      </c>
      <c r="BM1008" s="56" t="str">
        <f t="shared" si="87"/>
        <v/>
      </c>
      <c r="BN1008" s="56" t="str">
        <f t="shared" si="88"/>
        <v/>
      </c>
    </row>
    <row r="1009" spans="64:66" ht="11.25" customHeight="1" x14ac:dyDescent="0.25">
      <c r="BL1009" s="94" t="str">
        <f t="shared" si="86"/>
        <v/>
      </c>
      <c r="BM1009" s="56" t="str">
        <f t="shared" si="87"/>
        <v/>
      </c>
      <c r="BN1009" s="56" t="str">
        <f t="shared" si="88"/>
        <v/>
      </c>
    </row>
    <row r="1010" spans="64:66" ht="11.25" customHeight="1" x14ac:dyDescent="0.25">
      <c r="BL1010" s="94" t="str">
        <f t="shared" si="86"/>
        <v/>
      </c>
      <c r="BM1010" s="56" t="str">
        <f t="shared" si="87"/>
        <v/>
      </c>
      <c r="BN1010" s="56" t="str">
        <f t="shared" si="88"/>
        <v/>
      </c>
    </row>
    <row r="1011" spans="64:66" ht="11.25" customHeight="1" x14ac:dyDescent="0.25">
      <c r="BL1011" s="94" t="str">
        <f t="shared" si="86"/>
        <v/>
      </c>
      <c r="BM1011" s="56" t="str">
        <f t="shared" si="87"/>
        <v/>
      </c>
      <c r="BN1011" s="56" t="str">
        <f t="shared" si="88"/>
        <v/>
      </c>
    </row>
    <row r="1012" spans="64:66" ht="11.25" customHeight="1" x14ac:dyDescent="0.25">
      <c r="BL1012" s="94" t="str">
        <f t="shared" si="86"/>
        <v/>
      </c>
      <c r="BM1012" s="56" t="str">
        <f t="shared" si="87"/>
        <v/>
      </c>
      <c r="BN1012" s="56" t="str">
        <f t="shared" si="88"/>
        <v/>
      </c>
    </row>
    <row r="1013" spans="64:66" ht="11.25" customHeight="1" x14ac:dyDescent="0.25">
      <c r="BL1013" s="94" t="str">
        <f t="shared" si="86"/>
        <v/>
      </c>
      <c r="BM1013" s="56" t="str">
        <f t="shared" si="87"/>
        <v/>
      </c>
      <c r="BN1013" s="56" t="str">
        <f t="shared" si="88"/>
        <v/>
      </c>
    </row>
    <row r="1014" spans="64:66" ht="11.25" customHeight="1" x14ac:dyDescent="0.25">
      <c r="BL1014" s="94" t="str">
        <f t="shared" si="86"/>
        <v/>
      </c>
      <c r="BM1014" s="56" t="str">
        <f t="shared" si="87"/>
        <v/>
      </c>
      <c r="BN1014" s="56" t="str">
        <f t="shared" si="88"/>
        <v/>
      </c>
    </row>
    <row r="1015" spans="64:66" ht="11.25" customHeight="1" x14ac:dyDescent="0.25">
      <c r="BL1015" s="94" t="str">
        <f t="shared" si="86"/>
        <v/>
      </c>
      <c r="BM1015" s="56" t="str">
        <f t="shared" si="87"/>
        <v/>
      </c>
      <c r="BN1015" s="56" t="str">
        <f t="shared" si="88"/>
        <v/>
      </c>
    </row>
    <row r="1016" spans="64:66" ht="11.25" customHeight="1" x14ac:dyDescent="0.25">
      <c r="BL1016" s="94" t="str">
        <f t="shared" si="86"/>
        <v/>
      </c>
      <c r="BM1016" s="56" t="str">
        <f t="shared" si="87"/>
        <v/>
      </c>
      <c r="BN1016" s="56" t="str">
        <f t="shared" si="88"/>
        <v/>
      </c>
    </row>
    <row r="1017" spans="64:66" ht="11.25" customHeight="1" x14ac:dyDescent="0.25">
      <c r="BL1017" s="94" t="str">
        <f t="shared" si="86"/>
        <v/>
      </c>
      <c r="BM1017" s="56" t="str">
        <f t="shared" si="87"/>
        <v/>
      </c>
      <c r="BN1017" s="56" t="str">
        <f t="shared" si="88"/>
        <v/>
      </c>
    </row>
    <row r="1018" spans="64:66" ht="11.25" customHeight="1" x14ac:dyDescent="0.25">
      <c r="BL1018" s="94" t="str">
        <f t="shared" si="86"/>
        <v/>
      </c>
      <c r="BM1018" s="56" t="str">
        <f t="shared" si="87"/>
        <v/>
      </c>
      <c r="BN1018" s="56" t="str">
        <f t="shared" si="88"/>
        <v/>
      </c>
    </row>
    <row r="1019" spans="64:66" ht="11.25" customHeight="1" x14ac:dyDescent="0.25">
      <c r="BL1019" s="94" t="str">
        <f t="shared" si="86"/>
        <v/>
      </c>
      <c r="BM1019" s="56" t="str">
        <f t="shared" si="87"/>
        <v/>
      </c>
      <c r="BN1019" s="56" t="str">
        <f t="shared" si="88"/>
        <v/>
      </c>
    </row>
    <row r="1020" spans="64:66" ht="11.25" customHeight="1" x14ac:dyDescent="0.25">
      <c r="BL1020" s="94" t="str">
        <f t="shared" si="86"/>
        <v/>
      </c>
      <c r="BM1020" s="56" t="str">
        <f t="shared" si="87"/>
        <v/>
      </c>
      <c r="BN1020" s="56" t="str">
        <f t="shared" si="88"/>
        <v/>
      </c>
    </row>
    <row r="1021" spans="64:66" ht="11.25" customHeight="1" x14ac:dyDescent="0.25">
      <c r="BL1021" s="94" t="str">
        <f t="shared" si="86"/>
        <v/>
      </c>
      <c r="BM1021" s="56" t="str">
        <f t="shared" si="87"/>
        <v/>
      </c>
      <c r="BN1021" s="56" t="str">
        <f t="shared" si="88"/>
        <v/>
      </c>
    </row>
    <row r="1022" spans="64:66" ht="11.25" customHeight="1" x14ac:dyDescent="0.25">
      <c r="BL1022" s="94" t="str">
        <f t="shared" si="86"/>
        <v/>
      </c>
      <c r="BM1022" s="56" t="str">
        <f t="shared" si="87"/>
        <v/>
      </c>
      <c r="BN1022" s="56" t="str">
        <f t="shared" si="88"/>
        <v/>
      </c>
    </row>
    <row r="1023" spans="64:66" ht="11.25" customHeight="1" x14ac:dyDescent="0.25">
      <c r="BL1023" s="94" t="str">
        <f t="shared" si="86"/>
        <v/>
      </c>
      <c r="BM1023" s="56" t="str">
        <f t="shared" si="87"/>
        <v/>
      </c>
      <c r="BN1023" s="56" t="str">
        <f t="shared" si="88"/>
        <v/>
      </c>
    </row>
    <row r="1024" spans="64:66" ht="11.25" customHeight="1" x14ac:dyDescent="0.25">
      <c r="BL1024" s="94" t="str">
        <f t="shared" si="86"/>
        <v/>
      </c>
      <c r="BM1024" s="56" t="str">
        <f t="shared" si="87"/>
        <v/>
      </c>
      <c r="BN1024" s="56" t="str">
        <f t="shared" si="88"/>
        <v/>
      </c>
    </row>
    <row r="1025" spans="64:66" ht="11.25" customHeight="1" x14ac:dyDescent="0.25">
      <c r="BL1025" s="94" t="str">
        <f t="shared" si="86"/>
        <v/>
      </c>
      <c r="BM1025" s="56" t="str">
        <f t="shared" si="87"/>
        <v/>
      </c>
      <c r="BN1025" s="56" t="str">
        <f t="shared" si="88"/>
        <v/>
      </c>
    </row>
    <row r="1026" spans="64:66" ht="11.25" customHeight="1" x14ac:dyDescent="0.25">
      <c r="BL1026" s="94" t="str">
        <f t="shared" si="86"/>
        <v/>
      </c>
      <c r="BM1026" s="56" t="str">
        <f t="shared" si="87"/>
        <v/>
      </c>
      <c r="BN1026" s="56" t="str">
        <f t="shared" si="88"/>
        <v/>
      </c>
    </row>
    <row r="1027" spans="64:66" ht="11.25" customHeight="1" x14ac:dyDescent="0.25">
      <c r="BL1027" s="94" t="str">
        <f t="shared" si="86"/>
        <v/>
      </c>
      <c r="BM1027" s="56" t="str">
        <f t="shared" si="87"/>
        <v/>
      </c>
      <c r="BN1027" s="56" t="str">
        <f t="shared" si="88"/>
        <v/>
      </c>
    </row>
    <row r="1028" spans="64:66" ht="11.25" customHeight="1" x14ac:dyDescent="0.25">
      <c r="BL1028" s="94" t="str">
        <f t="shared" si="86"/>
        <v/>
      </c>
      <c r="BM1028" s="56" t="str">
        <f t="shared" si="87"/>
        <v/>
      </c>
      <c r="BN1028" s="56" t="str">
        <f t="shared" si="88"/>
        <v/>
      </c>
    </row>
    <row r="1029" spans="64:66" ht="11.25" customHeight="1" x14ac:dyDescent="0.25">
      <c r="BL1029" s="94" t="str">
        <f t="shared" ref="BL1029:BL1092" si="89">IF(ROW()&lt;=$BL$4,ROW()-ROW(BL$4),"")</f>
        <v/>
      </c>
      <c r="BM1029" s="56" t="str">
        <f t="shared" si="87"/>
        <v/>
      </c>
      <c r="BN1029" s="56" t="str">
        <f t="shared" si="88"/>
        <v/>
      </c>
    </row>
    <row r="1030" spans="64:66" ht="11.25" customHeight="1" x14ac:dyDescent="0.25">
      <c r="BL1030" s="94" t="str">
        <f t="shared" si="89"/>
        <v/>
      </c>
      <c r="BM1030" s="56" t="str">
        <f t="shared" ref="BM1030:BM1093" si="90">IF(ISNUMBER(BL1030),INT(BL1029/$BN$4)+1,"")</f>
        <v/>
      </c>
      <c r="BN1030" s="56" t="str">
        <f t="shared" ref="BN1030:BN1093" si="91">IF(ISNUMBER(BL1030),IF(BM1029&lt;&gt;BM1030,1,BN1029+1),"")</f>
        <v/>
      </c>
    </row>
    <row r="1031" spans="64:66" ht="11.25" customHeight="1" x14ac:dyDescent="0.25">
      <c r="BL1031" s="94" t="str">
        <f t="shared" si="89"/>
        <v/>
      </c>
      <c r="BM1031" s="56" t="str">
        <f t="shared" si="90"/>
        <v/>
      </c>
      <c r="BN1031" s="56" t="str">
        <f t="shared" si="91"/>
        <v/>
      </c>
    </row>
    <row r="1032" spans="64:66" ht="11.25" customHeight="1" x14ac:dyDescent="0.25">
      <c r="BL1032" s="94" t="str">
        <f t="shared" si="89"/>
        <v/>
      </c>
      <c r="BM1032" s="56" t="str">
        <f t="shared" si="90"/>
        <v/>
      </c>
      <c r="BN1032" s="56" t="str">
        <f t="shared" si="91"/>
        <v/>
      </c>
    </row>
    <row r="1033" spans="64:66" ht="11.25" customHeight="1" x14ac:dyDescent="0.25">
      <c r="BL1033" s="94" t="str">
        <f t="shared" si="89"/>
        <v/>
      </c>
      <c r="BM1033" s="56" t="str">
        <f t="shared" si="90"/>
        <v/>
      </c>
      <c r="BN1033" s="56" t="str">
        <f t="shared" si="91"/>
        <v/>
      </c>
    </row>
    <row r="1034" spans="64:66" ht="11.25" customHeight="1" x14ac:dyDescent="0.25">
      <c r="BL1034" s="94" t="str">
        <f t="shared" si="89"/>
        <v/>
      </c>
      <c r="BM1034" s="56" t="str">
        <f t="shared" si="90"/>
        <v/>
      </c>
      <c r="BN1034" s="56" t="str">
        <f t="shared" si="91"/>
        <v/>
      </c>
    </row>
    <row r="1035" spans="64:66" ht="11.25" customHeight="1" x14ac:dyDescent="0.25">
      <c r="BL1035" s="94" t="str">
        <f t="shared" si="89"/>
        <v/>
      </c>
      <c r="BM1035" s="56" t="str">
        <f t="shared" si="90"/>
        <v/>
      </c>
      <c r="BN1035" s="56" t="str">
        <f t="shared" si="91"/>
        <v/>
      </c>
    </row>
    <row r="1036" spans="64:66" ht="11.25" customHeight="1" x14ac:dyDescent="0.25">
      <c r="BL1036" s="94" t="str">
        <f t="shared" si="89"/>
        <v/>
      </c>
      <c r="BM1036" s="56" t="str">
        <f t="shared" si="90"/>
        <v/>
      </c>
      <c r="BN1036" s="56" t="str">
        <f t="shared" si="91"/>
        <v/>
      </c>
    </row>
    <row r="1037" spans="64:66" ht="11.25" customHeight="1" x14ac:dyDescent="0.25">
      <c r="BL1037" s="94" t="str">
        <f t="shared" si="89"/>
        <v/>
      </c>
      <c r="BM1037" s="56" t="str">
        <f t="shared" si="90"/>
        <v/>
      </c>
      <c r="BN1037" s="56" t="str">
        <f t="shared" si="91"/>
        <v/>
      </c>
    </row>
    <row r="1038" spans="64:66" ht="11.25" customHeight="1" x14ac:dyDescent="0.25">
      <c r="BL1038" s="94" t="str">
        <f t="shared" si="89"/>
        <v/>
      </c>
      <c r="BM1038" s="56" t="str">
        <f t="shared" si="90"/>
        <v/>
      </c>
      <c r="BN1038" s="56" t="str">
        <f t="shared" si="91"/>
        <v/>
      </c>
    </row>
    <row r="1039" spans="64:66" ht="11.25" customHeight="1" x14ac:dyDescent="0.25">
      <c r="BL1039" s="94" t="str">
        <f t="shared" si="89"/>
        <v/>
      </c>
      <c r="BM1039" s="56" t="str">
        <f t="shared" si="90"/>
        <v/>
      </c>
      <c r="BN1039" s="56" t="str">
        <f t="shared" si="91"/>
        <v/>
      </c>
    </row>
    <row r="1040" spans="64:66" ht="11.25" customHeight="1" x14ac:dyDescent="0.25">
      <c r="BL1040" s="94" t="str">
        <f t="shared" si="89"/>
        <v/>
      </c>
      <c r="BM1040" s="56" t="str">
        <f t="shared" si="90"/>
        <v/>
      </c>
      <c r="BN1040" s="56" t="str">
        <f t="shared" si="91"/>
        <v/>
      </c>
    </row>
    <row r="1041" spans="64:66" ht="11.25" customHeight="1" x14ac:dyDescent="0.25">
      <c r="BL1041" s="94" t="str">
        <f t="shared" si="89"/>
        <v/>
      </c>
      <c r="BM1041" s="56" t="str">
        <f t="shared" si="90"/>
        <v/>
      </c>
      <c r="BN1041" s="56" t="str">
        <f t="shared" si="91"/>
        <v/>
      </c>
    </row>
    <row r="1042" spans="64:66" ht="11.25" customHeight="1" x14ac:dyDescent="0.25">
      <c r="BL1042" s="94" t="str">
        <f t="shared" si="89"/>
        <v/>
      </c>
      <c r="BM1042" s="56" t="str">
        <f t="shared" si="90"/>
        <v/>
      </c>
      <c r="BN1042" s="56" t="str">
        <f t="shared" si="91"/>
        <v/>
      </c>
    </row>
    <row r="1043" spans="64:66" ht="11.25" customHeight="1" x14ac:dyDescent="0.25">
      <c r="BL1043" s="94" t="str">
        <f t="shared" si="89"/>
        <v/>
      </c>
      <c r="BM1043" s="56" t="str">
        <f t="shared" si="90"/>
        <v/>
      </c>
      <c r="BN1043" s="56" t="str">
        <f t="shared" si="91"/>
        <v/>
      </c>
    </row>
    <row r="1044" spans="64:66" ht="11.25" customHeight="1" x14ac:dyDescent="0.25">
      <c r="BL1044" s="94" t="str">
        <f t="shared" si="89"/>
        <v/>
      </c>
      <c r="BM1044" s="56" t="str">
        <f t="shared" si="90"/>
        <v/>
      </c>
      <c r="BN1044" s="56" t="str">
        <f t="shared" si="91"/>
        <v/>
      </c>
    </row>
    <row r="1045" spans="64:66" ht="11.25" customHeight="1" x14ac:dyDescent="0.25">
      <c r="BL1045" s="94" t="str">
        <f t="shared" si="89"/>
        <v/>
      </c>
      <c r="BM1045" s="56" t="str">
        <f t="shared" si="90"/>
        <v/>
      </c>
      <c r="BN1045" s="56" t="str">
        <f t="shared" si="91"/>
        <v/>
      </c>
    </row>
    <row r="1046" spans="64:66" ht="11.25" customHeight="1" x14ac:dyDescent="0.25">
      <c r="BL1046" s="94" t="str">
        <f t="shared" si="89"/>
        <v/>
      </c>
      <c r="BM1046" s="56" t="str">
        <f t="shared" si="90"/>
        <v/>
      </c>
      <c r="BN1046" s="56" t="str">
        <f t="shared" si="91"/>
        <v/>
      </c>
    </row>
    <row r="1047" spans="64:66" ht="11.25" customHeight="1" x14ac:dyDescent="0.25">
      <c r="BL1047" s="94" t="str">
        <f t="shared" si="89"/>
        <v/>
      </c>
      <c r="BM1047" s="56" t="str">
        <f t="shared" si="90"/>
        <v/>
      </c>
      <c r="BN1047" s="56" t="str">
        <f t="shared" si="91"/>
        <v/>
      </c>
    </row>
    <row r="1048" spans="64:66" ht="11.25" customHeight="1" x14ac:dyDescent="0.25">
      <c r="BL1048" s="94" t="str">
        <f t="shared" si="89"/>
        <v/>
      </c>
      <c r="BM1048" s="56" t="str">
        <f t="shared" si="90"/>
        <v/>
      </c>
      <c r="BN1048" s="56" t="str">
        <f t="shared" si="91"/>
        <v/>
      </c>
    </row>
    <row r="1049" spans="64:66" ht="11.25" customHeight="1" x14ac:dyDescent="0.25">
      <c r="BL1049" s="94" t="str">
        <f t="shared" si="89"/>
        <v/>
      </c>
      <c r="BM1049" s="56" t="str">
        <f t="shared" si="90"/>
        <v/>
      </c>
      <c r="BN1049" s="56" t="str">
        <f t="shared" si="91"/>
        <v/>
      </c>
    </row>
    <row r="1050" spans="64:66" ht="11.25" customHeight="1" x14ac:dyDescent="0.25">
      <c r="BL1050" s="94" t="str">
        <f t="shared" si="89"/>
        <v/>
      </c>
      <c r="BM1050" s="56" t="str">
        <f t="shared" si="90"/>
        <v/>
      </c>
      <c r="BN1050" s="56" t="str">
        <f t="shared" si="91"/>
        <v/>
      </c>
    </row>
    <row r="1051" spans="64:66" ht="11.25" customHeight="1" x14ac:dyDescent="0.25">
      <c r="BL1051" s="94" t="str">
        <f t="shared" si="89"/>
        <v/>
      </c>
      <c r="BM1051" s="56" t="str">
        <f t="shared" si="90"/>
        <v/>
      </c>
      <c r="BN1051" s="56" t="str">
        <f t="shared" si="91"/>
        <v/>
      </c>
    </row>
    <row r="1052" spans="64:66" ht="11.25" customHeight="1" x14ac:dyDescent="0.25">
      <c r="BL1052" s="94" t="str">
        <f t="shared" si="89"/>
        <v/>
      </c>
      <c r="BM1052" s="56" t="str">
        <f t="shared" si="90"/>
        <v/>
      </c>
      <c r="BN1052" s="56" t="str">
        <f t="shared" si="91"/>
        <v/>
      </c>
    </row>
    <row r="1053" spans="64:66" ht="11.25" customHeight="1" x14ac:dyDescent="0.25">
      <c r="BL1053" s="94" t="str">
        <f t="shared" si="89"/>
        <v/>
      </c>
      <c r="BM1053" s="56" t="str">
        <f t="shared" si="90"/>
        <v/>
      </c>
      <c r="BN1053" s="56" t="str">
        <f t="shared" si="91"/>
        <v/>
      </c>
    </row>
    <row r="1054" spans="64:66" ht="11.25" customHeight="1" x14ac:dyDescent="0.25">
      <c r="BL1054" s="94" t="str">
        <f t="shared" si="89"/>
        <v/>
      </c>
      <c r="BM1054" s="56" t="str">
        <f t="shared" si="90"/>
        <v/>
      </c>
      <c r="BN1054" s="56" t="str">
        <f t="shared" si="91"/>
        <v/>
      </c>
    </row>
    <row r="1055" spans="64:66" ht="11.25" customHeight="1" x14ac:dyDescent="0.25">
      <c r="BL1055" s="94" t="str">
        <f t="shared" si="89"/>
        <v/>
      </c>
      <c r="BM1055" s="56" t="str">
        <f t="shared" si="90"/>
        <v/>
      </c>
      <c r="BN1055" s="56" t="str">
        <f t="shared" si="91"/>
        <v/>
      </c>
    </row>
    <row r="1056" spans="64:66" ht="11.25" customHeight="1" x14ac:dyDescent="0.25">
      <c r="BL1056" s="94" t="str">
        <f t="shared" si="89"/>
        <v/>
      </c>
      <c r="BM1056" s="56" t="str">
        <f t="shared" si="90"/>
        <v/>
      </c>
      <c r="BN1056" s="56" t="str">
        <f t="shared" si="91"/>
        <v/>
      </c>
    </row>
    <row r="1057" spans="64:66" ht="11.25" customHeight="1" x14ac:dyDescent="0.25">
      <c r="BL1057" s="94" t="str">
        <f t="shared" si="89"/>
        <v/>
      </c>
      <c r="BM1057" s="56" t="str">
        <f t="shared" si="90"/>
        <v/>
      </c>
      <c r="BN1057" s="56" t="str">
        <f t="shared" si="91"/>
        <v/>
      </c>
    </row>
    <row r="1058" spans="64:66" ht="11.25" customHeight="1" x14ac:dyDescent="0.25">
      <c r="BL1058" s="94" t="str">
        <f t="shared" si="89"/>
        <v/>
      </c>
      <c r="BM1058" s="56" t="str">
        <f t="shared" si="90"/>
        <v/>
      </c>
      <c r="BN1058" s="56" t="str">
        <f t="shared" si="91"/>
        <v/>
      </c>
    </row>
    <row r="1059" spans="64:66" ht="11.25" customHeight="1" x14ac:dyDescent="0.25">
      <c r="BL1059" s="94" t="str">
        <f t="shared" si="89"/>
        <v/>
      </c>
      <c r="BM1059" s="56" t="str">
        <f t="shared" si="90"/>
        <v/>
      </c>
      <c r="BN1059" s="56" t="str">
        <f t="shared" si="91"/>
        <v/>
      </c>
    </row>
    <row r="1060" spans="64:66" ht="11.25" customHeight="1" x14ac:dyDescent="0.25">
      <c r="BL1060" s="94" t="str">
        <f t="shared" si="89"/>
        <v/>
      </c>
      <c r="BM1060" s="56" t="str">
        <f t="shared" si="90"/>
        <v/>
      </c>
      <c r="BN1060" s="56" t="str">
        <f t="shared" si="91"/>
        <v/>
      </c>
    </row>
    <row r="1061" spans="64:66" ht="11.25" customHeight="1" x14ac:dyDescent="0.25">
      <c r="BL1061" s="94" t="str">
        <f t="shared" si="89"/>
        <v/>
      </c>
      <c r="BM1061" s="56" t="str">
        <f t="shared" si="90"/>
        <v/>
      </c>
      <c r="BN1061" s="56" t="str">
        <f t="shared" si="91"/>
        <v/>
      </c>
    </row>
    <row r="1062" spans="64:66" ht="11.25" customHeight="1" x14ac:dyDescent="0.25">
      <c r="BL1062" s="94" t="str">
        <f t="shared" si="89"/>
        <v/>
      </c>
      <c r="BM1062" s="56" t="str">
        <f t="shared" si="90"/>
        <v/>
      </c>
      <c r="BN1062" s="56" t="str">
        <f t="shared" si="91"/>
        <v/>
      </c>
    </row>
    <row r="1063" spans="64:66" ht="11.25" customHeight="1" x14ac:dyDescent="0.25">
      <c r="BL1063" s="94" t="str">
        <f t="shared" si="89"/>
        <v/>
      </c>
      <c r="BM1063" s="56" t="str">
        <f t="shared" si="90"/>
        <v/>
      </c>
      <c r="BN1063" s="56" t="str">
        <f t="shared" si="91"/>
        <v/>
      </c>
    </row>
    <row r="1064" spans="64:66" ht="11.25" customHeight="1" x14ac:dyDescent="0.25">
      <c r="BL1064" s="94" t="str">
        <f t="shared" si="89"/>
        <v/>
      </c>
      <c r="BM1064" s="56" t="str">
        <f t="shared" si="90"/>
        <v/>
      </c>
      <c r="BN1064" s="56" t="str">
        <f t="shared" si="91"/>
        <v/>
      </c>
    </row>
    <row r="1065" spans="64:66" ht="11.25" customHeight="1" x14ac:dyDescent="0.25">
      <c r="BL1065" s="94" t="str">
        <f t="shared" si="89"/>
        <v/>
      </c>
      <c r="BM1065" s="56" t="str">
        <f t="shared" si="90"/>
        <v/>
      </c>
      <c r="BN1065" s="56" t="str">
        <f t="shared" si="91"/>
        <v/>
      </c>
    </row>
    <row r="1066" spans="64:66" ht="11.25" customHeight="1" x14ac:dyDescent="0.25">
      <c r="BL1066" s="94" t="str">
        <f t="shared" si="89"/>
        <v/>
      </c>
      <c r="BM1066" s="56" t="str">
        <f t="shared" si="90"/>
        <v/>
      </c>
      <c r="BN1066" s="56" t="str">
        <f t="shared" si="91"/>
        <v/>
      </c>
    </row>
    <row r="1067" spans="64:66" ht="11.25" customHeight="1" x14ac:dyDescent="0.25">
      <c r="BL1067" s="94" t="str">
        <f t="shared" si="89"/>
        <v/>
      </c>
      <c r="BM1067" s="56" t="str">
        <f t="shared" si="90"/>
        <v/>
      </c>
      <c r="BN1067" s="56" t="str">
        <f t="shared" si="91"/>
        <v/>
      </c>
    </row>
    <row r="1068" spans="64:66" ht="11.25" customHeight="1" x14ac:dyDescent="0.25">
      <c r="BL1068" s="94" t="str">
        <f t="shared" si="89"/>
        <v/>
      </c>
      <c r="BM1068" s="56" t="str">
        <f t="shared" si="90"/>
        <v/>
      </c>
      <c r="BN1068" s="56" t="str">
        <f t="shared" si="91"/>
        <v/>
      </c>
    </row>
    <row r="1069" spans="64:66" ht="11.25" customHeight="1" x14ac:dyDescent="0.25">
      <c r="BL1069" s="94" t="str">
        <f t="shared" si="89"/>
        <v/>
      </c>
      <c r="BM1069" s="56" t="str">
        <f t="shared" si="90"/>
        <v/>
      </c>
      <c r="BN1069" s="56" t="str">
        <f t="shared" si="91"/>
        <v/>
      </c>
    </row>
    <row r="1070" spans="64:66" ht="11.25" customHeight="1" x14ac:dyDescent="0.25">
      <c r="BL1070" s="94" t="str">
        <f t="shared" si="89"/>
        <v/>
      </c>
      <c r="BM1070" s="56" t="str">
        <f t="shared" si="90"/>
        <v/>
      </c>
      <c r="BN1070" s="56" t="str">
        <f t="shared" si="91"/>
        <v/>
      </c>
    </row>
    <row r="1071" spans="64:66" ht="11.25" customHeight="1" x14ac:dyDescent="0.25">
      <c r="BL1071" s="94" t="str">
        <f t="shared" si="89"/>
        <v/>
      </c>
      <c r="BM1071" s="56" t="str">
        <f t="shared" si="90"/>
        <v/>
      </c>
      <c r="BN1071" s="56" t="str">
        <f t="shared" si="91"/>
        <v/>
      </c>
    </row>
    <row r="1072" spans="64:66" ht="11.25" customHeight="1" x14ac:dyDescent="0.25">
      <c r="BL1072" s="94" t="str">
        <f t="shared" si="89"/>
        <v/>
      </c>
      <c r="BM1072" s="56" t="str">
        <f t="shared" si="90"/>
        <v/>
      </c>
      <c r="BN1072" s="56" t="str">
        <f t="shared" si="91"/>
        <v/>
      </c>
    </row>
    <row r="1073" spans="64:66" ht="11.25" customHeight="1" x14ac:dyDescent="0.25">
      <c r="BL1073" s="94" t="str">
        <f t="shared" si="89"/>
        <v/>
      </c>
      <c r="BM1073" s="56" t="str">
        <f t="shared" si="90"/>
        <v/>
      </c>
      <c r="BN1073" s="56" t="str">
        <f t="shared" si="91"/>
        <v/>
      </c>
    </row>
    <row r="1074" spans="64:66" ht="11.25" customHeight="1" x14ac:dyDescent="0.25">
      <c r="BL1074" s="94" t="str">
        <f t="shared" si="89"/>
        <v/>
      </c>
      <c r="BM1074" s="56" t="str">
        <f t="shared" si="90"/>
        <v/>
      </c>
      <c r="BN1074" s="56" t="str">
        <f t="shared" si="91"/>
        <v/>
      </c>
    </row>
    <row r="1075" spans="64:66" ht="11.25" customHeight="1" x14ac:dyDescent="0.25">
      <c r="BL1075" s="94" t="str">
        <f t="shared" si="89"/>
        <v/>
      </c>
      <c r="BM1075" s="56" t="str">
        <f t="shared" si="90"/>
        <v/>
      </c>
      <c r="BN1075" s="56" t="str">
        <f t="shared" si="91"/>
        <v/>
      </c>
    </row>
    <row r="1076" spans="64:66" ht="11.25" customHeight="1" x14ac:dyDescent="0.25">
      <c r="BL1076" s="94" t="str">
        <f t="shared" si="89"/>
        <v/>
      </c>
      <c r="BM1076" s="56" t="str">
        <f t="shared" si="90"/>
        <v/>
      </c>
      <c r="BN1076" s="56" t="str">
        <f t="shared" si="91"/>
        <v/>
      </c>
    </row>
    <row r="1077" spans="64:66" ht="11.25" customHeight="1" x14ac:dyDescent="0.25">
      <c r="BL1077" s="94" t="str">
        <f t="shared" si="89"/>
        <v/>
      </c>
      <c r="BM1077" s="56" t="str">
        <f t="shared" si="90"/>
        <v/>
      </c>
      <c r="BN1077" s="56" t="str">
        <f t="shared" si="91"/>
        <v/>
      </c>
    </row>
    <row r="1078" spans="64:66" ht="11.25" customHeight="1" x14ac:dyDescent="0.25">
      <c r="BL1078" s="94" t="str">
        <f t="shared" si="89"/>
        <v/>
      </c>
      <c r="BM1078" s="56" t="str">
        <f t="shared" si="90"/>
        <v/>
      </c>
      <c r="BN1078" s="56" t="str">
        <f t="shared" si="91"/>
        <v/>
      </c>
    </row>
    <row r="1079" spans="64:66" ht="11.25" customHeight="1" x14ac:dyDescent="0.25">
      <c r="BL1079" s="94" t="str">
        <f t="shared" si="89"/>
        <v/>
      </c>
      <c r="BM1079" s="56" t="str">
        <f t="shared" si="90"/>
        <v/>
      </c>
      <c r="BN1079" s="56" t="str">
        <f t="shared" si="91"/>
        <v/>
      </c>
    </row>
    <row r="1080" spans="64:66" ht="11.25" customHeight="1" x14ac:dyDescent="0.25">
      <c r="BL1080" s="94" t="str">
        <f t="shared" si="89"/>
        <v/>
      </c>
      <c r="BM1080" s="56" t="str">
        <f t="shared" si="90"/>
        <v/>
      </c>
      <c r="BN1080" s="56" t="str">
        <f t="shared" si="91"/>
        <v/>
      </c>
    </row>
    <row r="1081" spans="64:66" ht="11.25" customHeight="1" x14ac:dyDescent="0.25">
      <c r="BL1081" s="94" t="str">
        <f t="shared" si="89"/>
        <v/>
      </c>
      <c r="BM1081" s="56" t="str">
        <f t="shared" si="90"/>
        <v/>
      </c>
      <c r="BN1081" s="56" t="str">
        <f t="shared" si="91"/>
        <v/>
      </c>
    </row>
    <row r="1082" spans="64:66" ht="11.25" customHeight="1" x14ac:dyDescent="0.25">
      <c r="BL1082" s="94" t="str">
        <f t="shared" si="89"/>
        <v/>
      </c>
      <c r="BM1082" s="56" t="str">
        <f t="shared" si="90"/>
        <v/>
      </c>
      <c r="BN1082" s="56" t="str">
        <f t="shared" si="91"/>
        <v/>
      </c>
    </row>
    <row r="1083" spans="64:66" ht="11.25" customHeight="1" x14ac:dyDescent="0.25">
      <c r="BL1083" s="94" t="str">
        <f t="shared" si="89"/>
        <v/>
      </c>
      <c r="BM1083" s="56" t="str">
        <f t="shared" si="90"/>
        <v/>
      </c>
      <c r="BN1083" s="56" t="str">
        <f t="shared" si="91"/>
        <v/>
      </c>
    </row>
    <row r="1084" spans="64:66" ht="11.25" customHeight="1" x14ac:dyDescent="0.25">
      <c r="BL1084" s="94" t="str">
        <f t="shared" si="89"/>
        <v/>
      </c>
      <c r="BM1084" s="56" t="str">
        <f t="shared" si="90"/>
        <v/>
      </c>
      <c r="BN1084" s="56" t="str">
        <f t="shared" si="91"/>
        <v/>
      </c>
    </row>
    <row r="1085" spans="64:66" ht="11.25" customHeight="1" x14ac:dyDescent="0.25">
      <c r="BL1085" s="94" t="str">
        <f t="shared" si="89"/>
        <v/>
      </c>
      <c r="BM1085" s="56" t="str">
        <f t="shared" si="90"/>
        <v/>
      </c>
      <c r="BN1085" s="56" t="str">
        <f t="shared" si="91"/>
        <v/>
      </c>
    </row>
    <row r="1086" spans="64:66" ht="11.25" customHeight="1" x14ac:dyDescent="0.25">
      <c r="BL1086" s="94" t="str">
        <f t="shared" si="89"/>
        <v/>
      </c>
      <c r="BM1086" s="56" t="str">
        <f t="shared" si="90"/>
        <v/>
      </c>
      <c r="BN1086" s="56" t="str">
        <f t="shared" si="91"/>
        <v/>
      </c>
    </row>
    <row r="1087" spans="64:66" ht="11.25" customHeight="1" x14ac:dyDescent="0.25">
      <c r="BL1087" s="94" t="str">
        <f t="shared" si="89"/>
        <v/>
      </c>
      <c r="BM1087" s="56" t="str">
        <f t="shared" si="90"/>
        <v/>
      </c>
      <c r="BN1087" s="56" t="str">
        <f t="shared" si="91"/>
        <v/>
      </c>
    </row>
    <row r="1088" spans="64:66" ht="11.25" customHeight="1" x14ac:dyDescent="0.25">
      <c r="BL1088" s="94" t="str">
        <f t="shared" si="89"/>
        <v/>
      </c>
      <c r="BM1088" s="56" t="str">
        <f t="shared" si="90"/>
        <v/>
      </c>
      <c r="BN1088" s="56" t="str">
        <f t="shared" si="91"/>
        <v/>
      </c>
    </row>
    <row r="1089" spans="64:66" ht="11.25" customHeight="1" x14ac:dyDescent="0.25">
      <c r="BL1089" s="94" t="str">
        <f t="shared" si="89"/>
        <v/>
      </c>
      <c r="BM1089" s="56" t="str">
        <f t="shared" si="90"/>
        <v/>
      </c>
      <c r="BN1089" s="56" t="str">
        <f t="shared" si="91"/>
        <v/>
      </c>
    </row>
    <row r="1090" spans="64:66" ht="11.25" customHeight="1" x14ac:dyDescent="0.25">
      <c r="BL1090" s="94" t="str">
        <f t="shared" si="89"/>
        <v/>
      </c>
      <c r="BM1090" s="56" t="str">
        <f t="shared" si="90"/>
        <v/>
      </c>
      <c r="BN1090" s="56" t="str">
        <f t="shared" si="91"/>
        <v/>
      </c>
    </row>
    <row r="1091" spans="64:66" ht="11.25" customHeight="1" x14ac:dyDescent="0.25">
      <c r="BL1091" s="94" t="str">
        <f t="shared" si="89"/>
        <v/>
      </c>
      <c r="BM1091" s="56" t="str">
        <f t="shared" si="90"/>
        <v/>
      </c>
      <c r="BN1091" s="56" t="str">
        <f t="shared" si="91"/>
        <v/>
      </c>
    </row>
    <row r="1092" spans="64:66" ht="11.25" customHeight="1" x14ac:dyDescent="0.25">
      <c r="BL1092" s="94" t="str">
        <f t="shared" si="89"/>
        <v/>
      </c>
      <c r="BM1092" s="56" t="str">
        <f t="shared" si="90"/>
        <v/>
      </c>
      <c r="BN1092" s="56" t="str">
        <f t="shared" si="91"/>
        <v/>
      </c>
    </row>
    <row r="1093" spans="64:66" ht="11.25" customHeight="1" x14ac:dyDescent="0.25">
      <c r="BL1093" s="94" t="str">
        <f t="shared" ref="BL1093:BL1156" si="92">IF(ROW()&lt;=$BL$4,ROW()-ROW(BL$4),"")</f>
        <v/>
      </c>
      <c r="BM1093" s="56" t="str">
        <f t="shared" si="90"/>
        <v/>
      </c>
      <c r="BN1093" s="56" t="str">
        <f t="shared" si="91"/>
        <v/>
      </c>
    </row>
    <row r="1094" spans="64:66" ht="11.25" customHeight="1" x14ac:dyDescent="0.25">
      <c r="BL1094" s="94" t="str">
        <f t="shared" si="92"/>
        <v/>
      </c>
      <c r="BM1094" s="56" t="str">
        <f t="shared" ref="BM1094:BM1157" si="93">IF(ISNUMBER(BL1094),INT(BL1093/$BN$4)+1,"")</f>
        <v/>
      </c>
      <c r="BN1094" s="56" t="str">
        <f t="shared" ref="BN1094:BN1157" si="94">IF(ISNUMBER(BL1094),IF(BM1093&lt;&gt;BM1094,1,BN1093+1),"")</f>
        <v/>
      </c>
    </row>
    <row r="1095" spans="64:66" ht="11.25" customHeight="1" x14ac:dyDescent="0.25">
      <c r="BL1095" s="94" t="str">
        <f t="shared" si="92"/>
        <v/>
      </c>
      <c r="BM1095" s="56" t="str">
        <f t="shared" si="93"/>
        <v/>
      </c>
      <c r="BN1095" s="56" t="str">
        <f t="shared" si="94"/>
        <v/>
      </c>
    </row>
    <row r="1096" spans="64:66" ht="11.25" customHeight="1" x14ac:dyDescent="0.25">
      <c r="BL1096" s="94" t="str">
        <f t="shared" si="92"/>
        <v/>
      </c>
      <c r="BM1096" s="56" t="str">
        <f t="shared" si="93"/>
        <v/>
      </c>
      <c r="BN1096" s="56" t="str">
        <f t="shared" si="94"/>
        <v/>
      </c>
    </row>
    <row r="1097" spans="64:66" ht="11.25" customHeight="1" x14ac:dyDescent="0.25">
      <c r="BL1097" s="94" t="str">
        <f t="shared" si="92"/>
        <v/>
      </c>
      <c r="BM1097" s="56" t="str">
        <f t="shared" si="93"/>
        <v/>
      </c>
      <c r="BN1097" s="56" t="str">
        <f t="shared" si="94"/>
        <v/>
      </c>
    </row>
    <row r="1098" spans="64:66" ht="11.25" customHeight="1" x14ac:dyDescent="0.25">
      <c r="BL1098" s="94" t="str">
        <f t="shared" si="92"/>
        <v/>
      </c>
      <c r="BM1098" s="56" t="str">
        <f t="shared" si="93"/>
        <v/>
      </c>
      <c r="BN1098" s="56" t="str">
        <f t="shared" si="94"/>
        <v/>
      </c>
    </row>
    <row r="1099" spans="64:66" ht="11.25" customHeight="1" x14ac:dyDescent="0.25">
      <c r="BL1099" s="94" t="str">
        <f t="shared" si="92"/>
        <v/>
      </c>
      <c r="BM1099" s="56" t="str">
        <f t="shared" si="93"/>
        <v/>
      </c>
      <c r="BN1099" s="56" t="str">
        <f t="shared" si="94"/>
        <v/>
      </c>
    </row>
    <row r="1100" spans="64:66" ht="11.25" customHeight="1" x14ac:dyDescent="0.25">
      <c r="BL1100" s="94" t="str">
        <f t="shared" si="92"/>
        <v/>
      </c>
      <c r="BM1100" s="56" t="str">
        <f t="shared" si="93"/>
        <v/>
      </c>
      <c r="BN1100" s="56" t="str">
        <f t="shared" si="94"/>
        <v/>
      </c>
    </row>
    <row r="1101" spans="64:66" ht="11.25" customHeight="1" x14ac:dyDescent="0.25">
      <c r="BL1101" s="94" t="str">
        <f t="shared" si="92"/>
        <v/>
      </c>
      <c r="BM1101" s="56" t="str">
        <f t="shared" si="93"/>
        <v/>
      </c>
      <c r="BN1101" s="56" t="str">
        <f t="shared" si="94"/>
        <v/>
      </c>
    </row>
    <row r="1102" spans="64:66" ht="11.25" customHeight="1" x14ac:dyDescent="0.25">
      <c r="BL1102" s="94" t="str">
        <f t="shared" si="92"/>
        <v/>
      </c>
      <c r="BM1102" s="56" t="str">
        <f t="shared" si="93"/>
        <v/>
      </c>
      <c r="BN1102" s="56" t="str">
        <f t="shared" si="94"/>
        <v/>
      </c>
    </row>
    <row r="1103" spans="64:66" ht="11.25" customHeight="1" x14ac:dyDescent="0.25">
      <c r="BL1103" s="94" t="str">
        <f t="shared" si="92"/>
        <v/>
      </c>
      <c r="BM1103" s="56" t="str">
        <f t="shared" si="93"/>
        <v/>
      </c>
      <c r="BN1103" s="56" t="str">
        <f t="shared" si="94"/>
        <v/>
      </c>
    </row>
    <row r="1104" spans="64:66" ht="11.25" customHeight="1" x14ac:dyDescent="0.25">
      <c r="BL1104" s="94" t="str">
        <f t="shared" si="92"/>
        <v/>
      </c>
      <c r="BM1104" s="56" t="str">
        <f t="shared" si="93"/>
        <v/>
      </c>
      <c r="BN1104" s="56" t="str">
        <f t="shared" si="94"/>
        <v/>
      </c>
    </row>
    <row r="1105" spans="64:66" ht="11.25" customHeight="1" x14ac:dyDescent="0.25">
      <c r="BL1105" s="94" t="str">
        <f t="shared" si="92"/>
        <v/>
      </c>
      <c r="BM1105" s="56" t="str">
        <f t="shared" si="93"/>
        <v/>
      </c>
      <c r="BN1105" s="56" t="str">
        <f t="shared" si="94"/>
        <v/>
      </c>
    </row>
    <row r="1106" spans="64:66" ht="11.25" customHeight="1" x14ac:dyDescent="0.25">
      <c r="BL1106" s="94" t="str">
        <f t="shared" si="92"/>
        <v/>
      </c>
      <c r="BM1106" s="56" t="str">
        <f t="shared" si="93"/>
        <v/>
      </c>
      <c r="BN1106" s="56" t="str">
        <f t="shared" si="94"/>
        <v/>
      </c>
    </row>
    <row r="1107" spans="64:66" ht="11.25" customHeight="1" x14ac:dyDescent="0.25">
      <c r="BL1107" s="94" t="str">
        <f t="shared" si="92"/>
        <v/>
      </c>
      <c r="BM1107" s="56" t="str">
        <f t="shared" si="93"/>
        <v/>
      </c>
      <c r="BN1107" s="56" t="str">
        <f t="shared" si="94"/>
        <v/>
      </c>
    </row>
    <row r="1108" spans="64:66" ht="11.25" customHeight="1" x14ac:dyDescent="0.25">
      <c r="BL1108" s="94" t="str">
        <f t="shared" si="92"/>
        <v/>
      </c>
      <c r="BM1108" s="56" t="str">
        <f t="shared" si="93"/>
        <v/>
      </c>
      <c r="BN1108" s="56" t="str">
        <f t="shared" si="94"/>
        <v/>
      </c>
    </row>
    <row r="1109" spans="64:66" ht="11.25" customHeight="1" x14ac:dyDescent="0.25">
      <c r="BL1109" s="94" t="str">
        <f t="shared" si="92"/>
        <v/>
      </c>
      <c r="BM1109" s="56" t="str">
        <f t="shared" si="93"/>
        <v/>
      </c>
      <c r="BN1109" s="56" t="str">
        <f t="shared" si="94"/>
        <v/>
      </c>
    </row>
    <row r="1110" spans="64:66" ht="11.25" customHeight="1" x14ac:dyDescent="0.25">
      <c r="BL1110" s="94" t="str">
        <f t="shared" si="92"/>
        <v/>
      </c>
      <c r="BM1110" s="56" t="str">
        <f t="shared" si="93"/>
        <v/>
      </c>
      <c r="BN1110" s="56" t="str">
        <f t="shared" si="94"/>
        <v/>
      </c>
    </row>
    <row r="1111" spans="64:66" ht="11.25" customHeight="1" x14ac:dyDescent="0.25">
      <c r="BL1111" s="94" t="str">
        <f t="shared" si="92"/>
        <v/>
      </c>
      <c r="BM1111" s="56" t="str">
        <f t="shared" si="93"/>
        <v/>
      </c>
      <c r="BN1111" s="56" t="str">
        <f t="shared" si="94"/>
        <v/>
      </c>
    </row>
    <row r="1112" spans="64:66" ht="11.25" customHeight="1" x14ac:dyDescent="0.25">
      <c r="BL1112" s="94" t="str">
        <f t="shared" si="92"/>
        <v/>
      </c>
      <c r="BM1112" s="56" t="str">
        <f t="shared" si="93"/>
        <v/>
      </c>
      <c r="BN1112" s="56" t="str">
        <f t="shared" si="94"/>
        <v/>
      </c>
    </row>
    <row r="1113" spans="64:66" ht="11.25" customHeight="1" x14ac:dyDescent="0.25">
      <c r="BL1113" s="94" t="str">
        <f t="shared" si="92"/>
        <v/>
      </c>
      <c r="BM1113" s="56" t="str">
        <f t="shared" si="93"/>
        <v/>
      </c>
      <c r="BN1113" s="56" t="str">
        <f t="shared" si="94"/>
        <v/>
      </c>
    </row>
    <row r="1114" spans="64:66" ht="11.25" customHeight="1" x14ac:dyDescent="0.25">
      <c r="BL1114" s="94" t="str">
        <f t="shared" si="92"/>
        <v/>
      </c>
      <c r="BM1114" s="56" t="str">
        <f t="shared" si="93"/>
        <v/>
      </c>
      <c r="BN1114" s="56" t="str">
        <f t="shared" si="94"/>
        <v/>
      </c>
    </row>
    <row r="1115" spans="64:66" ht="11.25" customHeight="1" x14ac:dyDescent="0.25">
      <c r="BL1115" s="94" t="str">
        <f t="shared" si="92"/>
        <v/>
      </c>
      <c r="BM1115" s="56" t="str">
        <f t="shared" si="93"/>
        <v/>
      </c>
      <c r="BN1115" s="56" t="str">
        <f t="shared" si="94"/>
        <v/>
      </c>
    </row>
    <row r="1116" spans="64:66" ht="11.25" customHeight="1" x14ac:dyDescent="0.25">
      <c r="BL1116" s="94" t="str">
        <f t="shared" si="92"/>
        <v/>
      </c>
      <c r="BM1116" s="56" t="str">
        <f t="shared" si="93"/>
        <v/>
      </c>
      <c r="BN1116" s="56" t="str">
        <f t="shared" si="94"/>
        <v/>
      </c>
    </row>
    <row r="1117" spans="64:66" ht="11.25" customHeight="1" x14ac:dyDescent="0.25">
      <c r="BL1117" s="94" t="str">
        <f t="shared" si="92"/>
        <v/>
      </c>
      <c r="BM1117" s="56" t="str">
        <f t="shared" si="93"/>
        <v/>
      </c>
      <c r="BN1117" s="56" t="str">
        <f t="shared" si="94"/>
        <v/>
      </c>
    </row>
    <row r="1118" spans="64:66" ht="11.25" customHeight="1" x14ac:dyDescent="0.25">
      <c r="BL1118" s="94" t="str">
        <f t="shared" si="92"/>
        <v/>
      </c>
      <c r="BM1118" s="56" t="str">
        <f t="shared" si="93"/>
        <v/>
      </c>
      <c r="BN1118" s="56" t="str">
        <f t="shared" si="94"/>
        <v/>
      </c>
    </row>
    <row r="1119" spans="64:66" ht="11.25" customHeight="1" x14ac:dyDescent="0.25">
      <c r="BL1119" s="94" t="str">
        <f t="shared" si="92"/>
        <v/>
      </c>
      <c r="BM1119" s="56" t="str">
        <f t="shared" si="93"/>
        <v/>
      </c>
      <c r="BN1119" s="56" t="str">
        <f t="shared" si="94"/>
        <v/>
      </c>
    </row>
    <row r="1120" spans="64:66" ht="11.25" customHeight="1" x14ac:dyDescent="0.25">
      <c r="BL1120" s="94" t="str">
        <f t="shared" si="92"/>
        <v/>
      </c>
      <c r="BM1120" s="56" t="str">
        <f t="shared" si="93"/>
        <v/>
      </c>
      <c r="BN1120" s="56" t="str">
        <f t="shared" si="94"/>
        <v/>
      </c>
    </row>
    <row r="1121" spans="64:66" ht="11.25" customHeight="1" x14ac:dyDescent="0.25">
      <c r="BL1121" s="94" t="str">
        <f t="shared" si="92"/>
        <v/>
      </c>
      <c r="BM1121" s="56" t="str">
        <f t="shared" si="93"/>
        <v/>
      </c>
      <c r="BN1121" s="56" t="str">
        <f t="shared" si="94"/>
        <v/>
      </c>
    </row>
    <row r="1122" spans="64:66" ht="11.25" customHeight="1" x14ac:dyDescent="0.25">
      <c r="BL1122" s="94" t="str">
        <f t="shared" si="92"/>
        <v/>
      </c>
      <c r="BM1122" s="56" t="str">
        <f t="shared" si="93"/>
        <v/>
      </c>
      <c r="BN1122" s="56" t="str">
        <f t="shared" si="94"/>
        <v/>
      </c>
    </row>
    <row r="1123" spans="64:66" ht="11.25" customHeight="1" x14ac:dyDescent="0.25">
      <c r="BL1123" s="94" t="str">
        <f t="shared" si="92"/>
        <v/>
      </c>
      <c r="BM1123" s="56" t="str">
        <f t="shared" si="93"/>
        <v/>
      </c>
      <c r="BN1123" s="56" t="str">
        <f t="shared" si="94"/>
        <v/>
      </c>
    </row>
    <row r="1124" spans="64:66" ht="11.25" customHeight="1" x14ac:dyDescent="0.25">
      <c r="BL1124" s="94" t="str">
        <f t="shared" si="92"/>
        <v/>
      </c>
      <c r="BM1124" s="56" t="str">
        <f t="shared" si="93"/>
        <v/>
      </c>
      <c r="BN1124" s="56" t="str">
        <f t="shared" si="94"/>
        <v/>
      </c>
    </row>
    <row r="1125" spans="64:66" ht="11.25" customHeight="1" x14ac:dyDescent="0.25">
      <c r="BL1125" s="94" t="str">
        <f t="shared" si="92"/>
        <v/>
      </c>
      <c r="BM1125" s="56" t="str">
        <f t="shared" si="93"/>
        <v/>
      </c>
      <c r="BN1125" s="56" t="str">
        <f t="shared" si="94"/>
        <v/>
      </c>
    </row>
    <row r="1126" spans="64:66" ht="11.25" customHeight="1" x14ac:dyDescent="0.25">
      <c r="BL1126" s="94" t="str">
        <f t="shared" si="92"/>
        <v/>
      </c>
      <c r="BM1126" s="56" t="str">
        <f t="shared" si="93"/>
        <v/>
      </c>
      <c r="BN1126" s="56" t="str">
        <f t="shared" si="94"/>
        <v/>
      </c>
    </row>
    <row r="1127" spans="64:66" ht="11.25" customHeight="1" x14ac:dyDescent="0.25">
      <c r="BL1127" s="94" t="str">
        <f t="shared" si="92"/>
        <v/>
      </c>
      <c r="BM1127" s="56" t="str">
        <f t="shared" si="93"/>
        <v/>
      </c>
      <c r="BN1127" s="56" t="str">
        <f t="shared" si="94"/>
        <v/>
      </c>
    </row>
    <row r="1128" spans="64:66" ht="11.25" customHeight="1" x14ac:dyDescent="0.25">
      <c r="BL1128" s="94" t="str">
        <f t="shared" si="92"/>
        <v/>
      </c>
      <c r="BM1128" s="56" t="str">
        <f t="shared" si="93"/>
        <v/>
      </c>
      <c r="BN1128" s="56" t="str">
        <f t="shared" si="94"/>
        <v/>
      </c>
    </row>
    <row r="1129" spans="64:66" ht="11.25" customHeight="1" x14ac:dyDescent="0.25">
      <c r="BL1129" s="94" t="str">
        <f t="shared" si="92"/>
        <v/>
      </c>
      <c r="BM1129" s="56" t="str">
        <f t="shared" si="93"/>
        <v/>
      </c>
      <c r="BN1129" s="56" t="str">
        <f t="shared" si="94"/>
        <v/>
      </c>
    </row>
    <row r="1130" spans="64:66" ht="11.25" customHeight="1" x14ac:dyDescent="0.25">
      <c r="BL1130" s="94" t="str">
        <f t="shared" si="92"/>
        <v/>
      </c>
      <c r="BM1130" s="56" t="str">
        <f t="shared" si="93"/>
        <v/>
      </c>
      <c r="BN1130" s="56" t="str">
        <f t="shared" si="94"/>
        <v/>
      </c>
    </row>
    <row r="1131" spans="64:66" ht="11.25" customHeight="1" x14ac:dyDescent="0.25">
      <c r="BL1131" s="94" t="str">
        <f t="shared" si="92"/>
        <v/>
      </c>
      <c r="BM1131" s="56" t="str">
        <f t="shared" si="93"/>
        <v/>
      </c>
      <c r="BN1131" s="56" t="str">
        <f t="shared" si="94"/>
        <v/>
      </c>
    </row>
    <row r="1132" spans="64:66" ht="11.25" customHeight="1" x14ac:dyDescent="0.25">
      <c r="BL1132" s="94" t="str">
        <f t="shared" si="92"/>
        <v/>
      </c>
      <c r="BM1132" s="56" t="str">
        <f t="shared" si="93"/>
        <v/>
      </c>
      <c r="BN1132" s="56" t="str">
        <f t="shared" si="94"/>
        <v/>
      </c>
    </row>
    <row r="1133" spans="64:66" ht="11.25" customHeight="1" x14ac:dyDescent="0.25">
      <c r="BL1133" s="94" t="str">
        <f t="shared" si="92"/>
        <v/>
      </c>
      <c r="BM1133" s="56" t="str">
        <f t="shared" si="93"/>
        <v/>
      </c>
      <c r="BN1133" s="56" t="str">
        <f t="shared" si="94"/>
        <v/>
      </c>
    </row>
    <row r="1134" spans="64:66" ht="11.25" customHeight="1" x14ac:dyDescent="0.25">
      <c r="BL1134" s="94" t="str">
        <f t="shared" si="92"/>
        <v/>
      </c>
      <c r="BM1134" s="56" t="str">
        <f t="shared" si="93"/>
        <v/>
      </c>
      <c r="BN1134" s="56" t="str">
        <f t="shared" si="94"/>
        <v/>
      </c>
    </row>
    <row r="1135" spans="64:66" ht="11.25" customHeight="1" x14ac:dyDescent="0.25">
      <c r="BL1135" s="94" t="str">
        <f t="shared" si="92"/>
        <v/>
      </c>
      <c r="BM1135" s="56" t="str">
        <f t="shared" si="93"/>
        <v/>
      </c>
      <c r="BN1135" s="56" t="str">
        <f t="shared" si="94"/>
        <v/>
      </c>
    </row>
    <row r="1136" spans="64:66" ht="11.25" customHeight="1" x14ac:dyDescent="0.25">
      <c r="BL1136" s="94" t="str">
        <f t="shared" si="92"/>
        <v/>
      </c>
      <c r="BM1136" s="56" t="str">
        <f t="shared" si="93"/>
        <v/>
      </c>
      <c r="BN1136" s="56" t="str">
        <f t="shared" si="94"/>
        <v/>
      </c>
    </row>
    <row r="1137" spans="64:66" ht="11.25" customHeight="1" x14ac:dyDescent="0.25">
      <c r="BL1137" s="94" t="str">
        <f t="shared" si="92"/>
        <v/>
      </c>
      <c r="BM1137" s="56" t="str">
        <f t="shared" si="93"/>
        <v/>
      </c>
      <c r="BN1137" s="56" t="str">
        <f t="shared" si="94"/>
        <v/>
      </c>
    </row>
    <row r="1138" spans="64:66" ht="11.25" customHeight="1" x14ac:dyDescent="0.25">
      <c r="BL1138" s="94" t="str">
        <f t="shared" si="92"/>
        <v/>
      </c>
      <c r="BM1138" s="56" t="str">
        <f t="shared" si="93"/>
        <v/>
      </c>
      <c r="BN1138" s="56" t="str">
        <f t="shared" si="94"/>
        <v/>
      </c>
    </row>
    <row r="1139" spans="64:66" ht="11.25" customHeight="1" x14ac:dyDescent="0.25">
      <c r="BL1139" s="94" t="str">
        <f t="shared" si="92"/>
        <v/>
      </c>
      <c r="BM1139" s="56" t="str">
        <f t="shared" si="93"/>
        <v/>
      </c>
      <c r="BN1139" s="56" t="str">
        <f t="shared" si="94"/>
        <v/>
      </c>
    </row>
    <row r="1140" spans="64:66" ht="11.25" customHeight="1" x14ac:dyDescent="0.25">
      <c r="BL1140" s="94" t="str">
        <f t="shared" si="92"/>
        <v/>
      </c>
      <c r="BM1140" s="56" t="str">
        <f t="shared" si="93"/>
        <v/>
      </c>
      <c r="BN1140" s="56" t="str">
        <f t="shared" si="94"/>
        <v/>
      </c>
    </row>
    <row r="1141" spans="64:66" ht="11.25" customHeight="1" x14ac:dyDescent="0.25">
      <c r="BL1141" s="94" t="str">
        <f t="shared" si="92"/>
        <v/>
      </c>
      <c r="BM1141" s="56" t="str">
        <f t="shared" si="93"/>
        <v/>
      </c>
      <c r="BN1141" s="56" t="str">
        <f t="shared" si="94"/>
        <v/>
      </c>
    </row>
    <row r="1142" spans="64:66" ht="11.25" customHeight="1" x14ac:dyDescent="0.25">
      <c r="BL1142" s="94" t="str">
        <f t="shared" si="92"/>
        <v/>
      </c>
      <c r="BM1142" s="56" t="str">
        <f t="shared" si="93"/>
        <v/>
      </c>
      <c r="BN1142" s="56" t="str">
        <f t="shared" si="94"/>
        <v/>
      </c>
    </row>
    <row r="1143" spans="64:66" ht="11.25" customHeight="1" x14ac:dyDescent="0.25">
      <c r="BL1143" s="94" t="str">
        <f t="shared" si="92"/>
        <v/>
      </c>
      <c r="BM1143" s="56" t="str">
        <f t="shared" si="93"/>
        <v/>
      </c>
      <c r="BN1143" s="56" t="str">
        <f t="shared" si="94"/>
        <v/>
      </c>
    </row>
    <row r="1144" spans="64:66" ht="11.25" customHeight="1" x14ac:dyDescent="0.25">
      <c r="BL1144" s="94" t="str">
        <f t="shared" si="92"/>
        <v/>
      </c>
      <c r="BM1144" s="56" t="str">
        <f t="shared" si="93"/>
        <v/>
      </c>
      <c r="BN1144" s="56" t="str">
        <f t="shared" si="94"/>
        <v/>
      </c>
    </row>
    <row r="1145" spans="64:66" ht="11.25" customHeight="1" x14ac:dyDescent="0.25">
      <c r="BL1145" s="94" t="str">
        <f t="shared" si="92"/>
        <v/>
      </c>
      <c r="BM1145" s="56" t="str">
        <f t="shared" si="93"/>
        <v/>
      </c>
      <c r="BN1145" s="56" t="str">
        <f t="shared" si="94"/>
        <v/>
      </c>
    </row>
    <row r="1146" spans="64:66" ht="11.25" customHeight="1" x14ac:dyDescent="0.25">
      <c r="BL1146" s="94" t="str">
        <f t="shared" si="92"/>
        <v/>
      </c>
      <c r="BM1146" s="56" t="str">
        <f t="shared" si="93"/>
        <v/>
      </c>
      <c r="BN1146" s="56" t="str">
        <f t="shared" si="94"/>
        <v/>
      </c>
    </row>
    <row r="1147" spans="64:66" ht="11.25" customHeight="1" x14ac:dyDescent="0.25">
      <c r="BL1147" s="94" t="str">
        <f t="shared" si="92"/>
        <v/>
      </c>
      <c r="BM1147" s="56" t="str">
        <f t="shared" si="93"/>
        <v/>
      </c>
      <c r="BN1147" s="56" t="str">
        <f t="shared" si="94"/>
        <v/>
      </c>
    </row>
    <row r="1148" spans="64:66" ht="11.25" customHeight="1" x14ac:dyDescent="0.25">
      <c r="BL1148" s="94" t="str">
        <f t="shared" si="92"/>
        <v/>
      </c>
      <c r="BM1148" s="56" t="str">
        <f t="shared" si="93"/>
        <v/>
      </c>
      <c r="BN1148" s="56" t="str">
        <f t="shared" si="94"/>
        <v/>
      </c>
    </row>
    <row r="1149" spans="64:66" ht="11.25" customHeight="1" x14ac:dyDescent="0.25">
      <c r="BL1149" s="94" t="str">
        <f t="shared" si="92"/>
        <v/>
      </c>
      <c r="BM1149" s="56" t="str">
        <f t="shared" si="93"/>
        <v/>
      </c>
      <c r="BN1149" s="56" t="str">
        <f t="shared" si="94"/>
        <v/>
      </c>
    </row>
    <row r="1150" spans="64:66" ht="11.25" customHeight="1" x14ac:dyDescent="0.25">
      <c r="BL1150" s="94" t="str">
        <f t="shared" si="92"/>
        <v/>
      </c>
      <c r="BM1150" s="56" t="str">
        <f t="shared" si="93"/>
        <v/>
      </c>
      <c r="BN1150" s="56" t="str">
        <f t="shared" si="94"/>
        <v/>
      </c>
    </row>
    <row r="1151" spans="64:66" ht="11.25" customHeight="1" x14ac:dyDescent="0.25">
      <c r="BL1151" s="94" t="str">
        <f t="shared" si="92"/>
        <v/>
      </c>
      <c r="BM1151" s="56" t="str">
        <f t="shared" si="93"/>
        <v/>
      </c>
      <c r="BN1151" s="56" t="str">
        <f t="shared" si="94"/>
        <v/>
      </c>
    </row>
    <row r="1152" spans="64:66" ht="11.25" customHeight="1" x14ac:dyDescent="0.25">
      <c r="BL1152" s="94" t="str">
        <f t="shared" si="92"/>
        <v/>
      </c>
      <c r="BM1152" s="56" t="str">
        <f t="shared" si="93"/>
        <v/>
      </c>
      <c r="BN1152" s="56" t="str">
        <f t="shared" si="94"/>
        <v/>
      </c>
    </row>
    <row r="1153" spans="64:66" ht="11.25" customHeight="1" x14ac:dyDescent="0.25">
      <c r="BL1153" s="94" t="str">
        <f t="shared" si="92"/>
        <v/>
      </c>
      <c r="BM1153" s="56" t="str">
        <f t="shared" si="93"/>
        <v/>
      </c>
      <c r="BN1153" s="56" t="str">
        <f t="shared" si="94"/>
        <v/>
      </c>
    </row>
    <row r="1154" spans="64:66" ht="11.25" customHeight="1" x14ac:dyDescent="0.25">
      <c r="BL1154" s="94" t="str">
        <f t="shared" si="92"/>
        <v/>
      </c>
      <c r="BM1154" s="56" t="str">
        <f t="shared" si="93"/>
        <v/>
      </c>
      <c r="BN1154" s="56" t="str">
        <f t="shared" si="94"/>
        <v/>
      </c>
    </row>
    <row r="1155" spans="64:66" ht="11.25" customHeight="1" x14ac:dyDescent="0.25">
      <c r="BL1155" s="94" t="str">
        <f t="shared" si="92"/>
        <v/>
      </c>
      <c r="BM1155" s="56" t="str">
        <f t="shared" si="93"/>
        <v/>
      </c>
      <c r="BN1155" s="56" t="str">
        <f t="shared" si="94"/>
        <v/>
      </c>
    </row>
    <row r="1156" spans="64:66" ht="11.25" customHeight="1" x14ac:dyDescent="0.25">
      <c r="BL1156" s="94" t="str">
        <f t="shared" si="92"/>
        <v/>
      </c>
      <c r="BM1156" s="56" t="str">
        <f t="shared" si="93"/>
        <v/>
      </c>
      <c r="BN1156" s="56" t="str">
        <f t="shared" si="94"/>
        <v/>
      </c>
    </row>
    <row r="1157" spans="64:66" ht="11.25" customHeight="1" x14ac:dyDescent="0.25">
      <c r="BL1157" s="94" t="str">
        <f t="shared" ref="BL1157:BL1220" si="95">IF(ROW()&lt;=$BL$4,ROW()-ROW(BL$4),"")</f>
        <v/>
      </c>
      <c r="BM1157" s="56" t="str">
        <f t="shared" si="93"/>
        <v/>
      </c>
      <c r="BN1157" s="56" t="str">
        <f t="shared" si="94"/>
        <v/>
      </c>
    </row>
    <row r="1158" spans="64:66" ht="11.25" customHeight="1" x14ac:dyDescent="0.25">
      <c r="BL1158" s="94" t="str">
        <f t="shared" si="95"/>
        <v/>
      </c>
      <c r="BM1158" s="56" t="str">
        <f t="shared" ref="BM1158:BM1221" si="96">IF(ISNUMBER(BL1158),INT(BL1157/$BN$4)+1,"")</f>
        <v/>
      </c>
      <c r="BN1158" s="56" t="str">
        <f t="shared" ref="BN1158:BN1221" si="97">IF(ISNUMBER(BL1158),IF(BM1157&lt;&gt;BM1158,1,BN1157+1),"")</f>
        <v/>
      </c>
    </row>
    <row r="1159" spans="64:66" ht="11.25" customHeight="1" x14ac:dyDescent="0.25">
      <c r="BL1159" s="94" t="str">
        <f t="shared" si="95"/>
        <v/>
      </c>
      <c r="BM1159" s="56" t="str">
        <f t="shared" si="96"/>
        <v/>
      </c>
      <c r="BN1159" s="56" t="str">
        <f t="shared" si="97"/>
        <v/>
      </c>
    </row>
    <row r="1160" spans="64:66" ht="11.25" customHeight="1" x14ac:dyDescent="0.25">
      <c r="BL1160" s="94" t="str">
        <f t="shared" si="95"/>
        <v/>
      </c>
      <c r="BM1160" s="56" t="str">
        <f t="shared" si="96"/>
        <v/>
      </c>
      <c r="BN1160" s="56" t="str">
        <f t="shared" si="97"/>
        <v/>
      </c>
    </row>
    <row r="1161" spans="64:66" ht="11.25" customHeight="1" x14ac:dyDescent="0.25">
      <c r="BL1161" s="94" t="str">
        <f t="shared" si="95"/>
        <v/>
      </c>
      <c r="BM1161" s="56" t="str">
        <f t="shared" si="96"/>
        <v/>
      </c>
      <c r="BN1161" s="56" t="str">
        <f t="shared" si="97"/>
        <v/>
      </c>
    </row>
    <row r="1162" spans="64:66" ht="11.25" customHeight="1" x14ac:dyDescent="0.25">
      <c r="BL1162" s="94" t="str">
        <f t="shared" si="95"/>
        <v/>
      </c>
      <c r="BM1162" s="56" t="str">
        <f t="shared" si="96"/>
        <v/>
      </c>
      <c r="BN1162" s="56" t="str">
        <f t="shared" si="97"/>
        <v/>
      </c>
    </row>
    <row r="1163" spans="64:66" ht="11.25" customHeight="1" x14ac:dyDescent="0.25">
      <c r="BL1163" s="94" t="str">
        <f t="shared" si="95"/>
        <v/>
      </c>
      <c r="BM1163" s="56" t="str">
        <f t="shared" si="96"/>
        <v/>
      </c>
      <c r="BN1163" s="56" t="str">
        <f t="shared" si="97"/>
        <v/>
      </c>
    </row>
    <row r="1164" spans="64:66" ht="11.25" customHeight="1" x14ac:dyDescent="0.25">
      <c r="BL1164" s="94" t="str">
        <f t="shared" si="95"/>
        <v/>
      </c>
      <c r="BM1164" s="56" t="str">
        <f t="shared" si="96"/>
        <v/>
      </c>
      <c r="BN1164" s="56" t="str">
        <f t="shared" si="97"/>
        <v/>
      </c>
    </row>
    <row r="1165" spans="64:66" ht="11.25" customHeight="1" x14ac:dyDescent="0.25">
      <c r="BL1165" s="94" t="str">
        <f t="shared" si="95"/>
        <v/>
      </c>
      <c r="BM1165" s="56" t="str">
        <f t="shared" si="96"/>
        <v/>
      </c>
      <c r="BN1165" s="56" t="str">
        <f t="shared" si="97"/>
        <v/>
      </c>
    </row>
    <row r="1166" spans="64:66" ht="11.25" customHeight="1" x14ac:dyDescent="0.25">
      <c r="BL1166" s="94" t="str">
        <f t="shared" si="95"/>
        <v/>
      </c>
      <c r="BM1166" s="56" t="str">
        <f t="shared" si="96"/>
        <v/>
      </c>
      <c r="BN1166" s="56" t="str">
        <f t="shared" si="97"/>
        <v/>
      </c>
    </row>
    <row r="1167" spans="64:66" ht="11.25" customHeight="1" x14ac:dyDescent="0.25">
      <c r="BL1167" s="94" t="str">
        <f t="shared" si="95"/>
        <v/>
      </c>
      <c r="BM1167" s="56" t="str">
        <f t="shared" si="96"/>
        <v/>
      </c>
      <c r="BN1167" s="56" t="str">
        <f t="shared" si="97"/>
        <v/>
      </c>
    </row>
    <row r="1168" spans="64:66" ht="11.25" customHeight="1" x14ac:dyDescent="0.25">
      <c r="BL1168" s="94" t="str">
        <f t="shared" si="95"/>
        <v/>
      </c>
      <c r="BM1168" s="56" t="str">
        <f t="shared" si="96"/>
        <v/>
      </c>
      <c r="BN1168" s="56" t="str">
        <f t="shared" si="97"/>
        <v/>
      </c>
    </row>
    <row r="1169" spans="64:66" ht="11.25" customHeight="1" x14ac:dyDescent="0.25">
      <c r="BL1169" s="94" t="str">
        <f t="shared" si="95"/>
        <v/>
      </c>
      <c r="BM1169" s="56" t="str">
        <f t="shared" si="96"/>
        <v/>
      </c>
      <c r="BN1169" s="56" t="str">
        <f t="shared" si="97"/>
        <v/>
      </c>
    </row>
    <row r="1170" spans="64:66" ht="11.25" customHeight="1" x14ac:dyDescent="0.25">
      <c r="BL1170" s="94" t="str">
        <f t="shared" si="95"/>
        <v/>
      </c>
      <c r="BM1170" s="56" t="str">
        <f t="shared" si="96"/>
        <v/>
      </c>
      <c r="BN1170" s="56" t="str">
        <f t="shared" si="97"/>
        <v/>
      </c>
    </row>
    <row r="1171" spans="64:66" ht="11.25" customHeight="1" x14ac:dyDescent="0.25">
      <c r="BL1171" s="94" t="str">
        <f t="shared" si="95"/>
        <v/>
      </c>
      <c r="BM1171" s="56" t="str">
        <f t="shared" si="96"/>
        <v/>
      </c>
      <c r="BN1171" s="56" t="str">
        <f t="shared" si="97"/>
        <v/>
      </c>
    </row>
    <row r="1172" spans="64:66" ht="11.25" customHeight="1" x14ac:dyDescent="0.25">
      <c r="BL1172" s="94" t="str">
        <f t="shared" si="95"/>
        <v/>
      </c>
      <c r="BM1172" s="56" t="str">
        <f t="shared" si="96"/>
        <v/>
      </c>
      <c r="BN1172" s="56" t="str">
        <f t="shared" si="97"/>
        <v/>
      </c>
    </row>
    <row r="1173" spans="64:66" ht="11.25" customHeight="1" x14ac:dyDescent="0.25">
      <c r="BL1173" s="94" t="str">
        <f t="shared" si="95"/>
        <v/>
      </c>
      <c r="BM1173" s="56" t="str">
        <f t="shared" si="96"/>
        <v/>
      </c>
      <c r="BN1173" s="56" t="str">
        <f t="shared" si="97"/>
        <v/>
      </c>
    </row>
    <row r="1174" spans="64:66" ht="11.25" customHeight="1" x14ac:dyDescent="0.25">
      <c r="BL1174" s="94" t="str">
        <f t="shared" si="95"/>
        <v/>
      </c>
      <c r="BM1174" s="56" t="str">
        <f t="shared" si="96"/>
        <v/>
      </c>
      <c r="BN1174" s="56" t="str">
        <f t="shared" si="97"/>
        <v/>
      </c>
    </row>
    <row r="1175" spans="64:66" ht="11.25" customHeight="1" x14ac:dyDescent="0.25">
      <c r="BL1175" s="94" t="str">
        <f t="shared" si="95"/>
        <v/>
      </c>
      <c r="BM1175" s="56" t="str">
        <f t="shared" si="96"/>
        <v/>
      </c>
      <c r="BN1175" s="56" t="str">
        <f t="shared" si="97"/>
        <v/>
      </c>
    </row>
    <row r="1176" spans="64:66" ht="11.25" customHeight="1" x14ac:dyDescent="0.25">
      <c r="BL1176" s="94" t="str">
        <f t="shared" si="95"/>
        <v/>
      </c>
      <c r="BM1176" s="56" t="str">
        <f t="shared" si="96"/>
        <v/>
      </c>
      <c r="BN1176" s="56" t="str">
        <f t="shared" si="97"/>
        <v/>
      </c>
    </row>
    <row r="1177" spans="64:66" ht="11.25" customHeight="1" x14ac:dyDescent="0.25">
      <c r="BL1177" s="94" t="str">
        <f t="shared" si="95"/>
        <v/>
      </c>
      <c r="BM1177" s="56" t="str">
        <f t="shared" si="96"/>
        <v/>
      </c>
      <c r="BN1177" s="56" t="str">
        <f t="shared" si="97"/>
        <v/>
      </c>
    </row>
    <row r="1178" spans="64:66" ht="11.25" customHeight="1" x14ac:dyDescent="0.25">
      <c r="BL1178" s="94" t="str">
        <f t="shared" si="95"/>
        <v/>
      </c>
      <c r="BM1178" s="56" t="str">
        <f t="shared" si="96"/>
        <v/>
      </c>
      <c r="BN1178" s="56" t="str">
        <f t="shared" si="97"/>
        <v/>
      </c>
    </row>
    <row r="1179" spans="64:66" ht="11.25" customHeight="1" x14ac:dyDescent="0.25">
      <c r="BL1179" s="94" t="str">
        <f t="shared" si="95"/>
        <v/>
      </c>
      <c r="BM1179" s="56" t="str">
        <f t="shared" si="96"/>
        <v/>
      </c>
      <c r="BN1179" s="56" t="str">
        <f t="shared" si="97"/>
        <v/>
      </c>
    </row>
    <row r="1180" spans="64:66" ht="11.25" customHeight="1" x14ac:dyDescent="0.25">
      <c r="BL1180" s="94" t="str">
        <f t="shared" si="95"/>
        <v/>
      </c>
      <c r="BM1180" s="56" t="str">
        <f t="shared" si="96"/>
        <v/>
      </c>
      <c r="BN1180" s="56" t="str">
        <f t="shared" si="97"/>
        <v/>
      </c>
    </row>
    <row r="1181" spans="64:66" ht="11.25" customHeight="1" x14ac:dyDescent="0.25">
      <c r="BL1181" s="94" t="str">
        <f t="shared" si="95"/>
        <v/>
      </c>
      <c r="BM1181" s="56" t="str">
        <f t="shared" si="96"/>
        <v/>
      </c>
      <c r="BN1181" s="56" t="str">
        <f t="shared" si="97"/>
        <v/>
      </c>
    </row>
    <row r="1182" spans="64:66" ht="11.25" customHeight="1" x14ac:dyDescent="0.25">
      <c r="BL1182" s="94" t="str">
        <f t="shared" si="95"/>
        <v/>
      </c>
      <c r="BM1182" s="56" t="str">
        <f t="shared" si="96"/>
        <v/>
      </c>
      <c r="BN1182" s="56" t="str">
        <f t="shared" si="97"/>
        <v/>
      </c>
    </row>
    <row r="1183" spans="64:66" ht="11.25" customHeight="1" x14ac:dyDescent="0.25">
      <c r="BL1183" s="94" t="str">
        <f t="shared" si="95"/>
        <v/>
      </c>
      <c r="BM1183" s="56" t="str">
        <f t="shared" si="96"/>
        <v/>
      </c>
      <c r="BN1183" s="56" t="str">
        <f t="shared" si="97"/>
        <v/>
      </c>
    </row>
    <row r="1184" spans="64:66" ht="11.25" customHeight="1" x14ac:dyDescent="0.25">
      <c r="BL1184" s="94" t="str">
        <f t="shared" si="95"/>
        <v/>
      </c>
      <c r="BM1184" s="56" t="str">
        <f t="shared" si="96"/>
        <v/>
      </c>
      <c r="BN1184" s="56" t="str">
        <f t="shared" si="97"/>
        <v/>
      </c>
    </row>
    <row r="1185" spans="64:66" ht="11.25" customHeight="1" x14ac:dyDescent="0.25">
      <c r="BL1185" s="94" t="str">
        <f t="shared" si="95"/>
        <v/>
      </c>
      <c r="BM1185" s="56" t="str">
        <f t="shared" si="96"/>
        <v/>
      </c>
      <c r="BN1185" s="56" t="str">
        <f t="shared" si="97"/>
        <v/>
      </c>
    </row>
    <row r="1186" spans="64:66" ht="11.25" customHeight="1" x14ac:dyDescent="0.25">
      <c r="BL1186" s="94" t="str">
        <f t="shared" si="95"/>
        <v/>
      </c>
      <c r="BM1186" s="56" t="str">
        <f t="shared" si="96"/>
        <v/>
      </c>
      <c r="BN1186" s="56" t="str">
        <f t="shared" si="97"/>
        <v/>
      </c>
    </row>
    <row r="1187" spans="64:66" ht="11.25" customHeight="1" x14ac:dyDescent="0.25">
      <c r="BL1187" s="94" t="str">
        <f t="shared" si="95"/>
        <v/>
      </c>
      <c r="BM1187" s="56" t="str">
        <f t="shared" si="96"/>
        <v/>
      </c>
      <c r="BN1187" s="56" t="str">
        <f t="shared" si="97"/>
        <v/>
      </c>
    </row>
    <row r="1188" spans="64:66" ht="11.25" customHeight="1" x14ac:dyDescent="0.25">
      <c r="BL1188" s="94" t="str">
        <f t="shared" si="95"/>
        <v/>
      </c>
      <c r="BM1188" s="56" t="str">
        <f t="shared" si="96"/>
        <v/>
      </c>
      <c r="BN1188" s="56" t="str">
        <f t="shared" si="97"/>
        <v/>
      </c>
    </row>
    <row r="1189" spans="64:66" ht="11.25" customHeight="1" x14ac:dyDescent="0.25">
      <c r="BL1189" s="94" t="str">
        <f t="shared" si="95"/>
        <v/>
      </c>
      <c r="BM1189" s="56" t="str">
        <f t="shared" si="96"/>
        <v/>
      </c>
      <c r="BN1189" s="56" t="str">
        <f t="shared" si="97"/>
        <v/>
      </c>
    </row>
    <row r="1190" spans="64:66" ht="11.25" customHeight="1" x14ac:dyDescent="0.25">
      <c r="BL1190" s="94" t="str">
        <f t="shared" si="95"/>
        <v/>
      </c>
      <c r="BM1190" s="56" t="str">
        <f t="shared" si="96"/>
        <v/>
      </c>
      <c r="BN1190" s="56" t="str">
        <f t="shared" si="97"/>
        <v/>
      </c>
    </row>
    <row r="1191" spans="64:66" ht="11.25" customHeight="1" x14ac:dyDescent="0.25">
      <c r="BL1191" s="94" t="str">
        <f t="shared" si="95"/>
        <v/>
      </c>
      <c r="BM1191" s="56" t="str">
        <f t="shared" si="96"/>
        <v/>
      </c>
      <c r="BN1191" s="56" t="str">
        <f t="shared" si="97"/>
        <v/>
      </c>
    </row>
    <row r="1192" spans="64:66" ht="11.25" customHeight="1" x14ac:dyDescent="0.25">
      <c r="BL1192" s="94" t="str">
        <f t="shared" si="95"/>
        <v/>
      </c>
      <c r="BM1192" s="56" t="str">
        <f t="shared" si="96"/>
        <v/>
      </c>
      <c r="BN1192" s="56" t="str">
        <f t="shared" si="97"/>
        <v/>
      </c>
    </row>
    <row r="1193" spans="64:66" ht="11.25" customHeight="1" x14ac:dyDescent="0.25">
      <c r="BL1193" s="94" t="str">
        <f t="shared" si="95"/>
        <v/>
      </c>
      <c r="BM1193" s="56" t="str">
        <f t="shared" si="96"/>
        <v/>
      </c>
      <c r="BN1193" s="56" t="str">
        <f t="shared" si="97"/>
        <v/>
      </c>
    </row>
    <row r="1194" spans="64:66" ht="11.25" customHeight="1" x14ac:dyDescent="0.25">
      <c r="BL1194" s="94" t="str">
        <f t="shared" si="95"/>
        <v/>
      </c>
      <c r="BM1194" s="56" t="str">
        <f t="shared" si="96"/>
        <v/>
      </c>
      <c r="BN1194" s="56" t="str">
        <f t="shared" si="97"/>
        <v/>
      </c>
    </row>
    <row r="1195" spans="64:66" ht="11.25" customHeight="1" x14ac:dyDescent="0.25">
      <c r="BL1195" s="94" t="str">
        <f t="shared" si="95"/>
        <v/>
      </c>
      <c r="BM1195" s="56" t="str">
        <f t="shared" si="96"/>
        <v/>
      </c>
      <c r="BN1195" s="56" t="str">
        <f t="shared" si="97"/>
        <v/>
      </c>
    </row>
    <row r="1196" spans="64:66" ht="11.25" customHeight="1" x14ac:dyDescent="0.25">
      <c r="BL1196" s="94" t="str">
        <f t="shared" si="95"/>
        <v/>
      </c>
      <c r="BM1196" s="56" t="str">
        <f t="shared" si="96"/>
        <v/>
      </c>
      <c r="BN1196" s="56" t="str">
        <f t="shared" si="97"/>
        <v/>
      </c>
    </row>
    <row r="1197" spans="64:66" ht="11.25" customHeight="1" x14ac:dyDescent="0.25">
      <c r="BL1197" s="94" t="str">
        <f t="shared" si="95"/>
        <v/>
      </c>
      <c r="BM1197" s="56" t="str">
        <f t="shared" si="96"/>
        <v/>
      </c>
      <c r="BN1197" s="56" t="str">
        <f t="shared" si="97"/>
        <v/>
      </c>
    </row>
    <row r="1198" spans="64:66" ht="11.25" customHeight="1" x14ac:dyDescent="0.25">
      <c r="BL1198" s="94" t="str">
        <f t="shared" si="95"/>
        <v/>
      </c>
      <c r="BM1198" s="56" t="str">
        <f t="shared" si="96"/>
        <v/>
      </c>
      <c r="BN1198" s="56" t="str">
        <f t="shared" si="97"/>
        <v/>
      </c>
    </row>
    <row r="1199" spans="64:66" ht="11.25" customHeight="1" x14ac:dyDescent="0.25">
      <c r="BL1199" s="94" t="str">
        <f t="shared" si="95"/>
        <v/>
      </c>
      <c r="BM1199" s="56" t="str">
        <f t="shared" si="96"/>
        <v/>
      </c>
      <c r="BN1199" s="56" t="str">
        <f t="shared" si="97"/>
        <v/>
      </c>
    </row>
    <row r="1200" spans="64:66" ht="11.25" customHeight="1" x14ac:dyDescent="0.25">
      <c r="BL1200" s="94" t="str">
        <f t="shared" si="95"/>
        <v/>
      </c>
      <c r="BM1200" s="56" t="str">
        <f t="shared" si="96"/>
        <v/>
      </c>
      <c r="BN1200" s="56" t="str">
        <f t="shared" si="97"/>
        <v/>
      </c>
    </row>
    <row r="1201" spans="64:66" ht="11.25" customHeight="1" x14ac:dyDescent="0.25">
      <c r="BL1201" s="94" t="str">
        <f t="shared" si="95"/>
        <v/>
      </c>
      <c r="BM1201" s="56" t="str">
        <f t="shared" si="96"/>
        <v/>
      </c>
      <c r="BN1201" s="56" t="str">
        <f t="shared" si="97"/>
        <v/>
      </c>
    </row>
    <row r="1202" spans="64:66" ht="11.25" customHeight="1" x14ac:dyDescent="0.25">
      <c r="BL1202" s="94" t="str">
        <f t="shared" si="95"/>
        <v/>
      </c>
      <c r="BM1202" s="56" t="str">
        <f t="shared" si="96"/>
        <v/>
      </c>
      <c r="BN1202" s="56" t="str">
        <f t="shared" si="97"/>
        <v/>
      </c>
    </row>
    <row r="1203" spans="64:66" ht="11.25" customHeight="1" x14ac:dyDescent="0.25">
      <c r="BL1203" s="94" t="str">
        <f t="shared" si="95"/>
        <v/>
      </c>
      <c r="BM1203" s="56" t="str">
        <f t="shared" si="96"/>
        <v/>
      </c>
      <c r="BN1203" s="56" t="str">
        <f t="shared" si="97"/>
        <v/>
      </c>
    </row>
    <row r="1204" spans="64:66" ht="11.25" customHeight="1" x14ac:dyDescent="0.25">
      <c r="BL1204" s="94" t="str">
        <f t="shared" si="95"/>
        <v/>
      </c>
      <c r="BM1204" s="56" t="str">
        <f t="shared" si="96"/>
        <v/>
      </c>
      <c r="BN1204" s="56" t="str">
        <f t="shared" si="97"/>
        <v/>
      </c>
    </row>
    <row r="1205" spans="64:66" ht="11.25" customHeight="1" x14ac:dyDescent="0.25">
      <c r="BL1205" s="94" t="str">
        <f t="shared" si="95"/>
        <v/>
      </c>
      <c r="BM1205" s="56" t="str">
        <f t="shared" si="96"/>
        <v/>
      </c>
      <c r="BN1205" s="56" t="str">
        <f t="shared" si="97"/>
        <v/>
      </c>
    </row>
    <row r="1206" spans="64:66" ht="11.25" customHeight="1" x14ac:dyDescent="0.25">
      <c r="BL1206" s="94" t="str">
        <f t="shared" si="95"/>
        <v/>
      </c>
      <c r="BM1206" s="56" t="str">
        <f t="shared" si="96"/>
        <v/>
      </c>
      <c r="BN1206" s="56" t="str">
        <f t="shared" si="97"/>
        <v/>
      </c>
    </row>
    <row r="1207" spans="64:66" ht="11.25" customHeight="1" x14ac:dyDescent="0.25">
      <c r="BL1207" s="94" t="str">
        <f t="shared" si="95"/>
        <v/>
      </c>
      <c r="BM1207" s="56" t="str">
        <f t="shared" si="96"/>
        <v/>
      </c>
      <c r="BN1207" s="56" t="str">
        <f t="shared" si="97"/>
        <v/>
      </c>
    </row>
    <row r="1208" spans="64:66" ht="11.25" customHeight="1" x14ac:dyDescent="0.25">
      <c r="BL1208" s="94" t="str">
        <f t="shared" si="95"/>
        <v/>
      </c>
      <c r="BM1208" s="56" t="str">
        <f t="shared" si="96"/>
        <v/>
      </c>
      <c r="BN1208" s="56" t="str">
        <f t="shared" si="97"/>
        <v/>
      </c>
    </row>
    <row r="1209" spans="64:66" ht="11.25" customHeight="1" x14ac:dyDescent="0.25">
      <c r="BL1209" s="94" t="str">
        <f t="shared" si="95"/>
        <v/>
      </c>
      <c r="BM1209" s="56" t="str">
        <f t="shared" si="96"/>
        <v/>
      </c>
      <c r="BN1209" s="56" t="str">
        <f t="shared" si="97"/>
        <v/>
      </c>
    </row>
    <row r="1210" spans="64:66" ht="11.25" customHeight="1" x14ac:dyDescent="0.25">
      <c r="BL1210" s="94" t="str">
        <f t="shared" si="95"/>
        <v/>
      </c>
      <c r="BM1210" s="56" t="str">
        <f t="shared" si="96"/>
        <v/>
      </c>
      <c r="BN1210" s="56" t="str">
        <f t="shared" si="97"/>
        <v/>
      </c>
    </row>
    <row r="1211" spans="64:66" ht="11.25" customHeight="1" x14ac:dyDescent="0.25">
      <c r="BL1211" s="94" t="str">
        <f t="shared" si="95"/>
        <v/>
      </c>
      <c r="BM1211" s="56" t="str">
        <f t="shared" si="96"/>
        <v/>
      </c>
      <c r="BN1211" s="56" t="str">
        <f t="shared" si="97"/>
        <v/>
      </c>
    </row>
    <row r="1212" spans="64:66" ht="11.25" customHeight="1" x14ac:dyDescent="0.25">
      <c r="BL1212" s="94" t="str">
        <f t="shared" si="95"/>
        <v/>
      </c>
      <c r="BM1212" s="56" t="str">
        <f t="shared" si="96"/>
        <v/>
      </c>
      <c r="BN1212" s="56" t="str">
        <f t="shared" si="97"/>
        <v/>
      </c>
    </row>
    <row r="1213" spans="64:66" ht="11.25" customHeight="1" x14ac:dyDescent="0.25">
      <c r="BL1213" s="94" t="str">
        <f t="shared" si="95"/>
        <v/>
      </c>
      <c r="BM1213" s="56" t="str">
        <f t="shared" si="96"/>
        <v/>
      </c>
      <c r="BN1213" s="56" t="str">
        <f t="shared" si="97"/>
        <v/>
      </c>
    </row>
    <row r="1214" spans="64:66" ht="11.25" customHeight="1" x14ac:dyDescent="0.25">
      <c r="BL1214" s="94" t="str">
        <f t="shared" si="95"/>
        <v/>
      </c>
      <c r="BM1214" s="56" t="str">
        <f t="shared" si="96"/>
        <v/>
      </c>
      <c r="BN1214" s="56" t="str">
        <f t="shared" si="97"/>
        <v/>
      </c>
    </row>
    <row r="1215" spans="64:66" ht="11.25" customHeight="1" x14ac:dyDescent="0.25">
      <c r="BL1215" s="94" t="str">
        <f t="shared" si="95"/>
        <v/>
      </c>
      <c r="BM1215" s="56" t="str">
        <f t="shared" si="96"/>
        <v/>
      </c>
      <c r="BN1215" s="56" t="str">
        <f t="shared" si="97"/>
        <v/>
      </c>
    </row>
    <row r="1216" spans="64:66" ht="11.25" customHeight="1" x14ac:dyDescent="0.25">
      <c r="BL1216" s="94" t="str">
        <f t="shared" si="95"/>
        <v/>
      </c>
      <c r="BM1216" s="56" t="str">
        <f t="shared" si="96"/>
        <v/>
      </c>
      <c r="BN1216" s="56" t="str">
        <f t="shared" si="97"/>
        <v/>
      </c>
    </row>
    <row r="1217" spans="64:66" ht="11.25" customHeight="1" x14ac:dyDescent="0.25">
      <c r="BL1217" s="94" t="str">
        <f t="shared" si="95"/>
        <v/>
      </c>
      <c r="BM1217" s="56" t="str">
        <f t="shared" si="96"/>
        <v/>
      </c>
      <c r="BN1217" s="56" t="str">
        <f t="shared" si="97"/>
        <v/>
      </c>
    </row>
    <row r="1218" spans="64:66" ht="11.25" customHeight="1" x14ac:dyDescent="0.25">
      <c r="BL1218" s="94" t="str">
        <f t="shared" si="95"/>
        <v/>
      </c>
      <c r="BM1218" s="56" t="str">
        <f t="shared" si="96"/>
        <v/>
      </c>
      <c r="BN1218" s="56" t="str">
        <f t="shared" si="97"/>
        <v/>
      </c>
    </row>
    <row r="1219" spans="64:66" ht="11.25" customHeight="1" x14ac:dyDescent="0.25">
      <c r="BL1219" s="94" t="str">
        <f t="shared" si="95"/>
        <v/>
      </c>
      <c r="BM1219" s="56" t="str">
        <f t="shared" si="96"/>
        <v/>
      </c>
      <c r="BN1219" s="56" t="str">
        <f t="shared" si="97"/>
        <v/>
      </c>
    </row>
    <row r="1220" spans="64:66" ht="11.25" customHeight="1" x14ac:dyDescent="0.25">
      <c r="BL1220" s="94" t="str">
        <f t="shared" si="95"/>
        <v/>
      </c>
      <c r="BM1220" s="56" t="str">
        <f t="shared" si="96"/>
        <v/>
      </c>
      <c r="BN1220" s="56" t="str">
        <f t="shared" si="97"/>
        <v/>
      </c>
    </row>
    <row r="1221" spans="64:66" ht="11.25" customHeight="1" x14ac:dyDescent="0.25">
      <c r="BL1221" s="94" t="str">
        <f t="shared" ref="BL1221:BL1284" si="98">IF(ROW()&lt;=$BL$4,ROW()-ROW(BL$4),"")</f>
        <v/>
      </c>
      <c r="BM1221" s="56" t="str">
        <f t="shared" si="96"/>
        <v/>
      </c>
      <c r="BN1221" s="56" t="str">
        <f t="shared" si="97"/>
        <v/>
      </c>
    </row>
    <row r="1222" spans="64:66" ht="11.25" customHeight="1" x14ac:dyDescent="0.25">
      <c r="BL1222" s="94" t="str">
        <f t="shared" si="98"/>
        <v/>
      </c>
      <c r="BM1222" s="56" t="str">
        <f t="shared" ref="BM1222:BM1285" si="99">IF(ISNUMBER(BL1222),INT(BL1221/$BN$4)+1,"")</f>
        <v/>
      </c>
      <c r="BN1222" s="56" t="str">
        <f t="shared" ref="BN1222:BN1285" si="100">IF(ISNUMBER(BL1222),IF(BM1221&lt;&gt;BM1222,1,BN1221+1),"")</f>
        <v/>
      </c>
    </row>
    <row r="1223" spans="64:66" ht="11.25" customHeight="1" x14ac:dyDescent="0.25">
      <c r="BL1223" s="94" t="str">
        <f t="shared" si="98"/>
        <v/>
      </c>
      <c r="BM1223" s="56" t="str">
        <f t="shared" si="99"/>
        <v/>
      </c>
      <c r="BN1223" s="56" t="str">
        <f t="shared" si="100"/>
        <v/>
      </c>
    </row>
    <row r="1224" spans="64:66" ht="11.25" customHeight="1" x14ac:dyDescent="0.25">
      <c r="BL1224" s="94" t="str">
        <f t="shared" si="98"/>
        <v/>
      </c>
      <c r="BM1224" s="56" t="str">
        <f t="shared" si="99"/>
        <v/>
      </c>
      <c r="BN1224" s="56" t="str">
        <f t="shared" si="100"/>
        <v/>
      </c>
    </row>
    <row r="1225" spans="64:66" ht="11.25" customHeight="1" x14ac:dyDescent="0.25">
      <c r="BL1225" s="94" t="str">
        <f t="shared" si="98"/>
        <v/>
      </c>
      <c r="BM1225" s="56" t="str">
        <f t="shared" si="99"/>
        <v/>
      </c>
      <c r="BN1225" s="56" t="str">
        <f t="shared" si="100"/>
        <v/>
      </c>
    </row>
    <row r="1226" spans="64:66" ht="11.25" customHeight="1" x14ac:dyDescent="0.25">
      <c r="BL1226" s="94" t="str">
        <f t="shared" si="98"/>
        <v/>
      </c>
      <c r="BM1226" s="56" t="str">
        <f t="shared" si="99"/>
        <v/>
      </c>
      <c r="BN1226" s="56" t="str">
        <f t="shared" si="100"/>
        <v/>
      </c>
    </row>
    <row r="1227" spans="64:66" ht="11.25" customHeight="1" x14ac:dyDescent="0.25">
      <c r="BL1227" s="94" t="str">
        <f t="shared" si="98"/>
        <v/>
      </c>
      <c r="BM1227" s="56" t="str">
        <f t="shared" si="99"/>
        <v/>
      </c>
      <c r="BN1227" s="56" t="str">
        <f t="shared" si="100"/>
        <v/>
      </c>
    </row>
    <row r="1228" spans="64:66" ht="11.25" customHeight="1" x14ac:dyDescent="0.25">
      <c r="BL1228" s="94" t="str">
        <f t="shared" si="98"/>
        <v/>
      </c>
      <c r="BM1228" s="56" t="str">
        <f t="shared" si="99"/>
        <v/>
      </c>
      <c r="BN1228" s="56" t="str">
        <f t="shared" si="100"/>
        <v/>
      </c>
    </row>
    <row r="1229" spans="64:66" ht="11.25" customHeight="1" x14ac:dyDescent="0.25">
      <c r="BL1229" s="94" t="str">
        <f t="shared" si="98"/>
        <v/>
      </c>
      <c r="BM1229" s="56" t="str">
        <f t="shared" si="99"/>
        <v/>
      </c>
      <c r="BN1229" s="56" t="str">
        <f t="shared" si="100"/>
        <v/>
      </c>
    </row>
    <row r="1230" spans="64:66" ht="11.25" customHeight="1" x14ac:dyDescent="0.25">
      <c r="BL1230" s="94" t="str">
        <f t="shared" si="98"/>
        <v/>
      </c>
      <c r="BM1230" s="56" t="str">
        <f t="shared" si="99"/>
        <v/>
      </c>
      <c r="BN1230" s="56" t="str">
        <f t="shared" si="100"/>
        <v/>
      </c>
    </row>
    <row r="1231" spans="64:66" ht="11.25" customHeight="1" x14ac:dyDescent="0.25">
      <c r="BL1231" s="94" t="str">
        <f t="shared" si="98"/>
        <v/>
      </c>
      <c r="BM1231" s="56" t="str">
        <f t="shared" si="99"/>
        <v/>
      </c>
      <c r="BN1231" s="56" t="str">
        <f t="shared" si="100"/>
        <v/>
      </c>
    </row>
    <row r="1232" spans="64:66" ht="11.25" customHeight="1" x14ac:dyDescent="0.25">
      <c r="BL1232" s="94" t="str">
        <f t="shared" si="98"/>
        <v/>
      </c>
      <c r="BM1232" s="56" t="str">
        <f t="shared" si="99"/>
        <v/>
      </c>
      <c r="BN1232" s="56" t="str">
        <f t="shared" si="100"/>
        <v/>
      </c>
    </row>
    <row r="1233" spans="64:66" ht="11.25" customHeight="1" x14ac:dyDescent="0.25">
      <c r="BL1233" s="94" t="str">
        <f t="shared" si="98"/>
        <v/>
      </c>
      <c r="BM1233" s="56" t="str">
        <f t="shared" si="99"/>
        <v/>
      </c>
      <c r="BN1233" s="56" t="str">
        <f t="shared" si="100"/>
        <v/>
      </c>
    </row>
    <row r="1234" spans="64:66" ht="11.25" customHeight="1" x14ac:dyDescent="0.25">
      <c r="BL1234" s="94" t="str">
        <f t="shared" si="98"/>
        <v/>
      </c>
      <c r="BM1234" s="56" t="str">
        <f t="shared" si="99"/>
        <v/>
      </c>
      <c r="BN1234" s="56" t="str">
        <f t="shared" si="100"/>
        <v/>
      </c>
    </row>
    <row r="1235" spans="64:66" ht="11.25" customHeight="1" x14ac:dyDescent="0.25">
      <c r="BL1235" s="94" t="str">
        <f t="shared" si="98"/>
        <v/>
      </c>
      <c r="BM1235" s="56" t="str">
        <f t="shared" si="99"/>
        <v/>
      </c>
      <c r="BN1235" s="56" t="str">
        <f t="shared" si="100"/>
        <v/>
      </c>
    </row>
    <row r="1236" spans="64:66" ht="11.25" customHeight="1" x14ac:dyDescent="0.25">
      <c r="BL1236" s="94" t="str">
        <f t="shared" si="98"/>
        <v/>
      </c>
      <c r="BM1236" s="56" t="str">
        <f t="shared" si="99"/>
        <v/>
      </c>
      <c r="BN1236" s="56" t="str">
        <f t="shared" si="100"/>
        <v/>
      </c>
    </row>
    <row r="1237" spans="64:66" ht="11.25" customHeight="1" x14ac:dyDescent="0.25">
      <c r="BL1237" s="94" t="str">
        <f t="shared" si="98"/>
        <v/>
      </c>
      <c r="BM1237" s="56" t="str">
        <f t="shared" si="99"/>
        <v/>
      </c>
      <c r="BN1237" s="56" t="str">
        <f t="shared" si="100"/>
        <v/>
      </c>
    </row>
    <row r="1238" spans="64:66" ht="11.25" customHeight="1" x14ac:dyDescent="0.25">
      <c r="BL1238" s="94" t="str">
        <f t="shared" si="98"/>
        <v/>
      </c>
      <c r="BM1238" s="56" t="str">
        <f t="shared" si="99"/>
        <v/>
      </c>
      <c r="BN1238" s="56" t="str">
        <f t="shared" si="100"/>
        <v/>
      </c>
    </row>
    <row r="1239" spans="64:66" ht="11.25" customHeight="1" x14ac:dyDescent="0.25">
      <c r="BL1239" s="94" t="str">
        <f t="shared" si="98"/>
        <v/>
      </c>
      <c r="BM1239" s="56" t="str">
        <f t="shared" si="99"/>
        <v/>
      </c>
      <c r="BN1239" s="56" t="str">
        <f t="shared" si="100"/>
        <v/>
      </c>
    </row>
    <row r="1240" spans="64:66" ht="11.25" customHeight="1" x14ac:dyDescent="0.25">
      <c r="BL1240" s="94" t="str">
        <f t="shared" si="98"/>
        <v/>
      </c>
      <c r="BM1240" s="56" t="str">
        <f t="shared" si="99"/>
        <v/>
      </c>
      <c r="BN1240" s="56" t="str">
        <f t="shared" si="100"/>
        <v/>
      </c>
    </row>
    <row r="1241" spans="64:66" ht="11.25" customHeight="1" x14ac:dyDescent="0.25">
      <c r="BL1241" s="94" t="str">
        <f t="shared" si="98"/>
        <v/>
      </c>
      <c r="BM1241" s="56" t="str">
        <f t="shared" si="99"/>
        <v/>
      </c>
      <c r="BN1241" s="56" t="str">
        <f t="shared" si="100"/>
        <v/>
      </c>
    </row>
    <row r="1242" spans="64:66" ht="11.25" customHeight="1" x14ac:dyDescent="0.25">
      <c r="BL1242" s="94" t="str">
        <f t="shared" si="98"/>
        <v/>
      </c>
      <c r="BM1242" s="56" t="str">
        <f t="shared" si="99"/>
        <v/>
      </c>
      <c r="BN1242" s="56" t="str">
        <f t="shared" si="100"/>
        <v/>
      </c>
    </row>
    <row r="1243" spans="64:66" ht="11.25" customHeight="1" x14ac:dyDescent="0.25">
      <c r="BL1243" s="94" t="str">
        <f t="shared" si="98"/>
        <v/>
      </c>
      <c r="BM1243" s="56" t="str">
        <f t="shared" si="99"/>
        <v/>
      </c>
      <c r="BN1243" s="56" t="str">
        <f t="shared" si="100"/>
        <v/>
      </c>
    </row>
    <row r="1244" spans="64:66" ht="11.25" customHeight="1" x14ac:dyDescent="0.25">
      <c r="BL1244" s="94" t="str">
        <f t="shared" si="98"/>
        <v/>
      </c>
      <c r="BM1244" s="56" t="str">
        <f t="shared" si="99"/>
        <v/>
      </c>
      <c r="BN1244" s="56" t="str">
        <f t="shared" si="100"/>
        <v/>
      </c>
    </row>
    <row r="1245" spans="64:66" ht="11.25" customHeight="1" x14ac:dyDescent="0.25">
      <c r="BL1245" s="94" t="str">
        <f t="shared" si="98"/>
        <v/>
      </c>
      <c r="BM1245" s="56" t="str">
        <f t="shared" si="99"/>
        <v/>
      </c>
      <c r="BN1245" s="56" t="str">
        <f t="shared" si="100"/>
        <v/>
      </c>
    </row>
    <row r="1246" spans="64:66" ht="11.25" customHeight="1" x14ac:dyDescent="0.25">
      <c r="BL1246" s="94" t="str">
        <f t="shared" si="98"/>
        <v/>
      </c>
      <c r="BM1246" s="56" t="str">
        <f t="shared" si="99"/>
        <v/>
      </c>
      <c r="BN1246" s="56" t="str">
        <f t="shared" si="100"/>
        <v/>
      </c>
    </row>
    <row r="1247" spans="64:66" ht="11.25" customHeight="1" x14ac:dyDescent="0.25">
      <c r="BL1247" s="94" t="str">
        <f t="shared" si="98"/>
        <v/>
      </c>
      <c r="BM1247" s="56" t="str">
        <f t="shared" si="99"/>
        <v/>
      </c>
      <c r="BN1247" s="56" t="str">
        <f t="shared" si="100"/>
        <v/>
      </c>
    </row>
    <row r="1248" spans="64:66" ht="11.25" customHeight="1" x14ac:dyDescent="0.25">
      <c r="BL1248" s="94" t="str">
        <f t="shared" si="98"/>
        <v/>
      </c>
      <c r="BM1248" s="56" t="str">
        <f t="shared" si="99"/>
        <v/>
      </c>
      <c r="BN1248" s="56" t="str">
        <f t="shared" si="100"/>
        <v/>
      </c>
    </row>
    <row r="1249" spans="64:66" ht="11.25" customHeight="1" x14ac:dyDescent="0.25">
      <c r="BL1249" s="94" t="str">
        <f t="shared" si="98"/>
        <v/>
      </c>
      <c r="BM1249" s="56" t="str">
        <f t="shared" si="99"/>
        <v/>
      </c>
      <c r="BN1249" s="56" t="str">
        <f t="shared" si="100"/>
        <v/>
      </c>
    </row>
    <row r="1250" spans="64:66" ht="11.25" customHeight="1" x14ac:dyDescent="0.25">
      <c r="BL1250" s="94" t="str">
        <f t="shared" si="98"/>
        <v/>
      </c>
      <c r="BM1250" s="56" t="str">
        <f t="shared" si="99"/>
        <v/>
      </c>
      <c r="BN1250" s="56" t="str">
        <f t="shared" si="100"/>
        <v/>
      </c>
    </row>
    <row r="1251" spans="64:66" ht="11.25" customHeight="1" x14ac:dyDescent="0.25">
      <c r="BL1251" s="94" t="str">
        <f t="shared" si="98"/>
        <v/>
      </c>
      <c r="BM1251" s="56" t="str">
        <f t="shared" si="99"/>
        <v/>
      </c>
      <c r="BN1251" s="56" t="str">
        <f t="shared" si="100"/>
        <v/>
      </c>
    </row>
    <row r="1252" spans="64:66" ht="11.25" customHeight="1" x14ac:dyDescent="0.25">
      <c r="BL1252" s="94" t="str">
        <f t="shared" si="98"/>
        <v/>
      </c>
      <c r="BM1252" s="56" t="str">
        <f t="shared" si="99"/>
        <v/>
      </c>
      <c r="BN1252" s="56" t="str">
        <f t="shared" si="100"/>
        <v/>
      </c>
    </row>
    <row r="1253" spans="64:66" ht="11.25" customHeight="1" x14ac:dyDescent="0.25">
      <c r="BL1253" s="94" t="str">
        <f t="shared" si="98"/>
        <v/>
      </c>
      <c r="BM1253" s="56" t="str">
        <f t="shared" si="99"/>
        <v/>
      </c>
      <c r="BN1253" s="56" t="str">
        <f t="shared" si="100"/>
        <v/>
      </c>
    </row>
    <row r="1254" spans="64:66" ht="11.25" customHeight="1" x14ac:dyDescent="0.25">
      <c r="BL1254" s="94" t="str">
        <f t="shared" si="98"/>
        <v/>
      </c>
      <c r="BM1254" s="56" t="str">
        <f t="shared" si="99"/>
        <v/>
      </c>
      <c r="BN1254" s="56" t="str">
        <f t="shared" si="100"/>
        <v/>
      </c>
    </row>
    <row r="1255" spans="64:66" ht="11.25" customHeight="1" x14ac:dyDescent="0.25">
      <c r="BL1255" s="94" t="str">
        <f t="shared" si="98"/>
        <v/>
      </c>
      <c r="BM1255" s="56" t="str">
        <f t="shared" si="99"/>
        <v/>
      </c>
      <c r="BN1255" s="56" t="str">
        <f t="shared" si="100"/>
        <v/>
      </c>
    </row>
    <row r="1256" spans="64:66" ht="11.25" customHeight="1" x14ac:dyDescent="0.25">
      <c r="BL1256" s="94" t="str">
        <f t="shared" si="98"/>
        <v/>
      </c>
      <c r="BM1256" s="56" t="str">
        <f t="shared" si="99"/>
        <v/>
      </c>
      <c r="BN1256" s="56" t="str">
        <f t="shared" si="100"/>
        <v/>
      </c>
    </row>
    <row r="1257" spans="64:66" ht="11.25" customHeight="1" x14ac:dyDescent="0.25">
      <c r="BL1257" s="94" t="str">
        <f t="shared" si="98"/>
        <v/>
      </c>
      <c r="BM1257" s="56" t="str">
        <f t="shared" si="99"/>
        <v/>
      </c>
      <c r="BN1257" s="56" t="str">
        <f t="shared" si="100"/>
        <v/>
      </c>
    </row>
    <row r="1258" spans="64:66" ht="11.25" customHeight="1" x14ac:dyDescent="0.25">
      <c r="BL1258" s="94" t="str">
        <f t="shared" si="98"/>
        <v/>
      </c>
      <c r="BM1258" s="56" t="str">
        <f t="shared" si="99"/>
        <v/>
      </c>
      <c r="BN1258" s="56" t="str">
        <f t="shared" si="100"/>
        <v/>
      </c>
    </row>
    <row r="1259" spans="64:66" ht="11.25" customHeight="1" x14ac:dyDescent="0.25">
      <c r="BL1259" s="94" t="str">
        <f t="shared" si="98"/>
        <v/>
      </c>
      <c r="BM1259" s="56" t="str">
        <f t="shared" si="99"/>
        <v/>
      </c>
      <c r="BN1259" s="56" t="str">
        <f t="shared" si="100"/>
        <v/>
      </c>
    </row>
    <row r="1260" spans="64:66" ht="11.25" customHeight="1" x14ac:dyDescent="0.25">
      <c r="BL1260" s="94" t="str">
        <f t="shared" si="98"/>
        <v/>
      </c>
      <c r="BM1260" s="56" t="str">
        <f t="shared" si="99"/>
        <v/>
      </c>
      <c r="BN1260" s="56" t="str">
        <f t="shared" si="100"/>
        <v/>
      </c>
    </row>
    <row r="1261" spans="64:66" ht="11.25" customHeight="1" x14ac:dyDescent="0.25">
      <c r="BL1261" s="94" t="str">
        <f t="shared" si="98"/>
        <v/>
      </c>
      <c r="BM1261" s="56" t="str">
        <f t="shared" si="99"/>
        <v/>
      </c>
      <c r="BN1261" s="56" t="str">
        <f t="shared" si="100"/>
        <v/>
      </c>
    </row>
    <row r="1262" spans="64:66" ht="11.25" customHeight="1" x14ac:dyDescent="0.25">
      <c r="BL1262" s="94" t="str">
        <f t="shared" si="98"/>
        <v/>
      </c>
      <c r="BM1262" s="56" t="str">
        <f t="shared" si="99"/>
        <v/>
      </c>
      <c r="BN1262" s="56" t="str">
        <f t="shared" si="100"/>
        <v/>
      </c>
    </row>
    <row r="1263" spans="64:66" ht="11.25" customHeight="1" x14ac:dyDescent="0.25">
      <c r="BL1263" s="94" t="str">
        <f t="shared" si="98"/>
        <v/>
      </c>
      <c r="BM1263" s="56" t="str">
        <f t="shared" si="99"/>
        <v/>
      </c>
      <c r="BN1263" s="56" t="str">
        <f t="shared" si="100"/>
        <v/>
      </c>
    </row>
    <row r="1264" spans="64:66" ht="11.25" customHeight="1" x14ac:dyDescent="0.25">
      <c r="BL1264" s="94" t="str">
        <f t="shared" si="98"/>
        <v/>
      </c>
      <c r="BM1264" s="56" t="str">
        <f t="shared" si="99"/>
        <v/>
      </c>
      <c r="BN1264" s="56" t="str">
        <f t="shared" si="100"/>
        <v/>
      </c>
    </row>
    <row r="1265" spans="64:66" ht="11.25" customHeight="1" x14ac:dyDescent="0.25">
      <c r="BL1265" s="94" t="str">
        <f t="shared" si="98"/>
        <v/>
      </c>
      <c r="BM1265" s="56" t="str">
        <f t="shared" si="99"/>
        <v/>
      </c>
      <c r="BN1265" s="56" t="str">
        <f t="shared" si="100"/>
        <v/>
      </c>
    </row>
    <row r="1266" spans="64:66" ht="11.25" customHeight="1" x14ac:dyDescent="0.25">
      <c r="BL1266" s="94" t="str">
        <f t="shared" si="98"/>
        <v/>
      </c>
      <c r="BM1266" s="56" t="str">
        <f t="shared" si="99"/>
        <v/>
      </c>
      <c r="BN1266" s="56" t="str">
        <f t="shared" si="100"/>
        <v/>
      </c>
    </row>
    <row r="1267" spans="64:66" ht="11.25" customHeight="1" x14ac:dyDescent="0.25">
      <c r="BL1267" s="94" t="str">
        <f t="shared" si="98"/>
        <v/>
      </c>
      <c r="BM1267" s="56" t="str">
        <f t="shared" si="99"/>
        <v/>
      </c>
      <c r="BN1267" s="56" t="str">
        <f t="shared" si="100"/>
        <v/>
      </c>
    </row>
    <row r="1268" spans="64:66" ht="11.25" customHeight="1" x14ac:dyDescent="0.25">
      <c r="BL1268" s="94" t="str">
        <f t="shared" si="98"/>
        <v/>
      </c>
      <c r="BM1268" s="56" t="str">
        <f t="shared" si="99"/>
        <v/>
      </c>
      <c r="BN1268" s="56" t="str">
        <f t="shared" si="100"/>
        <v/>
      </c>
    </row>
    <row r="1269" spans="64:66" ht="11.25" customHeight="1" x14ac:dyDescent="0.25">
      <c r="BL1269" s="94" t="str">
        <f t="shared" si="98"/>
        <v/>
      </c>
      <c r="BM1269" s="56" t="str">
        <f t="shared" si="99"/>
        <v/>
      </c>
      <c r="BN1269" s="56" t="str">
        <f t="shared" si="100"/>
        <v/>
      </c>
    </row>
    <row r="1270" spans="64:66" ht="11.25" customHeight="1" x14ac:dyDescent="0.25">
      <c r="BL1270" s="94" t="str">
        <f t="shared" si="98"/>
        <v/>
      </c>
      <c r="BM1270" s="56" t="str">
        <f t="shared" si="99"/>
        <v/>
      </c>
      <c r="BN1270" s="56" t="str">
        <f t="shared" si="100"/>
        <v/>
      </c>
    </row>
    <row r="1271" spans="64:66" ht="11.25" customHeight="1" x14ac:dyDescent="0.25">
      <c r="BL1271" s="94" t="str">
        <f t="shared" si="98"/>
        <v/>
      </c>
      <c r="BM1271" s="56" t="str">
        <f t="shared" si="99"/>
        <v/>
      </c>
      <c r="BN1271" s="56" t="str">
        <f t="shared" si="100"/>
        <v/>
      </c>
    </row>
    <row r="1272" spans="64:66" ht="11.25" customHeight="1" x14ac:dyDescent="0.25">
      <c r="BL1272" s="94" t="str">
        <f t="shared" si="98"/>
        <v/>
      </c>
      <c r="BM1272" s="56" t="str">
        <f t="shared" si="99"/>
        <v/>
      </c>
      <c r="BN1272" s="56" t="str">
        <f t="shared" si="100"/>
        <v/>
      </c>
    </row>
    <row r="1273" spans="64:66" ht="11.25" customHeight="1" x14ac:dyDescent="0.25">
      <c r="BL1273" s="94" t="str">
        <f t="shared" si="98"/>
        <v/>
      </c>
      <c r="BM1273" s="56" t="str">
        <f t="shared" si="99"/>
        <v/>
      </c>
      <c r="BN1273" s="56" t="str">
        <f t="shared" si="100"/>
        <v/>
      </c>
    </row>
    <row r="1274" spans="64:66" ht="11.25" customHeight="1" x14ac:dyDescent="0.25">
      <c r="BL1274" s="94" t="str">
        <f t="shared" si="98"/>
        <v/>
      </c>
      <c r="BM1274" s="56" t="str">
        <f t="shared" si="99"/>
        <v/>
      </c>
      <c r="BN1274" s="56" t="str">
        <f t="shared" si="100"/>
        <v/>
      </c>
    </row>
    <row r="1275" spans="64:66" ht="11.25" customHeight="1" x14ac:dyDescent="0.25">
      <c r="BL1275" s="94" t="str">
        <f t="shared" si="98"/>
        <v/>
      </c>
      <c r="BM1275" s="56" t="str">
        <f t="shared" si="99"/>
        <v/>
      </c>
      <c r="BN1275" s="56" t="str">
        <f t="shared" si="100"/>
        <v/>
      </c>
    </row>
    <row r="1276" spans="64:66" ht="11.25" customHeight="1" x14ac:dyDescent="0.25">
      <c r="BL1276" s="94" t="str">
        <f t="shared" si="98"/>
        <v/>
      </c>
      <c r="BM1276" s="56" t="str">
        <f t="shared" si="99"/>
        <v/>
      </c>
      <c r="BN1276" s="56" t="str">
        <f t="shared" si="100"/>
        <v/>
      </c>
    </row>
    <row r="1277" spans="64:66" ht="11.25" customHeight="1" x14ac:dyDescent="0.25">
      <c r="BL1277" s="94" t="str">
        <f t="shared" si="98"/>
        <v/>
      </c>
      <c r="BM1277" s="56" t="str">
        <f t="shared" si="99"/>
        <v/>
      </c>
      <c r="BN1277" s="56" t="str">
        <f t="shared" si="100"/>
        <v/>
      </c>
    </row>
    <row r="1278" spans="64:66" ht="11.25" customHeight="1" x14ac:dyDescent="0.25">
      <c r="BL1278" s="94" t="str">
        <f t="shared" si="98"/>
        <v/>
      </c>
      <c r="BM1278" s="56" t="str">
        <f t="shared" si="99"/>
        <v/>
      </c>
      <c r="BN1278" s="56" t="str">
        <f t="shared" si="100"/>
        <v/>
      </c>
    </row>
    <row r="1279" spans="64:66" ht="11.25" customHeight="1" x14ac:dyDescent="0.25">
      <c r="BL1279" s="94" t="str">
        <f t="shared" si="98"/>
        <v/>
      </c>
      <c r="BM1279" s="56" t="str">
        <f t="shared" si="99"/>
        <v/>
      </c>
      <c r="BN1279" s="56" t="str">
        <f t="shared" si="100"/>
        <v/>
      </c>
    </row>
    <row r="1280" spans="64:66" ht="11.25" customHeight="1" x14ac:dyDescent="0.25">
      <c r="BL1280" s="94" t="str">
        <f t="shared" si="98"/>
        <v/>
      </c>
      <c r="BM1280" s="56" t="str">
        <f t="shared" si="99"/>
        <v/>
      </c>
      <c r="BN1280" s="56" t="str">
        <f t="shared" si="100"/>
        <v/>
      </c>
    </row>
    <row r="1281" spans="64:66" ht="11.25" customHeight="1" x14ac:dyDescent="0.25">
      <c r="BL1281" s="94" t="str">
        <f t="shared" si="98"/>
        <v/>
      </c>
      <c r="BM1281" s="56" t="str">
        <f t="shared" si="99"/>
        <v/>
      </c>
      <c r="BN1281" s="56" t="str">
        <f t="shared" si="100"/>
        <v/>
      </c>
    </row>
    <row r="1282" spans="64:66" ht="11.25" customHeight="1" x14ac:dyDescent="0.25">
      <c r="BL1282" s="94" t="str">
        <f t="shared" si="98"/>
        <v/>
      </c>
      <c r="BM1282" s="56" t="str">
        <f t="shared" si="99"/>
        <v/>
      </c>
      <c r="BN1282" s="56" t="str">
        <f t="shared" si="100"/>
        <v/>
      </c>
    </row>
    <row r="1283" spans="64:66" ht="11.25" customHeight="1" x14ac:dyDescent="0.25">
      <c r="BL1283" s="94" t="str">
        <f t="shared" si="98"/>
        <v/>
      </c>
      <c r="BM1283" s="56" t="str">
        <f t="shared" si="99"/>
        <v/>
      </c>
      <c r="BN1283" s="56" t="str">
        <f t="shared" si="100"/>
        <v/>
      </c>
    </row>
    <row r="1284" spans="64:66" ht="11.25" customHeight="1" x14ac:dyDescent="0.25">
      <c r="BL1284" s="94" t="str">
        <f t="shared" si="98"/>
        <v/>
      </c>
      <c r="BM1284" s="56" t="str">
        <f t="shared" si="99"/>
        <v/>
      </c>
      <c r="BN1284" s="56" t="str">
        <f t="shared" si="100"/>
        <v/>
      </c>
    </row>
    <row r="1285" spans="64:66" ht="11.25" customHeight="1" x14ac:dyDescent="0.25">
      <c r="BL1285" s="94" t="str">
        <f t="shared" ref="BL1285:BL1348" si="101">IF(ROW()&lt;=$BL$4,ROW()-ROW(BL$4),"")</f>
        <v/>
      </c>
      <c r="BM1285" s="56" t="str">
        <f t="shared" si="99"/>
        <v/>
      </c>
      <c r="BN1285" s="56" t="str">
        <f t="shared" si="100"/>
        <v/>
      </c>
    </row>
    <row r="1286" spans="64:66" ht="11.25" customHeight="1" x14ac:dyDescent="0.25">
      <c r="BL1286" s="94" t="str">
        <f t="shared" si="101"/>
        <v/>
      </c>
      <c r="BM1286" s="56" t="str">
        <f t="shared" ref="BM1286:BM1349" si="102">IF(ISNUMBER(BL1286),INT(BL1285/$BN$4)+1,"")</f>
        <v/>
      </c>
      <c r="BN1286" s="56" t="str">
        <f t="shared" ref="BN1286:BN1349" si="103">IF(ISNUMBER(BL1286),IF(BM1285&lt;&gt;BM1286,1,BN1285+1),"")</f>
        <v/>
      </c>
    </row>
    <row r="1287" spans="64:66" ht="11.25" customHeight="1" x14ac:dyDescent="0.25">
      <c r="BL1287" s="94" t="str">
        <f t="shared" si="101"/>
        <v/>
      </c>
      <c r="BM1287" s="56" t="str">
        <f t="shared" si="102"/>
        <v/>
      </c>
      <c r="BN1287" s="56" t="str">
        <f t="shared" si="103"/>
        <v/>
      </c>
    </row>
    <row r="1288" spans="64:66" ht="11.25" customHeight="1" x14ac:dyDescent="0.25">
      <c r="BL1288" s="94" t="str">
        <f t="shared" si="101"/>
        <v/>
      </c>
      <c r="BM1288" s="56" t="str">
        <f t="shared" si="102"/>
        <v/>
      </c>
      <c r="BN1288" s="56" t="str">
        <f t="shared" si="103"/>
        <v/>
      </c>
    </row>
    <row r="1289" spans="64:66" ht="11.25" customHeight="1" x14ac:dyDescent="0.25">
      <c r="BL1289" s="94" t="str">
        <f t="shared" si="101"/>
        <v/>
      </c>
      <c r="BM1289" s="56" t="str">
        <f t="shared" si="102"/>
        <v/>
      </c>
      <c r="BN1289" s="56" t="str">
        <f t="shared" si="103"/>
        <v/>
      </c>
    </row>
    <row r="1290" spans="64:66" ht="11.25" customHeight="1" x14ac:dyDescent="0.25">
      <c r="BL1290" s="94" t="str">
        <f t="shared" si="101"/>
        <v/>
      </c>
      <c r="BM1290" s="56" t="str">
        <f t="shared" si="102"/>
        <v/>
      </c>
      <c r="BN1290" s="56" t="str">
        <f t="shared" si="103"/>
        <v/>
      </c>
    </row>
    <row r="1291" spans="64:66" ht="11.25" customHeight="1" x14ac:dyDescent="0.25">
      <c r="BL1291" s="94" t="str">
        <f t="shared" si="101"/>
        <v/>
      </c>
      <c r="BM1291" s="56" t="str">
        <f t="shared" si="102"/>
        <v/>
      </c>
      <c r="BN1291" s="56" t="str">
        <f t="shared" si="103"/>
        <v/>
      </c>
    </row>
    <row r="1292" spans="64:66" ht="11.25" customHeight="1" x14ac:dyDescent="0.25">
      <c r="BL1292" s="94" t="str">
        <f t="shared" si="101"/>
        <v/>
      </c>
      <c r="BM1292" s="56" t="str">
        <f t="shared" si="102"/>
        <v/>
      </c>
      <c r="BN1292" s="56" t="str">
        <f t="shared" si="103"/>
        <v/>
      </c>
    </row>
    <row r="1293" spans="64:66" ht="11.25" customHeight="1" x14ac:dyDescent="0.25">
      <c r="BL1293" s="94" t="str">
        <f t="shared" si="101"/>
        <v/>
      </c>
      <c r="BM1293" s="56" t="str">
        <f t="shared" si="102"/>
        <v/>
      </c>
      <c r="BN1293" s="56" t="str">
        <f t="shared" si="103"/>
        <v/>
      </c>
    </row>
    <row r="1294" spans="64:66" ht="11.25" customHeight="1" x14ac:dyDescent="0.25">
      <c r="BL1294" s="94" t="str">
        <f t="shared" si="101"/>
        <v/>
      </c>
      <c r="BM1294" s="56" t="str">
        <f t="shared" si="102"/>
        <v/>
      </c>
      <c r="BN1294" s="56" t="str">
        <f t="shared" si="103"/>
        <v/>
      </c>
    </row>
    <row r="1295" spans="64:66" ht="11.25" customHeight="1" x14ac:dyDescent="0.25">
      <c r="BL1295" s="94" t="str">
        <f t="shared" si="101"/>
        <v/>
      </c>
      <c r="BM1295" s="56" t="str">
        <f t="shared" si="102"/>
        <v/>
      </c>
      <c r="BN1295" s="56" t="str">
        <f t="shared" si="103"/>
        <v/>
      </c>
    </row>
    <row r="1296" spans="64:66" ht="11.25" customHeight="1" x14ac:dyDescent="0.25">
      <c r="BL1296" s="94" t="str">
        <f t="shared" si="101"/>
        <v/>
      </c>
      <c r="BM1296" s="56" t="str">
        <f t="shared" si="102"/>
        <v/>
      </c>
      <c r="BN1296" s="56" t="str">
        <f t="shared" si="103"/>
        <v/>
      </c>
    </row>
    <row r="1297" spans="64:66" ht="11.25" customHeight="1" x14ac:dyDescent="0.25">
      <c r="BL1297" s="94" t="str">
        <f t="shared" si="101"/>
        <v/>
      </c>
      <c r="BM1297" s="56" t="str">
        <f t="shared" si="102"/>
        <v/>
      </c>
      <c r="BN1297" s="56" t="str">
        <f t="shared" si="103"/>
        <v/>
      </c>
    </row>
    <row r="1298" spans="64:66" ht="11.25" customHeight="1" x14ac:dyDescent="0.25">
      <c r="BL1298" s="94" t="str">
        <f t="shared" si="101"/>
        <v/>
      </c>
      <c r="BM1298" s="56" t="str">
        <f t="shared" si="102"/>
        <v/>
      </c>
      <c r="BN1298" s="56" t="str">
        <f t="shared" si="103"/>
        <v/>
      </c>
    </row>
    <row r="1299" spans="64:66" ht="11.25" customHeight="1" x14ac:dyDescent="0.25">
      <c r="BL1299" s="94" t="str">
        <f t="shared" si="101"/>
        <v/>
      </c>
      <c r="BM1299" s="56" t="str">
        <f t="shared" si="102"/>
        <v/>
      </c>
      <c r="BN1299" s="56" t="str">
        <f t="shared" si="103"/>
        <v/>
      </c>
    </row>
    <row r="1300" spans="64:66" ht="11.25" customHeight="1" x14ac:dyDescent="0.25">
      <c r="BL1300" s="94" t="str">
        <f t="shared" si="101"/>
        <v/>
      </c>
      <c r="BM1300" s="56" t="str">
        <f t="shared" si="102"/>
        <v/>
      </c>
      <c r="BN1300" s="56" t="str">
        <f t="shared" si="103"/>
        <v/>
      </c>
    </row>
    <row r="1301" spans="64:66" ht="11.25" customHeight="1" x14ac:dyDescent="0.25">
      <c r="BL1301" s="94" t="str">
        <f t="shared" si="101"/>
        <v/>
      </c>
      <c r="BM1301" s="56" t="str">
        <f t="shared" si="102"/>
        <v/>
      </c>
      <c r="BN1301" s="56" t="str">
        <f t="shared" si="103"/>
        <v/>
      </c>
    </row>
    <row r="1302" spans="64:66" ht="11.25" customHeight="1" x14ac:dyDescent="0.25">
      <c r="BL1302" s="94" t="str">
        <f t="shared" si="101"/>
        <v/>
      </c>
      <c r="BM1302" s="56" t="str">
        <f t="shared" si="102"/>
        <v/>
      </c>
      <c r="BN1302" s="56" t="str">
        <f t="shared" si="103"/>
        <v/>
      </c>
    </row>
    <row r="1303" spans="64:66" ht="11.25" customHeight="1" x14ac:dyDescent="0.25">
      <c r="BL1303" s="94" t="str">
        <f t="shared" si="101"/>
        <v/>
      </c>
      <c r="BM1303" s="56" t="str">
        <f t="shared" si="102"/>
        <v/>
      </c>
      <c r="BN1303" s="56" t="str">
        <f t="shared" si="103"/>
        <v/>
      </c>
    </row>
    <row r="1304" spans="64:66" ht="11.25" customHeight="1" x14ac:dyDescent="0.25">
      <c r="BL1304" s="94" t="str">
        <f t="shared" si="101"/>
        <v/>
      </c>
      <c r="BM1304" s="56" t="str">
        <f t="shared" si="102"/>
        <v/>
      </c>
      <c r="BN1304" s="56" t="str">
        <f t="shared" si="103"/>
        <v/>
      </c>
    </row>
    <row r="1305" spans="64:66" ht="11.25" customHeight="1" x14ac:dyDescent="0.25">
      <c r="BL1305" s="94" t="str">
        <f t="shared" si="101"/>
        <v/>
      </c>
      <c r="BM1305" s="56" t="str">
        <f t="shared" si="102"/>
        <v/>
      </c>
      <c r="BN1305" s="56" t="str">
        <f t="shared" si="103"/>
        <v/>
      </c>
    </row>
    <row r="1306" spans="64:66" ht="11.25" customHeight="1" x14ac:dyDescent="0.25">
      <c r="BL1306" s="94" t="str">
        <f t="shared" si="101"/>
        <v/>
      </c>
      <c r="BM1306" s="56" t="str">
        <f t="shared" si="102"/>
        <v/>
      </c>
      <c r="BN1306" s="56" t="str">
        <f t="shared" si="103"/>
        <v/>
      </c>
    </row>
    <row r="1307" spans="64:66" ht="11.25" customHeight="1" x14ac:dyDescent="0.25">
      <c r="BL1307" s="94" t="str">
        <f t="shared" si="101"/>
        <v/>
      </c>
      <c r="BM1307" s="56" t="str">
        <f t="shared" si="102"/>
        <v/>
      </c>
      <c r="BN1307" s="56" t="str">
        <f t="shared" si="103"/>
        <v/>
      </c>
    </row>
    <row r="1308" spans="64:66" ht="11.25" customHeight="1" x14ac:dyDescent="0.25">
      <c r="BL1308" s="94" t="str">
        <f t="shared" si="101"/>
        <v/>
      </c>
      <c r="BM1308" s="56" t="str">
        <f t="shared" si="102"/>
        <v/>
      </c>
      <c r="BN1308" s="56" t="str">
        <f t="shared" si="103"/>
        <v/>
      </c>
    </row>
    <row r="1309" spans="64:66" ht="11.25" customHeight="1" x14ac:dyDescent="0.25">
      <c r="BL1309" s="94" t="str">
        <f t="shared" si="101"/>
        <v/>
      </c>
      <c r="BM1309" s="56" t="str">
        <f t="shared" si="102"/>
        <v/>
      </c>
      <c r="BN1309" s="56" t="str">
        <f t="shared" si="103"/>
        <v/>
      </c>
    </row>
    <row r="1310" spans="64:66" ht="11.25" customHeight="1" x14ac:dyDescent="0.25">
      <c r="BL1310" s="94" t="str">
        <f t="shared" si="101"/>
        <v/>
      </c>
      <c r="BM1310" s="56" t="str">
        <f t="shared" si="102"/>
        <v/>
      </c>
      <c r="BN1310" s="56" t="str">
        <f t="shared" si="103"/>
        <v/>
      </c>
    </row>
    <row r="1311" spans="64:66" ht="11.25" customHeight="1" x14ac:dyDescent="0.25">
      <c r="BL1311" s="94" t="str">
        <f t="shared" si="101"/>
        <v/>
      </c>
      <c r="BM1311" s="56" t="str">
        <f t="shared" si="102"/>
        <v/>
      </c>
      <c r="BN1311" s="56" t="str">
        <f t="shared" si="103"/>
        <v/>
      </c>
    </row>
    <row r="1312" spans="64:66" ht="11.25" customHeight="1" x14ac:dyDescent="0.25">
      <c r="BL1312" s="94" t="str">
        <f t="shared" si="101"/>
        <v/>
      </c>
      <c r="BM1312" s="56" t="str">
        <f t="shared" si="102"/>
        <v/>
      </c>
      <c r="BN1312" s="56" t="str">
        <f t="shared" si="103"/>
        <v/>
      </c>
    </row>
    <row r="1313" spans="64:66" ht="11.25" customHeight="1" x14ac:dyDescent="0.25">
      <c r="BL1313" s="94" t="str">
        <f t="shared" si="101"/>
        <v/>
      </c>
      <c r="BM1313" s="56" t="str">
        <f t="shared" si="102"/>
        <v/>
      </c>
      <c r="BN1313" s="56" t="str">
        <f t="shared" si="103"/>
        <v/>
      </c>
    </row>
    <row r="1314" spans="64:66" ht="11.25" customHeight="1" x14ac:dyDescent="0.25">
      <c r="BL1314" s="94" t="str">
        <f t="shared" si="101"/>
        <v/>
      </c>
      <c r="BM1314" s="56" t="str">
        <f t="shared" si="102"/>
        <v/>
      </c>
      <c r="BN1314" s="56" t="str">
        <f t="shared" si="103"/>
        <v/>
      </c>
    </row>
    <row r="1315" spans="64:66" ht="11.25" customHeight="1" x14ac:dyDescent="0.25">
      <c r="BL1315" s="94" t="str">
        <f t="shared" si="101"/>
        <v/>
      </c>
      <c r="BM1315" s="56" t="str">
        <f t="shared" si="102"/>
        <v/>
      </c>
      <c r="BN1315" s="56" t="str">
        <f t="shared" si="103"/>
        <v/>
      </c>
    </row>
    <row r="1316" spans="64:66" ht="11.25" customHeight="1" x14ac:dyDescent="0.25">
      <c r="BL1316" s="94" t="str">
        <f t="shared" si="101"/>
        <v/>
      </c>
      <c r="BM1316" s="56" t="str">
        <f t="shared" si="102"/>
        <v/>
      </c>
      <c r="BN1316" s="56" t="str">
        <f t="shared" si="103"/>
        <v/>
      </c>
    </row>
    <row r="1317" spans="64:66" ht="11.25" customHeight="1" x14ac:dyDescent="0.25">
      <c r="BL1317" s="94" t="str">
        <f t="shared" si="101"/>
        <v/>
      </c>
      <c r="BM1317" s="56" t="str">
        <f t="shared" si="102"/>
        <v/>
      </c>
      <c r="BN1317" s="56" t="str">
        <f t="shared" si="103"/>
        <v/>
      </c>
    </row>
    <row r="1318" spans="64:66" ht="11.25" customHeight="1" x14ac:dyDescent="0.25">
      <c r="BL1318" s="94" t="str">
        <f t="shared" si="101"/>
        <v/>
      </c>
      <c r="BM1318" s="56" t="str">
        <f t="shared" si="102"/>
        <v/>
      </c>
      <c r="BN1318" s="56" t="str">
        <f t="shared" si="103"/>
        <v/>
      </c>
    </row>
    <row r="1319" spans="64:66" ht="11.25" customHeight="1" x14ac:dyDescent="0.25">
      <c r="BL1319" s="94" t="str">
        <f t="shared" si="101"/>
        <v/>
      </c>
      <c r="BM1319" s="56" t="str">
        <f t="shared" si="102"/>
        <v/>
      </c>
      <c r="BN1319" s="56" t="str">
        <f t="shared" si="103"/>
        <v/>
      </c>
    </row>
    <row r="1320" spans="64:66" ht="11.25" customHeight="1" x14ac:dyDescent="0.25">
      <c r="BL1320" s="94" t="str">
        <f t="shared" si="101"/>
        <v/>
      </c>
      <c r="BM1320" s="56" t="str">
        <f t="shared" si="102"/>
        <v/>
      </c>
      <c r="BN1320" s="56" t="str">
        <f t="shared" si="103"/>
        <v/>
      </c>
    </row>
    <row r="1321" spans="64:66" ht="11.25" customHeight="1" x14ac:dyDescent="0.25">
      <c r="BL1321" s="94" t="str">
        <f t="shared" si="101"/>
        <v/>
      </c>
      <c r="BM1321" s="56" t="str">
        <f t="shared" si="102"/>
        <v/>
      </c>
      <c r="BN1321" s="56" t="str">
        <f t="shared" si="103"/>
        <v/>
      </c>
    </row>
    <row r="1322" spans="64:66" ht="11.25" customHeight="1" x14ac:dyDescent="0.25">
      <c r="BL1322" s="94" t="str">
        <f t="shared" si="101"/>
        <v/>
      </c>
      <c r="BM1322" s="56" t="str">
        <f t="shared" si="102"/>
        <v/>
      </c>
      <c r="BN1322" s="56" t="str">
        <f t="shared" si="103"/>
        <v/>
      </c>
    </row>
    <row r="1323" spans="64:66" ht="11.25" customHeight="1" x14ac:dyDescent="0.25">
      <c r="BL1323" s="94" t="str">
        <f t="shared" si="101"/>
        <v/>
      </c>
      <c r="BM1323" s="56" t="str">
        <f t="shared" si="102"/>
        <v/>
      </c>
      <c r="BN1323" s="56" t="str">
        <f t="shared" si="103"/>
        <v/>
      </c>
    </row>
    <row r="1324" spans="64:66" ht="11.25" customHeight="1" x14ac:dyDescent="0.25">
      <c r="BL1324" s="94" t="str">
        <f t="shared" si="101"/>
        <v/>
      </c>
      <c r="BM1324" s="56" t="str">
        <f t="shared" si="102"/>
        <v/>
      </c>
      <c r="BN1324" s="56" t="str">
        <f t="shared" si="103"/>
        <v/>
      </c>
    </row>
    <row r="1325" spans="64:66" ht="11.25" customHeight="1" x14ac:dyDescent="0.25">
      <c r="BL1325" s="94" t="str">
        <f t="shared" si="101"/>
        <v/>
      </c>
      <c r="BM1325" s="56" t="str">
        <f t="shared" si="102"/>
        <v/>
      </c>
      <c r="BN1325" s="56" t="str">
        <f t="shared" si="103"/>
        <v/>
      </c>
    </row>
    <row r="1326" spans="64:66" ht="11.25" customHeight="1" x14ac:dyDescent="0.25">
      <c r="BL1326" s="94" t="str">
        <f t="shared" si="101"/>
        <v/>
      </c>
      <c r="BM1326" s="56" t="str">
        <f t="shared" si="102"/>
        <v/>
      </c>
      <c r="BN1326" s="56" t="str">
        <f t="shared" si="103"/>
        <v/>
      </c>
    </row>
    <row r="1327" spans="64:66" ht="11.25" customHeight="1" x14ac:dyDescent="0.25">
      <c r="BL1327" s="94" t="str">
        <f t="shared" si="101"/>
        <v/>
      </c>
      <c r="BM1327" s="56" t="str">
        <f t="shared" si="102"/>
        <v/>
      </c>
      <c r="BN1327" s="56" t="str">
        <f t="shared" si="103"/>
        <v/>
      </c>
    </row>
    <row r="1328" spans="64:66" ht="11.25" customHeight="1" x14ac:dyDescent="0.25">
      <c r="BL1328" s="94" t="str">
        <f t="shared" si="101"/>
        <v/>
      </c>
      <c r="BM1328" s="56" t="str">
        <f t="shared" si="102"/>
        <v/>
      </c>
      <c r="BN1328" s="56" t="str">
        <f t="shared" si="103"/>
        <v/>
      </c>
    </row>
    <row r="1329" spans="64:66" ht="11.25" customHeight="1" x14ac:dyDescent="0.25">
      <c r="BL1329" s="94" t="str">
        <f t="shared" si="101"/>
        <v/>
      </c>
      <c r="BM1329" s="56" t="str">
        <f t="shared" si="102"/>
        <v/>
      </c>
      <c r="BN1329" s="56" t="str">
        <f t="shared" si="103"/>
        <v/>
      </c>
    </row>
    <row r="1330" spans="64:66" ht="11.25" customHeight="1" x14ac:dyDescent="0.25">
      <c r="BL1330" s="94" t="str">
        <f t="shared" si="101"/>
        <v/>
      </c>
      <c r="BM1330" s="56" t="str">
        <f t="shared" si="102"/>
        <v/>
      </c>
      <c r="BN1330" s="56" t="str">
        <f t="shared" si="103"/>
        <v/>
      </c>
    </row>
    <row r="1331" spans="64:66" ht="11.25" customHeight="1" x14ac:dyDescent="0.25">
      <c r="BL1331" s="94" t="str">
        <f t="shared" si="101"/>
        <v/>
      </c>
      <c r="BM1331" s="56" t="str">
        <f t="shared" si="102"/>
        <v/>
      </c>
      <c r="BN1331" s="56" t="str">
        <f t="shared" si="103"/>
        <v/>
      </c>
    </row>
    <row r="1332" spans="64:66" ht="11.25" customHeight="1" x14ac:dyDescent="0.25">
      <c r="BL1332" s="94" t="str">
        <f t="shared" si="101"/>
        <v/>
      </c>
      <c r="BM1332" s="56" t="str">
        <f t="shared" si="102"/>
        <v/>
      </c>
      <c r="BN1332" s="56" t="str">
        <f t="shared" si="103"/>
        <v/>
      </c>
    </row>
    <row r="1333" spans="64:66" ht="11.25" customHeight="1" x14ac:dyDescent="0.25">
      <c r="BL1333" s="94" t="str">
        <f t="shared" si="101"/>
        <v/>
      </c>
      <c r="BM1333" s="56" t="str">
        <f t="shared" si="102"/>
        <v/>
      </c>
      <c r="BN1333" s="56" t="str">
        <f t="shared" si="103"/>
        <v/>
      </c>
    </row>
    <row r="1334" spans="64:66" ht="11.25" customHeight="1" x14ac:dyDescent="0.25">
      <c r="BL1334" s="94" t="str">
        <f t="shared" si="101"/>
        <v/>
      </c>
      <c r="BM1334" s="56" t="str">
        <f t="shared" si="102"/>
        <v/>
      </c>
      <c r="BN1334" s="56" t="str">
        <f t="shared" si="103"/>
        <v/>
      </c>
    </row>
    <row r="1335" spans="64:66" ht="11.25" customHeight="1" x14ac:dyDescent="0.25">
      <c r="BL1335" s="94" t="str">
        <f t="shared" si="101"/>
        <v/>
      </c>
      <c r="BM1335" s="56" t="str">
        <f t="shared" si="102"/>
        <v/>
      </c>
      <c r="BN1335" s="56" t="str">
        <f t="shared" si="103"/>
        <v/>
      </c>
    </row>
    <row r="1336" spans="64:66" ht="11.25" customHeight="1" x14ac:dyDescent="0.25">
      <c r="BL1336" s="94" t="str">
        <f t="shared" si="101"/>
        <v/>
      </c>
      <c r="BM1336" s="56" t="str">
        <f t="shared" si="102"/>
        <v/>
      </c>
      <c r="BN1336" s="56" t="str">
        <f t="shared" si="103"/>
        <v/>
      </c>
    </row>
    <row r="1337" spans="64:66" ht="11.25" customHeight="1" x14ac:dyDescent="0.25">
      <c r="BL1337" s="94" t="str">
        <f t="shared" si="101"/>
        <v/>
      </c>
      <c r="BM1337" s="56" t="str">
        <f t="shared" si="102"/>
        <v/>
      </c>
      <c r="BN1337" s="56" t="str">
        <f t="shared" si="103"/>
        <v/>
      </c>
    </row>
    <row r="1338" spans="64:66" ht="11.25" customHeight="1" x14ac:dyDescent="0.25">
      <c r="BL1338" s="94" t="str">
        <f t="shared" si="101"/>
        <v/>
      </c>
      <c r="BM1338" s="56" t="str">
        <f t="shared" si="102"/>
        <v/>
      </c>
      <c r="BN1338" s="56" t="str">
        <f t="shared" si="103"/>
        <v/>
      </c>
    </row>
    <row r="1339" spans="64:66" ht="11.25" customHeight="1" x14ac:dyDescent="0.25">
      <c r="BL1339" s="94" t="str">
        <f t="shared" si="101"/>
        <v/>
      </c>
      <c r="BM1339" s="56" t="str">
        <f t="shared" si="102"/>
        <v/>
      </c>
      <c r="BN1339" s="56" t="str">
        <f t="shared" si="103"/>
        <v/>
      </c>
    </row>
    <row r="1340" spans="64:66" ht="11.25" customHeight="1" x14ac:dyDescent="0.25">
      <c r="BL1340" s="94" t="str">
        <f t="shared" si="101"/>
        <v/>
      </c>
      <c r="BM1340" s="56" t="str">
        <f t="shared" si="102"/>
        <v/>
      </c>
      <c r="BN1340" s="56" t="str">
        <f t="shared" si="103"/>
        <v/>
      </c>
    </row>
    <row r="1341" spans="64:66" ht="11.25" customHeight="1" x14ac:dyDescent="0.25">
      <c r="BL1341" s="94" t="str">
        <f t="shared" si="101"/>
        <v/>
      </c>
      <c r="BM1341" s="56" t="str">
        <f t="shared" si="102"/>
        <v/>
      </c>
      <c r="BN1341" s="56" t="str">
        <f t="shared" si="103"/>
        <v/>
      </c>
    </row>
    <row r="1342" spans="64:66" ht="11.25" customHeight="1" x14ac:dyDescent="0.25">
      <c r="BL1342" s="94" t="str">
        <f t="shared" si="101"/>
        <v/>
      </c>
      <c r="BM1342" s="56" t="str">
        <f t="shared" si="102"/>
        <v/>
      </c>
      <c r="BN1342" s="56" t="str">
        <f t="shared" si="103"/>
        <v/>
      </c>
    </row>
    <row r="1343" spans="64:66" ht="11.25" customHeight="1" x14ac:dyDescent="0.25">
      <c r="BL1343" s="94" t="str">
        <f t="shared" si="101"/>
        <v/>
      </c>
      <c r="BM1343" s="56" t="str">
        <f t="shared" si="102"/>
        <v/>
      </c>
      <c r="BN1343" s="56" t="str">
        <f t="shared" si="103"/>
        <v/>
      </c>
    </row>
    <row r="1344" spans="64:66" ht="11.25" customHeight="1" x14ac:dyDescent="0.25">
      <c r="BL1344" s="94" t="str">
        <f t="shared" si="101"/>
        <v/>
      </c>
      <c r="BM1344" s="56" t="str">
        <f t="shared" si="102"/>
        <v/>
      </c>
      <c r="BN1344" s="56" t="str">
        <f t="shared" si="103"/>
        <v/>
      </c>
    </row>
    <row r="1345" spans="64:66" ht="11.25" customHeight="1" x14ac:dyDescent="0.25">
      <c r="BL1345" s="94" t="str">
        <f t="shared" si="101"/>
        <v/>
      </c>
      <c r="BM1345" s="56" t="str">
        <f t="shared" si="102"/>
        <v/>
      </c>
      <c r="BN1345" s="56" t="str">
        <f t="shared" si="103"/>
        <v/>
      </c>
    </row>
    <row r="1346" spans="64:66" ht="11.25" customHeight="1" x14ac:dyDescent="0.25">
      <c r="BL1346" s="94" t="str">
        <f t="shared" si="101"/>
        <v/>
      </c>
      <c r="BM1346" s="56" t="str">
        <f t="shared" si="102"/>
        <v/>
      </c>
      <c r="BN1346" s="56" t="str">
        <f t="shared" si="103"/>
        <v/>
      </c>
    </row>
    <row r="1347" spans="64:66" ht="11.25" customHeight="1" x14ac:dyDescent="0.25">
      <c r="BL1347" s="94" t="str">
        <f t="shared" si="101"/>
        <v/>
      </c>
      <c r="BM1347" s="56" t="str">
        <f t="shared" si="102"/>
        <v/>
      </c>
      <c r="BN1347" s="56" t="str">
        <f t="shared" si="103"/>
        <v/>
      </c>
    </row>
    <row r="1348" spans="64:66" ht="11.25" customHeight="1" x14ac:dyDescent="0.25">
      <c r="BL1348" s="94" t="str">
        <f t="shared" si="101"/>
        <v/>
      </c>
      <c r="BM1348" s="56" t="str">
        <f t="shared" si="102"/>
        <v/>
      </c>
      <c r="BN1348" s="56" t="str">
        <f t="shared" si="103"/>
        <v/>
      </c>
    </row>
    <row r="1349" spans="64:66" ht="11.25" customHeight="1" x14ac:dyDescent="0.25">
      <c r="BL1349" s="94" t="str">
        <f t="shared" ref="BL1349:BL1412" si="104">IF(ROW()&lt;=$BL$4,ROW()-ROW(BL$4),"")</f>
        <v/>
      </c>
      <c r="BM1349" s="56" t="str">
        <f t="shared" si="102"/>
        <v/>
      </c>
      <c r="BN1349" s="56" t="str">
        <f t="shared" si="103"/>
        <v/>
      </c>
    </row>
    <row r="1350" spans="64:66" ht="11.25" customHeight="1" x14ac:dyDescent="0.25">
      <c r="BL1350" s="94" t="str">
        <f t="shared" si="104"/>
        <v/>
      </c>
      <c r="BM1350" s="56" t="str">
        <f t="shared" ref="BM1350:BM1413" si="105">IF(ISNUMBER(BL1350),INT(BL1349/$BN$4)+1,"")</f>
        <v/>
      </c>
      <c r="BN1350" s="56" t="str">
        <f t="shared" ref="BN1350:BN1413" si="106">IF(ISNUMBER(BL1350),IF(BM1349&lt;&gt;BM1350,1,BN1349+1),"")</f>
        <v/>
      </c>
    </row>
    <row r="1351" spans="64:66" ht="11.25" customHeight="1" x14ac:dyDescent="0.25">
      <c r="BL1351" s="94" t="str">
        <f t="shared" si="104"/>
        <v/>
      </c>
      <c r="BM1351" s="56" t="str">
        <f t="shared" si="105"/>
        <v/>
      </c>
      <c r="BN1351" s="56" t="str">
        <f t="shared" si="106"/>
        <v/>
      </c>
    </row>
    <row r="1352" spans="64:66" ht="11.25" customHeight="1" x14ac:dyDescent="0.25">
      <c r="BL1352" s="94" t="str">
        <f t="shared" si="104"/>
        <v/>
      </c>
      <c r="BM1352" s="56" t="str">
        <f t="shared" si="105"/>
        <v/>
      </c>
      <c r="BN1352" s="56" t="str">
        <f t="shared" si="106"/>
        <v/>
      </c>
    </row>
    <row r="1353" spans="64:66" ht="11.25" customHeight="1" x14ac:dyDescent="0.25">
      <c r="BL1353" s="94" t="str">
        <f t="shared" si="104"/>
        <v/>
      </c>
      <c r="BM1353" s="56" t="str">
        <f t="shared" si="105"/>
        <v/>
      </c>
      <c r="BN1353" s="56" t="str">
        <f t="shared" si="106"/>
        <v/>
      </c>
    </row>
    <row r="1354" spans="64:66" ht="11.25" customHeight="1" x14ac:dyDescent="0.25">
      <c r="BL1354" s="94" t="str">
        <f t="shared" si="104"/>
        <v/>
      </c>
      <c r="BM1354" s="56" t="str">
        <f t="shared" si="105"/>
        <v/>
      </c>
      <c r="BN1354" s="56" t="str">
        <f t="shared" si="106"/>
        <v/>
      </c>
    </row>
    <row r="1355" spans="64:66" ht="11.25" customHeight="1" x14ac:dyDescent="0.25">
      <c r="BL1355" s="94" t="str">
        <f t="shared" si="104"/>
        <v/>
      </c>
      <c r="BM1355" s="56" t="str">
        <f t="shared" si="105"/>
        <v/>
      </c>
      <c r="BN1355" s="56" t="str">
        <f t="shared" si="106"/>
        <v/>
      </c>
    </row>
    <row r="1356" spans="64:66" ht="11.25" customHeight="1" x14ac:dyDescent="0.25">
      <c r="BL1356" s="94" t="str">
        <f t="shared" si="104"/>
        <v/>
      </c>
      <c r="BM1356" s="56" t="str">
        <f t="shared" si="105"/>
        <v/>
      </c>
      <c r="BN1356" s="56" t="str">
        <f t="shared" si="106"/>
        <v/>
      </c>
    </row>
    <row r="1357" spans="64:66" ht="11.25" customHeight="1" x14ac:dyDescent="0.25">
      <c r="BL1357" s="94" t="str">
        <f t="shared" si="104"/>
        <v/>
      </c>
      <c r="BM1357" s="56" t="str">
        <f t="shared" si="105"/>
        <v/>
      </c>
      <c r="BN1357" s="56" t="str">
        <f t="shared" si="106"/>
        <v/>
      </c>
    </row>
    <row r="1358" spans="64:66" ht="11.25" customHeight="1" x14ac:dyDescent="0.25">
      <c r="BL1358" s="94" t="str">
        <f t="shared" si="104"/>
        <v/>
      </c>
      <c r="BM1358" s="56" t="str">
        <f t="shared" si="105"/>
        <v/>
      </c>
      <c r="BN1358" s="56" t="str">
        <f t="shared" si="106"/>
        <v/>
      </c>
    </row>
    <row r="1359" spans="64:66" ht="11.25" customHeight="1" x14ac:dyDescent="0.25">
      <c r="BL1359" s="94" t="str">
        <f t="shared" si="104"/>
        <v/>
      </c>
      <c r="BM1359" s="56" t="str">
        <f t="shared" si="105"/>
        <v/>
      </c>
      <c r="BN1359" s="56" t="str">
        <f t="shared" si="106"/>
        <v/>
      </c>
    </row>
    <row r="1360" spans="64:66" ht="11.25" customHeight="1" x14ac:dyDescent="0.25">
      <c r="BL1360" s="94" t="str">
        <f t="shared" si="104"/>
        <v/>
      </c>
      <c r="BM1360" s="56" t="str">
        <f t="shared" si="105"/>
        <v/>
      </c>
      <c r="BN1360" s="56" t="str">
        <f t="shared" si="106"/>
        <v/>
      </c>
    </row>
    <row r="1361" spans="64:66" ht="11.25" customHeight="1" x14ac:dyDescent="0.25">
      <c r="BL1361" s="94" t="str">
        <f t="shared" si="104"/>
        <v/>
      </c>
      <c r="BM1361" s="56" t="str">
        <f t="shared" si="105"/>
        <v/>
      </c>
      <c r="BN1361" s="56" t="str">
        <f t="shared" si="106"/>
        <v/>
      </c>
    </row>
    <row r="1362" spans="64:66" ht="11.25" customHeight="1" x14ac:dyDescent="0.25">
      <c r="BL1362" s="94" t="str">
        <f t="shared" si="104"/>
        <v/>
      </c>
      <c r="BM1362" s="56" t="str">
        <f t="shared" si="105"/>
        <v/>
      </c>
      <c r="BN1362" s="56" t="str">
        <f t="shared" si="106"/>
        <v/>
      </c>
    </row>
    <row r="1363" spans="64:66" ht="11.25" customHeight="1" x14ac:dyDescent="0.25">
      <c r="BL1363" s="94" t="str">
        <f t="shared" si="104"/>
        <v/>
      </c>
      <c r="BM1363" s="56" t="str">
        <f t="shared" si="105"/>
        <v/>
      </c>
      <c r="BN1363" s="56" t="str">
        <f t="shared" si="106"/>
        <v/>
      </c>
    </row>
    <row r="1364" spans="64:66" ht="11.25" customHeight="1" x14ac:dyDescent="0.25">
      <c r="BL1364" s="94" t="str">
        <f t="shared" si="104"/>
        <v/>
      </c>
      <c r="BM1364" s="56" t="str">
        <f t="shared" si="105"/>
        <v/>
      </c>
      <c r="BN1364" s="56" t="str">
        <f t="shared" si="106"/>
        <v/>
      </c>
    </row>
    <row r="1365" spans="64:66" ht="11.25" customHeight="1" x14ac:dyDescent="0.25">
      <c r="BL1365" s="94" t="str">
        <f t="shared" si="104"/>
        <v/>
      </c>
      <c r="BM1365" s="56" t="str">
        <f t="shared" si="105"/>
        <v/>
      </c>
      <c r="BN1365" s="56" t="str">
        <f t="shared" si="106"/>
        <v/>
      </c>
    </row>
    <row r="1366" spans="64:66" ht="11.25" customHeight="1" x14ac:dyDescent="0.25">
      <c r="BL1366" s="94" t="str">
        <f t="shared" si="104"/>
        <v/>
      </c>
      <c r="BM1366" s="56" t="str">
        <f t="shared" si="105"/>
        <v/>
      </c>
      <c r="BN1366" s="56" t="str">
        <f t="shared" si="106"/>
        <v/>
      </c>
    </row>
    <row r="1367" spans="64:66" ht="11.25" customHeight="1" x14ac:dyDescent="0.25">
      <c r="BL1367" s="94" t="str">
        <f t="shared" si="104"/>
        <v/>
      </c>
      <c r="BM1367" s="56" t="str">
        <f t="shared" si="105"/>
        <v/>
      </c>
      <c r="BN1367" s="56" t="str">
        <f t="shared" si="106"/>
        <v/>
      </c>
    </row>
    <row r="1368" spans="64:66" ht="11.25" customHeight="1" x14ac:dyDescent="0.25">
      <c r="BL1368" s="94" t="str">
        <f t="shared" si="104"/>
        <v/>
      </c>
      <c r="BM1368" s="56" t="str">
        <f t="shared" si="105"/>
        <v/>
      </c>
      <c r="BN1368" s="56" t="str">
        <f t="shared" si="106"/>
        <v/>
      </c>
    </row>
    <row r="1369" spans="64:66" ht="11.25" customHeight="1" x14ac:dyDescent="0.25">
      <c r="BL1369" s="94" t="str">
        <f t="shared" si="104"/>
        <v/>
      </c>
      <c r="BM1369" s="56" t="str">
        <f t="shared" si="105"/>
        <v/>
      </c>
      <c r="BN1369" s="56" t="str">
        <f t="shared" si="106"/>
        <v/>
      </c>
    </row>
    <row r="1370" spans="64:66" ht="11.25" customHeight="1" x14ac:dyDescent="0.25">
      <c r="BL1370" s="94" t="str">
        <f t="shared" si="104"/>
        <v/>
      </c>
      <c r="BM1370" s="56" t="str">
        <f t="shared" si="105"/>
        <v/>
      </c>
      <c r="BN1370" s="56" t="str">
        <f t="shared" si="106"/>
        <v/>
      </c>
    </row>
    <row r="1371" spans="64:66" ht="11.25" customHeight="1" x14ac:dyDescent="0.25">
      <c r="BL1371" s="94" t="str">
        <f t="shared" si="104"/>
        <v/>
      </c>
      <c r="BM1371" s="56" t="str">
        <f t="shared" si="105"/>
        <v/>
      </c>
      <c r="BN1371" s="56" t="str">
        <f t="shared" si="106"/>
        <v/>
      </c>
    </row>
    <row r="1372" spans="64:66" ht="11.25" customHeight="1" x14ac:dyDescent="0.25">
      <c r="BL1372" s="94" t="str">
        <f t="shared" si="104"/>
        <v/>
      </c>
      <c r="BM1372" s="56" t="str">
        <f t="shared" si="105"/>
        <v/>
      </c>
      <c r="BN1372" s="56" t="str">
        <f t="shared" si="106"/>
        <v/>
      </c>
    </row>
    <row r="1373" spans="64:66" ht="11.25" customHeight="1" x14ac:dyDescent="0.25">
      <c r="BL1373" s="94" t="str">
        <f t="shared" si="104"/>
        <v/>
      </c>
      <c r="BM1373" s="56" t="str">
        <f t="shared" si="105"/>
        <v/>
      </c>
      <c r="BN1373" s="56" t="str">
        <f t="shared" si="106"/>
        <v/>
      </c>
    </row>
    <row r="1374" spans="64:66" ht="11.25" customHeight="1" x14ac:dyDescent="0.25">
      <c r="BL1374" s="94" t="str">
        <f t="shared" si="104"/>
        <v/>
      </c>
      <c r="BM1374" s="56" t="str">
        <f t="shared" si="105"/>
        <v/>
      </c>
      <c r="BN1374" s="56" t="str">
        <f t="shared" si="106"/>
        <v/>
      </c>
    </row>
    <row r="1375" spans="64:66" ht="11.25" customHeight="1" x14ac:dyDescent="0.25">
      <c r="BL1375" s="94" t="str">
        <f t="shared" si="104"/>
        <v/>
      </c>
      <c r="BM1375" s="56" t="str">
        <f t="shared" si="105"/>
        <v/>
      </c>
      <c r="BN1375" s="56" t="str">
        <f t="shared" si="106"/>
        <v/>
      </c>
    </row>
    <row r="1376" spans="64:66" ht="11.25" customHeight="1" x14ac:dyDescent="0.25">
      <c r="BL1376" s="94" t="str">
        <f t="shared" si="104"/>
        <v/>
      </c>
      <c r="BM1376" s="56" t="str">
        <f t="shared" si="105"/>
        <v/>
      </c>
      <c r="BN1376" s="56" t="str">
        <f t="shared" si="106"/>
        <v/>
      </c>
    </row>
    <row r="1377" spans="64:66" ht="11.25" customHeight="1" x14ac:dyDescent="0.25">
      <c r="BL1377" s="94" t="str">
        <f t="shared" si="104"/>
        <v/>
      </c>
      <c r="BM1377" s="56" t="str">
        <f t="shared" si="105"/>
        <v/>
      </c>
      <c r="BN1377" s="56" t="str">
        <f t="shared" si="106"/>
        <v/>
      </c>
    </row>
    <row r="1378" spans="64:66" ht="11.25" customHeight="1" x14ac:dyDescent="0.25">
      <c r="BL1378" s="94" t="str">
        <f t="shared" si="104"/>
        <v/>
      </c>
      <c r="BM1378" s="56" t="str">
        <f t="shared" si="105"/>
        <v/>
      </c>
      <c r="BN1378" s="56" t="str">
        <f t="shared" si="106"/>
        <v/>
      </c>
    </row>
    <row r="1379" spans="64:66" ht="11.25" customHeight="1" x14ac:dyDescent="0.25">
      <c r="BL1379" s="94" t="str">
        <f t="shared" si="104"/>
        <v/>
      </c>
      <c r="BM1379" s="56" t="str">
        <f t="shared" si="105"/>
        <v/>
      </c>
      <c r="BN1379" s="56" t="str">
        <f t="shared" si="106"/>
        <v/>
      </c>
    </row>
    <row r="1380" spans="64:66" ht="11.25" customHeight="1" x14ac:dyDescent="0.25">
      <c r="BL1380" s="94" t="str">
        <f t="shared" si="104"/>
        <v/>
      </c>
      <c r="BM1380" s="56" t="str">
        <f t="shared" si="105"/>
        <v/>
      </c>
      <c r="BN1380" s="56" t="str">
        <f t="shared" si="106"/>
        <v/>
      </c>
    </row>
    <row r="1381" spans="64:66" ht="11.25" customHeight="1" x14ac:dyDescent="0.25">
      <c r="BL1381" s="94" t="str">
        <f t="shared" si="104"/>
        <v/>
      </c>
      <c r="BM1381" s="56" t="str">
        <f t="shared" si="105"/>
        <v/>
      </c>
      <c r="BN1381" s="56" t="str">
        <f t="shared" si="106"/>
        <v/>
      </c>
    </row>
    <row r="1382" spans="64:66" ht="11.25" customHeight="1" x14ac:dyDescent="0.25">
      <c r="BL1382" s="94" t="str">
        <f t="shared" si="104"/>
        <v/>
      </c>
      <c r="BM1382" s="56" t="str">
        <f t="shared" si="105"/>
        <v/>
      </c>
      <c r="BN1382" s="56" t="str">
        <f t="shared" si="106"/>
        <v/>
      </c>
    </row>
    <row r="1383" spans="64:66" ht="11.25" customHeight="1" x14ac:dyDescent="0.25">
      <c r="BL1383" s="94" t="str">
        <f t="shared" si="104"/>
        <v/>
      </c>
      <c r="BM1383" s="56" t="str">
        <f t="shared" si="105"/>
        <v/>
      </c>
      <c r="BN1383" s="56" t="str">
        <f t="shared" si="106"/>
        <v/>
      </c>
    </row>
    <row r="1384" spans="64:66" ht="11.25" customHeight="1" x14ac:dyDescent="0.25">
      <c r="BL1384" s="94" t="str">
        <f t="shared" si="104"/>
        <v/>
      </c>
      <c r="BM1384" s="56" t="str">
        <f t="shared" si="105"/>
        <v/>
      </c>
      <c r="BN1384" s="56" t="str">
        <f t="shared" si="106"/>
        <v/>
      </c>
    </row>
    <row r="1385" spans="64:66" ht="11.25" customHeight="1" x14ac:dyDescent="0.25">
      <c r="BL1385" s="94" t="str">
        <f t="shared" si="104"/>
        <v/>
      </c>
      <c r="BM1385" s="56" t="str">
        <f t="shared" si="105"/>
        <v/>
      </c>
      <c r="BN1385" s="56" t="str">
        <f t="shared" si="106"/>
        <v/>
      </c>
    </row>
    <row r="1386" spans="64:66" ht="11.25" customHeight="1" x14ac:dyDescent="0.25">
      <c r="BL1386" s="94" t="str">
        <f t="shared" si="104"/>
        <v/>
      </c>
      <c r="BM1386" s="56" t="str">
        <f t="shared" si="105"/>
        <v/>
      </c>
      <c r="BN1386" s="56" t="str">
        <f t="shared" si="106"/>
        <v/>
      </c>
    </row>
    <row r="1387" spans="64:66" ht="11.25" customHeight="1" x14ac:dyDescent="0.25">
      <c r="BL1387" s="94" t="str">
        <f t="shared" si="104"/>
        <v/>
      </c>
      <c r="BM1387" s="56" t="str">
        <f t="shared" si="105"/>
        <v/>
      </c>
      <c r="BN1387" s="56" t="str">
        <f t="shared" si="106"/>
        <v/>
      </c>
    </row>
    <row r="1388" spans="64:66" ht="11.25" customHeight="1" x14ac:dyDescent="0.25">
      <c r="BL1388" s="94" t="str">
        <f t="shared" si="104"/>
        <v/>
      </c>
      <c r="BM1388" s="56" t="str">
        <f t="shared" si="105"/>
        <v/>
      </c>
      <c r="BN1388" s="56" t="str">
        <f t="shared" si="106"/>
        <v/>
      </c>
    </row>
    <row r="1389" spans="64:66" ht="11.25" customHeight="1" x14ac:dyDescent="0.25">
      <c r="BL1389" s="94" t="str">
        <f t="shared" si="104"/>
        <v/>
      </c>
      <c r="BM1389" s="56" t="str">
        <f t="shared" si="105"/>
        <v/>
      </c>
      <c r="BN1389" s="56" t="str">
        <f t="shared" si="106"/>
        <v/>
      </c>
    </row>
    <row r="1390" spans="64:66" ht="11.25" customHeight="1" x14ac:dyDescent="0.25">
      <c r="BL1390" s="94" t="str">
        <f t="shared" si="104"/>
        <v/>
      </c>
      <c r="BM1390" s="56" t="str">
        <f t="shared" si="105"/>
        <v/>
      </c>
      <c r="BN1390" s="56" t="str">
        <f t="shared" si="106"/>
        <v/>
      </c>
    </row>
    <row r="1391" spans="64:66" ht="11.25" customHeight="1" x14ac:dyDescent="0.25">
      <c r="BL1391" s="94" t="str">
        <f t="shared" si="104"/>
        <v/>
      </c>
      <c r="BM1391" s="56" t="str">
        <f t="shared" si="105"/>
        <v/>
      </c>
      <c r="BN1391" s="56" t="str">
        <f t="shared" si="106"/>
        <v/>
      </c>
    </row>
    <row r="1392" spans="64:66" ht="11.25" customHeight="1" x14ac:dyDescent="0.25">
      <c r="BL1392" s="94" t="str">
        <f t="shared" si="104"/>
        <v/>
      </c>
      <c r="BM1392" s="56" t="str">
        <f t="shared" si="105"/>
        <v/>
      </c>
      <c r="BN1392" s="56" t="str">
        <f t="shared" si="106"/>
        <v/>
      </c>
    </row>
    <row r="1393" spans="64:66" ht="11.25" customHeight="1" x14ac:dyDescent="0.25">
      <c r="BL1393" s="94" t="str">
        <f t="shared" si="104"/>
        <v/>
      </c>
      <c r="BM1393" s="56" t="str">
        <f t="shared" si="105"/>
        <v/>
      </c>
      <c r="BN1393" s="56" t="str">
        <f t="shared" si="106"/>
        <v/>
      </c>
    </row>
    <row r="1394" spans="64:66" ht="11.25" customHeight="1" x14ac:dyDescent="0.25">
      <c r="BL1394" s="94" t="str">
        <f t="shared" si="104"/>
        <v/>
      </c>
      <c r="BM1394" s="56" t="str">
        <f t="shared" si="105"/>
        <v/>
      </c>
      <c r="BN1394" s="56" t="str">
        <f t="shared" si="106"/>
        <v/>
      </c>
    </row>
    <row r="1395" spans="64:66" ht="11.25" customHeight="1" x14ac:dyDescent="0.25">
      <c r="BL1395" s="94" t="str">
        <f t="shared" si="104"/>
        <v/>
      </c>
      <c r="BM1395" s="56" t="str">
        <f t="shared" si="105"/>
        <v/>
      </c>
      <c r="BN1395" s="56" t="str">
        <f t="shared" si="106"/>
        <v/>
      </c>
    </row>
    <row r="1396" spans="64:66" ht="11.25" customHeight="1" x14ac:dyDescent="0.25">
      <c r="BL1396" s="94" t="str">
        <f t="shared" si="104"/>
        <v/>
      </c>
      <c r="BM1396" s="56" t="str">
        <f t="shared" si="105"/>
        <v/>
      </c>
      <c r="BN1396" s="56" t="str">
        <f t="shared" si="106"/>
        <v/>
      </c>
    </row>
    <row r="1397" spans="64:66" ht="11.25" customHeight="1" x14ac:dyDescent="0.25">
      <c r="BL1397" s="94" t="str">
        <f t="shared" si="104"/>
        <v/>
      </c>
      <c r="BM1397" s="56" t="str">
        <f t="shared" si="105"/>
        <v/>
      </c>
      <c r="BN1397" s="56" t="str">
        <f t="shared" si="106"/>
        <v/>
      </c>
    </row>
    <row r="1398" spans="64:66" ht="11.25" customHeight="1" x14ac:dyDescent="0.25">
      <c r="BL1398" s="94" t="str">
        <f t="shared" si="104"/>
        <v/>
      </c>
      <c r="BM1398" s="56" t="str">
        <f t="shared" si="105"/>
        <v/>
      </c>
      <c r="BN1398" s="56" t="str">
        <f t="shared" si="106"/>
        <v/>
      </c>
    </row>
    <row r="1399" spans="64:66" ht="11.25" customHeight="1" x14ac:dyDescent="0.25">
      <c r="BL1399" s="94" t="str">
        <f t="shared" si="104"/>
        <v/>
      </c>
      <c r="BM1399" s="56" t="str">
        <f t="shared" si="105"/>
        <v/>
      </c>
      <c r="BN1399" s="56" t="str">
        <f t="shared" si="106"/>
        <v/>
      </c>
    </row>
    <row r="1400" spans="64:66" ht="11.25" customHeight="1" x14ac:dyDescent="0.25">
      <c r="BL1400" s="94" t="str">
        <f t="shared" si="104"/>
        <v/>
      </c>
      <c r="BM1400" s="56" t="str">
        <f t="shared" si="105"/>
        <v/>
      </c>
      <c r="BN1400" s="56" t="str">
        <f t="shared" si="106"/>
        <v/>
      </c>
    </row>
    <row r="1401" spans="64:66" ht="11.25" customHeight="1" x14ac:dyDescent="0.25">
      <c r="BL1401" s="94" t="str">
        <f t="shared" si="104"/>
        <v/>
      </c>
      <c r="BM1401" s="56" t="str">
        <f t="shared" si="105"/>
        <v/>
      </c>
      <c r="BN1401" s="56" t="str">
        <f t="shared" si="106"/>
        <v/>
      </c>
    </row>
    <row r="1402" spans="64:66" ht="11.25" customHeight="1" x14ac:dyDescent="0.25">
      <c r="BL1402" s="94" t="str">
        <f t="shared" si="104"/>
        <v/>
      </c>
      <c r="BM1402" s="56" t="str">
        <f t="shared" si="105"/>
        <v/>
      </c>
      <c r="BN1402" s="56" t="str">
        <f t="shared" si="106"/>
        <v/>
      </c>
    </row>
    <row r="1403" spans="64:66" ht="11.25" customHeight="1" x14ac:dyDescent="0.25">
      <c r="BL1403" s="94" t="str">
        <f t="shared" si="104"/>
        <v/>
      </c>
      <c r="BM1403" s="56" t="str">
        <f t="shared" si="105"/>
        <v/>
      </c>
      <c r="BN1403" s="56" t="str">
        <f t="shared" si="106"/>
        <v/>
      </c>
    </row>
    <row r="1404" spans="64:66" ht="11.25" customHeight="1" x14ac:dyDescent="0.25">
      <c r="BL1404" s="94" t="str">
        <f t="shared" si="104"/>
        <v/>
      </c>
      <c r="BM1404" s="56" t="str">
        <f t="shared" si="105"/>
        <v/>
      </c>
      <c r="BN1404" s="56" t="str">
        <f t="shared" si="106"/>
        <v/>
      </c>
    </row>
    <row r="1405" spans="64:66" ht="11.25" customHeight="1" x14ac:dyDescent="0.25">
      <c r="BL1405" s="94" t="str">
        <f t="shared" si="104"/>
        <v/>
      </c>
      <c r="BM1405" s="56" t="str">
        <f t="shared" si="105"/>
        <v/>
      </c>
      <c r="BN1405" s="56" t="str">
        <f t="shared" si="106"/>
        <v/>
      </c>
    </row>
    <row r="1406" spans="64:66" ht="11.25" customHeight="1" x14ac:dyDescent="0.25">
      <c r="BL1406" s="94" t="str">
        <f t="shared" si="104"/>
        <v/>
      </c>
      <c r="BM1406" s="56" t="str">
        <f t="shared" si="105"/>
        <v/>
      </c>
      <c r="BN1406" s="56" t="str">
        <f t="shared" si="106"/>
        <v/>
      </c>
    </row>
    <row r="1407" spans="64:66" ht="11.25" customHeight="1" x14ac:dyDescent="0.25">
      <c r="BL1407" s="94" t="str">
        <f t="shared" si="104"/>
        <v/>
      </c>
      <c r="BM1407" s="56" t="str">
        <f t="shared" si="105"/>
        <v/>
      </c>
      <c r="BN1407" s="56" t="str">
        <f t="shared" si="106"/>
        <v/>
      </c>
    </row>
    <row r="1408" spans="64:66" ht="11.25" customHeight="1" x14ac:dyDescent="0.25">
      <c r="BL1408" s="94" t="str">
        <f t="shared" si="104"/>
        <v/>
      </c>
      <c r="BM1408" s="56" t="str">
        <f t="shared" si="105"/>
        <v/>
      </c>
      <c r="BN1408" s="56" t="str">
        <f t="shared" si="106"/>
        <v/>
      </c>
    </row>
    <row r="1409" spans="64:66" ht="11.25" customHeight="1" x14ac:dyDescent="0.25">
      <c r="BL1409" s="94" t="str">
        <f t="shared" si="104"/>
        <v/>
      </c>
      <c r="BM1409" s="56" t="str">
        <f t="shared" si="105"/>
        <v/>
      </c>
      <c r="BN1409" s="56" t="str">
        <f t="shared" si="106"/>
        <v/>
      </c>
    </row>
    <row r="1410" spans="64:66" ht="11.25" customHeight="1" x14ac:dyDescent="0.25">
      <c r="BL1410" s="94" t="str">
        <f t="shared" si="104"/>
        <v/>
      </c>
      <c r="BM1410" s="56" t="str">
        <f t="shared" si="105"/>
        <v/>
      </c>
      <c r="BN1410" s="56" t="str">
        <f t="shared" si="106"/>
        <v/>
      </c>
    </row>
    <row r="1411" spans="64:66" ht="11.25" customHeight="1" x14ac:dyDescent="0.25">
      <c r="BL1411" s="94" t="str">
        <f t="shared" si="104"/>
        <v/>
      </c>
      <c r="BM1411" s="56" t="str">
        <f t="shared" si="105"/>
        <v/>
      </c>
      <c r="BN1411" s="56" t="str">
        <f t="shared" si="106"/>
        <v/>
      </c>
    </row>
    <row r="1412" spans="64:66" ht="11.25" customHeight="1" x14ac:dyDescent="0.25">
      <c r="BL1412" s="94" t="str">
        <f t="shared" si="104"/>
        <v/>
      </c>
      <c r="BM1412" s="56" t="str">
        <f t="shared" si="105"/>
        <v/>
      </c>
      <c r="BN1412" s="56" t="str">
        <f t="shared" si="106"/>
        <v/>
      </c>
    </row>
    <row r="1413" spans="64:66" ht="11.25" customHeight="1" x14ac:dyDescent="0.25">
      <c r="BL1413" s="94" t="str">
        <f t="shared" ref="BL1413:BL1476" si="107">IF(ROW()&lt;=$BL$4,ROW()-ROW(BL$4),"")</f>
        <v/>
      </c>
      <c r="BM1413" s="56" t="str">
        <f t="shared" si="105"/>
        <v/>
      </c>
      <c r="BN1413" s="56" t="str">
        <f t="shared" si="106"/>
        <v/>
      </c>
    </row>
    <row r="1414" spans="64:66" ht="11.25" customHeight="1" x14ac:dyDescent="0.25">
      <c r="BL1414" s="94" t="str">
        <f t="shared" si="107"/>
        <v/>
      </c>
      <c r="BM1414" s="56" t="str">
        <f t="shared" ref="BM1414:BM1477" si="108">IF(ISNUMBER(BL1414),INT(BL1413/$BN$4)+1,"")</f>
        <v/>
      </c>
      <c r="BN1414" s="56" t="str">
        <f t="shared" ref="BN1414:BN1477" si="109">IF(ISNUMBER(BL1414),IF(BM1413&lt;&gt;BM1414,1,BN1413+1),"")</f>
        <v/>
      </c>
    </row>
    <row r="1415" spans="64:66" ht="11.25" customHeight="1" x14ac:dyDescent="0.25">
      <c r="BL1415" s="94" t="str">
        <f t="shared" si="107"/>
        <v/>
      </c>
      <c r="BM1415" s="56" t="str">
        <f t="shared" si="108"/>
        <v/>
      </c>
      <c r="BN1415" s="56" t="str">
        <f t="shared" si="109"/>
        <v/>
      </c>
    </row>
    <row r="1416" spans="64:66" ht="11.25" customHeight="1" x14ac:dyDescent="0.25">
      <c r="BL1416" s="94" t="str">
        <f t="shared" si="107"/>
        <v/>
      </c>
      <c r="BM1416" s="56" t="str">
        <f t="shared" si="108"/>
        <v/>
      </c>
      <c r="BN1416" s="56" t="str">
        <f t="shared" si="109"/>
        <v/>
      </c>
    </row>
    <row r="1417" spans="64:66" ht="11.25" customHeight="1" x14ac:dyDescent="0.25">
      <c r="BL1417" s="94" t="str">
        <f t="shared" si="107"/>
        <v/>
      </c>
      <c r="BM1417" s="56" t="str">
        <f t="shared" si="108"/>
        <v/>
      </c>
      <c r="BN1417" s="56" t="str">
        <f t="shared" si="109"/>
        <v/>
      </c>
    </row>
    <row r="1418" spans="64:66" ht="11.25" customHeight="1" x14ac:dyDescent="0.25">
      <c r="BL1418" s="94" t="str">
        <f t="shared" si="107"/>
        <v/>
      </c>
      <c r="BM1418" s="56" t="str">
        <f t="shared" si="108"/>
        <v/>
      </c>
      <c r="BN1418" s="56" t="str">
        <f t="shared" si="109"/>
        <v/>
      </c>
    </row>
    <row r="1419" spans="64:66" ht="11.25" customHeight="1" x14ac:dyDescent="0.25">
      <c r="BL1419" s="94" t="str">
        <f t="shared" si="107"/>
        <v/>
      </c>
      <c r="BM1419" s="56" t="str">
        <f t="shared" si="108"/>
        <v/>
      </c>
      <c r="BN1419" s="56" t="str">
        <f t="shared" si="109"/>
        <v/>
      </c>
    </row>
    <row r="1420" spans="64:66" ht="11.25" customHeight="1" x14ac:dyDescent="0.25">
      <c r="BL1420" s="94" t="str">
        <f t="shared" si="107"/>
        <v/>
      </c>
      <c r="BM1420" s="56" t="str">
        <f t="shared" si="108"/>
        <v/>
      </c>
      <c r="BN1420" s="56" t="str">
        <f t="shared" si="109"/>
        <v/>
      </c>
    </row>
    <row r="1421" spans="64:66" ht="11.25" customHeight="1" x14ac:dyDescent="0.25">
      <c r="BL1421" s="94" t="str">
        <f t="shared" si="107"/>
        <v/>
      </c>
      <c r="BM1421" s="56" t="str">
        <f t="shared" si="108"/>
        <v/>
      </c>
      <c r="BN1421" s="56" t="str">
        <f t="shared" si="109"/>
        <v/>
      </c>
    </row>
    <row r="1422" spans="64:66" ht="11.25" customHeight="1" x14ac:dyDescent="0.25">
      <c r="BL1422" s="94" t="str">
        <f t="shared" si="107"/>
        <v/>
      </c>
      <c r="BM1422" s="56" t="str">
        <f t="shared" si="108"/>
        <v/>
      </c>
      <c r="BN1422" s="56" t="str">
        <f t="shared" si="109"/>
        <v/>
      </c>
    </row>
    <row r="1423" spans="64:66" ht="11.25" customHeight="1" x14ac:dyDescent="0.25">
      <c r="BL1423" s="94" t="str">
        <f t="shared" si="107"/>
        <v/>
      </c>
      <c r="BM1423" s="56" t="str">
        <f t="shared" si="108"/>
        <v/>
      </c>
      <c r="BN1423" s="56" t="str">
        <f t="shared" si="109"/>
        <v/>
      </c>
    </row>
    <row r="1424" spans="64:66" ht="11.25" customHeight="1" x14ac:dyDescent="0.25">
      <c r="BL1424" s="94" t="str">
        <f t="shared" si="107"/>
        <v/>
      </c>
      <c r="BM1424" s="56" t="str">
        <f t="shared" si="108"/>
        <v/>
      </c>
      <c r="BN1424" s="56" t="str">
        <f t="shared" si="109"/>
        <v/>
      </c>
    </row>
    <row r="1425" spans="64:66" ht="11.25" customHeight="1" x14ac:dyDescent="0.25">
      <c r="BL1425" s="94" t="str">
        <f t="shared" si="107"/>
        <v/>
      </c>
      <c r="BM1425" s="56" t="str">
        <f t="shared" si="108"/>
        <v/>
      </c>
      <c r="BN1425" s="56" t="str">
        <f t="shared" si="109"/>
        <v/>
      </c>
    </row>
    <row r="1426" spans="64:66" ht="11.25" customHeight="1" x14ac:dyDescent="0.25">
      <c r="BL1426" s="94" t="str">
        <f t="shared" si="107"/>
        <v/>
      </c>
      <c r="BM1426" s="56" t="str">
        <f t="shared" si="108"/>
        <v/>
      </c>
      <c r="BN1426" s="56" t="str">
        <f t="shared" si="109"/>
        <v/>
      </c>
    </row>
    <row r="1427" spans="64:66" ht="11.25" customHeight="1" x14ac:dyDescent="0.25">
      <c r="BL1427" s="94" t="str">
        <f t="shared" si="107"/>
        <v/>
      </c>
      <c r="BM1427" s="56" t="str">
        <f t="shared" si="108"/>
        <v/>
      </c>
      <c r="BN1427" s="56" t="str">
        <f t="shared" si="109"/>
        <v/>
      </c>
    </row>
    <row r="1428" spans="64:66" ht="11.25" customHeight="1" x14ac:dyDescent="0.25">
      <c r="BL1428" s="94" t="str">
        <f t="shared" si="107"/>
        <v/>
      </c>
      <c r="BM1428" s="56" t="str">
        <f t="shared" si="108"/>
        <v/>
      </c>
      <c r="BN1428" s="56" t="str">
        <f t="shared" si="109"/>
        <v/>
      </c>
    </row>
    <row r="1429" spans="64:66" ht="11.25" customHeight="1" x14ac:dyDescent="0.25">
      <c r="BL1429" s="94" t="str">
        <f t="shared" si="107"/>
        <v/>
      </c>
      <c r="BM1429" s="56" t="str">
        <f t="shared" si="108"/>
        <v/>
      </c>
      <c r="BN1429" s="56" t="str">
        <f t="shared" si="109"/>
        <v/>
      </c>
    </row>
    <row r="1430" spans="64:66" ht="11.25" customHeight="1" x14ac:dyDescent="0.25">
      <c r="BL1430" s="94" t="str">
        <f t="shared" si="107"/>
        <v/>
      </c>
      <c r="BM1430" s="56" t="str">
        <f t="shared" si="108"/>
        <v/>
      </c>
      <c r="BN1430" s="56" t="str">
        <f t="shared" si="109"/>
        <v/>
      </c>
    </row>
    <row r="1431" spans="64:66" ht="11.25" customHeight="1" x14ac:dyDescent="0.25">
      <c r="BL1431" s="94" t="str">
        <f t="shared" si="107"/>
        <v/>
      </c>
      <c r="BM1431" s="56" t="str">
        <f t="shared" si="108"/>
        <v/>
      </c>
      <c r="BN1431" s="56" t="str">
        <f t="shared" si="109"/>
        <v/>
      </c>
    </row>
    <row r="1432" spans="64:66" ht="11.25" customHeight="1" x14ac:dyDescent="0.25">
      <c r="BL1432" s="94" t="str">
        <f t="shared" si="107"/>
        <v/>
      </c>
      <c r="BM1432" s="56" t="str">
        <f t="shared" si="108"/>
        <v/>
      </c>
      <c r="BN1432" s="56" t="str">
        <f t="shared" si="109"/>
        <v/>
      </c>
    </row>
    <row r="1433" spans="64:66" ht="11.25" customHeight="1" x14ac:dyDescent="0.25">
      <c r="BL1433" s="94" t="str">
        <f t="shared" si="107"/>
        <v/>
      </c>
      <c r="BM1433" s="56" t="str">
        <f t="shared" si="108"/>
        <v/>
      </c>
      <c r="BN1433" s="56" t="str">
        <f t="shared" si="109"/>
        <v/>
      </c>
    </row>
    <row r="1434" spans="64:66" ht="11.25" customHeight="1" x14ac:dyDescent="0.25">
      <c r="BL1434" s="94" t="str">
        <f t="shared" si="107"/>
        <v/>
      </c>
      <c r="BM1434" s="56" t="str">
        <f t="shared" si="108"/>
        <v/>
      </c>
      <c r="BN1434" s="56" t="str">
        <f t="shared" si="109"/>
        <v/>
      </c>
    </row>
    <row r="1435" spans="64:66" ht="11.25" customHeight="1" x14ac:dyDescent="0.25">
      <c r="BL1435" s="94" t="str">
        <f t="shared" si="107"/>
        <v/>
      </c>
      <c r="BM1435" s="56" t="str">
        <f t="shared" si="108"/>
        <v/>
      </c>
      <c r="BN1435" s="56" t="str">
        <f t="shared" si="109"/>
        <v/>
      </c>
    </row>
    <row r="1436" spans="64:66" ht="11.25" customHeight="1" x14ac:dyDescent="0.25">
      <c r="BL1436" s="94" t="str">
        <f t="shared" si="107"/>
        <v/>
      </c>
      <c r="BM1436" s="56" t="str">
        <f t="shared" si="108"/>
        <v/>
      </c>
      <c r="BN1436" s="56" t="str">
        <f t="shared" si="109"/>
        <v/>
      </c>
    </row>
    <row r="1437" spans="64:66" ht="11.25" customHeight="1" x14ac:dyDescent="0.25">
      <c r="BL1437" s="94" t="str">
        <f t="shared" si="107"/>
        <v/>
      </c>
      <c r="BM1437" s="56" t="str">
        <f t="shared" si="108"/>
        <v/>
      </c>
      <c r="BN1437" s="56" t="str">
        <f t="shared" si="109"/>
        <v/>
      </c>
    </row>
    <row r="1438" spans="64:66" ht="11.25" customHeight="1" x14ac:dyDescent="0.25">
      <c r="BL1438" s="94" t="str">
        <f t="shared" si="107"/>
        <v/>
      </c>
      <c r="BM1438" s="56" t="str">
        <f t="shared" si="108"/>
        <v/>
      </c>
      <c r="BN1438" s="56" t="str">
        <f t="shared" si="109"/>
        <v/>
      </c>
    </row>
    <row r="1439" spans="64:66" ht="11.25" customHeight="1" x14ac:dyDescent="0.25">
      <c r="BL1439" s="94" t="str">
        <f t="shared" si="107"/>
        <v/>
      </c>
      <c r="BM1439" s="56" t="str">
        <f t="shared" si="108"/>
        <v/>
      </c>
      <c r="BN1439" s="56" t="str">
        <f t="shared" si="109"/>
        <v/>
      </c>
    </row>
    <row r="1440" spans="64:66" ht="11.25" customHeight="1" x14ac:dyDescent="0.25">
      <c r="BL1440" s="94" t="str">
        <f t="shared" si="107"/>
        <v/>
      </c>
      <c r="BM1440" s="56" t="str">
        <f t="shared" si="108"/>
        <v/>
      </c>
      <c r="BN1440" s="56" t="str">
        <f t="shared" si="109"/>
        <v/>
      </c>
    </row>
    <row r="1441" spans="64:66" ht="11.25" customHeight="1" x14ac:dyDescent="0.25">
      <c r="BL1441" s="94" t="str">
        <f t="shared" si="107"/>
        <v/>
      </c>
      <c r="BM1441" s="56" t="str">
        <f t="shared" si="108"/>
        <v/>
      </c>
      <c r="BN1441" s="56" t="str">
        <f t="shared" si="109"/>
        <v/>
      </c>
    </row>
    <row r="1442" spans="64:66" ht="11.25" customHeight="1" x14ac:dyDescent="0.25">
      <c r="BL1442" s="94" t="str">
        <f t="shared" si="107"/>
        <v/>
      </c>
      <c r="BM1442" s="56" t="str">
        <f t="shared" si="108"/>
        <v/>
      </c>
      <c r="BN1442" s="56" t="str">
        <f t="shared" si="109"/>
        <v/>
      </c>
    </row>
    <row r="1443" spans="64:66" ht="11.25" customHeight="1" x14ac:dyDescent="0.25">
      <c r="BL1443" s="94" t="str">
        <f t="shared" si="107"/>
        <v/>
      </c>
      <c r="BM1443" s="56" t="str">
        <f t="shared" si="108"/>
        <v/>
      </c>
      <c r="BN1443" s="56" t="str">
        <f t="shared" si="109"/>
        <v/>
      </c>
    </row>
    <row r="1444" spans="64:66" ht="11.25" customHeight="1" x14ac:dyDescent="0.25">
      <c r="BL1444" s="94" t="str">
        <f t="shared" si="107"/>
        <v/>
      </c>
      <c r="BM1444" s="56" t="str">
        <f t="shared" si="108"/>
        <v/>
      </c>
      <c r="BN1444" s="56" t="str">
        <f t="shared" si="109"/>
        <v/>
      </c>
    </row>
    <row r="1445" spans="64:66" ht="11.25" customHeight="1" x14ac:dyDescent="0.25">
      <c r="BL1445" s="94" t="str">
        <f t="shared" si="107"/>
        <v/>
      </c>
      <c r="BM1445" s="56" t="str">
        <f t="shared" si="108"/>
        <v/>
      </c>
      <c r="BN1445" s="56" t="str">
        <f t="shared" si="109"/>
        <v/>
      </c>
    </row>
    <row r="1446" spans="64:66" ht="11.25" customHeight="1" x14ac:dyDescent="0.25">
      <c r="BL1446" s="94" t="str">
        <f t="shared" si="107"/>
        <v/>
      </c>
      <c r="BM1446" s="56" t="str">
        <f t="shared" si="108"/>
        <v/>
      </c>
      <c r="BN1446" s="56" t="str">
        <f t="shared" si="109"/>
        <v/>
      </c>
    </row>
    <row r="1447" spans="64:66" ht="11.25" customHeight="1" x14ac:dyDescent="0.25">
      <c r="BL1447" s="94" t="str">
        <f t="shared" si="107"/>
        <v/>
      </c>
      <c r="BM1447" s="56" t="str">
        <f t="shared" si="108"/>
        <v/>
      </c>
      <c r="BN1447" s="56" t="str">
        <f t="shared" si="109"/>
        <v/>
      </c>
    </row>
    <row r="1448" spans="64:66" ht="11.25" customHeight="1" x14ac:dyDescent="0.25">
      <c r="BL1448" s="94" t="str">
        <f t="shared" si="107"/>
        <v/>
      </c>
      <c r="BM1448" s="56" t="str">
        <f t="shared" si="108"/>
        <v/>
      </c>
      <c r="BN1448" s="56" t="str">
        <f t="shared" si="109"/>
        <v/>
      </c>
    </row>
    <row r="1449" spans="64:66" ht="11.25" customHeight="1" x14ac:dyDescent="0.25">
      <c r="BL1449" s="94" t="str">
        <f t="shared" si="107"/>
        <v/>
      </c>
      <c r="BM1449" s="56" t="str">
        <f t="shared" si="108"/>
        <v/>
      </c>
      <c r="BN1449" s="56" t="str">
        <f t="shared" si="109"/>
        <v/>
      </c>
    </row>
    <row r="1450" spans="64:66" ht="11.25" customHeight="1" x14ac:dyDescent="0.25">
      <c r="BL1450" s="94" t="str">
        <f t="shared" si="107"/>
        <v/>
      </c>
      <c r="BM1450" s="56" t="str">
        <f t="shared" si="108"/>
        <v/>
      </c>
      <c r="BN1450" s="56" t="str">
        <f t="shared" si="109"/>
        <v/>
      </c>
    </row>
    <row r="1451" spans="64:66" ht="11.25" customHeight="1" x14ac:dyDescent="0.25">
      <c r="BL1451" s="94" t="str">
        <f t="shared" si="107"/>
        <v/>
      </c>
      <c r="BM1451" s="56" t="str">
        <f t="shared" si="108"/>
        <v/>
      </c>
      <c r="BN1451" s="56" t="str">
        <f t="shared" si="109"/>
        <v/>
      </c>
    </row>
    <row r="1452" spans="64:66" ht="11.25" customHeight="1" x14ac:dyDescent="0.25">
      <c r="BL1452" s="94" t="str">
        <f t="shared" si="107"/>
        <v/>
      </c>
      <c r="BM1452" s="56" t="str">
        <f t="shared" si="108"/>
        <v/>
      </c>
      <c r="BN1452" s="56" t="str">
        <f t="shared" si="109"/>
        <v/>
      </c>
    </row>
    <row r="1453" spans="64:66" ht="11.25" customHeight="1" x14ac:dyDescent="0.25">
      <c r="BL1453" s="94" t="str">
        <f t="shared" si="107"/>
        <v/>
      </c>
      <c r="BM1453" s="56" t="str">
        <f t="shared" si="108"/>
        <v/>
      </c>
      <c r="BN1453" s="56" t="str">
        <f t="shared" si="109"/>
        <v/>
      </c>
    </row>
    <row r="1454" spans="64:66" ht="11.25" customHeight="1" x14ac:dyDescent="0.25">
      <c r="BL1454" s="94" t="str">
        <f t="shared" si="107"/>
        <v/>
      </c>
      <c r="BM1454" s="56" t="str">
        <f t="shared" si="108"/>
        <v/>
      </c>
      <c r="BN1454" s="56" t="str">
        <f t="shared" si="109"/>
        <v/>
      </c>
    </row>
    <row r="1455" spans="64:66" ht="11.25" customHeight="1" x14ac:dyDescent="0.25">
      <c r="BL1455" s="94" t="str">
        <f t="shared" si="107"/>
        <v/>
      </c>
      <c r="BM1455" s="56" t="str">
        <f t="shared" si="108"/>
        <v/>
      </c>
      <c r="BN1455" s="56" t="str">
        <f t="shared" si="109"/>
        <v/>
      </c>
    </row>
    <row r="1456" spans="64:66" ht="11.25" customHeight="1" x14ac:dyDescent="0.25">
      <c r="BL1456" s="94" t="str">
        <f t="shared" si="107"/>
        <v/>
      </c>
      <c r="BM1456" s="56" t="str">
        <f t="shared" si="108"/>
        <v/>
      </c>
      <c r="BN1456" s="56" t="str">
        <f t="shared" si="109"/>
        <v/>
      </c>
    </row>
    <row r="1457" spans="64:66" ht="11.25" customHeight="1" x14ac:dyDescent="0.25">
      <c r="BL1457" s="94" t="str">
        <f t="shared" si="107"/>
        <v/>
      </c>
      <c r="BM1457" s="56" t="str">
        <f t="shared" si="108"/>
        <v/>
      </c>
      <c r="BN1457" s="56" t="str">
        <f t="shared" si="109"/>
        <v/>
      </c>
    </row>
    <row r="1458" spans="64:66" ht="11.25" customHeight="1" x14ac:dyDescent="0.25">
      <c r="BL1458" s="94" t="str">
        <f t="shared" si="107"/>
        <v/>
      </c>
      <c r="BM1458" s="56" t="str">
        <f t="shared" si="108"/>
        <v/>
      </c>
      <c r="BN1458" s="56" t="str">
        <f t="shared" si="109"/>
        <v/>
      </c>
    </row>
    <row r="1459" spans="64:66" ht="11.25" customHeight="1" x14ac:dyDescent="0.25">
      <c r="BL1459" s="94" t="str">
        <f t="shared" si="107"/>
        <v/>
      </c>
      <c r="BM1459" s="56" t="str">
        <f t="shared" si="108"/>
        <v/>
      </c>
      <c r="BN1459" s="56" t="str">
        <f t="shared" si="109"/>
        <v/>
      </c>
    </row>
    <row r="1460" spans="64:66" ht="11.25" customHeight="1" x14ac:dyDescent="0.25">
      <c r="BL1460" s="94" t="str">
        <f t="shared" si="107"/>
        <v/>
      </c>
      <c r="BM1460" s="56" t="str">
        <f t="shared" si="108"/>
        <v/>
      </c>
      <c r="BN1460" s="56" t="str">
        <f t="shared" si="109"/>
        <v/>
      </c>
    </row>
    <row r="1461" spans="64:66" ht="11.25" customHeight="1" x14ac:dyDescent="0.25">
      <c r="BL1461" s="94" t="str">
        <f t="shared" si="107"/>
        <v/>
      </c>
      <c r="BM1461" s="56" t="str">
        <f t="shared" si="108"/>
        <v/>
      </c>
      <c r="BN1461" s="56" t="str">
        <f t="shared" si="109"/>
        <v/>
      </c>
    </row>
    <row r="1462" spans="64:66" ht="11.25" customHeight="1" x14ac:dyDescent="0.25">
      <c r="BL1462" s="94" t="str">
        <f t="shared" si="107"/>
        <v/>
      </c>
      <c r="BM1462" s="56" t="str">
        <f t="shared" si="108"/>
        <v/>
      </c>
      <c r="BN1462" s="56" t="str">
        <f t="shared" si="109"/>
        <v/>
      </c>
    </row>
    <row r="1463" spans="64:66" ht="11.25" customHeight="1" x14ac:dyDescent="0.25">
      <c r="BL1463" s="94" t="str">
        <f t="shared" si="107"/>
        <v/>
      </c>
      <c r="BM1463" s="56" t="str">
        <f t="shared" si="108"/>
        <v/>
      </c>
      <c r="BN1463" s="56" t="str">
        <f t="shared" si="109"/>
        <v/>
      </c>
    </row>
    <row r="1464" spans="64:66" ht="11.25" customHeight="1" x14ac:dyDescent="0.25">
      <c r="BL1464" s="94" t="str">
        <f t="shared" si="107"/>
        <v/>
      </c>
      <c r="BM1464" s="56" t="str">
        <f t="shared" si="108"/>
        <v/>
      </c>
      <c r="BN1464" s="56" t="str">
        <f t="shared" si="109"/>
        <v/>
      </c>
    </row>
    <row r="1465" spans="64:66" ht="11.25" customHeight="1" x14ac:dyDescent="0.25">
      <c r="BL1465" s="94" t="str">
        <f t="shared" si="107"/>
        <v/>
      </c>
      <c r="BM1465" s="56" t="str">
        <f t="shared" si="108"/>
        <v/>
      </c>
      <c r="BN1465" s="56" t="str">
        <f t="shared" si="109"/>
        <v/>
      </c>
    </row>
    <row r="1466" spans="64:66" ht="11.25" customHeight="1" x14ac:dyDescent="0.25">
      <c r="BL1466" s="94" t="str">
        <f t="shared" si="107"/>
        <v/>
      </c>
      <c r="BM1466" s="56" t="str">
        <f t="shared" si="108"/>
        <v/>
      </c>
      <c r="BN1466" s="56" t="str">
        <f t="shared" si="109"/>
        <v/>
      </c>
    </row>
    <row r="1467" spans="64:66" ht="11.25" customHeight="1" x14ac:dyDescent="0.25">
      <c r="BL1467" s="94" t="str">
        <f t="shared" si="107"/>
        <v/>
      </c>
      <c r="BM1467" s="56" t="str">
        <f t="shared" si="108"/>
        <v/>
      </c>
      <c r="BN1467" s="56" t="str">
        <f t="shared" si="109"/>
        <v/>
      </c>
    </row>
    <row r="1468" spans="64:66" ht="11.25" customHeight="1" x14ac:dyDescent="0.25">
      <c r="BL1468" s="94" t="str">
        <f t="shared" si="107"/>
        <v/>
      </c>
      <c r="BM1468" s="56" t="str">
        <f t="shared" si="108"/>
        <v/>
      </c>
      <c r="BN1468" s="56" t="str">
        <f t="shared" si="109"/>
        <v/>
      </c>
    </row>
    <row r="1469" spans="64:66" ht="11.25" customHeight="1" x14ac:dyDescent="0.25">
      <c r="BL1469" s="94" t="str">
        <f t="shared" si="107"/>
        <v/>
      </c>
      <c r="BM1469" s="56" t="str">
        <f t="shared" si="108"/>
        <v/>
      </c>
      <c r="BN1469" s="56" t="str">
        <f t="shared" si="109"/>
        <v/>
      </c>
    </row>
    <row r="1470" spans="64:66" ht="11.25" customHeight="1" x14ac:dyDescent="0.25">
      <c r="BL1470" s="94" t="str">
        <f t="shared" si="107"/>
        <v/>
      </c>
      <c r="BM1470" s="56" t="str">
        <f t="shared" si="108"/>
        <v/>
      </c>
      <c r="BN1470" s="56" t="str">
        <f t="shared" si="109"/>
        <v/>
      </c>
    </row>
    <row r="1471" spans="64:66" ht="11.25" customHeight="1" x14ac:dyDescent="0.25">
      <c r="BL1471" s="94" t="str">
        <f t="shared" si="107"/>
        <v/>
      </c>
      <c r="BM1471" s="56" t="str">
        <f t="shared" si="108"/>
        <v/>
      </c>
      <c r="BN1471" s="56" t="str">
        <f t="shared" si="109"/>
        <v/>
      </c>
    </row>
    <row r="1472" spans="64:66" ht="11.25" customHeight="1" x14ac:dyDescent="0.25">
      <c r="BL1472" s="94" t="str">
        <f t="shared" si="107"/>
        <v/>
      </c>
      <c r="BM1472" s="56" t="str">
        <f t="shared" si="108"/>
        <v/>
      </c>
      <c r="BN1472" s="56" t="str">
        <f t="shared" si="109"/>
        <v/>
      </c>
    </row>
    <row r="1473" spans="64:66" ht="11.25" customHeight="1" x14ac:dyDescent="0.25">
      <c r="BL1473" s="94" t="str">
        <f t="shared" si="107"/>
        <v/>
      </c>
      <c r="BM1473" s="56" t="str">
        <f t="shared" si="108"/>
        <v/>
      </c>
      <c r="BN1473" s="56" t="str">
        <f t="shared" si="109"/>
        <v/>
      </c>
    </row>
    <row r="1474" spans="64:66" ht="11.25" customHeight="1" x14ac:dyDescent="0.25">
      <c r="BL1474" s="94" t="str">
        <f t="shared" si="107"/>
        <v/>
      </c>
      <c r="BM1474" s="56" t="str">
        <f t="shared" si="108"/>
        <v/>
      </c>
      <c r="BN1474" s="56" t="str">
        <f t="shared" si="109"/>
        <v/>
      </c>
    </row>
    <row r="1475" spans="64:66" ht="11.25" customHeight="1" x14ac:dyDescent="0.25">
      <c r="BL1475" s="94" t="str">
        <f t="shared" si="107"/>
        <v/>
      </c>
      <c r="BM1475" s="56" t="str">
        <f t="shared" si="108"/>
        <v/>
      </c>
      <c r="BN1475" s="56" t="str">
        <f t="shared" si="109"/>
        <v/>
      </c>
    </row>
    <row r="1476" spans="64:66" ht="11.25" customHeight="1" x14ac:dyDescent="0.25">
      <c r="BL1476" s="94" t="str">
        <f t="shared" si="107"/>
        <v/>
      </c>
      <c r="BM1476" s="56" t="str">
        <f t="shared" si="108"/>
        <v/>
      </c>
      <c r="BN1476" s="56" t="str">
        <f t="shared" si="109"/>
        <v/>
      </c>
    </row>
    <row r="1477" spans="64:66" ht="11.25" customHeight="1" x14ac:dyDescent="0.25">
      <c r="BL1477" s="94" t="str">
        <f t="shared" ref="BL1477:BL1540" si="110">IF(ROW()&lt;=$BL$4,ROW()-ROW(BL$4),"")</f>
        <v/>
      </c>
      <c r="BM1477" s="56" t="str">
        <f t="shared" si="108"/>
        <v/>
      </c>
      <c r="BN1477" s="56" t="str">
        <f t="shared" si="109"/>
        <v/>
      </c>
    </row>
    <row r="1478" spans="64:66" ht="11.25" customHeight="1" x14ac:dyDescent="0.25">
      <c r="BL1478" s="94" t="str">
        <f t="shared" si="110"/>
        <v/>
      </c>
      <c r="BM1478" s="56" t="str">
        <f t="shared" ref="BM1478:BM1541" si="111">IF(ISNUMBER(BL1478),INT(BL1477/$BN$4)+1,"")</f>
        <v/>
      </c>
      <c r="BN1478" s="56" t="str">
        <f t="shared" ref="BN1478:BN1541" si="112">IF(ISNUMBER(BL1478),IF(BM1477&lt;&gt;BM1478,1,BN1477+1),"")</f>
        <v/>
      </c>
    </row>
    <row r="1479" spans="64:66" ht="11.25" customHeight="1" x14ac:dyDescent="0.25">
      <c r="BL1479" s="94" t="str">
        <f t="shared" si="110"/>
        <v/>
      </c>
      <c r="BM1479" s="56" t="str">
        <f t="shared" si="111"/>
        <v/>
      </c>
      <c r="BN1479" s="56" t="str">
        <f t="shared" si="112"/>
        <v/>
      </c>
    </row>
    <row r="1480" spans="64:66" ht="11.25" customHeight="1" x14ac:dyDescent="0.25">
      <c r="BL1480" s="94" t="str">
        <f t="shared" si="110"/>
        <v/>
      </c>
      <c r="BM1480" s="56" t="str">
        <f t="shared" si="111"/>
        <v/>
      </c>
      <c r="BN1480" s="56" t="str">
        <f t="shared" si="112"/>
        <v/>
      </c>
    </row>
    <row r="1481" spans="64:66" ht="11.25" customHeight="1" x14ac:dyDescent="0.25">
      <c r="BL1481" s="94" t="str">
        <f t="shared" si="110"/>
        <v/>
      </c>
      <c r="BM1481" s="56" t="str">
        <f t="shared" si="111"/>
        <v/>
      </c>
      <c r="BN1481" s="56" t="str">
        <f t="shared" si="112"/>
        <v/>
      </c>
    </row>
    <row r="1482" spans="64:66" ht="11.25" customHeight="1" x14ac:dyDescent="0.25">
      <c r="BL1482" s="94" t="str">
        <f t="shared" si="110"/>
        <v/>
      </c>
      <c r="BM1482" s="56" t="str">
        <f t="shared" si="111"/>
        <v/>
      </c>
      <c r="BN1482" s="56" t="str">
        <f t="shared" si="112"/>
        <v/>
      </c>
    </row>
    <row r="1483" spans="64:66" ht="11.25" customHeight="1" x14ac:dyDescent="0.25">
      <c r="BL1483" s="94" t="str">
        <f t="shared" si="110"/>
        <v/>
      </c>
      <c r="BM1483" s="56" t="str">
        <f t="shared" si="111"/>
        <v/>
      </c>
      <c r="BN1483" s="56" t="str">
        <f t="shared" si="112"/>
        <v/>
      </c>
    </row>
    <row r="1484" spans="64:66" ht="11.25" customHeight="1" x14ac:dyDescent="0.25">
      <c r="BL1484" s="94" t="str">
        <f t="shared" si="110"/>
        <v/>
      </c>
      <c r="BM1484" s="56" t="str">
        <f t="shared" si="111"/>
        <v/>
      </c>
      <c r="BN1484" s="56" t="str">
        <f t="shared" si="112"/>
        <v/>
      </c>
    </row>
    <row r="1485" spans="64:66" ht="11.25" customHeight="1" x14ac:dyDescent="0.25">
      <c r="BL1485" s="94" t="str">
        <f t="shared" si="110"/>
        <v/>
      </c>
      <c r="BM1485" s="56" t="str">
        <f t="shared" si="111"/>
        <v/>
      </c>
      <c r="BN1485" s="56" t="str">
        <f t="shared" si="112"/>
        <v/>
      </c>
    </row>
    <row r="1486" spans="64:66" ht="11.25" customHeight="1" x14ac:dyDescent="0.25">
      <c r="BL1486" s="94" t="str">
        <f t="shared" si="110"/>
        <v/>
      </c>
      <c r="BM1486" s="56" t="str">
        <f t="shared" si="111"/>
        <v/>
      </c>
      <c r="BN1486" s="56" t="str">
        <f t="shared" si="112"/>
        <v/>
      </c>
    </row>
    <row r="1487" spans="64:66" ht="11.25" customHeight="1" x14ac:dyDescent="0.25">
      <c r="BL1487" s="94" t="str">
        <f t="shared" si="110"/>
        <v/>
      </c>
      <c r="BM1487" s="56" t="str">
        <f t="shared" si="111"/>
        <v/>
      </c>
      <c r="BN1487" s="56" t="str">
        <f t="shared" si="112"/>
        <v/>
      </c>
    </row>
    <row r="1488" spans="64:66" ht="11.25" customHeight="1" x14ac:dyDescent="0.25">
      <c r="BL1488" s="94" t="str">
        <f t="shared" si="110"/>
        <v/>
      </c>
      <c r="BM1488" s="56" t="str">
        <f t="shared" si="111"/>
        <v/>
      </c>
      <c r="BN1488" s="56" t="str">
        <f t="shared" si="112"/>
        <v/>
      </c>
    </row>
    <row r="1489" spans="64:66" ht="11.25" customHeight="1" x14ac:dyDescent="0.25">
      <c r="BL1489" s="94" t="str">
        <f t="shared" si="110"/>
        <v/>
      </c>
      <c r="BM1489" s="56" t="str">
        <f t="shared" si="111"/>
        <v/>
      </c>
      <c r="BN1489" s="56" t="str">
        <f t="shared" si="112"/>
        <v/>
      </c>
    </row>
    <row r="1490" spans="64:66" ht="11.25" customHeight="1" x14ac:dyDescent="0.25">
      <c r="BL1490" s="94" t="str">
        <f t="shared" si="110"/>
        <v/>
      </c>
      <c r="BM1490" s="56" t="str">
        <f t="shared" si="111"/>
        <v/>
      </c>
      <c r="BN1490" s="56" t="str">
        <f t="shared" si="112"/>
        <v/>
      </c>
    </row>
    <row r="1491" spans="64:66" ht="11.25" customHeight="1" x14ac:dyDescent="0.25">
      <c r="BL1491" s="94" t="str">
        <f t="shared" si="110"/>
        <v/>
      </c>
      <c r="BM1491" s="56" t="str">
        <f t="shared" si="111"/>
        <v/>
      </c>
      <c r="BN1491" s="56" t="str">
        <f t="shared" si="112"/>
        <v/>
      </c>
    </row>
    <row r="1492" spans="64:66" ht="11.25" customHeight="1" x14ac:dyDescent="0.25">
      <c r="BL1492" s="94" t="str">
        <f t="shared" si="110"/>
        <v/>
      </c>
      <c r="BM1492" s="56" t="str">
        <f t="shared" si="111"/>
        <v/>
      </c>
      <c r="BN1492" s="56" t="str">
        <f t="shared" si="112"/>
        <v/>
      </c>
    </row>
    <row r="1493" spans="64:66" ht="11.25" customHeight="1" x14ac:dyDescent="0.25">
      <c r="BL1493" s="94" t="str">
        <f t="shared" si="110"/>
        <v/>
      </c>
      <c r="BM1493" s="56" t="str">
        <f t="shared" si="111"/>
        <v/>
      </c>
      <c r="BN1493" s="56" t="str">
        <f t="shared" si="112"/>
        <v/>
      </c>
    </row>
    <row r="1494" spans="64:66" ht="11.25" customHeight="1" x14ac:dyDescent="0.25">
      <c r="BL1494" s="94" t="str">
        <f t="shared" si="110"/>
        <v/>
      </c>
      <c r="BM1494" s="56" t="str">
        <f t="shared" si="111"/>
        <v/>
      </c>
      <c r="BN1494" s="56" t="str">
        <f t="shared" si="112"/>
        <v/>
      </c>
    </row>
    <row r="1495" spans="64:66" ht="11.25" customHeight="1" x14ac:dyDescent="0.25">
      <c r="BL1495" s="94" t="str">
        <f t="shared" si="110"/>
        <v/>
      </c>
      <c r="BM1495" s="56" t="str">
        <f t="shared" si="111"/>
        <v/>
      </c>
      <c r="BN1495" s="56" t="str">
        <f t="shared" si="112"/>
        <v/>
      </c>
    </row>
    <row r="1496" spans="64:66" ht="11.25" customHeight="1" x14ac:dyDescent="0.25">
      <c r="BL1496" s="94" t="str">
        <f t="shared" si="110"/>
        <v/>
      </c>
      <c r="BM1496" s="56" t="str">
        <f t="shared" si="111"/>
        <v/>
      </c>
      <c r="BN1496" s="56" t="str">
        <f t="shared" si="112"/>
        <v/>
      </c>
    </row>
    <row r="1497" spans="64:66" ht="11.25" customHeight="1" x14ac:dyDescent="0.25">
      <c r="BL1497" s="94" t="str">
        <f t="shared" si="110"/>
        <v/>
      </c>
      <c r="BM1497" s="56" t="str">
        <f t="shared" si="111"/>
        <v/>
      </c>
      <c r="BN1497" s="56" t="str">
        <f t="shared" si="112"/>
        <v/>
      </c>
    </row>
    <row r="1498" spans="64:66" ht="11.25" customHeight="1" x14ac:dyDescent="0.25">
      <c r="BL1498" s="94" t="str">
        <f t="shared" si="110"/>
        <v/>
      </c>
      <c r="BM1498" s="56" t="str">
        <f t="shared" si="111"/>
        <v/>
      </c>
      <c r="BN1498" s="56" t="str">
        <f t="shared" si="112"/>
        <v/>
      </c>
    </row>
    <row r="1499" spans="64:66" ht="11.25" customHeight="1" x14ac:dyDescent="0.25">
      <c r="BL1499" s="94" t="str">
        <f t="shared" si="110"/>
        <v/>
      </c>
      <c r="BM1499" s="56" t="str">
        <f t="shared" si="111"/>
        <v/>
      </c>
      <c r="BN1499" s="56" t="str">
        <f t="shared" si="112"/>
        <v/>
      </c>
    </row>
    <row r="1500" spans="64:66" ht="11.25" customHeight="1" x14ac:dyDescent="0.25">
      <c r="BL1500" s="94" t="str">
        <f t="shared" si="110"/>
        <v/>
      </c>
      <c r="BM1500" s="56" t="str">
        <f t="shared" si="111"/>
        <v/>
      </c>
      <c r="BN1500" s="56" t="str">
        <f t="shared" si="112"/>
        <v/>
      </c>
    </row>
    <row r="1501" spans="64:66" ht="11.25" customHeight="1" x14ac:dyDescent="0.25">
      <c r="BL1501" s="94" t="str">
        <f t="shared" si="110"/>
        <v/>
      </c>
      <c r="BM1501" s="56" t="str">
        <f t="shared" si="111"/>
        <v/>
      </c>
      <c r="BN1501" s="56" t="str">
        <f t="shared" si="112"/>
        <v/>
      </c>
    </row>
    <row r="1502" spans="64:66" ht="11.25" customHeight="1" x14ac:dyDescent="0.25">
      <c r="BL1502" s="94" t="str">
        <f t="shared" si="110"/>
        <v/>
      </c>
      <c r="BM1502" s="56" t="str">
        <f t="shared" si="111"/>
        <v/>
      </c>
      <c r="BN1502" s="56" t="str">
        <f t="shared" si="112"/>
        <v/>
      </c>
    </row>
    <row r="1503" spans="64:66" ht="11.25" customHeight="1" x14ac:dyDescent="0.25">
      <c r="BL1503" s="94" t="str">
        <f t="shared" si="110"/>
        <v/>
      </c>
      <c r="BM1503" s="56" t="str">
        <f t="shared" si="111"/>
        <v/>
      </c>
      <c r="BN1503" s="56" t="str">
        <f t="shared" si="112"/>
        <v/>
      </c>
    </row>
    <row r="1504" spans="64:66" ht="11.25" customHeight="1" x14ac:dyDescent="0.25">
      <c r="BL1504" s="94" t="str">
        <f t="shared" si="110"/>
        <v/>
      </c>
      <c r="BM1504" s="56" t="str">
        <f t="shared" si="111"/>
        <v/>
      </c>
      <c r="BN1504" s="56" t="str">
        <f t="shared" si="112"/>
        <v/>
      </c>
    </row>
    <row r="1505" spans="64:66" ht="11.25" customHeight="1" x14ac:dyDescent="0.25">
      <c r="BL1505" s="94" t="str">
        <f t="shared" si="110"/>
        <v/>
      </c>
      <c r="BM1505" s="56" t="str">
        <f t="shared" si="111"/>
        <v/>
      </c>
      <c r="BN1505" s="56" t="str">
        <f t="shared" si="112"/>
        <v/>
      </c>
    </row>
    <row r="1506" spans="64:66" ht="11.25" customHeight="1" x14ac:dyDescent="0.25">
      <c r="BL1506" s="94" t="str">
        <f t="shared" si="110"/>
        <v/>
      </c>
      <c r="BM1506" s="56" t="str">
        <f t="shared" si="111"/>
        <v/>
      </c>
      <c r="BN1506" s="56" t="str">
        <f t="shared" si="112"/>
        <v/>
      </c>
    </row>
    <row r="1507" spans="64:66" ht="11.25" customHeight="1" x14ac:dyDescent="0.25">
      <c r="BL1507" s="94" t="str">
        <f t="shared" si="110"/>
        <v/>
      </c>
      <c r="BM1507" s="56" t="str">
        <f t="shared" si="111"/>
        <v/>
      </c>
      <c r="BN1507" s="56" t="str">
        <f t="shared" si="112"/>
        <v/>
      </c>
    </row>
    <row r="1508" spans="64:66" ht="11.25" customHeight="1" x14ac:dyDescent="0.25">
      <c r="BL1508" s="94" t="str">
        <f t="shared" si="110"/>
        <v/>
      </c>
      <c r="BM1508" s="56" t="str">
        <f t="shared" si="111"/>
        <v/>
      </c>
      <c r="BN1508" s="56" t="str">
        <f t="shared" si="112"/>
        <v/>
      </c>
    </row>
    <row r="1509" spans="64:66" ht="11.25" customHeight="1" x14ac:dyDescent="0.25">
      <c r="BL1509" s="94" t="str">
        <f t="shared" si="110"/>
        <v/>
      </c>
      <c r="BM1509" s="56" t="str">
        <f t="shared" si="111"/>
        <v/>
      </c>
      <c r="BN1509" s="56" t="str">
        <f t="shared" si="112"/>
        <v/>
      </c>
    </row>
    <row r="1510" spans="64:66" ht="11.25" customHeight="1" x14ac:dyDescent="0.25">
      <c r="BL1510" s="94" t="str">
        <f t="shared" si="110"/>
        <v/>
      </c>
      <c r="BM1510" s="56" t="str">
        <f t="shared" si="111"/>
        <v/>
      </c>
      <c r="BN1510" s="56" t="str">
        <f t="shared" si="112"/>
        <v/>
      </c>
    </row>
    <row r="1511" spans="64:66" ht="11.25" customHeight="1" x14ac:dyDescent="0.25">
      <c r="BL1511" s="94" t="str">
        <f t="shared" si="110"/>
        <v/>
      </c>
      <c r="BM1511" s="56" t="str">
        <f t="shared" si="111"/>
        <v/>
      </c>
      <c r="BN1511" s="56" t="str">
        <f t="shared" si="112"/>
        <v/>
      </c>
    </row>
    <row r="1512" spans="64:66" ht="11.25" customHeight="1" x14ac:dyDescent="0.25">
      <c r="BL1512" s="94" t="str">
        <f t="shared" si="110"/>
        <v/>
      </c>
      <c r="BM1512" s="56" t="str">
        <f t="shared" si="111"/>
        <v/>
      </c>
      <c r="BN1512" s="56" t="str">
        <f t="shared" si="112"/>
        <v/>
      </c>
    </row>
    <row r="1513" spans="64:66" ht="11.25" customHeight="1" x14ac:dyDescent="0.25">
      <c r="BL1513" s="94" t="str">
        <f t="shared" si="110"/>
        <v/>
      </c>
      <c r="BM1513" s="56" t="str">
        <f t="shared" si="111"/>
        <v/>
      </c>
      <c r="BN1513" s="56" t="str">
        <f t="shared" si="112"/>
        <v/>
      </c>
    </row>
    <row r="1514" spans="64:66" ht="11.25" customHeight="1" x14ac:dyDescent="0.25">
      <c r="BL1514" s="94" t="str">
        <f t="shared" si="110"/>
        <v/>
      </c>
      <c r="BM1514" s="56" t="str">
        <f t="shared" si="111"/>
        <v/>
      </c>
      <c r="BN1514" s="56" t="str">
        <f t="shared" si="112"/>
        <v/>
      </c>
    </row>
    <row r="1515" spans="64:66" ht="11.25" customHeight="1" x14ac:dyDescent="0.25">
      <c r="BL1515" s="94" t="str">
        <f t="shared" si="110"/>
        <v/>
      </c>
      <c r="BM1515" s="56" t="str">
        <f t="shared" si="111"/>
        <v/>
      </c>
      <c r="BN1515" s="56" t="str">
        <f t="shared" si="112"/>
        <v/>
      </c>
    </row>
    <row r="1516" spans="64:66" ht="11.25" customHeight="1" x14ac:dyDescent="0.25">
      <c r="BL1516" s="94" t="str">
        <f t="shared" si="110"/>
        <v/>
      </c>
      <c r="BM1516" s="56" t="str">
        <f t="shared" si="111"/>
        <v/>
      </c>
      <c r="BN1516" s="56" t="str">
        <f t="shared" si="112"/>
        <v/>
      </c>
    </row>
    <row r="1517" spans="64:66" ht="11.25" customHeight="1" x14ac:dyDescent="0.25">
      <c r="BL1517" s="94" t="str">
        <f t="shared" si="110"/>
        <v/>
      </c>
      <c r="BM1517" s="56" t="str">
        <f t="shared" si="111"/>
        <v/>
      </c>
      <c r="BN1517" s="56" t="str">
        <f t="shared" si="112"/>
        <v/>
      </c>
    </row>
    <row r="1518" spans="64:66" ht="11.25" customHeight="1" x14ac:dyDescent="0.25">
      <c r="BL1518" s="94" t="str">
        <f t="shared" si="110"/>
        <v/>
      </c>
      <c r="BM1518" s="56" t="str">
        <f t="shared" si="111"/>
        <v/>
      </c>
      <c r="BN1518" s="56" t="str">
        <f t="shared" si="112"/>
        <v/>
      </c>
    </row>
    <row r="1519" spans="64:66" ht="11.25" customHeight="1" x14ac:dyDescent="0.25">
      <c r="BL1519" s="94" t="str">
        <f t="shared" si="110"/>
        <v/>
      </c>
      <c r="BM1519" s="56" t="str">
        <f t="shared" si="111"/>
        <v/>
      </c>
      <c r="BN1519" s="56" t="str">
        <f t="shared" si="112"/>
        <v/>
      </c>
    </row>
    <row r="1520" spans="64:66" ht="11.25" customHeight="1" x14ac:dyDescent="0.25">
      <c r="BL1520" s="94" t="str">
        <f t="shared" si="110"/>
        <v/>
      </c>
      <c r="BM1520" s="56" t="str">
        <f t="shared" si="111"/>
        <v/>
      </c>
      <c r="BN1520" s="56" t="str">
        <f t="shared" si="112"/>
        <v/>
      </c>
    </row>
    <row r="1521" spans="64:66" ht="11.25" customHeight="1" x14ac:dyDescent="0.25">
      <c r="BL1521" s="94" t="str">
        <f t="shared" si="110"/>
        <v/>
      </c>
      <c r="BM1521" s="56" t="str">
        <f t="shared" si="111"/>
        <v/>
      </c>
      <c r="BN1521" s="56" t="str">
        <f t="shared" si="112"/>
        <v/>
      </c>
    </row>
    <row r="1522" spans="64:66" ht="11.25" customHeight="1" x14ac:dyDescent="0.25">
      <c r="BL1522" s="94" t="str">
        <f t="shared" si="110"/>
        <v/>
      </c>
      <c r="BM1522" s="56" t="str">
        <f t="shared" si="111"/>
        <v/>
      </c>
      <c r="BN1522" s="56" t="str">
        <f t="shared" si="112"/>
        <v/>
      </c>
    </row>
    <row r="1523" spans="64:66" ht="11.25" customHeight="1" x14ac:dyDescent="0.25">
      <c r="BL1523" s="94" t="str">
        <f t="shared" si="110"/>
        <v/>
      </c>
      <c r="BM1523" s="56" t="str">
        <f t="shared" si="111"/>
        <v/>
      </c>
      <c r="BN1523" s="56" t="str">
        <f t="shared" si="112"/>
        <v/>
      </c>
    </row>
    <row r="1524" spans="64:66" ht="11.25" customHeight="1" x14ac:dyDescent="0.25">
      <c r="BL1524" s="94" t="str">
        <f t="shared" si="110"/>
        <v/>
      </c>
      <c r="BM1524" s="56" t="str">
        <f t="shared" si="111"/>
        <v/>
      </c>
      <c r="BN1524" s="56" t="str">
        <f t="shared" si="112"/>
        <v/>
      </c>
    </row>
    <row r="1525" spans="64:66" ht="11.25" customHeight="1" x14ac:dyDescent="0.25">
      <c r="BL1525" s="94" t="str">
        <f t="shared" si="110"/>
        <v/>
      </c>
      <c r="BM1525" s="56" t="str">
        <f t="shared" si="111"/>
        <v/>
      </c>
      <c r="BN1525" s="56" t="str">
        <f t="shared" si="112"/>
        <v/>
      </c>
    </row>
    <row r="1526" spans="64:66" ht="11.25" customHeight="1" x14ac:dyDescent="0.25">
      <c r="BL1526" s="94" t="str">
        <f t="shared" si="110"/>
        <v/>
      </c>
      <c r="BM1526" s="56" t="str">
        <f t="shared" si="111"/>
        <v/>
      </c>
      <c r="BN1526" s="56" t="str">
        <f t="shared" si="112"/>
        <v/>
      </c>
    </row>
    <row r="1527" spans="64:66" ht="11.25" customHeight="1" x14ac:dyDescent="0.25">
      <c r="BL1527" s="94" t="str">
        <f t="shared" si="110"/>
        <v/>
      </c>
      <c r="BM1527" s="56" t="str">
        <f t="shared" si="111"/>
        <v/>
      </c>
      <c r="BN1527" s="56" t="str">
        <f t="shared" si="112"/>
        <v/>
      </c>
    </row>
    <row r="1528" spans="64:66" ht="11.25" customHeight="1" x14ac:dyDescent="0.25">
      <c r="BL1528" s="94" t="str">
        <f t="shared" si="110"/>
        <v/>
      </c>
      <c r="BM1528" s="56" t="str">
        <f t="shared" si="111"/>
        <v/>
      </c>
      <c r="BN1528" s="56" t="str">
        <f t="shared" si="112"/>
        <v/>
      </c>
    </row>
    <row r="1529" spans="64:66" ht="11.25" customHeight="1" x14ac:dyDescent="0.25">
      <c r="BL1529" s="94" t="str">
        <f t="shared" si="110"/>
        <v/>
      </c>
      <c r="BM1529" s="56" t="str">
        <f t="shared" si="111"/>
        <v/>
      </c>
      <c r="BN1529" s="56" t="str">
        <f t="shared" si="112"/>
        <v/>
      </c>
    </row>
    <row r="1530" spans="64:66" ht="11.25" customHeight="1" x14ac:dyDescent="0.25">
      <c r="BL1530" s="94" t="str">
        <f t="shared" si="110"/>
        <v/>
      </c>
      <c r="BM1530" s="56" t="str">
        <f t="shared" si="111"/>
        <v/>
      </c>
      <c r="BN1530" s="56" t="str">
        <f t="shared" si="112"/>
        <v/>
      </c>
    </row>
    <row r="1531" spans="64:66" ht="11.25" customHeight="1" x14ac:dyDescent="0.25">
      <c r="BL1531" s="94" t="str">
        <f t="shared" si="110"/>
        <v/>
      </c>
      <c r="BM1531" s="56" t="str">
        <f t="shared" si="111"/>
        <v/>
      </c>
      <c r="BN1531" s="56" t="str">
        <f t="shared" si="112"/>
        <v/>
      </c>
    </row>
    <row r="1532" spans="64:66" ht="11.25" customHeight="1" x14ac:dyDescent="0.25">
      <c r="BL1532" s="94" t="str">
        <f t="shared" si="110"/>
        <v/>
      </c>
      <c r="BM1532" s="56" t="str">
        <f t="shared" si="111"/>
        <v/>
      </c>
      <c r="BN1532" s="56" t="str">
        <f t="shared" si="112"/>
        <v/>
      </c>
    </row>
    <row r="1533" spans="64:66" ht="11.25" customHeight="1" x14ac:dyDescent="0.25">
      <c r="BL1533" s="94" t="str">
        <f t="shared" si="110"/>
        <v/>
      </c>
      <c r="BM1533" s="56" t="str">
        <f t="shared" si="111"/>
        <v/>
      </c>
      <c r="BN1533" s="56" t="str">
        <f t="shared" si="112"/>
        <v/>
      </c>
    </row>
    <row r="1534" spans="64:66" ht="11.25" customHeight="1" x14ac:dyDescent="0.25">
      <c r="BL1534" s="94" t="str">
        <f t="shared" si="110"/>
        <v/>
      </c>
      <c r="BM1534" s="56" t="str">
        <f t="shared" si="111"/>
        <v/>
      </c>
      <c r="BN1534" s="56" t="str">
        <f t="shared" si="112"/>
        <v/>
      </c>
    </row>
    <row r="1535" spans="64:66" ht="11.25" customHeight="1" x14ac:dyDescent="0.25">
      <c r="BL1535" s="94" t="str">
        <f t="shared" si="110"/>
        <v/>
      </c>
      <c r="BM1535" s="56" t="str">
        <f t="shared" si="111"/>
        <v/>
      </c>
      <c r="BN1535" s="56" t="str">
        <f t="shared" si="112"/>
        <v/>
      </c>
    </row>
    <row r="1536" spans="64:66" ht="11.25" customHeight="1" x14ac:dyDescent="0.25">
      <c r="BL1536" s="94" t="str">
        <f t="shared" si="110"/>
        <v/>
      </c>
      <c r="BM1536" s="56" t="str">
        <f t="shared" si="111"/>
        <v/>
      </c>
      <c r="BN1536" s="56" t="str">
        <f t="shared" si="112"/>
        <v/>
      </c>
    </row>
    <row r="1537" spans="64:66" ht="11.25" customHeight="1" x14ac:dyDescent="0.25">
      <c r="BL1537" s="94" t="str">
        <f t="shared" si="110"/>
        <v/>
      </c>
      <c r="BM1537" s="56" t="str">
        <f t="shared" si="111"/>
        <v/>
      </c>
      <c r="BN1537" s="56" t="str">
        <f t="shared" si="112"/>
        <v/>
      </c>
    </row>
    <row r="1538" spans="64:66" ht="11.25" customHeight="1" x14ac:dyDescent="0.25">
      <c r="BL1538" s="94" t="str">
        <f t="shared" si="110"/>
        <v/>
      </c>
      <c r="BM1538" s="56" t="str">
        <f t="shared" si="111"/>
        <v/>
      </c>
      <c r="BN1538" s="56" t="str">
        <f t="shared" si="112"/>
        <v/>
      </c>
    </row>
    <row r="1539" spans="64:66" ht="11.25" customHeight="1" x14ac:dyDescent="0.25">
      <c r="BL1539" s="94" t="str">
        <f t="shared" si="110"/>
        <v/>
      </c>
      <c r="BM1539" s="56" t="str">
        <f t="shared" si="111"/>
        <v/>
      </c>
      <c r="BN1539" s="56" t="str">
        <f t="shared" si="112"/>
        <v/>
      </c>
    </row>
    <row r="1540" spans="64:66" ht="11.25" customHeight="1" x14ac:dyDescent="0.25">
      <c r="BL1540" s="94" t="str">
        <f t="shared" si="110"/>
        <v/>
      </c>
      <c r="BM1540" s="56" t="str">
        <f t="shared" si="111"/>
        <v/>
      </c>
      <c r="BN1540" s="56" t="str">
        <f t="shared" si="112"/>
        <v/>
      </c>
    </row>
    <row r="1541" spans="64:66" ht="11.25" customHeight="1" x14ac:dyDescent="0.25">
      <c r="BL1541" s="94" t="str">
        <f t="shared" ref="BL1541:BL1604" si="113">IF(ROW()&lt;=$BL$4,ROW()-ROW(BL$4),"")</f>
        <v/>
      </c>
      <c r="BM1541" s="56" t="str">
        <f t="shared" si="111"/>
        <v/>
      </c>
      <c r="BN1541" s="56" t="str">
        <f t="shared" si="112"/>
        <v/>
      </c>
    </row>
    <row r="1542" spans="64:66" ht="11.25" customHeight="1" x14ac:dyDescent="0.25">
      <c r="BL1542" s="94" t="str">
        <f t="shared" si="113"/>
        <v/>
      </c>
      <c r="BM1542" s="56" t="str">
        <f t="shared" ref="BM1542:BM1605" si="114">IF(ISNUMBER(BL1542),INT(BL1541/$BN$4)+1,"")</f>
        <v/>
      </c>
      <c r="BN1542" s="56" t="str">
        <f t="shared" ref="BN1542:BN1605" si="115">IF(ISNUMBER(BL1542),IF(BM1541&lt;&gt;BM1542,1,BN1541+1),"")</f>
        <v/>
      </c>
    </row>
    <row r="1543" spans="64:66" ht="11.25" customHeight="1" x14ac:dyDescent="0.25">
      <c r="BL1543" s="94" t="str">
        <f t="shared" si="113"/>
        <v/>
      </c>
      <c r="BM1543" s="56" t="str">
        <f t="shared" si="114"/>
        <v/>
      </c>
      <c r="BN1543" s="56" t="str">
        <f t="shared" si="115"/>
        <v/>
      </c>
    </row>
    <row r="1544" spans="64:66" ht="11.25" customHeight="1" x14ac:dyDescent="0.25">
      <c r="BL1544" s="94" t="str">
        <f t="shared" si="113"/>
        <v/>
      </c>
      <c r="BM1544" s="56" t="str">
        <f t="shared" si="114"/>
        <v/>
      </c>
      <c r="BN1544" s="56" t="str">
        <f t="shared" si="115"/>
        <v/>
      </c>
    </row>
    <row r="1545" spans="64:66" ht="11.25" customHeight="1" x14ac:dyDescent="0.25">
      <c r="BL1545" s="94" t="str">
        <f t="shared" si="113"/>
        <v/>
      </c>
      <c r="BM1545" s="56" t="str">
        <f t="shared" si="114"/>
        <v/>
      </c>
      <c r="BN1545" s="56" t="str">
        <f t="shared" si="115"/>
        <v/>
      </c>
    </row>
    <row r="1546" spans="64:66" ht="11.25" customHeight="1" x14ac:dyDescent="0.25">
      <c r="BL1546" s="94" t="str">
        <f t="shared" si="113"/>
        <v/>
      </c>
      <c r="BM1546" s="56" t="str">
        <f t="shared" si="114"/>
        <v/>
      </c>
      <c r="BN1546" s="56" t="str">
        <f t="shared" si="115"/>
        <v/>
      </c>
    </row>
    <row r="1547" spans="64:66" ht="11.25" customHeight="1" x14ac:dyDescent="0.25">
      <c r="BL1547" s="94" t="str">
        <f t="shared" si="113"/>
        <v/>
      </c>
      <c r="BM1547" s="56" t="str">
        <f t="shared" si="114"/>
        <v/>
      </c>
      <c r="BN1547" s="56" t="str">
        <f t="shared" si="115"/>
        <v/>
      </c>
    </row>
    <row r="1548" spans="64:66" ht="11.25" customHeight="1" x14ac:dyDescent="0.25">
      <c r="BL1548" s="94" t="str">
        <f t="shared" si="113"/>
        <v/>
      </c>
      <c r="BM1548" s="56" t="str">
        <f t="shared" si="114"/>
        <v/>
      </c>
      <c r="BN1548" s="56" t="str">
        <f t="shared" si="115"/>
        <v/>
      </c>
    </row>
    <row r="1549" spans="64:66" ht="11.25" customHeight="1" x14ac:dyDescent="0.25">
      <c r="BL1549" s="94" t="str">
        <f t="shared" si="113"/>
        <v/>
      </c>
      <c r="BM1549" s="56" t="str">
        <f t="shared" si="114"/>
        <v/>
      </c>
      <c r="BN1549" s="56" t="str">
        <f t="shared" si="115"/>
        <v/>
      </c>
    </row>
    <row r="1550" spans="64:66" ht="11.25" customHeight="1" x14ac:dyDescent="0.25">
      <c r="BL1550" s="94" t="str">
        <f t="shared" si="113"/>
        <v/>
      </c>
      <c r="BM1550" s="56" t="str">
        <f t="shared" si="114"/>
        <v/>
      </c>
      <c r="BN1550" s="56" t="str">
        <f t="shared" si="115"/>
        <v/>
      </c>
    </row>
    <row r="1551" spans="64:66" ht="11.25" customHeight="1" x14ac:dyDescent="0.25">
      <c r="BL1551" s="94" t="str">
        <f t="shared" si="113"/>
        <v/>
      </c>
      <c r="BM1551" s="56" t="str">
        <f t="shared" si="114"/>
        <v/>
      </c>
      <c r="BN1551" s="56" t="str">
        <f t="shared" si="115"/>
        <v/>
      </c>
    </row>
    <row r="1552" spans="64:66" ht="11.25" customHeight="1" x14ac:dyDescent="0.25">
      <c r="BL1552" s="94" t="str">
        <f t="shared" si="113"/>
        <v/>
      </c>
      <c r="BM1552" s="56" t="str">
        <f t="shared" si="114"/>
        <v/>
      </c>
      <c r="BN1552" s="56" t="str">
        <f t="shared" si="115"/>
        <v/>
      </c>
    </row>
    <row r="1553" spans="64:66" ht="11.25" customHeight="1" x14ac:dyDescent="0.25">
      <c r="BL1553" s="94" t="str">
        <f t="shared" si="113"/>
        <v/>
      </c>
      <c r="BM1553" s="56" t="str">
        <f t="shared" si="114"/>
        <v/>
      </c>
      <c r="BN1553" s="56" t="str">
        <f t="shared" si="115"/>
        <v/>
      </c>
    </row>
    <row r="1554" spans="64:66" ht="11.25" customHeight="1" x14ac:dyDescent="0.25">
      <c r="BL1554" s="94" t="str">
        <f t="shared" si="113"/>
        <v/>
      </c>
      <c r="BM1554" s="56" t="str">
        <f t="shared" si="114"/>
        <v/>
      </c>
      <c r="BN1554" s="56" t="str">
        <f t="shared" si="115"/>
        <v/>
      </c>
    </row>
    <row r="1555" spans="64:66" ht="11.25" customHeight="1" x14ac:dyDescent="0.25">
      <c r="BL1555" s="94" t="str">
        <f t="shared" si="113"/>
        <v/>
      </c>
      <c r="BM1555" s="56" t="str">
        <f t="shared" si="114"/>
        <v/>
      </c>
      <c r="BN1555" s="56" t="str">
        <f t="shared" si="115"/>
        <v/>
      </c>
    </row>
    <row r="1556" spans="64:66" ht="11.25" customHeight="1" x14ac:dyDescent="0.25">
      <c r="BL1556" s="94" t="str">
        <f t="shared" si="113"/>
        <v/>
      </c>
      <c r="BM1556" s="56" t="str">
        <f t="shared" si="114"/>
        <v/>
      </c>
      <c r="BN1556" s="56" t="str">
        <f t="shared" si="115"/>
        <v/>
      </c>
    </row>
    <row r="1557" spans="64:66" ht="11.25" customHeight="1" x14ac:dyDescent="0.25">
      <c r="BL1557" s="94" t="str">
        <f t="shared" si="113"/>
        <v/>
      </c>
      <c r="BM1557" s="56" t="str">
        <f t="shared" si="114"/>
        <v/>
      </c>
      <c r="BN1557" s="56" t="str">
        <f t="shared" si="115"/>
        <v/>
      </c>
    </row>
    <row r="1558" spans="64:66" ht="11.25" customHeight="1" x14ac:dyDescent="0.25">
      <c r="BL1558" s="94" t="str">
        <f t="shared" si="113"/>
        <v/>
      </c>
      <c r="BM1558" s="56" t="str">
        <f t="shared" si="114"/>
        <v/>
      </c>
      <c r="BN1558" s="56" t="str">
        <f t="shared" si="115"/>
        <v/>
      </c>
    </row>
    <row r="1559" spans="64:66" ht="11.25" customHeight="1" x14ac:dyDescent="0.25">
      <c r="BL1559" s="94" t="str">
        <f t="shared" si="113"/>
        <v/>
      </c>
      <c r="BM1559" s="56" t="str">
        <f t="shared" si="114"/>
        <v/>
      </c>
      <c r="BN1559" s="56" t="str">
        <f t="shared" si="115"/>
        <v/>
      </c>
    </row>
    <row r="1560" spans="64:66" ht="11.25" customHeight="1" x14ac:dyDescent="0.25">
      <c r="BL1560" s="94" t="str">
        <f t="shared" si="113"/>
        <v/>
      </c>
      <c r="BM1560" s="56" t="str">
        <f t="shared" si="114"/>
        <v/>
      </c>
      <c r="BN1560" s="56" t="str">
        <f t="shared" si="115"/>
        <v/>
      </c>
    </row>
    <row r="1561" spans="64:66" ht="11.25" customHeight="1" x14ac:dyDescent="0.25">
      <c r="BL1561" s="94" t="str">
        <f t="shared" si="113"/>
        <v/>
      </c>
      <c r="BM1561" s="56" t="str">
        <f t="shared" si="114"/>
        <v/>
      </c>
      <c r="BN1561" s="56" t="str">
        <f t="shared" si="115"/>
        <v/>
      </c>
    </row>
    <row r="1562" spans="64:66" ht="11.25" customHeight="1" x14ac:dyDescent="0.25">
      <c r="BL1562" s="94" t="str">
        <f t="shared" si="113"/>
        <v/>
      </c>
      <c r="BM1562" s="56" t="str">
        <f t="shared" si="114"/>
        <v/>
      </c>
      <c r="BN1562" s="56" t="str">
        <f t="shared" si="115"/>
        <v/>
      </c>
    </row>
    <row r="1563" spans="64:66" ht="11.25" customHeight="1" x14ac:dyDescent="0.25">
      <c r="BL1563" s="94" t="str">
        <f t="shared" si="113"/>
        <v/>
      </c>
      <c r="BM1563" s="56" t="str">
        <f t="shared" si="114"/>
        <v/>
      </c>
      <c r="BN1563" s="56" t="str">
        <f t="shared" si="115"/>
        <v/>
      </c>
    </row>
    <row r="1564" spans="64:66" ht="11.25" customHeight="1" x14ac:dyDescent="0.25">
      <c r="BL1564" s="94" t="str">
        <f t="shared" si="113"/>
        <v/>
      </c>
      <c r="BM1564" s="56" t="str">
        <f t="shared" si="114"/>
        <v/>
      </c>
      <c r="BN1564" s="56" t="str">
        <f t="shared" si="115"/>
        <v/>
      </c>
    </row>
    <row r="1565" spans="64:66" ht="11.25" customHeight="1" x14ac:dyDescent="0.25">
      <c r="BL1565" s="94" t="str">
        <f t="shared" si="113"/>
        <v/>
      </c>
      <c r="BM1565" s="56" t="str">
        <f t="shared" si="114"/>
        <v/>
      </c>
      <c r="BN1565" s="56" t="str">
        <f t="shared" si="115"/>
        <v/>
      </c>
    </row>
    <row r="1566" spans="64:66" ht="11.25" customHeight="1" x14ac:dyDescent="0.25">
      <c r="BL1566" s="94" t="str">
        <f t="shared" si="113"/>
        <v/>
      </c>
      <c r="BM1566" s="56" t="str">
        <f t="shared" si="114"/>
        <v/>
      </c>
      <c r="BN1566" s="56" t="str">
        <f t="shared" si="115"/>
        <v/>
      </c>
    </row>
    <row r="1567" spans="64:66" ht="11.25" customHeight="1" x14ac:dyDescent="0.25">
      <c r="BL1567" s="94" t="str">
        <f t="shared" si="113"/>
        <v/>
      </c>
      <c r="BM1567" s="56" t="str">
        <f t="shared" si="114"/>
        <v/>
      </c>
      <c r="BN1567" s="56" t="str">
        <f t="shared" si="115"/>
        <v/>
      </c>
    </row>
    <row r="1568" spans="64:66" ht="11.25" customHeight="1" x14ac:dyDescent="0.25">
      <c r="BL1568" s="94" t="str">
        <f t="shared" si="113"/>
        <v/>
      </c>
      <c r="BM1568" s="56" t="str">
        <f t="shared" si="114"/>
        <v/>
      </c>
      <c r="BN1568" s="56" t="str">
        <f t="shared" si="115"/>
        <v/>
      </c>
    </row>
    <row r="1569" spans="64:66" ht="11.25" customHeight="1" x14ac:dyDescent="0.25">
      <c r="BL1569" s="94" t="str">
        <f t="shared" si="113"/>
        <v/>
      </c>
      <c r="BM1569" s="56" t="str">
        <f t="shared" si="114"/>
        <v/>
      </c>
      <c r="BN1569" s="56" t="str">
        <f t="shared" si="115"/>
        <v/>
      </c>
    </row>
    <row r="1570" spans="64:66" ht="11.25" customHeight="1" x14ac:dyDescent="0.25">
      <c r="BL1570" s="94" t="str">
        <f t="shared" si="113"/>
        <v/>
      </c>
      <c r="BM1570" s="56" t="str">
        <f t="shared" si="114"/>
        <v/>
      </c>
      <c r="BN1570" s="56" t="str">
        <f t="shared" si="115"/>
        <v/>
      </c>
    </row>
    <row r="1571" spans="64:66" ht="11.25" customHeight="1" x14ac:dyDescent="0.25">
      <c r="BL1571" s="94" t="str">
        <f t="shared" si="113"/>
        <v/>
      </c>
      <c r="BM1571" s="56" t="str">
        <f t="shared" si="114"/>
        <v/>
      </c>
      <c r="BN1571" s="56" t="str">
        <f t="shared" si="115"/>
        <v/>
      </c>
    </row>
    <row r="1572" spans="64:66" ht="11.25" customHeight="1" x14ac:dyDescent="0.25">
      <c r="BL1572" s="94" t="str">
        <f t="shared" si="113"/>
        <v/>
      </c>
      <c r="BM1572" s="56" t="str">
        <f t="shared" si="114"/>
        <v/>
      </c>
      <c r="BN1572" s="56" t="str">
        <f t="shared" si="115"/>
        <v/>
      </c>
    </row>
    <row r="1573" spans="64:66" ht="11.25" customHeight="1" x14ac:dyDescent="0.25">
      <c r="BL1573" s="94" t="str">
        <f t="shared" si="113"/>
        <v/>
      </c>
      <c r="BM1573" s="56" t="str">
        <f t="shared" si="114"/>
        <v/>
      </c>
      <c r="BN1573" s="56" t="str">
        <f t="shared" si="115"/>
        <v/>
      </c>
    </row>
    <row r="1574" spans="64:66" ht="11.25" customHeight="1" x14ac:dyDescent="0.25">
      <c r="BL1574" s="94" t="str">
        <f t="shared" si="113"/>
        <v/>
      </c>
      <c r="BM1574" s="56" t="str">
        <f t="shared" si="114"/>
        <v/>
      </c>
      <c r="BN1574" s="56" t="str">
        <f t="shared" si="115"/>
        <v/>
      </c>
    </row>
    <row r="1575" spans="64:66" ht="11.25" customHeight="1" x14ac:dyDescent="0.25">
      <c r="BL1575" s="94" t="str">
        <f t="shared" si="113"/>
        <v/>
      </c>
      <c r="BM1575" s="56" t="str">
        <f t="shared" si="114"/>
        <v/>
      </c>
      <c r="BN1575" s="56" t="str">
        <f t="shared" si="115"/>
        <v/>
      </c>
    </row>
    <row r="1576" spans="64:66" ht="11.25" customHeight="1" x14ac:dyDescent="0.25">
      <c r="BL1576" s="94" t="str">
        <f t="shared" si="113"/>
        <v/>
      </c>
      <c r="BM1576" s="56" t="str">
        <f t="shared" si="114"/>
        <v/>
      </c>
      <c r="BN1576" s="56" t="str">
        <f t="shared" si="115"/>
        <v/>
      </c>
    </row>
    <row r="1577" spans="64:66" ht="11.25" customHeight="1" x14ac:dyDescent="0.25">
      <c r="BL1577" s="94" t="str">
        <f t="shared" si="113"/>
        <v/>
      </c>
      <c r="BM1577" s="56" t="str">
        <f t="shared" si="114"/>
        <v/>
      </c>
      <c r="BN1577" s="56" t="str">
        <f t="shared" si="115"/>
        <v/>
      </c>
    </row>
    <row r="1578" spans="64:66" ht="11.25" customHeight="1" x14ac:dyDescent="0.25">
      <c r="BL1578" s="94" t="str">
        <f t="shared" si="113"/>
        <v/>
      </c>
      <c r="BM1578" s="56" t="str">
        <f t="shared" si="114"/>
        <v/>
      </c>
      <c r="BN1578" s="56" t="str">
        <f t="shared" si="115"/>
        <v/>
      </c>
    </row>
    <row r="1579" spans="64:66" ht="11.25" customHeight="1" x14ac:dyDescent="0.25">
      <c r="BL1579" s="94" t="str">
        <f t="shared" si="113"/>
        <v/>
      </c>
      <c r="BM1579" s="56" t="str">
        <f t="shared" si="114"/>
        <v/>
      </c>
      <c r="BN1579" s="56" t="str">
        <f t="shared" si="115"/>
        <v/>
      </c>
    </row>
    <row r="1580" spans="64:66" ht="11.25" customHeight="1" x14ac:dyDescent="0.25">
      <c r="BL1580" s="94" t="str">
        <f t="shared" si="113"/>
        <v/>
      </c>
      <c r="BM1580" s="56" t="str">
        <f t="shared" si="114"/>
        <v/>
      </c>
      <c r="BN1580" s="56" t="str">
        <f t="shared" si="115"/>
        <v/>
      </c>
    </row>
    <row r="1581" spans="64:66" ht="11.25" customHeight="1" x14ac:dyDescent="0.25">
      <c r="BL1581" s="94" t="str">
        <f t="shared" si="113"/>
        <v/>
      </c>
      <c r="BM1581" s="56" t="str">
        <f t="shared" si="114"/>
        <v/>
      </c>
      <c r="BN1581" s="56" t="str">
        <f t="shared" si="115"/>
        <v/>
      </c>
    </row>
    <row r="1582" spans="64:66" ht="11.25" customHeight="1" x14ac:dyDescent="0.25">
      <c r="BL1582" s="94" t="str">
        <f t="shared" si="113"/>
        <v/>
      </c>
      <c r="BM1582" s="56" t="str">
        <f t="shared" si="114"/>
        <v/>
      </c>
      <c r="BN1582" s="56" t="str">
        <f t="shared" si="115"/>
        <v/>
      </c>
    </row>
    <row r="1583" spans="64:66" ht="11.25" customHeight="1" x14ac:dyDescent="0.25">
      <c r="BL1583" s="94" t="str">
        <f t="shared" si="113"/>
        <v/>
      </c>
      <c r="BM1583" s="56" t="str">
        <f t="shared" si="114"/>
        <v/>
      </c>
      <c r="BN1583" s="56" t="str">
        <f t="shared" si="115"/>
        <v/>
      </c>
    </row>
    <row r="1584" spans="64:66" ht="11.25" customHeight="1" x14ac:dyDescent="0.25">
      <c r="BL1584" s="94" t="str">
        <f t="shared" si="113"/>
        <v/>
      </c>
      <c r="BM1584" s="56" t="str">
        <f t="shared" si="114"/>
        <v/>
      </c>
      <c r="BN1584" s="56" t="str">
        <f t="shared" si="115"/>
        <v/>
      </c>
    </row>
    <row r="1585" spans="64:66" ht="11.25" customHeight="1" x14ac:dyDescent="0.25">
      <c r="BL1585" s="94" t="str">
        <f t="shared" si="113"/>
        <v/>
      </c>
      <c r="BM1585" s="56" t="str">
        <f t="shared" si="114"/>
        <v/>
      </c>
      <c r="BN1585" s="56" t="str">
        <f t="shared" si="115"/>
        <v/>
      </c>
    </row>
    <row r="1586" spans="64:66" ht="11.25" customHeight="1" x14ac:dyDescent="0.25">
      <c r="BL1586" s="94" t="str">
        <f t="shared" si="113"/>
        <v/>
      </c>
      <c r="BM1586" s="56" t="str">
        <f t="shared" si="114"/>
        <v/>
      </c>
      <c r="BN1586" s="56" t="str">
        <f t="shared" si="115"/>
        <v/>
      </c>
    </row>
    <row r="1587" spans="64:66" ht="11.25" customHeight="1" x14ac:dyDescent="0.25">
      <c r="BL1587" s="94" t="str">
        <f t="shared" si="113"/>
        <v/>
      </c>
      <c r="BM1587" s="56" t="str">
        <f t="shared" si="114"/>
        <v/>
      </c>
      <c r="BN1587" s="56" t="str">
        <f t="shared" si="115"/>
        <v/>
      </c>
    </row>
    <row r="1588" spans="64:66" ht="11.25" customHeight="1" x14ac:dyDescent="0.25">
      <c r="BL1588" s="94" t="str">
        <f t="shared" si="113"/>
        <v/>
      </c>
      <c r="BM1588" s="56" t="str">
        <f t="shared" si="114"/>
        <v/>
      </c>
      <c r="BN1588" s="56" t="str">
        <f t="shared" si="115"/>
        <v/>
      </c>
    </row>
    <row r="1589" spans="64:66" ht="11.25" customHeight="1" x14ac:dyDescent="0.25">
      <c r="BL1589" s="94" t="str">
        <f t="shared" si="113"/>
        <v/>
      </c>
      <c r="BM1589" s="56" t="str">
        <f t="shared" si="114"/>
        <v/>
      </c>
      <c r="BN1589" s="56" t="str">
        <f t="shared" si="115"/>
        <v/>
      </c>
    </row>
    <row r="1590" spans="64:66" ht="11.25" customHeight="1" x14ac:dyDescent="0.25">
      <c r="BL1590" s="94" t="str">
        <f t="shared" si="113"/>
        <v/>
      </c>
      <c r="BM1590" s="56" t="str">
        <f t="shared" si="114"/>
        <v/>
      </c>
      <c r="BN1590" s="56" t="str">
        <f t="shared" si="115"/>
        <v/>
      </c>
    </row>
    <row r="1591" spans="64:66" ht="11.25" customHeight="1" x14ac:dyDescent="0.25">
      <c r="BL1591" s="94" t="str">
        <f t="shared" si="113"/>
        <v/>
      </c>
      <c r="BM1591" s="56" t="str">
        <f t="shared" si="114"/>
        <v/>
      </c>
      <c r="BN1591" s="56" t="str">
        <f t="shared" si="115"/>
        <v/>
      </c>
    </row>
    <row r="1592" spans="64:66" ht="11.25" customHeight="1" x14ac:dyDescent="0.25">
      <c r="BL1592" s="94" t="str">
        <f t="shared" si="113"/>
        <v/>
      </c>
      <c r="BM1592" s="56" t="str">
        <f t="shared" si="114"/>
        <v/>
      </c>
      <c r="BN1592" s="56" t="str">
        <f t="shared" si="115"/>
        <v/>
      </c>
    </row>
    <row r="1593" spans="64:66" ht="11.25" customHeight="1" x14ac:dyDescent="0.25">
      <c r="BL1593" s="94" t="str">
        <f t="shared" si="113"/>
        <v/>
      </c>
      <c r="BM1593" s="56" t="str">
        <f t="shared" si="114"/>
        <v/>
      </c>
      <c r="BN1593" s="56" t="str">
        <f t="shared" si="115"/>
        <v/>
      </c>
    </row>
    <row r="1594" spans="64:66" ht="11.25" customHeight="1" x14ac:dyDescent="0.25">
      <c r="BL1594" s="94" t="str">
        <f t="shared" si="113"/>
        <v/>
      </c>
      <c r="BM1594" s="56" t="str">
        <f t="shared" si="114"/>
        <v/>
      </c>
      <c r="BN1594" s="56" t="str">
        <f t="shared" si="115"/>
        <v/>
      </c>
    </row>
    <row r="1595" spans="64:66" ht="11.25" customHeight="1" x14ac:dyDescent="0.25">
      <c r="BL1595" s="94" t="str">
        <f t="shared" si="113"/>
        <v/>
      </c>
      <c r="BM1595" s="56" t="str">
        <f t="shared" si="114"/>
        <v/>
      </c>
      <c r="BN1595" s="56" t="str">
        <f t="shared" si="115"/>
        <v/>
      </c>
    </row>
    <row r="1596" spans="64:66" ht="11.25" customHeight="1" x14ac:dyDescent="0.25">
      <c r="BL1596" s="94" t="str">
        <f t="shared" si="113"/>
        <v/>
      </c>
      <c r="BM1596" s="56" t="str">
        <f t="shared" si="114"/>
        <v/>
      </c>
      <c r="BN1596" s="56" t="str">
        <f t="shared" si="115"/>
        <v/>
      </c>
    </row>
    <row r="1597" spans="64:66" ht="11.25" customHeight="1" x14ac:dyDescent="0.25">
      <c r="BL1597" s="94" t="str">
        <f t="shared" si="113"/>
        <v/>
      </c>
      <c r="BM1597" s="56" t="str">
        <f t="shared" si="114"/>
        <v/>
      </c>
      <c r="BN1597" s="56" t="str">
        <f t="shared" si="115"/>
        <v/>
      </c>
    </row>
    <row r="1598" spans="64:66" ht="11.25" customHeight="1" x14ac:dyDescent="0.25">
      <c r="BL1598" s="94" t="str">
        <f t="shared" si="113"/>
        <v/>
      </c>
      <c r="BM1598" s="56" t="str">
        <f t="shared" si="114"/>
        <v/>
      </c>
      <c r="BN1598" s="56" t="str">
        <f t="shared" si="115"/>
        <v/>
      </c>
    </row>
    <row r="1599" spans="64:66" ht="11.25" customHeight="1" x14ac:dyDescent="0.25">
      <c r="BL1599" s="94" t="str">
        <f t="shared" si="113"/>
        <v/>
      </c>
      <c r="BM1599" s="56" t="str">
        <f t="shared" si="114"/>
        <v/>
      </c>
      <c r="BN1599" s="56" t="str">
        <f t="shared" si="115"/>
        <v/>
      </c>
    </row>
    <row r="1600" spans="64:66" ht="11.25" customHeight="1" x14ac:dyDescent="0.25">
      <c r="BL1600" s="94" t="str">
        <f t="shared" si="113"/>
        <v/>
      </c>
      <c r="BM1600" s="56" t="str">
        <f t="shared" si="114"/>
        <v/>
      </c>
      <c r="BN1600" s="56" t="str">
        <f t="shared" si="115"/>
        <v/>
      </c>
    </row>
    <row r="1601" spans="64:66" ht="11.25" customHeight="1" x14ac:dyDescent="0.25">
      <c r="BL1601" s="94" t="str">
        <f t="shared" si="113"/>
        <v/>
      </c>
      <c r="BM1601" s="56" t="str">
        <f t="shared" si="114"/>
        <v/>
      </c>
      <c r="BN1601" s="56" t="str">
        <f t="shared" si="115"/>
        <v/>
      </c>
    </row>
    <row r="1602" spans="64:66" ht="11.25" customHeight="1" x14ac:dyDescent="0.25">
      <c r="BL1602" s="94" t="str">
        <f t="shared" si="113"/>
        <v/>
      </c>
      <c r="BM1602" s="56" t="str">
        <f t="shared" si="114"/>
        <v/>
      </c>
      <c r="BN1602" s="56" t="str">
        <f t="shared" si="115"/>
        <v/>
      </c>
    </row>
    <row r="1603" spans="64:66" ht="11.25" customHeight="1" x14ac:dyDescent="0.25">
      <c r="BL1603" s="94" t="str">
        <f t="shared" si="113"/>
        <v/>
      </c>
      <c r="BM1603" s="56" t="str">
        <f t="shared" si="114"/>
        <v/>
      </c>
      <c r="BN1603" s="56" t="str">
        <f t="shared" si="115"/>
        <v/>
      </c>
    </row>
    <row r="1604" spans="64:66" ht="11.25" customHeight="1" x14ac:dyDescent="0.25">
      <c r="BL1604" s="94" t="str">
        <f t="shared" si="113"/>
        <v/>
      </c>
      <c r="BM1604" s="56" t="str">
        <f t="shared" si="114"/>
        <v/>
      </c>
      <c r="BN1604" s="56" t="str">
        <f t="shared" si="115"/>
        <v/>
      </c>
    </row>
    <row r="1605" spans="64:66" ht="11.25" customHeight="1" x14ac:dyDescent="0.25">
      <c r="BL1605" s="94" t="str">
        <f t="shared" ref="BL1605:BL1668" si="116">IF(ROW()&lt;=$BL$4,ROW()-ROW(BL$4),"")</f>
        <v/>
      </c>
      <c r="BM1605" s="56" t="str">
        <f t="shared" si="114"/>
        <v/>
      </c>
      <c r="BN1605" s="56" t="str">
        <f t="shared" si="115"/>
        <v/>
      </c>
    </row>
    <row r="1606" spans="64:66" ht="11.25" customHeight="1" x14ac:dyDescent="0.25">
      <c r="BL1606" s="94" t="str">
        <f t="shared" si="116"/>
        <v/>
      </c>
      <c r="BM1606" s="56" t="str">
        <f t="shared" ref="BM1606:BM1669" si="117">IF(ISNUMBER(BL1606),INT(BL1605/$BN$4)+1,"")</f>
        <v/>
      </c>
      <c r="BN1606" s="56" t="str">
        <f t="shared" ref="BN1606:BN1669" si="118">IF(ISNUMBER(BL1606),IF(BM1605&lt;&gt;BM1606,1,BN1605+1),"")</f>
        <v/>
      </c>
    </row>
    <row r="1607" spans="64:66" ht="11.25" customHeight="1" x14ac:dyDescent="0.25">
      <c r="BL1607" s="94" t="str">
        <f t="shared" si="116"/>
        <v/>
      </c>
      <c r="BM1607" s="56" t="str">
        <f t="shared" si="117"/>
        <v/>
      </c>
      <c r="BN1607" s="56" t="str">
        <f t="shared" si="118"/>
        <v/>
      </c>
    </row>
    <row r="1608" spans="64:66" ht="11.25" customHeight="1" x14ac:dyDescent="0.25">
      <c r="BL1608" s="94" t="str">
        <f t="shared" si="116"/>
        <v/>
      </c>
      <c r="BM1608" s="56" t="str">
        <f t="shared" si="117"/>
        <v/>
      </c>
      <c r="BN1608" s="56" t="str">
        <f t="shared" si="118"/>
        <v/>
      </c>
    </row>
    <row r="1609" spans="64:66" ht="11.25" customHeight="1" x14ac:dyDescent="0.25">
      <c r="BL1609" s="94" t="str">
        <f t="shared" si="116"/>
        <v/>
      </c>
      <c r="BM1609" s="56" t="str">
        <f t="shared" si="117"/>
        <v/>
      </c>
      <c r="BN1609" s="56" t="str">
        <f t="shared" si="118"/>
        <v/>
      </c>
    </row>
    <row r="1610" spans="64:66" ht="11.25" customHeight="1" x14ac:dyDescent="0.25">
      <c r="BL1610" s="94" t="str">
        <f t="shared" si="116"/>
        <v/>
      </c>
      <c r="BM1610" s="56" t="str">
        <f t="shared" si="117"/>
        <v/>
      </c>
      <c r="BN1610" s="56" t="str">
        <f t="shared" si="118"/>
        <v/>
      </c>
    </row>
    <row r="1611" spans="64:66" ht="11.25" customHeight="1" x14ac:dyDescent="0.25">
      <c r="BL1611" s="94" t="str">
        <f t="shared" si="116"/>
        <v/>
      </c>
      <c r="BM1611" s="56" t="str">
        <f t="shared" si="117"/>
        <v/>
      </c>
      <c r="BN1611" s="56" t="str">
        <f t="shared" si="118"/>
        <v/>
      </c>
    </row>
    <row r="1612" spans="64:66" ht="11.25" customHeight="1" x14ac:dyDescent="0.25">
      <c r="BL1612" s="94" t="str">
        <f t="shared" si="116"/>
        <v/>
      </c>
      <c r="BM1612" s="56" t="str">
        <f t="shared" si="117"/>
        <v/>
      </c>
      <c r="BN1612" s="56" t="str">
        <f t="shared" si="118"/>
        <v/>
      </c>
    </row>
    <row r="1613" spans="64:66" ht="11.25" customHeight="1" x14ac:dyDescent="0.25">
      <c r="BL1613" s="94" t="str">
        <f t="shared" si="116"/>
        <v/>
      </c>
      <c r="BM1613" s="56" t="str">
        <f t="shared" si="117"/>
        <v/>
      </c>
      <c r="BN1613" s="56" t="str">
        <f t="shared" si="118"/>
        <v/>
      </c>
    </row>
    <row r="1614" spans="64:66" ht="11.25" customHeight="1" x14ac:dyDescent="0.25">
      <c r="BL1614" s="94" t="str">
        <f t="shared" si="116"/>
        <v/>
      </c>
      <c r="BM1614" s="56" t="str">
        <f t="shared" si="117"/>
        <v/>
      </c>
      <c r="BN1614" s="56" t="str">
        <f t="shared" si="118"/>
        <v/>
      </c>
    </row>
    <row r="1615" spans="64:66" ht="11.25" customHeight="1" x14ac:dyDescent="0.25">
      <c r="BL1615" s="94" t="str">
        <f t="shared" si="116"/>
        <v/>
      </c>
      <c r="BM1615" s="56" t="str">
        <f t="shared" si="117"/>
        <v/>
      </c>
      <c r="BN1615" s="56" t="str">
        <f t="shared" si="118"/>
        <v/>
      </c>
    </row>
    <row r="1616" spans="64:66" ht="11.25" customHeight="1" x14ac:dyDescent="0.25">
      <c r="BL1616" s="94" t="str">
        <f t="shared" si="116"/>
        <v/>
      </c>
      <c r="BM1616" s="56" t="str">
        <f t="shared" si="117"/>
        <v/>
      </c>
      <c r="BN1616" s="56" t="str">
        <f t="shared" si="118"/>
        <v/>
      </c>
    </row>
    <row r="1617" spans="64:66" ht="11.25" customHeight="1" x14ac:dyDescent="0.25">
      <c r="BL1617" s="94" t="str">
        <f t="shared" si="116"/>
        <v/>
      </c>
      <c r="BM1617" s="56" t="str">
        <f t="shared" si="117"/>
        <v/>
      </c>
      <c r="BN1617" s="56" t="str">
        <f t="shared" si="118"/>
        <v/>
      </c>
    </row>
    <row r="1618" spans="64:66" ht="11.25" customHeight="1" x14ac:dyDescent="0.25">
      <c r="BL1618" s="94" t="str">
        <f t="shared" si="116"/>
        <v/>
      </c>
      <c r="BM1618" s="56" t="str">
        <f t="shared" si="117"/>
        <v/>
      </c>
      <c r="BN1618" s="56" t="str">
        <f t="shared" si="118"/>
        <v/>
      </c>
    </row>
    <row r="1619" spans="64:66" ht="11.25" customHeight="1" x14ac:dyDescent="0.25">
      <c r="BL1619" s="94" t="str">
        <f t="shared" si="116"/>
        <v/>
      </c>
      <c r="BM1619" s="56" t="str">
        <f t="shared" si="117"/>
        <v/>
      </c>
      <c r="BN1619" s="56" t="str">
        <f t="shared" si="118"/>
        <v/>
      </c>
    </row>
    <row r="1620" spans="64:66" ht="11.25" customHeight="1" x14ac:dyDescent="0.25">
      <c r="BL1620" s="94" t="str">
        <f t="shared" si="116"/>
        <v/>
      </c>
      <c r="BM1620" s="56" t="str">
        <f t="shared" si="117"/>
        <v/>
      </c>
      <c r="BN1620" s="56" t="str">
        <f t="shared" si="118"/>
        <v/>
      </c>
    </row>
    <row r="1621" spans="64:66" ht="11.25" customHeight="1" x14ac:dyDescent="0.25">
      <c r="BL1621" s="94" t="str">
        <f t="shared" si="116"/>
        <v/>
      </c>
      <c r="BM1621" s="56" t="str">
        <f t="shared" si="117"/>
        <v/>
      </c>
      <c r="BN1621" s="56" t="str">
        <f t="shared" si="118"/>
        <v/>
      </c>
    </row>
    <row r="1622" spans="64:66" ht="11.25" customHeight="1" x14ac:dyDescent="0.25">
      <c r="BL1622" s="94" t="str">
        <f t="shared" si="116"/>
        <v/>
      </c>
      <c r="BM1622" s="56" t="str">
        <f t="shared" si="117"/>
        <v/>
      </c>
      <c r="BN1622" s="56" t="str">
        <f t="shared" si="118"/>
        <v/>
      </c>
    </row>
    <row r="1623" spans="64:66" ht="11.25" customHeight="1" x14ac:dyDescent="0.25">
      <c r="BL1623" s="94" t="str">
        <f t="shared" si="116"/>
        <v/>
      </c>
      <c r="BM1623" s="56" t="str">
        <f t="shared" si="117"/>
        <v/>
      </c>
      <c r="BN1623" s="56" t="str">
        <f t="shared" si="118"/>
        <v/>
      </c>
    </row>
    <row r="1624" spans="64:66" ht="11.25" customHeight="1" x14ac:dyDescent="0.25">
      <c r="BL1624" s="94" t="str">
        <f t="shared" si="116"/>
        <v/>
      </c>
      <c r="BM1624" s="56" t="str">
        <f t="shared" si="117"/>
        <v/>
      </c>
      <c r="BN1624" s="56" t="str">
        <f t="shared" si="118"/>
        <v/>
      </c>
    </row>
    <row r="1625" spans="64:66" ht="11.25" customHeight="1" x14ac:dyDescent="0.25">
      <c r="BL1625" s="94" t="str">
        <f t="shared" si="116"/>
        <v/>
      </c>
      <c r="BM1625" s="56" t="str">
        <f t="shared" si="117"/>
        <v/>
      </c>
      <c r="BN1625" s="56" t="str">
        <f t="shared" si="118"/>
        <v/>
      </c>
    </row>
    <row r="1626" spans="64:66" ht="11.25" customHeight="1" x14ac:dyDescent="0.25">
      <c r="BL1626" s="94" t="str">
        <f t="shared" si="116"/>
        <v/>
      </c>
      <c r="BM1626" s="56" t="str">
        <f t="shared" si="117"/>
        <v/>
      </c>
      <c r="BN1626" s="56" t="str">
        <f t="shared" si="118"/>
        <v/>
      </c>
    </row>
    <row r="1627" spans="64:66" ht="11.25" customHeight="1" x14ac:dyDescent="0.25">
      <c r="BL1627" s="94" t="str">
        <f t="shared" si="116"/>
        <v/>
      </c>
      <c r="BM1627" s="56" t="str">
        <f t="shared" si="117"/>
        <v/>
      </c>
      <c r="BN1627" s="56" t="str">
        <f t="shared" si="118"/>
        <v/>
      </c>
    </row>
    <row r="1628" spans="64:66" ht="11.25" customHeight="1" x14ac:dyDescent="0.25">
      <c r="BL1628" s="94" t="str">
        <f t="shared" si="116"/>
        <v/>
      </c>
      <c r="BM1628" s="56" t="str">
        <f t="shared" si="117"/>
        <v/>
      </c>
      <c r="BN1628" s="56" t="str">
        <f t="shared" si="118"/>
        <v/>
      </c>
    </row>
    <row r="1629" spans="64:66" ht="11.25" customHeight="1" x14ac:dyDescent="0.25">
      <c r="BL1629" s="94" t="str">
        <f t="shared" si="116"/>
        <v/>
      </c>
      <c r="BM1629" s="56" t="str">
        <f t="shared" si="117"/>
        <v/>
      </c>
      <c r="BN1629" s="56" t="str">
        <f t="shared" si="118"/>
        <v/>
      </c>
    </row>
    <row r="1630" spans="64:66" ht="11.25" customHeight="1" x14ac:dyDescent="0.25">
      <c r="BL1630" s="94" t="str">
        <f t="shared" si="116"/>
        <v/>
      </c>
      <c r="BM1630" s="56" t="str">
        <f t="shared" si="117"/>
        <v/>
      </c>
      <c r="BN1630" s="56" t="str">
        <f t="shared" si="118"/>
        <v/>
      </c>
    </row>
    <row r="1631" spans="64:66" ht="11.25" customHeight="1" x14ac:dyDescent="0.25">
      <c r="BL1631" s="94" t="str">
        <f t="shared" si="116"/>
        <v/>
      </c>
      <c r="BM1631" s="56" t="str">
        <f t="shared" si="117"/>
        <v/>
      </c>
      <c r="BN1631" s="56" t="str">
        <f t="shared" si="118"/>
        <v/>
      </c>
    </row>
    <row r="1632" spans="64:66" ht="11.25" customHeight="1" x14ac:dyDescent="0.25">
      <c r="BL1632" s="94" t="str">
        <f t="shared" si="116"/>
        <v/>
      </c>
      <c r="BM1632" s="56" t="str">
        <f t="shared" si="117"/>
        <v/>
      </c>
      <c r="BN1632" s="56" t="str">
        <f t="shared" si="118"/>
        <v/>
      </c>
    </row>
    <row r="1633" spans="64:66" ht="11.25" customHeight="1" x14ac:dyDescent="0.25">
      <c r="BL1633" s="94" t="str">
        <f t="shared" si="116"/>
        <v/>
      </c>
      <c r="BM1633" s="56" t="str">
        <f t="shared" si="117"/>
        <v/>
      </c>
      <c r="BN1633" s="56" t="str">
        <f t="shared" si="118"/>
        <v/>
      </c>
    </row>
    <row r="1634" spans="64:66" ht="11.25" customHeight="1" x14ac:dyDescent="0.25">
      <c r="BL1634" s="94" t="str">
        <f t="shared" si="116"/>
        <v/>
      </c>
      <c r="BM1634" s="56" t="str">
        <f t="shared" si="117"/>
        <v/>
      </c>
      <c r="BN1634" s="56" t="str">
        <f t="shared" si="118"/>
        <v/>
      </c>
    </row>
    <row r="1635" spans="64:66" ht="11.25" customHeight="1" x14ac:dyDescent="0.25">
      <c r="BL1635" s="94" t="str">
        <f t="shared" si="116"/>
        <v/>
      </c>
      <c r="BM1635" s="56" t="str">
        <f t="shared" si="117"/>
        <v/>
      </c>
      <c r="BN1635" s="56" t="str">
        <f t="shared" si="118"/>
        <v/>
      </c>
    </row>
    <row r="1636" spans="64:66" ht="11.25" customHeight="1" x14ac:dyDescent="0.25">
      <c r="BL1636" s="94" t="str">
        <f t="shared" si="116"/>
        <v/>
      </c>
      <c r="BM1636" s="56" t="str">
        <f t="shared" si="117"/>
        <v/>
      </c>
      <c r="BN1636" s="56" t="str">
        <f t="shared" si="118"/>
        <v/>
      </c>
    </row>
    <row r="1637" spans="64:66" ht="11.25" customHeight="1" x14ac:dyDescent="0.25">
      <c r="BL1637" s="94" t="str">
        <f t="shared" si="116"/>
        <v/>
      </c>
      <c r="BM1637" s="56" t="str">
        <f t="shared" si="117"/>
        <v/>
      </c>
      <c r="BN1637" s="56" t="str">
        <f t="shared" si="118"/>
        <v/>
      </c>
    </row>
    <row r="1638" spans="64:66" ht="11.25" customHeight="1" x14ac:dyDescent="0.25">
      <c r="BL1638" s="94" t="str">
        <f t="shared" si="116"/>
        <v/>
      </c>
      <c r="BM1638" s="56" t="str">
        <f t="shared" si="117"/>
        <v/>
      </c>
      <c r="BN1638" s="56" t="str">
        <f t="shared" si="118"/>
        <v/>
      </c>
    </row>
    <row r="1639" spans="64:66" ht="11.25" customHeight="1" x14ac:dyDescent="0.25">
      <c r="BL1639" s="94" t="str">
        <f t="shared" si="116"/>
        <v/>
      </c>
      <c r="BM1639" s="56" t="str">
        <f t="shared" si="117"/>
        <v/>
      </c>
      <c r="BN1639" s="56" t="str">
        <f t="shared" si="118"/>
        <v/>
      </c>
    </row>
    <row r="1640" spans="64:66" ht="11.25" customHeight="1" x14ac:dyDescent="0.25">
      <c r="BL1640" s="94" t="str">
        <f t="shared" si="116"/>
        <v/>
      </c>
      <c r="BM1640" s="56" t="str">
        <f t="shared" si="117"/>
        <v/>
      </c>
      <c r="BN1640" s="56" t="str">
        <f t="shared" si="118"/>
        <v/>
      </c>
    </row>
    <row r="1641" spans="64:66" ht="11.25" customHeight="1" x14ac:dyDescent="0.25">
      <c r="BL1641" s="94" t="str">
        <f t="shared" si="116"/>
        <v/>
      </c>
      <c r="BM1641" s="56" t="str">
        <f t="shared" si="117"/>
        <v/>
      </c>
      <c r="BN1641" s="56" t="str">
        <f t="shared" si="118"/>
        <v/>
      </c>
    </row>
    <row r="1642" spans="64:66" ht="11.25" customHeight="1" x14ac:dyDescent="0.25">
      <c r="BL1642" s="94" t="str">
        <f t="shared" si="116"/>
        <v/>
      </c>
      <c r="BM1642" s="56" t="str">
        <f t="shared" si="117"/>
        <v/>
      </c>
      <c r="BN1642" s="56" t="str">
        <f t="shared" si="118"/>
        <v/>
      </c>
    </row>
    <row r="1643" spans="64:66" ht="11.25" customHeight="1" x14ac:dyDescent="0.25">
      <c r="BL1643" s="94" t="str">
        <f t="shared" si="116"/>
        <v/>
      </c>
      <c r="BM1643" s="56" t="str">
        <f t="shared" si="117"/>
        <v/>
      </c>
      <c r="BN1643" s="56" t="str">
        <f t="shared" si="118"/>
        <v/>
      </c>
    </row>
    <row r="1644" spans="64:66" ht="11.25" customHeight="1" x14ac:dyDescent="0.25">
      <c r="BL1644" s="94" t="str">
        <f t="shared" si="116"/>
        <v/>
      </c>
      <c r="BM1644" s="56" t="str">
        <f t="shared" si="117"/>
        <v/>
      </c>
      <c r="BN1644" s="56" t="str">
        <f t="shared" si="118"/>
        <v/>
      </c>
    </row>
    <row r="1645" spans="64:66" ht="11.25" customHeight="1" x14ac:dyDescent="0.25">
      <c r="BL1645" s="94" t="str">
        <f t="shared" si="116"/>
        <v/>
      </c>
      <c r="BM1645" s="56" t="str">
        <f t="shared" si="117"/>
        <v/>
      </c>
      <c r="BN1645" s="56" t="str">
        <f t="shared" si="118"/>
        <v/>
      </c>
    </row>
    <row r="1646" spans="64:66" ht="11.25" customHeight="1" x14ac:dyDescent="0.25">
      <c r="BL1646" s="94" t="str">
        <f t="shared" si="116"/>
        <v/>
      </c>
      <c r="BM1646" s="56" t="str">
        <f t="shared" si="117"/>
        <v/>
      </c>
      <c r="BN1646" s="56" t="str">
        <f t="shared" si="118"/>
        <v/>
      </c>
    </row>
    <row r="1647" spans="64:66" ht="11.25" customHeight="1" x14ac:dyDescent="0.25">
      <c r="BL1647" s="94" t="str">
        <f t="shared" si="116"/>
        <v/>
      </c>
      <c r="BM1647" s="56" t="str">
        <f t="shared" si="117"/>
        <v/>
      </c>
      <c r="BN1647" s="56" t="str">
        <f t="shared" si="118"/>
        <v/>
      </c>
    </row>
    <row r="1648" spans="64:66" ht="11.25" customHeight="1" x14ac:dyDescent="0.25">
      <c r="BL1648" s="94" t="str">
        <f t="shared" si="116"/>
        <v/>
      </c>
      <c r="BM1648" s="56" t="str">
        <f t="shared" si="117"/>
        <v/>
      </c>
      <c r="BN1648" s="56" t="str">
        <f t="shared" si="118"/>
        <v/>
      </c>
    </row>
    <row r="1649" spans="64:66" ht="11.25" customHeight="1" x14ac:dyDescent="0.25">
      <c r="BL1649" s="94" t="str">
        <f t="shared" si="116"/>
        <v/>
      </c>
      <c r="BM1649" s="56" t="str">
        <f t="shared" si="117"/>
        <v/>
      </c>
      <c r="BN1649" s="56" t="str">
        <f t="shared" si="118"/>
        <v/>
      </c>
    </row>
    <row r="1650" spans="64:66" ht="11.25" customHeight="1" x14ac:dyDescent="0.25">
      <c r="BL1650" s="94" t="str">
        <f t="shared" si="116"/>
        <v/>
      </c>
      <c r="BM1650" s="56" t="str">
        <f t="shared" si="117"/>
        <v/>
      </c>
      <c r="BN1650" s="56" t="str">
        <f t="shared" si="118"/>
        <v/>
      </c>
    </row>
    <row r="1651" spans="64:66" ht="11.25" customHeight="1" x14ac:dyDescent="0.25">
      <c r="BL1651" s="94" t="str">
        <f t="shared" si="116"/>
        <v/>
      </c>
      <c r="BM1651" s="56" t="str">
        <f t="shared" si="117"/>
        <v/>
      </c>
      <c r="BN1651" s="56" t="str">
        <f t="shared" si="118"/>
        <v/>
      </c>
    </row>
    <row r="1652" spans="64:66" ht="11.25" customHeight="1" x14ac:dyDescent="0.25">
      <c r="BL1652" s="94" t="str">
        <f t="shared" si="116"/>
        <v/>
      </c>
      <c r="BM1652" s="56" t="str">
        <f t="shared" si="117"/>
        <v/>
      </c>
      <c r="BN1652" s="56" t="str">
        <f t="shared" si="118"/>
        <v/>
      </c>
    </row>
    <row r="1653" spans="64:66" ht="11.25" customHeight="1" x14ac:dyDescent="0.25">
      <c r="BL1653" s="94" t="str">
        <f t="shared" si="116"/>
        <v/>
      </c>
      <c r="BM1653" s="56" t="str">
        <f t="shared" si="117"/>
        <v/>
      </c>
      <c r="BN1653" s="56" t="str">
        <f t="shared" si="118"/>
        <v/>
      </c>
    </row>
    <row r="1654" spans="64:66" ht="11.25" customHeight="1" x14ac:dyDescent="0.25">
      <c r="BL1654" s="94" t="str">
        <f t="shared" si="116"/>
        <v/>
      </c>
      <c r="BM1654" s="56" t="str">
        <f t="shared" si="117"/>
        <v/>
      </c>
      <c r="BN1654" s="56" t="str">
        <f t="shared" si="118"/>
        <v/>
      </c>
    </row>
    <row r="1655" spans="64:66" ht="11.25" customHeight="1" x14ac:dyDescent="0.25">
      <c r="BL1655" s="94" t="str">
        <f t="shared" si="116"/>
        <v/>
      </c>
      <c r="BM1655" s="56" t="str">
        <f t="shared" si="117"/>
        <v/>
      </c>
      <c r="BN1655" s="56" t="str">
        <f t="shared" si="118"/>
        <v/>
      </c>
    </row>
    <row r="1656" spans="64:66" ht="11.25" customHeight="1" x14ac:dyDescent="0.25">
      <c r="BL1656" s="94" t="str">
        <f t="shared" si="116"/>
        <v/>
      </c>
      <c r="BM1656" s="56" t="str">
        <f t="shared" si="117"/>
        <v/>
      </c>
      <c r="BN1656" s="56" t="str">
        <f t="shared" si="118"/>
        <v/>
      </c>
    </row>
    <row r="1657" spans="64:66" ht="11.25" customHeight="1" x14ac:dyDescent="0.25">
      <c r="BL1657" s="94" t="str">
        <f t="shared" si="116"/>
        <v/>
      </c>
      <c r="BM1657" s="56" t="str">
        <f t="shared" si="117"/>
        <v/>
      </c>
      <c r="BN1657" s="56" t="str">
        <f t="shared" si="118"/>
        <v/>
      </c>
    </row>
    <row r="1658" spans="64:66" ht="11.25" customHeight="1" x14ac:dyDescent="0.25">
      <c r="BL1658" s="94" t="str">
        <f t="shared" si="116"/>
        <v/>
      </c>
      <c r="BM1658" s="56" t="str">
        <f t="shared" si="117"/>
        <v/>
      </c>
      <c r="BN1658" s="56" t="str">
        <f t="shared" si="118"/>
        <v/>
      </c>
    </row>
    <row r="1659" spans="64:66" ht="11.25" customHeight="1" x14ac:dyDescent="0.25">
      <c r="BL1659" s="94" t="str">
        <f t="shared" si="116"/>
        <v/>
      </c>
      <c r="BM1659" s="56" t="str">
        <f t="shared" si="117"/>
        <v/>
      </c>
      <c r="BN1659" s="56" t="str">
        <f t="shared" si="118"/>
        <v/>
      </c>
    </row>
    <row r="1660" spans="64:66" ht="11.25" customHeight="1" x14ac:dyDescent="0.25">
      <c r="BL1660" s="94" t="str">
        <f t="shared" si="116"/>
        <v/>
      </c>
      <c r="BM1660" s="56" t="str">
        <f t="shared" si="117"/>
        <v/>
      </c>
      <c r="BN1660" s="56" t="str">
        <f t="shared" si="118"/>
        <v/>
      </c>
    </row>
    <row r="1661" spans="64:66" ht="11.25" customHeight="1" x14ac:dyDescent="0.25">
      <c r="BL1661" s="94" t="str">
        <f t="shared" si="116"/>
        <v/>
      </c>
      <c r="BM1661" s="56" t="str">
        <f t="shared" si="117"/>
        <v/>
      </c>
      <c r="BN1661" s="56" t="str">
        <f t="shared" si="118"/>
        <v/>
      </c>
    </row>
    <row r="1662" spans="64:66" ht="11.25" customHeight="1" x14ac:dyDescent="0.25">
      <c r="BL1662" s="94" t="str">
        <f t="shared" si="116"/>
        <v/>
      </c>
      <c r="BM1662" s="56" t="str">
        <f t="shared" si="117"/>
        <v/>
      </c>
      <c r="BN1662" s="56" t="str">
        <f t="shared" si="118"/>
        <v/>
      </c>
    </row>
    <row r="1663" spans="64:66" ht="11.25" customHeight="1" x14ac:dyDescent="0.25">
      <c r="BL1663" s="94" t="str">
        <f t="shared" si="116"/>
        <v/>
      </c>
      <c r="BM1663" s="56" t="str">
        <f t="shared" si="117"/>
        <v/>
      </c>
      <c r="BN1663" s="56" t="str">
        <f t="shared" si="118"/>
        <v/>
      </c>
    </row>
    <row r="1664" spans="64:66" ht="11.25" customHeight="1" x14ac:dyDescent="0.25">
      <c r="BL1664" s="94" t="str">
        <f t="shared" si="116"/>
        <v/>
      </c>
      <c r="BM1664" s="56" t="str">
        <f t="shared" si="117"/>
        <v/>
      </c>
      <c r="BN1664" s="56" t="str">
        <f t="shared" si="118"/>
        <v/>
      </c>
    </row>
    <row r="1665" spans="64:66" ht="11.25" customHeight="1" x14ac:dyDescent="0.25">
      <c r="BL1665" s="94" t="str">
        <f t="shared" si="116"/>
        <v/>
      </c>
      <c r="BM1665" s="56" t="str">
        <f t="shared" si="117"/>
        <v/>
      </c>
      <c r="BN1665" s="56" t="str">
        <f t="shared" si="118"/>
        <v/>
      </c>
    </row>
    <row r="1666" spans="64:66" ht="11.25" customHeight="1" x14ac:dyDescent="0.25">
      <c r="BL1666" s="94" t="str">
        <f t="shared" si="116"/>
        <v/>
      </c>
      <c r="BM1666" s="56" t="str">
        <f t="shared" si="117"/>
        <v/>
      </c>
      <c r="BN1666" s="56" t="str">
        <f t="shared" si="118"/>
        <v/>
      </c>
    </row>
    <row r="1667" spans="64:66" ht="11.25" customHeight="1" x14ac:dyDescent="0.25">
      <c r="BL1667" s="94" t="str">
        <f t="shared" si="116"/>
        <v/>
      </c>
      <c r="BM1667" s="56" t="str">
        <f t="shared" si="117"/>
        <v/>
      </c>
      <c r="BN1667" s="56" t="str">
        <f t="shared" si="118"/>
        <v/>
      </c>
    </row>
    <row r="1668" spans="64:66" ht="11.25" customHeight="1" x14ac:dyDescent="0.25">
      <c r="BL1668" s="94" t="str">
        <f t="shared" si="116"/>
        <v/>
      </c>
      <c r="BM1668" s="56" t="str">
        <f t="shared" si="117"/>
        <v/>
      </c>
      <c r="BN1668" s="56" t="str">
        <f t="shared" si="118"/>
        <v/>
      </c>
    </row>
    <row r="1669" spans="64:66" ht="11.25" customHeight="1" x14ac:dyDescent="0.25">
      <c r="BL1669" s="94" t="str">
        <f t="shared" ref="BL1669:BL1732" si="119">IF(ROW()&lt;=$BL$4,ROW()-ROW(BL$4),"")</f>
        <v/>
      </c>
      <c r="BM1669" s="56" t="str">
        <f t="shared" si="117"/>
        <v/>
      </c>
      <c r="BN1669" s="56" t="str">
        <f t="shared" si="118"/>
        <v/>
      </c>
    </row>
    <row r="1670" spans="64:66" ht="11.25" customHeight="1" x14ac:dyDescent="0.25">
      <c r="BL1670" s="94" t="str">
        <f t="shared" si="119"/>
        <v/>
      </c>
      <c r="BM1670" s="56" t="str">
        <f t="shared" ref="BM1670:BM1733" si="120">IF(ISNUMBER(BL1670),INT(BL1669/$BN$4)+1,"")</f>
        <v/>
      </c>
      <c r="BN1670" s="56" t="str">
        <f t="shared" ref="BN1670:BN1733" si="121">IF(ISNUMBER(BL1670),IF(BM1669&lt;&gt;BM1670,1,BN1669+1),"")</f>
        <v/>
      </c>
    </row>
    <row r="1671" spans="64:66" ht="11.25" customHeight="1" x14ac:dyDescent="0.25">
      <c r="BL1671" s="94" t="str">
        <f t="shared" si="119"/>
        <v/>
      </c>
      <c r="BM1671" s="56" t="str">
        <f t="shared" si="120"/>
        <v/>
      </c>
      <c r="BN1671" s="56" t="str">
        <f t="shared" si="121"/>
        <v/>
      </c>
    </row>
    <row r="1672" spans="64:66" ht="11.25" customHeight="1" x14ac:dyDescent="0.25">
      <c r="BL1672" s="94" t="str">
        <f t="shared" si="119"/>
        <v/>
      </c>
      <c r="BM1672" s="56" t="str">
        <f t="shared" si="120"/>
        <v/>
      </c>
      <c r="BN1672" s="56" t="str">
        <f t="shared" si="121"/>
        <v/>
      </c>
    </row>
    <row r="1673" spans="64:66" ht="11.25" customHeight="1" x14ac:dyDescent="0.25">
      <c r="BL1673" s="94" t="str">
        <f t="shared" si="119"/>
        <v/>
      </c>
      <c r="BM1673" s="56" t="str">
        <f t="shared" si="120"/>
        <v/>
      </c>
      <c r="BN1673" s="56" t="str">
        <f t="shared" si="121"/>
        <v/>
      </c>
    </row>
    <row r="1674" spans="64:66" ht="11.25" customHeight="1" x14ac:dyDescent="0.25">
      <c r="BL1674" s="94" t="str">
        <f t="shared" si="119"/>
        <v/>
      </c>
      <c r="BM1674" s="56" t="str">
        <f t="shared" si="120"/>
        <v/>
      </c>
      <c r="BN1674" s="56" t="str">
        <f t="shared" si="121"/>
        <v/>
      </c>
    </row>
    <row r="1675" spans="64:66" ht="11.25" customHeight="1" x14ac:dyDescent="0.25">
      <c r="BL1675" s="94" t="str">
        <f t="shared" si="119"/>
        <v/>
      </c>
      <c r="BM1675" s="56" t="str">
        <f t="shared" si="120"/>
        <v/>
      </c>
      <c r="BN1675" s="56" t="str">
        <f t="shared" si="121"/>
        <v/>
      </c>
    </row>
    <row r="1676" spans="64:66" ht="11.25" customHeight="1" x14ac:dyDescent="0.25">
      <c r="BL1676" s="94" t="str">
        <f t="shared" si="119"/>
        <v/>
      </c>
      <c r="BM1676" s="56" t="str">
        <f t="shared" si="120"/>
        <v/>
      </c>
      <c r="BN1676" s="56" t="str">
        <f t="shared" si="121"/>
        <v/>
      </c>
    </row>
    <row r="1677" spans="64:66" ht="11.25" customHeight="1" x14ac:dyDescent="0.25">
      <c r="BL1677" s="94" t="str">
        <f t="shared" si="119"/>
        <v/>
      </c>
      <c r="BM1677" s="56" t="str">
        <f t="shared" si="120"/>
        <v/>
      </c>
      <c r="BN1677" s="56" t="str">
        <f t="shared" si="121"/>
        <v/>
      </c>
    </row>
    <row r="1678" spans="64:66" ht="11.25" customHeight="1" x14ac:dyDescent="0.25">
      <c r="BL1678" s="94" t="str">
        <f t="shared" si="119"/>
        <v/>
      </c>
      <c r="BM1678" s="56" t="str">
        <f t="shared" si="120"/>
        <v/>
      </c>
      <c r="BN1678" s="56" t="str">
        <f t="shared" si="121"/>
        <v/>
      </c>
    </row>
    <row r="1679" spans="64:66" ht="11.25" customHeight="1" x14ac:dyDescent="0.25">
      <c r="BL1679" s="94" t="str">
        <f t="shared" si="119"/>
        <v/>
      </c>
      <c r="BM1679" s="56" t="str">
        <f t="shared" si="120"/>
        <v/>
      </c>
      <c r="BN1679" s="56" t="str">
        <f t="shared" si="121"/>
        <v/>
      </c>
    </row>
    <row r="1680" spans="64:66" ht="11.25" customHeight="1" x14ac:dyDescent="0.25">
      <c r="BL1680" s="94" t="str">
        <f t="shared" si="119"/>
        <v/>
      </c>
      <c r="BM1680" s="56" t="str">
        <f t="shared" si="120"/>
        <v/>
      </c>
      <c r="BN1680" s="56" t="str">
        <f t="shared" si="121"/>
        <v/>
      </c>
    </row>
    <row r="1681" spans="64:66" ht="11.25" customHeight="1" x14ac:dyDescent="0.25">
      <c r="BL1681" s="94" t="str">
        <f t="shared" si="119"/>
        <v/>
      </c>
      <c r="BM1681" s="56" t="str">
        <f t="shared" si="120"/>
        <v/>
      </c>
      <c r="BN1681" s="56" t="str">
        <f t="shared" si="121"/>
        <v/>
      </c>
    </row>
    <row r="1682" spans="64:66" ht="11.25" customHeight="1" x14ac:dyDescent="0.25">
      <c r="BL1682" s="94" t="str">
        <f t="shared" si="119"/>
        <v/>
      </c>
      <c r="BM1682" s="56" t="str">
        <f t="shared" si="120"/>
        <v/>
      </c>
      <c r="BN1682" s="56" t="str">
        <f t="shared" si="121"/>
        <v/>
      </c>
    </row>
    <row r="1683" spans="64:66" ht="11.25" customHeight="1" x14ac:dyDescent="0.25">
      <c r="BL1683" s="94" t="str">
        <f t="shared" si="119"/>
        <v/>
      </c>
      <c r="BM1683" s="56" t="str">
        <f t="shared" si="120"/>
        <v/>
      </c>
      <c r="BN1683" s="56" t="str">
        <f t="shared" si="121"/>
        <v/>
      </c>
    </row>
    <row r="1684" spans="64:66" ht="11.25" customHeight="1" x14ac:dyDescent="0.25">
      <c r="BL1684" s="94" t="str">
        <f t="shared" si="119"/>
        <v/>
      </c>
      <c r="BM1684" s="56" t="str">
        <f t="shared" si="120"/>
        <v/>
      </c>
      <c r="BN1684" s="56" t="str">
        <f t="shared" si="121"/>
        <v/>
      </c>
    </row>
    <row r="1685" spans="64:66" ht="11.25" customHeight="1" x14ac:dyDescent="0.25">
      <c r="BL1685" s="94" t="str">
        <f t="shared" si="119"/>
        <v/>
      </c>
      <c r="BM1685" s="56" t="str">
        <f t="shared" si="120"/>
        <v/>
      </c>
      <c r="BN1685" s="56" t="str">
        <f t="shared" si="121"/>
        <v/>
      </c>
    </row>
    <row r="1686" spans="64:66" ht="11.25" customHeight="1" x14ac:dyDescent="0.25">
      <c r="BL1686" s="94" t="str">
        <f t="shared" si="119"/>
        <v/>
      </c>
      <c r="BM1686" s="56" t="str">
        <f t="shared" si="120"/>
        <v/>
      </c>
      <c r="BN1686" s="56" t="str">
        <f t="shared" si="121"/>
        <v/>
      </c>
    </row>
    <row r="1687" spans="64:66" ht="11.25" customHeight="1" x14ac:dyDescent="0.25">
      <c r="BL1687" s="94" t="str">
        <f t="shared" si="119"/>
        <v/>
      </c>
      <c r="BM1687" s="56" t="str">
        <f t="shared" si="120"/>
        <v/>
      </c>
      <c r="BN1687" s="56" t="str">
        <f t="shared" si="121"/>
        <v/>
      </c>
    </row>
    <row r="1688" spans="64:66" ht="11.25" customHeight="1" x14ac:dyDescent="0.25">
      <c r="BL1688" s="94" t="str">
        <f t="shared" si="119"/>
        <v/>
      </c>
      <c r="BM1688" s="56" t="str">
        <f t="shared" si="120"/>
        <v/>
      </c>
      <c r="BN1688" s="56" t="str">
        <f t="shared" si="121"/>
        <v/>
      </c>
    </row>
    <row r="1689" spans="64:66" ht="11.25" customHeight="1" x14ac:dyDescent="0.25">
      <c r="BL1689" s="94" t="str">
        <f t="shared" si="119"/>
        <v/>
      </c>
      <c r="BM1689" s="56" t="str">
        <f t="shared" si="120"/>
        <v/>
      </c>
      <c r="BN1689" s="56" t="str">
        <f t="shared" si="121"/>
        <v/>
      </c>
    </row>
    <row r="1690" spans="64:66" ht="11.25" customHeight="1" x14ac:dyDescent="0.25">
      <c r="BL1690" s="94" t="str">
        <f t="shared" si="119"/>
        <v/>
      </c>
      <c r="BM1690" s="56" t="str">
        <f t="shared" si="120"/>
        <v/>
      </c>
      <c r="BN1690" s="56" t="str">
        <f t="shared" si="121"/>
        <v/>
      </c>
    </row>
    <row r="1691" spans="64:66" ht="11.25" customHeight="1" x14ac:dyDescent="0.25">
      <c r="BL1691" s="94" t="str">
        <f t="shared" si="119"/>
        <v/>
      </c>
      <c r="BM1691" s="56" t="str">
        <f t="shared" si="120"/>
        <v/>
      </c>
      <c r="BN1691" s="56" t="str">
        <f t="shared" si="121"/>
        <v/>
      </c>
    </row>
    <row r="1692" spans="64:66" ht="11.25" customHeight="1" x14ac:dyDescent="0.25">
      <c r="BL1692" s="94" t="str">
        <f t="shared" si="119"/>
        <v/>
      </c>
      <c r="BM1692" s="56" t="str">
        <f t="shared" si="120"/>
        <v/>
      </c>
      <c r="BN1692" s="56" t="str">
        <f t="shared" si="121"/>
        <v/>
      </c>
    </row>
    <row r="1693" spans="64:66" ht="11.25" customHeight="1" x14ac:dyDescent="0.25">
      <c r="BL1693" s="94" t="str">
        <f t="shared" si="119"/>
        <v/>
      </c>
      <c r="BM1693" s="56" t="str">
        <f t="shared" si="120"/>
        <v/>
      </c>
      <c r="BN1693" s="56" t="str">
        <f t="shared" si="121"/>
        <v/>
      </c>
    </row>
    <row r="1694" spans="64:66" ht="11.25" customHeight="1" x14ac:dyDescent="0.25">
      <c r="BL1694" s="94" t="str">
        <f t="shared" si="119"/>
        <v/>
      </c>
      <c r="BM1694" s="56" t="str">
        <f t="shared" si="120"/>
        <v/>
      </c>
      <c r="BN1694" s="56" t="str">
        <f t="shared" si="121"/>
        <v/>
      </c>
    </row>
    <row r="1695" spans="64:66" ht="11.25" customHeight="1" x14ac:dyDescent="0.25">
      <c r="BL1695" s="94" t="str">
        <f t="shared" si="119"/>
        <v/>
      </c>
      <c r="BM1695" s="56" t="str">
        <f t="shared" si="120"/>
        <v/>
      </c>
      <c r="BN1695" s="56" t="str">
        <f t="shared" si="121"/>
        <v/>
      </c>
    </row>
    <row r="1696" spans="64:66" ht="11.25" customHeight="1" x14ac:dyDescent="0.25">
      <c r="BL1696" s="94" t="str">
        <f t="shared" si="119"/>
        <v/>
      </c>
      <c r="BM1696" s="56" t="str">
        <f t="shared" si="120"/>
        <v/>
      </c>
      <c r="BN1696" s="56" t="str">
        <f t="shared" si="121"/>
        <v/>
      </c>
    </row>
    <row r="1697" spans="64:66" ht="11.25" customHeight="1" x14ac:dyDescent="0.25">
      <c r="BL1697" s="94" t="str">
        <f t="shared" si="119"/>
        <v/>
      </c>
      <c r="BM1697" s="56" t="str">
        <f t="shared" si="120"/>
        <v/>
      </c>
      <c r="BN1697" s="56" t="str">
        <f t="shared" si="121"/>
        <v/>
      </c>
    </row>
    <row r="1698" spans="64:66" ht="11.25" customHeight="1" x14ac:dyDescent="0.25">
      <c r="BL1698" s="94" t="str">
        <f t="shared" si="119"/>
        <v/>
      </c>
      <c r="BM1698" s="56" t="str">
        <f t="shared" si="120"/>
        <v/>
      </c>
      <c r="BN1698" s="56" t="str">
        <f t="shared" si="121"/>
        <v/>
      </c>
    </row>
    <row r="1699" spans="64:66" ht="11.25" customHeight="1" x14ac:dyDescent="0.25">
      <c r="BL1699" s="94" t="str">
        <f t="shared" si="119"/>
        <v/>
      </c>
      <c r="BM1699" s="56" t="str">
        <f t="shared" si="120"/>
        <v/>
      </c>
      <c r="BN1699" s="56" t="str">
        <f t="shared" si="121"/>
        <v/>
      </c>
    </row>
    <row r="1700" spans="64:66" ht="11.25" customHeight="1" x14ac:dyDescent="0.25">
      <c r="BL1700" s="94" t="str">
        <f t="shared" si="119"/>
        <v/>
      </c>
      <c r="BM1700" s="56" t="str">
        <f t="shared" si="120"/>
        <v/>
      </c>
      <c r="BN1700" s="56" t="str">
        <f t="shared" si="121"/>
        <v/>
      </c>
    </row>
    <row r="1701" spans="64:66" ht="11.25" customHeight="1" x14ac:dyDescent="0.25">
      <c r="BL1701" s="94" t="str">
        <f t="shared" si="119"/>
        <v/>
      </c>
      <c r="BM1701" s="56" t="str">
        <f t="shared" si="120"/>
        <v/>
      </c>
      <c r="BN1701" s="56" t="str">
        <f t="shared" si="121"/>
        <v/>
      </c>
    </row>
    <row r="1702" spans="64:66" ht="11.25" customHeight="1" x14ac:dyDescent="0.25">
      <c r="BL1702" s="94" t="str">
        <f t="shared" si="119"/>
        <v/>
      </c>
      <c r="BM1702" s="56" t="str">
        <f t="shared" si="120"/>
        <v/>
      </c>
      <c r="BN1702" s="56" t="str">
        <f t="shared" si="121"/>
        <v/>
      </c>
    </row>
    <row r="1703" spans="64:66" ht="11.25" customHeight="1" x14ac:dyDescent="0.25">
      <c r="BL1703" s="94" t="str">
        <f t="shared" si="119"/>
        <v/>
      </c>
      <c r="BM1703" s="56" t="str">
        <f t="shared" si="120"/>
        <v/>
      </c>
      <c r="BN1703" s="56" t="str">
        <f t="shared" si="121"/>
        <v/>
      </c>
    </row>
    <row r="1704" spans="64:66" ht="11.25" customHeight="1" x14ac:dyDescent="0.25">
      <c r="BL1704" s="94" t="str">
        <f t="shared" si="119"/>
        <v/>
      </c>
      <c r="BM1704" s="56" t="str">
        <f t="shared" si="120"/>
        <v/>
      </c>
      <c r="BN1704" s="56" t="str">
        <f t="shared" si="121"/>
        <v/>
      </c>
    </row>
    <row r="1705" spans="64:66" ht="11.25" customHeight="1" x14ac:dyDescent="0.25">
      <c r="BL1705" s="94" t="str">
        <f t="shared" si="119"/>
        <v/>
      </c>
      <c r="BM1705" s="56" t="str">
        <f t="shared" si="120"/>
        <v/>
      </c>
      <c r="BN1705" s="56" t="str">
        <f t="shared" si="121"/>
        <v/>
      </c>
    </row>
    <row r="1706" spans="64:66" ht="11.25" customHeight="1" x14ac:dyDescent="0.25">
      <c r="BL1706" s="94" t="str">
        <f t="shared" si="119"/>
        <v/>
      </c>
      <c r="BM1706" s="56" t="str">
        <f t="shared" si="120"/>
        <v/>
      </c>
      <c r="BN1706" s="56" t="str">
        <f t="shared" si="121"/>
        <v/>
      </c>
    </row>
    <row r="1707" spans="64:66" ht="11.25" customHeight="1" x14ac:dyDescent="0.25">
      <c r="BL1707" s="94" t="str">
        <f t="shared" si="119"/>
        <v/>
      </c>
      <c r="BM1707" s="56" t="str">
        <f t="shared" si="120"/>
        <v/>
      </c>
      <c r="BN1707" s="56" t="str">
        <f t="shared" si="121"/>
        <v/>
      </c>
    </row>
    <row r="1708" spans="64:66" ht="11.25" customHeight="1" x14ac:dyDescent="0.25">
      <c r="BL1708" s="94" t="str">
        <f t="shared" si="119"/>
        <v/>
      </c>
      <c r="BM1708" s="56" t="str">
        <f t="shared" si="120"/>
        <v/>
      </c>
      <c r="BN1708" s="56" t="str">
        <f t="shared" si="121"/>
        <v/>
      </c>
    </row>
    <row r="1709" spans="64:66" ht="11.25" customHeight="1" x14ac:dyDescent="0.25">
      <c r="BL1709" s="94" t="str">
        <f t="shared" si="119"/>
        <v/>
      </c>
      <c r="BM1709" s="56" t="str">
        <f t="shared" si="120"/>
        <v/>
      </c>
      <c r="BN1709" s="56" t="str">
        <f t="shared" si="121"/>
        <v/>
      </c>
    </row>
    <row r="1710" spans="64:66" ht="11.25" customHeight="1" x14ac:dyDescent="0.25">
      <c r="BL1710" s="94" t="str">
        <f t="shared" si="119"/>
        <v/>
      </c>
      <c r="BM1710" s="56" t="str">
        <f t="shared" si="120"/>
        <v/>
      </c>
      <c r="BN1710" s="56" t="str">
        <f t="shared" si="121"/>
        <v/>
      </c>
    </row>
    <row r="1711" spans="64:66" ht="11.25" customHeight="1" x14ac:dyDescent="0.25">
      <c r="BL1711" s="94" t="str">
        <f t="shared" si="119"/>
        <v/>
      </c>
      <c r="BM1711" s="56" t="str">
        <f t="shared" si="120"/>
        <v/>
      </c>
      <c r="BN1711" s="56" t="str">
        <f t="shared" si="121"/>
        <v/>
      </c>
    </row>
    <row r="1712" spans="64:66" ht="11.25" customHeight="1" x14ac:dyDescent="0.25">
      <c r="BL1712" s="94" t="str">
        <f t="shared" si="119"/>
        <v/>
      </c>
      <c r="BM1712" s="56" t="str">
        <f t="shared" si="120"/>
        <v/>
      </c>
      <c r="BN1712" s="56" t="str">
        <f t="shared" si="121"/>
        <v/>
      </c>
    </row>
    <row r="1713" spans="64:66" ht="11.25" customHeight="1" x14ac:dyDescent="0.25">
      <c r="BL1713" s="94" t="str">
        <f t="shared" si="119"/>
        <v/>
      </c>
      <c r="BM1713" s="56" t="str">
        <f t="shared" si="120"/>
        <v/>
      </c>
      <c r="BN1713" s="56" t="str">
        <f t="shared" si="121"/>
        <v/>
      </c>
    </row>
    <row r="1714" spans="64:66" ht="11.25" customHeight="1" x14ac:dyDescent="0.25">
      <c r="BL1714" s="94" t="str">
        <f t="shared" si="119"/>
        <v/>
      </c>
      <c r="BM1714" s="56" t="str">
        <f t="shared" si="120"/>
        <v/>
      </c>
      <c r="BN1714" s="56" t="str">
        <f t="shared" si="121"/>
        <v/>
      </c>
    </row>
    <row r="1715" spans="64:66" ht="11.25" customHeight="1" x14ac:dyDescent="0.25">
      <c r="BL1715" s="94" t="str">
        <f t="shared" si="119"/>
        <v/>
      </c>
      <c r="BM1715" s="56" t="str">
        <f t="shared" si="120"/>
        <v/>
      </c>
      <c r="BN1715" s="56" t="str">
        <f t="shared" si="121"/>
        <v/>
      </c>
    </row>
    <row r="1716" spans="64:66" ht="11.25" customHeight="1" x14ac:dyDescent="0.25">
      <c r="BL1716" s="94" t="str">
        <f t="shared" si="119"/>
        <v/>
      </c>
      <c r="BM1716" s="56" t="str">
        <f t="shared" si="120"/>
        <v/>
      </c>
      <c r="BN1716" s="56" t="str">
        <f t="shared" si="121"/>
        <v/>
      </c>
    </row>
    <row r="1717" spans="64:66" ht="11.25" customHeight="1" x14ac:dyDescent="0.25">
      <c r="BL1717" s="94" t="str">
        <f t="shared" si="119"/>
        <v/>
      </c>
      <c r="BM1717" s="56" t="str">
        <f t="shared" si="120"/>
        <v/>
      </c>
      <c r="BN1717" s="56" t="str">
        <f t="shared" si="121"/>
        <v/>
      </c>
    </row>
    <row r="1718" spans="64:66" ht="11.25" customHeight="1" x14ac:dyDescent="0.25">
      <c r="BL1718" s="94" t="str">
        <f t="shared" si="119"/>
        <v/>
      </c>
      <c r="BM1718" s="56" t="str">
        <f t="shared" si="120"/>
        <v/>
      </c>
      <c r="BN1718" s="56" t="str">
        <f t="shared" si="121"/>
        <v/>
      </c>
    </row>
    <row r="1719" spans="64:66" ht="11.25" customHeight="1" x14ac:dyDescent="0.25">
      <c r="BL1719" s="94" t="str">
        <f t="shared" si="119"/>
        <v/>
      </c>
      <c r="BM1719" s="56" t="str">
        <f t="shared" si="120"/>
        <v/>
      </c>
      <c r="BN1719" s="56" t="str">
        <f t="shared" si="121"/>
        <v/>
      </c>
    </row>
    <row r="1720" spans="64:66" ht="11.25" customHeight="1" x14ac:dyDescent="0.25">
      <c r="BL1720" s="94" t="str">
        <f t="shared" si="119"/>
        <v/>
      </c>
      <c r="BM1720" s="56" t="str">
        <f t="shared" si="120"/>
        <v/>
      </c>
      <c r="BN1720" s="56" t="str">
        <f t="shared" si="121"/>
        <v/>
      </c>
    </row>
    <row r="1721" spans="64:66" ht="11.25" customHeight="1" x14ac:dyDescent="0.25">
      <c r="BL1721" s="94" t="str">
        <f t="shared" si="119"/>
        <v/>
      </c>
      <c r="BM1721" s="56" t="str">
        <f t="shared" si="120"/>
        <v/>
      </c>
      <c r="BN1721" s="56" t="str">
        <f t="shared" si="121"/>
        <v/>
      </c>
    </row>
    <row r="1722" spans="64:66" ht="11.25" customHeight="1" x14ac:dyDescent="0.25">
      <c r="BL1722" s="94" t="str">
        <f t="shared" si="119"/>
        <v/>
      </c>
      <c r="BM1722" s="56" t="str">
        <f t="shared" si="120"/>
        <v/>
      </c>
      <c r="BN1722" s="56" t="str">
        <f t="shared" si="121"/>
        <v/>
      </c>
    </row>
    <row r="1723" spans="64:66" ht="11.25" customHeight="1" x14ac:dyDescent="0.25">
      <c r="BL1723" s="94" t="str">
        <f t="shared" si="119"/>
        <v/>
      </c>
      <c r="BM1723" s="56" t="str">
        <f t="shared" si="120"/>
        <v/>
      </c>
      <c r="BN1723" s="56" t="str">
        <f t="shared" si="121"/>
        <v/>
      </c>
    </row>
    <row r="1724" spans="64:66" ht="11.25" customHeight="1" x14ac:dyDescent="0.25">
      <c r="BL1724" s="94" t="str">
        <f t="shared" si="119"/>
        <v/>
      </c>
      <c r="BM1724" s="56" t="str">
        <f t="shared" si="120"/>
        <v/>
      </c>
      <c r="BN1724" s="56" t="str">
        <f t="shared" si="121"/>
        <v/>
      </c>
    </row>
    <row r="1725" spans="64:66" ht="11.25" customHeight="1" x14ac:dyDescent="0.25">
      <c r="BL1725" s="94" t="str">
        <f t="shared" si="119"/>
        <v/>
      </c>
      <c r="BM1725" s="56" t="str">
        <f t="shared" si="120"/>
        <v/>
      </c>
      <c r="BN1725" s="56" t="str">
        <f t="shared" si="121"/>
        <v/>
      </c>
    </row>
    <row r="1726" spans="64:66" ht="11.25" customHeight="1" x14ac:dyDescent="0.25">
      <c r="BL1726" s="94" t="str">
        <f t="shared" si="119"/>
        <v/>
      </c>
      <c r="BM1726" s="56" t="str">
        <f t="shared" si="120"/>
        <v/>
      </c>
      <c r="BN1726" s="56" t="str">
        <f t="shared" si="121"/>
        <v/>
      </c>
    </row>
    <row r="1727" spans="64:66" ht="11.25" customHeight="1" x14ac:dyDescent="0.25">
      <c r="BL1727" s="94" t="str">
        <f t="shared" si="119"/>
        <v/>
      </c>
      <c r="BM1727" s="56" t="str">
        <f t="shared" si="120"/>
        <v/>
      </c>
      <c r="BN1727" s="56" t="str">
        <f t="shared" si="121"/>
        <v/>
      </c>
    </row>
    <row r="1728" spans="64:66" ht="11.25" customHeight="1" x14ac:dyDescent="0.25">
      <c r="BL1728" s="94" t="str">
        <f t="shared" si="119"/>
        <v/>
      </c>
      <c r="BM1728" s="56" t="str">
        <f t="shared" si="120"/>
        <v/>
      </c>
      <c r="BN1728" s="56" t="str">
        <f t="shared" si="121"/>
        <v/>
      </c>
    </row>
    <row r="1729" spans="64:66" ht="11.25" customHeight="1" x14ac:dyDescent="0.25">
      <c r="BL1729" s="94" t="str">
        <f t="shared" si="119"/>
        <v/>
      </c>
      <c r="BM1729" s="56" t="str">
        <f t="shared" si="120"/>
        <v/>
      </c>
      <c r="BN1729" s="56" t="str">
        <f t="shared" si="121"/>
        <v/>
      </c>
    </row>
    <row r="1730" spans="64:66" ht="11.25" customHeight="1" x14ac:dyDescent="0.25">
      <c r="BL1730" s="94" t="str">
        <f t="shared" si="119"/>
        <v/>
      </c>
      <c r="BM1730" s="56" t="str">
        <f t="shared" si="120"/>
        <v/>
      </c>
      <c r="BN1730" s="56" t="str">
        <f t="shared" si="121"/>
        <v/>
      </c>
    </row>
    <row r="1731" spans="64:66" ht="11.25" customHeight="1" x14ac:dyDescent="0.25">
      <c r="BL1731" s="94" t="str">
        <f t="shared" si="119"/>
        <v/>
      </c>
      <c r="BM1731" s="56" t="str">
        <f t="shared" si="120"/>
        <v/>
      </c>
      <c r="BN1731" s="56" t="str">
        <f t="shared" si="121"/>
        <v/>
      </c>
    </row>
    <row r="1732" spans="64:66" ht="11.25" customHeight="1" x14ac:dyDescent="0.25">
      <c r="BL1732" s="94" t="str">
        <f t="shared" si="119"/>
        <v/>
      </c>
      <c r="BM1732" s="56" t="str">
        <f t="shared" si="120"/>
        <v/>
      </c>
      <c r="BN1732" s="56" t="str">
        <f t="shared" si="121"/>
        <v/>
      </c>
    </row>
    <row r="1733" spans="64:66" ht="11.25" customHeight="1" x14ac:dyDescent="0.25">
      <c r="BL1733" s="94" t="str">
        <f t="shared" ref="BL1733:BL1792" si="122">IF(ROW()&lt;=$BL$4,ROW()-ROW(BL$4),"")</f>
        <v/>
      </c>
      <c r="BM1733" s="56" t="str">
        <f t="shared" si="120"/>
        <v/>
      </c>
      <c r="BN1733" s="56" t="str">
        <f t="shared" si="121"/>
        <v/>
      </c>
    </row>
    <row r="1734" spans="64:66" ht="11.25" customHeight="1" x14ac:dyDescent="0.25">
      <c r="BL1734" s="94" t="str">
        <f t="shared" si="122"/>
        <v/>
      </c>
      <c r="BM1734" s="56" t="str">
        <f t="shared" ref="BM1734:BM1792" si="123">IF(ISNUMBER(BL1734),INT(BL1733/$BN$4)+1,"")</f>
        <v/>
      </c>
      <c r="BN1734" s="56" t="str">
        <f t="shared" ref="BN1734:BN1792" si="124">IF(ISNUMBER(BL1734),IF(BM1733&lt;&gt;BM1734,1,BN1733+1),"")</f>
        <v/>
      </c>
    </row>
    <row r="1735" spans="64:66" ht="11.25" customHeight="1" x14ac:dyDescent="0.25">
      <c r="BL1735" s="94" t="str">
        <f t="shared" si="122"/>
        <v/>
      </c>
      <c r="BM1735" s="56" t="str">
        <f t="shared" si="123"/>
        <v/>
      </c>
      <c r="BN1735" s="56" t="str">
        <f t="shared" si="124"/>
        <v/>
      </c>
    </row>
    <row r="1736" spans="64:66" ht="11.25" customHeight="1" x14ac:dyDescent="0.25">
      <c r="BL1736" s="94" t="str">
        <f t="shared" si="122"/>
        <v/>
      </c>
      <c r="BM1736" s="56" t="str">
        <f t="shared" si="123"/>
        <v/>
      </c>
      <c r="BN1736" s="56" t="str">
        <f t="shared" si="124"/>
        <v/>
      </c>
    </row>
    <row r="1737" spans="64:66" ht="11.25" customHeight="1" x14ac:dyDescent="0.25">
      <c r="BL1737" s="94" t="str">
        <f t="shared" si="122"/>
        <v/>
      </c>
      <c r="BM1737" s="56" t="str">
        <f t="shared" si="123"/>
        <v/>
      </c>
      <c r="BN1737" s="56" t="str">
        <f t="shared" si="124"/>
        <v/>
      </c>
    </row>
    <row r="1738" spans="64:66" ht="11.25" customHeight="1" x14ac:dyDescent="0.25">
      <c r="BL1738" s="94" t="str">
        <f t="shared" si="122"/>
        <v/>
      </c>
      <c r="BM1738" s="56" t="str">
        <f t="shared" si="123"/>
        <v/>
      </c>
      <c r="BN1738" s="56" t="str">
        <f t="shared" si="124"/>
        <v/>
      </c>
    </row>
    <row r="1739" spans="64:66" ht="11.25" customHeight="1" x14ac:dyDescent="0.25">
      <c r="BL1739" s="94" t="str">
        <f t="shared" si="122"/>
        <v/>
      </c>
      <c r="BM1739" s="56" t="str">
        <f t="shared" si="123"/>
        <v/>
      </c>
      <c r="BN1739" s="56" t="str">
        <f t="shared" si="124"/>
        <v/>
      </c>
    </row>
    <row r="1740" spans="64:66" ht="11.25" customHeight="1" x14ac:dyDescent="0.25">
      <c r="BL1740" s="94" t="str">
        <f t="shared" si="122"/>
        <v/>
      </c>
      <c r="BM1740" s="56" t="str">
        <f t="shared" si="123"/>
        <v/>
      </c>
      <c r="BN1740" s="56" t="str">
        <f t="shared" si="124"/>
        <v/>
      </c>
    </row>
    <row r="1741" spans="64:66" ht="11.25" customHeight="1" x14ac:dyDescent="0.25">
      <c r="BL1741" s="94" t="str">
        <f t="shared" si="122"/>
        <v/>
      </c>
      <c r="BM1741" s="56" t="str">
        <f t="shared" si="123"/>
        <v/>
      </c>
      <c r="BN1741" s="56" t="str">
        <f t="shared" si="124"/>
        <v/>
      </c>
    </row>
    <row r="1742" spans="64:66" ht="11.25" customHeight="1" x14ac:dyDescent="0.25">
      <c r="BL1742" s="94" t="str">
        <f t="shared" si="122"/>
        <v/>
      </c>
      <c r="BM1742" s="56" t="str">
        <f t="shared" si="123"/>
        <v/>
      </c>
      <c r="BN1742" s="56" t="str">
        <f t="shared" si="124"/>
        <v/>
      </c>
    </row>
    <row r="1743" spans="64:66" ht="11.25" customHeight="1" x14ac:dyDescent="0.25">
      <c r="BL1743" s="94" t="str">
        <f t="shared" si="122"/>
        <v/>
      </c>
      <c r="BM1743" s="56" t="str">
        <f t="shared" si="123"/>
        <v/>
      </c>
      <c r="BN1743" s="56" t="str">
        <f t="shared" si="124"/>
        <v/>
      </c>
    </row>
    <row r="1744" spans="64:66" ht="11.25" customHeight="1" x14ac:dyDescent="0.25">
      <c r="BL1744" s="94" t="str">
        <f t="shared" si="122"/>
        <v/>
      </c>
      <c r="BM1744" s="56" t="str">
        <f t="shared" si="123"/>
        <v/>
      </c>
      <c r="BN1744" s="56" t="str">
        <f t="shared" si="124"/>
        <v/>
      </c>
    </row>
    <row r="1745" spans="64:66" ht="11.25" customHeight="1" x14ac:dyDescent="0.25">
      <c r="BL1745" s="94" t="str">
        <f t="shared" si="122"/>
        <v/>
      </c>
      <c r="BM1745" s="56" t="str">
        <f t="shared" si="123"/>
        <v/>
      </c>
      <c r="BN1745" s="56" t="str">
        <f t="shared" si="124"/>
        <v/>
      </c>
    </row>
    <row r="1746" spans="64:66" ht="11.25" customHeight="1" x14ac:dyDescent="0.25">
      <c r="BL1746" s="94" t="str">
        <f t="shared" si="122"/>
        <v/>
      </c>
      <c r="BM1746" s="56" t="str">
        <f t="shared" si="123"/>
        <v/>
      </c>
      <c r="BN1746" s="56" t="str">
        <f t="shared" si="124"/>
        <v/>
      </c>
    </row>
    <row r="1747" spans="64:66" ht="11.25" customHeight="1" x14ac:dyDescent="0.25">
      <c r="BL1747" s="94" t="str">
        <f t="shared" si="122"/>
        <v/>
      </c>
      <c r="BM1747" s="56" t="str">
        <f t="shared" si="123"/>
        <v/>
      </c>
      <c r="BN1747" s="56" t="str">
        <f t="shared" si="124"/>
        <v/>
      </c>
    </row>
    <row r="1748" spans="64:66" ht="11.25" customHeight="1" x14ac:dyDescent="0.25">
      <c r="BL1748" s="94" t="str">
        <f t="shared" si="122"/>
        <v/>
      </c>
      <c r="BM1748" s="56" t="str">
        <f t="shared" si="123"/>
        <v/>
      </c>
      <c r="BN1748" s="56" t="str">
        <f t="shared" si="124"/>
        <v/>
      </c>
    </row>
    <row r="1749" spans="64:66" ht="11.25" customHeight="1" x14ac:dyDescent="0.25">
      <c r="BL1749" s="94" t="str">
        <f t="shared" si="122"/>
        <v/>
      </c>
      <c r="BM1749" s="56" t="str">
        <f t="shared" si="123"/>
        <v/>
      </c>
      <c r="BN1749" s="56" t="str">
        <f t="shared" si="124"/>
        <v/>
      </c>
    </row>
    <row r="1750" spans="64:66" ht="11.25" customHeight="1" x14ac:dyDescent="0.25">
      <c r="BL1750" s="94" t="str">
        <f t="shared" si="122"/>
        <v/>
      </c>
      <c r="BM1750" s="56" t="str">
        <f t="shared" si="123"/>
        <v/>
      </c>
      <c r="BN1750" s="56" t="str">
        <f t="shared" si="124"/>
        <v/>
      </c>
    </row>
    <row r="1751" spans="64:66" ht="11.25" customHeight="1" x14ac:dyDescent="0.25">
      <c r="BL1751" s="94" t="str">
        <f t="shared" si="122"/>
        <v/>
      </c>
      <c r="BM1751" s="56" t="str">
        <f t="shared" si="123"/>
        <v/>
      </c>
      <c r="BN1751" s="56" t="str">
        <f t="shared" si="124"/>
        <v/>
      </c>
    </row>
    <row r="1752" spans="64:66" ht="11.25" customHeight="1" x14ac:dyDescent="0.25">
      <c r="BL1752" s="94" t="str">
        <f t="shared" si="122"/>
        <v/>
      </c>
      <c r="BM1752" s="56" t="str">
        <f t="shared" si="123"/>
        <v/>
      </c>
      <c r="BN1752" s="56" t="str">
        <f t="shared" si="124"/>
        <v/>
      </c>
    </row>
    <row r="1753" spans="64:66" ht="11.25" customHeight="1" x14ac:dyDescent="0.25">
      <c r="BL1753" s="94" t="str">
        <f t="shared" si="122"/>
        <v/>
      </c>
      <c r="BM1753" s="56" t="str">
        <f t="shared" si="123"/>
        <v/>
      </c>
      <c r="BN1753" s="56" t="str">
        <f t="shared" si="124"/>
        <v/>
      </c>
    </row>
    <row r="1754" spans="64:66" ht="11.25" customHeight="1" x14ac:dyDescent="0.25">
      <c r="BL1754" s="94" t="str">
        <f t="shared" si="122"/>
        <v/>
      </c>
      <c r="BM1754" s="56" t="str">
        <f t="shared" si="123"/>
        <v/>
      </c>
      <c r="BN1754" s="56" t="str">
        <f t="shared" si="124"/>
        <v/>
      </c>
    </row>
    <row r="1755" spans="64:66" ht="11.25" customHeight="1" x14ac:dyDescent="0.25">
      <c r="BL1755" s="94" t="str">
        <f t="shared" si="122"/>
        <v/>
      </c>
      <c r="BM1755" s="56" t="str">
        <f t="shared" si="123"/>
        <v/>
      </c>
      <c r="BN1755" s="56" t="str">
        <f t="shared" si="124"/>
        <v/>
      </c>
    </row>
    <row r="1756" spans="64:66" ht="11.25" customHeight="1" x14ac:dyDescent="0.25">
      <c r="BL1756" s="94" t="str">
        <f t="shared" si="122"/>
        <v/>
      </c>
      <c r="BM1756" s="56" t="str">
        <f t="shared" si="123"/>
        <v/>
      </c>
      <c r="BN1756" s="56" t="str">
        <f t="shared" si="124"/>
        <v/>
      </c>
    </row>
    <row r="1757" spans="64:66" ht="11.25" customHeight="1" x14ac:dyDescent="0.25">
      <c r="BL1757" s="94" t="str">
        <f t="shared" si="122"/>
        <v/>
      </c>
      <c r="BM1757" s="56" t="str">
        <f t="shared" si="123"/>
        <v/>
      </c>
      <c r="BN1757" s="56" t="str">
        <f t="shared" si="124"/>
        <v/>
      </c>
    </row>
    <row r="1758" spans="64:66" ht="11.25" customHeight="1" x14ac:dyDescent="0.25">
      <c r="BL1758" s="94" t="str">
        <f t="shared" si="122"/>
        <v/>
      </c>
      <c r="BM1758" s="56" t="str">
        <f t="shared" si="123"/>
        <v/>
      </c>
      <c r="BN1758" s="56" t="str">
        <f t="shared" si="124"/>
        <v/>
      </c>
    </row>
    <row r="1759" spans="64:66" ht="11.25" customHeight="1" x14ac:dyDescent="0.25">
      <c r="BL1759" s="94" t="str">
        <f t="shared" si="122"/>
        <v/>
      </c>
      <c r="BM1759" s="56" t="str">
        <f t="shared" si="123"/>
        <v/>
      </c>
      <c r="BN1759" s="56" t="str">
        <f t="shared" si="124"/>
        <v/>
      </c>
    </row>
    <row r="1760" spans="64:66" ht="11.25" customHeight="1" x14ac:dyDescent="0.25">
      <c r="BL1760" s="94" t="str">
        <f t="shared" si="122"/>
        <v/>
      </c>
      <c r="BM1760" s="56" t="str">
        <f t="shared" si="123"/>
        <v/>
      </c>
      <c r="BN1760" s="56" t="str">
        <f t="shared" si="124"/>
        <v/>
      </c>
    </row>
    <row r="1761" spans="64:66" ht="11.25" customHeight="1" x14ac:dyDescent="0.25">
      <c r="BL1761" s="94" t="str">
        <f t="shared" si="122"/>
        <v/>
      </c>
      <c r="BM1761" s="56" t="str">
        <f t="shared" si="123"/>
        <v/>
      </c>
      <c r="BN1761" s="56" t="str">
        <f t="shared" si="124"/>
        <v/>
      </c>
    </row>
    <row r="1762" spans="64:66" ht="11.25" customHeight="1" x14ac:dyDescent="0.25">
      <c r="BL1762" s="94" t="str">
        <f t="shared" si="122"/>
        <v/>
      </c>
      <c r="BM1762" s="56" t="str">
        <f t="shared" si="123"/>
        <v/>
      </c>
      <c r="BN1762" s="56" t="str">
        <f t="shared" si="124"/>
        <v/>
      </c>
    </row>
    <row r="1763" spans="64:66" ht="11.25" customHeight="1" x14ac:dyDescent="0.25">
      <c r="BL1763" s="94" t="str">
        <f t="shared" si="122"/>
        <v/>
      </c>
      <c r="BM1763" s="56" t="str">
        <f t="shared" si="123"/>
        <v/>
      </c>
      <c r="BN1763" s="56" t="str">
        <f t="shared" si="124"/>
        <v/>
      </c>
    </row>
    <row r="1764" spans="64:66" ht="11.25" customHeight="1" x14ac:dyDescent="0.25">
      <c r="BL1764" s="94" t="str">
        <f t="shared" si="122"/>
        <v/>
      </c>
      <c r="BM1764" s="56" t="str">
        <f t="shared" si="123"/>
        <v/>
      </c>
      <c r="BN1764" s="56" t="str">
        <f t="shared" si="124"/>
        <v/>
      </c>
    </row>
    <row r="1765" spans="64:66" ht="11.25" customHeight="1" x14ac:dyDescent="0.25">
      <c r="BL1765" s="94" t="str">
        <f t="shared" si="122"/>
        <v/>
      </c>
      <c r="BM1765" s="56" t="str">
        <f t="shared" si="123"/>
        <v/>
      </c>
      <c r="BN1765" s="56" t="str">
        <f t="shared" si="124"/>
        <v/>
      </c>
    </row>
    <row r="1766" spans="64:66" ht="11.25" customHeight="1" x14ac:dyDescent="0.25">
      <c r="BL1766" s="94" t="str">
        <f t="shared" si="122"/>
        <v/>
      </c>
      <c r="BM1766" s="56" t="str">
        <f t="shared" si="123"/>
        <v/>
      </c>
      <c r="BN1766" s="56" t="str">
        <f t="shared" si="124"/>
        <v/>
      </c>
    </row>
    <row r="1767" spans="64:66" ht="11.25" customHeight="1" x14ac:dyDescent="0.25">
      <c r="BL1767" s="94" t="str">
        <f t="shared" si="122"/>
        <v/>
      </c>
      <c r="BM1767" s="56" t="str">
        <f t="shared" si="123"/>
        <v/>
      </c>
      <c r="BN1767" s="56" t="str">
        <f t="shared" si="124"/>
        <v/>
      </c>
    </row>
    <row r="1768" spans="64:66" ht="11.25" customHeight="1" x14ac:dyDescent="0.25">
      <c r="BL1768" s="94" t="str">
        <f t="shared" si="122"/>
        <v/>
      </c>
      <c r="BM1768" s="56" t="str">
        <f t="shared" si="123"/>
        <v/>
      </c>
      <c r="BN1768" s="56" t="str">
        <f t="shared" si="124"/>
        <v/>
      </c>
    </row>
    <row r="1769" spans="64:66" ht="11.25" customHeight="1" x14ac:dyDescent="0.25">
      <c r="BL1769" s="94" t="str">
        <f t="shared" si="122"/>
        <v/>
      </c>
      <c r="BM1769" s="56" t="str">
        <f t="shared" si="123"/>
        <v/>
      </c>
      <c r="BN1769" s="56" t="str">
        <f t="shared" si="124"/>
        <v/>
      </c>
    </row>
    <row r="1770" spans="64:66" ht="11.25" customHeight="1" x14ac:dyDescent="0.25">
      <c r="BL1770" s="94" t="str">
        <f t="shared" si="122"/>
        <v/>
      </c>
      <c r="BM1770" s="56" t="str">
        <f t="shared" si="123"/>
        <v/>
      </c>
      <c r="BN1770" s="56" t="str">
        <f t="shared" si="124"/>
        <v/>
      </c>
    </row>
    <row r="1771" spans="64:66" ht="11.25" customHeight="1" x14ac:dyDescent="0.25">
      <c r="BL1771" s="94" t="str">
        <f t="shared" si="122"/>
        <v/>
      </c>
      <c r="BM1771" s="56" t="str">
        <f t="shared" si="123"/>
        <v/>
      </c>
      <c r="BN1771" s="56" t="str">
        <f t="shared" si="124"/>
        <v/>
      </c>
    </row>
    <row r="1772" spans="64:66" ht="11.25" customHeight="1" x14ac:dyDescent="0.25">
      <c r="BL1772" s="94" t="str">
        <f t="shared" si="122"/>
        <v/>
      </c>
      <c r="BM1772" s="56" t="str">
        <f t="shared" si="123"/>
        <v/>
      </c>
      <c r="BN1772" s="56" t="str">
        <f t="shared" si="124"/>
        <v/>
      </c>
    </row>
    <row r="1773" spans="64:66" ht="11.25" customHeight="1" x14ac:dyDescent="0.25">
      <c r="BL1773" s="94" t="str">
        <f t="shared" si="122"/>
        <v/>
      </c>
      <c r="BM1773" s="56" t="str">
        <f t="shared" si="123"/>
        <v/>
      </c>
      <c r="BN1773" s="56" t="str">
        <f t="shared" si="124"/>
        <v/>
      </c>
    </row>
    <row r="1774" spans="64:66" ht="11.25" customHeight="1" x14ac:dyDescent="0.25">
      <c r="BL1774" s="94" t="str">
        <f t="shared" si="122"/>
        <v/>
      </c>
      <c r="BM1774" s="56" t="str">
        <f t="shared" si="123"/>
        <v/>
      </c>
      <c r="BN1774" s="56" t="str">
        <f t="shared" si="124"/>
        <v/>
      </c>
    </row>
    <row r="1775" spans="64:66" ht="11.25" customHeight="1" x14ac:dyDescent="0.25">
      <c r="BL1775" s="94" t="str">
        <f t="shared" si="122"/>
        <v/>
      </c>
      <c r="BM1775" s="56" t="str">
        <f t="shared" si="123"/>
        <v/>
      </c>
      <c r="BN1775" s="56" t="str">
        <f t="shared" si="124"/>
        <v/>
      </c>
    </row>
    <row r="1776" spans="64:66" ht="11.25" customHeight="1" x14ac:dyDescent="0.25">
      <c r="BL1776" s="94" t="str">
        <f t="shared" si="122"/>
        <v/>
      </c>
      <c r="BM1776" s="56" t="str">
        <f t="shared" si="123"/>
        <v/>
      </c>
      <c r="BN1776" s="56" t="str">
        <f t="shared" si="124"/>
        <v/>
      </c>
    </row>
    <row r="1777" spans="64:66" ht="11.25" customHeight="1" x14ac:dyDescent="0.25">
      <c r="BL1777" s="94" t="str">
        <f t="shared" si="122"/>
        <v/>
      </c>
      <c r="BM1777" s="56" t="str">
        <f t="shared" si="123"/>
        <v/>
      </c>
      <c r="BN1777" s="56" t="str">
        <f t="shared" si="124"/>
        <v/>
      </c>
    </row>
    <row r="1778" spans="64:66" ht="11.25" customHeight="1" x14ac:dyDescent="0.25">
      <c r="BL1778" s="94" t="str">
        <f t="shared" si="122"/>
        <v/>
      </c>
      <c r="BM1778" s="56" t="str">
        <f t="shared" si="123"/>
        <v/>
      </c>
      <c r="BN1778" s="56" t="str">
        <f t="shared" si="124"/>
        <v/>
      </c>
    </row>
    <row r="1779" spans="64:66" ht="11.25" customHeight="1" x14ac:dyDescent="0.25">
      <c r="BL1779" s="94" t="str">
        <f t="shared" si="122"/>
        <v/>
      </c>
      <c r="BM1779" s="56" t="str">
        <f t="shared" si="123"/>
        <v/>
      </c>
      <c r="BN1779" s="56" t="str">
        <f t="shared" si="124"/>
        <v/>
      </c>
    </row>
    <row r="1780" spans="64:66" ht="11.25" customHeight="1" x14ac:dyDescent="0.25">
      <c r="BL1780" s="94" t="str">
        <f t="shared" si="122"/>
        <v/>
      </c>
      <c r="BM1780" s="56" t="str">
        <f t="shared" si="123"/>
        <v/>
      </c>
      <c r="BN1780" s="56" t="str">
        <f t="shared" si="124"/>
        <v/>
      </c>
    </row>
    <row r="1781" spans="64:66" ht="11.25" customHeight="1" x14ac:dyDescent="0.25">
      <c r="BL1781" s="94" t="str">
        <f t="shared" si="122"/>
        <v/>
      </c>
      <c r="BM1781" s="56" t="str">
        <f t="shared" si="123"/>
        <v/>
      </c>
      <c r="BN1781" s="56" t="str">
        <f t="shared" si="124"/>
        <v/>
      </c>
    </row>
    <row r="1782" spans="64:66" ht="11.25" customHeight="1" x14ac:dyDescent="0.25">
      <c r="BL1782" s="94" t="str">
        <f t="shared" si="122"/>
        <v/>
      </c>
      <c r="BM1782" s="56" t="str">
        <f t="shared" si="123"/>
        <v/>
      </c>
      <c r="BN1782" s="56" t="str">
        <f t="shared" si="124"/>
        <v/>
      </c>
    </row>
    <row r="1783" spans="64:66" ht="11.25" customHeight="1" x14ac:dyDescent="0.25">
      <c r="BL1783" s="94" t="str">
        <f t="shared" si="122"/>
        <v/>
      </c>
      <c r="BM1783" s="56" t="str">
        <f t="shared" si="123"/>
        <v/>
      </c>
      <c r="BN1783" s="56" t="str">
        <f t="shared" si="124"/>
        <v/>
      </c>
    </row>
    <row r="1784" spans="64:66" ht="11.25" customHeight="1" x14ac:dyDescent="0.25">
      <c r="BL1784" s="94" t="str">
        <f t="shared" si="122"/>
        <v/>
      </c>
      <c r="BM1784" s="56" t="str">
        <f t="shared" si="123"/>
        <v/>
      </c>
      <c r="BN1784" s="56" t="str">
        <f t="shared" si="124"/>
        <v/>
      </c>
    </row>
    <row r="1785" spans="64:66" ht="11.25" customHeight="1" x14ac:dyDescent="0.25">
      <c r="BL1785" s="94" t="str">
        <f t="shared" si="122"/>
        <v/>
      </c>
      <c r="BM1785" s="56" t="str">
        <f t="shared" si="123"/>
        <v/>
      </c>
      <c r="BN1785" s="56" t="str">
        <f t="shared" si="124"/>
        <v/>
      </c>
    </row>
    <row r="1786" spans="64:66" ht="11.25" customHeight="1" x14ac:dyDescent="0.25">
      <c r="BL1786" s="94" t="str">
        <f t="shared" si="122"/>
        <v/>
      </c>
      <c r="BM1786" s="56" t="str">
        <f t="shared" si="123"/>
        <v/>
      </c>
      <c r="BN1786" s="56" t="str">
        <f t="shared" si="124"/>
        <v/>
      </c>
    </row>
    <row r="1787" spans="64:66" ht="11.25" customHeight="1" x14ac:dyDescent="0.25">
      <c r="BL1787" s="94" t="str">
        <f t="shared" si="122"/>
        <v/>
      </c>
      <c r="BM1787" s="56" t="str">
        <f t="shared" si="123"/>
        <v/>
      </c>
      <c r="BN1787" s="56" t="str">
        <f t="shared" si="124"/>
        <v/>
      </c>
    </row>
    <row r="1788" spans="64:66" ht="11.25" customHeight="1" x14ac:dyDescent="0.25">
      <c r="BL1788" s="94" t="str">
        <f t="shared" si="122"/>
        <v/>
      </c>
      <c r="BM1788" s="56" t="str">
        <f t="shared" si="123"/>
        <v/>
      </c>
      <c r="BN1788" s="56" t="str">
        <f t="shared" si="124"/>
        <v/>
      </c>
    </row>
    <row r="1789" spans="64:66" ht="11.25" customHeight="1" x14ac:dyDescent="0.25">
      <c r="BL1789" s="94" t="str">
        <f t="shared" si="122"/>
        <v/>
      </c>
      <c r="BM1789" s="56" t="str">
        <f t="shared" si="123"/>
        <v/>
      </c>
      <c r="BN1789" s="56" t="str">
        <f t="shared" si="124"/>
        <v/>
      </c>
    </row>
    <row r="1790" spans="64:66" ht="11.25" customHeight="1" x14ac:dyDescent="0.25">
      <c r="BL1790" s="94" t="str">
        <f t="shared" si="122"/>
        <v/>
      </c>
      <c r="BM1790" s="56" t="str">
        <f t="shared" si="123"/>
        <v/>
      </c>
      <c r="BN1790" s="56" t="str">
        <f t="shared" si="124"/>
        <v/>
      </c>
    </row>
    <row r="1791" spans="64:66" ht="11.25" customHeight="1" x14ac:dyDescent="0.25">
      <c r="BL1791" s="94" t="str">
        <f t="shared" si="122"/>
        <v/>
      </c>
      <c r="BM1791" s="56" t="str">
        <f t="shared" si="123"/>
        <v/>
      </c>
      <c r="BN1791" s="56" t="str">
        <f t="shared" si="124"/>
        <v/>
      </c>
    </row>
    <row r="1792" spans="64:66" ht="11.25" customHeight="1" x14ac:dyDescent="0.25">
      <c r="BL1792" s="94" t="str">
        <f t="shared" si="122"/>
        <v/>
      </c>
      <c r="BM1792" s="56" t="str">
        <f t="shared" si="123"/>
        <v/>
      </c>
      <c r="BN1792" s="56" t="str">
        <f t="shared" si="124"/>
        <v/>
      </c>
    </row>
  </sheetData>
  <conditionalFormatting sqref="C89:C92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5:Y40">
    <cfRule type="cellIs" dxfId="4" priority="5" operator="equal">
      <formula>$BJ$2</formula>
    </cfRule>
    <cfRule type="cellIs" dxfId="3" priority="11" operator="greaterThan">
      <formula>69</formula>
    </cfRule>
    <cfRule type="cellIs" dxfId="2" priority="15" operator="equal">
      <formula>0</formula>
    </cfRule>
    <cfRule type="colorScale" priority="16">
      <colorScale>
        <cfvo type="min"/>
        <cfvo type="percentile" val="50"/>
        <cfvo type="max"/>
        <color theme="0"/>
        <color theme="0"/>
        <color rgb="FFFF99FF"/>
      </colorScale>
    </cfRule>
  </conditionalFormatting>
  <conditionalFormatting sqref="C41:Y43">
    <cfRule type="colorScale" priority="29">
      <colorScale>
        <cfvo type="min"/>
        <cfvo type="percentile" val="50"/>
        <cfvo type="max"/>
        <color rgb="FF00B0F0"/>
        <color rgb="FFFFEB84"/>
        <color theme="0"/>
      </colorScale>
    </cfRule>
  </conditionalFormatting>
  <conditionalFormatting sqref="C47:Y81">
    <cfRule type="cellIs" dxfId="1" priority="9" operator="equal">
      <formula>-1</formula>
    </cfRule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85:Y12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4:G45">
    <cfRule type="colorScale" priority="14">
      <colorScale>
        <cfvo type="min"/>
        <cfvo type="percentile" val="50"/>
        <cfvo type="max"/>
        <color rgb="FF00B0F0"/>
        <color rgb="FFFFEB84"/>
        <color theme="0"/>
      </colorScale>
    </cfRule>
  </conditionalFormatting>
  <conditionalFormatting sqref="N85:Y99 C100:Y120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45">
    <cfRule type="colorScale" priority="1">
      <colorScale>
        <cfvo type="min"/>
        <cfvo type="percentile" val="50"/>
        <cfvo type="max"/>
        <color rgb="FF00B0F0"/>
        <color rgb="FFFFEB84"/>
        <color theme="0"/>
      </colorScale>
    </cfRule>
  </conditionalFormatting>
  <conditionalFormatting sqref="X44:X45">
    <cfRule type="colorScale" priority="13">
      <colorScale>
        <cfvo type="min"/>
        <cfvo type="percentile" val="50"/>
        <cfvo type="max"/>
        <color rgb="FF00B0F0"/>
        <color rgb="FFFFEB84"/>
        <color theme="0"/>
      </colorScale>
    </cfRule>
  </conditionalFormatting>
  <conditionalFormatting sqref="AD5:AD42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5:AE42">
    <cfRule type="colorScale" priority="2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F5:AF42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5:AS42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44:AS68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5:AW4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5:AX42">
    <cfRule type="colorScale" priority="2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W6:AX42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5:BD42">
    <cfRule type="cellIs" dxfId="0" priority="20" operator="lessThan">
      <formula>0</formula>
    </cfRule>
  </conditionalFormatting>
  <conditionalFormatting sqref="BB44:BB46 CA5:CW4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D5:BD4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5:BE42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BE6:BE4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R5:BR114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5:CW40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43:CW78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ALL</vt:lpstr>
      <vt:lpstr>SFR</vt:lpstr>
      <vt:lpstr>11</vt:lpstr>
      <vt:lpstr>b</vt:lpstr>
      <vt:lpstr>12</vt:lpstr>
      <vt:lpstr>13</vt:lpstr>
      <vt:lpstr>14</vt:lpstr>
      <vt:lpstr>15</vt:lpstr>
      <vt:lpstr>51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grossi</dc:creator>
  <cp:lastModifiedBy>grossi</cp:lastModifiedBy>
  <dcterms:created xsi:type="dcterms:W3CDTF">2025-11-12T11:30:43Z</dcterms:created>
  <dcterms:modified xsi:type="dcterms:W3CDTF">2025-12-12T19:01:39Z</dcterms:modified>
</cp:coreProperties>
</file>